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종합" sheetId="1" r:id="rId5"/>
    <sheet state="visible" name="보고서 검토일지(26년)" sheetId="2" r:id="rId6"/>
    <sheet state="visible" name="견적서 진행현황" sheetId="3" r:id="rId7"/>
    <sheet state="visible" name="제안서 진행현황" sheetId="4" r:id="rId8"/>
    <sheet state="visible" name="수주 및 입금 진행현황" sheetId="5" r:id="rId9"/>
    <sheet state="visible" name="입찰정보(원가분석본부)" sheetId="6" r:id="rId10"/>
    <sheet state="hidden" name="입찰정보(건설본부)" sheetId="7" r:id="rId11"/>
    <sheet state="visible" name="일정(LH)" sheetId="8" r:id="rId12"/>
    <sheet state="visible" name="일정(LH외 공사)" sheetId="9" r:id="rId13"/>
    <sheet state="visible" name="일정(원가 등)" sheetId="10" r:id="rId14"/>
    <sheet state="visible" name="물가변동 진행현황" sheetId="11" r:id="rId15"/>
    <sheet state="visible" name="스마트공장 진행현황" sheetId="12" r:id="rId16"/>
    <sheet state="visible" name="혁신바우처 사업 진행현황" sheetId="13" r:id="rId17"/>
    <sheet state="visible" name="코드분류표(주)" sheetId="14" r:id="rId18"/>
    <sheet state="visible" name="코드분류표(보조)" sheetId="15" r:id="rId19"/>
    <sheet state="visible" name="검토일지 작성 및 견적서연동 매뉴얼" sheetId="16" r:id="rId20"/>
    <sheet state="visible" name="실적 내보내기 매뉴얼" sheetId="17" r:id="rId21"/>
  </sheets>
  <definedNames>
    <definedName hidden="1" localSheetId="1" name="_xlnm._FilterDatabase">'보고서 검토일지(26년)'!$B$1:$N$327</definedName>
    <definedName hidden="1" localSheetId="2" name="_xlnm._FilterDatabase">'견적서 진행현황'!$A$6:$AC$515</definedName>
    <definedName hidden="1" localSheetId="4" name="_xlnm._FilterDatabase">'수주 및 입금 진행현황'!$A$6:$AC$119</definedName>
    <definedName hidden="1" localSheetId="10" name="_xlnm._FilterDatabase">'물가변동 진행현황'!$H$6:$K$20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">
      <text>
        <t xml:space="preserve">견적서 및 수주진행현황
해당 과업명 행으로 이동</t>
      </text>
    </comment>
  </commentList>
</comments>
</file>

<file path=xl/sharedStrings.xml><?xml version="1.0" encoding="utf-8"?>
<sst xmlns="http://schemas.openxmlformats.org/spreadsheetml/2006/main" count="17135" uniqueCount="5164">
  <si>
    <t>견적서 현황</t>
  </si>
  <si>
    <t>수주 및 입금 현황</t>
  </si>
  <si>
    <t>물가변동 프로젝트 현황</t>
  </si>
  <si>
    <t>데이터 수</t>
  </si>
  <si>
    <t>마지막 행번호</t>
  </si>
  <si>
    <t>진행 형황</t>
  </si>
  <si>
    <t>건수</t>
  </si>
  <si>
    <t>합계</t>
  </si>
  <si>
    <t>구분</t>
  </si>
  <si>
    <t>진행 현황</t>
  </si>
  <si>
    <t>연단가</t>
  </si>
  <si>
    <t>수주건</t>
  </si>
  <si>
    <t>수주</t>
  </si>
  <si>
    <t>견적제출</t>
  </si>
  <si>
    <t>미수주</t>
  </si>
  <si>
    <t>진행 중</t>
  </si>
  <si>
    <t>보고서 작성 중</t>
  </si>
  <si>
    <t>완료</t>
  </si>
  <si>
    <t>진행중</t>
  </si>
  <si>
    <t>보고서 제출</t>
  </si>
  <si>
    <t>수금 현황</t>
  </si>
  <si>
    <t>세금계산서 미발행</t>
  </si>
  <si>
    <t>1차완료</t>
  </si>
  <si>
    <t>입금 완료</t>
  </si>
  <si>
    <t>세금계산서 발행</t>
  </si>
  <si>
    <t>-</t>
  </si>
  <si>
    <t>※ 수주대기 7건임</t>
  </si>
  <si>
    <t>LH 프로젝트 현황</t>
  </si>
  <si>
    <t>LH외 프로젝트 현황</t>
  </si>
  <si>
    <t>원가 프로젝트 현황</t>
  </si>
  <si>
    <t>혁신바우처 사업</t>
  </si>
  <si>
    <t>진행현황</t>
  </si>
  <si>
    <t>견적 및 제안서</t>
  </si>
  <si>
    <t>: 견적 / 제안서 제출</t>
  </si>
  <si>
    <t>누계(2026년)</t>
  </si>
  <si>
    <t>Ⅰ-1</t>
  </si>
  <si>
    <t>: 1차 체크</t>
  </si>
  <si>
    <t>진행</t>
  </si>
  <si>
    <t>미 착수</t>
  </si>
  <si>
    <t>Ⅰ-2</t>
  </si>
  <si>
    <t>: 물량산출 내역작성</t>
  </si>
  <si>
    <t>미 완료</t>
  </si>
  <si>
    <t>Ⅱ-1</t>
  </si>
  <si>
    <t>: 2차 체크 내역비교</t>
  </si>
  <si>
    <t>보고서 승인</t>
  </si>
  <si>
    <t>Ⅱ-2</t>
  </si>
  <si>
    <t>: 보고서/기준표 작성</t>
  </si>
  <si>
    <t>1차기성</t>
  </si>
  <si>
    <t>: 1차기성 신청</t>
  </si>
  <si>
    <t>1차기성 완료</t>
  </si>
  <si>
    <t>: 1차기성 입금완료</t>
  </si>
  <si>
    <t>Ⅲ-1</t>
  </si>
  <si>
    <t>: 기준표 검토</t>
  </si>
  <si>
    <t>Ⅲ-2</t>
  </si>
  <si>
    <t>: 공정표 검토</t>
  </si>
  <si>
    <t>스마트공장 진행현황</t>
  </si>
  <si>
    <t>납품대금연동제 현황</t>
  </si>
  <si>
    <t>안전동행지원 사업</t>
  </si>
  <si>
    <t>2차기성</t>
  </si>
  <si>
    <t>: 2차기성 신청</t>
  </si>
  <si>
    <t>Ⅳ-1</t>
  </si>
  <si>
    <t>: 설계변경</t>
  </si>
  <si>
    <t>Ⅳ-2</t>
  </si>
  <si>
    <t>: E.S</t>
  </si>
  <si>
    <t>Ⅴ-1</t>
  </si>
  <si>
    <t>: 원가검증</t>
  </si>
  <si>
    <t>3차기성</t>
  </si>
  <si>
    <t>: 3차기성 신청</t>
  </si>
  <si>
    <t>: 프로젝트 완료</t>
  </si>
  <si>
    <t xml:space="preserve">   </t>
  </si>
  <si>
    <t>일자</t>
  </si>
  <si>
    <t>담당</t>
  </si>
  <si>
    <t>코드
(세부분류)</t>
  </si>
  <si>
    <t>업무분류
(과업명 기준)</t>
  </si>
  <si>
    <t>발주처</t>
  </si>
  <si>
    <t>과업명
(견적서 및 계약서 과업명 그대로 작성)</t>
  </si>
  <si>
    <t>검토완료 희망시간</t>
  </si>
  <si>
    <t xml:space="preserve">                                       검토사항(수정,보완 등) 
오류 등급 :  상 - (중대오류 -계산 오류, 항목오류, 누락 등) - 재검토
                  중 - (오타, 단순 오기등)- 수정필수
                  하 - 상세내역서, 업체견적서 등 오타 ,오기 - 수정권고</t>
  </si>
  <si>
    <t>검토 시간</t>
  </si>
  <si>
    <t>요청담당자
검토사항
반영 확인</t>
  </si>
  <si>
    <t xml:space="preserve"> 견적서, 수주, 입금진행현황 시트로 이동</t>
  </si>
  <si>
    <t>하은정</t>
  </si>
  <si>
    <t>CB-211</t>
  </si>
  <si>
    <t>공사-공사원가</t>
  </si>
  <si>
    <t>한국에너지공단</t>
  </si>
  <si>
    <t>2026년 산업계 에너지관리시스템(EMS) 보급 지원사업 원가계산</t>
  </si>
  <si>
    <t>최종보고서</t>
  </si>
  <si>
    <t>상 : '제시되 제반자료를'  →   '제시된 제반자료를'.
      'ThinkSytem'  →  'ThinkSystem'
      &lt;표 2-8&gt; '일반관리 비율표' 비고란 수치 누락</t>
  </si>
  <si>
    <t>장연주</t>
  </si>
  <si>
    <t>CC-311</t>
  </si>
  <si>
    <t>학술용역-연구</t>
  </si>
  <si>
    <t>소상공인시장진흥공단</t>
  </si>
  <si>
    <t>2026년 소상공인 재기지원사업 성과분석 용역 원가계산</t>
  </si>
  <si>
    <t>완료계</t>
  </si>
  <si>
    <t>완료계, 공문 검토 → 첨부서류 확인,  문제 없음</t>
  </si>
  <si>
    <t>이동</t>
  </si>
  <si>
    <t>상 : 총괄표에 &lt;부가세&gt; 누락 → 확인요</t>
  </si>
  <si>
    <t>한국산업기술진흥원</t>
  </si>
  <si>
    <t>산업기술기반구축 관리 및 활용도 제고 연구용역 원가계산</t>
  </si>
  <si>
    <t>최종보고서 검토 → 문제 없음</t>
  </si>
  <si>
    <t>청구서</t>
  </si>
  <si>
    <t>청구서, 공문 검토 → 수신인 확인   ~원,   ~원장</t>
  </si>
  <si>
    <t>상 : &lt;표3-1&gt; 비고란 : 경비 &lt;표 3-2&gt;  → &lt;표 3-4&gt;
                                 일반관리비  &lt;표 3-2&gt;  →  &lt;표 3-9&gt;
                                 이윤 &lt;표 2-19&gt; →  &lt;표 3-11&gt;
하 : 인건비 집계표의 구분란에 "#REF!" →  수정요
      "에너경영 절차서 작성" →  "에너지경영"</t>
  </si>
  <si>
    <t xml:space="preserve"> CC-321</t>
  </si>
  <si>
    <t>학술용역-행사, 운영(대행)</t>
  </si>
  <si>
    <t>한국산업기술기획평가원</t>
  </si>
  <si>
    <t>2026 코리아테크페스티벌(가칭) 종합운영·홍보 및 전시설치 용역 원가계산</t>
  </si>
  <si>
    <t>2026. 06.15 11:00</t>
  </si>
  <si>
    <t>하:  '캐치프라이즈' -&gt;  '캐치프레이즈(Catchphrase)'</t>
  </si>
  <si>
    <t>청구서, 공문 검토 → 첨부서류 확인,  문제 없음</t>
  </si>
  <si>
    <t>CC-341</t>
  </si>
  <si>
    <t>일반용역-S/W</t>
  </si>
  <si>
    <t>한국방사선진흥협회</t>
  </si>
  <si>
    <t>RATIS AI 도입을 위한 DB 정비 및 AI 챗봇 서비스 개발(시범운영) 원가계산</t>
  </si>
  <si>
    <t>2026. 06.11 17:30</t>
  </si>
  <si>
    <t>상 :  'Ⅳ. 원가계산서'에서는 제경비를 &lt;표 6&gt;, 기술료를 &lt;표 7&gt;, 직접경비를 &lt;표 10&gt;으로 참조
                            &lt;표 8&gt;과 &lt;표 9&gt;가 완전히 누락
      &lt;표 3&gt; 투입공수 산출표를 보면 'UI/UX기획/개발자'의 공수(M/M) 소계는 정확히 1.000이며
                4개 직무(IT PM, 데이터분석가, 응용SW개발자, UI/UX기획/개발자)의 전체 합계가 2.000  →  확인요
하 : &lt;표 5&gt; 직무체계 및 정의 중 3번 '업무분석가'의 직무 정의 란에 "업무 요구사항을 도출하고 분석1)하여  →  1) 삭제</t>
  </si>
  <si>
    <t>최재운</t>
  </si>
  <si>
    <t>CB-202</t>
  </si>
  <si>
    <t>LH경기남부지역본부</t>
  </si>
  <si>
    <t>세류동 1155-4 오피스텔 신축공사</t>
  </si>
  <si>
    <t>중간보고서</t>
  </si>
  <si>
    <t>2026. 06. 11. 12:00</t>
  </si>
  <si>
    <t>상 : p11 관련 근거 부분에 "기회재정부" →  "기획재정부"
      p17 원가계산서 간접노무비 표에서 원가계산기관(B)의 금액 "10,30" →   "1,030".
      p28 강관동바리 검토내용 중 "2026녀 품셈을 기준으로" →  "2026년 품셈"
      p38 타일공사 검토내용에서 "적용하였으고,원가증기관 산정내역의..."  → "적용하였고, 원가계산기관(또는 검증기관) 산정내역의..."
      p41 알루미늄폼 검토의견 중 "원가기간 알루미늄폼 자재비는" →   "원가기관"
      p47 판넬히팅 검토의견에 "시멘트 비용이 포함외어 있고" →  "포함되어"
      p70 공종별 직접공사비 목차 번호  (5) 통신, (5) 소방   →   (6) 통신, (7) 소방
      p74 (소방공사 직접공사비 종합의견)
              보고서에는 "LH기준에 의해 기계소방공사는 사업자의 산정금액이 원가기관의 산정금액보다 적어 --."
              수치표를 보면 전기소방공사가 사업자(329백만) &lt; 원가기관(576백만)  "기계소방공사" →   "전기소방공사"</t>
  </si>
  <si>
    <t>창업진흥원</t>
  </si>
  <si>
    <t>몽골 스타트업 지원인력 초청연수 위탁용역 원가계산</t>
  </si>
  <si>
    <t>대한상공회의소</t>
  </si>
  <si>
    <t>2024년도 부처협업형(방산) 스마트공장 구축 지원사업 원가계산</t>
  </si>
  <si>
    <t>2025년 부처협업형 스마트공장 (방위산업) 스마트공장 구축 지원사업 원가계산</t>
  </si>
  <si>
    <t>2026년 기후에너지환경부 ODA 종료평가 용역 원가계산</t>
  </si>
  <si>
    <t>상 : 'Ⅱ. 원가계산의 개요' "2026년 기후에너지환경부 ODA 종료평가"
                    'Ⅳ. 용역원가계산서' 상단표의 건명 "2025년 산업 및 에너지협력개발지원(ODA) 자체성과 평가"   →   확인요</t>
  </si>
  <si>
    <t>2026년 디지털닥터 교육과정 개선 및 운영대행 용역 원가계산</t>
  </si>
  <si>
    <t>(주)재원테크</t>
  </si>
  <si>
    <t>산업용 리프트 제작설치공사</t>
  </si>
  <si>
    <t>하 : '낙하벨브': &lt;표 2&gt; 공사내역서, &lt;표 5&gt; 단가대비표   →  '밸브'
      '압력벨브': &lt;표 2&gt; 공사내역서, &lt;표 5&gt; 단가대비표   →  '밸브'
      '유압류' → 유'압유'</t>
  </si>
  <si>
    <t>(주)신양플레이팅</t>
  </si>
  <si>
    <t>2026년 화학안전 사업장 조성 지원사업</t>
  </si>
  <si>
    <t>이길훈</t>
  </si>
  <si>
    <t>CB-252</t>
  </si>
  <si>
    <t>공사-기부채납</t>
  </si>
  <si>
    <t>엔에이디벨롭먼트</t>
  </si>
  <si>
    <t>동작 보라매역 프리센트 기부채납 설치비용 검증용역</t>
  </si>
  <si>
    <t>상 :  총괄집계표의 21번 부대비용 항목 명칭 "건축물에너지 효육등급 예비인증 수수료" →   "---효율등급---"
       단위 누락: 공공임대오피스 면적을 구분하는 항목 "② 공공임대오피스 전용면적 : 502.802 (64.18%)  →    단위 'm2(㎡)' 추가
       "기부채납 시설 연면적(전용면적+전용외 면적) : 1,357.117m2"    
                        실제 하단의 전용면적(796.023m2)+ 전용외 면적(557.094m2)=1,353.117m2  → 확인요</t>
  </si>
  <si>
    <t>인천창조경제혁신센터</t>
  </si>
  <si>
    <t>모두의 창업 프로젝트 출범식 및 오리엔테이션 운영 용역 원가계산</t>
  </si>
  <si>
    <t>CB-251</t>
  </si>
  <si>
    <t>해조건설</t>
  </si>
  <si>
    <t>안양시 평촌 C10-3 공공기여시설 기부채납 공사비 산정용역</t>
  </si>
  <si>
    <t>법원행정처</t>
  </si>
  <si>
    <t>서울회생법원 청사 이전에 따른 전산망 구축을 위한 네트워크 공사 원가계산</t>
  </si>
  <si>
    <t>상 :  &lt;표 5&gt; 단가대비표에서는 '통신내선공'의 일 노임단가를 284,880원  
                 →  &lt;표 4&gt; 일위대가표의 '15. OUTLET(AMP)' 항목  통신내선공의 노임단가 450,000원  확인요</t>
  </si>
  <si>
    <t>소상공인 보건관리 위탁 용역 원가계산</t>
  </si>
  <si>
    <t xml:space="preserve">상 :  "Ⅰ. 원가계산의 결과"  →   "Ⅰ. 원가계산 결과"
      &lt;표 5&gt; 재료비 산출표에서 세부 항목명 '구 금 함' →  '구급함'
       'Ⅲ. 원가요소별 계산기준' 이윤 산출 시   "인건비, 경비 및 일반관리비 합계액"의  10%
                       'Ⅴ. 산출내역'의 &lt;표 8&gt; 이윤 산출표 하단 주석(주2)에는 '&lt;표 4&gt; 경비 집계표 참조, 재료비 제외'   
                       → 경비와 재료비 분리 확인요 </t>
  </si>
  <si>
    <t>(주)대웅케미칼</t>
  </si>
  <si>
    <t>대웅케미칼 탱크 설비 원가계산</t>
  </si>
  <si>
    <t xml:space="preserve">상 : '이윤 산출표'가 &lt;표 19&gt;  '이윤 비율표'가 &lt;표 120&gt; →  &lt;표 20&gt; 수정요
      IV. 공사원가계산서 노무비 항목  '건접노무비' →  '간접노무비'
      &lt;표 16&gt; 하단 (주4) 각주에 '총공사금액 2천만원 이상 건설공사에만 적용하므로 본 보고서에서는 제외함' →   확인요
하 : &lt;표 2&gt; 공사내역서 자재비 항목   'INSULATIN ANGLE' →  'INSULATION ANGLE' </t>
  </si>
  <si>
    <t>KEIT(한국산업기술기획평가원) R&amp;D지원 효과 종합분석 용역 원가계산</t>
  </si>
  <si>
    <t>세교동 591-2 오피스텔 신축공사</t>
  </si>
  <si>
    <t>2026. 06. 05. 16:00</t>
  </si>
  <si>
    <t>첨단산업 인재혁신 촉진제도 홍보 용역 원가계산</t>
  </si>
  <si>
    <t>(재)장애인기업종합지원센터</t>
  </si>
  <si>
    <t>2026년 창업사업화 지원사업 수혜자 집행 내역 회계점검 원가계산</t>
  </si>
  <si>
    <t>2026. 06 .05 12:00</t>
  </si>
  <si>
    <t>CA-111</t>
  </si>
  <si>
    <t>제조-제조(제작설치포함)</t>
  </si>
  <si>
    <t>기흥산업</t>
  </si>
  <si>
    <t>CNC 와이어 밴딩기 원가계산</t>
  </si>
  <si>
    <t>상 : &lt;표 4&gt; 기타소모재료비율 산출표 내 산출내역 칸에 "표준품셈의 의거" →   "표준품셈에 의거"
하 : "SS45C."기계구조용 탄소강의 올바른 규격명인  "S45C"  → 확인요</t>
  </si>
  <si>
    <t>(주)신신프락콘</t>
  </si>
  <si>
    <t>산업용 리프트 보수공사 원가계산</t>
  </si>
  <si>
    <t xml:space="preserve">하 : 'Cartridge filte'→   'filter'
      'Steel plete' →  'plate'
      'Buner' →  'Burner' </t>
  </si>
  <si>
    <t>(주)올리브아이앤씨</t>
  </si>
  <si>
    <t>물류자동화 제작·설치 공사 원가계산</t>
  </si>
  <si>
    <t>(주)더존시스템</t>
  </si>
  <si>
    <t>산업용 리프트 제작설치공사 원가계산</t>
  </si>
  <si>
    <t>하 : 유압류 -&gt; 유압유(油)
       낙하벨브, 압력벨브 -&gt; 낙하밸브, 압력밸브
       프렛트홈 -&gt; 플랫폼(Platform)</t>
  </si>
  <si>
    <t>한국발명진흥회</t>
  </si>
  <si>
    <t>한국지식재산센터 승강기 3호기 메인로프 및 콤펜로프 교체 공사 원가계산</t>
  </si>
  <si>
    <t>2026년 탄소중립분야 아이디어 거래·사업화 IP제품화패키지 원가계산</t>
  </si>
  <si>
    <t>2026년 캄보디아 발명교육 프로그램 및 발명교육센터 운영가이드 개발 용역 원가계산</t>
  </si>
  <si>
    <t>2026년「모두의 아이디어」아이디어 고도화(정책 분야) 수행 용역 원가계산</t>
  </si>
  <si>
    <t>2026년 지식재산 평가 지원사업 통합 관리 기능 유지관리 원가계산</t>
  </si>
  <si>
    <t>2026 지식재산 거래 네트워크(IP-LINK) 행사 운영 용역 원가계산</t>
  </si>
  <si>
    <t>제39회 대한민국학생발명전시회(이하 학생전) 선행기술조사 원가계산</t>
  </si>
  <si>
    <t>2026 민관협력 IP전략지원 사업 CIPO 프로그램 운영 원가계산</t>
  </si>
  <si>
    <t>한국의료기기안전정보원</t>
  </si>
  <si>
    <t>MDSAP 평가자 양성 교육 운영 원가계산</t>
  </si>
  <si>
    <t>김현진</t>
  </si>
  <si>
    <t>한국산학연협회</t>
  </si>
  <si>
    <t>(주)금호공업_제품별 형상별 맞춤형 워크아바 및 콜렛의 시제품 개발</t>
  </si>
  <si>
    <t>2026, 06. 05 09:00</t>
  </si>
  <si>
    <t>노무비 : 노무  내용에 따른 적용 임률 확인 →   20MD 이하 확인 
외주비 비율 50% 이하 확인→    OK
노무비 업체 제시금액과 노임 단가와 비교 확인 →   OK
일반관리비, 이윤 적용 비율 확인 → 수치 부적합 재산출</t>
  </si>
  <si>
    <t>(주)오토콘테크_열화상·재하 감지기 시제품 금형 제작</t>
  </si>
  <si>
    <t>노무비 : 노무  내용에 따른 적용 임률 확인 →   20MD 이하 확인 
외주비 비율 50% 이하 확인→    OK
노무비 업체 제시금액과 노임 단가와 비교 확인 →   OK
일반관리비, 이윤 적용 비율 확인 →   8%, 25% OK</t>
  </si>
  <si>
    <t>(주)셀코_야외(극한)환경 대응 대용량 전력공급장치 시제품 개발</t>
  </si>
  <si>
    <t>2926, 06. 04 15:41</t>
  </si>
  <si>
    <t>(주)프린스콜렉션_친환경 소재 적용 캡슐 프로토타임 시제품 제작</t>
  </si>
  <si>
    <t>노무비 : 노무  내용에 따른 적용 임률 확인 →   20MD 초과 확인  →  예정공정표 첨부 확인 
외주비 비율 50% 이하 확인→    OK
노무비 업체 제시금액과 노임 단가와 비교 확인 →   OK
일반관리비, 이윤 적용 비율 확인 →   8%, 25% OK</t>
  </si>
  <si>
    <t>2926, 06. 04 15:30</t>
  </si>
  <si>
    <t xml:space="preserve">상 : &lt;표 3&gt; '(주2) &lt;표 4&gt; 투입공수 산출표 참조' →   (주1)
      &lt;표 8&gt; 기술료 산출표 하단 주석 (주4)에 '국인공지능·소프트웨어산업협회' →  '한국인공지능·소프트웨어산업협회에서'
      &lt;표 4&gt; 투입공수 산출표에서 '정보시스템운용자'의 투입공수를 합산, 1.95
               →    1번(1.05) + 2번(0.60) + 3번(0.30) + 4번(0.15) = 2.10 M/M              </t>
  </si>
  <si>
    <t>배다현</t>
  </si>
  <si>
    <t>한국화학연구원</t>
  </si>
  <si>
    <t>지하주차장 스프링클러 헤드 교체 공사 원가계산</t>
  </si>
  <si>
    <t>상 : 원가계산의 전제 조건    '재수정되어야 합니다.'  →  '재수정되어야 할 것으로 사료된다.'</t>
  </si>
  <si>
    <t>2026년 탄소중립분야 아이디어 거래·사업화 IP제품화패키지 원가계산(13과제)</t>
  </si>
  <si>
    <t>2026년 탄소중립분야 아이디어 거래·사업화 IP제품화패키지 원가계산(12과제)</t>
  </si>
  <si>
    <t>하 : 검증(기구설계·시작품 제작) 니즈  → 검증(기구설계·워킹목업 제작) 니즈 확인요</t>
  </si>
  <si>
    <t>2026년 탄소중립분야 아이디어 거래·사업화 IP제품화패키지 원가계산(11과제)</t>
  </si>
  <si>
    <t xml:space="preserve">하 :(인건비/소요공수 산출표)  'P전략 니즈'  → 'IP전략 니즈 '
</t>
  </si>
  <si>
    <t>2026년 탄소중립분야 아이디어 거래·사업화 IP제품화패키지 원가계산(10과제)</t>
  </si>
  <si>
    <t>2026년 탄소중립분야 아이디어 거래·사업화 IP제품화패키지 원가계산(9과제)</t>
  </si>
  <si>
    <t>2026년 탄소중립분야 아이디어 거래·사업화 IP제품화패키지 원가계산(8과제)</t>
  </si>
  <si>
    <t>2026년 탄소중립분야 아이디어 거래·사업화 IP제품화패키지 원가계산(7과제)</t>
  </si>
  <si>
    <t>상 : IV-7 용역원가계산서 내 경비 소계 비고란 및 일반관리비/이윤 산출표 주석에서 &lt;표 3-6&gt;   →   &lt;표 7-6&gt;</t>
  </si>
  <si>
    <t>2026년 탄소중립분야 아이디어 거래·사업화 IP제품화패키지 원가계산(6과제)</t>
  </si>
  <si>
    <t>상: (여비 산출표) 비고란에 타 과제처럼 '제1호표', '제2호표'   →   '제1호' 확인요
      총괄표(I. 원가계산 결과): 총사업비 100,035,000원 (국고 80,028,000원) 기재
              내역서(IV-6 용역원가계산서): 총사업비 100,027,000원 (국고 80,022,000원)   → 확인요</t>
  </si>
  <si>
    <t>2026년 탄소중립분야 아이디어 거래·사업화 IP제품화패키지 원가계산(5과제)</t>
  </si>
  <si>
    <t>상 : 총괄표(I. 원가계산 결과): 총사업비 100,021,000원 (국고 80,017,000원) 
      내역서(IV-5 용역원가계산서): 총사업비 100,033,000원 (국고 80,026,000원)  확인요
하 :  "제연용 송풍기 고날녀 인증 기준(KFI)를 충족하는 기구설계"    "고내열"
       제1호표, 제2호표  → 제1호, 제2호  확인요</t>
  </si>
  <si>
    <t>2026년 탄소중립분야 아이디어 거래·사업화 IP제품화패키지 원가계산(4과제)</t>
  </si>
  <si>
    <t>2026년 탄소중립분야 아이디어 거래·사업화 IP제품화패키지 원가계산(3과제)</t>
  </si>
  <si>
    <t>하 :  "방충성(배터리와 결한된 상태에서 낙하 등으로...)"  →   "결합된"
        "제양" -&gt; "제약" (또는 제작) -
        "양산성(특수 소재 제양 등)을 고려한 기구설계"  →   "고내열"-</t>
  </si>
  <si>
    <t>2026년 탄소중립분야 아이디어 거래·사업화 IP제품화패키지 원가계산(2과제)</t>
  </si>
  <si>
    <t>2026년 탄소중립분야 아이디어 거래·사업화 IP제품화패키지 원가계산(1과제)</t>
  </si>
  <si>
    <t>CB-222</t>
  </si>
  <si>
    <t>공사-물가변동</t>
  </si>
  <si>
    <t>인천국제공항공사</t>
  </si>
  <si>
    <t>2026년 자원회수시설 소모성약품 단가구매사업 물가변동 적정성 검토용역</t>
  </si>
  <si>
    <t>김나경</t>
  </si>
  <si>
    <t>엘와이디벨럽</t>
  </si>
  <si>
    <t>시흥동 103-3 청년안심주택 기부채납 공공시설 검증용역</t>
  </si>
  <si>
    <t>소형증착장비 구매설치 원가계산보고서</t>
  </si>
  <si>
    <t>상 : 총괄계산서 노무비 비고 &lt;표4&gt;   →  &lt;표6&gt; 수정요
                        경비 비고 &lt;표9&gt;   →  &lt;표11&gt; 수정요</t>
  </si>
  <si>
    <t>경북문화재단 콘텐츠진흥원</t>
  </si>
  <si>
    <t>강치아일랜드 시즌3 TV시리즈 애니메이션 제작 원가계산</t>
  </si>
  <si>
    <t>상 ;  &lt;표 9&gt; 임차료 산출표 하단 주석 번호 (주2) 중복   →  (주3) 수정요
                   (주석4) 삽입요</t>
  </si>
  <si>
    <t>(주)대한엠에프</t>
  </si>
  <si>
    <t>CONVENTIONAL LATHE 원가계산</t>
  </si>
  <si>
    <t>상 ; &lt;표 1&gt; 수입물품 산출표의 '창고료' 산출 내역란에 '(161,422,000 + 0.20% )× 322,844 원'
                    →    '(161,422,000 ) × 0.2% = 322,844 원'
      '1. 재료비(물자가격)' 설명에서 "USD99000 단가에 환율... 곱하여 산출"  →   운임(USD 8,500) 포함 여부 확인</t>
  </si>
  <si>
    <t>금화기계</t>
  </si>
  <si>
    <t>2026년 안전동행 지원사업 원가계산</t>
  </si>
  <si>
    <t>상 : &lt;표 2&gt; 직접재료비 산출표 순번 누락,  순번 28번 다음 29번, 30번이 누락되고 곧바로 31번 →   확인요
      &lt;표 12&gt;의 복리후생비(3.08%) 수치 → &lt;표 11&gt;의 '여비(3.08%)'로 잘못 적용됨
      &lt;표 12&gt;의 전력비(6.28%) 수치→ &lt;표 11&gt;의 '유인물비(6.28%)'로 잘못 적용됨
      &lt;표 12&gt;의 감가상각비(19.44%) 수치 → &lt;표 11&gt;의 '시약및연구재료비(19.44%)'로 잘못 적용됨
      &lt;표 12&gt;의 수리수선비(4.69%) 수치 → &lt;표 11&gt;의 '감가상각비(4.69%)'로 잘못 적용됨
하 : 'VIEWPROT-SKIN'  →  'VIEWPORT-SKIN'</t>
  </si>
  <si>
    <t>O</t>
  </si>
  <si>
    <t>(재)경남창조경제혁신센터</t>
  </si>
  <si>
    <t>2026 경남 창업기업 역량강화 A.C.E경진대회 프로그램 운영 용역 원가계산</t>
  </si>
  <si>
    <t>상 : '서울시이 (사)한국경영분석원구원에'  → '서울시가'
      '금천구 시흥시 역세권 청년주택 신축공사'  →  '시흥동'
       IV. 내역 검증 총괄집계표에서는 '시설 공사비 소계  52,807,949,950원'
              V. 내역 검증 총괄원가계산서의 '합계' 열 '도급금액(총원가)은 51,956,312,360원'   →   확인요
       IV. 총괄집계표의 부대공사비 소계는 '시설분담금(도시가스 8,996,000원)'이 정상 포함되어 '1,992,996,000원'
              V. 총괄원가계산서의 하단 부대공사비는 시설분담금이 누락된 채 '1,984,000,000원' →     확인요
       VI. 순공사비집계표의 재료비 합계는 '19,202,869,125원'  
              V. 총괄원가계산서의 재료비 합계는 '19,201,165,675원' →   확인요</t>
  </si>
  <si>
    <t>정보통신기획평가원</t>
  </si>
  <si>
    <t>CES 2027 디지털 청년인재 토크콘서트 행사 기획 및 운영 용역 원가계산</t>
  </si>
  <si>
    <t>하 : '① 행사 총괄획 및 추진계획 수립'  → '① 행사 총괄기획 및 추진계획 수립'</t>
  </si>
  <si>
    <t>26년 기업가형 소상공인 육성(교육·AI) 성과평가 용역 원가계산</t>
  </si>
  <si>
    <t>상 : 여비 산출표 내 연구원 등급  책임연구원과 연구원 모두 '규정등급 제1호 적용'  →   연구원은 '제2호'</t>
  </si>
  <si>
    <t>상 :  "참여율 50%를 기준을 100%로 환산하여"  →  "참여율 50%를 기준으로"
      &lt;표 7&gt; 홍보비 산출표 항목에 "메뉴얼제작"  →  "매뉴얼 제작"
      &lt;표 9&gt; 간담회 운영비 산출표 하단 주석 "(주2) 분기별 1회 적용"과 "(주2) 장소임차료 "에   '(주2)'가 중복사용  → (주3) 수정요</t>
  </si>
  <si>
    <t>W6동 전산서버실 노후 배선기구 교체 전기공사 원가계산</t>
  </si>
  <si>
    <t>CA-130</t>
  </si>
  <si>
    <t>제조-LCC</t>
  </si>
  <si>
    <t>(주)로드케어</t>
  </si>
  <si>
    <t>도로표지병 경제성효과(LCC)</t>
  </si>
  <si>
    <t>2026. 5. 28. 11:00</t>
  </si>
  <si>
    <t>상 :  평가 2. 39.94%  감소 주체와 근거 확인요
      'Ⅱ. 원가계산의 개요',   'Ⅱ. 경제성효과(LCC) 개요'  →  제목 물일치 수정요
      'Ⅴ. 제조원가계산서' ,   '&lt; 표 : 2-1 &gt; Ⅳ. 제조원가계산서' →  제목 불일치 수정요
       인증현황을 기재한 표  '관련디자인등록ㅈ'  →  '관련디자인등록증'   
       '도료표지명' →   '도로 표지병'
       '&lt; 표 : 1-4 &gt; 연평균예상판매수량산출표'의 헤더 컬럼명 '202년' →  '2023년'
       '&lt; 표 : 4-2 &gt; 폐기원가산출표'의 품명 'LED표지병 제거' →   'LED 도로 표지병 제거'
       보고서 서두의 '조사의 근거'    '조달청고시 제2024-30호'의 내용연수표
                            '&lt; 표 : 1-1 &gt; 원가분석 총괄표' 하단 주석에는 '조달청고시 제2018-14호'를 적용  확인요</t>
  </si>
  <si>
    <t>2026년 스마트상점 기술보급사업 홍보전략 수립 및 운영 용역 원가계산</t>
  </si>
  <si>
    <t>상 :  이윤 산출 방식  "인건비, 경비 일반관리비 합계액에" →  "인건비, 경비, 일반관리비 합계액에"</t>
  </si>
  <si>
    <t>(주)서현</t>
  </si>
  <si>
    <t>세운3-2,3구역 도시정비형 재개발사업 지하입체보행공간 시설공사</t>
  </si>
  <si>
    <t>계약서류</t>
  </si>
  <si>
    <t>계약서 검토 → 하청공사용 게약서로서 용역기반으로 해석 필요(부원장님과 협의)</t>
  </si>
  <si>
    <t>상 : VI. 기타서류  1. 가격조사서(견적서) →   삽입
                           2. 과업지시서 → 시방서</t>
  </si>
  <si>
    <t>스이레이</t>
  </si>
  <si>
    <t>상 : '온도센서 0-500℃ , PT100 , 15A' 재료비 단가 불일치 (내역서 표2 : 17,000원  / 단가대비표 표5 : 22,000원  확인요
      &lt;표 11&gt; 연금보험료 산출표 비목  출처 기입. 표의 제목  '산재보험료'  →  '연금보험료' 
하 : &lt;표 3&gt; 일위대가목록과 &lt;표 4&gt; 일위대가표의 11번 항목에 "온도센서 섩치"  →  "온도센서 설치"
       &lt;표 5&gt; 단가대비표  '통신기기 공유기 외' 항목의 적용단가가 "220,000.00"   → "220,000"</t>
  </si>
  <si>
    <t>엠탑</t>
  </si>
  <si>
    <t xml:space="preserve">상 : &lt;표 11&gt; 연금보험료 산출표 비목  출처 기입. 표의 제목  '산재보험료'  →  '연금보험료' </t>
  </si>
  <si>
    <t>신양플레이팅</t>
  </si>
  <si>
    <t>상 : &lt;표 11&gt; 연금보험료 산출표 비목  출처 기입. 표의 제목  '산재보험료'  →  '연금보험료' 
하 : 부품명 '스팀트랩 25A 버켓트립'  →  '버켓트랩(Bucket Trap)'</t>
  </si>
  <si>
    <t>CB-212</t>
  </si>
  <si>
    <t>병점동 897-1 오피스텔 신축공사</t>
  </si>
  <si>
    <t>상 : 1. 요약서
            "...LH 기준에 맞지않는 항목이 적용되어 있어 차이이 발생함."  → 차이가
      3. 건축공사 
           "...도면 내용과는 틀리게 스텐레스 핸 드레일로 계상됨."  → 다르게 
      Ⅴ. 공종별 세부산정 내용 &gt; 계단난간설치 관련 검토
           "사업자 산정내역의 운반비(철근)를 적용하지아니하였으나 원가기관 운반비 수 량은..." → 적용하지 아니하였으나
      4. 종합의견 (건축공사 요약) 
           "...단가조사 시 원가기관은 4조의 물가지 + 가격정보 단가를 모두 조사하여 최저 단가를 적용해..." → 4종의
      5. 종합의견 (기계공사 요약) 
          "...단가의 경우 견적가를 적용하였으나 단가다 과소하여 원가기관의 산정금액과 금액차이가 발생함."   → 단가가
      기계공사 원가기관 금액이 3,790백만원, 차이액이 656백만원.
          세부내역(Ⅳ 공사원가 검증 세부내용): 기계공사 원가기관 금액이 3,789백만원, 차이액이 655백만 →    확인요
     원가계산기관 총원가 합산: '실시설계도서(정산항목 포함)' 기준 원가계산기관의 각 공종별 금액을 모두 합산하면  21,906백만원      
             →  21,907백만원
      기계공사 : "오배수 배관공사... 사업자의 산정금액이 원가기관의 산정금액보다 적어 원가기관의 금액이 적용 →  확인요</t>
  </si>
  <si>
    <t>한국장애인고용공단</t>
  </si>
  <si>
    <t>장애인 고용컨설팅 포털 콘텐츠 수집‧구성 연구용역 원가계산</t>
  </si>
  <si>
    <t>(주)태성이엠씨</t>
  </si>
  <si>
    <t>2026 인천 기초형 스마트공장 구축 지원사업 원가계산</t>
  </si>
  <si>
    <t>상 : S/W 개발비 (B)=(a+b)+c) 수식에서 여는 괄호 ( 누락 (예: (a+b+c))
      보정계수 규모 항목 우측에 알파벳 기호 c 누락 (하단 재개발원가 수식 h=a×b×c×d×e×f×g에는 c가 포함)
      S/W 구입·개발비 상세 내역서의 제일 하단 '합계'  89,000,000원(개발비 69,000,000 + 구입비 20,000,000)
                     S/W 개발비만 반영된 69,000,000원  확인요</t>
  </si>
  <si>
    <t>가현엔프라제2공장(주)</t>
  </si>
  <si>
    <t>상 : S/W 개발비 (B)=(a+b)+c) 수식에서 여는 괄호 ( 누락 (예: (a+b+c))
      보정계수 규모 항목 우측에 알파벳 기호 c 누락 (하단 재개발원가 수식 h=a×b×c×d×e×f×g에는 c가 포함)</t>
  </si>
  <si>
    <t>상 : 단가비교표  B업체의 비교 견적 단가 중 '진행요원(1,800,000원)', '안전요원(1,800,000원)',
                                                                  '사무국 노트북(700,000원)', '시상 피켓(150,000원)'   확인요
       '인건비, 경비 일반관리비 합계액에...'      '경비, 일반관리비'
하 :  '창경센터 등 유관기관의 교육 커리큘럽을'       '커리큘럼'   
        'ACE경진대회'   'A.C.E경진대회'</t>
  </si>
  <si>
    <t>(주)신선식품</t>
  </si>
  <si>
    <t xml:space="preserve"> '인건비, 경비 일반관리비 합계액에...' 문구에서 병렬 항목 나열 시 쉼표가 누락되어 '경비, 일반관리비'</t>
  </si>
  <si>
    <t>주식회사 티알시스템</t>
  </si>
  <si>
    <t>CC-331</t>
  </si>
  <si>
    <t>일반용역-시설</t>
  </si>
  <si>
    <t>창업진흥원 대전팁스타운 시설물 유지·관리용역 원가계산</t>
  </si>
  <si>
    <t>모두의 창업 프로젝트 선배 창업자 인사이트 강연 운영 용역 원가계산</t>
  </si>
  <si>
    <t xml:space="preserve">상 : 인건비 산출표(&lt;표 2&gt;) 하단의 주석(주2)  연구보조원,   표 본문 항목에는 보조원 →   확인요 </t>
  </si>
  <si>
    <t>(주)리즈코스</t>
  </si>
  <si>
    <t>리웰생활과학(주)</t>
  </si>
  <si>
    <t>(주)대금지오웰</t>
  </si>
  <si>
    <t>주식회사 폴리하이텍</t>
  </si>
  <si>
    <t>(주)브이엠브이</t>
  </si>
  <si>
    <t>(주)신선에프앤비</t>
  </si>
  <si>
    <t>중경산업기계(주)</t>
  </si>
  <si>
    <t>(주)넥스젠파워</t>
  </si>
  <si>
    <t>(주)바른티에스테크</t>
  </si>
  <si>
    <t>칼랩스</t>
  </si>
  <si>
    <t>(주)지솔</t>
  </si>
  <si>
    <t>DMT 비전검사기 원가계산</t>
  </si>
  <si>
    <t>상 :  &lt;표 2-2&gt; 개발원가 산출표  최종 개발원가는 148,770,470원
                &lt;표 2-7&gt; 이윤 산출표에서는 배부대상액(개발원가)을 167,956,821원     확인요
      'Ⅴ. 소프트웨어개발 원가계산서'이나, 해당 본문 아래의 표 제목은 '&lt;표 2-1&gt; V. 원가계산서'      확인요
      '&lt;표 2-1&gt; V. 원가계산서'의 비고란에 기재된 '&lt;표 2&gt; 참조'와 '&lt;표 7&gt; 참조'      '&lt;표 2-2&gt; 개발원가 산출표', '&lt;표 2-7&gt; 이윤 산출표'
      "예정가격적정기준":      '예정가격작성기준'
      "기본금"     '기본급'
      제조원가 명세서 항목   "유현자산(타계정)대체액"    '유형자산'
하 : "AI쪽집게":    'AI족집게'
      '화학·석유·석타·고무 부문'   '석탄'</t>
  </si>
  <si>
    <t>방사선 계측 방법별 교육 가상환경 구축을 위한 VR 교육 자료 콘텐츠 제작 및 UI/UX 제작 원가계산</t>
  </si>
  <si>
    <t>상 : Ⅳ. 원가계산서  총괄표  '직접인건비 소계'    41,701,172원   →    48,865,653원 확인요</t>
  </si>
  <si>
    <t>이러닝플랫폼 AI Agent 개발 용역 원가계산</t>
  </si>
  <si>
    <t>창업진흥원 대전팁스타운 시설물 유지·관리용역 원가계산(미화 · 경비)</t>
  </si>
  <si>
    <t>상 :용역원가계산서 총괄표  '⑨ 합계'  비고란 수식 '⑧+⑨'  →   '⑦+⑧'  확인요
     용역원가계산서 총괄표    ⑥ 이윤의 산식은 '(④+⑤-③) × 10%'  →   '(④+⑤-①)'   확인 요
     임금채권보장보험 요율  '0.6/1,000 (0.06%)'를 적용  명시
                  &lt;표 10&gt; 및 &lt;표 11&gt;의 사회보험료 산출표   '0.09%' 적용 →  확인요.
     &lt;표 12&gt; 복리후생비 산출표 작업화 수량(0.083식)과 단가(55,000원)   4,565원  →  4,583원   확인요</t>
  </si>
  <si>
    <t>창업진흥원 대전팁스타운 시설물 유지·관리용역 원가계산 (시설관리)</t>
  </si>
  <si>
    <t>상 : p의 경비 산출기준 산업안전보건관리비  "인건비의 2.07%를 적용"
              p22의 &lt;표 14&gt; 산업안전보건관리비 산출표 "1.85%"  확인요
      p10 &lt;표 6&gt; 시설관리 인건비 산출표    "통상시급×30.45시간...×150%"  →   "50%" 확인요</t>
  </si>
  <si>
    <t>한국자산관리공사</t>
  </si>
  <si>
    <t>나라키움 용인통합청사 신축</t>
  </si>
  <si>
    <t>상 : 전기공사의 안전관리비 업체  21,566,125원, 조달청 기준 검증요율(2.28%)  18,515,274원  → 확인요
      [소방공사] 이윤 산출   '(노무비+경비+일반관리비) × 12%'  (271,829,678원+77,989,706원+36,480,474원)×12% = 46,355,983원
                      원가계산서에는 42,141,802원  → 확인요
      [통신공사] 이윤 산출 (280,513,607원 + 65,946,851원 + 25,887,892원) × 12% = 44,681,802원
                      원가계산서에는 44,676,841원  → 확인요.
      [전기공사] 이윤 산출 (470,863,921원 + 121,149,364원 + 49,520,645원) × 12% = 76,984,071원
                      원가계산서에는  76,983,269원  → 확인요</t>
  </si>
  <si>
    <t>안동시상권활성화추진단</t>
  </si>
  <si>
    <t>2026년 안동원도심 문화체험프로그램 기획 및 운영 용역 원가계산</t>
  </si>
  <si>
    <t>2026년 차전노국축제 페스티벌 기획·운영 용역 원가계산</t>
  </si>
  <si>
    <t>원스톱 지원센터 상담플랫폼 기능개선 용역 원가계산</t>
  </si>
  <si>
    <t>광남금속</t>
  </si>
  <si>
    <t>상 : &lt;표4&gt; 단가 '53' 삭제
하:  'BUCKET ELEVATER' →  'BUCKET ELEVATOR'
      영문 스펠링 오기: 'BELT CONEYOR'→   'BELT CONVEYOR'
      '작동 현환 표시 장치'→  '작동 현황 표시 장치'</t>
  </si>
  <si>
    <t>상 : &lt;표 11&gt; 홍보비  '유트브' →  '유튜브'
하 : '차전노국축제 페스티벌'   '차전장군 노국공주축제' →  제목 확인</t>
  </si>
  <si>
    <t>2026년 창업-BuS 연합IR 행사 운영(미래산업 및 투자활성화 세미나) 원가계산</t>
  </si>
  <si>
    <t>2026년도 글로벌 산업기술정책 동향조사분석 원가계산</t>
  </si>
  <si>
    <t>상 :  &lt;표 9&gt; 조사비 산출표 1차 조사원수당: 500명 ÷ 96명 x 100% = 5명  →   5.208명  확인요.
                                         2차 조사원수당: 500명 ÷ 96명 x 50% = 2명   →   2.604명  확인요</t>
  </si>
  <si>
    <t>CA-212</t>
  </si>
  <si>
    <t>포방터시장 문화관광형시장 육성사업단</t>
  </si>
  <si>
    <t>2026년 포방터시장 특화 디자인 거리 조성 사업 원가계산</t>
  </si>
  <si>
    <t>상 : &lt;표 7&gt; 경비 산출표의 기계경비 비고란  "#REF!" →    삭제요
      &lt;표 11&gt; 제목은 '연금보험료 산출표   '산재보험료' 오기 →  수정요
      Ⅳ. 공사원가계산서에서는 간접노무비율을 직접노무비의 '14%'로 적용
           &lt;표 6&gt; 간접노무비율 산출표 적용비율이 공란  → 확인요
       &lt;표 6&gt; 간접노무비율 산출표  표 깨짐  → 수정요
하 :  "치장벽동" →  "치장벽돌"</t>
  </si>
  <si>
    <t>도로표지병 원가계산</t>
  </si>
  <si>
    <t>상 : &lt;표 21&gt; 집계표와 &lt;표 22&gt; 내역서 →   '-385', '-9' 확인요
      'Ⅲ. 원가요소별 계산기준'  'Ⅱ. 소프트웨어 개발' (기능점수 방식, SW사업 대가산정 가이드 적용 등) →  '설치원가' 확인요
      &lt;표 20&gt; 설치원가계산서, 직접재료비(1,900원)와 직접노무비(5,573원)의 비고란  '&lt;표 2&gt; 참조 →  &lt;표 24&gt; 일위대가표</t>
  </si>
  <si>
    <t>한국토지주택공사</t>
  </si>
  <si>
    <t>입찰참여(적격심사) 포기의 건</t>
  </si>
  <si>
    <t>공문 검토 → 문제 없음</t>
  </si>
  <si>
    <t>CD-421</t>
  </si>
  <si>
    <t>기술용역-엔지니어링</t>
  </si>
  <si>
    <t>한국수력원자력(주)</t>
  </si>
  <si>
    <t>양수발전소 댐 하상변동 조사 용역 원가계산</t>
  </si>
  <si>
    <t>상 : '한국환경공단 귀중'  →   '한국수력원자력㈜'
      p48 주석(주2)에서 '측량대가의 기준(...) 기준 제1항'  →   '기준' 삭제
      '재정경제부예규'  →   '재정경제부계약예규'
      p54  산업안전보건관리비 산출표 대상액 340,085,573원에 요율 3.64% =15,354,114원 →   12,379,115원  확인요</t>
  </si>
  <si>
    <t>외국인 관광객 방문 연계 홍보 용역 원가계산</t>
  </si>
  <si>
    <t>2026. 05 19 11:30</t>
  </si>
  <si>
    <t>상 :  &lt;표 3&gt; 소요공수 산출표에서 연구보조원의 세부 항목 공수, 1차년도는 0.2500, 2차년도는 0.6000
                  &lt;표 3&gt;의 소계란에는 1차년도 0.2375, 2차년도 0.8125 →   확인요</t>
  </si>
  <si>
    <t>코나아이</t>
  </si>
  <si>
    <t>AI기반 대시민 서비스 로봇 원가계산</t>
  </si>
  <si>
    <t>상 : &lt;표 9&gt; 단가조사표 '안내형 로봇'의 3개사 단가는 각각 A사(240,390,000원), B사(178,000,000원), C사(259,200,000원)
                  가장 낮은 단가 적용  →  확인요 
하 : &lt;표 8&gt; 직접경비 산출표   'Lamda'  →   'Lambda'
                                             'regishration'  → 'registration'</t>
  </si>
  <si>
    <t>음성인식 키오스크 원가게산</t>
  </si>
  <si>
    <t>상 : &lt;표 1&gt; 물품구매원가계산서 상단의 공사명  '법정 물품 구매' →    'AI기반 음성인식 키오스크'</t>
  </si>
  <si>
    <t>‘26년 로컬창업기업 육성 성과확산 용역 원가계산</t>
  </si>
  <si>
    <t>상 :  &lt;표 6&gt; 세부 항목이 '우리동네 크라우드 펀딩 사업 운영비'로 기재
                  실제 세부 내역을 보여주는 &lt;표 10&gt;의 제목은 '우리동네 크라우드 펀딩 사업 산출표'  →   확인요
        'Ⅲ. 원가요소별 계산기준'의 텍스트 설명에서는 "일반관리비율 6%를 곱하여 산출하였다"고 명시
                  실제 'Ⅳ. 용역원가계산서' 총괄표와 'Ⅴ. 산출내역'의 &lt;표 13&gt;에서는 8%의 비율을 적용 →  확인요</t>
  </si>
  <si>
    <t>창업기업 성장 이력(포트폴리오) 자동 생성 AI 모델 개발 원가계산</t>
  </si>
  <si>
    <t>상 : &lt;표 3&gt; 투입공수 산출표에서 '응용SW개발자'의 세부 업무별 투입인원은 '2.0명'
                  표 하단 소계(합계) 란에는 투입인원이 '1.0'명으로불일치 →  확인요</t>
  </si>
  <si>
    <t>상 : &lt;표 11&gt; 일반관리비 산출표의 머리글에는 '비율(주3)'이라고 기재
                   표 하단 설명에는 '(주3)'이 누락된 채 '(주4)' 로 표시   (주4) →   (주3) 수정요</t>
  </si>
  <si>
    <t>2026. 5. 18. 11:00</t>
  </si>
  <si>
    <t>상 : p11 "기회재정부" →   "기획재정부".
      p24 "기계화 시공 기준으로 산정여" →  "산정하여".
      p28 "안전관리비(반간대...)" →  "안전관리비(난간대...)".
      p100"용도가 오피스텔임으로", "해당됨으로" →   "오피스텔이므로", "해당되므로"</t>
  </si>
  <si>
    <t>율전동 292-2 오피스텔 신축공사</t>
  </si>
  <si>
    <t>상 : p9: "차이이 발생함" → "차이가 발생함"
      p18  "차이이 발생하였고" → "차이가 발생하였고"
      p18  " 업자가 제출한 공사비..."  → "사업자가 제출한 공사비..." 
      p19: "필료 물량보다" → "필요 물량보다"
      p35  "적용하지아니하였고"→ "적용하지 아니하였고" (띄어쓰기 및 오타)
      p38  "사업사 산정내역의" → "사업자 산정내역의"
      p44 "설계비 (추과과업 포함)" → "설계비 (추가과업 포함)"
      "오배수배관관공사는" → "오배수배관공사는"
      "전토처리비만" → "잔토처리비만"
      "300*300*7m" → "300*300*7mm"
      "LH기준에의해" → "LH기준에 의해"
      "맞지않는" → "맞지 않는"
      "품셈기준에의해"→ "품셈기준에 의해"
      "LH기준에 의해 통신공사는..."  →  "소방공사는"
      p22 기계공사 집계표 사업자와 원가기관의 금액 선택 확인</t>
  </si>
  <si>
    <t>한국문화예술회관연합회</t>
  </si>
  <si>
    <t>2026 KoCACA아트페스티벌 평가연구 용역 원가계산</t>
  </si>
  <si>
    <t>완료계, 완료검사원 공문 검토, 첨부서류 확인 →  문제없음</t>
  </si>
  <si>
    <t>상 : &lt;표 8&gt; 전산처리비 산출표' 하단 주석에서 토너 산출식으로 '(=2,500÷6,000)' →   '(=5,000÷6,000)'
      (250÷48) = 5.2 →  5명 or 6명  확인 요</t>
  </si>
  <si>
    <t>건설근로자공제회</t>
  </si>
  <si>
    <t>건설근로자 인력수급전망 모형 구축 연구용역 원가계산</t>
  </si>
  <si>
    <t>상 : '만원이하 절사'  →  '만원 미만 절사'  or  '천원 단위 이하 절사 수정요</t>
  </si>
  <si>
    <t>완료계 공문 검토, 첨부서류 확인 →  문제없음</t>
  </si>
  <si>
    <t>2026. 05 14 14:00</t>
  </si>
  <si>
    <t>상 :  &lt;표 9&gt; 일반관리 비율표에서는 '기타(6%)'  →  '행사관리 및 그밖의 사업지원(8%)'  확인요</t>
  </si>
  <si>
    <t>NH클라우드</t>
  </si>
  <si>
    <t>2023 천안시 거점형 스마트도시 조성사업(클라우드 인프라 구축) 원가계산</t>
  </si>
  <si>
    <t>최종보고서 검토 → 문제없음</t>
  </si>
  <si>
    <t>천안과학산업진흥원</t>
  </si>
  <si>
    <t>하 : RabiitMQ →   RabbitMQ
       Injest →  Ingest
       Fiewall → Firewall
       (F/W + IPSec VPN, SSL VPN(max 800), IPS, Anti-DDoS  →  닫는 괄호 누락</t>
  </si>
  <si>
    <t>(주)알리</t>
  </si>
  <si>
    <t>2026년도지능형 뿌리공정 시스템 구축사업 원가계산</t>
  </si>
  <si>
    <t>"상 : '⑤-1. 장비(공급기관(1)) →   '⑦-1'
        '⑤-2. 인건비(공급기관(1))' →  '⑦-2'.
        표의 열 제목 '바고' →  '비고'
        '③-1. S/W 개발비(공급기관(2))' 내역서가 문서 내에 중복 삽입   → 삭제요</t>
  </si>
  <si>
    <t>한미 첨단분야 청년교류 지원사업 성과조사 원가계산</t>
  </si>
  <si>
    <t xml:space="preserve"> 산업용 리프트 보수공사</t>
  </si>
  <si>
    <t xml:space="preserve">상 : '예정가격 작성기준(재정경제부령 제34호)' →  '예정가격작성기준(재정경제부예규 제34호)'
하 : '운반구도어연금장치' →  '연동장치'
       '낙하방지벨브, 압력벨브'  →  '밸브(Valve)'
       '리프드 보수공사 개소'  →  '리프트' </t>
  </si>
  <si>
    <t>한국과학기술원</t>
  </si>
  <si>
    <t>2026년 대전 AI 융합지원사업 제조 AI 솔루션 실증지원사업 원가계산</t>
  </si>
  <si>
    <t>2026. 05.14 10:30</t>
  </si>
  <si>
    <t>주식회사 뉴엠텍</t>
  </si>
  <si>
    <t>2026년 스마트 생태공장 구축사업 원가계산</t>
  </si>
  <si>
    <t>대금환경개발</t>
  </si>
  <si>
    <t>상 : &lt;표 6&gt; 간접노무비율 산출표  →  표깨짐 확인 요
      내역서  '운반비(250,000원)'가 '경비' 단가 열에 기입되어있음
             소계를 확인하면 이 금액이 경비 소계(117,241원)에는 누락  →  확인요</t>
  </si>
  <si>
    <t>경북문화재단콘텐츠진흥원</t>
  </si>
  <si>
    <t>제19회 경상북도 아마추어 e스포츠대회 운영 용역 원가계산</t>
  </si>
  <si>
    <t>청구서, 공문 검토 → 문제 없음</t>
  </si>
  <si>
    <t>대리정밀</t>
  </si>
  <si>
    <t>2026년도 제조기반기업 공정자동화 지원사업 원가계산</t>
  </si>
  <si>
    <t>상 : [별표] 회계 정산 및 감리 수수료 비용 기준   '정산수수료' → ' '감리수수료'
      제출일 5.11.  다른 보고서는 4.30.  → 확인요</t>
  </si>
  <si>
    <t>동영엔지니어링</t>
  </si>
  <si>
    <t>상 : [별표] 회계 정산 및 감리 수수료 비용 기준   '정산수수료' → ' '감리수수료'</t>
  </si>
  <si>
    <t>주식회사 오션라이트에이아이</t>
  </si>
  <si>
    <t>태종테크</t>
  </si>
  <si>
    <t>한국도키맥 주식회사</t>
  </si>
  <si>
    <t>황금도가니</t>
  </si>
  <si>
    <t>(주)태양금속공업</t>
  </si>
  <si>
    <t>2026년도 지능형 뿌리공정 시스템 구축사업 원가계산</t>
  </si>
  <si>
    <t>상 : '③-2. S/W 구입비' →  '③-2. S/W 구입비(주관기관)'
       '⑤-1. 장비(공급기관(1)) →   '⑦-1'
       '⑤-2. 인건비(공급기관(1))' →  '⑦-2'.
       표의 열 제목 '바고' →  '비고'
       표지와 상단 제목에는 '2025년도 지능형 뿌리공정 시스템 구축사업'    
              원가계산 실시 근거에는 '2025년도 제조기반기업 공정자동화 지원사업' →  확인요
      공급기관(1)의 S/W 개발비 중 '제경비'의 산출내역 '직접인건비 * 10.5%'  17,850,000원   
             실제 제경비 금액은 11,000,000원 → 확인요</t>
  </si>
  <si>
    <t>(주)인텔리즈</t>
  </si>
  <si>
    <t>상 : '③-2. S/W 구입비' →  '③-2. S/W 구입비(주관기관)'
       '⑤-1. 장비(공급기관(1))' →  '⑦-1'
       '⑤-2. 인건비(공급기관(1))' →  '⑦-2'.
       표의 열 제목 '바고' →  '비고'
       '데이타수집'으로 기재)' →  '데이터수집'
       표지와 상단 제목에는 '2026년도 지능형 뿌리공정 시스템 구축사업'    
              원가계산 실시 근거에는 '2025년도 제조기반기업 공정자동화 지원사업'  → 확인요
      공급기관(1)의 S/W 개발비 중 '제경비'의 산출내역 '직접인건비 * 100%'   → 확인요</t>
  </si>
  <si>
    <t>상 :  '에어콘 실내기, 실외기의 규격은... 단가다 과소하여'  → '단가가 과소하여"
       '시스템동바리의 일위대가는 근거를 알 수 없는 품울 적용하였고' → '품을 적용하였고'
       '0.5B 벽돌쌓기 수량은 필요물량보다 적제 산출되어있어' →  '적게 산출되어있어"
       '도막방수 PVC뱃판(벽) 재료비 단가는'→  'PVC배수판(벽)'
       '수지미장을 사업자는 전면마감으로 해서하여' → '해석하여"
       ' 2026녕 품셈을 적용하였으나' → '2026년'
       '검정기관 수량은 잔토처리 단가산정에서' →  '검증기관 수량은' 
       '도막방수 PVC뱃판(벽) 재료비 단가는' →  'PVC배수판(벽)'</t>
  </si>
  <si>
    <t>상 : 매입 연면적  제곱미터 'm' →  '㎡' 
      조경공사 단가산출 '수목보호덮게'  →   '수목보호덮개'
      격심의용 총원가  토목공사 금액이 '1,769백만원'   '공종별 공사비' 최종 결과표에서는 토목공사가 '1,768백만원'  → 확인요
      매입대상 외 근린생활시설의 면적이 사업현황 표에서는 629.5㎡로 명시    연면적 비율 산정 표에서는 601.89㎡  확인요
      계약예규 제34호의 시행일이 앞부분에서는 '2026. 1. 21.'   '2026. 1. 2.'   → 확인요   
      '품에 적용에 인력시공을'  →   '품 적용에 인력시공을'
      '1종의 물가지 단로 적용되어' →   '물가지 단가로 적용되어'
      '필료 물량보다 부조과게 산정되어'   →   '필요 물량보다 부족하게 산정되어'
      '품세기준에 맞는 산정'  → '품셈기준에 맞는 산정'
      '품셈기준을 적용에의한'  →  '품셈기준 적용에 의한'
      '토산운반 '  → '토사운반'</t>
  </si>
  <si>
    <t>(주)씨엠에이텍</t>
  </si>
  <si>
    <t>상 : &lt;표 11&gt; 연금보험료 산출표  '산재보험료'  →   '연금보험료'  수정요
      &lt;표 7&gt; 경비 산출표  기계경비 비고란    '#REF!'  →  확인요
      &lt;표 6&gt; 간접노무비율 산출표   출처를 알 수 없는 금액 수치 → 확인요
하 : 내역서 항목 'Sencer'  →   'Sensor' 수정
      'Acide Cleaning'  →    'Acid Cleaning'</t>
  </si>
  <si>
    <t>중장기 경영전략 재정립 및 조직진단 시행 원가계산</t>
  </si>
  <si>
    <t>2026년 ~2027년 한국발명진흥회 원가계산 금액 산정</t>
  </si>
  <si>
    <t>제안서</t>
  </si>
  <si>
    <t>가격제안서 검토</t>
  </si>
  <si>
    <t>국가공무원노동조합</t>
  </si>
  <si>
    <t>공무원 근무시간 면제제도의 운영실태 및 개선방안 연구용역</t>
  </si>
  <si>
    <t>장암칼스(주)</t>
  </si>
  <si>
    <t>상 : 위촉사명('홍보에너지')  →   ('장암칼스') 수정요
      '별첨. 참고자료' →   '06. 참고자료'   수정요
       목차에 기재되지 않은 중간 제목 '5-1. 유형자산 및 건설비 산출근거' → 확인요
       내역산출표 마지막 장 합계 금액 단순 덧셈 오기  1,326,190,402원 →  1,296,190,402원 확인요</t>
  </si>
  <si>
    <t>CC-321</t>
  </si>
  <si>
    <t>외국인 관광객 전통시장 방문 연계 홍보 용역 원가계산</t>
  </si>
  <si>
    <t>tkd : &lt;표 8&gt; 교통비 세부산출내역 하단의 당구장 표시(※) 설명에 "전문가격 조사시관"  →   "조사기관"    
        '3. 원가계산 적용 근거' 중 다. 국가계약법 시행규칙 제6조 명칭    확인요</t>
  </si>
  <si>
    <t>CE-501</t>
  </si>
  <si>
    <t>사후정산</t>
  </si>
  <si>
    <t>주식회사 마제스타지</t>
  </si>
  <si>
    <t>2025년 중대재해 감축 캠페인 용역 사후원가정산</t>
  </si>
  <si>
    <t>상 : &lt;표 2&gt; 직접경비 집계표 하단 주석에  &lt;표 3&gt; 간접경비 세부내역서 참조   →   확인요 
        "본 정산은 「2025년 중대재해 감축 캠페인」에 대한 사후원가정산 용역은" 
                →   ."본 사후원가정산 용역은~"    수정요망</t>
  </si>
  <si>
    <t>한중씨엔에스</t>
  </si>
  <si>
    <t>상 : 총괄집계표 차액 부분에 '초과'  →  초과금액(38,698,294원)  확인요</t>
  </si>
  <si>
    <t>(재)세종테크노파크</t>
  </si>
  <si>
    <t>충청권 ICT이노베이션스퀘어 개발 역량 강화 멘토링 용역 원가계산</t>
  </si>
  <si>
    <t>LCC 기법을 활용한 승강기 경제성 분석 검토 용역 원가계산</t>
  </si>
  <si>
    <t xml:space="preserve">상 : 여비 교통비 'KTX 특실'  → 'KTX 일반실'  수정요
하 : '공공부분 민간부분' →  ' 공공부문 민간부문' </t>
  </si>
  <si>
    <t>조경산림자원 방제작업 원가보고서</t>
  </si>
  <si>
    <t xml:space="preserve">상 : 과업지시서상 상록침엽수류 방제 작업 수량이 '1,096주 (약 10,900L)'
              공종별 내역서의 해당 항목 수량은 '109'   →   수정완료
      집계표에 덤프트럭과 동력분무기의 수량이 모두 '0.2'로 기재 
             산출 금액(덤프트럭  / 동력분무기)은 일위대가표의 실제 수량인 '0.23'과 '0.17'  →  수정완료
하 : '메타세쿼이아'  →  '메타세콰이어'
      과업지시서 적용 '범의' 및 목적 → 적용 '범위' 및 목적 </t>
  </si>
  <si>
    <t>상 : '&lt;표 11&gt; 연금보험료 산출표' 내부의 비목 "산재보험료"   →   "연금보험료"  수정요</t>
  </si>
  <si>
    <t>(주)삼광테크</t>
  </si>
  <si>
    <t>상 : '&lt;표 11&gt; 연금보험료 산출표' 내부의 비목 "산재보험료"   →   "연금보험료"  수정요
      '&lt;표 5&gt; 단가대비표'  "철 강 금 속 SS41"   →  "S45C"    확인요
      "철강금속 SS41"에 대해 서로 다른 단가가 적용 
              'JMB412 차압파이프 JIG 제작'  단가 1,800원으로 산정   
              'LASER WELDING 턴테이블 제작' 단가를 904원   →  확인요</t>
  </si>
  <si>
    <t>상 : '년 400%를', '년 1/12을' →   '연 400%를', '연 1/12을'   수정요 
        'M/M당 임율' →   'M/M당 임률'</t>
  </si>
  <si>
    <t>청구서 공문 검토 → 문제 없음</t>
  </si>
  <si>
    <t>완료계 공문 검토 → 문제 없음</t>
  </si>
  <si>
    <t>(주)이노스틸</t>
  </si>
  <si>
    <t>상 :  05. 비목별산출집계표 본문의 건명은 '2025년'  '2026년 스마트 생태공장 구축사업'
       04. 총괄집계표에서는 'LNG버너 4호기 가열로(40톤) 단열재' 
             내역집계표에서는 'LNG버너_단조로 4호기 버너 교체'  → 확인요
       원심분리기 항목 중 '모튤 유니트'    →   '모듈(Module) 유니트'  확인요
하 :  단가표와 내역서에 'CU;OMDER'    →     'CYLINDER(실린더)'   확인요
       댐퍼 등을 제어하는 파트는 '로내암'   →   '로내압(Furnace internal pressure)'  확인요
       용접공 인건비 산정 부분의 '글럭제작'   →   '블럭(Block)제작'  확인요</t>
  </si>
  <si>
    <t>(주)삼정산업</t>
  </si>
  <si>
    <t>하 :  "M achine"   →  "Machine"
       "세피레이더"  →  "세퍼레이터(Separator, 분리기)"
       "세이프트도어락스위치"   →   "세이프티 도어락 스위치(Safety Door Lock Switch)"
       "사다이형 트레이"  →  "사다리형(Ladder type) 트레이"
       "질소밸생기"  →  "질소발생기"
       "W5000 X H1800)"  →   " ( "  추가</t>
  </si>
  <si>
    <t xml:space="preserve">상 : 과업지시서상 상록침엽수류 방제 작업 수량이 '1,096주 (약 10,900L)'
              공종별 내역서의 해당 항목 수량은 '109'   →   확인요
      집계표에 덤프트럭과 동력분무기의 수량이 모두 '0.2'로 기재 
             산출 금액(덤프트럭  / 동력분무기)은 일위대가표의 실제 수량인 '0.23'과 '0.17'  →  확인요
하 : '메타세쿼이아'   '메타세콰이어'
      과업지시서 적용 '범의' 및 목적 → 적용 '범위' 및 목적 </t>
  </si>
  <si>
    <t>(주)삼승화학</t>
  </si>
  <si>
    <t>상 :  타 총괄표 및 내역서 5번 항목이 '분쇄기 '   
              &lt;표: 3&gt; 공사원가계산서'의 제목 행에는 '5. 고효율 에어드라이어'  →  확인요
      '01. 예정원가조사보고서' 설계금액(1,642,000,000원)과 총 원가산출금액(1,653,013,855원)의 
               차액은 '11,013,855원'이어야 하나, 산출금액 전체인 '1,653,013,855원'이 차액란에 오기  →  확인요
      유형자산 및 건설비 단가조사비교표 18번 항목  '환기기스템'  →    '환기시스템'</t>
  </si>
  <si>
    <t>(주)위드텍</t>
  </si>
  <si>
    <t xml:space="preserve">하 :  '유통울가'  →   '유통물가'
       'PNEUMATATIC'   →  'PNEUMATIC'   
       'Indiacator/Indiacating'   →   'Indicator/Indicating'   
       'Flate'   →   'Plate'    
       'ASEMBLER'  →  'ASSEMBLER'  </t>
  </si>
  <si>
    <t>(주)민속엘피씨</t>
  </si>
  <si>
    <t>상 : 문서의 수신처는 "한국환경공단 귀중" 
            →  "귀 한국환경공단((주)민속엘피씨)의 위촉"   "귀 한국환경공단(씨엔아이전자(주))"  확인요
중 :  "부산물 시선관리용 제빙기 교체"   →    "부산물 신선관리용 제빙기 교체"
하 :  "운반비 : 경비(부산-군위 민속엘피"  →   "(부산-군위 민속엘피씨)"</t>
  </si>
  <si>
    <t>(주)알루앤텍</t>
  </si>
  <si>
    <t>상 :  "05. 비목별산출집계표"와  "04. 총괄집계표'에  유형자산 설계금액 확인요</t>
  </si>
  <si>
    <t>청구서, 산출내역서 공문 검토 → 문제 없음</t>
  </si>
  <si>
    <t>상 : 시스템관리 업무 내용 중 "플랫포므이 원활한 구동"  →  "플랫폼의 원활한 구동"
      기술료 산출표 하단 주석  "보통신산업진흥원"  →  "정보통신산업진흥원"</t>
  </si>
  <si>
    <t>전북특별자치도교육청</t>
  </si>
  <si>
    <t>2026. 전북특별자치도교육청 데이터 분석 사업 원가계산</t>
  </si>
  <si>
    <t>인천창업플랫폼 운영 및 유지관리 용역 원가계산</t>
  </si>
  <si>
    <t xml:space="preserve">상 : p11  ⑯ IT감리  ⑰ 정보보안전문가   →   폰트사이즈 확인
      "2025년 인천창업플랫폼 유지관리 용역"  →   "2025년 인천창업플랫폼 운영 및 유지관리 용역"   </t>
  </si>
  <si>
    <t>한호산업(주)</t>
  </si>
  <si>
    <t>상 :  표지의 사업명  '지능형 뿌리공정 시스템 구축사업'   제출문 본문에는 '제조기반기업 공정자동화 지원사업'
             →  확인요
       [원가계산 결과 표지] '바고'   →   '비고' 
       '③-2. S/W 구입비'  →   '③-2. S/W 구입비(주관기관)'
       '⑤-1. 장비(공급기관)', '⑤-2. 인건비(공급기관)'  →   '⑦-1. 장비(공급기관)', ⑦-2. 인건비(공급기관)'
       '공급기관', '공급기관(1)', '공급기관(2)' 구분 명확히 기재요</t>
  </si>
  <si>
    <t>퍼시픽엑스코리아(주)</t>
  </si>
  <si>
    <t>(주)은혜기업</t>
  </si>
  <si>
    <t>상 : 월급여 5,500,000원 × 참여율 49.9% × 12개월   → 참여율 확인요
      월급여 7,916,000원 × 참여율 27.8% × 12개월   → 참여율 확인요
      제경비는 직접인건비의 10.5%  105,000,000원*10.5%=11,000,000  →  11,025,000원 확인요
       [원가계산 결과 표지] '바고'   →   '비고' 
       '③-2. S/W 구입비'  →   '③-2. S/W 구입비(주관기관)'
       '⑤-1. 장비(공급기관)', '⑤-2. 인건비(공급기관)'  →   '⑦-1. 장비(공급기관)', ⑦-2. 인건비(공급기관)'
       '공급기관', '공급기관(1)', '공급기관(2)' 구분 명확히 기재요</t>
  </si>
  <si>
    <t>(주)에스케이씨</t>
  </si>
  <si>
    <t>상 :  ②-2. H/W 구입비(주관기관)  '550t injection unit IH4200'  단가(95,000,000원) × 수량(1) = 98,000,000원
                 → 95,000,000원으로 잘못 기입됨 -
       ⑦-2. 인건비(주관기관) '이현도' 인건비 : 3,333,000원 × 56% × 12개월 
       ③-1. S/W 개발비(공급기관(1))  '문종서' 인건비 산식 오류: 3,833,000원 × 12.2% × 12개월
                 → 인건비 참여율 확인요
       [원가계산 결과 표지] '바고'   →   '비고' 
       '③-2. S/W 구입비'  →   '③-2. S/W 구입비(주관기관)'
       '⑤-1. 장비(공급기관)', '⑤-2. 인건비(공급기관)'  →   '⑦-1. 장비(공급기관)', ⑦-2. 인건비(공급기관)'
       '공급기관', '공급기관(1)', '공급기관(2)' 구분 명확히 기재요</t>
  </si>
  <si>
    <t>(주)풍산디에이케이</t>
  </si>
  <si>
    <t>상 :  공급기관(1)의 H/W 개발비 규격 "직경300mmm"   →   "직경300mm"    
       표지의 사업명  '지능형 뿌리공정 시스템 구축사업'   제출문 본문에는 '제조기반기업 공정자동화 지원사업'
             →  확인요
       [원가계산 결과 표지] '바고'   →   '비고' 
       '③-2. S/W 구입비'  →   '③-2. S/W 구입비(주관기관)'
       '⑤-1. 장비(공급기관)', '⑤-2. 인건비(공급기관)'  →   '⑦-1. 장비(공급기관)', ⑦-2. 인건비(공급기관)'
       '공급기관', '공급기관(1)', '공급기관(2)' 구분 명확히 기재요"
 [원가계산 결과 표지] '바고'   →   '비고' 
       '③-2. S/W 구입비'  →   '③-2. S/W 구입비(주관기관)'
       '⑤-1. 장비(공급기관)', '⑤-2. 인건비(공급기관)'  →   '⑦-1. 장비(공급기관)', ⑦-2. 인건비(공급기관)'
       '공급기관', '공급기관(1)', '공급기관(2)' 구분 명확히 기재요</t>
  </si>
  <si>
    <t>(주)건우금속</t>
  </si>
  <si>
    <t>상 : 주관기관 H/W 개발비 표 내 '링롤장비 서보모터 개조'의 단가   '14000000'     '14,000,000'  
       공급기관(1) 직접인건비  '홍석주'  '5,000,000원(월급여) × 25%(참여율) × 8(개월수)=9,880,000원 
                → 10,000,000원 확인요.
       공급기관(2) 제경비    '직접인건비 * 9%'  명시 (42,000,000원 × 9%) 3,800,000원
                → 3,780,000원 확인요
       공급기관(2) 기술료 산출 내역이 '(직접인건비+제경비)*10%'로 명시 
                 (42,000,000원 + 3,800,000원) × 10% = 4,200,000원
                → 4,580,000원 확인요
       표지의 사업명  '지능형 뿌리공정 시스템 구축사업'   제출문 본문에는 '제조기반기업 공정자동화 지원사업'
                →  확인요
       [원가계산 결과 표지] '바고'   →   '비고'
       '③-2. S/W 구입비'  →   '③-2. S/W 구입비(주관기관)'
       '⑤-1. 장비(공급기관)', '⑤-2. 인건비(공급기관)'  →   '⑦-1. 장비(공급기관)', ⑦-2. 인건비(공급기관)'
       '공급기관', '공급기관(1)', '공급기관(2)' 구분 명확히 기재요</t>
  </si>
  <si>
    <t>상 :  ⑥ 시험·검사비 산출 내역  11,323,000원
           표 하단의 주의사항(주석) "최대 500만원 편성 가능, 500만원 초과분에 대해서는 컨소시엄 자체 부담"
               →  적용 확인요
       [원가계산 결과 표지] '바고'   →   '비고' 
       '③-2. S/W 구입비'  →   '③-2. S/W 구입비(주관기관)'
       '⑤-1. 장비(공급기관)', '⑤-2. 인건비(공급기관)'  →   '⑦-1. 장비(공급기관)', ⑦-2. 인건비(공급기관)'
       '공급기관', '공급기관(1)', '공급기관(2)' 구분 명확히 기재 요</t>
  </si>
  <si>
    <t>(주)한길전자</t>
  </si>
  <si>
    <t>디퍼런스(구 현대윤테크)</t>
  </si>
  <si>
    <t>(주)비츠로이엠</t>
  </si>
  <si>
    <t>공영홈쇼핑</t>
  </si>
  <si>
    <t>공영홈쇼핑 ERP 시스템 개선 사업 원가계산</t>
  </si>
  <si>
    <t>SK플래닛</t>
  </si>
  <si>
    <t>하 : "RabiitMQ" → "RabbitMQ".
      "WAS(Injest)" →  "Ingest"
      "FIewall (vCPU 6 core)" → "Firewall (vCPU 6 core)"</t>
  </si>
  <si>
    <t>2024 천안시 거점형 스마트도시 조성사업(어반테크실증존_ARHIS) 원가계산</t>
  </si>
  <si>
    <t xml:space="preserve">상 : &lt;표 9&gt; 단가조사표의 '전광판' 조달 단가 및 B업체 조사가격  '5100000', '25744134' 
             →   '5,100,000', '25,744,134'  </t>
  </si>
  <si>
    <t>2026년도 소상공인 온라인 판로지원사업 종합홍보 원가계산</t>
  </si>
  <si>
    <t>(주)세계화스너</t>
  </si>
  <si>
    <t>상 : &lt;표 7&gt; 간접노무비 산출표 하단의 주석(주1) &lt;표 3&gt; 내역집계표 참조
             →  &lt;표 2&gt;  수정요
      상세내역 일렬번호 "9" 번 누락 → "9번" 부터 일렬번호 수정</t>
  </si>
  <si>
    <t xml:space="preserve">엔에이디벨롭먼트 주식회사 </t>
  </si>
  <si>
    <t xml:space="preserve"> 「동작 보라매역 프리센트 신축공사」 기부채납 공공시설 공사비 검증용역</t>
  </si>
  <si>
    <t xml:space="preserve">상 : 주식회사 엔에이디벨롭먼트(주)    '주식회사'와 '(주)'가 중복해서 기재 
                →   엔에이디벨롭먼트(주)   수정요
      제1조 : “...공사비 검증용역” 용역수행사     →    “...공사비 검증용역”을 용역수행사   
      제6조  용역보고서 제출 후' 총 계약금액의 50%를 지급 
                 →  용역보고서  제출 후 15일 이내 총 계약금액의 50%를 지급 
      제7조  “공사비 검증 보고서” 을 제출  →    “공사비 검증 보고서” 를 제출
      제9조  다음 사유가 발생한 경우 본 계약을 해약할 수 있다.  
                 →  다음 사유가 발생한 경우 본 계약을 해제 또는 해지할 수 있다.              
</t>
  </si>
  <si>
    <t>2026년 데이터 기반 소상공인 동향 분석 원가계산</t>
  </si>
  <si>
    <t>2027 유망산업 발굴 및 지원전략 도출 연구 원가계산</t>
  </si>
  <si>
    <t>(주)동광주물</t>
  </si>
  <si>
    <t>연속 믹서 제작·설치 공사 원가계산</t>
  </si>
  <si>
    <t>하 :  &lt;표 5&gt; 단가조사표 내 '1. 찬넬 ㄷ100505t' 단가란에 "60,000,000" → 확인요</t>
  </si>
  <si>
    <t>2026년 로컬콘텐츠 중점대학 K-MOOC 콘텐츠 제작 원가계산</t>
  </si>
  <si>
    <t>(재)인천테크노파크</t>
  </si>
  <si>
    <t>중장기 로드맵 수립 및 비즈니스모델 개발 용역 원가계산</t>
  </si>
  <si>
    <t>상 : '중장기 과제 기획 보고서' 항목의 USB 산출 내역 단가는 '1식 × 21,818원'
           비고란에는 인쇄물과 동일하게 '8건 × 8부'  → 확인요</t>
  </si>
  <si>
    <t>CB-292</t>
  </si>
  <si>
    <t>공사-기타</t>
  </si>
  <si>
    <t>LH남부지역본부</t>
  </si>
  <si>
    <t>원선동 1008-1 심의의견 제출</t>
  </si>
  <si>
    <t>사전심의질의서 검토</t>
  </si>
  <si>
    <t>KIAT 중장기 경영목표(2027~2031) 수립 및 조직체계 진단 원가계산</t>
  </si>
  <si>
    <t>중 :  "회의비, 전산처립, 유인물비 및 교통통신비를 산출하였다." ➔ "전산처리비"의 오기
하 :  "중장기 경영목표 관련 내부직원 내제화" ➔ "내재화"의 오기</t>
  </si>
  <si>
    <t>(주)민들레</t>
  </si>
  <si>
    <t>2026년 데이터 기반 스마트농업 확산지원 사업 원가계산</t>
  </si>
  <si>
    <t xml:space="preserve">상 : &lt;표 2&gt;와 &lt;표 3&gt;의 상단 표 헤더에는 (주1), (주2), (주3)이 명시
             주석 설명에는 (주3)이 아닌 (주5) 수량 × 단가로 오기  → (주3) 수정요
</t>
  </si>
  <si>
    <t>인계동 1122-4,13  공사비 가격심의보고서</t>
  </si>
  <si>
    <t>안양동 517-23 공사비 가격심의보고서</t>
  </si>
  <si>
    <t>LH TFT팀</t>
  </si>
  <si>
    <t>LH과업 산정일수 분석</t>
  </si>
  <si>
    <t>2026. 04.28 17:00</t>
  </si>
  <si>
    <t>주간보고서 검토
작성기관 기입 확인
합계 추가 확인
검증과 검증보고서 작성중 내용확인</t>
  </si>
  <si>
    <t>(주)태성산업도장</t>
  </si>
  <si>
    <t>BOX OVEN 공사 원가계산</t>
  </si>
  <si>
    <t>상 : 국민연금보험료 불일치:
            Ⅳ. 공사원가계산서: 3,154,969원 (직접노무비 × 4.75%)
            &lt;표 9&gt; 및 &lt;표 10&gt; 산출표: 2,988,918원 (직접노무비 × 4.50%)
      건강보험료 불일치:
            Ⅳ. 공사원가계산서: 2,387,814원 (직접노무비 × 3.595%)
           &lt;표 9&gt; 및 &lt;표 11&gt; 산출표: 2,354,603원 (직접노무비 × 3.545%)
      노인장기요양보험료 불일치:
            Ⅳ. 공사원가계산서: 313,758원 (건강보험료 × 13.14%)
            &lt;표 9&gt; 및 &lt;표 12&gt; 산출표: 304,921원 (건강보험료 × 12.95%)
      산업안전보건관리비 요율 표기 불일치:
             금액은 3,936,731원으로 같으나, Ⅳ. 공사원가계산서에서는 요율을 '3.11%'
            &lt;표 15&gt; 산출표에서는 '3.15%'
      경비 소계 불일치
             Ⅳ. 공사원가계산서의 경비 소계: 32,180,267원
            &lt;표 9&gt; 경비 집계표의 소계: 31,972,168원
하 : 단가조사표 내 '11 열교환기 300.000Keal/HR' 항목에서 'Keal'    'Kcal'</t>
  </si>
  <si>
    <t>이산화탄소 직접 수소화를 통한 e메탄올 생산 파일럿 플랜트(일300kg) 원가계산</t>
  </si>
  <si>
    <t>하 : 'Cooling Weter Drum'  →  Cooling Water Drum
      'Chanel : Ch-4'   →   'Channel : Ch-4'
      'Pneumatic Pressure Control V'    →    'Pneumatic Pressure Control  Valve'</t>
  </si>
  <si>
    <t>전라남도</t>
  </si>
  <si>
    <t>고염수 김 활성처리제</t>
  </si>
  <si>
    <t xml:space="preserve">상 :  "일반적인 원가계산기준과 '철차'를 준수하였으며"  →  '절차'
       "통상지급액(기본금+상여금)"   →  "통상지급액(기본급+상여금)" 
       노무비 상여금 적용 시 "기본급에 대한 **연 400%**를 계상"
               &lt;표 6&gt; 산출표에서는 상여금(29,546원)   →   계산오류 확인요
      "나트륨(73,280원) + 염산(83,043원) + 인산(31,015원) =  156,323원 "  → "187,338원" 수정요
       "(4)+(5)] × 25.00% (즉, [소계(제조원가) + 일반관리비] × 25%)" 
              " (102,918 + 6,731) × 25% = 11,312"    →   "27,412원"   수정요
</t>
  </si>
  <si>
    <t>유기산(구연산) 김 활성처리제원가계산</t>
  </si>
  <si>
    <t>상 :  "일반적인 원가계산기준과 '철차'를 준수하였으며"  →  '절차'
       "통상지급액(기본금+상여금)"   →  "통상지급액(기본급+상여금)" 
       노무비 상여금 적용 시 "기본급에 대한 **연 400%**를 계상"
               &lt;표 6&gt; 산출표에서는 상여금(29,546원)   →   계산오류 확인요</t>
  </si>
  <si>
    <t>유기산(옥살산, 전라남도 개발제품) 김 활성처리제 원가계산</t>
  </si>
  <si>
    <t>구미상공회의소</t>
  </si>
  <si>
    <t>디지털커머스 전문기관(소담스퀘어) 신규 인프라(수행기관) 원가계산</t>
  </si>
  <si>
    <t xml:space="preserve">상 :  지하1층_쿠킹스튜디오, 편집실쿠킹 스튜디오 삭제" → 메모("삭제")가 오기  확인요
하 : "걸래받이"  → "걸레받이" 
      "스튤"  → "스툴(Stool)" 
      "스궤어"  → "스퀘어(Square)" 
      "언형테이블" → "원형테이블" </t>
  </si>
  <si>
    <t>안양동 517-23 오피스텔 신축공사</t>
  </si>
  <si>
    <t>2026. 04. 28. 12:00</t>
  </si>
  <si>
    <t xml:space="preserve">상 : p88 '전기공사 견적품목' 표   '전기차 충전기'의 사업자 견적 금액이 60,000천원'
        → p69 '세부 단가산출 결과' 표  '사업자의 전기차 충전 시스템 산정금액이 80,400천원' → 확인요
      p90 '공사기간' 표   '가격심의용 최종 공사기간을 30개월'
        → p92 '금액산정 기준 요약' 예상공사기간을 "13~36개월 (28개월)"   확인요
      p31 '세부 검토'  근콘크리트공사의 주요 감액 사유로 '유로폼, 알루미늄폼' 수량 과다 및 부족
        → p94 '종합의견 요약본'   '합판거푸집' 수량 과다 및 부족 →  확인요
      p69 "합성수지제 아우트렛박스(8각 54㎜) 단가는..."  
        → 전기공사  '450/750V 내열비닐절연전선'     → 확인요
중 : p29 수량산출서 비교 내용 중 '입주청소'의 차이 수량  '11,138'   →  '13,434'
      p41 ABS판넬 설치 검토내용  "출처가 불명확하고고"   →   "출처가 불명확하고"  
      p42 수밀코킹 검토의견 중 "창호주의 수량은"    →   "창호주위 수량은"
      p54 '운반비(철근)'의 수량이 상단 집계표에서는 원가기관 '2,127'   →  '2,177'
      p92 추정가격에 따른 조정률 표에서 "100미만", "100이상"   →  "100억미만", "100억이상" 
하 : p67, 71  "기입오류로 판단되며"라고 여러 차례 서술   
         →   '단가 과다 계상' 또는 '부적정 단가 적용'  검토요망
      p34  "사업자 자재 단가기준이 시내도착도 기준으로 되어있어 검증기관 내역에는 적용하지 않음"
         →   "현장도착도 기준으로 자재 단가를 일괄 재조정하였으므로 별도의 운반비를 삭감함"  검토요망
</t>
  </si>
  <si>
    <t>대한무역투자진흥공사</t>
  </si>
  <si>
    <t>2026 KOTRA 홍보영상 제작 용역 원가계산</t>
  </si>
  <si>
    <t>상 : 총괄표에 일반관리비율 8% 기재요
      총괄표에 이윤율 10% 기재요
중 : '종학믹스녹음'  →   '종합믹스녹음'</t>
  </si>
  <si>
    <t>투자기업 발굴 플랫폼 빅웨이브(BiiG WAVE) 사업 원가계산</t>
  </si>
  <si>
    <t>플레어시스템 제작설치 원가계산</t>
  </si>
  <si>
    <t>하 ; "2026. 1. 2.."  → 마침표 삭제
       "굴식기(무한궤도)"  →   "굴삭기" 또는 "굴착기"
       "Cless : Zone1"  →  "Class : Zone1"
       "Level Gause"  →  "Level Gauge"
       "Liquide Seal Drum"  →  "Liquid Seal Drum"
       "Polit Fuel Skid"   →  "Pilot Fuel Skid"
       "Chambe 내부"  →  "Chamber 내부"-
       "비피괴 검사"  →  "비파괴 검사"
       "GRAND PACKING"  → "GLAND PACKING"</t>
  </si>
  <si>
    <t>(주)제이에스조명</t>
  </si>
  <si>
    <t xml:space="preserve">상 : '고소작업차'의 금액 단위가 '천원'으로 명시   →  '천원' 삭제요망
하 : Structure 'Calcuation'  →   'Calculation'
      '굴식기'  →   '굴삭기'
      'Liquide Seal Drum'  →  'Liquid'
      'Level 'Gause' →  'Gauge' 
       Insulation 'Cab'  →  'Cap' </t>
  </si>
  <si>
    <t>한솔</t>
  </si>
  <si>
    <t>제주국제자유도시개발센터</t>
  </si>
  <si>
    <t>JDC 홈페이지 전면 개편 용역 원가계산</t>
  </si>
  <si>
    <t>하 : '이슈·관심사 통게·분석 정보 조회' -&gt; '이슈·관심사 통계·분석 정보 조회' 
      AI '쳇봇, 쳇봇' 시나리오 -&gt; '챗봇'</t>
  </si>
  <si>
    <t>2026년도 신산업·첨단산업 인력 실태조사 용역 원가계산</t>
  </si>
  <si>
    <t>최종보고서  검토 → 문제 없음</t>
  </si>
  <si>
    <t>2026. 04.24 16:00</t>
  </si>
  <si>
    <t>주간보고서 검토
검증과 검증보고서 작성중 내용확인</t>
  </si>
  <si>
    <t>공사-개발비용</t>
  </si>
  <si>
    <t>(주)노바센스</t>
  </si>
  <si>
    <t>2026년 중년농 스마트팜 보급사업 원가계산</t>
  </si>
  <si>
    <t>상 : &lt;표 12&gt; 노인장기요양보험료 산출표  &lt;표 14&gt; 고용보험료 산출표  →  &lt;표13&gt; 누락 확인요
      원가요소별 산정기준  '간접노무비는 15%를 직접노무비에 곱하여 산출하였다'
            실제로는 직접노무비에 '14.00%'를 곱하여 계산  →   확인요</t>
  </si>
  <si>
    <t>강종균</t>
  </si>
  <si>
    <t>CA-110</t>
  </si>
  <si>
    <t>((주)클린존) 유사 구형 압축티슈 생산 금형 및 설비 개발</t>
  </si>
  <si>
    <t>재료비 100만원 이상 증빙자료 확인
노무비 : 노무  내용에 따른 적용 임률 확인
외주비 비율 50% 이하 확인 →  확인 및 처리내용 기재요  
노무비 업체 제시금액과 노임 단가와 비교 확인
일반관리비, 이윤 적용 비율 확인</t>
  </si>
  <si>
    <t>(포스텍) 판넬 내부공간 제습장치 사출 금형 시제품 제작</t>
  </si>
  <si>
    <t>재료비 100만원 이상 증빙자료 확인
노무비 : 노무  내용에 따른 적용 임률 확인
외주비 비율 50% 이하 확인  →   확인 및 처리내용 기재요  
노무비 업체 제시금액과 노임 단가와 비교 확인
일반관리비, 이윤 적용 비율 확인</t>
  </si>
  <si>
    <t>((주)이룸디엔티) 스마트팜 로봇 시제품 제작</t>
  </si>
  <si>
    <t>재료비 100만원 이상 증빙자료 확인
노무비 : 노무  내용에 따른 적용 임률 확인
외주비 비율 50% 이하 확인  
노무비 업체 제시금액과 노임 단가와 비교 확인
일반관리비, 이윤 적용 비율 확인</t>
  </si>
  <si>
    <t>(튜비콘) 듀얼 소변컵 일정량 담김 구조 시제품 제작</t>
  </si>
  <si>
    <t>W6연구동 전산서버실 화재에 따른 시설물 복구용역</t>
  </si>
  <si>
    <t xml:space="preserve">Ⅲ. 원가요소별 산정기준' '대한건설협회 공사노임(2026년 상반기 노임단가)를 적용'
       →     &lt;표 6&gt;, &lt;표 8&gt; 주석 '2025년도 하반기 중소제조업 임금조사단가(2026년 적용)' 확인요
과업지시서 상단 헤더에 본문 및 제목(용역)과 다름
       'W6연구동 전산서버실 화재에 따른 시설물 복구공사'   →   '복구용역'
</t>
  </si>
  <si>
    <t>(주)네트콤</t>
  </si>
  <si>
    <t>경기도교육청 조원청사 실감형 디지털미디어 구축 원가계산</t>
  </si>
  <si>
    <t>CD-411</t>
  </si>
  <si>
    <t>기술용역-설계 감리비</t>
  </si>
  <si>
    <t>소상공인 AI 학습 데이터셋 및 서비스 구축 사업 감리 용역 원가계산</t>
  </si>
  <si>
    <t>((주)영우솔루션) 생산 효율성 향상 및 통합 관리를 위한 생산관리시스템 구축</t>
  </si>
  <si>
    <t>((주)에이치비) 기술지원_(주)에이치비 설계 및 시제품제작</t>
  </si>
  <si>
    <t>(와이스토리) 교육용 스토리 교구 시제품제작</t>
  </si>
  <si>
    <t>이남일</t>
  </si>
  <si>
    <t>LH경기남부 지역본부</t>
  </si>
  <si>
    <t>인계동 1122-4외 가격심의용 검증보고서</t>
  </si>
  <si>
    <t>2026.04.23 12:00</t>
  </si>
  <si>
    <t xml:space="preserve">p16 : 기타공사비 항목의 원가계산기관 금액이 '1100'  →  '1,100' 
p18 : 부가가치세 금액이 '2725', '2264'   →   '2,725', '2,264'  
p21 : 매매예정금액이 '21.352'  →    '21,352'
          가격심의 총원가 데이터   ',' 추가
p22 : 기타공사비 원가계산기관 금액  '1010'  →  '1,010'  
p61 : '검정기관 수량은' → '검증기관'
           '환산계수을' → '환산계수를'
p63 : '사업사 산정내역의' → '사업자'
          '픔명' → '품명'
p67 : '볼러드조명' → '볼라드 조명'
         '산정히여' → '산정하여'
</t>
  </si>
  <si>
    <t>Ⅰ. 원가계산의 결과'  →    Ⅰ. 원가계산 결과'
 '투차유치 역량강화 운 영 비'  →   '투자유치'</t>
  </si>
  <si>
    <t>2026년도 온누리상품권 운영 및 사용 조사 용역 원가계산 원가계산</t>
  </si>
  <si>
    <t>제안서 검토 → 문제 없음</t>
  </si>
  <si>
    <t>2026년 언론 데이터 기반 정책이슈 모니터링 원가계산</t>
  </si>
  <si>
    <t xml:space="preserve"> &lt;표 10&gt; 여비 산출표의 세부산출내역에  '33,200원 × 왕복 = 66,200원'
      →    '66,400원'</t>
  </si>
  <si>
    <t xml:space="preserve"> '한국소프트웨어산업협회' →    '한국인공지능·소프트웨어산업협회'</t>
  </si>
  <si>
    <t>계약목적을 달성하기 위하여 필요한 직접적인 경비를 말하여'
    →   말하며'</t>
  </si>
  <si>
    <t>한국청년기업가정신재단</t>
  </si>
  <si>
    <t>2026 KDB VILLAGE 진로체험·탐색 프로그램 운영 용역 원가계산</t>
  </si>
  <si>
    <t>「2026 KDB VILLAGE 진로체험·탐색 프로그램 운영 용역」에 대한 위해 관련 법령, 기준 및
       →  '대하여 관련 법령' 수정요</t>
  </si>
  <si>
    <t xml:space="preserve">심의의견 답변 공문 재검토  </t>
  </si>
  <si>
    <t>&lt;표 10&gt; 일반관리비 산출표  일반관리비율을 6%  적용 
&lt;표 11&gt; 일반관리비율표  '행사관리 및 그밖의 사업지원 8%'  적 용   →  6% 수정요</t>
  </si>
  <si>
    <t>2026년 1인 창조기업 실태조사 연구용역 원가계산</t>
  </si>
  <si>
    <t>2026- 04. 21 10:00</t>
  </si>
  <si>
    <t>&lt;표11&gt; (주1) 인용 오류  → (주2) 수정요
&lt;표12&gt; 중복기재   → 표번호 수정요</t>
  </si>
  <si>
    <t xml:space="preserve">CB-210
</t>
  </si>
  <si>
    <t>수인더스트리</t>
  </si>
  <si>
    <t>배일오프터(BK600) 원가계산</t>
  </si>
  <si>
    <t>내역서 및 공사원가계산서 총괄표 상에는 재료비가 20,635,000원  
   → 세부 자재 14개 항목의 실제 합산 금액은 24,235,000원
         (첫 번째 자재인 '스파이크 라티스' 3,600,000원의 금액 누락)</t>
  </si>
  <si>
    <t>심의의견 답변 공문 검토</t>
  </si>
  <si>
    <t>케이씨(주)</t>
  </si>
  <si>
    <t>2026년 중소기업 탄소중립 설비투자 지원 원가계산</t>
  </si>
  <si>
    <t xml:space="preserve"> 1. 원가계산목적  본문 줄간격 확인요
'공구순료'   →  '공구손료'  
산업안전보건관리비 산출식에 (재료비+직접노무비) × 2.28%+4325   →     '+4325' 삭제 확인</t>
  </si>
  <si>
    <t xml:space="preserve">CG-710
</t>
  </si>
  <si>
    <t>클레임-법원/중재원 감정</t>
  </si>
  <si>
    <t>대한상사중재원</t>
  </si>
  <si>
    <t>25111-0166 간접비 청구 감정수행계획서</t>
  </si>
  <si>
    <t xml:space="preserve"> "7. 주 요 실 적"   본문 실제 제목    "7. 주요 공사 관련 실적"   → 수정요
 조직도 상에는 '경영관리실'    세부 명단 '경영기획실'    → 확인요 
조직도 인원과 인력현황 총괄표 인원 불일치   → 확인요</t>
  </si>
  <si>
    <t>W6동 전산서버실 화재복구 전기공사 원가보고서</t>
  </si>
  <si>
    <t>표지결과표 &lt;부가세포함&gt; 추가</t>
  </si>
  <si>
    <t>한국화학연구원 소프트화학연구동 시설물보수공사 원가보고서</t>
  </si>
  <si>
    <t>"2021.4.3. 19 ~ 2023.12.30 → 2021.4.1
"장기; 계약 공사중" → 세미콜론 삭제
신청인이 들이 지출한" → 중복 오류.
"대한강사 중재원" → "대한상사중재원"
"운영 중단에에" (조사 중복)
"재무회게" (재무회계의 오타)
"옉셀" (엑셀의 오타)
"간접사비" (간접공사비의 오타)
이병준의 현 기관 근무년수가 "00년 6개월" → 2년 6개월
6. 감정에 필요한 자료 → 7. 감정에 필요한 자료</t>
  </si>
  <si>
    <t>CC-310</t>
  </si>
  <si>
    <t>한국교통안전공단</t>
  </si>
  <si>
    <t>생활권 교통사고 예방을 위한 구조적 특성분석연구 원가계산</t>
  </si>
  <si>
    <t>중장기 발전계획 개편 및 조직진단 용역 원가계산</t>
  </si>
  <si>
    <t>완료계 공문 검토 →  문제없음</t>
  </si>
  <si>
    <t>Ⅰ. 원가계산의 결과    → Ⅰ. 원가계산 결과
 &lt;표 15&gt; 이윤 산출표의 '인건비' 금액란  *########*   → 확인요</t>
  </si>
  <si>
    <t>청구서 공문 검토 →  문제없음</t>
  </si>
  <si>
    <t>CC-340</t>
  </si>
  <si>
    <t>경기도교육청 조원청사 실감형 디지털미디어구축 원가계산</t>
  </si>
  <si>
    <t>최종보고서 검토 →  문제없음</t>
  </si>
  <si>
    <t xml:space="preserve">CC-320
</t>
  </si>
  <si>
    <t>책임연구원의 여비 '교 통 비 33,200원 × 왕복 = 66,200원   →  '66,400원' 수정요</t>
  </si>
  <si>
    <t>SURF 2026 INCHEON (인천스타트업위크) 원가계산</t>
  </si>
  <si>
    <t>장애인 표준사업장 홍보‧마케팅 지원 사업 용역 원가계산</t>
  </si>
  <si>
    <t>생활권 교통사고 예방을 위한 구조적 특성분석 연구 원가계산</t>
  </si>
  <si>
    <t xml:space="preserve"> &lt;표 11&gt; 제작물비 산출표 다음에 &lt;표 12&gt;가 누락된 채 바로 &lt;표 13&gt;  확인요</t>
  </si>
  <si>
    <t>2026년 청소년비즈쿨 페스티벌 위탁운영 원가계산</t>
  </si>
  <si>
    <t>에이스메디칼(주)</t>
  </si>
  <si>
    <t>2026년 스마트공장 구축 및 고도화사업(동일수준) 원가계산</t>
  </si>
  <si>
    <t>2026년 밸류업 브릿지 프로그램 운영 원가계산</t>
  </si>
  <si>
    <t>2026년 소상공인 경영데이터 분석 원가계산</t>
  </si>
  <si>
    <t>한국수력원자력주식회사</t>
  </si>
  <si>
    <t>한강수력본부 미래 신사업 및 중장기경영체계 구축 원가계산</t>
  </si>
  <si>
    <t>한국장애인문화예술원</t>
  </si>
  <si>
    <t>&lt;이음아트워크숍-장애예술인 지원 제도 설명회&gt; 통합운영 용역 원가계산</t>
  </si>
  <si>
    <t>2026. 04. 14. 10:00</t>
  </si>
  <si>
    <t>2026. 04. 14. 09:00</t>
  </si>
  <si>
    <t>계약서류 검토   →  문제없음</t>
  </si>
  <si>
    <t>주식회사 KCP솔루션</t>
  </si>
  <si>
    <t>백운 지구외도로(오전〜청계) 도로건설공사 3구간 설계변경 공사비검증</t>
  </si>
  <si>
    <t>제4조(용역 범위) 제3항: '가로등 철거 및 분전만 이설'   →   '분전반(Distribution Panel)'
기타내용 문제없음</t>
  </si>
  <si>
    <t>LH인천지역본부</t>
  </si>
  <si>
    <t>당하동 1075-2 공사비 최종보고서</t>
  </si>
  <si>
    <t>2026.04. 13 17:30</t>
  </si>
  <si>
    <t>p52  "사업사 산정 내역의"  →   "사업자 산정 내역의"
p19 '공종별 공사비 조정률 적용' 토목공사의 원가기관(B) 산정액이 13,758(백만원)
 →  p23 '토목 직접공사비 집계표 원가기관(B) 조정률적용금액이 13,812,890(천원)   확인요
p12 '4. 매입공사예정금액'  75전기85%  →    75%(전기)85%</t>
  </si>
  <si>
    <t>한국산업기술진흥협회</t>
  </si>
  <si>
    <t>KOITA 회원 종합지원시스템 기능개선 및 유지보수 원가계산</t>
  </si>
  <si>
    <t>창업지원 시스템 AI 적용 진단 및 개선방안 용역 원가계산</t>
  </si>
  <si>
    <t>Ｗ２동 고압가스 취급 연구실 안전 공급 환경 구축공사 원가계산</t>
  </si>
  <si>
    <t xml:space="preserve"> "2026. 1. 2.."  →   마침표 1개 제거
공사원가계산서 총괄표의 경비 항목  '국민건강보험료, 국민연금보험료, 
노인장기요양보험료, 퇴직공제부금비, 산업안전보건관리비' →   모두 공란 확인요</t>
  </si>
  <si>
    <t xml:space="preserve"> 1 + {(40 + 30) ÷ 2} / 100 × 0.8=1.24   →   1.28</t>
  </si>
  <si>
    <t>책임연구원 여비 산출(일비 25,000원 + 식비 25,000원 + 교통비 66,400원 = (188,000원)
         →   116,400원
연구원 여비 산출(일비 25,000원 + 식비 25,000원 + 교통비 47,400원 = 148,600원 
        →     97,400원</t>
  </si>
  <si>
    <t>CA-120</t>
  </si>
  <si>
    <t>제조-구매</t>
  </si>
  <si>
    <t>중산하이픽스(주)</t>
  </si>
  <si>
    <t>하이브리드사출성형기 원가계산</t>
  </si>
  <si>
    <t>Ⅲ. 원가요소별 산정기준  Ⅲ. 원가요소별 계산기준   → 확인요
통관료 산출식에서 ######## × 0.2% = 386,017 원 →  수정요
창고료 산출식 표기 중 (193,008,671 + 0.20% × 386,017 원   →    괄호")" 확인요</t>
  </si>
  <si>
    <t>스포츠윤리센터</t>
  </si>
  <si>
    <t>2026 체육인 인권침해·비리 통합 실태조사 운영 원가계산</t>
  </si>
  <si>
    <t>청구서 공문 검토→   문제없음</t>
  </si>
  <si>
    <t>(주)디케이</t>
  </si>
  <si>
    <t>장애인 표준사업장 홍보·마케팅 지원 사업 원가계산</t>
  </si>
  <si>
    <t>&lt;표 8&gt; 유인물비 산출표  (A4, 표지코팅) 단가는 150 원 →  1,500원 수정요
 "인건비와 경비의 합계액" 및 "인건비, 경비 및 일반관리비 합계액" 
     →    '직접비(사업지원비 100,000,000원)'  포함 수정요</t>
  </si>
  <si>
    <t>2026년 건설근로자 실태조사 원가계산</t>
  </si>
  <si>
    <t>과업 내용 '건설근로자 및 건설사업주 심층인터뷰 조사 대상'  '10명 내외'
  실제 조사비 산출표에서는 대상을 각각 '20명'  →   확인요</t>
  </si>
  <si>
    <t>한국환경공단</t>
  </si>
  <si>
    <t>SCR촉매 실증설비 제작 및 설치 원가계산</t>
  </si>
  <si>
    <t xml:space="preserve"> 'Ⅰ. 원가조사 결과' →  'Ⅰ. 원가계산 결과'   확인요
표번호 순서 불일치 →  수정요
 &lt;표 6&gt; 건설비 내역서 참조  →   &lt;표 9&gt; 확인요
&lt;표 12&gt; 거래실례가격 조사가격에서 16번 항목 다음 항목(운반비)의 연번이 17번
    이 아닌 16번으로 중복 표기   → '17' 로 수정요
&lt;표 14&gt; 운영비 집계표의 비고란에 '일반용역비'와 '일반수용비'의 산출 근거로 &lt;표 13&gt;
      →  &lt;표 15&gt; 수정요</t>
  </si>
  <si>
    <t>주택도시보증공사</t>
  </si>
  <si>
    <t>노후주거지정비 지원사업 공무원 및 전문가 교육 운영 원가계산</t>
  </si>
  <si>
    <t>온누리상품권 데이터 분석 서비스 운영 대행용역 원가계산</t>
  </si>
  <si>
    <t>2026년 소상공인 온라인교육 운영 용역 원가계산</t>
  </si>
  <si>
    <t>보통신산업진흥원  →  정보통신산업진흥원
신규강의 영상촬영 산출표에 &lt;표 18&gt;부여  
  '이윤 비율표'에도 동일하게 &lt;표 18&gt;부여   → 확인요</t>
  </si>
  <si>
    <t xml:space="preserve"> '지침'으로 표기되어야 할 단어가 '치침 등 내부규정'
   책임컨설턴트는 'KTX 특실', 컨설턴트는 'KTX 일반실'로 규정
    → 실제  특실과 일반실 구분 없이 두 직급 모두 '66,400원'으로 동일하게 기재  수정요
 컨설턴트 여비 세부내역 소계  '97,400원'   →  '116,400원'</t>
  </si>
  <si>
    <t>KS A ISO 17034 품질경영시스템 구축 컨설팅 용역 원가계산</t>
  </si>
  <si>
    <t xml:space="preserve"> &lt;표 3&gt; 소요공수 산출표  "(주3) 제안요청서 참조"와
 " (주3) 작업기간 × 월작업일수 × 참여율"이 동일한 번호(주3)  -&gt;(주4)</t>
  </si>
  <si>
    <t>(주)디바텍</t>
  </si>
  <si>
    <t>2026년 스마트팜 ICT 기자재 국가표준 확산 지원사업 원가계산</t>
  </si>
  <si>
    <t xml:space="preserve">4/8 검토후 수정사항 확인 </t>
  </si>
  <si>
    <t>전체 검토  → 상대업체와 우리연구원의 지연일 구별표시</t>
  </si>
  <si>
    <t>2026년 전통시장 육성사업 회계정산 용역 원가계산</t>
  </si>
  <si>
    <t>2026년 백년시장 육성사업 선정평가 운영 용역 원가계산</t>
  </si>
  <si>
    <t>2026년 대전 AI융합지원사업 제조 AI 솔루션 실증지원사업_동아프라텍(주)</t>
  </si>
  <si>
    <t>S/W 개발비'의 보정후 재개발원가(h) 
h = a×b×c×d×e×f×g (120.7 × 605,784 × 1.28 × 0.88 × 0.95 × 1.00 × 1.00)
   = 78,268,177원  →  78,242,247원 확인요</t>
  </si>
  <si>
    <t>2026년 대전 AI융합지원사업 제조 AI 솔루션 실증지원사업_(주)쓰리포인트덴탈</t>
  </si>
  <si>
    <t xml:space="preserve"> 오프라인 조사 답례품  "3,798 명 ｘ 1 회 = 3,797 명"
심층조사 답례품 수식에 "1,899 명 ｘ 1 회 = 1,898 명"
  결과값이 -1명 처리 확인요
&lt;표 7&gt; 조사비 산출표 내 3. 심층조사 항목 "316명 * 90,694원 계산값은 28,659,304원
     내역서 상 금액 28,702,232원 확인요</t>
  </si>
  <si>
    <t>"일반과리비"  →  "일반관리비"</t>
  </si>
  <si>
    <t>대진오토포밍</t>
  </si>
  <si>
    <t>포밍기 제작 및 설치 원가계산</t>
  </si>
  <si>
    <t>&lt;표 6&gt; 품목번호 598번~600번(유압실린더 관련) 비고란에 'NO.598'로 중복기재 확인요</t>
  </si>
  <si>
    <t>"온/습도/CO2" →    "온도습도CO2 센서노드"
결산서 분석표 비고란 외주가공비  '개별개상' →   "개별계상"
&lt;표 7&gt; '3. 감우센서'의 직접노무비 산출표  '수동물품포장원'의 H/R당 임률이 16,592원
   →  &lt;표 9&gt; HR당 임률 산출표  '수동물품포장원'의 정확한 임률은 13,190원</t>
  </si>
  <si>
    <t>확인필요</t>
  </si>
  <si>
    <t>공공개발사업 용역이행 실적</t>
  </si>
  <si>
    <t>2026. 04. 08. 12:00</t>
  </si>
  <si>
    <t>공공부문만 선별 
내림차순 소팅</t>
  </si>
  <si>
    <t>계약서 공문 검토 →  문제없음</t>
  </si>
  <si>
    <t>p35 &amp; 37: 소목차 번호 중복 기재. '(1-3) 조적공사' 
     '(1-4) 돌공사'     '(1-4) 타일공사'   →   '(1-5) 타일공사
p41: "출처가 불명확하고고 검증기관은..."  →   "불명확하고".
p46: "미장공사에 수량에 없음"  →  "미장공사 수량에 없음."
p49: "도어클조저"  →  "도어클로저"
p62: "산출근거 픔명 재료비"  → "품명"
p62: "사업사 산정내역의"  →  "사업자"
p64: "수목보호덮게" →   "수목보호덮개".
p65: "품세에 적용하여"  → "품셈에 적용하여"
p91: "국가를 당사자로 하는 계약에 관 법률" →  "관한"
p97: "원가기돤의 4대 물가지중 최저가를 적용 한 급액보다"  → "원가기관", "금액"
총 연면적은 "16,459.76㎡(4,979.08평)"  p93 "16,445.14㎡(4,974.65평)"  확인요
p17 사업자의 매매예정금액 합계 61,776백만원, 
      p18 사업자의 매입가격 합계 59,829백만원 확인요</t>
  </si>
  <si>
    <t>2025년 안동원도심 전통시장·상점가 위생·청결 및 방역(소독) 용역 원가계산</t>
  </si>
  <si>
    <t>예정가격 작성기준에 따라 인건비와 경비의 합계액에 6%를 곱하여 산출'
      &lt;표 8&gt; 일반관리비 산출표에서는 적용대상액을 '재료비 + 노무비 + 경비'  확인요
 '시설물 관리·경비 및 청소' 용역의 기준 비율은 9%      확인요</t>
  </si>
  <si>
    <t>권역별 원가용역계산기관 주간보고</t>
  </si>
  <si>
    <t>2026.03.30  14:00</t>
  </si>
  <si>
    <t>주간보고 날자 수정요</t>
  </si>
  <si>
    <t>MDR 심사 사례분석집 개발 원가계산</t>
  </si>
  <si>
    <t>MDR 품목별 CE 인증 전략보고서 개발 원가계산</t>
  </si>
  <si>
    <t>의료기기 공통데이터모델(CDM)을 활용한 다기관 이상사례 분석 원가계산</t>
  </si>
  <si>
    <t>2025년 점포진열개선 컨설팅 및 포장패키지 개발 위탁용역 원가계산</t>
  </si>
  <si>
    <t>&lt;표 2&gt; 인건비 산출표에서 '연구보조원'의 M/M당 임률을 8,209,177원으로 적용
&lt;표 4&gt; 연구보조원의 실제 임률은 5,487,557원  →   확인 요
  → &lt;표 1&gt; 인건비 집계표의 소계(17,453,004원) 오류  
  →  Ⅳ. 용역원가계산서 총괄표의 순용역원가, 일반관리비, 이윤, 총원가 확인요</t>
  </si>
  <si>
    <t>2025년 유튜브채널 기획 및 운영 용역 원가계산</t>
  </si>
  <si>
    <t>2025년 온라인홍보 서포터즈 및 SNS 운영 용역 원가계산</t>
  </si>
  <si>
    <t>2025년 안동원도심 상권별 홍보영상 및 리플렛 제작 용역 원가계산</t>
  </si>
  <si>
    <t>전기집진기 및 닥트공사 원가계산</t>
  </si>
  <si>
    <t>가공비 샤링,레이져'    '레이저'.
'FLECXIBLE HOOD'   'FLEXIBLE'
'BASE FLATE'    'BASE PLATE'
 &lt;표 8&gt; '7 녹막이페인트칠 2회' 일위대가  
     덕트공 노임단가 173,995원(일반기계운전사 단가)
     보통인부 노임단가에 239,808원(철공 단가)   →  노임단가 적용 확인요</t>
  </si>
  <si>
    <t>2026년 청소년비즈쿨 행사 위탁운영 원가계산</t>
  </si>
  <si>
    <t>서울특별시 외1명</t>
  </si>
  <si>
    <t>2023가합 104558 공사대금 감정 내역서</t>
  </si>
  <si>
    <t>2026.04.06 17:20</t>
  </si>
  <si>
    <t>전체보고서 검토</t>
  </si>
  <si>
    <t>송도 진동실험실 조성공사 원가계산</t>
  </si>
  <si>
    <t>2026.04.06 17:00</t>
  </si>
  <si>
    <t>&lt;표 1&gt; 간접재료비 항목에서 '작업설 .부산물 등'  →    (.) 삭제
&lt;표 1&gt;  '환경보전비' 요율  '(재료비+직접노무비+기계경비)*0.5%'
       →  &lt;표 18&gt;적용 요율은 0.3%   확인요</t>
  </si>
  <si>
    <t>2026년 창업에듀 콘텐츠 기획‧제작 용역 원가계산</t>
  </si>
  <si>
    <t>2026년 전북특별자치도교육청 직업계고 글로벌 인턴십 학생 해외연수 원가계산</t>
  </si>
  <si>
    <t>2026.04.06 12:00</t>
  </si>
  <si>
    <t>온누리상품권 가맹점·소비자 지원 대행용역 원가계산</t>
  </si>
  <si>
    <t>2026.04.03 15:30</t>
  </si>
  <si>
    <t>&lt;표 6&gt;  "회의비"  &lt;표 8&gt;의 실제 제목은 "전문가 활용비 산출표" 확인요
&lt;표 6&gt;  "외주용역비"  &lt;표 10&gt;의 실제 제목은 "전산처리비 산출표" 확인요
&lt;표 10&gt;  "전산처처리비"  →  "전산처리비"</t>
  </si>
  <si>
    <t>온라인홍보 서포터즈 및 SNS 운영 용역 원가계산</t>
  </si>
  <si>
    <t>원고로  →  원고료 
"유튜브 서포터즈: 1건당 10만원"  10,000원  → 100,000원</t>
  </si>
  <si>
    <t>2026년 실험실창업탐색팀 국내교육 운영지원 원가계산</t>
  </si>
  <si>
    <t>연구개발특구진흥재단</t>
  </si>
  <si>
    <t>4극3특 과학기술혁신지원 본 사업 기획 및 사전기획점검 대응 용역 원가계산</t>
  </si>
  <si>
    <t>2026년 창업-BuS 컨설팅 원가계산</t>
  </si>
  <si>
    <t>&lt;표 7&gt; (주3)의 '대대통령령 제36013호'  → '대통령령 제36013호'
&lt;표 9&gt; (주2)의 '강사수당 1급(2시간 기준) 젹용' →  '적용'
&lt;표 11&gt; 조사비 산출표의 '사 전 컨 텍' →  '사전 컨택(Contact)'</t>
  </si>
  <si>
    <t>컴업(COMEUP) 2026 행사 운영 대행 용역 원가계산</t>
  </si>
  <si>
    <t>계약 첨부서류 검토 →  문제없음</t>
  </si>
  <si>
    <t>o.4</t>
  </si>
  <si>
    <t xml:space="preserve"> &lt;표 1&gt;(책임연구원 29,513,074원 + 연구원 37,717,056원
             + 연구보조원 20,170,053원)=87,400,183원
               '계' 항목에는 보조원이 포함된 102,528,234원   → 확인요
&lt;표 11&gt; 단가조사표(참가자 지원비)  '1,350,000,000'   → 확인요</t>
  </si>
  <si>
    <t>인천창조경제혁신센터 시제품제작 위탁용역 원가계산</t>
  </si>
  <si>
    <t>완료계 공문 검토 →  문제없음
인쇄시 라인 잘림 수정</t>
  </si>
  <si>
    <t>주식회사 엘와이디벨럽</t>
  </si>
  <si>
    <t>「금천구 시흥동 103-3외 청년안심주택」기부채납 공공시설 공사비 검증용역</t>
  </si>
  <si>
    <t xml:space="preserve">금천구 시흥동 103-3 청년안심주택'  
→   '금천구 시흥동 103-3외 청년안심주택'
(￦15,000,000원)   →   (￦15,000,000) </t>
  </si>
  <si>
    <t>주식회사 바이탈스</t>
  </si>
  <si>
    <t>분진발생기 제조원가계산</t>
  </si>
  <si>
    <t>Ⅱ. 원가계산의 개요 - 2. 조사대상 품명'에서는 '2025년'  →   '2026년'             
'인턴십'  →   '인턴쉽'</t>
  </si>
  <si>
    <t>(뮤지쿠스) 목재형 방음부스 설계</t>
  </si>
  <si>
    <t>"노무비 : 노무  내용에 따른 적용 임률 확인
외주비 비율 40% 이하 확인  
노무비 업체 제시금액과 노임 단가와 비교 확인
일반관리비, 이윤 적용 비율 확인 "</t>
  </si>
  <si>
    <t>（사）한국장애인협회 생산시설</t>
  </si>
  <si>
    <t>중랑침사인양기（펌프노즐분사식） 제작 및 설치 원가계산</t>
  </si>
  <si>
    <t>파라다이스 복지재단</t>
  </si>
  <si>
    <t>온기소리 외 3건 제조원가계산</t>
  </si>
  <si>
    <t>((주)이크림프로젝트) F/W 의류 시제품 개발</t>
  </si>
  <si>
    <t>㈜헨디인터내셔날월드</t>
  </si>
  <si>
    <t>정보통신 보조기기보급사업 원가계산</t>
  </si>
  <si>
    <t>시너지에이아이 주식회사</t>
  </si>
  <si>
    <t>인공지능 기반 ADPKD 진단 보조 솔루션 원가계산</t>
  </si>
  <si>
    <t>고려제강(주)유산공장</t>
  </si>
  <si>
    <t>건강일터 조성지원 사업 원가계산</t>
  </si>
  <si>
    <t>((주)네트워크코리아) 스마트전기안전모니터링장치 시제품 제작</t>
  </si>
  <si>
    <t>개봉선원 사용시설 인허가 요건 충족을 위한 실험실 보강 공사 원가계산</t>
  </si>
  <si>
    <t>유방촬영용 X선 품질관리 절차 및 팬텀 개발 용역 원가계산</t>
  </si>
  <si>
    <t>방사능 인증표준물질 생산을 위한 기술개발 원가계산</t>
  </si>
  <si>
    <t>신규 방사선 서비스 개발을 위한 R-F 감마선 조사시스템 활용방안 도출 원가계산</t>
  </si>
  <si>
    <t>서비스 포털 개선을 위한 AI 시스템 구축 원가계산</t>
  </si>
  <si>
    <t>주식회사 명농테크</t>
  </si>
  <si>
    <t>농업용 회전 방상펜(무동력 이동형) 원가계산</t>
  </si>
  <si>
    <t>농업용 회전 방상팬(무한궤도 구동식) 원가계산</t>
  </si>
  <si>
    <t>대국민 창업 분위기 확산 홍보 용역 원가계산</t>
  </si>
  <si>
    <t>(주)에스엠전자</t>
  </si>
  <si>
    <t>올인원 고장진단 기능이 적용된 태양광발전장치 원가계산</t>
  </si>
  <si>
    <t>(주)건융아이비씨</t>
  </si>
  <si>
    <t>액자형 스마트 히어링 루프 원가계산</t>
  </si>
  <si>
    <t>((주)카라) 도장 지그 및 적치대 최적화 구조 설계 및 시제품 제작</t>
  </si>
  <si>
    <t xml:space="preserve">노무비 : 노무  내용에 따른 적용 임률 확인
외주비 비율 40% 이하 확인  
노무비 업체 제시금액과 노임 단가와 비교 확인
일반관리비, 이윤 적용 비율 확인 </t>
  </si>
  <si>
    <t>매직브레일</t>
  </si>
  <si>
    <t>점자프린터 원가계산</t>
  </si>
  <si>
    <t>(주)금송진산기계</t>
  </si>
  <si>
    <t>자동 점핑쇼 옵션부문(자동 투입장치) 제조원가계산</t>
  </si>
  <si>
    <t>(주)위즈윙</t>
  </si>
  <si>
    <t>드론 이착륙 및 배터리 자동교체 드론스테이션 원가계산</t>
  </si>
  <si>
    <t xml:space="preserve">E-1  →  B, C-1
제출물  →  제출자료
검증보고서작성중  →  검증중
만안구  →  안양시 만안구 </t>
  </si>
  <si>
    <t>2026년 교통문화지수 실태조사 원가계산</t>
  </si>
  <si>
    <t>첨단산업특성화대학원지원 성과조사 및 개편방안 수립 원가계산</t>
  </si>
  <si>
    <t>2024 천안시 거점형 스마트도시 조성사업(스마트횡단보고) 원가계산</t>
  </si>
  <si>
    <t>부가세 포함  or  부가세 별도 확인 
 'Ⅳ-2. 원가계산서(스마트횡단보도 S/W개발)' 목차와 내용 불일치 확인 
 'Ⅲ. 원가요소별 산정기준'  '간접노무비는 15%' 
 → &lt;표 1-1&gt;  &lt;표 1-10&gt; 간접노무비율 산출표에서는 14%'  확인요</t>
  </si>
  <si>
    <t>각종수수료</t>
  </si>
  <si>
    <t>경륜경정총괄본부</t>
  </si>
  <si>
    <t>2026년 경륜 선수식당 운영 원가산정</t>
  </si>
  <si>
    <t xml:space="preserve">부가세 포함 , 부가세 별도 확인 </t>
  </si>
  <si>
    <t>개봉선원 사용시설 인허가 요건 충족을 위한 실험실 보강 공사 용역 원가계산</t>
  </si>
  <si>
    <t>부가세 포함 , 부가세 별도 확인 
'바닥/청장 →  '천장'</t>
  </si>
  <si>
    <t>동양기와</t>
  </si>
  <si>
    <t>산업용리프트보수공사(1,2호기) 원가계산</t>
  </si>
  <si>
    <t>부가세 포함  , 부가세 별도 확인 
최종보고서 검토 →  문제없음</t>
  </si>
  <si>
    <t>퇴직급여충당금' →   '퇴직급여충당금은'
&lt;표 9&gt; 단가조사표  '현수막 제작'의 B업체 단가가 '600,000' →  '60,000'</t>
  </si>
  <si>
    <t>한국문화예술위원회</t>
  </si>
  <si>
    <t>한국문화예술위원회 원가계산 단가계약 용역(장기계속)</t>
  </si>
  <si>
    <t>2026. 03. 27. 17:30</t>
  </si>
  <si>
    <t xml:space="preserve">제안서 초안 검토  </t>
  </si>
  <si>
    <t>2026. 03. 27. 17:00</t>
  </si>
  <si>
    <t>산출하여 적용였다  → 적용하였다</t>
  </si>
  <si>
    <t>((주)이임테크) 벽면 흡음판 시금형 시제품 제작</t>
  </si>
  <si>
    <t>2026. 03. 27. 14:30</t>
  </si>
  <si>
    <t xml:space="preserve">노무비 : 노무  내용에 따른 적용 임률 확인 
노무비 업체 제시금액과 노임 단가와 비교 확인
30MD  → 20MD 이상으로 확인요
일반관리비, 이윤 적용 비율 확인 </t>
  </si>
  <si>
    <t>(드론테크) 구조 현장 대응을 위한 실시간 양방향 음성 통신 드론 모듈 시제품 개발</t>
  </si>
  <si>
    <t>2026. 03. 27. 13:30</t>
  </si>
  <si>
    <t xml:space="preserve">노무비 : 노무  내용에 따른 적용 임률 확인 
노무비 업체 제시금액과 노임 단가와 비교 확인
일반관리비, 이윤 적용 비율 확인 </t>
  </si>
  <si>
    <t>2026년도 산업기술 정책아젠다 발굴 연구 원가계산</t>
  </si>
  <si>
    <t>20263 03. 27 13:30</t>
  </si>
  <si>
    <t>((주)사이언스프로버) 반도체 RTP 공정용 니켈 코팅 램프하우징 시제품 제작</t>
  </si>
  <si>
    <t>2026. 03. 27. 11:30</t>
  </si>
  <si>
    <t>(주)공영홈쇼핑</t>
  </si>
  <si>
    <t>공영홈쇼핑 ERP 시스템 개선 사업자 선정 원가계산</t>
  </si>
  <si>
    <t>계약서류 검토 →  문제없음</t>
  </si>
  <si>
    <t>(주식회사 알앤에스랩) 센서 측정 디바이스 고도화 시제품 제작</t>
  </si>
  <si>
    <t>2026. 03. 27. 10:30</t>
  </si>
  <si>
    <t>2026 03. 27 11:30</t>
  </si>
  <si>
    <t>최종보고서 소계(420,000원)는 본문(360,000원), 표지(22,500원), 
제본(37,500원) 금액만 더해진 숫자 
 →    '전산매체 USB(21,818원)' 항목추가</t>
  </si>
  <si>
    <t>((주)센서테크) 신형 휴대용 화학작용제 탐지기 하우징 제작</t>
  </si>
  <si>
    <t>2026. 03. 27. 17:10</t>
  </si>
  <si>
    <t>((주)동도) 시험생산</t>
  </si>
  <si>
    <t>2026. 03. 27. 16:00</t>
  </si>
  <si>
    <t>(주식회사 대림산업) 품질 검증을 위한 고정밀 UMT 항온항습 시스템 및 액상 계량 시스템 구축</t>
  </si>
  <si>
    <t>2026. 03. 27. 14:40</t>
  </si>
  <si>
    <t>((주)리즈코스) 로봇 및 자동화 시스템 전문 생산을 위한 정밀 레이저 커팅 시설</t>
  </si>
  <si>
    <t>2026. 3. 27. 13:30</t>
  </si>
  <si>
    <t>세교동591-2 가격심의용 보고서</t>
  </si>
  <si>
    <t>2026. 03. 27. 11:00</t>
  </si>
  <si>
    <t xml:space="preserve"> 36,245.9㎡와 36,245.96㎡가 혼용중   확인요
A.직접 →   A. 직접
수치앞 ㅁ 표시 삭제
목차와 해당 페이지 내용 확인요</t>
  </si>
  <si>
    <t>포밍기 제작·설치 원가계산</t>
  </si>
  <si>
    <t>2026. 03. 26. 10:00</t>
  </si>
  <si>
    <t>&lt;표 1-15-1&gt;  &lt;표 1-15-2&gt; &lt;표 1-16&gt;  표 순서 확인 
'CAD 설 계 사 ( 회 계 )'  회계 확인 
'기본금+상여금'  →  '기본급+상여금'.
'예정가격적정기준' →  '예정가격작성기준'
(노무비+경비+일·관)→   일반관리비(약자 사용 금지)</t>
  </si>
  <si>
    <t>기상청</t>
  </si>
  <si>
    <t>2026년 기후변화과학교육사 양성·관리 시스템 개발 원가계산</t>
  </si>
  <si>
    <t xml:space="preserve"> '직 경 경 비' →   '직 접 경 비'
IV 원가계산서'  하부 제목 VI-1, VI-2 확인 </t>
  </si>
  <si>
    <t>국립특수교욱원</t>
  </si>
  <si>
    <t>2026년 특수교육 전문가 국외연수 원가계산</t>
  </si>
  <si>
    <t>제안요청에 근거해서 필요자료들 준비
문의사항 사업담당자에게 직접 문의
체크리스트 확인</t>
  </si>
  <si>
    <t>2026년 전자법정 구축 사업 원가계산</t>
  </si>
  <si>
    <t>2026 03. 25 16:30</t>
  </si>
  <si>
    <t>간강보험료'    '건강보험료'.
'유성페인트 붓철'   '유성페인트 붓칠'.
'RGV VGA분배기'   'RGB VGA분배기'
IV-1 ~IV-7 제목에 해당항목 추가</t>
  </si>
  <si>
    <t>충남콘텐츠진흥원</t>
  </si>
  <si>
    <t>천안시 거점형 스마트도시서비스 조성사업(어반테크 실증 지원) 미니데이터 센터 구축 원가계산</t>
  </si>
  <si>
    <t>MVME'  →    'NVMe'
'SDD'  →   'SSD(Solid State Drive)'.
'MELSEL' →    'MELSEC'</t>
  </si>
  <si>
    <t>초안  검토
제안요청서 근거한 체크리스트 작성
제안서 초안 작성</t>
  </si>
  <si>
    <t>여비 산출표&lt;표 7&gt;  김천↔구미 KTX  → 서울 ↔ 김천구미역</t>
  </si>
  <si>
    <t>TS 중장기 경영전략 수립 용역 원가계산</t>
  </si>
  <si>
    <t>2024 천안시 거점형 스마트도시 조성사업(헬스케어 데이터 실증 및 수집 서비스) 원가계산</t>
  </si>
  <si>
    <t xml:space="preserve">원가계산서  '직경경비'  '직접경비' 
&lt;표 5&gt;의 헤더명 중 ③단위프로세스명'   '단위프로세스명'  확인요
IV 원가계산서'  하부 제목 VI-1, VI-2 확인 
V 산출내역 하부제목 V-1, V-1 학인 </t>
  </si>
  <si>
    <t>2024 천안시 거점형 스마트도시 조성사업(어반테크실증존_스마트폴)</t>
  </si>
  <si>
    <t xml:space="preserve">시나리오별 저장 음원 행행 명령'  '실행 명령"
수량산출서 표 내에 '온디바이스 AI 설치 #REF! #REF! 대 20'  수정요
일반관리비 및 이윤 산출표'&lt; 표 &lt; 표 3-11 &gt;&gt;', '&lt; 표 &lt; 표 3-19 &gt;&gt;
  &lt; 표 &lt; 표 3-22 &gt;&gt;' 수정요
'한국소프트웨어산업협회'   '한국인공지능·소프트웨어산업협회'
IV 원가계산서'  하부 제목 VI-1, VI-2 확인 
V 산출내역 하부제목 V-1, V-1 학인 </t>
  </si>
  <si>
    <t>2024 천안시 거점형 스마트도시 조성사업(실시간 유동인구 서비스) 원가계산</t>
  </si>
  <si>
    <t xml:space="preserve">IV 원가계산서'  하부 제목 VI-1, VI-2 확인 
V 산출내역 하부제목 V-1, V-1 학인 </t>
  </si>
  <si>
    <t>(주)디케이테크인</t>
  </si>
  <si>
    <t>2024 천안시 거점형 스마트도시 조성사업(천안형GPT(웹)) 원가계산</t>
  </si>
  <si>
    <t xml:space="preserve"> Ⅳ. 원가계산서 표 내 항목 '직경경비'   '직접경비'
'지식거맥'   '지식검색'.
'상용자 로그 상세 정보를 조회한다  '사용자' </t>
  </si>
  <si>
    <t>2026.03.23 17:30</t>
  </si>
  <si>
    <t xml:space="preserve"> '본 원가계산은 의 위촉에 의하여'  →  '의' 앞에 (한국교통안전공단) 추가.
여비 산출 &lt;주석&gt;  '한국교통공단'  → '한국교통안전공단'
&lt;표 8&gt; 여비 산출표 '인터뷰 목적 교통비' 단가 50,210원
   →   &lt;표 9&gt;에서 산출된 평균값인데, 보고회의 여비를 인터뷰 단가 평균 산출에 포함하는지 확인 요</t>
  </si>
  <si>
    <t>(주식회사 골드테크) 3색 볼체인 개발을 위한 시제품 제작</t>
  </si>
  <si>
    <t>2026.03.23 16:00</t>
  </si>
  <si>
    <t>과학기술정보통신부 우정사업본부 우정사업조달센터</t>
  </si>
  <si>
    <t>2026년도 집배순로구분기 제조구매 설치 원가계산 용역</t>
  </si>
  <si>
    <t>2026.03.23 14:00</t>
  </si>
  <si>
    <t xml:space="preserve"> 'Mortor' → 'Motor'
 'Noise Fiter' →  'Noise Filter'
 '중소기업협동조합중앙회'  '중소기업중앙회'
설치부문 일반관리비 요율 6%   확인요
운영부문 이윤율 15% 확인 요</t>
  </si>
  <si>
    <t>CB-242</t>
  </si>
  <si>
    <t>공사-설계변경</t>
  </si>
  <si>
    <t>의왕시</t>
  </si>
  <si>
    <t>오전~청계 설계변경 공사비 검증보고서</t>
  </si>
  <si>
    <t>2026.03.23 12:00</t>
  </si>
  <si>
    <t>'오정' → '오전'
'낙성' → '낙석'
표내 적용가격 컬럼 위치 조정</t>
  </si>
  <si>
    <t>2026년 경륜 선수식당 운영원가산정</t>
  </si>
  <si>
    <t>내부자료가를 변동이' →  '내부자료가 변동이'
'예정가격작성기준 기 기타' →    '및 기타'
'일반관리비율를' →  '일반관리비율을'
 '경비 집계표' 하단 주석에 "(주1) &lt;표 7&gt;  (주2) &lt;표 10&gt;  삭제
'이윤율 25%' →  '10%'
간접재료비(2%) 부가가치세가 포함된 금액    
   → 부가가치세가 제외된 공급가액(517,436,198원)을 기준
2026년 운영 원가계산보고서  &lt;표 17&gt; 급식인원수 2024년  확인</t>
  </si>
  <si>
    <t>(주)현대기술</t>
  </si>
  <si>
    <t>국소배기장치 집진설비 설치공사 원가계산</t>
  </si>
  <si>
    <t>2026.03.23 10:00</t>
  </si>
  <si>
    <t>회사명 수정 '태양산업' →   '(주)현대기술
Ⅳ. 공사원가계산서 비고란의 산식 요율  '0%' 오기 수정요
엑셀 수식 오류인 '#REF!' 수정요
일위대가내역서 [일위 5호]의 규격  'D120'  →   'D125'</t>
  </si>
  <si>
    <t>태양산업</t>
  </si>
  <si>
    <t xml:space="preserve">Ⅳ. 공사원가계산서 비고란의 산식 요율  '0%' 오기
→   산재보험료:  3.56%
→  고용보험료: 1.01%.
→  부가가치세:  10%
비고란에 약자 표시 금지
 &lt;표 9&gt; 산업안전보건관리비 산출표 주석(주4)에
 "총공사금액 2천만원 이상 건설공사에만 적용하므로 본 보고서에서는 제외함
  →  총공사금액 2천만원 이상미므로 적용함  </t>
  </si>
  <si>
    <t>VIVA Tech 2026 K-스타트업 통합관 위탁운영 용역 원가계산</t>
  </si>
  <si>
    <t>2026.03.20 16:00</t>
  </si>
  <si>
    <t>한국농수산식품유통공사</t>
  </si>
  <si>
    <t>2025 종균활용 발효식품산업지원사업 사후원가 정산 용역</t>
  </si>
  <si>
    <t>2026.03.20 13:00</t>
  </si>
  <si>
    <t>2026년 한국발명진흥회 웹진 발간 및 홍보채널(SNS, 서포터즈) 운영 용역 원가계산</t>
  </si>
  <si>
    <t>(다인시스템) 자동 결속을 위한 Steel Band Grip Tool 시제품 제작</t>
  </si>
  <si>
    <t>2026.03.20 10:50</t>
  </si>
  <si>
    <t>(주)골든플래닛</t>
  </si>
  <si>
    <t>2026.03.20 10:30</t>
  </si>
  <si>
    <t>보고서 검토 →  문제없음</t>
  </si>
  <si>
    <t>2026.03.20 10:00</t>
  </si>
  <si>
    <t xml:space="preserve">직접적인 경비를 말하여' →  '직접적인 경비를 말하며'
'장소 섭외 및 일정 조' →  '장소 섭외 및 일정 조율'
"(뉴스레터 구독자, , SNS 등 활용)" →    (,) </t>
  </si>
  <si>
    <t>자동 점핑쇼 옵션부문(자동투입장치) 제조원가계산</t>
  </si>
  <si>
    <t>2026.03.20 09:30</t>
  </si>
  <si>
    <t xml:space="preserve">직접노무비 하계액에 곱하여' →   '합계액'   
'9) 외 주 가 공 비 8,317,090 - 개별개상 '→   '개별계상' </t>
  </si>
  <si>
    <t>(주)명농테크</t>
  </si>
  <si>
    <t>농업용 회전 방상펜(무동력 이동형) 제조원가계산</t>
  </si>
  <si>
    <t>개별개상' →   '개별계상'
'일관' →    '일반관리비'</t>
  </si>
  <si>
    <t>(주)새팜</t>
  </si>
  <si>
    <t>사용 평수을 곱하여'  →  '사용 평수를 곱하여'
 &lt;표 2&gt; 참조  →   &lt;표 4&gt;(고도화 집계표/인건비 산출표)
일관  → 일반관리비</t>
  </si>
  <si>
    <t>(멀티밸런스) 시제품 (폴딩형 교육,회의용 테이블 시제품 제작 및 기능 고도화) 제작</t>
  </si>
  <si>
    <t>2026.03.19 17:50</t>
  </si>
  <si>
    <t>(에이치에스테크) 소형 선박용 정수냉장고 시제품 제작</t>
  </si>
  <si>
    <t>2026.03.19 17:20</t>
  </si>
  <si>
    <t>(에이치비테크) 광통신케이블용 광섬유보호 절연,방수 컴파운드 개발</t>
  </si>
  <si>
    <t>(재융공업)리모컨 원격제어 기반 자주식 고구마 넝쿨 파쇄기 시제품제작</t>
  </si>
  <si>
    <t>2026.03.19 17:10</t>
  </si>
  <si>
    <t>(㈜ 에이치앤엠바이오)소규모 하수처리장 슬러지 감량화(가용화)장치 시제품 제작</t>
  </si>
  <si>
    <t>2026.03.19 16:30</t>
  </si>
  <si>
    <t>전자카드 기반 임금직접지급제 의무화 대응 시스템 개발 용역 원가계산</t>
  </si>
  <si>
    <t>건설근로자공제회 메인 전산센터 이전 원가계산</t>
  </si>
  <si>
    <t>2026년 문예회관 특성화 지원 사업 사진·영상 촬영 및 제작 용역</t>
  </si>
  <si>
    <t>2026년 주택도시보증공사 채용대행 용역 원가계산</t>
  </si>
  <si>
    <t>2026.03.19 16:00</t>
  </si>
  <si>
    <t>(주식회사 엘엠) 스마트팩토리 핵심 제조 기술 보호를 위한 정보유출 방지시스템 구축</t>
  </si>
  <si>
    <t>2026.03.19 13:50</t>
  </si>
  <si>
    <t>(에스진) 정보유출방지 시스템(DLP) 구축을 통한 기술자료 보호체계 및 보안 운영환경 구축</t>
  </si>
  <si>
    <t>(화진몰테크) 친환경 유아용 손잡이 컵</t>
  </si>
  <si>
    <t>2026.03.19 11:50</t>
  </si>
  <si>
    <t>(주식회사 티나) 제조 시설 구축을 통한 독자적인 원료 경쟁력 강화</t>
  </si>
  <si>
    <t>"노무비 : 노무  내용에 따른 적용 임률 확인 
노무비 업체 제시금액과 노임 단가와 비교 확인
일반관리비, 이윤 적용 비율 확인 "</t>
  </si>
  <si>
    <t>장위14구역 재개발 정비사업 조합</t>
  </si>
  <si>
    <t>변경 설계비 검증 및 적정 설계비 산정 용역 [장위 14구역 재개발 정비사업 신축공사]</t>
  </si>
  <si>
    <t>IV. 변경 설계비 제안서 검토' →   'IV. 변경 설계용역비 제안서 검토' 확인
 'V. 종합 결론' → 'ⅤI. 종합 결론'
'1. 변경 적정 설계비 산정 기준'    '2. 변경 설계비 산정'   확인
'특별 건축 구역' 설계비는로' →  '로'.
'기부체납시설'   →   '기부채납시설'
'공발주사업에'  → '공공발주사업에'
'적 여부에'   →  '적용 여부에'
'695,000,00원  →  695,000,000원
 '148,932,311'원   →  1,480,932,311원</t>
  </si>
  <si>
    <t>재단법인 인천테크노파크 RISE센터</t>
  </si>
  <si>
    <t>인천 RISE 사업비 모니터링 및 회계자문 용역 원가계산</t>
  </si>
  <si>
    <t>2026.03.19 11:30</t>
  </si>
  <si>
    <t>2026년 IP금융관리시스템 편의기능 개발 원가계산</t>
  </si>
  <si>
    <t>2026.03.19 10:30</t>
  </si>
  <si>
    <t>2026년 한국발명진흥회 유튜브 채널 운영 용역 원가계산</t>
  </si>
  <si>
    <t>2026년 지식재산 이러닝 콘텐츠 개발 원가계산</t>
  </si>
  <si>
    <t>2026.03.19 10:00</t>
  </si>
  <si>
    <t>2026년 모두의 아이디어 공모 대국민 상담센터 운영 용역 원가계산</t>
  </si>
  <si>
    <t>2026년 지식재산 창출지원 사업 원가계산</t>
  </si>
  <si>
    <t>2026년 아이디어 플랫폼 유지관리 용역 원가계산</t>
  </si>
  <si>
    <t>규제특례 체계 고도화 및 신규 특례 조사연구 원가계산</t>
  </si>
  <si>
    <t>((주)셀드로우) 식물유래 DNA,RNA,엑소좀을 함유한 피부장벽 스킨부스터 개발</t>
  </si>
  <si>
    <t>2026.03.18 17:00</t>
  </si>
  <si>
    <t xml:space="preserve">노무비 : 노무  내용에 따른 적용 임률 확인 
외주비 한도 확인(40%)
노무비 업체 제시금액과 노임 단가와 비교 확인
일반관리비, 이윤 적용 비율 확인 </t>
  </si>
  <si>
    <t>(주식회사 시어니스트)영유아부터 사용가능한 순하면서도 피부장벽 기능을 회복하여 가려움 개선에 도 움을 주는 기능성 크림 시제품 개발</t>
  </si>
  <si>
    <t>2026.03.18 16:47</t>
  </si>
  <si>
    <t>2026.03.18 16:30</t>
  </si>
  <si>
    <t>&lt;표 2&gt;중복으로 사용
'국민연금법제'  →    '국민연금법(법률 제21065호...) 제
'근로기준법 및 에 의거하여'  '및'과 '에' 사이에 인용할 규정이나 법령 단어가 누락
&lt;표 20&gt;과 &lt;표 22&gt; 하단의 주석에서 (주2)  →   (주1) 
&lt;표 25&gt; 임차료 세부내역 상단의 표 - 내용 확인 
책상: (산출근거) 3,729원 ≠ (세부내역 표) 14,318원
이동서랍: (산출근거) 3,300원 ≠ (세부내역 표) 3,729원
의자: (산출근거) 3,166원 ≠ (세부내역 표) 3,300원
SW MS오피스: (산출근거) 14,318원 ≠ (세부내역 표) 3,166원</t>
  </si>
  <si>
    <t>(클린존) 유사 구형 압축티슈 생산 시작금형 및 설비 개발</t>
  </si>
  <si>
    <t>2026.03.18 14:40</t>
  </si>
  <si>
    <t xml:space="preserve">노무비 업체 제시금액과 노임 단가와 비교 확인 </t>
  </si>
  <si>
    <t>(굿라이프)안전사고 예방 전기 콘센트 시제품개발</t>
  </si>
  <si>
    <t>2026.03.18 14:17</t>
  </si>
  <si>
    <t>(농업회사법인 주식회사 드레스푸드) 연구시설 구축</t>
  </si>
  <si>
    <t>2026.03.18 11:30</t>
  </si>
  <si>
    <t xml:space="preserve">노무비 : 노무  내용에 따른 적용 임률 확인 
일반관리비, 이윤 적용 비율 확인 </t>
  </si>
  <si>
    <t>(메디칼리서치) 테이프형 여드름 패치 제품의 상품화를 위한 전용 케이스 개발</t>
  </si>
  <si>
    <t>2026.03.18 10:30</t>
  </si>
  <si>
    <t xml:space="preserve">Ⅳ-2. UI/UX 개발 부문 참조' ,'3. 인공지능(AI)도입 부문'  제목 오류 </t>
  </si>
  <si>
    <t>등급별 투입공수' '등급별 노임단가' 
  →   '직무별(IT PM, IT 아키텍트 등)단가' 확인</t>
  </si>
  <si>
    <t>2026.03.18 10:00</t>
  </si>
  <si>
    <t>온누리상품권과 지역사랑상품권의 상호 관계성 분석 연구 원가계산</t>
  </si>
  <si>
    <t>2026.03.17 11:30</t>
  </si>
  <si>
    <t xml:space="preserve"> '조사비, 전산처리비, 유인물비 및 조사비'     '조사비'가 두 번 중복 기재
     →   ' 데이터구매비'</t>
  </si>
  <si>
    <t>제물포 분원 원상복구 공사 원가계산</t>
  </si>
  <si>
    <t>2026.03.17 10:00</t>
  </si>
  <si>
    <t>2026년 직원 교육훈련 운영 위탁 원가계산</t>
  </si>
  <si>
    <t>2026.03.16 17:00</t>
  </si>
  <si>
    <t>기준 포트폴리오 도입 및 중장기 자산운용전략 개편 연구용역</t>
  </si>
  <si>
    <t>2026.03.16 14:00</t>
  </si>
  <si>
    <t>CO2 전환을 통한 화학 원료 및 연료 생산 공정 설계 원가계산</t>
  </si>
  <si>
    <t>2026.03.16 13:30</t>
  </si>
  <si>
    <t>기준 포트폴리오 도입 및 중장기 자산운용전략 개편 연구용역 원가계산</t>
  </si>
  <si>
    <t>2026년 창업지원 성과분석 원가계산</t>
  </si>
  <si>
    <t>2026.03.16 11:30</t>
  </si>
  <si>
    <t>2026년 창업기업실태조사 원가계산</t>
  </si>
  <si>
    <t>(주)아인스에스엔씨</t>
  </si>
  <si>
    <t>2024 천안시 거점형 스마트도시 조성사업(공공시설물 최적입지 선정)</t>
  </si>
  <si>
    <t>2026.03.16 10:30</t>
  </si>
  <si>
    <t>직 경 경 비'   '직 접 경 비'   
&lt;표 4&gt; 기능유형별 비중이 40%, 0%, 32%, 21%, 8%  합산하면 101%</t>
  </si>
  <si>
    <t>2024 천안시 거점형 스마트도시 조성사업(버추얼 스테이션)</t>
  </si>
  <si>
    <t xml:space="preserve">직 경 경 비'   '직 접 경 비'   
&lt;표 2&gt; '1. 버추얼 스테이션 SW개발'의 최종 개발원가는 680,452,798원
                 680,448,996원이  </t>
  </si>
  <si>
    <t>새움</t>
  </si>
  <si>
    <t>2024 천안시 거점형 스마트도시 조성사업(어반테크실증존_스마트버스쉘터)</t>
  </si>
  <si>
    <t xml:space="preserve"> Ⅳ장 공사원가계산서 세부 항목  국민연금   3.595%, 건강보험 4.75%
       국민연금 4.75%, 건강보험 3.595%</t>
  </si>
  <si>
    <t>(주)잇그린</t>
  </si>
  <si>
    <t>2024 천안시 거점형 스마트도시 조성사업(지속가능 패키징 딜리버리 밸류체인 구축)</t>
  </si>
  <si>
    <t xml:space="preserve">직 경 경 비'   '직 접 경 비' 
 '한국소프트웨어산업협회'  '한국인공지능·소프트웨어산업협회' 
'S/W 시험사' 단가 '건설업 시중노임'   'SW기술자 평균임금' 확인 </t>
  </si>
  <si>
    <t>제이앤디</t>
  </si>
  <si>
    <t>2024 천안시 거점형 스마트도시 조성사업(어반테크실증존_스마트주차장)</t>
  </si>
  <si>
    <t xml:space="preserve"> ‘2. 전기공사’   ‘Ⅱ 전기공사'
'직 경 경 비'   '직 접 경 비' 
 '한국소프트웨어산업협회'  '한국인공지능·소프트웨어산업협회' </t>
  </si>
  <si>
    <t>2026 SW마이스터고 해외연수 용역 원가계산</t>
  </si>
  <si>
    <t>2026.03.16 09:00</t>
  </si>
  <si>
    <t xml:space="preserve"> &lt;표 1&gt; &lt;표 2&gt;  '연구원' '연구보조원' 확인 요망</t>
  </si>
  <si>
    <t>인천지역본부</t>
  </si>
  <si>
    <t>심공본동 가격심의의뢰용 보고서</t>
  </si>
  <si>
    <t>2026.03.12  11:00</t>
  </si>
  <si>
    <t>p3  '699-13번지'  →   '669-13'
p7  '용적율'  →  '용적률'.
전체 목자와 본문 목차 불일치
p22 '조정아여'  →   '조정하여'
p63 '적제산출하여'  →   '적게 산출하여'
p81 '설계비 (추과과업 포함)'  →   '추가과업'.
p93 '기타경비,,'  →   (,) 삭제
p18 총괄표 소방공사, 토목공사 내역서 비교 집계표 오류 및 검토내용  수정
p67 조경공사 수량 산출서 비고란에  ① 매입대상 과세 ② 매입대상 비과세 ③ 매입대상 외 과세 합산 물량임   →  내용확인</t>
  </si>
  <si>
    <t>주식회사 투아트</t>
  </si>
  <si>
    <t>설리번 아이</t>
  </si>
  <si>
    <t>2026.03.12. 10:00</t>
  </si>
  <si>
    <t>단가조사표 하단의 산출식 "환율 $1,474,5"  →    "1,474.5"
결산서 분석표의 비목 중 "운 반 . 하 역 . 보 관 . 포 장 비"
       →    "운반·하역·보관·포장비"</t>
  </si>
  <si>
    <t>설리번플러스 프로</t>
  </si>
  <si>
    <t>성남동 3199 최종보고용 검증보고서</t>
  </si>
  <si>
    <t>2026.03.11. 15:00</t>
  </si>
  <si>
    <t>심의 최종 금액 확인 요망</t>
  </si>
  <si>
    <t>2025 종균활용 발효식품산업지원사업 사후원가정산 용역</t>
  </si>
  <si>
    <t>인건비 항목에서 급여와 퇴직급여의 불일치 발생   →   확인 요망</t>
  </si>
  <si>
    <t>2025년 장류 기능성 규명(안전성모니터링) 사업 사후원가정산</t>
  </si>
  <si>
    <t>2026.03.10 17:00</t>
  </si>
  <si>
    <t>원가-기타</t>
  </si>
  <si>
    <t>국군재정관리단</t>
  </si>
  <si>
    <t>26년도 연간 원가계산 외주용역 수행 가능여부 회신</t>
  </si>
  <si>
    <t>2026.03.10 14:00</t>
  </si>
  <si>
    <t>회신 공문 검토 →  문제없음</t>
  </si>
  <si>
    <t>(주)대은계전</t>
  </si>
  <si>
    <t>2026.03.10 10:00</t>
  </si>
  <si>
    <t>관량센서  →   광량센서
&lt;표1&gt; 캐이블그랜드  →    케이블그랜드
&lt;표 2&gt; 센서기자재 산출표 하단  (주5) 수량 × 단가   →  (주3)</t>
  </si>
  <si>
    <t>주식회사 블루워커</t>
  </si>
  <si>
    <t>점자프린터  제조원가계산</t>
  </si>
  <si>
    <t xml:space="preserve"> 이사장 김민선 추가 기입
&lt;표 2&gt;  &lt;표 5&gt; '톱니형 금지롤러'  →     '급지롤러'
'Ⅳ. 제조원가계산서' 요약표에서는 이윤이 568,521원 
  &lt;표 18&gt; 이윤 산출표에서는 배부대상액 중 경비에서 금형비(1,760,000원)를 제외한 117,376원만 반영하여, 이윤이 128,521원 으로 기입  →   확인 필요</t>
  </si>
  <si>
    <t>2026.03.09 17:30</t>
  </si>
  <si>
    <t>2026년 실험실창업탐색팀 부트캠프 운영지원 용역 원가계산</t>
  </si>
  <si>
    <t>2026.03.09 16:00</t>
  </si>
  <si>
    <t>2030 글로벌 AI 데카콘 기업 육성 방안 원가계산</t>
  </si>
  <si>
    <t>2026.03.09 15:00</t>
  </si>
  <si>
    <t>부가세 포함 추가</t>
  </si>
  <si>
    <t xml:space="preserve"> &lt;표 7&gt; 여비 세부산출내역  '연구원'   →  '연구보조원' 추가</t>
  </si>
  <si>
    <t>설리번 플러스 프로 제조원가계산</t>
  </si>
  <si>
    <t>2026.03.09 11:00</t>
  </si>
  <si>
    <t xml:space="preserve"> '소프트웨어산업협에서  →  '소프트웨어산업협회에서'
 &lt;별첨 2&gt; 직접경비 산출표  '설리범 캠'  →  '설리번  캠'.
 &lt;표 9&gt;  '임율 '   →  '임률'
 &lt;경비 개요 &gt;    직접노무비법  → 직접원가법  </t>
  </si>
  <si>
    <t>2026.03.06 12:00</t>
  </si>
  <si>
    <t xml:space="preserve"> 예정가걱 작성기준에 의거   →   '예정가격'
원활한 프로그램 운영을 위한  위한 수시 → '위한'삭제</t>
  </si>
  <si>
    <t>익산시 발달장애인 특화사업장 개소식 용역 원가계산</t>
  </si>
  <si>
    <t>2026.03.06 14:00</t>
  </si>
  <si>
    <t>완료보고서 종합 검토 및 수정 요청</t>
  </si>
  <si>
    <t>2026.03.06 11:00</t>
  </si>
  <si>
    <t>당하동 1075-2  심의의뢰용 검증보고서</t>
  </si>
  <si>
    <t>사이버보안 기술 컨퍼런스 원가계산</t>
  </si>
  <si>
    <t>2026.03.06 10:00</t>
  </si>
  <si>
    <t>2026년 창업진흥원 종합홍보 용역 원가계산</t>
  </si>
  <si>
    <t>2026.03.05 15:00</t>
  </si>
  <si>
    <t>서비스 보급 고도화 원가계산</t>
  </si>
  <si>
    <t>2026.03.04 16:00</t>
  </si>
  <si>
    <t xml:space="preserve"> &lt;표 2&gt;, &lt;표 4&gt;일사랑센서   →  일사량센서
 &lt;표 1&gt;, &lt;표 2&gt;, &lt;표 3&gt;의 (주5 )    →  (주3) </t>
  </si>
  <si>
    <t>2026.03.04 11:30</t>
  </si>
  <si>
    <t>(주)태린</t>
  </si>
  <si>
    <t>중소기업 혁신바우처 사업 원가검토보고서</t>
  </si>
  <si>
    <t>2026.03.04 10:00</t>
  </si>
  <si>
    <t>RING-NESH   →  RING-MESH
일반관리비 8% 이하    실제 6% 적용 확인요망</t>
  </si>
  <si>
    <t>(주)인투맵</t>
  </si>
  <si>
    <t>일반관리비 8% 이하    실제 7% 적용 확인요망</t>
  </si>
  <si>
    <t>글로벌 전략기술 분석 연구 용역 원가계산</t>
  </si>
  <si>
    <t>2030 글로벌 AI 데카콘 기업 육성계획 수립 원가계산</t>
  </si>
  <si>
    <t>2026.03.03 17:30</t>
  </si>
  <si>
    <t>2026.03.03 14:30</t>
  </si>
  <si>
    <t>APEC 스타트업 얼라이언스 포럼 부대 행사 위탁 운영 원가계산</t>
  </si>
  <si>
    <t>2026.03.03 14:00</t>
  </si>
  <si>
    <t>디지털커머스 전문기관(소담스퀘어) 사업 원가계산</t>
  </si>
  <si>
    <t>일반용역-컨텐츠제작</t>
  </si>
  <si>
    <t>2026.02.27 15:30</t>
  </si>
  <si>
    <t>구분되면 본 원가계산은  →    구분되며
&lt;표 12&gt; 원교 교정 /교열 검토수당  →   원고 교정/교열 검토수당</t>
  </si>
  <si>
    <t>콜센터 재구축을 위한 정보화전략계획(ISP) 수립 용역 원가계산</t>
  </si>
  <si>
    <t>2026.02.27 14:30</t>
  </si>
  <si>
    <t>한국생명공학연구원</t>
  </si>
  <si>
    <t>롱리드 기반 유전체 및 전사체 시퀀싱 생산·분석 원가계산</t>
  </si>
  <si>
    <t>"예정가격적정기준" → "예정가격작성기준
"유현자산" → "유형자산": &lt;표 16&gt;
"예장가격작성기준" → "예정가격작성기준": &lt;표 18&gt;
"석타" → "석탄": &lt;표 21&gt; 
&lt;표 6&gt; 직접노무비 다음에 '간접노무비'가 와야 함에도 불구하고 엉뚱하게 '간접재료비(주2)'로 잘못 기재되어 있습니다.</t>
  </si>
  <si>
    <t>2026.03.03 15:00</t>
  </si>
  <si>
    <t xml:space="preserve">오탈자 확인
심의조치 적용성 확인 </t>
  </si>
  <si>
    <t>2026.02.27 11:00</t>
  </si>
  <si>
    <t>2026.02.26 17:30</t>
  </si>
  <si>
    <t>기간제 인력  &lt;표 13&gt; 임 시 직 →  확인</t>
  </si>
  <si>
    <t>2026년 소상공인시장진흥공단 직원채용 대행용역 원가계산</t>
  </si>
  <si>
    <t>2026.02.26 16:30</t>
  </si>
  <si>
    <t>3 체용공고 →     3 채용공고
과재문항 개발면접전  →     과제문항 개발면접전
프린트 데 →    프린트 대</t>
  </si>
  <si>
    <t>2026년 「장애인 창업 사업화 지원사업」정산업무 위탁용역 원가계산</t>
  </si>
  <si>
    <t>2026.02.26 11:00</t>
  </si>
  <si>
    <t>파라다이스복지재단</t>
  </si>
  <si>
    <t>하이토아이 뚝딱콜 제조원가계산</t>
  </si>
  <si>
    <t>노임단가 적용를 기준하여'  →  '적용을 기준하여'
'근로기준법 제34조에 의거 통상지급액(기본금+상여금)의'   →  '기본급'
'벌첨. 소프트웨어 개발비' → '별첨. 소프트웨어 개발비'
 '직접노무비 산출표'에서 '검수' 공정의 직종은 '단순노무종사원'으로 명시 , 적용된 임률은 '응용SW개발자'의 단가인 47,281원으로 오류.
  &lt;표 9&gt; 단순노무종사원의 시간당 임률은 12,281원     →  (0.20 × 12,281) = 2,456원 수정</t>
  </si>
  <si>
    <t>온기드림 제조원가계산</t>
  </si>
  <si>
    <t>온기소리 제조원가계산</t>
  </si>
  <si>
    <t>셀리코 전가기기안경 제조원가계산</t>
  </si>
  <si>
    <t>인천도시공사</t>
  </si>
  <si>
    <t>광역도시재생지원센터 중장기 운영전략 수립 용역 원가계산</t>
  </si>
  <si>
    <t>2026.02.25 17:30</t>
  </si>
  <si>
    <t>김용전</t>
  </si>
  <si>
    <t>2026.02.25 16:15</t>
  </si>
  <si>
    <t xml:space="preserve">분채도장 →     분체도장
유현자산(타계정)대체액  →      유형자산(타계정)대체액
"(노무비+경비+일·관)×25% →   일·관 일반관리비
&lt;표 11&gt; 경비 집계표 경비 총액은 11,595,408
    →  &lt;표 25&gt; 이윤 산출표 경비가 9,395,408원   →  확인
 'ISO12103-1 A2 Fine Test Dust' 검사비를 220,000원   
    →  주니상사의 견적서를 해당 품목의 단가는 250,000원   →  확인 </t>
  </si>
  <si>
    <t>2026.02.25 16:30</t>
  </si>
  <si>
    <t>(주)윈데크코리아</t>
  </si>
  <si>
    <t>도시공원과 생태하천에 적용되는 데크시스템 원가계산</t>
  </si>
  <si>
    <t>2026.02.25 15:10</t>
  </si>
  <si>
    <t>본 조사 적용 비율(%) : 16.5  인데    조달청기준비율 14.3% 적용</t>
  </si>
  <si>
    <t>극장기술정보DB 구축 용역 원가계산</t>
  </si>
  <si>
    <t>2026.02.25 14:00</t>
  </si>
  <si>
    <t xml:space="preserve"> 본 원가계산은 제시된 를 참고하여.... '제시된' 뒤에 수식을 받는 명사(문맥상 '과업지시서' 등으로 추정)가 누락</t>
  </si>
  <si>
    <t>건설근로자공제회 자산운용 내부통제체계 구축 연구용역 원가계산</t>
  </si>
  <si>
    <t>2026.02.25 12:00</t>
  </si>
  <si>
    <t xml:space="preserve"> 식비 산출표는 &lt;표 7&gt;   →   &lt;표 8&gt;
"연 수 교 제 제 작 비"  →   "연 수 교 재 제 작 비"
직접적인 경비를 말하여   →     직접적인 경비를 말하며 </t>
  </si>
  <si>
    <t>2026.02.25 11:50</t>
  </si>
  <si>
    <t xml:space="preserve"> '한국인공지능·소프트웨어산업협'  →   '한국인공지능·소프트웨어산업협회'  
 드론 배터리 자동교체 로봇시스템"     "  삭제
 &lt;표 13&gt;~&lt;표 15&gt;는 누락 , 표순서 확인 &lt;표18&gt; 중복사용
연구원(오지영)의 인건비 '2024년 13월'  오류 </t>
  </si>
  <si>
    <t>2026.02.24 17:20</t>
  </si>
  <si>
    <t xml:space="preserve"> 7%를 재료비, 노무비, 경비 합계액에 곱해 산출했다고 명시
 실제 적용된 표,: &lt;표 15&gt; 일반관리비산출표와 &lt;표 16&gt; 일반관리비율
 산출표에서는 7%가 아닌 9% 적용 </t>
  </si>
  <si>
    <t>2026.02.24 15:00</t>
  </si>
  <si>
    <t>올인원 고장진단 기능이 적용된 태양광발전장치 제조원가계산</t>
  </si>
  <si>
    <t>태양발전장치  →  태양광발전장치
재료비 4,598,154원과 노무비 438,491원을 합산한 총 금액이 5,036,645원이어야 하나, 5,023,491원으로 오류</t>
  </si>
  <si>
    <t>연구개발특구 딥테크 글로벌 기술사업화 전략 고도화 및 실행체계 구축 용역 원가계산</t>
  </si>
  <si>
    <t>2026.02.24 14:00</t>
  </si>
  <si>
    <t xml:space="preserve"> 책임연구원 여비 소계 산출 오류 (출처):
 기재된 세부내용: 일비 25,000원 + 식비 25,000원 + 교통비 167,400원(83,700원×왕복).
    217,400원이어야 하나, 표에는 116,400원으로 오류
연구원 여비 소계 산출 오류 (출처):
    기재된 세부내용: 일비 25,000원 + 식비 25,000원 + 교통비 119,600원(59,800원×왕복).
    오류: 위 세 항목을 합산하면 169,600원이어야 하나, 표에는 97,400원으로 오류
총 여비가 641,400원(349,200원 + 292,200원)으로 오류
* 직접적인 경비를 말하여 →  직접적인 경비를 말하며</t>
  </si>
  <si>
    <t>2025년 김치자조금 사후원가정산 용역</t>
  </si>
  <si>
    <t>2026.02.24 10:30</t>
  </si>
  <si>
    <t>(주)헬스맥스</t>
  </si>
  <si>
    <t>Biogram Mini(AI 키오스크) 제조원가계산</t>
  </si>
  <si>
    <t>2026.02.23 17:00</t>
  </si>
  <si>
    <t xml:space="preserve"> 핼스맥스 →   헬스맥스
 유현자산(타계정)대체액 →     유형자산(타계정)대체액
 예장가격작성기준 →       예정가격작성기준
 석타 →   석탄
 영양레포트 →     영양 리포트
 위혐 요인 현황 →    위험 요인 현황
설무조사 수기입력 →  설문조사 수기입력</t>
  </si>
  <si>
    <t>2026.02.20  15:00</t>
  </si>
  <si>
    <t>2026년 지식재산 이러닝 콘텐츠 개발 원가계산보고서</t>
  </si>
  <si>
    <t>콘텐츠로 구분되면  →   구분되며
원교 교정 /교열 검토수당  →    원고 교정/교열
M/M 투입일수  →   투입인수 검토</t>
  </si>
  <si>
    <t>2026.02.20  10:30</t>
  </si>
  <si>
    <t>재장경제부예규  →  재정경제부계약예규</t>
  </si>
  <si>
    <t>2026.02.19  14:00</t>
  </si>
  <si>
    <t>2026.02.19  13:30</t>
  </si>
  <si>
    <t>귀원  → 귀협회</t>
  </si>
  <si>
    <t>2026.02.19  12:00</t>
  </si>
  <si>
    <t xml:space="preserve"> '행정운영올 위한' →   '행정운영을 위한'
 '운영활동 비용 등을 포항하며'  →   '포함하며'
 '기슬의 사용"  →  '기술의 사용'
 '이윤 등을 포항하며' →   '포함하며'
 '관련이 출장비로'   →  '관련의 출장비로'
 '고급숙련기술사' →   '고급숙련기술자'</t>
  </si>
  <si>
    <t>롤투롤 광학용 필름 고온 라미네이터 원가계산</t>
  </si>
  <si>
    <t>&lt;표 5&gt; **"#######"* 수정
 '배치인원에 작업일수을 곱하여' →   '작업일수를'</t>
  </si>
  <si>
    <t>(주)헨디인터내셔날월드</t>
  </si>
  <si>
    <t>2026.02.19  10:00</t>
  </si>
  <si>
    <t>연산 기호 오기:  "F.O.B + 운임 + 보험료 : 2,039,322 × 262,386  + -
                          → 2,039,322  + 262,386 + 0
 &lt;표 1&gt; 중복 표기
게산식에 공란 → '0' 로 표기 
'수입원가 + 일반관리비 + 이윤 + 수입제세'  
       →'수입원가 + 일반관리비 + 이윤 + 수입제세 + 제품배송비'</t>
  </si>
  <si>
    <t>(주)그래코리아</t>
  </si>
  <si>
    <t>비산먼지 방지제 제조원가계산</t>
  </si>
  <si>
    <t>2026.02.13  15:00</t>
  </si>
  <si>
    <t>과학기술사업화진흥원</t>
  </si>
  <si>
    <t>연구산업 및 학연플랫폼 효과성‧효율성 분석을 통한 개선방안 연구 원가계산</t>
  </si>
  <si>
    <t>연구산업 클러스터 육성 방안 및 신규 기획 수립 연구용역 원가계산</t>
  </si>
  <si>
    <t>김동훈</t>
  </si>
  <si>
    <t>무영종합 건축사사무소</t>
  </si>
  <si>
    <t>장위 14구역 변경 설계비 검증수행계획서</t>
  </si>
  <si>
    <t>2026.02.13  11:20</t>
  </si>
  <si>
    <t>목차 해당 페이지 명기
변경 설계비 → 변경설계비(용어 통일)</t>
  </si>
  <si>
    <t>2026.02.13  12:00</t>
  </si>
  <si>
    <t>예정가격적정기준 → 예정가격작성기준</t>
  </si>
  <si>
    <t>2026.02.12  15:30</t>
  </si>
  <si>
    <t xml:space="preserve">&lt;표3&gt; 번호 중복 확인 
&lt;표16&gt; 표순서 확인 </t>
  </si>
  <si>
    <t>의왕시청</t>
  </si>
  <si>
    <t>의왕시 공공기여사업_백운호수 초중통합학교 설계변경</t>
  </si>
  <si>
    <t xml:space="preserve"> "대합" → "대한"
 "야자보행매트 설치(W1500,30T**)) → ) 1개 제거
 "가설재으므로" → "가설재이므로"
 "크리인" → "크레인"
 "PE PILM" → "PE FILM"
 "분이기는" → "붙이기는"
 "아세틸젠" → "아세틸렌"
 "보앵자" → "보행자"</t>
  </si>
  <si>
    <t>한국식품연구원</t>
  </si>
  <si>
    <t>"한국식품연구원 경북본부 지역조직 설립" 감독권한대행 등 건설사업관리 원가계산 적정성 검토 용역</t>
  </si>
  <si>
    <t>2026.02.12. 14:00</t>
  </si>
  <si>
    <t xml:space="preserve">표지 회사 이름과 서명란 위치 학인
원가계산 대상 →  글자크기 통일
인월수 →  의미명확 (표현 통일  : 인월 인·월   인×월)
임율  → 임률
엑셀칸 크기 인쇄시 확인
종합예산게획서  → 종합예산계획서
기본설계용역과검토  → 기본설계용역과 검토(띄어쓰기)
시설물유지관리  →  시설물 유지관리 </t>
  </si>
  <si>
    <t>(주)위누</t>
  </si>
  <si>
    <t>25년 영산포상권활성화사업 로컬브랜드화 지원 용역 원가계산</t>
  </si>
  <si>
    <t>2026.02.12. 12:00</t>
  </si>
  <si>
    <t>영산포자율상권조합</t>
  </si>
  <si>
    <t>홀동  →  활동</t>
  </si>
  <si>
    <t>2026년 중대재해처벌법 안전보건의무 이행점검 용역 원가계산</t>
  </si>
  <si>
    <t>2026.02.12. 10:30</t>
  </si>
  <si>
    <t>기능등급제 경력관리 고도화 및 활용 기반 마련 원가계산</t>
  </si>
  <si>
    <t>2026.02.11. 11:30</t>
  </si>
  <si>
    <t>재수정  →  수정 재산정 검토
공무원여비규정([대통령령 -&gt; 공무원여비규정(대통령령</t>
  </si>
  <si>
    <t>기능등급제 교육·평가 시행방안 마련 원가계산</t>
  </si>
  <si>
    <t>2026년 개인정보보호 및 정보보안 수준진단 컨설팅 원가계산</t>
  </si>
  <si>
    <t>2026.02.11. 10:00</t>
  </si>
  <si>
    <t>고잔동 531-5 오피스텔 가격심의 의뢰용 보고서</t>
  </si>
  <si>
    <t>2026.02.10. 16:30</t>
  </si>
  <si>
    <t xml:space="preserve">531-1 → 531-5 주소 오류 (중요)
방회지구 → 방화지구
인인비 → 인입비
이에따라 → 이에 따라
들여쓰기 확인 </t>
  </si>
  <si>
    <t>안동시 상권활성화 추진단</t>
  </si>
  <si>
    <t>안동원도심상권 소소한 상점거리 어닝설치 원가계산</t>
  </si>
  <si>
    <t>2026.2.10. 16: 30</t>
  </si>
  <si>
    <t>적용기준를 참고하여  →  적용기준을 참고하여
p.10 단가 오차  27,714,765 → 27,714,764</t>
  </si>
  <si>
    <t>메이크올 누리집 유지관리 원가계산</t>
  </si>
  <si>
    <t>2026.2.10. 14: 00</t>
  </si>
  <si>
    <t>인원수한국인공지능·소프트웨어산업협회 → 인원수에 한국~</t>
  </si>
  <si>
    <t>한국에이앤지</t>
  </si>
  <si>
    <t>문경테마관광열차 차량 및 궤도설비 제품 제조, 구매</t>
  </si>
  <si>
    <t>2026.2.10. 13: 30</t>
  </si>
  <si>
    <t>예정가격적정기준  →  예정가격 작성기준
기본금 → 기본급
생산댓수  →  생산대수
승객탑승타량  →  승객탑승 차량</t>
  </si>
  <si>
    <t>2025년 안동원도심 마스크데이 페스티벌 기획 및 운영 용역 원가계산</t>
  </si>
  <si>
    <t>2026.2.10. 14: 30</t>
  </si>
  <si>
    <t>괸광객 배치    →  관광객 배치
공식브롤그   →  공식 블로그
안동원동심 마스크데이   →  안동원도심 마스크데이</t>
  </si>
  <si>
    <t>2025년 중앙신시장 직거래장터활성화를 위한 이벤트 기획 및 운영 용역 원가계산</t>
  </si>
  <si>
    <t>산출 적용하였다    산출하여 적용하였다
체함 만족도    체감 만족도</t>
  </si>
  <si>
    <t>2025년 안동원도심 라이브커머스 기획 및 운영 용역 원가계산</t>
  </si>
  <si>
    <t>산출 적용하였다    → 산출하여 적용하였다
SNS 홍보 듣 다양한 채널    →  SNS 홍보 등 다양한 채널
인플루언서롤   →  인플루언서로</t>
  </si>
  <si>
    <t>2025년 안동원도심 문화체험프로그램 기획 및 운영 용역 원가계산</t>
  </si>
  <si>
    <t>산출 적용하였다   →  산출하여 적용하였다
고객 만족도 제공    → 고객 만족도 제고</t>
  </si>
  <si>
    <t>산업기술개발장비 공동이용시스템(i-Tube) HW 도입 원가계산</t>
  </si>
  <si>
    <t>2026.2.9. 16: 50</t>
  </si>
  <si>
    <t>조사가준일 → 조사기준일  수정</t>
  </si>
  <si>
    <t>2026년도 소상공인 온라인 판로지원사업 종합홍보 원가계산 완료계</t>
  </si>
  <si>
    <t>2026. 2. 9. 16:30</t>
  </si>
  <si>
    <t>완료보고서 검토 → 문제없음</t>
  </si>
  <si>
    <t>2026. 2. 9. 15:30</t>
  </si>
  <si>
    <t>기업부설연구소 · 전담부서 신고관리시스템 기능개선 및 통합유지보수 원가계산</t>
  </si>
  <si>
    <t>2026. 2. 9. 15:00</t>
  </si>
  <si>
    <t>(긴급) 신규인력 유입 및 훈련·취업 연계 모델 연구용역 청구서</t>
  </si>
  <si>
    <t>2026. 2. 9. 14:00</t>
  </si>
  <si>
    <t>.</t>
  </si>
  <si>
    <t>(긴급) 신규인력 유입 및 훈련·취업 연계 모델 연구용역 완료계</t>
  </si>
  <si>
    <t>(긴급) 신규인력 유입 및 훈련·취업 연계 모델 연구용역 원가계산</t>
  </si>
  <si>
    <t>임율 → 임률
 수치 #####  → 수정</t>
  </si>
  <si>
    <t>성남동 LH청년주택 가격심의용 검증보고서</t>
  </si>
  <si>
    <t>2026. 2 .9. 11:00</t>
  </si>
  <si>
    <t>1) 오탈자 검토 
p 3 : 'Ⅹ. 공사비 검증 종합의견' 
              → 'Ⅸ. 공사비 검증 종합의견' (사유: 목차
로마숫자 순서 오류)p
p 8 : '용적율' → '용적률' (사유: 표준 행정용어 맞춤)
p 11 : '주자창' → '주차장' (사유: 오탈자)
p 14 : '이에따라' → '이에 따라' (사유: 띄어쓰기 오류)
p 7 : 'vat 포함' → 'VAT 포함' (사유: 영문 표기 통일)
단위 수정  M2 →  ㎡,  M3 → ㎥
2) 수치 일치성 
p 20  : 8,876 → 8576
3) 검토결과 전반적 수정</t>
  </si>
  <si>
    <t>기업연구자 경력인증제 플랫폼 사업계획수립 용역 청구서</t>
  </si>
  <si>
    <t>2026. 2. 9. 11:00</t>
  </si>
  <si>
    <t>청구서 공문 검토 =&gt; 문제없음</t>
  </si>
  <si>
    <t>2025년 김치자조금 사후원가정산 용역 완료계</t>
  </si>
  <si>
    <t>2026. 2. 6. 18:00</t>
  </si>
  <si>
    <t>완료계 공문 검토 =&gt; 문제없음</t>
  </si>
  <si>
    <t xml:space="preserve">반환해야 할 보조금은2,057,773원입니다." 
→ "반환해야 할 보조금은 2,057,773원입니다." </t>
  </si>
  <si>
    <t>대체투자상품 재무분석 자문용역 원가계산 청구서</t>
  </si>
  <si>
    <t>2026. 2. 6. 17:30</t>
  </si>
  <si>
    <t>대체투자상품 재무분석 자문용역 원가계산 완료계</t>
  </si>
  <si>
    <t>대체투자상품 재무분석 자문용역 원가계산</t>
  </si>
  <si>
    <t>M/M당 임율" → "M/M당 임률"</t>
  </si>
  <si>
    <t>한국재정정보원</t>
  </si>
  <si>
    <t>2026년도 한국재정정보원 채용대행용역 원가계산 완료계</t>
  </si>
  <si>
    <t>2026. 2. 6. 12:00</t>
  </si>
  <si>
    <t>2025년 장류 기능성 규명(안전성모니터링) 사업 사후원가정산 완료계</t>
  </si>
  <si>
    <t>2026.2.5 16:30</t>
  </si>
  <si>
    <t>2026년 뉴미디어 종합홍보용역 원가계산 청구서</t>
  </si>
  <si>
    <t>2026.2.5 16:00</t>
  </si>
  <si>
    <t>2026년 뉴미디어 종합홍보용역 원가계산 완료계</t>
  </si>
  <si>
    <t>2026년 뉴미디어 종합홍보용역 원가계산</t>
  </si>
  <si>
    <t>완료보고서 검토 =&gt; 문제없음</t>
  </si>
  <si>
    <t>2026.2.5 12:00</t>
  </si>
  <si>
    <t>총괄표 단위 삽입
집향금액, 정산금액, 집행잔액 의미 불명확 
   집행잔액=사업비 - 정산금액 =&gt; ? 의미 확인 필요</t>
  </si>
  <si>
    <t>2026년 기후변화과학 학교 교육지원 콘텐츠 개발 원가계산</t>
  </si>
  <si>
    <t>2026.2.4 17:30</t>
  </si>
  <si>
    <t>소프트웨어협회 =&gt; 소프트웨어산업협회</t>
  </si>
  <si>
    <t>한국원가관리협회</t>
  </si>
  <si>
    <t>한국환경공단 원가산정용역 수행업체 추천 요청에 따른 희망기관 모집의 건 회신</t>
  </si>
  <si>
    <t>2026.2.4 16:00</t>
  </si>
  <si>
    <t xml:space="preserve">공문 검토 : 수행 =&gt; 수행 실적 자료를 </t>
  </si>
  <si>
    <t>경기도교육청</t>
  </si>
  <si>
    <t>2026년 경기도교육청 안전보건교육 위탁용역 원가계산</t>
  </si>
  <si>
    <t>2026. 2. 4. 14:00</t>
  </si>
  <si>
    <t>청구금액 구십구만원정(￦990,00원) =&gt; 구십구만원정(￦990,00)</t>
  </si>
  <si>
    <t>2026년 경기도교육청 안전보건교육 위탁용역 원가계산 청구서</t>
  </si>
  <si>
    <t>청구서 공문 검토 = 문제없음</t>
  </si>
  <si>
    <t>2026년 경기도교육청 안전보건교육 위탁용역 원가계산 완료계</t>
  </si>
  <si>
    <t>2026. 2. 4. 15:00</t>
  </si>
  <si>
    <t>완료계 공문 검토 = 문제없음</t>
  </si>
  <si>
    <t>2026년 중소사업장 유해화학물질 취급시설 안전관리 지원 원가계산 청구서</t>
  </si>
  <si>
    <t>2026.2.4. 11:00</t>
  </si>
  <si>
    <t>물품구애 =&gt; 물품구매
단위 M =&gt; m
셀값중 버스승강장(밀폐형) ####### 수정
공사원가계산서의 재료비 소계: 316,332 → 316,333 
산업안전보건관리비 산출표의 재료비 316,332 
일반관리비 산출표의 재료비/합계(7,055,500) 
경비 집계표의 배부대상액(5,285,531) 
→ 표기 기준금액만 1원 정정</t>
  </si>
  <si>
    <t>소프트웨어협회 =&gt; 소프트웨어산업협회
어플리케이션 =&gt; 애플리케이션
sensor idth =&gt; sensor id로
공사원가계산서 =&gt; 약자 사용 금지
표의 셀 안에 수치기입</t>
  </si>
  <si>
    <t>청구서 송부</t>
  </si>
  <si>
    <t>2026.2.3. 17:30</t>
  </si>
  <si>
    <t>2026년 중소사업장 유해화학물질 취급시설 안전관리 지원 원가계산 완료계</t>
  </si>
  <si>
    <t>2026. 2. 3. 14:30</t>
  </si>
  <si>
    <t>완료계 제출 공문 검토 =&gt; 문제없음</t>
  </si>
  <si>
    <t>2026년도 한국재정정보원 채용대행용역 원가계산</t>
  </si>
  <si>
    <t>2026. 2. 3. 14:00</t>
  </si>
  <si>
    <t xml:space="preserve">III. 원가계산요소별 계산기준 
  다.M/D 당 임률   
     을계상하였다 =&gt; 을 계상하였다 (띄어쓰기 수정) </t>
  </si>
  <si>
    <t>(주)하이브시스템</t>
  </si>
  <si>
    <t>LIPEX 제작_BlackScutum 원가계산</t>
  </si>
  <si>
    <t>2026.2.3 12:00</t>
  </si>
  <si>
    <t>II. 원가계산개요
    제시 하는데 =&gt; 제시하는데(띄어쓰기 수정)
    기본금 =&gt; 기본급 
    일관 =&gt; 일반관리비(공식문서에 약자 사용 금지)
    단위 수정 hz =&gt; Hz</t>
  </si>
  <si>
    <t>2026년 지식재산 창출지원 사업</t>
  </si>
  <si>
    <t>2026.2.2. 18:00</t>
  </si>
  <si>
    <t xml:space="preserve">I.원가계산 결과
  특호법(해이)  =&gt; 특허법(해외)
  종합해키지 =&gt; 종합패키지
II. 원가계산개요 
       인건비산출표
       수치 ####### =&gt; 수정필요
       등록으 ㄹ =&gt; 등록을 </t>
  </si>
  <si>
    <t>상생페이백 성과분석 연구용역 원가계산</t>
  </si>
  <si>
    <t>2026. 2. 2. 18:00</t>
  </si>
  <si>
    <t>IV. 제조원가게산서  
   단가조사표 무한궤도 ; 4,170,000원 수정 확인
청구서 검토 =&gt; 문제없음</t>
  </si>
  <si>
    <t>기업연구자 경력인증제 플랫폼 사업계획수립 용역 완료계 및 공문</t>
  </si>
  <si>
    <t>2026.2.2. 16:00</t>
  </si>
  <si>
    <t>완료계 및 공문 검토
   =&gt; 문제없음</t>
  </si>
  <si>
    <t>무한궤도 전동식 구동 농업용 난방기 원가계산</t>
  </si>
  <si>
    <t>2026.2.2 14:00</t>
  </si>
  <si>
    <t>기업연구자 경력인증제 플랫폼 사업계획수립 용역 원가계산</t>
  </si>
  <si>
    <t>2026.2.2. 10:10</t>
  </si>
  <si>
    <t>완료계 제출 공문 완료보고서 검토 =&gt; 문제없음</t>
  </si>
  <si>
    <t>LH</t>
  </si>
  <si>
    <t>공사비 연동형 신축매입임대 건물 공시원가 검증</t>
  </si>
  <si>
    <t>2026.2.2. 11:00</t>
  </si>
  <si>
    <t>용역수행대가 조정 보고서 검토
   공문 표지에 총괄표 기재로 가독성 향상
   비견표에 고정업무와 가변업무 구분하여 표시</t>
  </si>
  <si>
    <t>사단법인 한국장애인협회</t>
  </si>
  <si>
    <t>펌프노즐분사식 침사인양기 수량산출</t>
  </si>
  <si>
    <t>2026.1.30 17:20</t>
  </si>
  <si>
    <t>재료비 수정 보고서 검토 =&gt; 문제없음</t>
  </si>
  <si>
    <t>스포츠윤리센터 성과관리체계 구축 원가계산</t>
  </si>
  <si>
    <t>2026. 1.30. 17:00</t>
  </si>
  <si>
    <t>일반용역-기타</t>
  </si>
  <si>
    <t>2025 종균활용 발효식품산업지원사업 사후원가정산 용역 착수계</t>
  </si>
  <si>
    <t>2026. 1.30. 14:30</t>
  </si>
  <si>
    <t>착수계공문 및 착수계 검토 =&gt; 문제없음</t>
  </si>
  <si>
    <t xml:space="preserve">한라산업개발 주식회사 </t>
  </si>
  <si>
    <t>중재 제24111-0038호 보령4호기 탈질 및 집진설비 기자재 구매계약</t>
  </si>
  <si>
    <t>2026.1.29 16:00</t>
  </si>
  <si>
    <t>제안서 검토  
  5. 감정수행조직  
      감정참여자 =&gt; 감정보조자 수정</t>
  </si>
  <si>
    <t>제조-납품대금연동</t>
  </si>
  <si>
    <t>대중소기업농어업협력재단</t>
  </si>
  <si>
    <t>2025년도 주요 원재료 확인 등 연동약정 체결지원 사업 최종보고서</t>
  </si>
  <si>
    <t>2026.1.29 14:00</t>
  </si>
  <si>
    <t xml:space="preserve">확인서 발급 근거 확인 </t>
  </si>
  <si>
    <t>나라키움 관악 복합관사 관급자재(연료전지) 구매 설치 원가계산</t>
  </si>
  <si>
    <t>2026.1.29. 12:00</t>
  </si>
  <si>
    <t>청구서 검토    
   청구금액 표시 수정 (￦1,000,000원) =&gt;  (￦1,000,000)</t>
  </si>
  <si>
    <t>2026.1.29. 11:00</t>
  </si>
  <si>
    <t>완료보고서 검토 =&gt; 문제없음
완료계공문 
   귀 공단 =&gt; 귀 진흥원</t>
  </si>
  <si>
    <t>심곡본동 669-13일원 가격심의용 검증보고서</t>
  </si>
  <si>
    <t>2026. 1. 29. 11:30</t>
  </si>
  <si>
    <t xml:space="preserve">보고서 검토  
  오타 및 오류 수정  
  표 내용중 "잘못된 계산식" =&gt; 삭제
  각 공종별 검토내용(비고등) 확인 및 수정
  심의가격 결정의 간접비 부문 내용 확인 </t>
  </si>
  <si>
    <t>2026년 중소사업장 유해화학물질 취급시설 안전관리 지원 원가계산</t>
  </si>
  <si>
    <t>2026. 1. 28. 15:30</t>
  </si>
  <si>
    <t>완보고서 검토 =&gt; 이상없음</t>
  </si>
  <si>
    <t>완료계 검토 =&gt; 이상없음</t>
  </si>
  <si>
    <t>스포츠윤리센터 성과관리체계 구축 원가계산 청구서</t>
  </si>
  <si>
    <t>청구서 공문 검토 =&gt; 이상없음</t>
  </si>
  <si>
    <t>2026. 1. 28. 14:30</t>
  </si>
  <si>
    <t>원가계산서에 일반관리비 요율, 이윤 요율 미기재 =&gt; 기재</t>
  </si>
  <si>
    <t>넥스트레인(주)</t>
  </si>
  <si>
    <t>[신안산선] 공기연장에 따른 추가간접비 보고서</t>
  </si>
  <si>
    <t>2026.1.18. 10:00</t>
  </si>
  <si>
    <t xml:space="preserve">오타, 수치 불일치 탐색 작업 =&gt; 수정 </t>
  </si>
  <si>
    <t>대중소기업 농어업협력재단</t>
  </si>
  <si>
    <t>2025년 주요 원재료 확인 등 연동약정 체결지원사업</t>
  </si>
  <si>
    <t>2026.01.28 11:00</t>
  </si>
  <si>
    <t>최종 완료보고서 검토 =&gt; 수정 요청 사항 확인 및 적용</t>
  </si>
  <si>
    <t>안전보건공단</t>
  </si>
  <si>
    <t>산업재해예방시설자금 융자보조 지원설비 원가계산기관 지정</t>
  </si>
  <si>
    <t>2026.01.28 12:00</t>
  </si>
  <si>
    <t>제안서 검토(가완성본)</t>
  </si>
  <si>
    <t xml:space="preserve">제조원가계산서와 경비조정률 정산서와 불일치 =&gt; 확인후 적용 </t>
  </si>
  <si>
    <t>고잔동 511-3 오피스텔</t>
  </si>
  <si>
    <t>2026.1.29  12:00</t>
  </si>
  <si>
    <t>적용법률 번호 작성일 기준 업데이트
가격표시에 VAT 표시
원가계산결과의 일치성 확인</t>
  </si>
  <si>
    <t>2026.1.26. 16:00</t>
  </si>
  <si>
    <t>III. 식단가 산출근거  
   계약단가 145,147  =&gt; 142,273 으로 수정  
   총단가     163,483 =&gt; 160,322 으로 수정</t>
  </si>
  <si>
    <t>행정서류</t>
  </si>
  <si>
    <t>분야별 업무 수행 체크리스트</t>
  </si>
  <si>
    <t>2026. 1. 23. 17:00</t>
  </si>
  <si>
    <t>행정업무 체크리스트 검토 및 수정
공통 보고서 샘플 검토 및 수정</t>
  </si>
  <si>
    <t xml:space="preserve"> 2026 공공시장 진출 교육 프로그램 위탁용역 원가계산</t>
  </si>
  <si>
    <t>2026. 1. 23. 11:00</t>
  </si>
  <si>
    <t>지급요청 공문 및 청구서 내용 검토 =&gt; 이상없음</t>
  </si>
  <si>
    <t>완료계 제출 공문 검토   
  붙임과 같이 제출하오니 =&gt; 붙임과 같이 완료계를 제출하오니</t>
  </si>
  <si>
    <t>완료 보고서 검토 =&gt; 이상없음</t>
  </si>
  <si>
    <t>나라키움 관악 복합관사 개발사업 관급 자재(연료전지) 구매</t>
  </si>
  <si>
    <t>2026.1.23. 12:00</t>
  </si>
  <si>
    <t>과제명(용역명)에 「   」괄호 기입
II. 원가계산개요
  일반관리비, 이윤  : 적용 비율 미제시 
  =&gt; 근거 첨부하여 비율제시</t>
  </si>
  <si>
    <t>2026. 1. 22. 17:30</t>
  </si>
  <si>
    <t xml:space="preserve">V. 산출내역
  2. 경비 
      교육운영비산출  : 8시간기준 =&gt; 1일8시간기준 으로 통일                </t>
  </si>
  <si>
    <t>국립특수교육원</t>
  </si>
  <si>
    <t>2026년 실감형 콘텐츠 체험버스 운영 원가계산 완료계</t>
  </si>
  <si>
    <t>2026. 1. 22. 10:35</t>
  </si>
  <si>
    <t>완료계 공문 내용 검토 
  금 일백삼십만원(￦1,300,00원)
  =&gt; 금 일백삼십만원정(￦1,300,000)</t>
  </si>
  <si>
    <t>장애인기업가 역량강화센터 구축사업 기획 연구 원가계산 청구</t>
  </si>
  <si>
    <t>2026. 1. 22. 10:00</t>
  </si>
  <si>
    <t>2024년 대중소상생형 (포스코/대한상의) 원가계산 비용청구서</t>
  </si>
  <si>
    <t>2026.01.21. 16:00</t>
  </si>
  <si>
    <t>대중소농업협력재단</t>
  </si>
  <si>
    <t>지산</t>
  </si>
  <si>
    <t>2026.01.21 14:15</t>
  </si>
  <si>
    <t>조형찬 경영지도사 완료 보고서 검토 =&gt; 이상없음</t>
  </si>
  <si>
    <t>서신산업기계</t>
  </si>
  <si>
    <t>2026.01.21 12:00</t>
  </si>
  <si>
    <t>두리산업</t>
  </si>
  <si>
    <t>W3 연구동 1층 PILOT 배관철거 및 배관이전설치공사(기계설비)</t>
  </si>
  <si>
    <t>2026.01.20 17:00</t>
  </si>
  <si>
    <t>2026년 실감형 콘텐츠 체험버스 운영 원가계산</t>
  </si>
  <si>
    <t>2026.01.20 15:00</t>
  </si>
  <si>
    <t>수정 후 검토 
III. 원가요소별 계산결과
   체험버스 운영비 산출표 연비 단위 km/l =&gt; km 당 운영비로 수정</t>
  </si>
  <si>
    <t>연구용역-타당성</t>
  </si>
  <si>
    <t>국토교통부</t>
  </si>
  <si>
    <t>기업혁신파크 선도사업(춘천, 포항) 사업성 분석등에 관한 연구</t>
  </si>
  <si>
    <t>2026.01.19. 20:00</t>
  </si>
  <si>
    <t>제안서 작성 협업</t>
  </si>
  <si>
    <t>2026.01.19. 11:00</t>
  </si>
  <si>
    <t>"II. 원가계산의 개요 
  3. 원가계산의 적용근거
  - 근거법률 출처 명확히 가재
  1. "" (법률 재21065호, 2026.1.2.)"" 추가
  2. "" (대통령령 제35947호, 2026.1.2.) "" 추가
  3. "" (재정경제부령 제1호, 2026.1.2.)"" 추가
III. 원가요소별 계산결과
  경비산출표 계산 오류 -&gt; 수정</t>
  </si>
  <si>
    <t>2026.01.19 11:00</t>
  </si>
  <si>
    <t xml:space="preserve">II. 원가계산개요
  4. 원가계산의 전제조건
   가. 나. 다.  =&gt; 줄맞춤
III. 원가요소별 계산결과
  경비산출표 계산 오류 -&gt; 수정
  소요공수 산출표 소수 3째자리 표시 통일
  체험버스 운영비 산출표 연비 단위 km/l 수정
   소요연료비 계산 식 수정 및 수정계산  </t>
  </si>
  <si>
    <t>2025년 기준 전통시장 상점가 및 점포경영 실태조사</t>
  </si>
  <si>
    <t>2026.01.16 12:00</t>
  </si>
  <si>
    <t>금액 변경에 따른 검토 =&gt; 수치 이상 없음</t>
  </si>
  <si>
    <t>(주)경동</t>
  </si>
  <si>
    <t>석탄용 컨베이어 체인</t>
  </si>
  <si>
    <t>2026.1.15 17:00</t>
  </si>
  <si>
    <t>문서 전체 줄간격 통일
II. 원가계산의 개요 
  3. 적용 근거 : 정산 당시 법률 상세히 기재
IV. 제조원가계산서 
  &lt;표11&gt; 경비집계표 
   =&gt; 배부율 근거 확인</t>
  </si>
  <si>
    <t>하이브시스템</t>
  </si>
  <si>
    <t>2026.1.15 16:00</t>
  </si>
  <si>
    <t>문서 전체 줄간격 통일
II. 원가계산의 개요 
  2. 다. 조사일 : 2018년 12월 -&gt; 확인
  3. 적용 근거:  정산 당시 법률 상세히 기재
IV. 제조원가계산서 
  &lt;표2&gt; 직접재료비 산출표 계산 오류 
    =&gt; 연과 계산 전체 확인 &lt;표1&gt; , &lt;표11&gt;
  &lt;표14&gt; 경상연구개발비 합계 단위 오류 천원단위
    =&gt; 원단위로 수정</t>
  </si>
  <si>
    <t>㈜대한감정평가법인</t>
  </si>
  <si>
    <t xml:space="preserve"> </t>
  </si>
  <si>
    <t>2026.1.15 14:00</t>
  </si>
  <si>
    <t>야생화 원가 데이터 검색 및 정리</t>
  </si>
  <si>
    <t>광주시</t>
  </si>
  <si>
    <t>2023가합104558(제18민사부) 공사대금</t>
  </si>
  <si>
    <t>2026.1.14 17:00</t>
  </si>
  <si>
    <t>수행계획서 검토 및 수정</t>
  </si>
  <si>
    <t>2026년 장애학생 교수·학습지원 원격교육연수 콘텐츠 개발 원가계산</t>
  </si>
  <si>
    <t>2026.1.13 18:00</t>
  </si>
  <si>
    <t xml:space="preserve">III. 원가요소별 계산기준
  '특별한 요구에 따른 추가개발비 
  -&gt; 특별한 요구에 따른 특수요구개발비' 로 용어 통일
  5. 직접경비 정의 추가
IV.원가계산서 
  대가표에서 인용된 단가는 볼드체로 처리
</t>
  </si>
  <si>
    <t>2025년 글로벌 첨단산업 기술협력 국제행사 원가계산</t>
  </si>
  <si>
    <t>2026.1.13. 18:00</t>
  </si>
  <si>
    <t>보고서 완료일 확인 
  2025년 9월 -&gt; 작년 것으로 확인 완료</t>
  </si>
  <si>
    <t>2025년 기준 전통시장·상점가 및 점포경영 실태조사 원가계산</t>
  </si>
  <si>
    <t>IV. 용역원가계산서
 일관 -&gt; 일반관리비로 수정(공식문서에 약자사용 금지)</t>
  </si>
  <si>
    <t>의정부문화재단</t>
  </si>
  <si>
    <t>의정부, 관광도시 
 리브랜딩 전략 포럼</t>
  </si>
  <si>
    <t>III. 성과 및 평가 작성</t>
  </si>
  <si>
    <t>공사비연동형 신축매입임대 건물 공사원가 검증용역</t>
  </si>
  <si>
    <t>실제투입비용 최신화 공문 검토 및 수정</t>
  </si>
  <si>
    <t>상생페이백 성과분석 연구용역</t>
  </si>
  <si>
    <t>산출내역 수치 검토 -&gt; 이상 없음</t>
  </si>
  <si>
    <t>II. 원가계산의 개요 
  3. 원가계산의 적용근거
  - 근거법률 출처 명확히 가재
  1."(법률 재21065호, 2026.1.2.)" 추가
  2. " (대통령령 제35947호, 2026.1.2.) " 추가
  3. " (재정경제부령 제1호, 2026.1.2.)" 추가
  - 마침표 사용 통일 (명사, 형용사로 끝나는 문장은 마침표 생략)</t>
  </si>
  <si>
    <t>2026년 견적서 진행현황</t>
  </si>
  <si>
    <t>: 변동사항이 있는 행</t>
  </si>
  <si>
    <t>: 견적서 제출하지 않고 용역 수행 중인 행</t>
  </si>
  <si>
    <t>: 견적X</t>
  </si>
  <si>
    <t>견적일자</t>
  </si>
  <si>
    <t>계약기간</t>
  </si>
  <si>
    <t>업무코드
(세부코드)</t>
  </si>
  <si>
    <t>업무분류</t>
  </si>
  <si>
    <t>과업명</t>
  </si>
  <si>
    <t>수주방식</t>
  </si>
  <si>
    <t>견적금액
 (VAT포함)</t>
  </si>
  <si>
    <t>사업비
 규모</t>
  </si>
  <si>
    <t>견적 유/무</t>
  </si>
  <si>
    <t>진행상태</t>
  </si>
  <si>
    <t>담당자</t>
  </si>
  <si>
    <t>완료여부</t>
  </si>
  <si>
    <t>품질
 관리실 
 확인여부</t>
  </si>
  <si>
    <t>보고서제출일</t>
  </si>
  <si>
    <t>세금계산서
 발행일자</t>
  </si>
  <si>
    <t>세금계산서
 발행금액
 (VAT 포함)</t>
  </si>
  <si>
    <t>입금일</t>
  </si>
  <si>
    <t>비고</t>
  </si>
  <si>
    <t>조달청/해양수산부 포항지방해양수산청</t>
  </si>
  <si>
    <t>수영만 자연재해위험개선지구 정비사업 물가변동 용역(동아건설)</t>
  </si>
  <si>
    <t>견적-최저</t>
  </si>
  <si>
    <t>사업비 확인불가</t>
  </si>
  <si>
    <t>유</t>
  </si>
  <si>
    <t>포항 영일대지구 연안정비사업 중 물가변동(E/S) 용역 (동아건설)</t>
  </si>
  <si>
    <t>주식회사 송림</t>
  </si>
  <si>
    <t>하남교산 공공주택지구 지장물 해체공사 중 물가변동 용역(송림)_1차</t>
  </si>
  <si>
    <t>데이터얼라이언스(주)</t>
  </si>
  <si>
    <t>광주지역거점형 사업의 원가검증</t>
  </si>
  <si>
    <t>산업기술개발장비 성과분석 원가계산</t>
  </si>
  <si>
    <t>인천경제자유구역청</t>
  </si>
  <si>
    <t>송도 11-1공구 기반시설 건설 신호등 설치공사(2구역) 물가변동으로 인한 계약금액 조정 검토 용역 (지수조정 2회)</t>
  </si>
  <si>
    <t>CH-801</t>
  </si>
  <si>
    <t>비교견적</t>
  </si>
  <si>
    <t>한국식품산업클러스터진흥원</t>
  </si>
  <si>
    <t>국가식품클러스터 테스트베드 고도화 및 시뮬레이션 연동체계 구성 용역</t>
  </si>
  <si>
    <t>견적-비교견적</t>
  </si>
  <si>
    <t>(사)도우경제정책연구원</t>
  </si>
  <si>
    <t>테스트베드(미러월드) 고도화 및 시뮬레이션 연동체계 구성 용역</t>
  </si>
  <si>
    <t>주식회사 동명기술공단종합건축사사무소</t>
  </si>
  <si>
    <t>남원처리구역 하수관로 정비사업(2단계) 건설사업관리용역 물가변동 품목조정 용역</t>
  </si>
  <si>
    <t>(주)대우건설</t>
  </si>
  <si>
    <t>월성 1호기 해체(1·2단계) 공사비 산정 및 설계용역</t>
  </si>
  <si>
    <t>견적준비</t>
  </si>
  <si>
    <t>(주)장수티엔시</t>
  </si>
  <si>
    <t>원형사다리 소운반, 설치 및 철거 공사 원가계산</t>
  </si>
  <si>
    <t>주식회사 아트필</t>
  </si>
  <si>
    <t>테이프롤러가 적용된 승강구동 무대장치 조달우수제품 신청 관련 원가계산</t>
  </si>
  <si>
    <t>국가철도공단</t>
  </si>
  <si>
    <t>연결선인터페이스장치 외 4개 품목 원가계산 용역</t>
  </si>
  <si>
    <t>무</t>
  </si>
  <si>
    <t>금강종합건설(주)</t>
  </si>
  <si>
    <t>서화지구 풍수해생활권종합정비사업 물가변동으로 인한 계약금액조정</t>
  </si>
  <si>
    <t>하남도시공사</t>
  </si>
  <si>
    <t>위례복합체육센터 인테리어 공사에 대한 원가계산</t>
  </si>
  <si>
    <t>(사)동양경제정보연구소</t>
  </si>
  <si>
    <t>송도 11-1공구 기반시설 건설(2구역) 가로등 설치공사 물가변동으로 인한 계약금액 조정</t>
  </si>
  <si>
    <t>26년 스마트상점 사업관리시스템 고도화 용역 원가계산</t>
  </si>
  <si>
    <t>2026 인공지능 분야 부트캠프 라운드업 운영 용역 원가계산</t>
  </si>
  <si>
    <t>한국에너지기술평가원</t>
  </si>
  <si>
    <t>2026년 ESG 경영체계 고도화 및 지속가능경영보고서 발간</t>
  </si>
  <si>
    <t>계약일로부터 20일</t>
  </si>
  <si>
    <t>c-market 전남지방우정청</t>
  </si>
  <si>
    <t>전남지방우정청 무인경비 용역 원가계산</t>
  </si>
  <si>
    <t>가격투찰</t>
  </si>
  <si>
    <t>대한체육회선수촌</t>
  </si>
  <si>
    <t>올림픽의 집 냉방기(EHP) 구매 설치 원가계산</t>
  </si>
  <si>
    <t>혜성산업(주)</t>
  </si>
  <si>
    <t>2026년 [광역] 청년크리에이티브 양성 및 창업 지원사업 운영 용역 원가계산</t>
  </si>
  <si>
    <t>에너지 국제공동연구 로드맵 수립 연구용역 원가계산</t>
  </si>
  <si>
    <t>인천광역시</t>
  </si>
  <si>
    <t>드림로~원당대로간 도로개설공사 물가변동(5회) 검토 용역</t>
  </si>
  <si>
    <t>송도 11-1공구 기반시설 건설 신호등 설치공사(1구역) 물가변동으로 인한 계약금액 조정 검토 용역(지수조정 2회)</t>
  </si>
  <si>
    <t>(주)금강패키지</t>
  </si>
  <si>
    <t>금강패키지 리프트 시설 교체 공사 원가계산</t>
  </si>
  <si>
    <t>리베라종합건설㈜</t>
  </si>
  <si>
    <t>대전체육고 복합체육관 증축공사 ESC 1차</t>
  </si>
  <si>
    <t>인천계양 국도39호선(벌말로) 확장공사 가스관로 및 열배관 이설비 적정성 검토 용역</t>
  </si>
  <si>
    <t>중견기업-공공연구기관 공동기획 성과조사 및 개편방안 마련 용역 원가계산</t>
  </si>
  <si>
    <t>(재)한국장애인문화예술원</t>
  </si>
  <si>
    <t>지원사업 평가모니터링 및 분석연구 용역 원가계산</t>
  </si>
  <si>
    <t>백운호수 초중통합학교 설립 설계변경 공사비 검증 용역(2차수)</t>
  </si>
  <si>
    <t>CB-231</t>
  </si>
  <si>
    <t>노원구청</t>
  </si>
  <si>
    <t>상계동 358-3 외 2필지 개발비용 재산정 용역</t>
  </si>
  <si>
    <t>주식회사 에스알</t>
  </si>
  <si>
    <t>2026회계연도 결산지원(PA) 용역에 대한 원가계산</t>
  </si>
  <si>
    <t>성북구청</t>
  </si>
  <si>
    <t>재활용폐기물 선별처리 대행용역 원가산정 연구용역</t>
  </si>
  <si>
    <t>소부장넷 AI 고도화 사업 원가계산</t>
  </si>
  <si>
    <t>CB-232</t>
  </si>
  <si>
    <t>종로구청</t>
  </si>
  <si>
    <t>공평구역 제15‧16지구 도시정비형 재개발사업 개발비용 검증용역</t>
  </si>
  <si>
    <t>2026년 초중등 창업체험교육 대상별 맞춤형 창업가정신 연수 운영 지원 원가계산</t>
  </si>
  <si>
    <t>CA-121</t>
  </si>
  <si>
    <t>소형진공증착장비 구매설치에 대한 원가산정</t>
  </si>
  <si>
    <t>연단가-견적</t>
  </si>
  <si>
    <t>한국중소벤처기업유통원</t>
  </si>
  <si>
    <t>소상공인 디지털 전환을 위한 라이브스튜디오 환경 개선 용역 원가계산</t>
  </si>
  <si>
    <t>옥천군</t>
  </si>
  <si>
    <t>동이 남곡-구일간 농어촌도로 확포장공사 물가변동 계약금액 조정 검토 용역</t>
  </si>
  <si>
    <t>2026년 개인정보 보호수준 평가 컨설팅 용역 원가계산</t>
  </si>
  <si>
    <t>주식회사 신성건설</t>
  </si>
  <si>
    <t>안동시 공공형 지식산업센터 건립 공사(건축, 토목, 조경, 기계)</t>
  </si>
  <si>
    <t>화성개발</t>
  </si>
  <si>
    <t>제3산단 제2임대형 지식산업센터 건립공사</t>
  </si>
  <si>
    <t>대한체육회</t>
  </si>
  <si>
    <t>스포츠클럽 종합정보시스템 운영 및 클라우드 임차 용역 원가계산</t>
  </si>
  <si>
    <t>한국산업단지공단</t>
  </si>
  <si>
    <t>계양산업단지 조성공사 물가변동으로 인한 계약금액조정 적정성 검토 용역</t>
  </si>
  <si>
    <t>26년 디지털 실태 및 성과평가·활용도 조사 용역 원가계산</t>
  </si>
  <si>
    <t>수영구</t>
  </si>
  <si>
    <t>2026년 수영구 생활폐기물 수집·운반 대행수수료 산정 위한 원가계산</t>
  </si>
  <si>
    <t>중소상공인희망재단</t>
  </si>
  <si>
    <t>2026-2027년 외부 회계감사 용역 원가계산</t>
  </si>
  <si>
    <t>정의로운전환 특별지구 산업전환 지원프로그램 기획 용역 원가계산</t>
  </si>
  <si>
    <t>광주광역시</t>
  </si>
  <si>
    <t>수소충전소 위탁운영비 산정 용역</t>
  </si>
  <si>
    <t>2026 경북웹툰캠퍼스 디지털 에셋 제작 및 교육 용역 원가계산</t>
  </si>
  <si>
    <t>서해종합건설</t>
  </si>
  <si>
    <t>온수역세권 활성화사업 건설공사비 산정</t>
  </si>
  <si>
    <t>CT그룹</t>
  </si>
  <si>
    <t>양평군 양서 군사기지 이전지구 주택건설사업 개발비용 산정용역</t>
  </si>
  <si>
    <t>26.05.29~26.06.12
(착수일로부터 14일)</t>
  </si>
  <si>
    <t>영등포구청</t>
  </si>
  <si>
    <t>양평동 1가 243-1 일대 개발비용 산출명세서 검증용역</t>
  </si>
  <si>
    <t>(주)이동의즐거움</t>
  </si>
  <si>
    <t>통합교통카드시스템 현장 유지보수 원가계산</t>
  </si>
  <si>
    <t>2026년도 문예회관 아카데미 해외연수 과정 운영용역</t>
  </si>
  <si>
    <t>2026년도 SNK 혁신창업 심포지엄 운영 용역 원가계산</t>
  </si>
  <si>
    <t>AI기반 순찰용 배터리 자동교체식 드론시스템 원가계산</t>
  </si>
  <si>
    <t>CG-721</t>
  </si>
  <si>
    <t>클레임-사감정</t>
  </si>
  <si>
    <t>한국공항공사</t>
  </si>
  <si>
    <t>한국공항공사 간접비 청구 감정</t>
  </si>
  <si>
    <t>한국전력공사</t>
  </si>
  <si>
    <t>파주 센트럴밸리 2회선 연결관로 옥석교 관매달기 공사 설계서 검토 용역</t>
  </si>
  <si>
    <t>용인통합청사 신축 전기, 통신, 소방 원가검증</t>
  </si>
  <si>
    <t>과학벨트지원센터 건물관리(시설, 미화) 원가계산</t>
  </si>
  <si>
    <t>우체국시설관리단</t>
  </si>
  <si>
    <t>내규 정비 및 관리체계 개선 용역 원가계산</t>
  </si>
  <si>
    <t>산업융합 규제샌드박스 종합 포털 서버 및 운영체제 교체</t>
  </si>
  <si>
    <t>주식회사 닷</t>
  </si>
  <si>
    <t>신규 제품 원가계산</t>
  </si>
  <si>
    <t>성북구 대형폐기물 수집·운반 원가산정용역</t>
  </si>
  <si>
    <t>철강산업 경쟁력 강화를 위한 저탄소 철강 사업 기획연구 용역 원가계산</t>
  </si>
  <si>
    <t>(주)동명기술공단종합건축사사무소</t>
  </si>
  <si>
    <t>가례 외 1개지구 하천재해예방사업 감독권한대행등 건설사업관리용역 물가변동으로 인한 계약금액 검토 용역</t>
  </si>
  <si>
    <t>강소특구 제도 고도화 및 발전방안 도출 용역</t>
  </si>
  <si>
    <t>평창동 187-1 외 1건 개발비용 산출명세서 검증용역</t>
  </si>
  <si>
    <t>CC-351</t>
  </si>
  <si>
    <t>일반용역-폐기물처리</t>
  </si>
  <si>
    <t>성북구</t>
  </si>
  <si>
    <t>성북구 생활폐기물 수집·운반 원가산정 용역 원가계산</t>
  </si>
  <si>
    <t>견적-중간</t>
  </si>
  <si>
    <t>주식회사 한텍</t>
  </si>
  <si>
    <t>닥터스팟HUV공기살균기 제작 원가계산</t>
  </si>
  <si>
    <t>2026년 안전동행 지원사업 원가계산(세계화스너)</t>
  </si>
  <si>
    <t>(주)건축사사무소 에스파스</t>
  </si>
  <si>
    <t>서일산 복합변전소 신축 설계 공사비 검토 용역</t>
  </si>
  <si>
    <t>2026년 세계 기업가정신 주간 한국행사 운영 용역 원가계산</t>
  </si>
  <si>
    <t>스마트 생태공장 구축사업 원가계산</t>
  </si>
  <si>
    <t>(재)광주정보문화산업진흥원</t>
  </si>
  <si>
    <t>글로벌 게임 개발자 컨퍼런스 운영</t>
  </si>
  <si>
    <t>한국수자원조사기술원</t>
  </si>
  <si>
    <t>수문조사 항목별 단가 산정 용역</t>
  </si>
  <si>
    <t>한국전력공사 의령지사</t>
  </si>
  <si>
    <t>한국전력공사 의령지사 사옥신축 건물의 준공성과물에 대한 원가검증 검토용역</t>
  </si>
  <si>
    <t>연구개발특구 혁신 이슈 페이퍼(가칭) 발간 용역 원가계산</t>
  </si>
  <si>
    <t>순창군</t>
  </si>
  <si>
    <t>사천(풍산지구) 지방하천 정비사업 물가변동으로 인한 계약금액 조정 검토용역 (1회차)</t>
  </si>
  <si>
    <t>CB-241</t>
  </si>
  <si>
    <t>한국경제개발연구원</t>
  </si>
  <si>
    <t>설계변경에 대한 수량 산출 및 공사원가계산서</t>
  </si>
  <si>
    <t>(사)지역과 소셜비즈</t>
  </si>
  <si>
    <t>주식회사 대우건설</t>
  </si>
  <si>
    <t>수도권매립지 제3매립장(1단계) 매립공사 및 부대공사 공기연장 간접비 산정용역</t>
  </si>
  <si>
    <t>(주)명진에코화이바</t>
  </si>
  <si>
    <t>성동구청</t>
  </si>
  <si>
    <t>성수동1가 27-4 외 1건 개발부담금 관련 개발비용 재산정 용역</t>
  </si>
  <si>
    <t>노후장비 교체에 따른 기금e든든 시스템 재구축 사전컨설팅 원가계산</t>
  </si>
  <si>
    <t>26년도 국고보조금 부정수급 근절대책 현장점검 지원 원가계산</t>
  </si>
  <si>
    <t>㈜호반건설</t>
  </si>
  <si>
    <t>구리갈매역세권 A-3BL 아파트 건설공사 5공구</t>
  </si>
  <si>
    <t>경남기업(주)</t>
  </si>
  <si>
    <t>수원당수 B-2BL 아파트 건설공사 6공구</t>
  </si>
  <si>
    <t>한국알콜산업</t>
  </si>
  <si>
    <t>2026년 탄소중립설비 지원사업(KAI MVR 신설공사) 관련 공사 원가계산</t>
  </si>
  <si>
    <t>2026년도 중년농 스마트팜 보급사업 원가계산</t>
  </si>
  <si>
    <t>(주)세광시앤에치</t>
  </si>
  <si>
    <t>에이스건설(주)</t>
  </si>
  <si>
    <t>고덕강일 근린공원 1호 및 고덕천 좌안 조경공사 ESC 1차</t>
  </si>
  <si>
    <t>한국벤처투자</t>
  </si>
  <si>
    <t>한국벤처투자 글로벌 홍보 영상 제작 용역</t>
  </si>
  <si>
    <t>학술용역-연구_산정</t>
  </si>
  <si>
    <t>연구개발특구진흥재단 직무중심 인사·보수체계 설계 용역 원가계산</t>
  </si>
  <si>
    <t>학술용역-행사, 운영(대행)_산정</t>
  </si>
  <si>
    <t>한미 첨단분야 청년교류 지원사업 스텝업 위크 행사 대행 용역 원가계산</t>
  </si>
  <si>
    <t>비교견적_산정</t>
  </si>
  <si>
    <t>2026년 비정형 데이터기반 정책현안 분석</t>
  </si>
  <si>
    <t>사후정산_산정</t>
  </si>
  <si>
    <t>CF-601</t>
  </si>
  <si>
    <t>각종수수료_산정</t>
  </si>
  <si>
    <t>서울특별시 미래한강본부</t>
  </si>
  <si>
    <t>2024~2025년 한강버스 운항결손액 산정 용역</t>
  </si>
  <si>
    <t>주식회사 대한콘설탄트</t>
  </si>
  <si>
    <t>무안~신법간 도로건설공사 감독권한대행 등 건설사업관리용역 2회 ES</t>
  </si>
  <si>
    <t>(재)21세기경제연구소</t>
  </si>
  <si>
    <t>경기주택도시공사</t>
  </si>
  <si>
    <t>아동주거 빈곤가구 클린서비스</t>
  </si>
  <si>
    <t>(사)한국경제정책연구소</t>
  </si>
  <si>
    <t>공사-공사원가_산정</t>
  </si>
  <si>
    <t>한솔마그네틱</t>
  </si>
  <si>
    <t>화물용리프트 공사원가계산</t>
  </si>
  <si>
    <t>CB-210</t>
  </si>
  <si>
    <t>2026년 탄소중립설비 지원사업에 대한 원가계산</t>
  </si>
  <si>
    <t>CB-250</t>
  </si>
  <si>
    <t>세운3-2,3구역 도시정비형 재개발사업 지하입체보행공간 시설공사 설계 및 인허가 용역 설계내역작성, 기부채납 산정보고서 작성</t>
  </si>
  <si>
    <t>(26.4.28) 견적금액 변경 : 66,000,000원 → 41,800,000원 / (26.5.14) 41,800,000원 → 52,800,000원</t>
  </si>
  <si>
    <t>CC-320</t>
  </si>
  <si>
    <t>2026년 과학기술 창업경진대회(연구자리그) 운영지원 용역 원가계산</t>
  </si>
  <si>
    <t>CB-220</t>
  </si>
  <si>
    <t>강원개발공사</t>
  </si>
  <si>
    <t>태백 웰니스 항노화산업 특화단지 조성사업 물가변동에 의한 계약금액 조정 검토용역</t>
  </si>
  <si>
    <t>한림건설</t>
  </si>
  <si>
    <t>경남사천 선인 공공주택지구 S-4블럭 공동주택 신축공사 분양가 산정용역</t>
  </si>
  <si>
    <t>경남사천 선인 공공주택지구 S-4블럭 공동주택 신축공사 개발비용 산정용역</t>
  </si>
  <si>
    <t>CH-800</t>
  </si>
  <si>
    <t>영남일반산업단지 진입도로 개설사업 건설사업관리용역 3회 E/S</t>
  </si>
  <si>
    <t>태릉선수촌 빙상설비 개선공사에 대한 원가계산</t>
  </si>
  <si>
    <t>경기엔지니어링(주)</t>
  </si>
  <si>
    <t>양주시 옥정2동 행정복지센터 건립 전기 설계용역 원가계산</t>
  </si>
  <si>
    <t>(26.4.20) 견적금액 변경 : 3,850,000원 → 1,100,000원</t>
  </si>
  <si>
    <t>프리센트</t>
  </si>
  <si>
    <t>동작 보라매역 프리센트 기부채납 설치비용 검증 용역</t>
  </si>
  <si>
    <t>건설사업본부</t>
  </si>
  <si>
    <t>(26.4.21) 견적금액 변경 : 38,500,000원 → 44,000,000원</t>
  </si>
  <si>
    <t>주식회사 신세계토건</t>
  </si>
  <si>
    <t>계약기간 연장에 따른 추가간접비 산정</t>
  </si>
  <si>
    <t>한국산업정보연구소</t>
  </si>
  <si>
    <t>CD-420</t>
  </si>
  <si>
    <t>대형연구시설(가속기) 요소기술 발굴 및 사업화 기획연구 원가계산</t>
  </si>
  <si>
    <t>롯데건설(주)</t>
  </si>
  <si>
    <t>PRD 공사 조정금액의 적정공사비 산정</t>
  </si>
  <si>
    <t>2026년 전통시장·상점가 내수활성화 캠페인 운영대행 용역 원가계산</t>
  </si>
  <si>
    <t>송도 11-1공구 오수중계펌프장 전기공사(1구역) 물가변동으로 인한 계약금액 조정 검토 용역(품목조정 1회)</t>
  </si>
  <si>
    <t>2026 학생 창업유망팀 300+ 육성과정(성장) 멘토링 운영 용역 원가계산</t>
  </si>
  <si>
    <t>국립박물관문화재단</t>
  </si>
  <si>
    <t>박물관상품사업 제3자 물류 사업자 선정 원가계산</t>
  </si>
  <si>
    <t>20억~24억</t>
  </si>
  <si>
    <t>울릉태하1리 연안정비사업 중 물가변동(E/S) 용역 (동아건설)</t>
  </si>
  <si>
    <t>청주시 옥산산업단지 완충저류시설 설치사업 1차ES 재검토</t>
  </si>
  <si>
    <t>한국정보통신기술협회</t>
  </si>
  <si>
    <t>AI 경진대회 운영 사업 컴퓨팅 자원 지원 용역 원가계산</t>
  </si>
  <si>
    <t>청주시 오창제2산업단지 완충저류시설 설치사업 물가변동으로 인한 계약금액 조정 검토용역</t>
  </si>
  <si>
    <t>사단법인 한국산학연협회</t>
  </si>
  <si>
    <t>2026년 중소기업 혁신바우처 원가감리 1차</t>
  </si>
  <si>
    <t>연구개발특구진흫재단</t>
  </si>
  <si>
    <t>연구개발특구 홍보를 위한 인플루언서 활용 홍보 콘텐츠 제작 용역 원가계산</t>
  </si>
  <si>
    <t>이산화탄소 직접 수소화를 통한 e메탄올 생산 파일럿 플랜트 (300kg일 규모) 원가계산</t>
  </si>
  <si>
    <t>(주)환타이노베이션</t>
  </si>
  <si>
    <t>2026년 상생협력 실증프로그램 원가계산((주)환타이노베이션)_시너젠</t>
  </si>
  <si>
    <t>충청북도</t>
  </si>
  <si>
    <t>충북도청 후생복지관 건립사업 전기공사 외 3 1회esc(지수)보고서 재검토 수수료</t>
  </si>
  <si>
    <t>충북도청 후생복지관 건립사업 건축공사 1회esc(지수)보고서 재검토 수수료</t>
  </si>
  <si>
    <t>CC-370</t>
  </si>
  <si>
    <t>반도체 분야 지식재산권(IP) 동향조사 및 화합물 반도체 특허전략 수립 연구 원가계산</t>
  </si>
  <si>
    <t>(주)유토개발2차</t>
  </si>
  <si>
    <t>대전도안 2-7지구 도시개발사업 개발비용 산정용역</t>
  </si>
  <si>
    <t>(26.4.15) 견적금액 변경 : 2.750,000원 → 2,200,000원</t>
  </si>
  <si>
    <t>산업기술 R&amp;D 성과관리 및 환류 체계 구축방안 연구 원가계산</t>
  </si>
  <si>
    <t>한국보건복지인재원</t>
  </si>
  <si>
    <t>2026 KOHI 학습시스템 운영 지원 용역에 대한 원가계산</t>
  </si>
  <si>
    <t>세종도시교통공사</t>
  </si>
  <si>
    <t>세종시 공공시설복합단지 조성공사(토목) 물가변동으로 인한 계약금액 조정 검토용역 (3회차)</t>
  </si>
  <si>
    <t>‘디지털관제시스템 유지관리용역’ 원가산정용역</t>
  </si>
  <si>
    <t>2026년 팁스(TIPS) 투자유치를 위한 컨설팅 프로그램 운영 기관 선정(바이오·헬스케어 특화) 원가계산</t>
  </si>
  <si>
    <t>중장기 경영전략 수립 용역 원가계산</t>
  </si>
  <si>
    <t>농협은행 경남본부 신축공사 공기단축에 따른 추가비용 산정용역</t>
  </si>
  <si>
    <t>농협은행 경남본부 신축공사 ESC 회당</t>
  </si>
  <si>
    <t>우정사업조달센터</t>
  </si>
  <si>
    <t>국명표기용품 33종(도장2종) 제조 원가계산</t>
  </si>
  <si>
    <t>(주)키핀</t>
  </si>
  <si>
    <t>온기소리 원가계산</t>
  </si>
  <si>
    <t xml:space="preserve">사업비 확인불가 </t>
  </si>
  <si>
    <t>(주)국일인토트</t>
  </si>
  <si>
    <t>듀얼 촉매(SCR산화촉매) 원가계산</t>
  </si>
  <si>
    <t>대아엘리베이터</t>
  </si>
  <si>
    <t>CB-290</t>
  </si>
  <si>
    <t>지장전주 이설공사비 적정성 검토 용역(대전연축 도시개발사업)</t>
  </si>
  <si>
    <t>제주시</t>
  </si>
  <si>
    <t>제주시 봉개사우나 운영 원가산정용역</t>
  </si>
  <si>
    <t>부평동~장고개간 도로개설공사(3-2공구) 물가변동으로 인한 계약금액 조정 검토 용역</t>
  </si>
  <si>
    <t>2026년 교통안전 특별실태조사 용역 원가계산</t>
  </si>
  <si>
    <t>(주)SR</t>
  </si>
  <si>
    <t>SRT 화장실 및 부속실 도중청소 시범운영 용역에 대한 원가계산</t>
  </si>
  <si>
    <t>연구개발특구 실증 지원 종합 플랫폼 구축 기본계획 수립 연구 원가계산</t>
  </si>
  <si>
    <t>(주)동연디자인</t>
  </si>
  <si>
    <t>우수제품(주디) 원가계산</t>
  </si>
  <si>
    <t>우수제품(에르고) 원가계산</t>
  </si>
  <si>
    <t>우수제품(아스터) 원가계산</t>
  </si>
  <si>
    <t>교산천 수해상습지 개선사업 물가변동으로 인한 계약금액조정 검토용역(7회)</t>
  </si>
  <si>
    <t>(주)종합건축사사무소주성</t>
  </si>
  <si>
    <t>창고건물 공사비 산정 용역</t>
  </si>
  <si>
    <t>2026년 대한체육회 회원종목단체 근로실태 점검 및 컨설팅 원가계산</t>
  </si>
  <si>
    <t>조립성이 향상된 접이식 의자 제조원가계산</t>
  </si>
  <si>
    <t>CF-600</t>
  </si>
  <si>
    <t>(사)한국가스전문검사기관협회</t>
  </si>
  <si>
    <t>소형저장 탱크 재검사비 적정검사수수료 산정 용역</t>
  </si>
  <si>
    <t>(주)씨앤아이전자</t>
  </si>
  <si>
    <t>스마트생태공장 구축사업 원가계산</t>
  </si>
  <si>
    <t>2026년 연구개발특구 통계조사  원가계산</t>
  </si>
  <si>
    <t>(주)인투시</t>
  </si>
  <si>
    <t>건강일터조성사업 원가계산</t>
  </si>
  <si>
    <t>PD-900</t>
  </si>
  <si>
    <t>연구용역-기타</t>
  </si>
  <si>
    <t>한국해외인프라도시개발지원공사</t>
  </si>
  <si>
    <t>한국해외인프라도시개발지원공사 사규 개정관련 용역</t>
  </si>
  <si>
    <t>한국도로공사 교통관제센터</t>
  </si>
  <si>
    <t>2026 정보인프라 도입사업(설치포함)</t>
  </si>
  <si>
    <t>공영홈쇼핑 26년~28년 통합 문자 발송 서비스 원가계산</t>
  </si>
  <si>
    <t>한국특허전략개발원</t>
  </si>
  <si>
    <t>2026년 공공연 기술이전 실태조사에 대한 원가계산</t>
  </si>
  <si>
    <t>2026년 모빌리티 규제샌드박스 컨설팅 및 사후관리 지원 용역에 대한 원가계산</t>
  </si>
  <si>
    <t>서울특별시</t>
  </si>
  <si>
    <t>한강버스 운영비 검증 용역</t>
  </si>
  <si>
    <t>공공기술 사업화 성과지표 고도화 및 기술창업 활성화 전략 연구 원가계산</t>
  </si>
  <si>
    <t>서울교통공사</t>
  </si>
  <si>
    <t>전동차 열차무선 차상장치(LTE-R) 유지보수용역 원가계산</t>
  </si>
  <si>
    <t>(주)아그모</t>
  </si>
  <si>
    <t>광역연계형 규제자유특구 모델 분석 및 특구계획 수립 연구 원가계산</t>
  </si>
  <si>
    <t>국가과학기술연구회</t>
  </si>
  <si>
    <t>과학기술분야 출연(연) 중소·중견기업 지원 우수사례집 발간 용역 원가계산</t>
  </si>
  <si>
    <t>2026년 기술실시 실태조사 및 기술료 사후관리 용역 원가계산</t>
  </si>
  <si>
    <t>소상공인시장진흥공단 지역본부 및 센터 복합기임차사업</t>
  </si>
  <si>
    <t>2026년 교육관리통합시스템 고도화 사업에 대한 원가계산</t>
  </si>
  <si>
    <t>예술활동준비금지원사업 정책현안 대응을 위한 제도개선 방안 연구 용역 원가계산</t>
  </si>
  <si>
    <t>2026년 근로자지원프로그램(EAP) 용역 원가계산</t>
  </si>
  <si>
    <t>2026년 화재알림시설 작동점검 원가계산 용역</t>
  </si>
  <si>
    <t>CC-330</t>
  </si>
  <si>
    <t>26년 축전지 통합구매·설치사업 원가산정 및 규격서 검토 용역</t>
  </si>
  <si>
    <t>경기시내버스운송사업조합 통합교통카드시스템 현장 유지보수 원가계산</t>
  </si>
  <si>
    <t>2026년 스타트업 챌린지 프로그램 운영 및 지원 원가계산</t>
  </si>
  <si>
    <t>소상공인 AI 학습 데이터셋 및 서비스 구축(1차) 원가계산</t>
  </si>
  <si>
    <t>(주)에스에스엘</t>
  </si>
  <si>
    <t>백운 지구외도로오전~청계 도로건설공사 3구간 설계변경 공사비 검증</t>
  </si>
  <si>
    <t>시압비 확인불가</t>
  </si>
  <si>
    <t>2026 산업융합 규제샌드박스 언론 홍보</t>
  </si>
  <si>
    <t>2026 산업융합 규제샌드박스 온라인 홍보</t>
  </si>
  <si>
    <t>(주)무브먼츠</t>
  </si>
  <si>
    <t>스마트 지하시설물 인식표지 시스템(스마트핀) 원가계산 용역</t>
  </si>
  <si>
    <t>(재) 21세기경제연구소</t>
  </si>
  <si>
    <t>전남도청</t>
  </si>
  <si>
    <t>김활성처리제 원가계산</t>
  </si>
  <si>
    <t>금호건설(주)</t>
  </si>
  <si>
    <t>국립연천현충원 조성사업 ESC 회당</t>
  </si>
  <si>
    <t>2026년 한국벤처투자 SNS 홍보 용역</t>
  </si>
  <si>
    <t>2026년 KEIT 전담관리 R&amp;D 성과평가(성과 관리·활용 계획 및 효과성 분석) 대응 원가계산</t>
  </si>
  <si>
    <t>인천대로 일반화 도로개량공사(1-2단계)  물가변동으로 인한 계약금액 검토 용역</t>
  </si>
  <si>
    <t>국가연구개발혁신법상 기술료 제도 개선 원가계산</t>
  </si>
  <si>
    <t>2026년도 실험실창업실태조사 원가계산</t>
  </si>
  <si>
    <t>(주)엘와이디벨럽</t>
  </si>
  <si>
    <t>시흥동 103-3 청년안심주택 사업 기부채납 공공시설 설치비용 적정성 검증</t>
  </si>
  <si>
    <t>해양환경공단</t>
  </si>
  <si>
    <t>태안군 근소만 갯벌식생 복원사업 물가변동으로 인한 계약금액 조정 검토 용역</t>
  </si>
  <si>
    <t>노원구청 자원순환과</t>
  </si>
  <si>
    <t>음식물류폐기물 민간시설처리단가 조사 용역</t>
  </si>
  <si>
    <t>CB-230</t>
  </si>
  <si>
    <t>개발비용 산출명세서 검증용역 (서울특별시 영등포구 당산동3가 522-3)</t>
  </si>
  <si>
    <t>5극3특 국가균형성장을 위한 연구개발특구 발전방향 연구 원가계산</t>
  </si>
  <si>
    <t>의정부시</t>
  </si>
  <si>
    <t>상수도사용료 원가분석</t>
  </si>
  <si>
    <t>녹지 방제 작업 원가계산</t>
  </si>
  <si>
    <t>글로벌 기업가정신 연구(GEM) 원가계산</t>
  </si>
  <si>
    <t>2026년 대학 창업인프라 실태조사  원가계산</t>
  </si>
  <si>
    <t>2026년도 NCS 기반 직원 채용업무 대행 원가계산</t>
  </si>
  <si>
    <t>2026년도 상반기 공공기관 보유특허 진단 지원 사업 협력기관 모집에 대한 원가계산</t>
  </si>
  <si>
    <t>한국안광학산업진흥원</t>
  </si>
  <si>
    <t>2026년 디자인역량강화사업(도전형) 디자인 컨설팅 용역</t>
  </si>
  <si>
    <t>2026년 해외 아이웨어 시장조사 용역</t>
  </si>
  <si>
    <t>글로벌 창업허브 임대차 목적물 용도변경 용역 원가계산</t>
  </si>
  <si>
    <t>서울문화재단</t>
  </si>
  <si>
    <t>제4회 서울융합예술페스티벌 &lt;언폴드엑스 2025&gt; 원가계산</t>
  </si>
  <si>
    <t>제이아이엔시스템(주)</t>
  </si>
  <si>
    <t>JIN-002K 제조원가계산</t>
  </si>
  <si>
    <t>(주)유비엔</t>
  </si>
  <si>
    <t>와이즈센싱</t>
  </si>
  <si>
    <t>한국광해광업공단 사장귀하</t>
  </si>
  <si>
    <t>태백시 경제진흥 개발사업 전략환경영향평가 용역 원가계산 용역</t>
  </si>
  <si>
    <t>(재)한국산업발전연구원</t>
  </si>
  <si>
    <t>일성건설(주)</t>
  </si>
  <si>
    <t>풍세면 하수관로 정비공사 공사비 집행 금액 산정 용역</t>
  </si>
  <si>
    <t>물가변동에 따른 계약금액 조정 보고서 1회esc(지수) 재 검토용역</t>
  </si>
  <si>
    <t>현대경영지도연구소</t>
  </si>
  <si>
    <t>(주)투아트</t>
  </si>
  <si>
    <t>설리번 플러스 프로 외 1건 원가계산</t>
  </si>
  <si>
    <t>2026년 규제샌드박스 승인기업 대상 투자유치 지원 용역</t>
  </si>
  <si>
    <t xml:space="preserve">중소기업기술정보진흥원 </t>
  </si>
  <si>
    <t>ESG경영 성과측정체계 고도화 및 성과분석 연구용역 원가계산용역</t>
  </si>
  <si>
    <t>진산회계법인</t>
  </si>
  <si>
    <t>씨제이대한통운㈜</t>
  </si>
  <si>
    <t>345kV 남양주변전소 토건공사 ESC 회당</t>
  </si>
  <si>
    <t>데이터개방시스템 유지보수 용역 원가계산</t>
  </si>
  <si>
    <t>장위14구역 재개발 정비사업 신축공사 변경 설계비 검증 및 적정 설계비 산정 용역</t>
  </si>
  <si>
    <t>2026년 통합업무관리시스템 유지보수 용역 원가계산</t>
  </si>
  <si>
    <t>과학기술사업화진흥원 홈페이지 재구축 용역 원가계산</t>
  </si>
  <si>
    <t>기업계약연구소 제도 도입을 위한 기획 연구용역 원가계산</t>
  </si>
  <si>
    <t>경쟁-가격</t>
  </si>
  <si>
    <t>HUG 든든전세주택 하자보수공사 단가산정 용역</t>
  </si>
  <si>
    <t>드론 이착륙 및 배터리 자동교체 드론스테이션 제조원가계산</t>
  </si>
  <si>
    <t>한국마사회 제주본부</t>
  </si>
  <si>
    <t>렛츠런파크 제주 멀티비전 도입 설계용역 원가계산</t>
  </si>
  <si>
    <t>인천시청 종합건설본부</t>
  </si>
  <si>
    <t>인천대로일반화 도로개량공사 (1공구-우선시공) 물가변동으로 인한 계약금액 검토 용역</t>
  </si>
  <si>
    <t>2026 글로벌 모빌리티 콘퍼런스 행사용역에 대한 원가계산</t>
  </si>
  <si>
    <t>2026년 구매상담회 운영 대행 용역 원가계산</t>
  </si>
  <si>
    <t>케이티앤지</t>
  </si>
  <si>
    <t>대전 동구 삼성동112-1번지 일원 주거복합 신축공사 개발비용 산정용역</t>
  </si>
  <si>
    <t>2026년 수요발굴지원단 운영사업 수요발굴 및 기술사업화 지원 용역 원가계산</t>
  </si>
  <si>
    <t>서울소프트</t>
  </si>
  <si>
    <t>모빌하이 – ERP 1.0 원가계산</t>
  </si>
  <si>
    <t>2026년 장애인문화예술정보시스템 이음온라인 운영 용역 원가계산</t>
  </si>
  <si>
    <t>CA-140</t>
  </si>
  <si>
    <t>대·중소기업·농어업협력재단</t>
  </si>
  <si>
    <t>연동약정 체결지원 사업(18개사, 21건)</t>
  </si>
  <si>
    <t>연단가-최저</t>
  </si>
  <si>
    <t>산업기술동향 심층분석 및 미래사회 예측 원가계산</t>
  </si>
  <si>
    <t>사업비 확인물가</t>
  </si>
  <si>
    <t>한국농업기술진흥원</t>
  </si>
  <si>
    <t>노지 스마트농업 육성지구 조성 사업 관련 원가계산 검토 및 사후검증</t>
  </si>
  <si>
    <t>에이아이메딕(주)</t>
  </si>
  <si>
    <t>AutoSeg 원가계산</t>
  </si>
  <si>
    <t>(재)충남콘텐츠진흥원</t>
  </si>
  <si>
    <t>2026 창작 인력 양성 및 인프라 운영 용역 원가계산</t>
  </si>
  <si>
    <t>(주)아이코닉</t>
  </si>
  <si>
    <t>"서울시 양천구 목동 924외 2필지 복합신축공사" 기부채납 공사비 산정 용역</t>
  </si>
  <si>
    <t>(주)에스씨티</t>
  </si>
  <si>
    <t>한국알콜산업 공사원가계산</t>
  </si>
  <si>
    <t>디플리</t>
  </si>
  <si>
    <t>소리 기반 인공지능 응급 상황 감지 솔루션 "리슨 에이아이" 제조원가계산</t>
  </si>
  <si>
    <t>든든전세주택 내역서 단가 산출 용역</t>
  </si>
  <si>
    <t>국명표기용품(34종) 제조 원가계산</t>
  </si>
  <si>
    <t>2026년 소모성자재(MRO) 납품 중소기업 지원 용역 원가계산</t>
  </si>
  <si>
    <t>㈜공영홈쇼핑</t>
  </si>
  <si>
    <t>공영홈쇼핑 캠페인 솔루션 구축 원가계산</t>
  </si>
  <si>
    <t>임직원 보안파일서버 스토리지 백업 구성 원가계산</t>
  </si>
  <si>
    <t>스마트 연구장비 및 장비용 첨단소재 개발·활용 기획연구 원가계산</t>
  </si>
  <si>
    <t xml:space="preserve">다목적대형방제선(엔담호) 위탁관리(’24~’27) 사업 원가계산 </t>
  </si>
  <si>
    <t>제2차 연구산업의 진흥 기본계획(‘27~’31) 수립 연구 원가계산</t>
  </si>
  <si>
    <t>CA-100</t>
  </si>
  <si>
    <t>2026년도 KIAT 기관 디지털 홍보 원가계산</t>
  </si>
  <si>
    <t>주식회사 삼안</t>
  </si>
  <si>
    <t>엄다·유치·진도천 하천재해예방사업 통합건설사업관리용역 물가변동 품목조정 용역</t>
  </si>
  <si>
    <t>해남군청</t>
  </si>
  <si>
    <t>유스호스텔 위탁료 산정 용역</t>
  </si>
  <si>
    <t>용몽 자연재해위험개선지구 정비사업 건설사업관리용역</t>
  </si>
  <si>
    <t>주식회사 동성엔지니어링</t>
  </si>
  <si>
    <t>추계·동림·용인(주북리) 처리구역 하수관로 정비사업 건설사업관리용역</t>
  </si>
  <si>
    <t>수서차량기지 환경정비 용역</t>
  </si>
  <si>
    <t>2026년 소상공인 유통 플랫폼 MD 상담회 통합 운영 용역 원가계산</t>
  </si>
  <si>
    <t>한국경제정책연구소</t>
  </si>
  <si>
    <t>2026년 IP 활용 창업·성장 지원사업 원가계산</t>
  </si>
  <si>
    <t>(주)제일엔지니어링종합건축사사무소</t>
  </si>
  <si>
    <t>천안시 거점형 스마트도시 조성사업 원가계산</t>
  </si>
  <si>
    <t>구산천 하천재해예방사업 건설사업관리용역</t>
  </si>
  <si>
    <t>2026년 교통방송시스템 성능개선 실시설계 용역 원가계산</t>
  </si>
  <si>
    <t>2026 대한민국 과학축제 부스 설치 및 운영 용역 원가계산</t>
  </si>
  <si>
    <t>서대문구청</t>
  </si>
  <si>
    <t>개발비용 산출명세서 검증용역 (남가좌동 289-54 일대)</t>
  </si>
  <si>
    <t>(사)한국장애인협회 생산시설</t>
  </si>
  <si>
    <t>중랑침사인양기(펌프노즐분사식) 제작 및 설치 원가계산</t>
  </si>
  <si>
    <t>주식회사 시티종합건설</t>
  </si>
  <si>
    <t>물가변동계약금액조정 정산</t>
  </si>
  <si>
    <t>플레어시스템 원가계산</t>
  </si>
  <si>
    <t>㈜그래코리아</t>
  </si>
  <si>
    <t>한국나노기술원</t>
  </si>
  <si>
    <t>반도체 장비 운용 용역 원가계산</t>
  </si>
  <si>
    <t>메디노드</t>
  </si>
  <si>
    <t>필봇(MN-PB01) 원가계산</t>
  </si>
  <si>
    <t>개발비용 산출명세서 검증용역 (양평동6가 2-3)</t>
  </si>
  <si>
    <t>한국에너지공과대학교</t>
  </si>
  <si>
    <t>2026 KENTECH 입학홍보물 사진촬영 및 영상제작 용역</t>
  </si>
  <si>
    <t>에이스건설㈜</t>
  </si>
  <si>
    <t>김해건설공업고등학교 교사 이전 신축공사 공기연장에 따른 간접비 산정(원도급, 하도급 2건 포함)</t>
  </si>
  <si>
    <t>(주)포스코에이앤씨건축사사무소</t>
  </si>
  <si>
    <t>거제초 외 2교(전포초,전포유) 교사개축공사 감독권한대행 등 통합건설사업관리용역 3회</t>
  </si>
  <si>
    <t>국립소방연구원</t>
  </si>
  <si>
    <t>소방대원 신체 및 건강 증진을 위한 R&amp;D 사업 기획 연구</t>
  </si>
  <si>
    <t>소방공무원의 스트레스 회복력 강화 프로그램 개발 연구</t>
  </si>
  <si>
    <t>소방공무원 현장 복합화학물질 시료채취 및 분석법 개발</t>
  </si>
  <si>
    <t>W3연구동 1층 PILOT 배관철거 및 배관이전설치공사(기계설비) 원가계산</t>
  </si>
  <si>
    <t>여수 화태-백야(2공구) 도로건설공사 건설사업관리용역</t>
  </si>
  <si>
    <t>한국남부발전㈜</t>
  </si>
  <si>
    <t>하동화력 옥내저탄장 잔여사업 구매 설계변경 대상여부 의견서 작성 용역</t>
  </si>
  <si>
    <t>산업융합 규제샌드박스 사후관리 법령모니터링 및 컨설팅 용역</t>
  </si>
  <si>
    <t>산업융합 규제샌드박스 컨설팅 및 사후지원</t>
  </si>
  <si>
    <t>산업융합 규제샌드박스 종합법률컨설팅</t>
  </si>
  <si>
    <t>2026년 KEIT 대구본원 셔틀버스 운행 용역 원가계산</t>
  </si>
  <si>
    <t>국가유산수리재료센터</t>
  </si>
  <si>
    <t>전통건축수리기술진흥재단(국가유산수리재료센터) 시설관리 원가계산 용역</t>
  </si>
  <si>
    <t>서울특별시교육청 보건안전진흥원</t>
  </si>
  <si>
    <t>2026년도 서울특별시교육청 관리감독자 및 현업업무종사자 정기 안전보건교육 위탁 운영 원가계산</t>
  </si>
  <si>
    <t>2026. 1. 28. ~ 2026. 3. 11</t>
  </si>
  <si>
    <t>CE-500</t>
  </si>
  <si>
    <t>㈜동성엔지니어링</t>
  </si>
  <si>
    <t>양산 내석지구 하천재해예방사업 건설사업관리(감독권한대행)용역 1회차 물가변동으로 인한 계약금액 조정 검토용역</t>
  </si>
  <si>
    <t>(2026년 IP-R&amp;D 전략지원 사업 우수사례집 제작 용역 원가계산</t>
  </si>
  <si>
    <t>무한궤도 제작 원가계산</t>
  </si>
  <si>
    <t>여수 화태-백야(1공구) 도로건설공사 건설사업관리용역</t>
  </si>
  <si>
    <t>4단계 T2확장 정보통신공사 물가변동 검토 자문용역</t>
  </si>
  <si>
    <t>2026년 IP-R&amp;D 사업 과제유형별 예정 원가계산</t>
  </si>
  <si>
    <t>에스에스씨라이팅 주식회사</t>
  </si>
  <si>
    <t>조달 혁신제품 제출을 위한 LCC 원가분석</t>
  </si>
  <si>
    <t>담당자 : 이춘의 (chueui@naver.com/010-9482-7505)</t>
  </si>
  <si>
    <t>CB-240</t>
  </si>
  <si>
    <t>광명 舊근로청소년복지관부지 도시개발사업 스마트 정보통신 설계 원가계산</t>
  </si>
  <si>
    <t>㈜경호엔지니어링종합건축사사무소</t>
  </si>
  <si>
    <t>건설사업관리용역 물가변동 표준화서식 작성 용역</t>
  </si>
  <si>
    <t>담당자 : 박민수 대리 (adjj00@naver.com/010-5579-4873)</t>
  </si>
  <si>
    <t>2026. 1. 14. ~ 2026. 1. 24.</t>
  </si>
  <si>
    <t>연료전지 구매 설치 건 원가검증용역</t>
  </si>
  <si>
    <t>한국도로공사</t>
  </si>
  <si>
    <t>로봇정밀제어 중대형 수목절단장비 표준 모델 제작용역 원가계산</t>
  </si>
  <si>
    <t>2026. 1. 13 ~ 2026. 1. 22.</t>
  </si>
  <si>
    <t>2026년 산업기술 통계 종합분석 원가계산</t>
  </si>
  <si>
    <t>포스코이앤씨</t>
  </si>
  <si>
    <t>영흥 옥내저탄설비 공기연장 추가비용 산정용역</t>
  </si>
  <si>
    <t>2026년 소상공인실태조사(실사 및 마이크로데이터 생산) 원가계산</t>
  </si>
  <si>
    <t>견적-평균</t>
  </si>
  <si>
    <t>감사원</t>
  </si>
  <si>
    <t>차세대 OASYS 구축사업 원가계산</t>
  </si>
  <si>
    <t>PC-300</t>
  </si>
  <si>
    <t>연구용역-만족도</t>
  </si>
  <si>
    <t>(재)원주의료기기산업진흥원</t>
  </si>
  <si>
    <t>(재)원주의료기기산업진흥원 2025년도 경영실적에 대한 내외부 고객 만족도 조사</t>
  </si>
  <si>
    <t>2026. 1. 7. ~  2026. 1. 14.</t>
  </si>
  <si>
    <t>CD-410</t>
  </si>
  <si>
    <r>
      <rPr>
        <rFont val="맑은 고딕"/>
        <b/>
        <color theme="0"/>
        <sz val="15.0"/>
      </rPr>
      <t>회의자료</t>
    </r>
  </si>
  <si>
    <r>
      <rPr>
        <rFont val="맑은 고딕"/>
        <b/>
        <color theme="0"/>
        <sz val="20.0"/>
      </rPr>
      <t>계약면적</t>
    </r>
  </si>
  <si>
    <r>
      <rPr>
        <rFont val="맑은 고딕"/>
        <b/>
        <color theme="0"/>
        <sz val="20.0"/>
      </rPr>
      <t>계약기간</t>
    </r>
  </si>
  <si>
    <r>
      <rPr>
        <rFont val="맑은 고딕"/>
        <b/>
        <color theme="0"/>
        <sz val="20.0"/>
      </rPr>
      <t>내역서</t>
    </r>
  </si>
  <si>
    <r>
      <rPr>
        <rFont val="맑은 고딕"/>
        <b/>
        <color theme="0"/>
        <sz val="20.0"/>
      </rPr>
      <t>보고서</t>
    </r>
  </si>
  <si>
    <r>
      <rPr>
        <rFont val="맑은 고딕"/>
        <b/>
        <color theme="0"/>
        <sz val="20.0"/>
      </rPr>
      <t>누계공정률</t>
    </r>
  </si>
  <si>
    <r>
      <rPr>
        <rFont val="맑은 고딕"/>
        <b/>
        <color theme="0"/>
        <sz val="15.0"/>
      </rPr>
      <t>도급금액</t>
    </r>
    <r>
      <rPr>
        <rFont val="Arial"/>
        <b/>
        <color theme="0"/>
        <sz val="15.0"/>
      </rPr>
      <t xml:space="preserve">(A)
(V.A.T </t>
    </r>
    <r>
      <rPr>
        <rFont val="맑은 고딕"/>
        <b/>
        <color theme="0"/>
        <sz val="15.0"/>
      </rPr>
      <t>별도</t>
    </r>
    <r>
      <rPr>
        <rFont val="Arial"/>
        <b/>
        <color theme="0"/>
        <sz val="15.0"/>
      </rPr>
      <t>)</t>
    </r>
  </si>
  <si>
    <r>
      <rPr>
        <rFont val="맑은 고딕"/>
        <b/>
        <color theme="0"/>
        <sz val="15.0"/>
      </rPr>
      <t>계약서</t>
    </r>
    <r>
      <rPr>
        <rFont val="Arial"/>
        <b/>
        <color theme="0"/>
        <sz val="15.0"/>
      </rPr>
      <t xml:space="preserve"> </t>
    </r>
    <r>
      <rPr>
        <rFont val="맑은 고딕"/>
        <b/>
        <color theme="0"/>
        <sz val="15.0"/>
      </rPr>
      <t>관리</t>
    </r>
  </si>
  <si>
    <r>
      <rPr>
        <rFont val="맑은 고딕"/>
        <b/>
        <color theme="0"/>
        <sz val="15.0"/>
      </rPr>
      <t>외주금액</t>
    </r>
    <r>
      <rPr>
        <rFont val="Arial"/>
        <b/>
        <color theme="0"/>
        <sz val="15.0"/>
      </rPr>
      <t xml:space="preserve"> (B)
 (V.A.T </t>
    </r>
    <r>
      <rPr>
        <rFont val="맑은 고딕"/>
        <b/>
        <color theme="0"/>
        <sz val="15.0"/>
      </rPr>
      <t>별도</t>
    </r>
    <r>
      <rPr>
        <rFont val="Arial"/>
        <b/>
        <color theme="0"/>
        <sz val="15.0"/>
      </rPr>
      <t>)</t>
    </r>
  </si>
  <si>
    <r>
      <rPr>
        <rFont val="맑은 고딕"/>
        <b/>
        <color theme="0"/>
        <sz val="15.0"/>
      </rPr>
      <t>현재공정</t>
    </r>
  </si>
  <si>
    <r>
      <rPr>
        <rFont val="Arial"/>
        <b/>
        <color rgb="FF000000"/>
        <sz val="14.0"/>
      </rPr>
      <t>2026</t>
    </r>
    <r>
      <rPr>
        <rFont val="맑은 고딕"/>
        <b/>
        <color rgb="FF000000"/>
        <sz val="14.0"/>
      </rPr>
      <t>년</t>
    </r>
    <r>
      <rPr>
        <rFont val="Arial"/>
        <b/>
        <color rgb="FF000000"/>
        <sz val="14.0"/>
      </rPr>
      <t xml:space="preserve"> 1</t>
    </r>
    <r>
      <rPr>
        <rFont val="맑은 고딕"/>
        <b/>
        <color rgb="FF000000"/>
        <sz val="14.0"/>
      </rPr>
      <t>월</t>
    </r>
  </si>
  <si>
    <r>
      <rPr>
        <rFont val="Arial"/>
        <b/>
        <color rgb="FF000000"/>
        <sz val="14.0"/>
      </rPr>
      <t>2026</t>
    </r>
    <r>
      <rPr>
        <rFont val="맑은 고딕"/>
        <b/>
        <color rgb="FF000000"/>
        <sz val="14.0"/>
      </rPr>
      <t>년</t>
    </r>
    <r>
      <rPr>
        <rFont val="Arial"/>
        <b/>
        <color rgb="FF000000"/>
        <sz val="14.0"/>
      </rPr>
      <t xml:space="preserve"> 2</t>
    </r>
    <r>
      <rPr>
        <rFont val="맑은 고딕"/>
        <b/>
        <color rgb="FF000000"/>
        <sz val="14.0"/>
      </rPr>
      <t>월</t>
    </r>
  </si>
  <si>
    <r>
      <rPr>
        <rFont val="Arial"/>
        <b/>
        <color rgb="FF000000"/>
        <sz val="14.0"/>
      </rPr>
      <t>2026</t>
    </r>
    <r>
      <rPr>
        <rFont val="맑은 고딕"/>
        <b/>
        <color rgb="FF000000"/>
        <sz val="14.0"/>
      </rPr>
      <t>년</t>
    </r>
    <r>
      <rPr>
        <rFont val="Arial"/>
        <b/>
        <color rgb="FF000000"/>
        <sz val="14.0"/>
      </rPr>
      <t xml:space="preserve"> 3</t>
    </r>
    <r>
      <rPr>
        <rFont val="맑은 고딕"/>
        <b/>
        <color rgb="FF000000"/>
        <sz val="14.0"/>
      </rPr>
      <t>월</t>
    </r>
  </si>
  <si>
    <r>
      <rPr>
        <rFont val="Arial"/>
        <b/>
        <color rgb="FF000000"/>
        <sz val="14.0"/>
      </rPr>
      <t>2026</t>
    </r>
    <r>
      <rPr>
        <rFont val="맑은 고딕"/>
        <b/>
        <color rgb="FF000000"/>
        <sz val="14.0"/>
      </rPr>
      <t>년</t>
    </r>
    <r>
      <rPr>
        <rFont val="Arial"/>
        <b/>
        <color rgb="FF000000"/>
        <sz val="14.0"/>
      </rPr>
      <t xml:space="preserve"> 5</t>
    </r>
    <r>
      <rPr>
        <rFont val="맑은 고딕"/>
        <b/>
        <color rgb="FF000000"/>
        <sz val="14.0"/>
      </rPr>
      <t>월</t>
    </r>
  </si>
  <si>
    <r>
      <rPr>
        <rFont val="맑은 고딕"/>
        <b/>
        <color theme="1"/>
        <sz val="11.0"/>
      </rPr>
      <t>Ⅰ</t>
    </r>
    <r>
      <rPr>
        <rFont val="Arial"/>
        <b/>
        <color theme="1"/>
        <sz val="11.0"/>
      </rPr>
      <t>-1</t>
    </r>
  </si>
  <si>
    <r>
      <rPr>
        <rFont val="맑은 고딕"/>
        <b/>
        <color theme="1"/>
        <sz val="11.0"/>
      </rPr>
      <t>Ⅰ</t>
    </r>
    <r>
      <rPr>
        <rFont val="Arial"/>
        <b/>
        <color theme="1"/>
        <sz val="11.0"/>
      </rPr>
      <t>-2</t>
    </r>
  </si>
  <si>
    <r>
      <rPr>
        <rFont val="맑은 고딕"/>
        <b/>
        <color theme="1"/>
        <sz val="11.0"/>
      </rPr>
      <t>Ⅱ</t>
    </r>
    <r>
      <rPr>
        <rFont val="Arial"/>
        <b/>
        <color theme="1"/>
        <sz val="11.0"/>
      </rPr>
      <t>-1</t>
    </r>
  </si>
  <si>
    <r>
      <rPr>
        <rFont val="맑은 고딕"/>
        <b/>
        <color theme="1"/>
        <sz val="11.0"/>
      </rPr>
      <t>Ⅱ</t>
    </r>
    <r>
      <rPr>
        <rFont val="Arial"/>
        <b/>
        <color theme="1"/>
        <sz val="11.0"/>
      </rPr>
      <t>-2</t>
    </r>
  </si>
  <si>
    <r>
      <rPr>
        <rFont val="맑은 고딕"/>
        <b/>
        <color theme="1"/>
        <sz val="11.0"/>
      </rPr>
      <t>Ⅲ</t>
    </r>
  </si>
  <si>
    <r>
      <rPr>
        <rFont val="맑은 고딕"/>
        <b/>
        <color theme="1"/>
        <sz val="11.0"/>
      </rPr>
      <t>Ⅳ</t>
    </r>
  </si>
  <si>
    <r>
      <rPr>
        <rFont val="맑은 고딕"/>
        <b/>
        <color theme="1"/>
        <sz val="11.0"/>
      </rPr>
      <t>Ⅴ</t>
    </r>
  </si>
  <si>
    <t>No.</t>
  </si>
  <si>
    <r>
      <rPr>
        <rFont val="맑은 고딕"/>
        <b/>
        <color theme="0"/>
        <sz val="15.0"/>
      </rPr>
      <t>진행상황</t>
    </r>
  </si>
  <si>
    <r>
      <rPr>
        <rFont val="맑은 고딕"/>
        <b/>
        <color theme="1"/>
        <sz val="11.0"/>
      </rPr>
      <t>업무코드</t>
    </r>
    <r>
      <rPr>
        <rFont val="Arial"/>
        <b/>
        <color theme="1"/>
        <sz val="11.0"/>
      </rPr>
      <t xml:space="preserve">
(</t>
    </r>
    <r>
      <rPr>
        <rFont val="맑은 고딕"/>
        <b/>
        <color theme="1"/>
        <sz val="11.0"/>
      </rPr>
      <t>세부코드</t>
    </r>
    <r>
      <rPr>
        <rFont val="Arial"/>
        <b/>
        <color theme="1"/>
        <sz val="11.0"/>
      </rPr>
      <t>)</t>
    </r>
  </si>
  <si>
    <r>
      <rPr>
        <rFont val="맑은 고딕"/>
        <b/>
        <color theme="1"/>
        <sz val="11.0"/>
      </rPr>
      <t>업무분류</t>
    </r>
  </si>
  <si>
    <r>
      <rPr>
        <rFont val="맑은 고딕"/>
        <b/>
        <color theme="1"/>
        <sz val="11.0"/>
      </rPr>
      <t>발주처</t>
    </r>
  </si>
  <si>
    <r>
      <rPr>
        <rFont val="맑은 고딕"/>
        <b/>
        <color theme="1"/>
        <sz val="11.0"/>
      </rPr>
      <t>과업명</t>
    </r>
  </si>
  <si>
    <r>
      <rPr>
        <rFont val="맑은 고딕"/>
        <b/>
        <color theme="0"/>
        <sz val="15.0"/>
      </rPr>
      <t>업무구분</t>
    </r>
  </si>
  <si>
    <r>
      <rPr>
        <rFont val="맑은 고딕"/>
        <b/>
        <color theme="0"/>
        <sz val="25.0"/>
      </rPr>
      <t>㎡</t>
    </r>
  </si>
  <si>
    <r>
      <rPr>
        <rFont val="맑은 고딕"/>
        <b/>
        <color theme="0"/>
        <sz val="20.0"/>
      </rPr>
      <t>평</t>
    </r>
  </si>
  <si>
    <r>
      <rPr>
        <rFont val="맑은 고딕"/>
        <b/>
        <color theme="0"/>
        <sz val="15.0"/>
      </rPr>
      <t>시작일</t>
    </r>
  </si>
  <si>
    <r>
      <rPr>
        <rFont val="맑은 고딕"/>
        <b/>
        <color theme="0"/>
        <sz val="15.0"/>
      </rPr>
      <t>종료일</t>
    </r>
  </si>
  <si>
    <r>
      <rPr>
        <rFont val="맑은 고딕"/>
        <b/>
        <color theme="0"/>
        <sz val="13.0"/>
      </rPr>
      <t>착수일</t>
    </r>
    <r>
      <rPr>
        <rFont val="Arial"/>
        <b/>
        <color theme="0"/>
        <sz val="13.0"/>
      </rPr>
      <t xml:space="preserve"> 
(</t>
    </r>
    <r>
      <rPr>
        <rFont val="맑은 고딕"/>
        <b/>
        <color theme="0"/>
        <sz val="13.0"/>
      </rPr>
      <t>재착수일</t>
    </r>
    <r>
      <rPr>
        <rFont val="Arial"/>
        <b/>
        <color theme="0"/>
        <sz val="13.0"/>
      </rPr>
      <t>)</t>
    </r>
  </si>
  <si>
    <r>
      <rPr>
        <rFont val="맑은 고딕"/>
        <b/>
        <color theme="0"/>
        <sz val="13.0"/>
      </rPr>
      <t>종료일</t>
    </r>
  </si>
  <si>
    <r>
      <rPr>
        <rFont val="맑은 고딕"/>
        <b/>
        <color theme="0"/>
        <sz val="13.0"/>
      </rPr>
      <t xml:space="preserve">착수일
</t>
    </r>
    <r>
      <rPr>
        <rFont val="Arial"/>
        <b/>
        <color theme="0"/>
        <sz val="13.0"/>
      </rPr>
      <t>(</t>
    </r>
    <r>
      <rPr>
        <rFont val="맑은 고딕"/>
        <b/>
        <color theme="0"/>
        <sz val="13.0"/>
      </rPr>
      <t>재착수일</t>
    </r>
    <r>
      <rPr>
        <rFont val="Arial"/>
        <b/>
        <color theme="0"/>
        <sz val="13.0"/>
      </rPr>
      <t>)</t>
    </r>
  </si>
  <si>
    <r>
      <rPr>
        <rFont val="맑은 고딕"/>
        <b/>
        <color theme="0"/>
        <sz val="13.0"/>
      </rPr>
      <t>종료일</t>
    </r>
  </si>
  <si>
    <r>
      <rPr>
        <rFont val="맑은 고딕"/>
        <b/>
        <color theme="0"/>
        <sz val="13.0"/>
      </rPr>
      <t>품질관리실
확인</t>
    </r>
  </si>
  <si>
    <r>
      <rPr>
        <rFont val="맑은 고딕"/>
        <b/>
        <color theme="0"/>
        <sz val="13.0"/>
      </rPr>
      <t>전주계획</t>
    </r>
  </si>
  <si>
    <r>
      <rPr>
        <rFont val="맑은 고딕"/>
        <b/>
        <color theme="0"/>
        <sz val="13.0"/>
      </rPr>
      <t>전주실적</t>
    </r>
  </si>
  <si>
    <r>
      <rPr>
        <rFont val="맑은 고딕"/>
        <b/>
        <color theme="0"/>
        <sz val="13.0"/>
      </rPr>
      <t>금주계획</t>
    </r>
  </si>
  <si>
    <r>
      <rPr>
        <rFont val="맑은 고딕"/>
        <b/>
        <color theme="0"/>
        <sz val="15.0"/>
      </rPr>
      <t>항목</t>
    </r>
  </si>
  <si>
    <r>
      <rPr>
        <rFont val="맑은 고딕"/>
        <b/>
        <color theme="0"/>
        <sz val="15.0"/>
      </rPr>
      <t>내용</t>
    </r>
  </si>
  <si>
    <r>
      <rPr>
        <rFont val="맑은 고딕"/>
        <b/>
        <color theme="0"/>
        <sz val="15.0"/>
      </rPr>
      <t>금액</t>
    </r>
  </si>
  <si>
    <r>
      <rPr>
        <rFont val="맑은 고딕"/>
        <b/>
        <color theme="0"/>
        <sz val="15.0"/>
      </rPr>
      <t>세금계산서
확인</t>
    </r>
  </si>
  <si>
    <r>
      <rPr>
        <rFont val="맑은 고딕"/>
        <b/>
        <color theme="0"/>
        <sz val="15.0"/>
      </rPr>
      <t>입금확인</t>
    </r>
  </si>
  <si>
    <r>
      <rPr>
        <rFont val="맑은 고딕"/>
        <b/>
        <color theme="0"/>
        <sz val="15.0"/>
      </rPr>
      <t>작업구분
품의서</t>
    </r>
  </si>
  <si>
    <r>
      <rPr>
        <rFont val="맑은 고딕"/>
        <b/>
        <color theme="0"/>
        <sz val="15.0"/>
      </rPr>
      <t>업체선정
품의서</t>
    </r>
  </si>
  <si>
    <r>
      <rPr>
        <rFont val="맑은 고딕"/>
        <b/>
        <color theme="0"/>
        <sz val="15.0"/>
      </rPr>
      <t>발주</t>
    </r>
    <r>
      <rPr>
        <rFont val="Arial"/>
        <b/>
        <color theme="0"/>
        <sz val="15.0"/>
      </rPr>
      <t xml:space="preserve"> </t>
    </r>
    <r>
      <rPr>
        <rFont val="맑은 고딕"/>
        <b/>
        <color theme="0"/>
        <sz val="15.0"/>
      </rPr>
      <t>및
계약서</t>
    </r>
  </si>
  <si>
    <r>
      <rPr>
        <rFont val="맑은 고딕"/>
        <b/>
        <color theme="0"/>
        <sz val="15.0"/>
      </rPr>
      <t>결제
여부</t>
    </r>
  </si>
  <si>
    <r>
      <rPr>
        <rFont val="맑은 고딕"/>
        <b/>
        <color theme="0"/>
        <sz val="15.0"/>
      </rPr>
      <t>비고</t>
    </r>
  </si>
  <si>
    <r>
      <rPr>
        <rFont val="맑은 고딕"/>
        <b/>
        <color theme="0"/>
        <sz val="15.0"/>
      </rPr>
      <t>내용</t>
    </r>
  </si>
  <si>
    <r>
      <rPr>
        <rFont val="맑은 고딕"/>
        <b/>
        <color theme="0"/>
        <sz val="15.0"/>
      </rPr>
      <t>금액</t>
    </r>
  </si>
  <si>
    <r>
      <rPr>
        <rFont val="맑은 고딕"/>
        <b/>
        <color theme="0"/>
        <sz val="15.0"/>
      </rPr>
      <t>집행
여부</t>
    </r>
  </si>
  <si>
    <r>
      <rPr>
        <rFont val="맑은 고딕"/>
        <b/>
        <color theme="0"/>
        <sz val="15.0"/>
      </rPr>
      <t xml:space="preserve">외주집행금액
</t>
    </r>
    <r>
      <rPr>
        <rFont val="Arial"/>
        <b/>
        <color theme="0"/>
        <sz val="15.0"/>
      </rPr>
      <t xml:space="preserve">(V.A.T </t>
    </r>
    <r>
      <rPr>
        <rFont val="맑은 고딕"/>
        <b/>
        <color theme="0"/>
        <sz val="15.0"/>
      </rPr>
      <t>별도</t>
    </r>
    <r>
      <rPr>
        <rFont val="Arial"/>
        <b/>
        <color theme="0"/>
        <sz val="15.0"/>
      </rPr>
      <t>)</t>
    </r>
  </si>
  <si>
    <r>
      <rPr>
        <rFont val="맑은 고딕"/>
        <b/>
        <color theme="0"/>
        <sz val="15.0"/>
      </rPr>
      <t xml:space="preserve">잔금
</t>
    </r>
    <r>
      <rPr>
        <rFont val="Arial"/>
        <b/>
        <color theme="0"/>
        <sz val="15.0"/>
      </rPr>
      <t xml:space="preserve">(V.A.T </t>
    </r>
    <r>
      <rPr>
        <rFont val="맑은 고딕"/>
        <b/>
        <color theme="0"/>
        <sz val="15.0"/>
      </rPr>
      <t>별도</t>
    </r>
    <r>
      <rPr>
        <rFont val="Arial"/>
        <b/>
        <color theme="0"/>
        <sz val="15.0"/>
      </rPr>
      <t>)</t>
    </r>
  </si>
  <si>
    <r>
      <rPr>
        <rFont val="맑은 고딕"/>
        <b/>
        <color theme="0"/>
        <sz val="15.0"/>
      </rPr>
      <t>참여자</t>
    </r>
  </si>
  <si>
    <r>
      <rPr>
        <rFont val="맑은 고딕"/>
        <b/>
        <color theme="0"/>
        <sz val="13.0"/>
      </rPr>
      <t>구분</t>
    </r>
  </si>
  <si>
    <r>
      <rPr>
        <rFont val="맑은 고딕"/>
        <b/>
        <color theme="0"/>
        <sz val="15.0"/>
      </rPr>
      <t>주업무</t>
    </r>
  </si>
  <si>
    <r>
      <rPr>
        <rFont val="맑은 고딕"/>
        <b/>
        <color theme="0"/>
        <sz val="15.0"/>
      </rPr>
      <t>특이사항</t>
    </r>
  </si>
  <si>
    <r>
      <rPr>
        <rFont val="맑은 고딕"/>
        <b/>
        <color theme="0"/>
        <sz val="15.0"/>
      </rPr>
      <t>시작일</t>
    </r>
  </si>
  <si>
    <r>
      <rPr>
        <rFont val="맑은 고딕"/>
        <b/>
        <color theme="0"/>
        <sz val="15.0"/>
      </rPr>
      <t>종료일</t>
    </r>
  </si>
  <si>
    <r>
      <rPr>
        <rFont val="Arial"/>
        <color theme="1"/>
        <sz val="11.0"/>
      </rPr>
      <t>1</t>
    </r>
    <r>
      <rPr>
        <rFont val="맑은 고딕"/>
        <color theme="1"/>
        <sz val="11.0"/>
      </rPr>
      <t>차체크</t>
    </r>
  </si>
  <si>
    <r>
      <rPr>
        <rFont val="맑은 고딕"/>
        <color theme="1"/>
        <sz val="11.0"/>
      </rPr>
      <t>물량산출</t>
    </r>
  </si>
  <si>
    <r>
      <rPr>
        <rFont val="Arial"/>
        <color theme="1"/>
        <sz val="11.0"/>
      </rPr>
      <t>2</t>
    </r>
    <r>
      <rPr>
        <rFont val="맑은 고딕"/>
        <color theme="1"/>
        <sz val="11.0"/>
      </rPr>
      <t>차체크</t>
    </r>
  </si>
  <si>
    <r>
      <rPr>
        <rFont val="맑은 고딕"/>
        <color theme="1"/>
        <sz val="11.0"/>
      </rPr>
      <t>내역비교</t>
    </r>
  </si>
  <si>
    <r>
      <rPr>
        <rFont val="맑은 고딕"/>
        <color theme="1"/>
        <sz val="11.0"/>
      </rPr>
      <t>기준표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검토</t>
    </r>
  </si>
  <si>
    <r>
      <rPr>
        <rFont val="맑은 고딕"/>
        <color theme="1"/>
        <sz val="11.0"/>
      </rPr>
      <t>설계변경</t>
    </r>
  </si>
  <si>
    <r>
      <rPr>
        <rFont val="맑은 고딕"/>
        <color theme="1"/>
        <sz val="11.0"/>
      </rPr>
      <t>원가검증</t>
    </r>
  </si>
  <si>
    <t>현장 발표 완료</t>
  </si>
  <si>
    <t>공무원 근무시간 면제제도의 운영실태 및 개선방안 관련 정책연구</t>
  </si>
  <si>
    <t>2026년~2027년 한국발명진흥회 원가계산 전문용역 기관 선정</t>
  </si>
  <si>
    <t>2026년 수주, 세금계산서 및 입금진행현황</t>
  </si>
  <si>
    <t>품질관리실 검토여부 및 이동버튼</t>
  </si>
  <si>
    <t>견적 
유/무</t>
  </si>
  <si>
    <t>완료
여부</t>
  </si>
  <si>
    <t>보고서
제출일</t>
  </si>
  <si>
    <t>잔금
여부</t>
  </si>
  <si>
    <t>ESG경영 체계 고도화 및 ESG경영보고서 발간 원가계산</t>
  </si>
  <si>
    <t>CG-712</t>
  </si>
  <si>
    <t>제일엔지니어링</t>
  </si>
  <si>
    <t>금성침대</t>
  </si>
  <si>
    <t>가구 제조원가 계산</t>
  </si>
  <si>
    <t>㈜엘레멘타건축사사무소</t>
  </si>
  <si>
    <t>도심공실 활용 스마트팜 조성사업 원가계산</t>
  </si>
  <si>
    <t>데이터 센터 및 정보보안 인프라 운영유지보수 원가계산</t>
  </si>
  <si>
    <t>가인콘테이너</t>
  </si>
  <si>
    <t>컨테이너하우스 원가계산</t>
  </si>
  <si>
    <t>북수원시장 문화관광형시장 육성사업단</t>
  </si>
  <si>
    <t>북수원시장 상인인증안내사인 및 지주간판MI디자인변경 등 용역사업 원가계산</t>
  </si>
  <si>
    <t>(주)타이거컴퍼니</t>
  </si>
  <si>
    <t>다양한 운용환경에 도입 가능하고 제한된 서비스에서 무한 확장이 가능한 공공기관 업무용 클라우드 플랫폼 원가계산</t>
  </si>
  <si>
    <t>입찰정보</t>
  </si>
  <si>
    <t>결
재</t>
  </si>
  <si>
    <t>관리</t>
  </si>
  <si>
    <t>원장</t>
  </si>
  <si>
    <t>KIBD 서비스종료 : 2026-11-12</t>
  </si>
  <si>
    <t xml:space="preserve">출력일 : </t>
  </si>
  <si>
    <t>* 투찰의견 : O (참여), △ (재검토), X (미참여) _ 해당 도형 기재 후 하단 "( )"안에 간략히 사유 기재</t>
  </si>
  <si>
    <t>* ① 원가계산 / ② 학술, 경영 외/ ③건설</t>
  </si>
  <si>
    <t>날짜</t>
  </si>
  <si>
    <t>번호</t>
  </si>
  <si>
    <t>공고명</t>
  </si>
  <si>
    <t>공고기관</t>
  </si>
  <si>
    <t>입찰
 개시일</t>
  </si>
  <si>
    <t>참가신청
마감일</t>
  </si>
  <si>
    <t>투찰
 마감일시</t>
  </si>
  <si>
    <t>개찰
 일시</t>
  </si>
  <si>
    <t>구 분</t>
  </si>
  <si>
    <t>지역제한</t>
  </si>
  <si>
    <t>업종제한</t>
  </si>
  <si>
    <t>기초금액</t>
  </si>
  <si>
    <t>추정가격</t>
  </si>
  <si>
    <t>예가
 변동폭</t>
  </si>
  <si>
    <t>투찰
 하한율</t>
  </si>
  <si>
    <t>제안서 /
 가격</t>
  </si>
  <si>
    <t>투찰의견</t>
  </si>
  <si>
    <t>투찰금액</t>
  </si>
  <si>
    <t>투찰
 일자</t>
  </si>
  <si>
    <t>투찰
 여부</t>
  </si>
  <si>
    <t>총괄본부</t>
  </si>
  <si>
    <t>개찰
결과</t>
  </si>
  <si>
    <t>원가
분석본부</t>
  </si>
  <si>
    <t>기획실 등</t>
  </si>
  <si>
    <t>하은정
이사</t>
  </si>
  <si>
    <t>검토</t>
  </si>
  <si>
    <t>투찰</t>
  </si>
  <si>
    <t>확인</t>
  </si>
  <si>
    <t>승인</t>
  </si>
  <si>
    <t>①</t>
  </si>
  <si>
    <t>무인경비 위탁 원가계산용역</t>
  </si>
  <si>
    <t>c-market 전북지방우정청</t>
  </si>
  <si>
    <t>전자,견적</t>
  </si>
  <si>
    <t>[전국]</t>
  </si>
  <si>
    <t>[원가계산]</t>
  </si>
  <si>
    <t>공고문참조</t>
  </si>
  <si>
    <t>가격</t>
  </si>
  <si>
    <t>부산광역시 대중교통 운영체계 전면 재검토 용역</t>
  </si>
  <si>
    <t>부산광역시</t>
  </si>
  <si>
    <t>전자,공동도급,협상</t>
  </si>
  <si>
    <t>[건설ENG][연구/학술][원가계산][기술사사무소][세무/회계/법무]</t>
  </si>
  <si>
    <t>X</t>
  </si>
  <si>
    <t>③</t>
  </si>
  <si>
    <t>공사비 검증 신청 용역 협력업체 선정 입찰 공고</t>
  </si>
  <si>
    <t>서금사재정비촉진A구역 주택재개발정비사업조합</t>
  </si>
  <si>
    <t>전자</t>
  </si>
  <si>
    <t>[정비산업][기타]</t>
  </si>
  <si>
    <t>2026년 생활폐기물 수집운반 운영체계 개선방안 연구용역</t>
  </si>
  <si>
    <t>강원특별자치도 홍천군</t>
  </si>
  <si>
    <t>전자,수의</t>
  </si>
  <si>
    <t>[강원]</t>
  </si>
  <si>
    <t>[연구/학술][원가계산]</t>
  </si>
  <si>
    <t>-3% ~ 3%</t>
  </si>
  <si>
    <r>
      <rPr>
        <rFont val="Calibri, sans-serif"/>
        <color rgb="FF000000"/>
      </rPr>
      <t>(</t>
    </r>
    <r>
      <rPr>
        <rFont val="Calibri, sans-serif"/>
        <color rgb="FFFF0000"/>
      </rPr>
      <t>중요</t>
    </r>
    <r>
      <rPr>
        <rFont val="Calibri, sans-serif"/>
        <color rgb="FF000000"/>
      </rPr>
      <t>)2026년 스마트제조지원사업 및 클린제조환경조성 사업 원가계산기관 모집 공고</t>
    </r>
  </si>
  <si>
    <t>일반</t>
  </si>
  <si>
    <t>서류제출</t>
  </si>
  <si>
    <t>(취소)공사비 검증 업무 대행 업체 선정 입찰 공고</t>
  </si>
  <si>
    <t>청솔아파트 주택재건축정비사업조합</t>
  </si>
  <si>
    <t>일반,전자</t>
  </si>
  <si>
    <t>적격심사</t>
  </si>
  <si>
    <t>(유찰공고) 원전 기전공사 원가조사·표준품셈 제정 용역</t>
  </si>
  <si>
    <t>한국수력원자력(주) 조달처 계약실 신규건설계약부</t>
  </si>
  <si>
    <t>견적서
(유찰공고)</t>
  </si>
  <si>
    <t>무인경비용역(청사, 숙소, 365 등) 원가산정을 위한 견적 요청</t>
  </si>
  <si>
    <t>「2026년 속초시 시내버스 비수익 노선 손실액 산정 용역」소액수의 전자견적 제출안내</t>
  </si>
  <si>
    <t>강원특별자치도 속초시</t>
  </si>
  <si>
    <t>태양광발전장치 115종 원가계산 용역 계약 의뢰</t>
  </si>
  <si>
    <t>조달청</t>
  </si>
  <si>
    <t>수의,일반,시담</t>
  </si>
  <si>
    <t>수의시담</t>
  </si>
  <si>
    <t>공공지원 민간임대주택 공사비 검증을 위한 원가조사용역</t>
  </si>
  <si>
    <t>조달청 부산지방조달청</t>
  </si>
  <si>
    <t>-2% ~ 2%</t>
  </si>
  <si>
    <t>미수주
(22위)</t>
  </si>
  <si>
    <t>26년 5차 방위사업 원가계산 외부용역</t>
  </si>
  <si>
    <t>국방부 국방조달 방위사업청(운영지원과)</t>
  </si>
  <si>
    <t>0000-00-00 00:00:00</t>
  </si>
  <si>
    <t>긴급,전자</t>
  </si>
  <si>
    <t>「BIXPO2026 행사대행 용역」사후원가계산</t>
  </si>
  <si>
    <t>[원가계산][세무/회계/법무]</t>
  </si>
  <si>
    <t>원자로면허갱신을 위한 경력인정시험 응시수수료 산정분석</t>
  </si>
  <si>
    <t>한국원자력안전기술원</t>
  </si>
  <si>
    <t>정정,전자</t>
  </si>
  <si>
    <t>[정책,156] 2026년 두창 및 탄저백신 원가 산정 용역</t>
  </si>
  <si>
    <t>질병관리청</t>
  </si>
  <si>
    <t>2026년 반려동물 연관산업 해외수출화산업화 정산용역</t>
  </si>
  <si>
    <t>26년 외주정비 사후조건부 원가검증 용역</t>
  </si>
  <si>
    <t>국방부 국방조달 육군항공사령부</t>
  </si>
  <si>
    <t>2026년 무진장 농어촌 고속버스 회계감사, 손실보상 실차조사 및 성과연동 평가 용역</t>
  </si>
  <si>
    <t>전북특별자치도 무주군</t>
  </si>
  <si>
    <t>[전북]</t>
  </si>
  <si>
    <t>우체국 자,과초금 및 점외365코너 자금 위탁운송 원가계산 용역</t>
  </si>
  <si>
    <t>c-market 경북지방우정청</t>
  </si>
  <si>
    <t>새울3,4호기 주설비공사 공기연장(IPS R.6) 간접비 산정 원가분석</t>
  </si>
  <si>
    <t>한국수력원자력(주) 새울원자력본부 대외협력처 노무자재팀</t>
  </si>
  <si>
    <t>[부산][울산]</t>
  </si>
  <si>
    <t>-2.5% ~ 2.5%</t>
  </si>
  <si>
    <t>[공공] 2026년 보조기기 등록제(상반기) 접수 제품 원가계산</t>
  </si>
  <si>
    <t>보건복지부 국립재활원</t>
  </si>
  <si>
    <t>낙동강하굿둑 rubber seal 제조원가 계산 용역</t>
  </si>
  <si>
    <t>한국수자원공사</t>
  </si>
  <si>
    <t>전자,수의,시담</t>
  </si>
  <si>
    <t>26년 4차 방위사업 원가계산 외부용역</t>
  </si>
  <si>
    <t>공간정보 품질관리 기술컨설팅 강화 연구</t>
  </si>
  <si>
    <t>(재)공간정보품질관리원</t>
  </si>
  <si>
    <t>전자,협상</t>
  </si>
  <si>
    <t>전력거래소 서비스 기반 원가분석 및 중기 재무전망 용역</t>
  </si>
  <si>
    <t>한국전력거래소</t>
  </si>
  <si>
    <t>26년 기동장비 외주정비 원가계산검증용역</t>
  </si>
  <si>
    <t>국방부 국방조달 제1군수지원사령부</t>
  </si>
  <si>
    <t>미수주
(낙찰하한가 미달)</t>
  </si>
  <si>
    <t>26년 일반 함정장비 외주정비 원가계산검증 용역계약</t>
  </si>
  <si>
    <t>미수주
(13위)</t>
  </si>
  <si>
    <t>미수주
(중소기업미충족)</t>
  </si>
  <si>
    <t>(기술제안서 평가결과 공고) 원전 기전공사 원가조사·표준품셈 제정 용역</t>
  </si>
  <si>
    <t>26-D-가격조사 위탁 용역</t>
  </si>
  <si>
    <t>국방부 국방조달 국군재정관리단</t>
  </si>
  <si>
    <t>[원가계산][기타]</t>
  </si>
  <si>
    <t>분뇨수집·수수료 조정 등 업체 경영합리화 방안 연구용역</t>
  </si>
  <si>
    <t>[부산]</t>
  </si>
  <si>
    <t>②</t>
  </si>
  <si>
    <t>보험자 역할 정립을 위한 근거 중심 조직진단 컨설팅</t>
  </si>
  <si>
    <t>국민건강보험공단</t>
  </si>
  <si>
    <t>[연구/학술]</t>
  </si>
  <si>
    <t>2026 한국관광 브랜드 마케팅 커뮤니케이션 사후원가정산 용역</t>
  </si>
  <si>
    <t>한국관광공사</t>
  </si>
  <si>
    <t>정정,전자,협상</t>
  </si>
  <si>
    <t>2026년 한국생산기술연구원 원가계산용역 단가계약</t>
  </si>
  <si>
    <t>한국생산기술연구원</t>
  </si>
  <si>
    <t>△</t>
  </si>
  <si>
    <t>26년 3차 방위사업 원가계산 외부용역</t>
  </si>
  <si>
    <t>신축 매입임대 건물 공사원가 물량산정 및 내역검증 용역(D-4권역_경기북부본부)</t>
  </si>
  <si>
    <t>한국토지주택공사 본사</t>
  </si>
  <si>
    <t>신축 매입임대 건물 공사원가 물량산정 및 내역검증 용역(D-3권역_경기북부본부)</t>
  </si>
  <si>
    <t>신축 매입임대 건물 공사원가 물량산정 및 내역검증 용역(C-5권역_경기남부본부)</t>
  </si>
  <si>
    <t>신축 매입임대 건물 공사원가 물량산정 및 내역검증 용역(C-4권역_경기남부본부)</t>
  </si>
  <si>
    <t>신축 매입임대 건물 공사원가 물량산정 및 내역검증 용역(C-3권역_경기남부본부)</t>
  </si>
  <si>
    <t>신축 매입임대 건물 공사원가 물량산정 및 내역검증 용역(B-3권역_인천본부)</t>
  </si>
  <si>
    <t>신축 매입임대 건물 공사원가 물량산정 및 내역검증 용역(A-4권역_서울본부)</t>
  </si>
  <si>
    <t>신축 매입임대 건물 공사원가 물량산정 및 내역검증 용역(A-3권역_서울본부)</t>
  </si>
  <si>
    <t>2026년 김제시 시내버스 운영체계 개선방안 연구용역</t>
  </si>
  <si>
    <t>전라북도 김제시</t>
  </si>
  <si>
    <t>정정,일반,공동도급,현설필,협상</t>
  </si>
  <si>
    <t>「2027~2028년 청주시 생활폐기물(음식물류 폐기물 포함) 수집·운반 대행구역 조정 및 원가산정 연구용역」 수의견적 제출안내</t>
  </si>
  <si>
    <t>충청북도 청주시</t>
  </si>
  <si>
    <t>[충북]</t>
  </si>
  <si>
    <t>[연구/학술][원가계산][세무/회계/법무]</t>
  </si>
  <si>
    <t>국가소유 여수 슬러지자원화시설 원가산정 용역</t>
  </si>
  <si>
    <t>전자,수의,공동도급</t>
  </si>
  <si>
    <t>미수주
 (19위)</t>
  </si>
  <si>
    <t>지역난방 열원시설 보수표준품셈 산출기준 조사 용역</t>
  </si>
  <si>
    <t>한국지역난방공사</t>
  </si>
  <si>
    <t>취소</t>
  </si>
  <si>
    <t>2026년 시내버스 보조금 외부회계감사, 표준운송원가 및 경영서비스 평가 용역</t>
  </si>
  <si>
    <t>전북특별자치도 전주시</t>
  </si>
  <si>
    <t>(협상에 의한 계약) 2026년 강남구 도시관리공단 조직진단 용역</t>
  </si>
  <si>
    <t>서울특별시 강남구</t>
  </si>
  <si>
    <t>일반,협상</t>
  </si>
  <si>
    <t>[서울]</t>
  </si>
  <si>
    <t>[충북 청주시]</t>
  </si>
  <si>
    <t>전북특별자치도 김제시</t>
  </si>
  <si>
    <t>정정,일반,공동도급,협상</t>
  </si>
  <si>
    <t>26년 외주정비 사후원가정산 용역</t>
  </si>
  <si>
    <t>국방부 국방조달 육군종합정비창</t>
  </si>
  <si>
    <t>[경남]</t>
  </si>
  <si>
    <t>피복류 14종/식품류 10종 원가계산 용역</t>
  </si>
  <si>
    <t>2025년 결산기준 우편서비스 원가산정 용역</t>
  </si>
  <si>
    <t>익산시 시내버스 회계감사 및 시내버스 손실액 산정용역</t>
  </si>
  <si>
    <t>전북특별자치도 익산시</t>
  </si>
  <si>
    <t>[전북][전국]</t>
  </si>
  <si>
    <t>개인서비스 가격 등 적정성 분석 연구용역</t>
  </si>
  <si>
    <t>(사)한국소비자단체협의회</t>
  </si>
  <si>
    <t>[연구/학술][세무/회계/법무]</t>
  </si>
  <si>
    <t>공공요금 등 적정성 분석 연구용역</t>
  </si>
  <si>
    <t>우체국예금 자산군별 BM(Benchmark) 적정성 검토</t>
  </si>
  <si>
    <t>긴급,전자,공동도급</t>
  </si>
  <si>
    <t>일반,공동도급,현설필,협상</t>
  </si>
  <si>
    <t>새만금 첨단 교통서비스 도입·운영방안 검토 연구용역</t>
  </si>
  <si>
    <t>조달청 전북지방조달청</t>
  </si>
  <si>
    <t>2026년 농어촌버스 표준운송원가 산정 연구용역</t>
  </si>
  <si>
    <t>전라남도 고흥군</t>
  </si>
  <si>
    <t>전자,수의,재입찰</t>
  </si>
  <si>
    <t>[전남]</t>
  </si>
  <si>
    <t>2025년도 정보통신공사업 경영분석 용역</t>
  </si>
  <si>
    <t>한국정보통신공사협회</t>
  </si>
  <si>
    <t>지문투찰</t>
  </si>
  <si>
    <t>2026년 경기도형 납품대금 연동제 컨설팅 및 설명회 용역</t>
  </si>
  <si>
    <t>(재)경기도경제과학진흥원</t>
  </si>
  <si>
    <t>2026년 시내버스 외부회계감사 및 벽지·비수익노선 손실액 산정 용역</t>
  </si>
  <si>
    <t>전북특별자치도 군산시</t>
  </si>
  <si>
    <t>국립원예특작과학원 조직진단 및 기관 발전전략 수립 연구용역</t>
  </si>
  <si>
    <t>농촌진흥청 국립원예특작과학원</t>
  </si>
  <si>
    <t>26년 2차 방위사업 원가계산 외부용역</t>
  </si>
  <si>
    <t>(재공고)2026년 도시가스 공급비용 산정용역</t>
  </si>
  <si>
    <t>대구광역시</t>
  </si>
  <si>
    <t>전자,재공고,수의</t>
  </si>
  <si>
    <t>유사실적 제출필요</t>
  </si>
  <si>
    <t>2026년 정보화사업 원가계산 대행 용역</t>
  </si>
  <si>
    <t>미수주
 (낙찰하한가 미달)</t>
  </si>
  <si>
    <t>방음하우스 및 슬립폼공법 품셈수립 용역</t>
  </si>
  <si>
    <t>한국전력공사 경인건설본부</t>
  </si>
  <si>
    <t>미수주
 (3위)</t>
  </si>
  <si>
    <t>원전 기전공사 원가조사·표준품셈 제정 용역</t>
  </si>
  <si>
    <t>전자,공동도급</t>
  </si>
  <si>
    <t>[긴급]서울특별시교육청 조직분석·진단 연구 용역</t>
  </si>
  <si>
    <t>서울특별시교육청</t>
  </si>
  <si>
    <t>2026년 도시가스 공급비용 산정 연구용역</t>
  </si>
  <si>
    <t>전북특별자치도</t>
  </si>
  <si>
    <t>2026년도 한전원자력연료 원가계산 용역</t>
  </si>
  <si>
    <t>한전원자력연료(주)</t>
  </si>
  <si>
    <t>미수주
 (28위)</t>
  </si>
  <si>
    <t>광주광역시 북구시설관리공단 조직경영 진단 연구용역</t>
  </si>
  <si>
    <t>광주광역시 북구</t>
  </si>
  <si>
    <t>[광주][전남]</t>
  </si>
  <si>
    <t>경기문화재단 조직체계 효율화 및 중장기 운영체계 개선 연구용역</t>
  </si>
  <si>
    <t>재단법인경기문화재단</t>
  </si>
  <si>
    <t>[연구/학술][원가계산][기타]</t>
  </si>
  <si>
    <t>2026년 도시가스 공급비용 산정용역</t>
  </si>
  <si>
    <t>경산시 생활폐기물 수집운반 체계 개선 및 청소행정 장기계획 수립 용역</t>
  </si>
  <si>
    <t>경상북도 경산시</t>
  </si>
  <si>
    <t>서울투자운용 경영전략 수립 및 조직진단 용역</t>
  </si>
  <si>
    <t>서울주택도시개발공사</t>
  </si>
  <si>
    <t>[연구/학술][기타]</t>
  </si>
  <si>
    <t>국방 인공지능 안전연구조직 신설 기획 연구</t>
  </si>
  <si>
    <t>국방기술품질원</t>
  </si>
  <si>
    <t>중장기 경영전략 수립 및 조직·인력 효율화 방안 설계 용역</t>
  </si>
  <si>
    <t>국립공원공단</t>
  </si>
  <si>
    <t>(재)오송바이오진흥재단 경영전략 수립 및 조직진단 용역</t>
  </si>
  <si>
    <t>재단법인오송바이오진흥재단</t>
  </si>
  <si>
    <t>도로공사 조직문화 진단모델 고도화 및 개선방안 도출 연구</t>
  </si>
  <si>
    <t>한국도로공사 도로교통연구원</t>
  </si>
  <si>
    <t>2026년 신선농산물 통합조직·수출전문단지 사후원가정산 용역</t>
  </si>
  <si>
    <t>자·과초금 및 점외 365코너 현금 위탁운송 원가계산 산정 용역</t>
  </si>
  <si>
    <t>26년 과학화훈련 유지보수사업 정산용역</t>
  </si>
  <si>
    <t>국방부 국방조달 육군교육사령부</t>
  </si>
  <si>
    <t>미수주
 (16위)</t>
  </si>
  <si>
    <t>2026년 개발부담금 개발비용 산정 용역(단가계약)</t>
  </si>
  <si>
    <t>경기도 양평군</t>
  </si>
  <si>
    <t>[경기]</t>
  </si>
  <si>
    <t>2026년 수산식품기업바우처 사후원가정산 대행용역</t>
  </si>
  <si>
    <t>물품 단품 물가조정제도 시범도입 2차 원가계산용역</t>
  </si>
  <si>
    <t>자과초금 및 점외365코너 현금 위탁운송 원가계산 산정 용역 견적 의뢰</t>
  </si>
  <si>
    <t>2026년 성남시 마을버스 일반 및 재무 현황 조사와 경영 및 서비스 평가</t>
  </si>
  <si>
    <t>경기도 성남시</t>
  </si>
  <si>
    <t>한국문화예술위원회 원가계산 단가계약 용역</t>
  </si>
  <si>
    <t>2026 관광두레 운영용역 사후원가정산</t>
  </si>
  <si>
    <t>2026년 농축산물 할인지원사업 원가정산용역</t>
  </si>
  <si>
    <t>26-03-22
  6:00:00</t>
  </si>
  <si>
    <t>[원가계산용역][세무/회계/법무]</t>
  </si>
  <si>
    <t>2026년 공동주택 유지보수공사 설계도서 작성용역</t>
  </si>
  <si>
    <t>기격</t>
  </si>
  <si>
    <t>26년 비보급품유지비 사후원가정산 원가검증용역</t>
  </si>
  <si>
    <t>국방부 국방조달 제1891부대</t>
  </si>
  <si>
    <t>미수주
 (4위)</t>
  </si>
  <si>
    <t>직장어린이집 설치비 적정성 평가 용역</t>
  </si>
  <si>
    <t>근로복지공단본부</t>
  </si>
  <si>
    <t>미수주
 (2위)</t>
  </si>
  <si>
    <t>2026년 농어촌버스 운수업체 경영재정분석 및 손실보상금 산정용역</t>
  </si>
  <si>
    <t>경상북도 성주군</t>
  </si>
  <si>
    <t>2026년 정부포상물 원가계산 용역</t>
  </si>
  <si>
    <t>행정안전부</t>
  </si>
  <si>
    <t>미수주
 (47위)</t>
  </si>
  <si>
    <t>2026년 해외전시회 단체참가 지원사업 정산업무 위탁용역</t>
  </si>
  <si>
    <t>2026년 운행결손금(공영, 개선명령, 한정면허) 산정(조사) 용역</t>
  </si>
  <si>
    <t>경기도 평택시</t>
  </si>
  <si>
    <t>2026년~2028년 한국교육학술정보원 원가계산 용역</t>
  </si>
  <si>
    <t>투찰금액 산정예정</t>
  </si>
  <si>
    <t>투찰예정</t>
  </si>
  <si>
    <t>우이신설선 신규전동차 제작구매 원가계산용역</t>
  </si>
  <si>
    <t>서울특별시 도시기반시설본부</t>
  </si>
  <si>
    <t>수의
 시담</t>
  </si>
  <si>
    <t>26년 1차 방위사업 원가계산 외부용역</t>
  </si>
  <si>
    <t>재공고</t>
  </si>
  <si>
    <t>2026년 도시가스 고객센터 지급수수료 산정 및 업무표준화 용역</t>
  </si>
  <si>
    <t>[서울][인천][경기]</t>
  </si>
  <si>
    <t>다목적방사광가속기 구축사업 건설공사 원가 적정성 검토용역</t>
  </si>
  <si>
    <t>한국기초과학지원연구원</t>
  </si>
  <si>
    <t>2026년도 개발비용 재산정 용역</t>
  </si>
  <si>
    <t>경기도 김포시</t>
  </si>
  <si>
    <t>2026년 춘천시 버스 표준운송원가 산정 및 경영·서비스 평가용역</t>
  </si>
  <si>
    <t>강원특별자치도 춘천시</t>
  </si>
  <si>
    <t>2026년 수출바우처사업 정산업무 위탁용역</t>
  </si>
  <si>
    <t>2026년 농식품글로벌성장패키지 지원사업 정산용역</t>
  </si>
  <si>
    <t>2026년 생활폐기물 수집·운반 대행료 원가계산 및 현실화 방안 연구용역</t>
  </si>
  <si>
    <t>인천광역시 서구</t>
  </si>
  <si>
    <t>가동원전 토건분야 공사,용역 설계기준 2차 개선용역</t>
  </si>
  <si>
    <t>철도분야 시공단계 BIM 대가 기준 고도화 연구용역</t>
  </si>
  <si>
    <t>2025/26년 경제발전경험공유사업(KSP) 사후원가정산 용역</t>
  </si>
  <si>
    <t>한국개발연구원</t>
  </si>
  <si>
    <t>전북특별자치도 택시 운임 요율 조정 용역</t>
  </si>
  <si>
    <t>전자,재공고,현설필,협상</t>
  </si>
  <si>
    <t>서산시 시내버스 노선체계 전면 개편 수립 용역</t>
  </si>
  <si>
    <t>충청남도 서산시</t>
  </si>
  <si>
    <t>[건설ENG][연구/학술][원가계산][기술사사무소]</t>
  </si>
  <si>
    <t>2026년 개발부담금 개발비용 산정용역 2권역(단가계약)</t>
  </si>
  <si>
    <t>경기도 여주시</t>
  </si>
  <si>
    <t>2026년 개발부담금 개발비용 산정용역 1권역(단가계약)</t>
  </si>
  <si>
    <t>c-market 우정사업조달센터</t>
  </si>
  <si>
    <t>전자,재입찰</t>
  </si>
  <si>
    <t>낙찰</t>
  </si>
  <si>
    <t>(타 업체 : 8,500,000)</t>
  </si>
  <si>
    <t>2026년 (재)전남정보문화산업진흥원 원가계산 수행기관 선정 용역</t>
  </si>
  <si>
    <t>재단법인전라남도정보문화산업진흥원</t>
  </si>
  <si>
    <t>서울시 분뇨처리시설 적정 처리용량 타당성조사 및 운영개선 용역</t>
  </si>
  <si>
    <t>[기계/설비ENG][건설ENG][전기ENG][종합감리][토목감리][건축감리][기계감리][연구/학술][원가계산][기술사사무소][건설기술(종합)][건설기술(설계사업관리)]</t>
  </si>
  <si>
    <t>한국에너지공단 원가계산 수행기관 선정</t>
  </si>
  <si>
    <t>열수송시설 감시시스템분야 원가산정 용역</t>
  </si>
  <si>
    <t>2026~2027년도 우체국 금융장비(UPS, CCTV등) 유지보수 원가계산 용역</t>
  </si>
  <si>
    <t>낙찰 금액
 1,110,000</t>
  </si>
  <si>
    <t>2026년 우수제품 원가계산 적정성 검토 용역 계약</t>
  </si>
  <si>
    <t>2026년 시내(공영)버스 회계실사
  및 운송원가 산정용역</t>
  </si>
  <si>
    <t>2026-01-26
  10:00:00</t>
  </si>
  <si>
    <t>26-01-28 
 18:00</t>
  </si>
  <si>
    <t>26-01-29 
 10:00</t>
  </si>
  <si>
    <t>26-01-29
  11:00</t>
  </si>
  <si>
    <t>[원가계산]
 [세무/회계/법무]</t>
  </si>
  <si>
    <t>2026년 수출개발 지원사업 사업비 
 적정성 검토 위탁용역(단가계약)</t>
  </si>
  <si>
    <t>국방기술진흥연구소</t>
  </si>
  <si>
    <t>[연구/학술]
 [원가계산]</t>
  </si>
  <si>
    <t>감독권한대행 등
  건설사업관리 원가계산 적정성 검토 용역</t>
  </si>
  <si>
    <t>c-market 한국식품연구원</t>
  </si>
  <si>
    <t>2026-01-21
  9:00:00</t>
  </si>
  <si>
    <t>26-01-27
  11:00</t>
  </si>
  <si>
    <t>납품기한26.02.23</t>
  </si>
  <si>
    <t>산업재해예방시설자금 융자·보조 지원설비의 원가계산 및 검토</t>
  </si>
  <si>
    <t>한국산업안전보건공단</t>
  </si>
  <si>
    <t>경영
 관리</t>
  </si>
  <si>
    <t>김동훈
 팀장</t>
  </si>
  <si>
    <t>하은정
 이사</t>
  </si>
  <si>
    <t>김민선
 원장</t>
  </si>
  <si>
    <t>협회공지</t>
  </si>
  <si>
    <t>2026-01-28 
 09:00:00</t>
  </si>
  <si>
    <t>26-01-29
  18:00</t>
  </si>
  <si>
    <t>26-01-30
  18:00</t>
  </si>
  <si>
    <t>26-01-30 
 19:00</t>
  </si>
  <si>
    <t>전자,현설필,
 협상</t>
  </si>
  <si>
    <t>「2026년도 농어촌버스 운행에 따른 손실보상금 산정용역」 
 수의견적 제출안내 공고</t>
  </si>
  <si>
    <t>전라남도 영암군</t>
  </si>
  <si>
    <t>2026-01-20 
 10:00:00</t>
  </si>
  <si>
    <t>26-01-22 
 18:00</t>
  </si>
  <si>
    <t>26-01-23 
 10:00</t>
  </si>
  <si>
    <t>26-01-23
  11:00</t>
  </si>
  <si>
    <t>2026년 개발비용 원가계산 검증용역(단가계약)-
 2권역</t>
  </si>
  <si>
    <t>경기도 남양주시</t>
  </si>
  <si>
    <t>[서울]
 [경기]</t>
  </si>
  <si>
    <t>미수주
 (17위)</t>
  </si>
  <si>
    <t>2026년 개발비용 원가계산 검증용역(단가계약)-
 1권역</t>
  </si>
  <si>
    <t>[원가계산]
 [기타]</t>
  </si>
  <si>
    <t>2026년도 제주특별자치도개발공사 원가계산 대행 용역</t>
  </si>
  <si>
    <t>제주특별자치도개발공사</t>
  </si>
  <si>
    <t>군산공공하수처리시설 관리대행비 원가산정용역</t>
  </si>
  <si>
    <t>전북특별자치도 군산시
  기후환경국</t>
  </si>
  <si>
    <t>2026-01-09
  09:00:00</t>
  </si>
  <si>
    <t>26-01-13
  18:00</t>
  </si>
  <si>
    <t>26-01-14 
 16:00</t>
  </si>
  <si>
    <t>26-01-14
  17:00</t>
  </si>
  <si>
    <t>전자,수의,
 재입찰</t>
  </si>
  <si>
    <t>재공고
 지역제한</t>
  </si>
  <si>
    <t>2026년도 국민건강보험공단 원가계산 용역</t>
  </si>
  <si>
    <t>2026-01-16
  09:00:00</t>
  </si>
  <si>
    <t>26-01-20
  10:50</t>
  </si>
  <si>
    <t>26-01-20 
 11:00</t>
  </si>
  <si>
    <t>26-01-20
  13:00</t>
  </si>
  <si>
    <t>미수주
 (42위)</t>
  </si>
  <si>
    <t>가동원전 토건분야 공사,용역 설계기준
  2차 개선용역</t>
  </si>
  <si>
    <t>한국수력원자력(주) 조달처
  계약실 신규건설계약부</t>
  </si>
  <si>
    <t>2026-01-09 
 17:00:00</t>
  </si>
  <si>
    <t>26-02-09 
 10:00</t>
  </si>
  <si>
    <t>26-02-09
  10:00</t>
  </si>
  <si>
    <t>전자,
 공동도급</t>
  </si>
  <si>
    <t>한상무님과 논의</t>
  </si>
  <si>
    <t>전북특별자치도
  군산시 기후환경국</t>
  </si>
  <si>
    <t>2026-01-09 
 09:00:00</t>
  </si>
  <si>
    <t>26-01-14 
 12:00</t>
  </si>
  <si>
    <t>26-01-14 
 13:00</t>
  </si>
  <si>
    <t>군산공공폐수처리시설 민간위탁비 원가산정용역</t>
  </si>
  <si>
    <t>2025 대한민국 우표컬렉션 원가계산 용역</t>
  </si>
  <si>
    <t>2026-01-07 
 16:00:00</t>
  </si>
  <si>
    <t>26-01-09
  10:00</t>
  </si>
  <si>
    <t>공고문
 확인불가</t>
  </si>
  <si>
    <t>[사전규격공개] 
 2026년도 국민건강보험공단 원가계산 용역</t>
  </si>
  <si>
    <t>0000-00-00
  00:00:00</t>
  </si>
  <si>
    <t>26-01-11
  23:59</t>
  </si>
  <si>
    <t>건설사업본부 입찰정보</t>
  </si>
  <si>
    <t xml:space="preserve">기준일자 : </t>
  </si>
  <si>
    <r>
      <rPr>
        <rFont val="함초롬돋움"/>
        <color theme="1"/>
        <sz val="12.0"/>
      </rPr>
      <t xml:space="preserve">* 투찰의견 : O (참여), </t>
    </r>
    <r>
      <rPr>
        <rFont val="HancomEQN"/>
        <color theme="1"/>
        <sz val="12.0"/>
      </rPr>
      <t xml:space="preserve">△ </t>
    </r>
    <r>
      <rPr>
        <rFont val="함초롬돋움"/>
        <color theme="1"/>
        <sz val="12.0"/>
      </rPr>
      <t>(재검토), X (미참여) _ 해당 도형 기재 후 하단 "(   )"안에 간략히 사유 기재</t>
    </r>
  </si>
  <si>
    <t>출력일:</t>
  </si>
  <si>
    <t>사이트</t>
  </si>
  <si>
    <t>수요기관</t>
  </si>
  <si>
    <t>공고번호</t>
  </si>
  <si>
    <t>입찰
개시일</t>
  </si>
  <si>
    <t>참가신청</t>
  </si>
  <si>
    <t>투찰
마감일시</t>
  </si>
  <si>
    <t>개찰
일시</t>
  </si>
  <si>
    <t>지역
제한</t>
  </si>
  <si>
    <t>업종
제한</t>
  </si>
  <si>
    <t>예가
변동폭</t>
  </si>
  <si>
    <t>투찰
하한율</t>
  </si>
  <si>
    <t>제안서 /
가격</t>
  </si>
  <si>
    <t>투찰
일자</t>
  </si>
  <si>
    <t>투찰
여부</t>
  </si>
  <si>
    <t>개찰
순위</t>
  </si>
  <si>
    <t>마감일</t>
  </si>
  <si>
    <t>검토
(부원장)</t>
  </si>
  <si>
    <t>KBID</t>
  </si>
  <si>
    <t>케이비드(KBiD)</t>
  </si>
  <si>
    <t>관련 공고 없음.</t>
  </si>
  <si>
    <t>나라장터</t>
  </si>
  <si>
    <t>누리장터</t>
  </si>
  <si>
    <t>정보몽땅</t>
  </si>
  <si>
    <t>정보몽땅 : 조합입찰공고</t>
  </si>
  <si>
    <t>167</t>
  </si>
  <si>
    <t>조달청 민간 R26BK01574456-000 호</t>
  </si>
  <si>
    <t>2026-06-11 14:00:00</t>
  </si>
  <si>
    <t>26-06-24 18:00</t>
  </si>
  <si>
    <t>26-06-25 15:00</t>
  </si>
  <si>
    <t>26-06-26 18:00</t>
  </si>
  <si>
    <t>입찰
준비</t>
  </si>
  <si>
    <t>이길훈
선임</t>
  </si>
  <si>
    <t>이병준
부원장</t>
  </si>
  <si>
    <t>김민선
원장</t>
  </si>
  <si>
    <t>"</t>
  </si>
  <si>
    <t>상동</t>
  </si>
  <si>
    <t>조달청 민간 R26BK01554849-000 호</t>
  </si>
  <si>
    <t>2026년
입찰
진행
목록</t>
  </si>
  <si>
    <t>119</t>
  </si>
  <si>
    <t>신축 매입임대 건물 공사원가 물량산정 및 내역검증 용역(8개권역)</t>
  </si>
  <si>
    <t>한국토지주택공사 용역 2601318-00 호</t>
  </si>
  <si>
    <t>2026-04-27 09:00</t>
  </si>
  <si>
    <t>26-04-30 16:00</t>
  </si>
  <si>
    <t>26-04-30 16:30</t>
  </si>
  <si>
    <t>72.995%</t>
  </si>
  <si>
    <t>4/29</t>
  </si>
  <si>
    <t>경기남부
C-5</t>
  </si>
  <si>
    <t>094</t>
  </si>
  <si>
    <t>미아3구역 가로주택정비사업 공사비 검증 용역업체 선정 입찰공고</t>
  </si>
  <si>
    <t>미아3구역 가로주택정비사업조합</t>
  </si>
  <si>
    <t>조달청 민간 R26BK01457306-000 호</t>
  </si>
  <si>
    <t>2026-04-10 16:00</t>
  </si>
  <si>
    <t>26-04-16 18:00</t>
  </si>
  <si>
    <t>26-04-17 15:00</t>
  </si>
  <si>
    <t>26-04-17 16:00</t>
  </si>
  <si>
    <t>4/17</t>
  </si>
  <si>
    <t>입찰
완료</t>
  </si>
  <si>
    <t>093</t>
  </si>
  <si>
    <t>목동13단지아파트 재건축정비사업 공사비 적산 용역업체 선정</t>
  </si>
  <si>
    <t>대신자산신탁 주식회사</t>
  </si>
  <si>
    <t>조달청 민간 R26BK01451265-000 호</t>
  </si>
  <si>
    <t>2026-04-08 17:00</t>
  </si>
  <si>
    <t>26-04-15 14:00</t>
  </si>
  <si>
    <t>26-04-15 15:00</t>
  </si>
  <si>
    <t>미투찰</t>
  </si>
  <si>
    <t>개찰결과
첨부</t>
  </si>
  <si>
    <t>053</t>
  </si>
  <si>
    <t>마천4구역-공사비 적산·적정성 검토 및 공사비검증 대행용역선정</t>
  </si>
  <si>
    <t>마천4재정비촉진구역주택재개발정비사업조합</t>
  </si>
  <si>
    <t>조달청 민간 R26BK01375362-000 호</t>
  </si>
  <si>
    <t>26-03-06 15:12</t>
  </si>
  <si>
    <t>26-03-16 15:00</t>
  </si>
  <si>
    <t>26-03-16 16:00</t>
  </si>
  <si>
    <t>3/16</t>
  </si>
  <si>
    <t>입찰가격
5순위</t>
  </si>
  <si>
    <t>030</t>
  </si>
  <si>
    <t>공사비검증 관련 용역업체 선정</t>
  </si>
  <si>
    <t>가오동1구역 재건축정비사업조합</t>
  </si>
  <si>
    <t>조달청 민간 R26BK01312488-000 호</t>
  </si>
  <si>
    <t>2026-02-03 14:00:00</t>
  </si>
  <si>
    <t>26-02-09 18:00</t>
  </si>
  <si>
    <t>26-02-10 15:00</t>
  </si>
  <si>
    <t>26-02-10 16:00</t>
  </si>
  <si>
    <t>2/10</t>
  </si>
  <si>
    <t>입찰완료</t>
  </si>
  <si>
    <t>2025년
입찰
진행
목록</t>
  </si>
  <si>
    <t>354</t>
  </si>
  <si>
    <t>[재입찰-공사비 적산 및 도급계약 검토(~12/30)] 목동우성아파트 협력업체 선정 입찰 공고</t>
  </si>
  <si>
    <t>목동우성아파트 리모델링주택조합</t>
  </si>
  <si>
    <t>양천구 목동우성아파트 리모델링주택사업 공고 제2025 -</t>
  </si>
  <si>
    <t>25-12-30 15:00</t>
  </si>
  <si>
    <t>재공고,일반</t>
  </si>
  <si>
    <t>12/30</t>
  </si>
  <si>
    <t>2위
(유선확인)</t>
  </si>
  <si>
    <t>353</t>
  </si>
  <si>
    <t>기반시설 설치비용 산정 용역업체 선정 입찰공고</t>
  </si>
  <si>
    <t>광명13의1과2구역LH참여가로주택정비사업조합</t>
  </si>
  <si>
    <t>조달청 민간 R25BK01246473-000 호</t>
  </si>
  <si>
    <t>2025-12-23 16:00:00</t>
  </si>
  <si>
    <t>26-01-05 18:00</t>
  </si>
  <si>
    <t>26-01-06 14:00</t>
  </si>
  <si>
    <t>26-01-06 15:00</t>
  </si>
  <si>
    <t>12/5</t>
  </si>
  <si>
    <t>상한선
초과</t>
  </si>
  <si>
    <t>293</t>
  </si>
  <si>
    <t>장위10구역 공사비 검증 용역업체 선정 입찰공고</t>
  </si>
  <si>
    <t>장위10구역주택재개발정비사업조합</t>
  </si>
  <si>
    <t>조달청 민간 R25BK01075683-000 호</t>
  </si>
  <si>
    <t>25-10-13 14:00</t>
  </si>
  <si>
    <t>25-10-16 14:00</t>
  </si>
  <si>
    <t>25-10-21</t>
  </si>
  <si>
    <t>[정비산업][원가계산][기타]</t>
  </si>
  <si>
    <t>10/13</t>
  </si>
  <si>
    <t>입찰금액
최저가</t>
  </si>
  <si>
    <r>
      <rPr>
        <rFont val="맑은 고딕"/>
        <b/>
        <color theme="0"/>
        <sz val="15.0"/>
      </rPr>
      <t>회의자료</t>
    </r>
  </si>
  <si>
    <r>
      <rPr>
        <rFont val="맑은 고딕"/>
        <b/>
        <color theme="0"/>
        <sz val="20.0"/>
      </rPr>
      <t>계약면적</t>
    </r>
  </si>
  <si>
    <r>
      <rPr>
        <rFont val="맑은 고딕"/>
        <b/>
        <color theme="0"/>
        <sz val="20.0"/>
      </rPr>
      <t>계약기간</t>
    </r>
  </si>
  <si>
    <r>
      <rPr>
        <rFont val="맑은 고딕"/>
        <b/>
        <color theme="0"/>
        <sz val="20.0"/>
      </rPr>
      <t>내역서</t>
    </r>
  </si>
  <si>
    <r>
      <rPr>
        <rFont val="맑은 고딕"/>
        <b/>
        <color theme="0"/>
        <sz val="20.0"/>
      </rPr>
      <t>보고서</t>
    </r>
  </si>
  <si>
    <r>
      <rPr>
        <rFont val="맑은 고딕"/>
        <b/>
        <color theme="0"/>
        <sz val="20.0"/>
      </rPr>
      <t>누계공정률</t>
    </r>
  </si>
  <si>
    <r>
      <rPr>
        <rFont val="맑은 고딕"/>
        <b/>
        <color theme="0"/>
        <sz val="15.0"/>
      </rPr>
      <t>도급금액</t>
    </r>
    <r>
      <rPr>
        <rFont val="Arial"/>
        <b/>
        <color theme="0"/>
        <sz val="15.0"/>
      </rPr>
      <t xml:space="preserve">(A)
(V.A.T </t>
    </r>
    <r>
      <rPr>
        <rFont val="맑은 고딕"/>
        <b/>
        <color theme="0"/>
        <sz val="15.0"/>
      </rPr>
      <t>별도</t>
    </r>
    <r>
      <rPr>
        <rFont val="Arial"/>
        <b/>
        <color theme="0"/>
        <sz val="15.0"/>
      </rPr>
      <t>)</t>
    </r>
  </si>
  <si>
    <r>
      <rPr>
        <rFont val="맑은 고딕"/>
        <b/>
        <color theme="0"/>
        <sz val="15.0"/>
      </rPr>
      <t>계약서</t>
    </r>
    <r>
      <rPr>
        <rFont val="Arial"/>
        <b/>
        <color theme="0"/>
        <sz val="15.0"/>
      </rPr>
      <t xml:space="preserve"> </t>
    </r>
    <r>
      <rPr>
        <rFont val="맑은 고딕"/>
        <b/>
        <color theme="0"/>
        <sz val="15.0"/>
      </rPr>
      <t>관리</t>
    </r>
  </si>
  <si>
    <r>
      <rPr>
        <rFont val="맑은 고딕"/>
        <b/>
        <color theme="0"/>
        <sz val="15.0"/>
      </rPr>
      <t>외주금액</t>
    </r>
    <r>
      <rPr>
        <rFont val="Arial"/>
        <b/>
        <color theme="0"/>
        <sz val="15.0"/>
      </rPr>
      <t xml:space="preserve"> (B)
 (V.A.T </t>
    </r>
    <r>
      <rPr>
        <rFont val="맑은 고딕"/>
        <b/>
        <color theme="0"/>
        <sz val="15.0"/>
      </rPr>
      <t>별도</t>
    </r>
    <r>
      <rPr>
        <rFont val="Arial"/>
        <b/>
        <color theme="0"/>
        <sz val="15.0"/>
      </rPr>
      <t>)</t>
    </r>
  </si>
  <si>
    <r>
      <rPr>
        <rFont val="맑은 고딕"/>
        <b/>
        <color theme="0"/>
        <sz val="15.0"/>
      </rPr>
      <t>현재공정</t>
    </r>
  </si>
  <si>
    <r>
      <rPr>
        <rFont val="Arial"/>
        <b/>
        <color rgb="FF000000"/>
        <sz val="14.0"/>
      </rPr>
      <t>2026</t>
    </r>
    <r>
      <rPr>
        <rFont val="맑은 고딕"/>
        <b/>
        <color rgb="FF000000"/>
        <sz val="14.0"/>
      </rPr>
      <t>년</t>
    </r>
    <r>
      <rPr>
        <rFont val="Arial"/>
        <b/>
        <color rgb="FF000000"/>
        <sz val="14.0"/>
      </rPr>
      <t xml:space="preserve"> 1</t>
    </r>
    <r>
      <rPr>
        <rFont val="맑은 고딕"/>
        <b/>
        <color rgb="FF000000"/>
        <sz val="14.0"/>
      </rPr>
      <t>월</t>
    </r>
  </si>
  <si>
    <r>
      <rPr>
        <rFont val="Arial"/>
        <b/>
        <color rgb="FF000000"/>
        <sz val="14.0"/>
      </rPr>
      <t>2026</t>
    </r>
    <r>
      <rPr>
        <rFont val="맑은 고딕"/>
        <b/>
        <color rgb="FF000000"/>
        <sz val="14.0"/>
      </rPr>
      <t>년</t>
    </r>
    <r>
      <rPr>
        <rFont val="Arial"/>
        <b/>
        <color rgb="FF000000"/>
        <sz val="14.0"/>
      </rPr>
      <t xml:space="preserve"> 2</t>
    </r>
    <r>
      <rPr>
        <rFont val="맑은 고딕"/>
        <b/>
        <color rgb="FF000000"/>
        <sz val="14.0"/>
      </rPr>
      <t>월</t>
    </r>
  </si>
  <si>
    <r>
      <rPr>
        <rFont val="Arial"/>
        <b/>
        <color rgb="FF000000"/>
        <sz val="14.0"/>
      </rPr>
      <t>2026</t>
    </r>
    <r>
      <rPr>
        <rFont val="맑은 고딕"/>
        <b/>
        <color rgb="FF000000"/>
        <sz val="14.0"/>
      </rPr>
      <t>년</t>
    </r>
    <r>
      <rPr>
        <rFont val="Arial"/>
        <b/>
        <color rgb="FF000000"/>
        <sz val="14.0"/>
      </rPr>
      <t xml:space="preserve"> 3</t>
    </r>
    <r>
      <rPr>
        <rFont val="맑은 고딕"/>
        <b/>
        <color rgb="FF000000"/>
        <sz val="14.0"/>
      </rPr>
      <t>월</t>
    </r>
  </si>
  <si>
    <r>
      <rPr>
        <rFont val="Arial"/>
        <b/>
        <color rgb="FF000000"/>
        <sz val="14.0"/>
      </rPr>
      <t>2026</t>
    </r>
    <r>
      <rPr>
        <rFont val="맑은 고딕"/>
        <b/>
        <color rgb="FF000000"/>
        <sz val="14.0"/>
      </rPr>
      <t>년</t>
    </r>
    <r>
      <rPr>
        <rFont val="Arial"/>
        <b/>
        <color rgb="FF000000"/>
        <sz val="14.0"/>
      </rPr>
      <t xml:space="preserve"> 5</t>
    </r>
    <r>
      <rPr>
        <rFont val="맑은 고딕"/>
        <b/>
        <color rgb="FF000000"/>
        <sz val="14.0"/>
      </rPr>
      <t>월</t>
    </r>
  </si>
  <si>
    <t>2026년 6월</t>
  </si>
  <si>
    <r>
      <rPr>
        <rFont val="맑은 고딕"/>
        <b/>
        <color theme="1"/>
        <sz val="11.0"/>
      </rPr>
      <t>Ⅰ</t>
    </r>
    <r>
      <rPr>
        <rFont val="Arial"/>
        <b/>
        <color theme="1"/>
        <sz val="11.0"/>
      </rPr>
      <t>-1</t>
    </r>
  </si>
  <si>
    <r>
      <rPr>
        <rFont val="맑은 고딕"/>
        <b/>
        <color theme="1"/>
        <sz val="11.0"/>
      </rPr>
      <t>Ⅰ</t>
    </r>
    <r>
      <rPr>
        <rFont val="Arial"/>
        <b/>
        <color theme="1"/>
        <sz val="11.0"/>
      </rPr>
      <t>-2</t>
    </r>
  </si>
  <si>
    <r>
      <rPr>
        <rFont val="맑은 고딕"/>
        <b/>
        <color theme="1"/>
        <sz val="11.0"/>
      </rPr>
      <t>Ⅱ</t>
    </r>
    <r>
      <rPr>
        <rFont val="Arial"/>
        <b/>
        <color theme="1"/>
        <sz val="11.0"/>
      </rPr>
      <t>-1</t>
    </r>
  </si>
  <si>
    <r>
      <rPr>
        <rFont val="맑은 고딕"/>
        <b/>
        <color theme="1"/>
        <sz val="11.0"/>
      </rPr>
      <t>Ⅱ</t>
    </r>
    <r>
      <rPr>
        <rFont val="Arial"/>
        <b/>
        <color theme="1"/>
        <sz val="11.0"/>
      </rPr>
      <t>-2</t>
    </r>
  </si>
  <si>
    <r>
      <rPr>
        <rFont val="맑은 고딕"/>
        <b/>
        <color theme="1"/>
        <sz val="11.0"/>
      </rPr>
      <t>Ⅲ</t>
    </r>
  </si>
  <si>
    <r>
      <rPr>
        <rFont val="맑은 고딕"/>
        <b/>
        <color theme="1"/>
        <sz val="11.0"/>
      </rPr>
      <t>Ⅳ</t>
    </r>
  </si>
  <si>
    <r>
      <rPr>
        <rFont val="맑은 고딕"/>
        <b/>
        <color theme="1"/>
        <sz val="11.0"/>
      </rPr>
      <t>Ⅴ</t>
    </r>
  </si>
  <si>
    <r>
      <rPr>
        <rFont val="맑은 고딕"/>
        <b/>
        <color theme="0"/>
        <sz val="15.0"/>
      </rPr>
      <t>진행상황</t>
    </r>
  </si>
  <si>
    <r>
      <rPr>
        <rFont val="맑은 고딕"/>
        <b/>
        <color theme="1"/>
        <sz val="11.0"/>
      </rPr>
      <t>업무코드</t>
    </r>
    <r>
      <rPr>
        <rFont val="Arial"/>
        <b/>
        <color theme="1"/>
        <sz val="11.0"/>
      </rPr>
      <t xml:space="preserve">
(</t>
    </r>
    <r>
      <rPr>
        <rFont val="맑은 고딕"/>
        <b/>
        <color theme="1"/>
        <sz val="11.0"/>
      </rPr>
      <t>세부코드</t>
    </r>
    <r>
      <rPr>
        <rFont val="Arial"/>
        <b/>
        <color theme="1"/>
        <sz val="11.0"/>
      </rPr>
      <t>)</t>
    </r>
  </si>
  <si>
    <r>
      <rPr>
        <rFont val="맑은 고딕"/>
        <b/>
        <color theme="1"/>
        <sz val="11.0"/>
      </rPr>
      <t>업무분류</t>
    </r>
  </si>
  <si>
    <r>
      <rPr>
        <rFont val="맑은 고딕"/>
        <b/>
        <color theme="1"/>
        <sz val="11.0"/>
      </rPr>
      <t>발주처</t>
    </r>
  </si>
  <si>
    <r>
      <rPr>
        <rFont val="맑은 고딕"/>
        <b/>
        <color theme="1"/>
        <sz val="11.0"/>
      </rPr>
      <t>과업명</t>
    </r>
  </si>
  <si>
    <r>
      <rPr>
        <rFont val="맑은 고딕"/>
        <b/>
        <color theme="0"/>
        <sz val="15.0"/>
      </rPr>
      <t>업무구분</t>
    </r>
  </si>
  <si>
    <r>
      <rPr>
        <rFont val="맑은 고딕"/>
        <b/>
        <color theme="0"/>
        <sz val="25.0"/>
      </rPr>
      <t>㎡</t>
    </r>
  </si>
  <si>
    <r>
      <rPr>
        <rFont val="맑은 고딕"/>
        <b/>
        <color theme="0"/>
        <sz val="20.0"/>
      </rPr>
      <t>평</t>
    </r>
  </si>
  <si>
    <r>
      <rPr>
        <rFont val="맑은 고딕"/>
        <b/>
        <color theme="0"/>
        <sz val="15.0"/>
      </rPr>
      <t>시작일</t>
    </r>
  </si>
  <si>
    <r>
      <rPr>
        <rFont val="맑은 고딕"/>
        <b/>
        <color theme="0"/>
        <sz val="15.0"/>
      </rPr>
      <t>종료일</t>
    </r>
  </si>
  <si>
    <r>
      <rPr>
        <rFont val="맑은 고딕"/>
        <b/>
        <color theme="0"/>
        <sz val="13.0"/>
      </rPr>
      <t>착수일</t>
    </r>
    <r>
      <rPr>
        <rFont val="Arial"/>
        <b/>
        <color theme="0"/>
        <sz val="13.0"/>
      </rPr>
      <t xml:space="preserve"> 
(</t>
    </r>
    <r>
      <rPr>
        <rFont val="맑은 고딕"/>
        <b/>
        <color theme="0"/>
        <sz val="13.0"/>
      </rPr>
      <t>재착수일</t>
    </r>
    <r>
      <rPr>
        <rFont val="Arial"/>
        <b/>
        <color theme="0"/>
        <sz val="13.0"/>
      </rPr>
      <t>)</t>
    </r>
  </si>
  <si>
    <r>
      <rPr>
        <rFont val="맑은 고딕"/>
        <b/>
        <color theme="0"/>
        <sz val="13.0"/>
      </rPr>
      <t>종료일</t>
    </r>
  </si>
  <si>
    <r>
      <rPr>
        <rFont val="맑은 고딕"/>
        <b/>
        <color theme="0"/>
        <sz val="13.0"/>
      </rPr>
      <t xml:space="preserve">착수일
</t>
    </r>
    <r>
      <rPr>
        <rFont val="Arial"/>
        <b/>
        <color theme="0"/>
        <sz val="13.0"/>
      </rPr>
      <t>(</t>
    </r>
    <r>
      <rPr>
        <rFont val="맑은 고딕"/>
        <b/>
        <color theme="0"/>
        <sz val="13.0"/>
      </rPr>
      <t>재착수일</t>
    </r>
    <r>
      <rPr>
        <rFont val="Arial"/>
        <b/>
        <color theme="0"/>
        <sz val="13.0"/>
      </rPr>
      <t>)</t>
    </r>
  </si>
  <si>
    <r>
      <rPr>
        <rFont val="맑은 고딕"/>
        <b/>
        <color theme="0"/>
        <sz val="13.0"/>
      </rPr>
      <t>종료일</t>
    </r>
  </si>
  <si>
    <r>
      <rPr>
        <rFont val="맑은 고딕"/>
        <b/>
        <color theme="0"/>
        <sz val="13.0"/>
      </rPr>
      <t>품질관리실
확인</t>
    </r>
  </si>
  <si>
    <r>
      <rPr>
        <rFont val="맑은 고딕"/>
        <b/>
        <color theme="0"/>
        <sz val="13.0"/>
      </rPr>
      <t>전주계획</t>
    </r>
  </si>
  <si>
    <r>
      <rPr>
        <rFont val="맑은 고딕"/>
        <b/>
        <color theme="0"/>
        <sz val="13.0"/>
      </rPr>
      <t>전주실적</t>
    </r>
  </si>
  <si>
    <r>
      <rPr>
        <rFont val="맑은 고딕"/>
        <b/>
        <color theme="0"/>
        <sz val="13.0"/>
      </rPr>
      <t>금주계획</t>
    </r>
  </si>
  <si>
    <r>
      <rPr>
        <rFont val="맑은 고딕"/>
        <b/>
        <color theme="0"/>
        <sz val="15.0"/>
      </rPr>
      <t>항목</t>
    </r>
  </si>
  <si>
    <r>
      <rPr>
        <rFont val="맑은 고딕"/>
        <b/>
        <color theme="0"/>
        <sz val="15.0"/>
      </rPr>
      <t>내용</t>
    </r>
  </si>
  <si>
    <r>
      <rPr>
        <rFont val="맑은 고딕"/>
        <b/>
        <color theme="0"/>
        <sz val="15.0"/>
      </rPr>
      <t>금액</t>
    </r>
  </si>
  <si>
    <r>
      <rPr>
        <rFont val="맑은 고딕"/>
        <b/>
        <color theme="0"/>
        <sz val="15.0"/>
      </rPr>
      <t>세금계산서
확인</t>
    </r>
  </si>
  <si>
    <r>
      <rPr>
        <rFont val="맑은 고딕"/>
        <b/>
        <color theme="0"/>
        <sz val="15.0"/>
      </rPr>
      <t>입금확인</t>
    </r>
  </si>
  <si>
    <r>
      <rPr>
        <rFont val="맑은 고딕"/>
        <b/>
        <color theme="0"/>
        <sz val="15.0"/>
      </rPr>
      <t>작업구분
품의서</t>
    </r>
  </si>
  <si>
    <r>
      <rPr>
        <rFont val="맑은 고딕"/>
        <b/>
        <color theme="0"/>
        <sz val="15.0"/>
      </rPr>
      <t>업체선정
품의서</t>
    </r>
  </si>
  <si>
    <r>
      <rPr>
        <rFont val="맑은 고딕"/>
        <b/>
        <color theme="0"/>
        <sz val="15.0"/>
      </rPr>
      <t>발주</t>
    </r>
    <r>
      <rPr>
        <rFont val="Arial"/>
        <b/>
        <color theme="0"/>
        <sz val="15.0"/>
      </rPr>
      <t xml:space="preserve"> </t>
    </r>
    <r>
      <rPr>
        <rFont val="맑은 고딕"/>
        <b/>
        <color theme="0"/>
        <sz val="15.0"/>
      </rPr>
      <t>및
계약서</t>
    </r>
  </si>
  <si>
    <r>
      <rPr>
        <rFont val="맑은 고딕"/>
        <b/>
        <color theme="0"/>
        <sz val="15.0"/>
      </rPr>
      <t>결제
여부</t>
    </r>
  </si>
  <si>
    <r>
      <rPr>
        <rFont val="맑은 고딕"/>
        <b/>
        <color theme="0"/>
        <sz val="15.0"/>
      </rPr>
      <t>비고</t>
    </r>
  </si>
  <si>
    <r>
      <rPr>
        <rFont val="맑은 고딕"/>
        <b/>
        <color theme="0"/>
        <sz val="15.0"/>
      </rPr>
      <t>내용</t>
    </r>
  </si>
  <si>
    <r>
      <rPr>
        <rFont val="맑은 고딕"/>
        <b/>
        <color theme="0"/>
        <sz val="15.0"/>
      </rPr>
      <t>금액</t>
    </r>
  </si>
  <si>
    <r>
      <rPr>
        <rFont val="맑은 고딕"/>
        <b/>
        <color theme="0"/>
        <sz val="15.0"/>
      </rPr>
      <t>집행
여부</t>
    </r>
  </si>
  <si>
    <r>
      <rPr>
        <rFont val="맑은 고딕"/>
        <b/>
        <color theme="0"/>
        <sz val="15.0"/>
      </rPr>
      <t xml:space="preserve">외주집행금액
</t>
    </r>
    <r>
      <rPr>
        <rFont val="Arial"/>
        <b/>
        <color theme="0"/>
        <sz val="15.0"/>
      </rPr>
      <t xml:space="preserve">(V.A.T </t>
    </r>
    <r>
      <rPr>
        <rFont val="맑은 고딕"/>
        <b/>
        <color theme="0"/>
        <sz val="15.0"/>
      </rPr>
      <t>별도</t>
    </r>
    <r>
      <rPr>
        <rFont val="Arial"/>
        <b/>
        <color theme="0"/>
        <sz val="15.0"/>
      </rPr>
      <t>)</t>
    </r>
  </si>
  <si>
    <r>
      <rPr>
        <rFont val="맑은 고딕"/>
        <b/>
        <color theme="0"/>
        <sz val="15.0"/>
      </rPr>
      <t xml:space="preserve">잔금
</t>
    </r>
    <r>
      <rPr>
        <rFont val="Arial"/>
        <b/>
        <color theme="0"/>
        <sz val="15.0"/>
      </rPr>
      <t xml:space="preserve">(V.A.T </t>
    </r>
    <r>
      <rPr>
        <rFont val="맑은 고딕"/>
        <b/>
        <color theme="0"/>
        <sz val="15.0"/>
      </rPr>
      <t>별도</t>
    </r>
    <r>
      <rPr>
        <rFont val="Arial"/>
        <b/>
        <color theme="0"/>
        <sz val="15.0"/>
      </rPr>
      <t>)</t>
    </r>
  </si>
  <si>
    <r>
      <rPr>
        <rFont val="맑은 고딕"/>
        <b/>
        <color theme="0"/>
        <sz val="15.0"/>
      </rPr>
      <t>참여자</t>
    </r>
  </si>
  <si>
    <r>
      <rPr>
        <rFont val="맑은 고딕"/>
        <b/>
        <color theme="0"/>
        <sz val="13.0"/>
      </rPr>
      <t>구분</t>
    </r>
  </si>
  <si>
    <r>
      <rPr>
        <rFont val="맑은 고딕"/>
        <b/>
        <color theme="0"/>
        <sz val="15.0"/>
      </rPr>
      <t>주업무</t>
    </r>
  </si>
  <si>
    <r>
      <rPr>
        <rFont val="맑은 고딕"/>
        <b/>
        <color theme="0"/>
        <sz val="15.0"/>
      </rPr>
      <t>특이사항</t>
    </r>
  </si>
  <si>
    <r>
      <rPr>
        <rFont val="맑은 고딕"/>
        <b/>
        <color theme="0"/>
        <sz val="15.0"/>
      </rPr>
      <t>시작일</t>
    </r>
  </si>
  <si>
    <r>
      <rPr>
        <rFont val="맑은 고딕"/>
        <b/>
        <color theme="0"/>
        <sz val="15.0"/>
      </rPr>
      <t>종료일</t>
    </r>
  </si>
  <si>
    <r>
      <rPr>
        <rFont val="Arial"/>
        <color theme="1"/>
        <sz val="11.0"/>
      </rPr>
      <t>1</t>
    </r>
    <r>
      <rPr>
        <rFont val="맑은 고딕"/>
        <color theme="1"/>
        <sz val="11.0"/>
      </rPr>
      <t>차체크</t>
    </r>
  </si>
  <si>
    <r>
      <rPr>
        <rFont val="맑은 고딕"/>
        <color theme="1"/>
        <sz val="11.0"/>
      </rPr>
      <t>물량산출</t>
    </r>
  </si>
  <si>
    <r>
      <rPr>
        <rFont val="Arial"/>
        <color theme="1"/>
        <sz val="11.0"/>
      </rPr>
      <t>2</t>
    </r>
    <r>
      <rPr>
        <rFont val="맑은 고딕"/>
        <color theme="1"/>
        <sz val="11.0"/>
      </rPr>
      <t>차체크</t>
    </r>
  </si>
  <si>
    <r>
      <rPr>
        <rFont val="맑은 고딕"/>
        <color theme="1"/>
        <sz val="11.0"/>
      </rPr>
      <t>내역비교</t>
    </r>
  </si>
  <si>
    <r>
      <rPr>
        <rFont val="맑은 고딕"/>
        <color theme="1"/>
        <sz val="11.0"/>
      </rPr>
      <t>기준표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검토</t>
    </r>
  </si>
  <si>
    <r>
      <rPr>
        <rFont val="맑은 고딕"/>
        <color theme="1"/>
        <sz val="11.0"/>
      </rPr>
      <t>설계변경</t>
    </r>
  </si>
  <si>
    <r>
      <rPr>
        <rFont val="맑은 고딕"/>
        <color theme="1"/>
        <sz val="11.0"/>
      </rPr>
      <t>원가검증</t>
    </r>
  </si>
  <si>
    <t>검증보고서 
작성 중</t>
  </si>
  <si>
    <t>공사원가-검증</t>
  </si>
  <si>
    <r>
      <rPr>
        <rFont val="Arial"/>
        <color theme="1"/>
        <sz val="12.0"/>
      </rPr>
      <t>LH</t>
    </r>
    <r>
      <rPr>
        <rFont val="맑은 고딕"/>
        <color theme="1"/>
        <sz val="12.0"/>
      </rPr>
      <t>한국토지주택공사</t>
    </r>
  </si>
  <si>
    <t>안양시 안양동 517-14 오피스텔 신축공사</t>
  </si>
  <si>
    <r>
      <rPr>
        <rFont val="맑은 고딕"/>
        <color theme="1"/>
        <sz val="12.0"/>
      </rPr>
      <t>공사원가검증</t>
    </r>
    <r>
      <rPr>
        <rFont val="Arial"/>
        <color theme="1"/>
        <sz val="12.0"/>
      </rPr>
      <t xml:space="preserve"> 
  (198</t>
    </r>
    <r>
      <rPr>
        <rFont val="맑은 고딕"/>
        <color theme="1"/>
        <sz val="12.0"/>
      </rPr>
      <t>세대</t>
    </r>
    <r>
      <rPr>
        <rFont val="Arial"/>
        <color theme="1"/>
        <sz val="12.0"/>
      </rPr>
      <t>)</t>
    </r>
  </si>
  <si>
    <t>2026.3.16</t>
  </si>
  <si>
    <t>2026.5.13</t>
  </si>
  <si>
    <t>2026.06.04</t>
  </si>
  <si>
    <t>2026.06.17(예정)</t>
  </si>
  <si>
    <t>60%%</t>
  </si>
  <si>
    <r>
      <rPr>
        <rFont val="맑은 고딕"/>
        <color theme="1"/>
        <sz val="12.0"/>
      </rPr>
      <t>도급금액</t>
    </r>
  </si>
  <si>
    <r>
      <rPr>
        <rFont val="Arial"/>
        <color theme="1"/>
        <sz val="12.0"/>
      </rPr>
      <t>1</t>
    </r>
    <r>
      <rPr>
        <rFont val="굴림"/>
        <color theme="1"/>
        <sz val="12.0"/>
      </rPr>
      <t>차기성</t>
    </r>
    <r>
      <rPr>
        <rFont val="Arial"/>
        <color theme="1"/>
        <sz val="12.0"/>
      </rPr>
      <t>(60%)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</si>
  <si>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</si>
  <si>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</si>
  <si>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</si>
  <si>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총괄</t>
    </r>
  </si>
  <si>
    <t>6.8</t>
  </si>
  <si>
    <t>6.18</t>
  </si>
  <si>
    <r>
      <rPr>
        <rFont val="Arial"/>
        <color theme="1"/>
        <sz val="12.0"/>
      </rPr>
      <t>2</t>
    </r>
    <r>
      <rPr>
        <rFont val="굴림"/>
        <color theme="1"/>
        <sz val="12.0"/>
      </rPr>
      <t>차기성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</si>
  <si>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</si>
  <si>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진행</t>
    </r>
  </si>
  <si>
    <r>
      <rPr>
        <rFont val="굴림"/>
        <color theme="1"/>
        <sz val="12.0"/>
      </rPr>
      <t>잔금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</si>
  <si>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</si>
  <si>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예정</t>
    </r>
  </si>
  <si>
    <t>마감 및 내역작성,
보고서 작성</t>
  </si>
  <si>
    <t>4.13</t>
  </si>
  <si>
    <t>6.17</t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</si>
  <si>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</si>
  <si>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</si>
  <si>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</si>
  <si>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</si>
  <si>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</si>
  <si>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</si>
  <si>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마감산출</t>
    </r>
    <r>
      <rPr>
        <rFont val="Arial"/>
        <color theme="1"/>
        <sz val="13.0"/>
      </rPr>
      <t xml:space="preserve">, LH TOOL </t>
    </r>
    <r>
      <rPr>
        <rFont val="맑은 고딕"/>
        <color theme="1"/>
        <sz val="13.0"/>
      </rPr>
      <t>작성</t>
    </r>
  </si>
  <si>
    <t>수량 분석</t>
  </si>
  <si>
    <t>4.09</t>
  </si>
  <si>
    <t>5.17</t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</si>
  <si>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</si>
  <si>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기성금액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</si>
  <si>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</si>
  <si>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</si>
  <si>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</t>
    </r>
    <r>
      <rPr>
        <rFont val="Arial"/>
        <color theme="1"/>
        <sz val="12.0"/>
      </rPr>
      <t xml:space="preserve">      </t>
    </r>
    <r>
      <rPr>
        <rFont val="맑은 고딕"/>
        <color theme="1"/>
        <sz val="12.0"/>
      </rPr>
      <t>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</si>
  <si>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박미야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</si>
  <si>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</si>
  <si>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구조</t>
    </r>
    <r>
      <rPr>
        <rFont val="Arial"/>
        <color theme="1"/>
        <sz val="13.0"/>
      </rPr>
      <t xml:space="preserve"> 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마감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</si>
  <si>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t>6.22~6.24 물량분석</t>
  </si>
  <si>
    <t>4.30</t>
  </si>
  <si>
    <r>
      <rPr>
        <rFont val="맑은 고딕"/>
        <b/>
        <color theme="1"/>
        <sz val="13.0"/>
      </rPr>
      <t>박미야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</si>
  <si>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</si>
  <si>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토목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조경</t>
    </r>
  </si>
  <si>
    <r>
      <rPr>
        <rFont val="맑은 고딕"/>
        <b/>
        <color theme="1"/>
        <sz val="13.0"/>
      </rPr>
      <t>제이엔적산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</si>
  <si>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</si>
  <si>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조경산출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</si>
  <si>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t>3.23</t>
  </si>
  <si>
    <t>4.22</t>
  </si>
  <si>
    <r>
      <rPr>
        <rFont val="맑은 고딕"/>
        <b/>
        <color theme="1"/>
        <sz val="13.0"/>
      </rPr>
      <t>제이엔적산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</si>
  <si>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</si>
  <si>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기계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기계소방</t>
    </r>
  </si>
  <si>
    <r>
      <rPr>
        <rFont val="맑은 고딕"/>
        <b/>
        <color theme="1"/>
        <sz val="13.0"/>
      </rPr>
      <t>한양설비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</si>
  <si>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</si>
  <si>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</si>
  <si>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r>
      <rPr>
        <rFont val="맑은 고딕"/>
        <b/>
        <color theme="1"/>
        <sz val="13.0"/>
      </rPr>
      <t>한양설비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</si>
  <si>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</si>
  <si>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전기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통신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소방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</si>
  <si>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</si>
  <si>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</si>
  <si>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전기통신소방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</si>
  <si>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</si>
  <si>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b/>
        <color theme="1"/>
        <sz val="13.0"/>
      </rPr>
      <t>진행</t>
    </r>
  </si>
  <si>
    <r>
      <rPr>
        <rFont val="Arial"/>
        <color theme="1"/>
        <sz val="12.0"/>
      </rPr>
      <t>LH</t>
    </r>
    <r>
      <rPr>
        <rFont val="맑은 고딕"/>
        <color theme="1"/>
        <sz val="12.0"/>
      </rPr>
      <t>한국토지주택공사</t>
    </r>
  </si>
  <si>
    <r>
      <rPr>
        <rFont val="맑은 고딕"/>
        <color theme="1"/>
        <sz val="12.0"/>
      </rPr>
      <t>용인시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역북동</t>
    </r>
    <r>
      <rPr>
        <rFont val="Arial"/>
        <color theme="1"/>
        <sz val="12.0"/>
      </rPr>
      <t xml:space="preserve"> 436-6 </t>
    </r>
    <r>
      <rPr>
        <rFont val="맑은 고딕"/>
        <color theme="1"/>
        <sz val="12.0"/>
      </rPr>
      <t>오피스텔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신축공사</t>
    </r>
  </si>
  <si>
    <r>
      <rPr>
        <rFont val="맑은 고딕"/>
        <color theme="1"/>
        <sz val="12.0"/>
      </rPr>
      <t>공사원가검증</t>
    </r>
    <r>
      <rPr>
        <rFont val="Arial"/>
        <color theme="1"/>
        <sz val="12.0"/>
      </rPr>
      <t xml:space="preserve"> 
  (53</t>
    </r>
    <r>
      <rPr>
        <rFont val="맑은 고딕"/>
        <color theme="1"/>
        <sz val="12.0"/>
      </rPr>
      <t>세대</t>
    </r>
    <r>
      <rPr>
        <rFont val="Arial"/>
        <color theme="1"/>
        <sz val="12.0"/>
      </rPr>
      <t>)</t>
    </r>
  </si>
  <si>
    <t>2026.3.11</t>
  </si>
  <si>
    <t xml:space="preserve">2026.3.11
</t>
  </si>
  <si>
    <r>
      <rPr>
        <rFont val="맑은 고딕"/>
        <color theme="1"/>
        <sz val="12.0"/>
      </rPr>
      <t>도급금액</t>
    </r>
  </si>
  <si>
    <r>
      <rPr>
        <rFont val="Arial"/>
        <color theme="1"/>
        <sz val="12.0"/>
      </rPr>
      <t>1</t>
    </r>
    <r>
      <rPr>
        <rFont val="굴림"/>
        <color theme="1"/>
        <sz val="12.0"/>
      </rPr>
      <t>차기성</t>
    </r>
    <r>
      <rPr>
        <rFont val="Arial"/>
        <color theme="1"/>
        <sz val="12.0"/>
      </rPr>
      <t>(60%)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</si>
  <si>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</si>
  <si>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</si>
  <si>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</si>
  <si>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총괄</t>
    </r>
    <r>
      <rPr>
        <rFont val="Arial"/>
        <color theme="1"/>
        <sz val="13.0"/>
      </rPr>
      <t>/</t>
    </r>
    <r>
      <rPr>
        <rFont val="맑은 고딕"/>
        <color theme="1"/>
        <sz val="13.0"/>
      </rPr>
      <t>보고서</t>
    </r>
  </si>
  <si>
    <t>6.4</t>
  </si>
  <si>
    <t>6.12</t>
  </si>
  <si>
    <r>
      <rPr>
        <rFont val="Arial"/>
        <color theme="1"/>
        <sz val="12.0"/>
      </rPr>
      <t>2</t>
    </r>
    <r>
      <rPr>
        <rFont val="굴림"/>
        <color theme="1"/>
        <sz val="12.0"/>
      </rPr>
      <t>차기성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</si>
  <si>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</si>
  <si>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진행</t>
    </r>
  </si>
  <si>
    <t>김연화 공사비 비교표 작성</t>
  </si>
  <si>
    <r>
      <rPr>
        <rFont val="굴림"/>
        <color theme="1"/>
        <sz val="12.0"/>
      </rPr>
      <t>잔금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</si>
  <si>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이남일</t>
    </r>
  </si>
  <si>
    <r>
      <rPr>
        <rFont val="맑은 고딕"/>
        <b/>
        <color theme="1"/>
        <sz val="13.0"/>
      </rPr>
      <t>예정</t>
    </r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</si>
  <si>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</si>
  <si>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3.0"/>
      </rPr>
      <t>이남일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</si>
  <si>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</si>
  <si>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</si>
  <si>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</si>
  <si>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예정</t>
    </r>
  </si>
  <si>
    <t>6.18~6.19
내역 분석</t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</si>
  <si>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</si>
  <si>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기성금액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</si>
  <si>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</si>
  <si>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</si>
  <si>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</t>
    </r>
    <r>
      <rPr>
        <rFont val="Arial"/>
        <color theme="1"/>
        <sz val="12.0"/>
      </rPr>
      <t xml:space="preserve">      </t>
    </r>
    <r>
      <rPr>
        <rFont val="맑은 고딕"/>
        <color theme="1"/>
        <sz val="12.0"/>
      </rPr>
      <t>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</si>
  <si>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</si>
  <si>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예정</t>
    </r>
  </si>
  <si>
    <t>마감수량산출/보고서 작성</t>
  </si>
  <si>
    <t>6.24~6.26 마감 자료분석</t>
  </si>
  <si>
    <t>4.28</t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</si>
  <si>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</si>
  <si>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</si>
  <si>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박미야</t>
    </r>
  </si>
  <si>
    <r>
      <rPr>
        <rFont val="맑은 고딕"/>
        <b/>
        <color theme="1"/>
        <sz val="13.0"/>
      </rPr>
      <t>예정</t>
    </r>
  </si>
  <si>
    <t>6.25~6.29 구조물량분석</t>
  </si>
  <si>
    <t>6.25</t>
  </si>
  <si>
    <t>6.29</t>
  </si>
  <si>
    <r>
      <rPr>
        <rFont val="맑은 고딕"/>
        <b/>
        <color theme="1"/>
        <sz val="13.0"/>
      </rPr>
      <t>박미야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</si>
  <si>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</si>
  <si>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건축</t>
    </r>
  </si>
  <si>
    <r>
      <rPr>
        <rFont val="맑은 고딕"/>
        <b/>
        <color theme="1"/>
        <sz val="13.0"/>
      </rPr>
      <t>대한건설적산</t>
    </r>
  </si>
  <si>
    <r>
      <rPr>
        <rFont val="맑은 고딕"/>
        <b/>
        <color theme="1"/>
        <sz val="13.0"/>
      </rPr>
      <t>예정</t>
    </r>
  </si>
  <si>
    <r>
      <rPr>
        <rFont val="맑은 고딕"/>
        <b/>
        <color theme="1"/>
        <sz val="13.0"/>
      </rPr>
      <t>대한건설적산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</si>
  <si>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</si>
  <si>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토목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조경</t>
    </r>
  </si>
  <si>
    <r>
      <rPr>
        <rFont val="맑은 고딕"/>
        <b/>
        <color theme="1"/>
        <sz val="13.0"/>
      </rPr>
      <t>제이엔적산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</si>
  <si>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</si>
  <si>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조경산출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</si>
  <si>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r>
      <rPr>
        <rFont val="맑은 고딕"/>
        <b/>
        <color theme="1"/>
        <sz val="13.0"/>
      </rPr>
      <t>제이엔적산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</si>
  <si>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</si>
  <si>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기계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기계소방</t>
    </r>
  </si>
  <si>
    <r>
      <rPr>
        <rFont val="맑은 고딕"/>
        <b/>
        <color theme="1"/>
        <sz val="13.0"/>
      </rPr>
      <t>서울기연이엔지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</si>
  <si>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</si>
  <si>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</si>
  <si>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r>
      <rPr>
        <rFont val="맑은 고딕"/>
        <b/>
        <color theme="1"/>
        <sz val="13.0"/>
      </rPr>
      <t>서울기연이엔지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</si>
  <si>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</si>
  <si>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전기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통신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소방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</si>
  <si>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</si>
  <si>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</si>
  <si>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전기통신소방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</si>
  <si>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</si>
  <si>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b/>
        <color theme="1"/>
        <sz val="13.0"/>
      </rPr>
      <t>진행</t>
    </r>
  </si>
  <si>
    <r>
      <rPr>
        <rFont val="Arial"/>
        <color theme="1"/>
        <sz val="12.0"/>
      </rPr>
      <t>2</t>
    </r>
    <r>
      <rPr>
        <rFont val="맑은 고딕"/>
        <color theme="1"/>
        <sz val="12.0"/>
      </rPr>
      <t>차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체크리스트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발송 후 사업자 보완서류 대기 중</t>
    </r>
  </si>
  <si>
    <r>
      <rPr>
        <rFont val="Arial"/>
        <color theme="1"/>
        <sz val="12.0"/>
      </rPr>
      <t>LH</t>
    </r>
    <r>
      <rPr>
        <rFont val="맑은 고딕"/>
        <color theme="1"/>
        <sz val="12.0"/>
      </rPr>
      <t>한국토지주택공사</t>
    </r>
  </si>
  <si>
    <r>
      <rPr>
        <rFont val="맑은 고딕"/>
        <color theme="1"/>
        <sz val="12.0"/>
      </rPr>
      <t>화성시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장지동</t>
    </r>
    <r>
      <rPr>
        <rFont val="Arial"/>
        <color theme="1"/>
        <sz val="12.0"/>
      </rPr>
      <t xml:space="preserve"> 1022-2 </t>
    </r>
    <r>
      <rPr>
        <rFont val="맑은 고딕"/>
        <color theme="1"/>
        <sz val="12.0"/>
      </rPr>
      <t>오피스텔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신축공사</t>
    </r>
  </si>
  <si>
    <r>
      <rPr>
        <rFont val="맑은 고딕"/>
        <color theme="1"/>
        <sz val="12.0"/>
      </rPr>
      <t>공사원가검증</t>
    </r>
    <r>
      <rPr>
        <rFont val="Arial"/>
        <color theme="1"/>
        <sz val="12.0"/>
      </rPr>
      <t xml:space="preserve"> 
  (30</t>
    </r>
    <r>
      <rPr>
        <rFont val="맑은 고딕"/>
        <color theme="1"/>
        <sz val="12.0"/>
      </rPr>
      <t>세대</t>
    </r>
    <r>
      <rPr>
        <rFont val="Arial"/>
        <color theme="1"/>
        <sz val="12.0"/>
      </rPr>
      <t>)</t>
    </r>
  </si>
  <si>
    <t>2026.02.25</t>
  </si>
  <si>
    <t>2026.02.25
(03.10)</t>
  </si>
  <si>
    <t>2026.04.03</t>
  </si>
  <si>
    <r>
      <rPr>
        <rFont val="맑은 고딕"/>
        <color theme="1"/>
        <sz val="12.0"/>
      </rPr>
      <t>도급금액</t>
    </r>
  </si>
  <si>
    <r>
      <rPr>
        <rFont val="Arial"/>
        <color theme="1"/>
        <sz val="12.0"/>
      </rPr>
      <t>1</t>
    </r>
    <r>
      <rPr>
        <rFont val="굴림"/>
        <color theme="1"/>
        <sz val="12.0"/>
      </rPr>
      <t>차기성</t>
    </r>
    <r>
      <rPr>
        <rFont val="Arial"/>
        <color theme="1"/>
        <sz val="12.0"/>
      </rPr>
      <t>(60%)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</si>
  <si>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</si>
  <si>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</si>
  <si>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예정</t>
    </r>
  </si>
  <si>
    <t>사업자내역 
대기중</t>
  </si>
  <si>
    <t>6.24</t>
  </si>
  <si>
    <t>6.30</t>
  </si>
  <si>
    <r>
      <rPr>
        <rFont val="Arial"/>
        <color theme="1"/>
        <sz val="12.0"/>
      </rPr>
      <t>2</t>
    </r>
    <r>
      <rPr>
        <rFont val="굴림"/>
        <color theme="1"/>
        <sz val="12.0"/>
      </rPr>
      <t>차기성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</si>
  <si>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</si>
  <si>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진행</t>
    </r>
  </si>
  <si>
    <r>
      <rPr>
        <rFont val="굴림"/>
        <color theme="1"/>
        <sz val="12.0"/>
      </rPr>
      <t>잔금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</si>
  <si>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이남일</t>
    </r>
  </si>
  <si>
    <r>
      <rPr>
        <rFont val="맑은 고딕"/>
        <b/>
        <color theme="1"/>
        <sz val="13.0"/>
      </rPr>
      <t>예정</t>
    </r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</si>
  <si>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</si>
  <si>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3.0"/>
      </rPr>
      <t>이남일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</si>
  <si>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</si>
  <si>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</si>
  <si>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</si>
  <si>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예정</t>
    </r>
  </si>
  <si>
    <t>6.22~6.23
내역 분석</t>
  </si>
  <si>
    <t>3.4</t>
  </si>
  <si>
    <t>4.3</t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</si>
  <si>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</si>
  <si>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기성금액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</si>
  <si>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</si>
  <si>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</si>
  <si>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</t>
    </r>
    <r>
      <rPr>
        <rFont val="Arial"/>
        <color theme="1"/>
        <sz val="12.0"/>
      </rPr>
      <t xml:space="preserve">      </t>
    </r>
    <r>
      <rPr>
        <rFont val="맑은 고딕"/>
        <color theme="1"/>
        <sz val="12.0"/>
      </rPr>
      <t>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</si>
  <si>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박미야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</si>
  <si>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</si>
  <si>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구조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</si>
  <si>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t>6.30~7.2 구조물량 분석</t>
  </si>
  <si>
    <t>3.16</t>
  </si>
  <si>
    <t>4.2</t>
  </si>
  <si>
    <r>
      <rPr>
        <rFont val="맑은 고딕"/>
        <b/>
        <color theme="1"/>
        <sz val="13.0"/>
      </rPr>
      <t>박미야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</si>
  <si>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</si>
  <si>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</si>
  <si>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예정</t>
    </r>
  </si>
  <si>
    <t>보고서 작성</t>
  </si>
  <si>
    <r>
      <rPr>
        <rFont val="Arial"/>
        <color theme="1"/>
        <sz val="13.0"/>
      </rPr>
      <t>TOOL</t>
    </r>
    <r>
      <rPr>
        <rFont val="맑은 고딕"/>
        <color theme="1"/>
        <sz val="13.0"/>
      </rPr>
      <t>단가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작성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</si>
  <si>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</si>
  <si>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</si>
  <si>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토목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조경</t>
    </r>
  </si>
  <si>
    <r>
      <rPr>
        <rFont val="맑은 고딕"/>
        <b/>
        <color theme="1"/>
        <sz val="13.0"/>
      </rPr>
      <t>제이엔적산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</si>
  <si>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</si>
  <si>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조경산출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</si>
  <si>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t>3.3</t>
  </si>
  <si>
    <r>
      <rPr>
        <rFont val="맑은 고딕"/>
        <b/>
        <color theme="1"/>
        <sz val="13.0"/>
      </rPr>
      <t>제이엔적산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</si>
  <si>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</si>
  <si>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기계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기계소방</t>
    </r>
  </si>
  <si>
    <r>
      <rPr>
        <rFont val="맑은 고딕"/>
        <b/>
        <color theme="1"/>
        <sz val="13.0"/>
      </rPr>
      <t>서울기연이엔지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</si>
  <si>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</si>
  <si>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</si>
  <si>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r>
      <rPr>
        <rFont val="맑은 고딕"/>
        <b/>
        <color theme="1"/>
        <sz val="13.0"/>
      </rPr>
      <t>서울기연이엔지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</si>
  <si>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</si>
  <si>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전기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통신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소방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</si>
  <si>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</si>
  <si>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</si>
  <si>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전기통신소방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</si>
  <si>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</si>
  <si>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b/>
        <color theme="1"/>
        <sz val="13.0"/>
      </rPr>
      <t>진행</t>
    </r>
  </si>
  <si>
    <t>심의완료
(6월9일)</t>
  </si>
  <si>
    <r>
      <rPr>
        <rFont val="Arial"/>
        <color theme="1"/>
        <sz val="12.0"/>
      </rPr>
      <t>LH</t>
    </r>
    <r>
      <rPr>
        <rFont val="맑은 고딕"/>
        <color theme="1"/>
        <sz val="12.0"/>
      </rPr>
      <t>한국토지주택공사</t>
    </r>
  </si>
  <si>
    <r>
      <rPr>
        <rFont val="맑은 고딕"/>
        <color theme="1"/>
        <sz val="12.0"/>
      </rPr>
      <t>화성시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병점동</t>
    </r>
    <r>
      <rPr>
        <rFont val="Arial"/>
        <color theme="1"/>
        <sz val="12.0"/>
      </rPr>
      <t xml:space="preserve"> 897-1 </t>
    </r>
    <r>
      <rPr>
        <rFont val="맑은 고딕"/>
        <color theme="1"/>
        <sz val="12.0"/>
      </rPr>
      <t>오피스텔</t>
    </r>
    <r>
      <rPr>
        <rFont val="Arial"/>
        <color theme="1"/>
        <sz val="12.0"/>
      </rPr>
      <t>(</t>
    </r>
    <r>
      <rPr>
        <rFont val="맑은 고딕"/>
        <color theme="1"/>
        <sz val="12.0"/>
      </rPr>
      <t>청년형</t>
    </r>
    <r>
      <rPr>
        <rFont val="Arial"/>
        <color theme="1"/>
        <sz val="12.0"/>
      </rPr>
      <t xml:space="preserve">) </t>
    </r>
    <r>
      <rPr>
        <rFont val="맑은 고딕"/>
        <color theme="1"/>
        <sz val="12.0"/>
      </rPr>
      <t>신축공사</t>
    </r>
  </si>
  <si>
    <r>
      <rPr>
        <rFont val="맑은 고딕"/>
        <color theme="1"/>
        <sz val="12.0"/>
      </rPr>
      <t>공사원가검증</t>
    </r>
    <r>
      <rPr>
        <rFont val="Arial"/>
        <color theme="1"/>
        <sz val="12.0"/>
      </rPr>
      <t xml:space="preserve"> 
  (68</t>
    </r>
    <r>
      <rPr>
        <rFont val="맑은 고딕"/>
        <color theme="1"/>
        <sz val="12.0"/>
      </rPr>
      <t>세대</t>
    </r>
    <r>
      <rPr>
        <rFont val="Arial"/>
        <color theme="1"/>
        <sz val="12.0"/>
      </rPr>
      <t>)</t>
    </r>
  </si>
  <si>
    <t>2026.02.25
(03.06)</t>
  </si>
  <si>
    <t>2026.04.08</t>
  </si>
  <si>
    <r>
      <rPr>
        <rFont val="맑은 고딕"/>
        <color theme="1"/>
        <sz val="12.0"/>
      </rPr>
      <t>도급금액</t>
    </r>
  </si>
  <si>
    <r>
      <rPr>
        <rFont val="Arial"/>
        <color theme="1"/>
        <sz val="12.0"/>
      </rPr>
      <t>1</t>
    </r>
    <r>
      <rPr>
        <rFont val="굴림"/>
        <color theme="1"/>
        <sz val="12.0"/>
      </rPr>
      <t>차기성</t>
    </r>
    <r>
      <rPr>
        <rFont val="Arial"/>
        <color theme="1"/>
        <sz val="12.0"/>
      </rPr>
      <t>(60%)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</si>
  <si>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</si>
  <si>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</si>
  <si>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예정</t>
    </r>
  </si>
  <si>
    <t>보고서 작성/최종보고서 작성</t>
  </si>
  <si>
    <t>6.23</t>
  </si>
  <si>
    <r>
      <rPr>
        <rFont val="Arial"/>
        <color theme="1"/>
        <sz val="12.0"/>
      </rPr>
      <t>2</t>
    </r>
    <r>
      <rPr>
        <rFont val="굴림"/>
        <color theme="1"/>
        <sz val="12.0"/>
      </rPr>
      <t>차기성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</si>
  <si>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</si>
  <si>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진행</t>
    </r>
  </si>
  <si>
    <r>
      <rPr>
        <rFont val="굴림"/>
        <color theme="1"/>
        <sz val="12.0"/>
      </rPr>
      <t>잔금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</si>
  <si>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이남일</t>
    </r>
  </si>
  <si>
    <r>
      <rPr>
        <rFont val="맑은 고딕"/>
        <b/>
        <color theme="1"/>
        <sz val="13.0"/>
      </rPr>
      <t>예정</t>
    </r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</si>
  <si>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</si>
  <si>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3.0"/>
      </rPr>
      <t>이남일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</si>
  <si>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</si>
  <si>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</si>
  <si>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</si>
  <si>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</si>
  <si>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내역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작성</t>
    </r>
    <r>
      <rPr>
        <rFont val="Arial"/>
        <color theme="1"/>
        <sz val="13.0"/>
      </rPr>
      <t xml:space="preserve"> </t>
    </r>
  </si>
  <si>
    <t>5.15</t>
  </si>
  <si>
    <r>
      <rPr>
        <rFont val="맑은 고딕"/>
        <color theme="1"/>
        <sz val="12.0"/>
      </rPr>
      <t>기성금액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</si>
  <si>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</si>
  <si>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</si>
  <si>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</si>
  <si>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</si>
  <si>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</si>
  <si>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마감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</si>
  <si>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3.0"/>
      </rPr>
      <t>체크리스트작성</t>
    </r>
  </si>
  <si>
    <t>3.26</t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</si>
  <si>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</si>
  <si>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기성금액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</si>
  <si>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</si>
  <si>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</si>
  <si>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</t>
    </r>
    <r>
      <rPr>
        <rFont val="Arial"/>
        <color theme="1"/>
        <sz val="12.0"/>
      </rPr>
      <t xml:space="preserve">      </t>
    </r>
    <r>
      <rPr>
        <rFont val="맑은 고딕"/>
        <color theme="1"/>
        <sz val="12.0"/>
      </rPr>
      <t>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</si>
  <si>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박미야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</si>
  <si>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</si>
  <si>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구조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</si>
  <si>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t>3.13</t>
  </si>
  <si>
    <r>
      <rPr>
        <rFont val="맑은 고딕"/>
        <b/>
        <color theme="1"/>
        <sz val="13.0"/>
      </rPr>
      <t>박미야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</si>
  <si>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</si>
  <si>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토목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조경</t>
    </r>
  </si>
  <si>
    <r>
      <rPr>
        <rFont val="맑은 고딕"/>
        <b/>
        <color theme="1"/>
        <sz val="13.0"/>
      </rPr>
      <t>제이엔적산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</si>
  <si>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</si>
  <si>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조경산출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</si>
  <si>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r>
      <rPr>
        <rFont val="맑은 고딕"/>
        <b/>
        <color theme="1"/>
        <sz val="13.0"/>
      </rPr>
      <t>제이엔적산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</si>
  <si>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</si>
  <si>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기계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기계소방</t>
    </r>
  </si>
  <si>
    <r>
      <rPr>
        <rFont val="맑은 고딕"/>
        <b/>
        <color theme="1"/>
        <sz val="13.0"/>
      </rPr>
      <t>서울기연이엔지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</si>
  <si>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</si>
  <si>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</si>
  <si>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r>
      <rPr>
        <rFont val="맑은 고딕"/>
        <b/>
        <color theme="1"/>
        <sz val="13.0"/>
      </rPr>
      <t>서울기연이엔지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</si>
  <si>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</si>
  <si>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전기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통신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소방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</si>
  <si>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</si>
  <si>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</si>
  <si>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전기통신소방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</si>
  <si>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</si>
  <si>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b/>
        <color theme="1"/>
        <sz val="13.0"/>
      </rPr>
      <t>진행</t>
    </r>
  </si>
  <si>
    <r>
      <rPr>
        <rFont val="Arial"/>
        <color theme="1"/>
        <sz val="12.0"/>
      </rPr>
      <t>LH</t>
    </r>
    <r>
      <rPr>
        <rFont val="맑은 고딕"/>
        <color theme="1"/>
        <sz val="12.0"/>
      </rPr>
      <t>한국토지주택공사</t>
    </r>
  </si>
  <si>
    <r>
      <rPr>
        <rFont val="맑은 고딕"/>
        <color theme="1"/>
        <sz val="12.0"/>
      </rPr>
      <t>수원시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세류동</t>
    </r>
    <r>
      <rPr>
        <rFont val="Arial"/>
        <color theme="1"/>
        <sz val="12.0"/>
      </rPr>
      <t xml:space="preserve"> 115-4 </t>
    </r>
    <r>
      <rPr>
        <rFont val="맑은 고딕"/>
        <color theme="1"/>
        <sz val="12.0"/>
      </rPr>
      <t>오피스텔</t>
    </r>
    <r>
      <rPr>
        <rFont val="Arial"/>
        <color theme="1"/>
        <sz val="12.0"/>
      </rPr>
      <t>(</t>
    </r>
    <r>
      <rPr>
        <rFont val="맑은 고딕"/>
        <color theme="1"/>
        <sz val="12.0"/>
      </rPr>
      <t>청년형</t>
    </r>
    <r>
      <rPr>
        <rFont val="Arial"/>
        <color theme="1"/>
        <sz val="12.0"/>
      </rPr>
      <t xml:space="preserve">) </t>
    </r>
    <r>
      <rPr>
        <rFont val="맑은 고딕"/>
        <color theme="1"/>
        <sz val="12.0"/>
      </rPr>
      <t>신축공사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공사비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검증용역</t>
    </r>
  </si>
  <si>
    <r>
      <rPr>
        <rFont val="맑은 고딕"/>
        <color theme="1"/>
        <sz val="12.0"/>
      </rPr>
      <t>공사원가검증</t>
    </r>
    <r>
      <rPr>
        <rFont val="Arial"/>
        <color theme="1"/>
        <sz val="12.0"/>
      </rPr>
      <t xml:space="preserve"> 
  (100</t>
    </r>
    <r>
      <rPr>
        <rFont val="맑은 고딕"/>
        <color theme="1"/>
        <sz val="12.0"/>
      </rPr>
      <t>세대</t>
    </r>
    <r>
      <rPr>
        <rFont val="Arial"/>
        <color theme="1"/>
        <sz val="12.0"/>
      </rPr>
      <t>)</t>
    </r>
  </si>
  <si>
    <t>2026.02.13</t>
  </si>
  <si>
    <t>2026.02.13
(03.26)</t>
  </si>
  <si>
    <r>
      <rPr>
        <rFont val="맑은 고딕"/>
        <color theme="1"/>
        <sz val="12.0"/>
      </rPr>
      <t>도급금액</t>
    </r>
  </si>
  <si>
    <r>
      <rPr>
        <rFont val="Arial"/>
        <color theme="1"/>
        <sz val="12.0"/>
      </rPr>
      <t>1</t>
    </r>
    <r>
      <rPr>
        <rFont val="굴림"/>
        <color theme="1"/>
        <sz val="12.0"/>
      </rPr>
      <t>차기성</t>
    </r>
    <r>
      <rPr>
        <rFont val="Arial"/>
        <color theme="1"/>
        <sz val="12.0"/>
      </rPr>
      <t>(60%)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</si>
  <si>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</si>
  <si>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이병준</t>
    </r>
  </si>
  <si>
    <r>
      <rPr>
        <rFont val="맑은 고딕"/>
        <b/>
        <color theme="1"/>
        <sz val="13.0"/>
      </rPr>
      <t>예정</t>
    </r>
  </si>
  <si>
    <r>
      <rPr>
        <rFont val="Arial"/>
        <color theme="1"/>
        <sz val="12.0"/>
      </rPr>
      <t>2</t>
    </r>
    <r>
      <rPr>
        <rFont val="굴림"/>
        <color theme="1"/>
        <sz val="12.0"/>
      </rPr>
      <t>차기성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</si>
  <si>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이병준</t>
    </r>
  </si>
  <si>
    <r>
      <rPr>
        <rFont val="맑은 고딕"/>
        <b/>
        <color theme="1"/>
        <sz val="13.0"/>
      </rPr>
      <t>진행</t>
    </r>
  </si>
  <si>
    <r>
      <rPr>
        <rFont val="굴림"/>
        <color theme="1"/>
        <sz val="12.0"/>
      </rPr>
      <t>잔금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</si>
  <si>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</si>
  <si>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</si>
  <si>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총괄</t>
    </r>
  </si>
  <si>
    <t>6.15</t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</si>
  <si>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</si>
  <si>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</si>
  <si>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</si>
  <si>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</si>
  <si>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b/>
        <color theme="1"/>
        <sz val="13.0"/>
      </rPr>
      <t>이남일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</si>
  <si>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</si>
  <si>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건축내역산출</t>
    </r>
  </si>
  <si>
    <r>
      <rPr>
        <rFont val="맑은 고딕"/>
        <color theme="1"/>
        <sz val="13.0"/>
      </rPr>
      <t>변경작업</t>
    </r>
  </si>
  <si>
    <t>4.17</t>
  </si>
  <si>
    <t>4.23</t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</si>
  <si>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</si>
  <si>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기성금액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</si>
  <si>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이남일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</si>
  <si>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</si>
  <si>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</t>
    </r>
    <r>
      <rPr>
        <rFont val="Arial"/>
        <color theme="1"/>
        <sz val="12.0"/>
      </rPr>
      <t xml:space="preserve">      </t>
    </r>
    <r>
      <rPr>
        <rFont val="맑은 고딕"/>
        <color theme="1"/>
        <sz val="12.0"/>
      </rPr>
      <t>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</si>
  <si>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</si>
  <si>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예정</t>
    </r>
  </si>
  <si>
    <t>4.26</t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</si>
  <si>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</si>
  <si>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</si>
  <si>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</si>
  <si>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</si>
  <si>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건축마감산출</t>
    </r>
    <r>
      <rPr>
        <rFont val="Arial"/>
        <color theme="1"/>
        <sz val="13.0"/>
      </rPr>
      <t>/TOOL</t>
    </r>
    <r>
      <rPr>
        <rFont val="맑은 고딕"/>
        <color theme="1"/>
        <sz val="13.0"/>
      </rPr>
      <t>단가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작성</t>
    </r>
  </si>
  <si>
    <r>
      <rPr>
        <rFont val="맑은 고딕"/>
        <color theme="1"/>
        <sz val="13.0"/>
      </rPr>
      <t>변경작업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</si>
  <si>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</si>
  <si>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</si>
  <si>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박미야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</si>
  <si>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</si>
  <si>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구조산출</t>
    </r>
  </si>
  <si>
    <r>
      <rPr>
        <rFont val="맑은 고딕"/>
        <color theme="1"/>
        <sz val="13.0"/>
      </rPr>
      <t>변경작업</t>
    </r>
  </si>
  <si>
    <t>3.30</t>
  </si>
  <si>
    <r>
      <rPr>
        <rFont val="맑은 고딕"/>
        <b/>
        <color theme="1"/>
        <sz val="13.0"/>
      </rPr>
      <t>박미야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</si>
  <si>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</si>
  <si>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토목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조경</t>
    </r>
  </si>
  <si>
    <r>
      <rPr>
        <rFont val="맑은 고딕"/>
        <b/>
        <color theme="1"/>
        <sz val="13.0"/>
      </rPr>
      <t>제이엔적산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</si>
  <si>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</si>
  <si>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조경산출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</si>
  <si>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r>
      <rPr>
        <rFont val="맑은 고딕"/>
        <color theme="1"/>
        <sz val="13.0"/>
      </rPr>
      <t>변경작업</t>
    </r>
  </si>
  <si>
    <t>2.5
(3.30)</t>
  </si>
  <si>
    <t>2.24
(4.20)</t>
  </si>
  <si>
    <r>
      <rPr>
        <rFont val="맑은 고딕"/>
        <b/>
        <color theme="1"/>
        <sz val="13.0"/>
      </rPr>
      <t>제이엔적산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</si>
  <si>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</si>
  <si>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서울기연이엔지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</si>
  <si>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</si>
  <si>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</si>
  <si>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r>
      <rPr>
        <rFont val="맑은 고딕"/>
        <color theme="1"/>
        <sz val="13.0"/>
      </rPr>
      <t>변경작업</t>
    </r>
  </si>
  <si>
    <t>2.23
(4.20)</t>
  </si>
  <si>
    <r>
      <rPr>
        <rFont val="맑은 고딕"/>
        <b/>
        <color theme="1"/>
        <sz val="13.0"/>
      </rPr>
      <t>서울기연이엔지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</si>
  <si>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</si>
  <si>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기계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기계소방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</si>
  <si>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</si>
  <si>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</si>
  <si>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전기통신소방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</si>
  <si>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r>
      <rPr>
        <rFont val="맑은 고딕"/>
        <color theme="1"/>
        <sz val="13.0"/>
      </rPr>
      <t>변경작업</t>
    </r>
  </si>
  <si>
    <t>3.4
(4.20)</t>
  </si>
  <si>
    <r>
      <rPr>
        <rFont val="맑은 고딕"/>
        <color theme="1"/>
        <sz val="12.0"/>
      </rPr>
      <t>전기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통신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소방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</si>
  <si>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</si>
  <si>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b/>
        <color theme="1"/>
        <sz val="13.0"/>
      </rPr>
      <t>진행</t>
    </r>
  </si>
  <si>
    <r>
      <rPr>
        <rFont val="Arial"/>
        <color theme="1"/>
        <sz val="12.0"/>
      </rPr>
      <t>LH</t>
    </r>
    <r>
      <rPr>
        <rFont val="맑은 고딕"/>
        <color theme="1"/>
        <sz val="12.0"/>
      </rPr>
      <t>한국토지주택공사</t>
    </r>
  </si>
  <si>
    <r>
      <rPr>
        <rFont val="맑은 고딕"/>
        <color theme="1"/>
        <sz val="12.0"/>
      </rPr>
      <t>수원시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율전동</t>
    </r>
    <r>
      <rPr>
        <rFont val="Arial"/>
        <color theme="1"/>
        <sz val="12.0"/>
      </rPr>
      <t xml:space="preserve"> 294-2 </t>
    </r>
    <r>
      <rPr>
        <rFont val="맑은 고딕"/>
        <color theme="1"/>
        <sz val="12.0"/>
      </rPr>
      <t>아파트</t>
    </r>
    <r>
      <rPr>
        <rFont val="Arial"/>
        <color theme="1"/>
        <sz val="12.0"/>
      </rPr>
      <t>(</t>
    </r>
    <r>
      <rPr>
        <rFont val="맑은 고딕"/>
        <color theme="1"/>
        <sz val="12.0"/>
      </rPr>
      <t>청년형</t>
    </r>
    <r>
      <rPr>
        <rFont val="Arial"/>
        <color theme="1"/>
        <sz val="12.0"/>
      </rPr>
      <t xml:space="preserve">) </t>
    </r>
    <r>
      <rPr>
        <rFont val="맑은 고딕"/>
        <color theme="1"/>
        <sz val="12.0"/>
      </rPr>
      <t>신축공사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공사비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검증용역</t>
    </r>
  </si>
  <si>
    <r>
      <rPr>
        <rFont val="맑은 고딕"/>
        <color theme="1"/>
        <sz val="12.0"/>
      </rPr>
      <t>공사원가검증</t>
    </r>
    <r>
      <rPr>
        <rFont val="Arial"/>
        <color theme="1"/>
        <sz val="12.0"/>
      </rPr>
      <t xml:space="preserve"> 
  (99</t>
    </r>
    <r>
      <rPr>
        <rFont val="맑은 고딕"/>
        <color theme="1"/>
        <sz val="12.0"/>
      </rPr>
      <t>세대</t>
    </r>
    <r>
      <rPr>
        <rFont val="Arial"/>
        <color theme="1"/>
        <sz val="12.0"/>
      </rPr>
      <t>+</t>
    </r>
    <r>
      <rPr>
        <rFont val="맑은 고딕"/>
        <color theme="1"/>
        <sz val="12.0"/>
      </rPr>
      <t>근생</t>
    </r>
    <r>
      <rPr>
        <rFont val="Arial"/>
        <color theme="1"/>
        <sz val="12.0"/>
      </rPr>
      <t>)</t>
    </r>
  </si>
  <si>
    <t>2025.12.16</t>
  </si>
  <si>
    <t>2025.03.15</t>
  </si>
  <si>
    <t>2026.02.10</t>
  </si>
  <si>
    <t>2026.02.19</t>
  </si>
  <si>
    <t>2026.03.09
(03.25)</t>
  </si>
  <si>
    <r>
      <rPr>
        <rFont val="맑은 고딕"/>
        <color theme="1"/>
        <sz val="12.0"/>
      </rPr>
      <t>도급금액</t>
    </r>
  </si>
  <si>
    <r>
      <rPr>
        <rFont val="Arial"/>
        <color theme="1"/>
        <sz val="12.0"/>
      </rPr>
      <t>1</t>
    </r>
    <r>
      <rPr>
        <rFont val="굴림"/>
        <color theme="1"/>
        <sz val="12.0"/>
      </rPr>
      <t>차기성</t>
    </r>
    <r>
      <rPr>
        <rFont val="Arial"/>
        <color theme="1"/>
        <sz val="12.0"/>
      </rPr>
      <t>(60%)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</si>
  <si>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</si>
  <si>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하은정</t>
    </r>
  </si>
  <si>
    <r>
      <rPr>
        <rFont val="맑은 고딕"/>
        <b/>
        <color theme="1"/>
        <sz val="13.0"/>
      </rPr>
      <t>예정</t>
    </r>
  </si>
  <si>
    <r>
      <rPr>
        <rFont val="Arial"/>
        <color theme="1"/>
        <sz val="12.0"/>
      </rPr>
      <t>2</t>
    </r>
    <r>
      <rPr>
        <rFont val="굴림"/>
        <color theme="1"/>
        <sz val="12.0"/>
      </rPr>
      <t>차기성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</si>
  <si>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진행</t>
    </r>
  </si>
  <si>
    <r>
      <rPr>
        <rFont val="굴림"/>
        <color theme="1"/>
        <sz val="12.0"/>
      </rPr>
      <t>잔금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</si>
  <si>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이병준</t>
    </r>
  </si>
  <si>
    <r>
      <rPr>
        <rFont val="맑은 고딕"/>
        <b/>
        <color theme="1"/>
        <sz val="13.0"/>
      </rPr>
      <t>예정</t>
    </r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</si>
  <si>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</si>
  <si>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3.0"/>
      </rPr>
      <t>이병준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</si>
  <si>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</si>
  <si>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</si>
  <si>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</si>
  <si>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</si>
  <si>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보고서</t>
    </r>
    <r>
      <rPr>
        <rFont val="Arial"/>
        <color theme="1"/>
        <sz val="13.0"/>
      </rPr>
      <t>/</t>
    </r>
    <r>
      <rPr>
        <rFont val="맑은 고딕"/>
        <color theme="1"/>
        <sz val="13.0"/>
      </rPr>
      <t>총괄</t>
    </r>
  </si>
  <si>
    <t>4.06</t>
  </si>
  <si>
    <t>6.19</t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</si>
  <si>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</si>
  <si>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기성금액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</si>
  <si>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</si>
  <si>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</si>
  <si>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</t>
    </r>
    <r>
      <rPr>
        <rFont val="Arial"/>
        <color theme="1"/>
        <sz val="12.0"/>
      </rPr>
      <t xml:space="preserve">      </t>
    </r>
    <r>
      <rPr>
        <rFont val="맑은 고딕"/>
        <color theme="1"/>
        <sz val="12.0"/>
      </rPr>
      <t>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</si>
  <si>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이남일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</si>
  <si>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</si>
  <si>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보고서</t>
    </r>
  </si>
  <si>
    <t>4.21</t>
  </si>
  <si>
    <t>4.29</t>
  </si>
  <si>
    <r>
      <rPr>
        <rFont val="맑은 고딕"/>
        <b/>
        <color theme="1"/>
        <sz val="13.0"/>
      </rPr>
      <t>이남일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</si>
  <si>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</si>
  <si>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</si>
  <si>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</si>
  <si>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내역검토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원가계산서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작성</t>
    </r>
  </si>
  <si>
    <t>2.10</t>
  </si>
  <si>
    <t>2.19</t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</si>
  <si>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</si>
  <si>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</si>
  <si>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</si>
  <si>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</si>
  <si>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건축마감산출</t>
    </r>
    <r>
      <rPr>
        <rFont val="Arial"/>
        <color theme="1"/>
        <sz val="13.0"/>
      </rPr>
      <t>/TOOL</t>
    </r>
    <r>
      <rPr>
        <rFont val="맑은 고딕"/>
        <color theme="1"/>
        <sz val="13.0"/>
      </rPr>
      <t>단가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작성</t>
    </r>
  </si>
  <si>
    <t>1.26</t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</si>
  <si>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</si>
  <si>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</si>
  <si>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건축</t>
    </r>
    <r>
      <rPr>
        <rFont val="Arial"/>
        <color theme="1"/>
        <sz val="12.0"/>
      </rPr>
      <t>(</t>
    </r>
    <r>
      <rPr>
        <rFont val="맑은 고딕"/>
        <color theme="1"/>
        <sz val="12.0"/>
      </rPr>
      <t>마감</t>
    </r>
    <r>
      <rPr>
        <rFont val="Arial"/>
        <color theme="1"/>
        <sz val="12.0"/>
      </rPr>
      <t>,</t>
    </r>
    <r>
      <rPr>
        <rFont val="맑은 고딕"/>
        <color theme="1"/>
        <sz val="12.0"/>
      </rPr>
      <t>구조</t>
    </r>
    <r>
      <rPr>
        <rFont val="Arial"/>
        <color theme="1"/>
        <sz val="12.0"/>
      </rPr>
      <t>,</t>
    </r>
    <r>
      <rPr>
        <rFont val="맑은 고딕"/>
        <color theme="1"/>
        <sz val="12.0"/>
      </rPr>
      <t>내역</t>
    </r>
    <r>
      <rPr>
        <rFont val="Arial"/>
        <color theme="1"/>
        <sz val="12.0"/>
      </rPr>
      <t>)</t>
    </r>
  </si>
  <si>
    <r>
      <rPr>
        <rFont val="맑은 고딕"/>
        <b/>
        <color theme="1"/>
        <sz val="13.0"/>
      </rPr>
      <t>원엔지니어링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</si>
  <si>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</si>
  <si>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구조및마감산출</t>
    </r>
    <r>
      <rPr>
        <rFont val="Arial"/>
        <color theme="1"/>
        <sz val="13.0"/>
      </rPr>
      <t xml:space="preserve">, </t>
    </r>
    <r>
      <rPr>
        <rFont val="맑은 고딕"/>
        <color theme="1"/>
        <sz val="13.0"/>
      </rPr>
      <t>내역작성</t>
    </r>
  </si>
  <si>
    <r>
      <rPr>
        <rFont val="Arial"/>
        <color theme="1"/>
        <sz val="13.0"/>
      </rPr>
      <t>2</t>
    </r>
    <r>
      <rPr>
        <rFont val="맑은 고딕"/>
        <color theme="1"/>
        <sz val="13.0"/>
      </rPr>
      <t>월</t>
    </r>
    <r>
      <rPr>
        <rFont val="Arial"/>
        <color theme="1"/>
        <sz val="13.0"/>
      </rPr>
      <t>11</t>
    </r>
    <r>
      <rPr>
        <rFont val="맑은 고딕"/>
        <color theme="1"/>
        <sz val="13.0"/>
      </rPr>
      <t>일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수령</t>
    </r>
  </si>
  <si>
    <t>1.12</t>
  </si>
  <si>
    <t>2.11</t>
  </si>
  <si>
    <r>
      <rPr>
        <rFont val="맑은 고딕"/>
        <b/>
        <color theme="1"/>
        <sz val="13.0"/>
      </rPr>
      <t>원엔지니어링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</si>
  <si>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</si>
  <si>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토목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조경</t>
    </r>
  </si>
  <si>
    <r>
      <rPr>
        <rFont val="맑은 고딕"/>
        <b/>
        <color theme="1"/>
        <sz val="13.0"/>
      </rPr>
      <t>제이엔적산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</si>
  <si>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</si>
  <si>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조경산출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</si>
  <si>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r>
      <rPr>
        <rFont val="Arial"/>
        <color theme="1"/>
        <sz val="13.0"/>
      </rPr>
      <t>2</t>
    </r>
    <r>
      <rPr>
        <rFont val="맑은 고딕"/>
        <color theme="1"/>
        <sz val="13.0"/>
      </rPr>
      <t>월</t>
    </r>
    <r>
      <rPr>
        <rFont val="Arial"/>
        <color theme="1"/>
        <sz val="13.0"/>
      </rPr>
      <t>6</t>
    </r>
    <r>
      <rPr>
        <rFont val="맑은 고딕"/>
        <color theme="1"/>
        <sz val="13.0"/>
      </rPr>
      <t>일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수령</t>
    </r>
  </si>
  <si>
    <t>2.6</t>
  </si>
  <si>
    <r>
      <rPr>
        <rFont val="맑은 고딕"/>
        <b/>
        <color theme="1"/>
        <sz val="13.0"/>
      </rPr>
      <t>제이엔적산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</si>
  <si>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</si>
  <si>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기계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기계소방</t>
    </r>
  </si>
  <si>
    <r>
      <rPr>
        <rFont val="맑은 고딕"/>
        <b/>
        <color theme="1"/>
        <sz val="13.0"/>
      </rPr>
      <t>서울기연이엔지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</si>
  <si>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</si>
  <si>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</si>
  <si>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r>
      <rPr>
        <rFont val="Arial"/>
        <color theme="1"/>
        <sz val="13.0"/>
      </rPr>
      <t>2</t>
    </r>
    <r>
      <rPr>
        <rFont val="맑은 고딕"/>
        <color theme="1"/>
        <sz val="13.0"/>
      </rPr>
      <t>월</t>
    </r>
    <r>
      <rPr>
        <rFont val="Arial"/>
        <color theme="1"/>
        <sz val="13.0"/>
      </rPr>
      <t>9</t>
    </r>
    <r>
      <rPr>
        <rFont val="맑은 고딕"/>
        <color theme="1"/>
        <sz val="13.0"/>
      </rPr>
      <t>일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수령</t>
    </r>
  </si>
  <si>
    <t>2.9</t>
  </si>
  <si>
    <r>
      <rPr>
        <rFont val="맑은 고딕"/>
        <b/>
        <color theme="1"/>
        <sz val="13.0"/>
      </rPr>
      <t>서울기연이엔지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</si>
  <si>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</si>
  <si>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전기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통신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소방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</si>
  <si>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</si>
  <si>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</si>
  <si>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전기통신소방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</si>
  <si>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r>
      <rPr>
        <rFont val="Arial"/>
        <color theme="1"/>
        <sz val="13.0"/>
      </rPr>
      <t>2</t>
    </r>
    <r>
      <rPr>
        <rFont val="맑은 고딕"/>
        <color theme="1"/>
        <sz val="13.0"/>
      </rPr>
      <t>월</t>
    </r>
    <r>
      <rPr>
        <rFont val="Arial"/>
        <color theme="1"/>
        <sz val="13.0"/>
      </rPr>
      <t>6</t>
    </r>
    <r>
      <rPr>
        <rFont val="맑은 고딕"/>
        <color theme="1"/>
        <sz val="13.0"/>
      </rPr>
      <t>일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수령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</si>
  <si>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</si>
  <si>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b/>
        <color theme="1"/>
        <sz val="13.0"/>
      </rPr>
      <t>진행</t>
    </r>
  </si>
  <si>
    <t>심의 완료 
(6.09)</t>
  </si>
  <si>
    <r>
      <rPr>
        <rFont val="Arial"/>
        <color theme="1"/>
        <sz val="12.0"/>
      </rPr>
      <t>LH</t>
    </r>
    <r>
      <rPr>
        <rFont val="맑은 고딕"/>
        <color theme="1"/>
        <sz val="12.0"/>
      </rPr>
      <t>한국토지주택공사</t>
    </r>
  </si>
  <si>
    <r>
      <rPr>
        <rFont val="맑은 고딕"/>
        <color theme="1"/>
        <sz val="12.0"/>
      </rPr>
      <t>수원시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팔달구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인계동</t>
    </r>
    <r>
      <rPr>
        <rFont val="Arial"/>
        <color theme="1"/>
        <sz val="12.0"/>
      </rPr>
      <t xml:space="preserve"> 1122-4 </t>
    </r>
    <r>
      <rPr>
        <rFont val="맑은 고딕"/>
        <color theme="1"/>
        <sz val="12.0"/>
      </rPr>
      <t>오피스텔</t>
    </r>
    <r>
      <rPr>
        <rFont val="Arial"/>
        <color theme="1"/>
        <sz val="12.0"/>
      </rPr>
      <t>(</t>
    </r>
    <r>
      <rPr>
        <rFont val="맑은 고딕"/>
        <color theme="1"/>
        <sz val="12.0"/>
      </rPr>
      <t>청년형</t>
    </r>
    <r>
      <rPr>
        <rFont val="Arial"/>
        <color theme="1"/>
        <sz val="12.0"/>
      </rPr>
      <t xml:space="preserve">) </t>
    </r>
    <r>
      <rPr>
        <rFont val="맑은 고딕"/>
        <color theme="1"/>
        <sz val="12.0"/>
      </rPr>
      <t>신축공사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공사비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검증용역</t>
    </r>
  </si>
  <si>
    <r>
      <rPr>
        <rFont val="맑은 고딕"/>
        <color theme="1"/>
        <sz val="12.0"/>
      </rPr>
      <t>공사원가검증</t>
    </r>
    <r>
      <rPr>
        <rFont val="Arial"/>
        <color theme="1"/>
        <sz val="12.0"/>
      </rPr>
      <t xml:space="preserve"> 
  (130</t>
    </r>
    <r>
      <rPr>
        <rFont val="맑은 고딕"/>
        <color theme="1"/>
        <sz val="12.0"/>
      </rPr>
      <t>세대</t>
    </r>
    <r>
      <rPr>
        <rFont val="Arial"/>
        <color theme="1"/>
        <sz val="12.0"/>
      </rPr>
      <t>+</t>
    </r>
    <r>
      <rPr>
        <rFont val="맑은 고딕"/>
        <color theme="1"/>
        <sz val="12.0"/>
      </rPr>
      <t>근생</t>
    </r>
    <r>
      <rPr>
        <rFont val="Arial"/>
        <color theme="1"/>
        <sz val="12.0"/>
      </rPr>
      <t>)</t>
    </r>
  </si>
  <si>
    <t>2025.08.28</t>
  </si>
  <si>
    <t>2028.12.31</t>
  </si>
  <si>
    <t>2025.12.15</t>
  </si>
  <si>
    <t>2026.01.20</t>
  </si>
  <si>
    <t>2026.02.12
(2026.03.14)</t>
  </si>
  <si>
    <t>2026.03.26</t>
  </si>
  <si>
    <r>
      <rPr>
        <rFont val="맑은 고딕"/>
        <color theme="1"/>
        <sz val="12.0"/>
      </rPr>
      <t>도급금액</t>
    </r>
  </si>
  <si>
    <r>
      <rPr>
        <rFont val="Arial"/>
        <color theme="1"/>
        <sz val="12.0"/>
      </rPr>
      <t>1</t>
    </r>
    <r>
      <rPr>
        <rFont val="맑은 고딕"/>
        <color theme="1"/>
        <sz val="12.0"/>
      </rPr>
      <t>차기성</t>
    </r>
    <r>
      <rPr>
        <rFont val="Arial"/>
        <color theme="1"/>
        <sz val="12.0"/>
      </rPr>
      <t>(60%)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</si>
  <si>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</si>
  <si>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하은정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</si>
  <si>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</si>
  <si>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총괄</t>
    </r>
  </si>
  <si>
    <r>
      <rPr>
        <rFont val="Arial"/>
        <color theme="1"/>
        <sz val="12.0"/>
      </rPr>
      <t>2</t>
    </r>
    <r>
      <rPr>
        <rFont val="맑은 고딕"/>
        <color theme="1"/>
        <sz val="12.0"/>
      </rPr>
      <t>차기성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</si>
  <si>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하은정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</si>
  <si>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</si>
  <si>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잔금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</si>
  <si>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</si>
  <si>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</si>
  <si>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총괄</t>
    </r>
  </si>
  <si>
    <t>03.16</t>
  </si>
  <si>
    <t>4.02</t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</si>
  <si>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</si>
  <si>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</si>
  <si>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</si>
  <si>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</si>
  <si>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</si>
  <si>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</si>
  <si>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내역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보고서작성</t>
    </r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</si>
  <si>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</si>
  <si>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기성금액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</si>
  <si>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</si>
  <si>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</si>
  <si>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</t>
    </r>
    <r>
      <rPr>
        <rFont val="Arial"/>
        <color theme="1"/>
        <sz val="12.0"/>
      </rPr>
      <t xml:space="preserve">      </t>
    </r>
    <r>
      <rPr>
        <rFont val="맑은 고딕"/>
        <color theme="1"/>
        <sz val="12.0"/>
      </rPr>
      <t>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</si>
  <si>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이남일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</si>
  <si>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</si>
  <si>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내역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보고서작성</t>
    </r>
  </si>
  <si>
    <t>4.10</t>
  </si>
  <si>
    <r>
      <rPr>
        <rFont val="맑은 고딕"/>
        <b/>
        <color theme="1"/>
        <sz val="13.0"/>
      </rPr>
      <t>이남일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</si>
  <si>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</si>
  <si>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</si>
  <si>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</si>
  <si>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사업자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비교검토</t>
    </r>
  </si>
  <si>
    <t>12.24</t>
  </si>
  <si>
    <t>1.9</t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</si>
  <si>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</si>
  <si>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</si>
  <si>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</si>
  <si>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</si>
  <si>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건축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수량산출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</si>
  <si>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</si>
  <si>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</si>
  <si>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건축구조</t>
    </r>
  </si>
  <si>
    <r>
      <rPr>
        <rFont val="맑은 고딕"/>
        <b/>
        <color theme="1"/>
        <sz val="13.0"/>
      </rPr>
      <t>대한건설적산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</si>
  <si>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</si>
  <si>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구조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  <r>
      <rPr>
        <rFont val="Arial"/>
        <color theme="1"/>
        <sz val="13.0"/>
      </rPr>
      <t>.(01/07)</t>
    </r>
  </si>
  <si>
    <r>
      <rPr>
        <rFont val="맑은 고딕"/>
        <b/>
        <color theme="1"/>
        <sz val="13.0"/>
      </rPr>
      <t>대한건설적산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</si>
  <si>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</si>
  <si>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토목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조경</t>
    </r>
  </si>
  <si>
    <r>
      <rPr>
        <rFont val="맑은 고딕"/>
        <b/>
        <color theme="1"/>
        <sz val="13.0"/>
      </rPr>
      <t>디엔씨컴퍼니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</si>
  <si>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</si>
  <si>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수량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내역산출</t>
    </r>
    <r>
      <rPr>
        <rFont val="Arial"/>
        <color theme="1"/>
        <sz val="13.0"/>
      </rPr>
      <t xml:space="preserve">.(01/09 </t>
    </r>
    <r>
      <rPr>
        <rFont val="맑은 고딕"/>
        <color theme="1"/>
        <sz val="13.0"/>
      </rPr>
      <t>완료</t>
    </r>
    <r>
      <rPr>
        <rFont val="Arial"/>
        <color theme="1"/>
        <sz val="13.0"/>
      </rPr>
      <t>)</t>
    </r>
  </si>
  <si>
    <t>12.18</t>
  </si>
  <si>
    <t>1.7</t>
  </si>
  <si>
    <r>
      <rPr>
        <rFont val="맑은 고딕"/>
        <b/>
        <color theme="1"/>
        <sz val="13.0"/>
      </rPr>
      <t>디엔씨컴퍼니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</si>
  <si>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</si>
  <si>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기계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기계소방</t>
    </r>
  </si>
  <si>
    <r>
      <rPr>
        <rFont val="맑은 고딕"/>
        <b/>
        <color theme="1"/>
        <sz val="13.0"/>
      </rPr>
      <t>서울기연이엔지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</si>
  <si>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</si>
  <si>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수량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내역산출</t>
    </r>
    <r>
      <rPr>
        <rFont val="Arial"/>
        <color theme="1"/>
        <sz val="13.0"/>
      </rPr>
      <t xml:space="preserve">.(01/09 </t>
    </r>
    <r>
      <rPr>
        <rFont val="맑은 고딕"/>
        <color theme="1"/>
        <sz val="13.0"/>
      </rPr>
      <t>완료</t>
    </r>
    <r>
      <rPr>
        <rFont val="Arial"/>
        <color theme="1"/>
        <sz val="13.0"/>
      </rPr>
      <t>)</t>
    </r>
  </si>
  <si>
    <r>
      <rPr>
        <rFont val="맑은 고딕"/>
        <b/>
        <color theme="1"/>
        <sz val="13.0"/>
      </rPr>
      <t>서울기연이엔지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</si>
  <si>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</si>
  <si>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전기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통신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소방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</si>
  <si>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</si>
  <si>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</si>
  <si>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수량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내역산출</t>
    </r>
    <r>
      <rPr>
        <rFont val="Arial"/>
        <color theme="1"/>
        <sz val="13.0"/>
      </rPr>
      <t xml:space="preserve">.(01/09 </t>
    </r>
    <r>
      <rPr>
        <rFont val="맑은 고딕"/>
        <color theme="1"/>
        <sz val="13.0"/>
      </rPr>
      <t>완료</t>
    </r>
    <r>
      <rPr>
        <rFont val="Arial"/>
        <color theme="1"/>
        <sz val="13.0"/>
      </rPr>
      <t>)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</si>
  <si>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</si>
  <si>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b/>
        <color theme="1"/>
        <sz val="13.0"/>
      </rPr>
      <t>진행</t>
    </r>
  </si>
  <si>
    <t>심의 완료
(조치내역서 완료)</t>
  </si>
  <si>
    <r>
      <rPr>
        <rFont val="Arial"/>
        <color theme="1"/>
        <sz val="12.0"/>
      </rPr>
      <t>LH</t>
    </r>
    <r>
      <rPr>
        <rFont val="맑은 고딕"/>
        <color theme="1"/>
        <sz val="12.0"/>
      </rPr>
      <t>한국토지주택공사</t>
    </r>
  </si>
  <si>
    <r>
      <rPr>
        <rFont val="맑은 고딕"/>
        <color theme="1"/>
        <sz val="12.0"/>
      </rPr>
      <t>오산시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세교동</t>
    </r>
    <r>
      <rPr>
        <rFont val="Arial"/>
        <color theme="1"/>
        <sz val="12.0"/>
      </rPr>
      <t xml:space="preserve"> 591-2 </t>
    </r>
    <r>
      <rPr>
        <rFont val="맑은 고딕"/>
        <color theme="1"/>
        <sz val="12.0"/>
      </rPr>
      <t>오피스텔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신축공사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공사비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검증용역</t>
    </r>
  </si>
  <si>
    <r>
      <rPr>
        <rFont val="맑은 고딕"/>
        <color theme="1"/>
        <sz val="12.0"/>
      </rPr>
      <t xml:space="preserve">공사원가검증
</t>
    </r>
    <r>
      <rPr>
        <rFont val="Arial"/>
        <color theme="1"/>
        <sz val="12.0"/>
      </rPr>
      <t xml:space="preserve">  (199</t>
    </r>
    <r>
      <rPr>
        <rFont val="맑은 고딕"/>
        <color theme="1"/>
        <sz val="12.0"/>
      </rPr>
      <t>세대</t>
    </r>
    <r>
      <rPr>
        <rFont val="Arial"/>
        <color theme="1"/>
        <sz val="12.0"/>
      </rPr>
      <t>+</t>
    </r>
    <r>
      <rPr>
        <rFont val="맑은 고딕"/>
        <color theme="1"/>
        <sz val="12.0"/>
      </rPr>
      <t>근생</t>
    </r>
    <r>
      <rPr>
        <rFont val="Arial"/>
        <color theme="1"/>
        <sz val="12.0"/>
      </rPr>
      <t>)</t>
    </r>
  </si>
  <si>
    <t>2028.12.31`</t>
  </si>
  <si>
    <t>2025.11.19</t>
  </si>
  <si>
    <t>2025.12.24</t>
  </si>
  <si>
    <t>2026.02.12
(03.10)</t>
  </si>
  <si>
    <t>2026.03.27</t>
  </si>
  <si>
    <r>
      <rPr>
        <rFont val="맑은 고딕"/>
        <color theme="1"/>
        <sz val="12.0"/>
      </rPr>
      <t>도급금액</t>
    </r>
  </si>
  <si>
    <r>
      <rPr>
        <rFont val="Arial"/>
        <color theme="1"/>
        <sz val="12.0"/>
      </rPr>
      <t>1</t>
    </r>
    <r>
      <rPr>
        <rFont val="맑은 고딕"/>
        <color theme="1"/>
        <sz val="12.0"/>
      </rPr>
      <t>차기성</t>
    </r>
    <r>
      <rPr>
        <rFont val="Arial"/>
        <color theme="1"/>
        <sz val="12.0"/>
      </rPr>
      <t>(60%)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</si>
  <si>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</si>
  <si>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하은정</t>
    </r>
  </si>
  <si>
    <r>
      <rPr>
        <rFont val="맑은 고딕"/>
        <b/>
        <color theme="1"/>
        <sz val="13.0"/>
      </rPr>
      <t>예정</t>
    </r>
  </si>
  <si>
    <r>
      <rPr>
        <rFont val="Arial"/>
        <color theme="1"/>
        <sz val="12.0"/>
      </rPr>
      <t>2</t>
    </r>
    <r>
      <rPr>
        <rFont val="맑은 고딕"/>
        <color theme="1"/>
        <sz val="12.0"/>
      </rPr>
      <t>차기성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</si>
  <si>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하은정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</si>
  <si>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</si>
  <si>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잔금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</si>
  <si>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</si>
  <si>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</si>
  <si>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총괄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보고서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작성</t>
    </r>
  </si>
  <si>
    <t>3.24</t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</si>
  <si>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</si>
  <si>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</si>
  <si>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</si>
  <si>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</si>
  <si>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b/>
        <color theme="1"/>
        <sz val="13.0"/>
      </rPr>
      <t>이남일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</si>
  <si>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</si>
  <si>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건축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내역산출</t>
    </r>
    <r>
      <rPr>
        <rFont val="Arial"/>
        <color theme="1"/>
        <sz val="13.0"/>
      </rPr>
      <t xml:space="preserve">, </t>
    </r>
    <r>
      <rPr>
        <rFont val="맑은 고딕"/>
        <color theme="1"/>
        <sz val="13.0"/>
      </rPr>
      <t>보고서작성</t>
    </r>
  </si>
  <si>
    <t>3.27</t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</si>
  <si>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</si>
  <si>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기성금액</t>
    </r>
  </si>
  <si>
    <r>
      <rPr>
        <rFont val="맑은 고딕"/>
        <b/>
        <color theme="1"/>
        <sz val="13.0"/>
      </rPr>
      <t>이남일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</si>
  <si>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</si>
  <si>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</t>
    </r>
    <r>
      <rPr>
        <rFont val="Arial"/>
        <color theme="1"/>
        <sz val="12.0"/>
      </rPr>
      <t xml:space="preserve">      </t>
    </r>
    <r>
      <rPr>
        <rFont val="맑은 고딕"/>
        <color theme="1"/>
        <sz val="12.0"/>
      </rPr>
      <t>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</si>
  <si>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</si>
  <si>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</si>
  <si>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건축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마감산출</t>
    </r>
  </si>
  <si>
    <t>11.26</t>
  </si>
  <si>
    <t>12.17</t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</si>
  <si>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</si>
  <si>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</si>
  <si>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</si>
  <si>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</si>
  <si>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건축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마감산출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</si>
  <si>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</si>
  <si>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</si>
  <si>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김광수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</si>
  <si>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</si>
  <si>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</si>
  <si>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b/>
        <color theme="1"/>
        <sz val="13.0"/>
      </rPr>
      <t>김광수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</si>
  <si>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</si>
  <si>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</si>
  <si>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</si>
  <si>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내역보조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업무</t>
    </r>
  </si>
  <si>
    <t>2.23</t>
  </si>
  <si>
    <t>2.27</t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</si>
  <si>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</si>
  <si>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</si>
  <si>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</si>
  <si>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</si>
  <si>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내역분석</t>
    </r>
  </si>
  <si>
    <t>1.28</t>
  </si>
  <si>
    <t>1.30</t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</si>
  <si>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</si>
  <si>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</si>
  <si>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</si>
  <si>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</si>
  <si>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체크리스트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검토</t>
    </r>
  </si>
  <si>
    <t>1.27</t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</si>
  <si>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</si>
  <si>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</si>
  <si>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기계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기계소방</t>
    </r>
  </si>
  <si>
    <r>
      <rPr>
        <rFont val="맑은 고딕"/>
        <b/>
        <color theme="1"/>
        <sz val="13.0"/>
      </rPr>
      <t>서울기연이엔지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</si>
  <si>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기계소방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</si>
  <si>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2.0"/>
      </rPr>
      <t>전기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통신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소방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</si>
  <si>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</si>
  <si>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color theme="1"/>
        <sz val="13.0"/>
      </rPr>
      <t>전기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통신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전기소방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</si>
  <si>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t>심의 일정 
(6.16예정)</t>
  </si>
  <si>
    <r>
      <rPr>
        <rFont val="Arial"/>
        <color theme="1"/>
        <sz val="12.0"/>
      </rPr>
      <t>LH</t>
    </r>
    <r>
      <rPr>
        <rFont val="맑은 고딕"/>
        <color theme="1"/>
        <sz val="12.0"/>
      </rPr>
      <t>한국토지주택공사</t>
    </r>
  </si>
  <si>
    <r>
      <rPr>
        <rFont val="맑은 고딕"/>
        <color theme="1"/>
        <sz val="12.0"/>
      </rPr>
      <t>안양시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만안구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안양동</t>
    </r>
    <r>
      <rPr>
        <rFont val="Arial"/>
        <color theme="1"/>
        <sz val="12.0"/>
      </rPr>
      <t xml:space="preserve"> 517-23 </t>
    </r>
    <r>
      <rPr>
        <rFont val="맑은 고딕"/>
        <color theme="1"/>
        <sz val="12.0"/>
      </rPr>
      <t>청년임대주택</t>
    </r>
    <r>
      <rPr>
        <rFont val="Arial"/>
        <color theme="1"/>
        <sz val="12.0"/>
      </rPr>
      <t>(</t>
    </r>
    <r>
      <rPr>
        <rFont val="맑은 고딕"/>
        <color theme="1"/>
        <sz val="12.0"/>
      </rPr>
      <t>오피스텔</t>
    </r>
    <r>
      <rPr>
        <rFont val="Arial"/>
        <color theme="1"/>
        <sz val="12.0"/>
      </rPr>
      <t>)</t>
    </r>
    <r>
      <rPr>
        <rFont val="맑은 고딕"/>
        <color theme="1"/>
        <sz val="12.0"/>
      </rPr>
      <t>신축공사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공사비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검증용역</t>
    </r>
  </si>
  <si>
    <r>
      <rPr>
        <rFont val="맑은 고딕"/>
        <color theme="1"/>
        <sz val="12.0"/>
      </rPr>
      <t xml:space="preserve">공사원가검증
</t>
    </r>
    <r>
      <rPr>
        <rFont val="Arial"/>
        <color theme="1"/>
        <sz val="12.0"/>
      </rPr>
      <t>(260</t>
    </r>
    <r>
      <rPr>
        <rFont val="맑은 고딕"/>
        <color theme="1"/>
        <sz val="12.0"/>
      </rPr>
      <t>세대</t>
    </r>
    <r>
      <rPr>
        <rFont val="Arial"/>
        <color theme="1"/>
        <sz val="12.0"/>
      </rPr>
      <t>)</t>
    </r>
  </si>
  <si>
    <t>2025-11-18</t>
  </si>
  <si>
    <t>2025-12-22</t>
  </si>
  <si>
    <t>2026.03.05
(03.13)</t>
  </si>
  <si>
    <t>2026.3.30</t>
  </si>
  <si>
    <r>
      <rPr>
        <rFont val="맑은 고딕"/>
        <color theme="1"/>
        <sz val="12.0"/>
      </rPr>
      <t>도급금액</t>
    </r>
  </si>
  <si>
    <r>
      <rPr>
        <rFont val="Arial"/>
        <color theme="1"/>
        <sz val="12.0"/>
      </rPr>
      <t>1</t>
    </r>
    <r>
      <rPr>
        <rFont val="맑은 고딕"/>
        <color theme="1"/>
        <sz val="12.0"/>
      </rPr>
      <t>차기성</t>
    </r>
    <r>
      <rPr>
        <rFont val="Arial"/>
        <color theme="1"/>
        <sz val="12.0"/>
      </rPr>
      <t>(60%)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</si>
  <si>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</si>
  <si>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하은정</t>
    </r>
  </si>
  <si>
    <r>
      <rPr>
        <rFont val="맑은 고딕"/>
        <b/>
        <color theme="1"/>
        <sz val="13.0"/>
      </rPr>
      <t>예정</t>
    </r>
  </si>
  <si>
    <r>
      <rPr>
        <rFont val="Arial"/>
        <color theme="1"/>
        <sz val="12.0"/>
      </rPr>
      <t>2</t>
    </r>
    <r>
      <rPr>
        <rFont val="맑은 고딕"/>
        <color theme="1"/>
        <sz val="12.0"/>
      </rPr>
      <t>차기성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</si>
  <si>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하은정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</si>
  <si>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</si>
  <si>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잔금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</si>
  <si>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</si>
  <si>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</si>
  <si>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총괄</t>
    </r>
    <r>
      <rPr>
        <rFont val="Arial"/>
        <color theme="1"/>
        <sz val="13.0"/>
      </rPr>
      <t>/</t>
    </r>
    <r>
      <rPr>
        <rFont val="맑은 고딕"/>
        <color theme="1"/>
        <sz val="13.0"/>
      </rPr>
      <t>보고서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작성</t>
    </r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</si>
  <si>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</si>
  <si>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</si>
  <si>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</si>
  <si>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</si>
  <si>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b/>
        <color theme="1"/>
        <sz val="13.0"/>
      </rPr>
      <t>이남일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</si>
  <si>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</si>
  <si>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보고서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작성</t>
    </r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</si>
  <si>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</si>
  <si>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기성금액</t>
    </r>
  </si>
  <si>
    <r>
      <rPr>
        <rFont val="맑은 고딕"/>
        <b/>
        <color theme="1"/>
        <sz val="13.0"/>
      </rPr>
      <t>이남일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</si>
  <si>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</si>
  <si>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</si>
  <si>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</si>
  <si>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사업자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비교검토</t>
    </r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</si>
  <si>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</si>
  <si>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</si>
  <si>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</t>
    </r>
    <r>
      <rPr>
        <rFont val="Arial"/>
        <color theme="1"/>
        <sz val="12.0"/>
      </rPr>
      <t xml:space="preserve">      </t>
    </r>
    <r>
      <rPr>
        <rFont val="맑은 고딕"/>
        <color theme="1"/>
        <sz val="12.0"/>
      </rPr>
      <t>액</t>
    </r>
    <r>
      <rPr>
        <rFont val="Arial"/>
        <color theme="1"/>
        <sz val="12.0"/>
      </rPr>
      <t xml:space="preserve"> </t>
    </r>
  </si>
  <si>
    <r>
      <rPr>
        <rFont val="맑은 고딕"/>
        <color theme="1"/>
        <sz val="12.0"/>
      </rPr>
      <t>건축</t>
    </r>
  </si>
  <si>
    <r>
      <rPr>
        <rFont val="맑은 고딕"/>
        <b/>
        <color theme="1"/>
        <sz val="13.0"/>
      </rPr>
      <t>대한건설적산</t>
    </r>
  </si>
  <si>
    <r>
      <rPr>
        <rFont val="맑은 고딕"/>
        <color theme="1"/>
        <sz val="13.0"/>
      </rPr>
      <t>건축산출</t>
    </r>
  </si>
  <si>
    <r>
      <rPr>
        <rFont val="맑은 고딕"/>
        <color theme="1"/>
        <sz val="12.0"/>
      </rPr>
      <t>기계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기계소방</t>
    </r>
  </si>
  <si>
    <r>
      <rPr>
        <rFont val="맑은 고딕"/>
        <b/>
        <color theme="1"/>
        <sz val="13.0"/>
      </rPr>
      <t>서울기연이엔지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</si>
  <si>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기계소방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</si>
  <si>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2.0"/>
      </rPr>
      <t>전기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통신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소방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</si>
  <si>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</si>
  <si>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color theme="1"/>
        <sz val="13.0"/>
      </rPr>
      <t>전기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통신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전기소방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</si>
  <si>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b/>
        <color theme="1"/>
        <sz val="13.0"/>
      </rPr>
      <t>김광수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</si>
  <si>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</si>
  <si>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b/>
        <color theme="1"/>
        <sz val="13.0"/>
      </rPr>
      <t>안영아</t>
    </r>
  </si>
  <si>
    <r>
      <rPr>
        <rFont val="맑은 고딕"/>
        <color theme="1"/>
        <sz val="13.0"/>
      </rPr>
      <t>보고서작성</t>
    </r>
  </si>
  <si>
    <t>기성 완료</t>
  </si>
  <si>
    <r>
      <rPr>
        <rFont val="Arial"/>
        <color theme="1"/>
        <sz val="12.0"/>
      </rPr>
      <t>LH</t>
    </r>
    <r>
      <rPr>
        <rFont val="맑은 고딕"/>
        <color theme="1"/>
        <sz val="12.0"/>
      </rPr>
      <t>한국토지주택공사</t>
    </r>
  </si>
  <si>
    <r>
      <rPr>
        <rFont val="맑은 고딕"/>
        <color theme="1"/>
        <sz val="12.0"/>
      </rPr>
      <t>안산시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고잔동</t>
    </r>
    <r>
      <rPr>
        <rFont val="Arial"/>
        <color theme="1"/>
        <sz val="12.0"/>
      </rPr>
      <t xml:space="preserve"> 531-5 </t>
    </r>
    <r>
      <rPr>
        <rFont val="맑은 고딕"/>
        <color theme="1"/>
        <sz val="12.0"/>
      </rPr>
      <t>공공임대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오피스텔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신축공사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공사비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검증용역</t>
    </r>
  </si>
  <si>
    <r>
      <rPr>
        <rFont val="맑은 고딕"/>
        <color theme="1"/>
        <sz val="12.0"/>
      </rPr>
      <t>공사원가검증</t>
    </r>
    <r>
      <rPr>
        <rFont val="Arial"/>
        <color theme="1"/>
        <sz val="12.0"/>
      </rPr>
      <t xml:space="preserve"> 
(138</t>
    </r>
    <r>
      <rPr>
        <rFont val="맑은 고딕"/>
        <color theme="1"/>
        <sz val="12.0"/>
      </rPr>
      <t>세대</t>
    </r>
    <r>
      <rPr>
        <rFont val="Arial"/>
        <color theme="1"/>
        <sz val="12.0"/>
      </rPr>
      <t>)</t>
    </r>
  </si>
  <si>
    <t>2025.11.10</t>
  </si>
  <si>
    <t>2025.12.12</t>
  </si>
  <si>
    <t>2026.01.23</t>
  </si>
  <si>
    <t>2026.03.12</t>
  </si>
  <si>
    <r>
      <rPr>
        <rFont val="맑은 고딕"/>
        <color theme="1"/>
        <sz val="12.0"/>
      </rPr>
      <t>도급금액</t>
    </r>
  </si>
  <si>
    <r>
      <rPr>
        <rFont val="Arial"/>
        <color theme="1"/>
        <sz val="12.0"/>
      </rPr>
      <t>1</t>
    </r>
    <r>
      <rPr>
        <rFont val="맑은 고딕"/>
        <color theme="1"/>
        <sz val="12.0"/>
      </rPr>
      <t>차기성</t>
    </r>
    <r>
      <rPr>
        <rFont val="Arial"/>
        <color theme="1"/>
        <sz val="12.0"/>
      </rPr>
      <t>(60%)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</si>
  <si>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</si>
  <si>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하은정</t>
    </r>
  </si>
  <si>
    <r>
      <rPr>
        <rFont val="맑은 고딕"/>
        <b/>
        <color theme="1"/>
        <sz val="13.0"/>
      </rPr>
      <t>예정</t>
    </r>
  </si>
  <si>
    <r>
      <rPr>
        <rFont val="Arial"/>
        <color theme="1"/>
        <sz val="12.0"/>
      </rPr>
      <t>2</t>
    </r>
    <r>
      <rPr>
        <rFont val="맑은 고딕"/>
        <color theme="1"/>
        <sz val="12.0"/>
      </rPr>
      <t>차기성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</si>
  <si>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하은정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</si>
  <si>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</si>
  <si>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잔금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</si>
  <si>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</si>
  <si>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</si>
  <si>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보고서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작성</t>
    </r>
  </si>
  <si>
    <r>
      <rPr>
        <rFont val="맑은 고딕"/>
        <color theme="1"/>
        <sz val="13.0"/>
      </rPr>
      <t>심의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결과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수정</t>
    </r>
  </si>
  <si>
    <t>1.23</t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</si>
  <si>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</si>
  <si>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</si>
  <si>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</si>
  <si>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</si>
  <si>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</si>
  <si>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</si>
  <si>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총괄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건축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</si>
  <si>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t>12.26</t>
  </si>
  <si>
    <t>12.31</t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</si>
  <si>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</si>
  <si>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기성금액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</si>
  <si>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</si>
  <si>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</si>
  <si>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</t>
    </r>
    <r>
      <rPr>
        <rFont val="Arial"/>
        <color theme="1"/>
        <sz val="12.0"/>
      </rPr>
      <t xml:space="preserve">      </t>
    </r>
    <r>
      <rPr>
        <rFont val="맑은 고딕"/>
        <color theme="1"/>
        <sz val="12.0"/>
      </rPr>
      <t>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</si>
  <si>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박미야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</si>
  <si>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</si>
  <si>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건축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내역산출</t>
    </r>
  </si>
  <si>
    <r>
      <rPr>
        <rFont val="맑은 고딕"/>
        <b/>
        <color theme="1"/>
        <sz val="13.0"/>
      </rPr>
      <t>박미야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</si>
  <si>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</si>
  <si>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이남일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</si>
  <si>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</si>
  <si>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건축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구조산출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내역검토</t>
    </r>
  </si>
  <si>
    <t>2.12</t>
  </si>
  <si>
    <r>
      <rPr>
        <rFont val="맑은 고딕"/>
        <b/>
        <color theme="1"/>
        <sz val="13.0"/>
      </rPr>
      <t>이남일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</si>
  <si>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</si>
  <si>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</si>
  <si>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</si>
  <si>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건축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마감산출</t>
    </r>
  </si>
  <si>
    <r>
      <rPr>
        <rFont val="맑은 고딕"/>
        <color theme="1"/>
        <sz val="13.0"/>
      </rPr>
      <t>내역지원</t>
    </r>
  </si>
  <si>
    <t>2.5</t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</si>
  <si>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</si>
  <si>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</si>
  <si>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</si>
  <si>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</si>
  <si>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건축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마감산출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</si>
  <si>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</si>
  <si>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</si>
  <si>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김광수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</si>
  <si>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</si>
  <si>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2.0"/>
      </rPr>
      <t>기계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기계소방</t>
    </r>
  </si>
  <si>
    <r>
      <rPr>
        <rFont val="맑은 고딕"/>
        <b/>
        <color theme="1"/>
        <sz val="13.0"/>
      </rPr>
      <t>서울기연이엔지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</si>
  <si>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기계소방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</si>
  <si>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2.0"/>
      </rPr>
      <t>전기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통신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소방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</si>
  <si>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</si>
  <si>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color theme="1"/>
        <sz val="13.0"/>
      </rPr>
      <t>전기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통신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전기소방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</si>
  <si>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t xml:space="preserve">기성 청구
</t>
  </si>
  <si>
    <r>
      <rPr>
        <rFont val="Arial"/>
        <color theme="1"/>
        <sz val="12.0"/>
      </rPr>
      <t>LH</t>
    </r>
    <r>
      <rPr>
        <rFont val="맑은 고딕"/>
        <color theme="1"/>
        <sz val="12.0"/>
      </rPr>
      <t>한국토지주택공사</t>
    </r>
  </si>
  <si>
    <t>성남시 중원구 성남동 LH청년임대주택 신축공사 공사비 검증용역</t>
  </si>
  <si>
    <r>
      <rPr>
        <rFont val="맑은 고딕"/>
        <color theme="1"/>
        <sz val="12.0"/>
      </rPr>
      <t>공사원가검증</t>
    </r>
    <r>
      <rPr>
        <rFont val="Arial"/>
        <color theme="1"/>
        <sz val="12.0"/>
      </rPr>
      <t xml:space="preserve"> 
(393</t>
    </r>
    <r>
      <rPr>
        <rFont val="맑은 고딕"/>
        <color theme="1"/>
        <sz val="12.0"/>
      </rPr>
      <t>세대</t>
    </r>
    <r>
      <rPr>
        <rFont val="Arial"/>
        <color theme="1"/>
        <sz val="12.0"/>
      </rPr>
      <t>+</t>
    </r>
    <r>
      <rPr>
        <rFont val="맑은 고딕"/>
        <color theme="1"/>
        <sz val="12.0"/>
      </rPr>
      <t>근생</t>
    </r>
    <r>
      <rPr>
        <rFont val="Arial"/>
        <color theme="1"/>
        <sz val="12.0"/>
      </rPr>
      <t>)</t>
    </r>
  </si>
  <si>
    <t>2025.10..14</t>
  </si>
  <si>
    <t>2025.11.18</t>
  </si>
  <si>
    <t>2025.11.24</t>
  </si>
  <si>
    <t>2026.03.04</t>
  </si>
  <si>
    <r>
      <rPr>
        <rFont val="맑은 고딕"/>
        <color theme="1"/>
        <sz val="12.0"/>
      </rPr>
      <t>도급금액</t>
    </r>
  </si>
  <si>
    <r>
      <rPr>
        <rFont val="Arial"/>
        <color theme="1"/>
        <sz val="12.0"/>
      </rPr>
      <t>1</t>
    </r>
    <r>
      <rPr>
        <rFont val="맑은 고딕"/>
        <color theme="1"/>
        <sz val="12.0"/>
      </rPr>
      <t>차기성</t>
    </r>
    <r>
      <rPr>
        <rFont val="Arial"/>
        <color theme="1"/>
        <sz val="12.0"/>
      </rPr>
      <t>(60%)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</si>
  <si>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</si>
  <si>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하은정</t>
    </r>
  </si>
  <si>
    <r>
      <rPr>
        <rFont val="맑은 고딕"/>
        <b/>
        <color theme="1"/>
        <sz val="13.0"/>
      </rPr>
      <t>예정</t>
    </r>
  </si>
  <si>
    <r>
      <rPr>
        <rFont val="Arial"/>
        <color theme="1"/>
        <sz val="12.0"/>
      </rPr>
      <t>2</t>
    </r>
    <r>
      <rPr>
        <rFont val="맑은 고딕"/>
        <color theme="1"/>
        <sz val="12.0"/>
      </rPr>
      <t>차기성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</si>
  <si>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하은정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</si>
  <si>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</si>
  <si>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잔금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</si>
  <si>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</si>
  <si>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</si>
  <si>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최종보고서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작성</t>
    </r>
  </si>
  <si>
    <t>2.24</t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</si>
  <si>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</si>
  <si>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</si>
  <si>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</si>
  <si>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</si>
  <si>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b/>
        <color theme="1"/>
        <sz val="13.0"/>
      </rPr>
      <t>박미야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</si>
  <si>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</si>
  <si>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건축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내역산출</t>
    </r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</si>
  <si>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</si>
  <si>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기성금액</t>
    </r>
  </si>
  <si>
    <r>
      <rPr>
        <rFont val="맑은 고딕"/>
        <b/>
        <color theme="1"/>
        <sz val="13.0"/>
      </rPr>
      <t>박미야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</si>
  <si>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</si>
  <si>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</t>
    </r>
    <r>
      <rPr>
        <rFont val="Arial"/>
        <color theme="1"/>
        <sz val="12.0"/>
      </rPr>
      <t xml:space="preserve">      </t>
    </r>
    <r>
      <rPr>
        <rFont val="맑은 고딕"/>
        <color theme="1"/>
        <sz val="12.0"/>
      </rPr>
      <t>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</si>
  <si>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</si>
  <si>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</si>
  <si>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건축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마감산출</t>
    </r>
  </si>
  <si>
    <r>
      <rPr>
        <rFont val="맑은 고딕"/>
        <color theme="1"/>
        <sz val="13.0"/>
      </rPr>
      <t>내역지원</t>
    </r>
  </si>
  <si>
    <t>2.4</t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</si>
  <si>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</si>
  <si>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</si>
  <si>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</si>
  <si>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</si>
  <si>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건축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마감산출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</si>
  <si>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</si>
  <si>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</si>
  <si>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이남일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</si>
  <si>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</si>
  <si>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건물가격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관리자료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작성</t>
    </r>
  </si>
  <si>
    <r>
      <rPr>
        <rFont val="맑은 고딕"/>
        <b/>
        <color theme="1"/>
        <sz val="13.0"/>
      </rPr>
      <t>이남일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</si>
  <si>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</si>
  <si>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김광수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</si>
  <si>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조경검토</t>
    </r>
    <r>
      <rPr>
        <rFont val="Arial"/>
        <color theme="1"/>
        <sz val="13.0"/>
      </rPr>
      <t>/</t>
    </r>
    <r>
      <rPr>
        <rFont val="맑은 고딕"/>
        <color theme="1"/>
        <sz val="13.0"/>
      </rPr>
      <t>보고서작성</t>
    </r>
  </si>
  <si>
    <r>
      <rPr>
        <rFont val="맑은 고딕"/>
        <color theme="1"/>
        <sz val="12.0"/>
      </rPr>
      <t>토목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조경</t>
    </r>
  </si>
  <si>
    <r>
      <rPr>
        <rFont val="맑은 고딕"/>
        <b/>
        <color theme="1"/>
        <sz val="13.0"/>
      </rPr>
      <t>제이엔적산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</si>
  <si>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</si>
  <si>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2.0"/>
      </rPr>
      <t>기계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기계소방</t>
    </r>
  </si>
  <si>
    <r>
      <rPr>
        <rFont val="맑은 고딕"/>
        <b/>
        <color theme="1"/>
        <sz val="13.0"/>
      </rPr>
      <t>서울기연이엔지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</si>
  <si>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기계소방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</si>
  <si>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2.0"/>
      </rPr>
      <t>전기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통신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소방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</si>
  <si>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</si>
  <si>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color theme="1"/>
        <sz val="13.0"/>
      </rPr>
      <t>전기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통신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전기소방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</si>
  <si>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Arial"/>
        <color theme="1"/>
        <sz val="12.0"/>
      </rPr>
      <t>LH</t>
    </r>
    <r>
      <rPr>
        <rFont val="맑은 고딕"/>
        <color theme="1"/>
        <sz val="12.0"/>
      </rPr>
      <t>한국토지주택공사</t>
    </r>
  </si>
  <si>
    <t>부천시 원미구 심곡본동
 669-13 주상복합 신축공사 공사비 검증용역</t>
  </si>
  <si>
    <r>
      <rPr>
        <rFont val="맑은 고딕"/>
        <color theme="1"/>
        <sz val="12.0"/>
      </rPr>
      <t xml:space="preserve">공사원가검증
</t>
    </r>
    <r>
      <rPr>
        <rFont val="Arial"/>
        <color theme="1"/>
        <sz val="12.0"/>
      </rPr>
      <t>(</t>
    </r>
    <r>
      <rPr>
        <rFont val="맑은 고딕"/>
        <color theme="1"/>
        <sz val="12.0"/>
      </rPr>
      <t>오피스텔</t>
    </r>
    <r>
      <rPr>
        <rFont val="Arial"/>
        <color theme="1"/>
        <sz val="12.0"/>
      </rPr>
      <t xml:space="preserve"> 119</t>
    </r>
    <r>
      <rPr>
        <rFont val="맑은 고딕"/>
        <color theme="1"/>
        <sz val="12.0"/>
      </rPr>
      <t>세대</t>
    </r>
    <r>
      <rPr>
        <rFont val="Arial"/>
        <color theme="1"/>
        <sz val="12.0"/>
      </rPr>
      <t>+APT 54</t>
    </r>
    <r>
      <rPr>
        <rFont val="맑은 고딕"/>
        <color theme="1"/>
        <sz val="12.0"/>
      </rPr>
      <t>세대</t>
    </r>
    <r>
      <rPr>
        <rFont val="Arial"/>
        <color theme="1"/>
        <sz val="12.0"/>
      </rPr>
      <t>[</t>
    </r>
    <r>
      <rPr>
        <rFont val="맑은 고딕"/>
        <color theme="1"/>
        <sz val="12.0"/>
      </rPr>
      <t>총</t>
    </r>
    <r>
      <rPr>
        <rFont val="Arial"/>
        <color theme="1"/>
        <sz val="12.0"/>
      </rPr>
      <t>173</t>
    </r>
    <r>
      <rPr>
        <rFont val="맑은 고딕"/>
        <color theme="1"/>
        <sz val="12.0"/>
      </rPr>
      <t>세대</t>
    </r>
    <r>
      <rPr>
        <rFont val="Arial"/>
        <color theme="1"/>
        <sz val="12.0"/>
      </rPr>
      <t>]+</t>
    </r>
    <r>
      <rPr>
        <rFont val="맑은 고딕"/>
        <color theme="1"/>
        <sz val="12.0"/>
      </rPr>
      <t>근생</t>
    </r>
    <r>
      <rPr>
        <rFont val="Arial"/>
        <color theme="1"/>
        <sz val="12.0"/>
      </rPr>
      <t>)</t>
    </r>
  </si>
  <si>
    <t>2024.09.30</t>
  </si>
  <si>
    <t>2028.07.31</t>
  </si>
  <si>
    <t>2025.10.13</t>
  </si>
  <si>
    <t>2025.11.17</t>
  </si>
  <si>
    <t>2026.01.19</t>
  </si>
  <si>
    <t>2026.03.13</t>
  </si>
  <si>
    <r>
      <rPr>
        <rFont val="맑은 고딕"/>
        <color theme="1"/>
        <sz val="12.0"/>
      </rPr>
      <t>도급금액</t>
    </r>
  </si>
  <si>
    <r>
      <rPr>
        <rFont val="Arial"/>
        <color theme="1"/>
        <sz val="12.0"/>
      </rPr>
      <t>1</t>
    </r>
    <r>
      <rPr>
        <rFont val="맑은 고딕"/>
        <color theme="1"/>
        <sz val="12.0"/>
      </rPr>
      <t>차기성</t>
    </r>
    <r>
      <rPr>
        <rFont val="Arial"/>
        <color theme="1"/>
        <sz val="12.0"/>
      </rPr>
      <t>(50%)</t>
    </r>
  </si>
  <si>
    <t>2026.05.07</t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</si>
  <si>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</si>
  <si>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하은정</t>
    </r>
  </si>
  <si>
    <r>
      <rPr>
        <rFont val="맑은 고딕"/>
        <b/>
        <color theme="1"/>
        <sz val="13.0"/>
      </rPr>
      <t>예정</t>
    </r>
  </si>
  <si>
    <r>
      <rPr>
        <rFont val="Arial"/>
        <color theme="1"/>
        <sz val="12.0"/>
      </rPr>
      <t>2</t>
    </r>
    <r>
      <rPr>
        <rFont val="맑은 고딕"/>
        <color theme="1"/>
        <sz val="12.0"/>
      </rPr>
      <t>차기성</t>
    </r>
    <r>
      <rPr>
        <rFont val="Arial"/>
        <color theme="1"/>
        <sz val="12.0"/>
      </rPr>
      <t>(25%)</t>
    </r>
  </si>
  <si>
    <r>
      <rPr>
        <rFont val="맑은 고딕"/>
        <b/>
        <color theme="1"/>
        <sz val="13.0"/>
      </rPr>
      <t>하은정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</si>
  <si>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</si>
  <si>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잔금</t>
    </r>
    <r>
      <rPr>
        <rFont val="Arial"/>
        <color theme="1"/>
        <sz val="12.0"/>
      </rPr>
      <t>(25%)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</si>
  <si>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</si>
  <si>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</si>
  <si>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총괄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보고서작성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등</t>
    </r>
  </si>
  <si>
    <r>
      <rPr>
        <rFont val="맑은 고딕"/>
        <color theme="1"/>
        <sz val="13.0"/>
      </rPr>
      <t>가격검증보고서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제출</t>
    </r>
  </si>
  <si>
    <t>1.19</t>
  </si>
  <si>
    <t>3.20</t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</si>
  <si>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</si>
  <si>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</si>
  <si>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</si>
  <si>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</si>
  <si>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b/>
        <color theme="1"/>
        <sz val="13.0"/>
      </rPr>
      <t>이남일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</si>
  <si>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</si>
  <si>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보고서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지원</t>
    </r>
  </si>
  <si>
    <r>
      <rPr>
        <rFont val="맑은 고딕"/>
        <color theme="1"/>
        <sz val="13.0"/>
      </rPr>
      <t>건물가격관리자료</t>
    </r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</si>
  <si>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</si>
  <si>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기성금액</t>
    </r>
  </si>
  <si>
    <r>
      <rPr>
        <rFont val="맑은 고딕"/>
        <b/>
        <color theme="1"/>
        <sz val="13.0"/>
      </rPr>
      <t>이남일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</si>
  <si>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</si>
  <si>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</t>
    </r>
    <r>
      <rPr>
        <rFont val="Arial"/>
        <color theme="1"/>
        <sz val="12.0"/>
      </rPr>
      <t xml:space="preserve">      </t>
    </r>
    <r>
      <rPr>
        <rFont val="맑은 고딕"/>
        <color theme="1"/>
        <sz val="12.0"/>
      </rPr>
      <t>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</si>
  <si>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박미야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</si>
  <si>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</si>
  <si>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건축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마감산출</t>
    </r>
    <r>
      <rPr>
        <rFont val="Arial"/>
        <color theme="1"/>
        <sz val="13.0"/>
      </rPr>
      <t xml:space="preserve">, </t>
    </r>
    <r>
      <rPr>
        <rFont val="맑은 고딕"/>
        <color theme="1"/>
        <sz val="13.0"/>
      </rPr>
      <t>내역산출</t>
    </r>
  </si>
  <si>
    <r>
      <rPr>
        <rFont val="맑은 고딕"/>
        <b/>
        <color theme="1"/>
        <sz val="13.0"/>
      </rPr>
      <t>박미야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</si>
  <si>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</si>
  <si>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</si>
  <si>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</si>
  <si>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건축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마감산출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</si>
  <si>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</si>
  <si>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</si>
  <si>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안영아</t>
    </r>
  </si>
  <si>
    <r>
      <rPr>
        <rFont val="맑은 고딕"/>
        <color theme="1"/>
        <sz val="13.0"/>
      </rPr>
      <t>내역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보고서작성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등</t>
    </r>
  </si>
  <si>
    <r>
      <rPr>
        <rFont val="맑은 고딕"/>
        <b/>
        <color theme="1"/>
        <sz val="13.0"/>
      </rPr>
      <t>김광수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</si>
  <si>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조경검토</t>
    </r>
    <r>
      <rPr>
        <rFont val="Arial"/>
        <color theme="1"/>
        <sz val="13.0"/>
      </rPr>
      <t>/</t>
    </r>
    <r>
      <rPr>
        <rFont val="맑은 고딕"/>
        <color theme="1"/>
        <sz val="13.0"/>
      </rPr>
      <t>보고서작성</t>
    </r>
  </si>
  <si>
    <r>
      <rPr>
        <rFont val="맑은 고딕"/>
        <color theme="1"/>
        <sz val="12.0"/>
      </rPr>
      <t>건축</t>
    </r>
    <r>
      <rPr>
        <rFont val="Arial"/>
        <color theme="1"/>
        <sz val="12.0"/>
      </rPr>
      <t>(</t>
    </r>
    <r>
      <rPr>
        <rFont val="맑은 고딕"/>
        <color theme="1"/>
        <sz val="12.0"/>
      </rPr>
      <t>구조</t>
    </r>
    <r>
      <rPr>
        <rFont val="Arial"/>
        <color theme="1"/>
        <sz val="12.0"/>
      </rPr>
      <t>)</t>
    </r>
  </si>
  <si>
    <r>
      <rPr>
        <rFont val="맑은 고딕"/>
        <b/>
        <color theme="1"/>
        <sz val="13.0"/>
      </rPr>
      <t>원엔지니어링</t>
    </r>
  </si>
  <si>
    <r>
      <rPr>
        <rFont val="맑은 고딕"/>
        <color theme="1"/>
        <sz val="13.0"/>
      </rPr>
      <t>건축구조산출</t>
    </r>
  </si>
  <si>
    <r>
      <rPr>
        <rFont val="맑은 고딕"/>
        <color theme="1"/>
        <sz val="12.0"/>
      </rPr>
      <t>토목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조경</t>
    </r>
  </si>
  <si>
    <r>
      <rPr>
        <rFont val="맑은 고딕"/>
        <b/>
        <color theme="1"/>
        <sz val="13.0"/>
      </rPr>
      <t>제이엔적산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</si>
  <si>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</si>
  <si>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2.0"/>
      </rPr>
      <t>기계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기계소방</t>
    </r>
  </si>
  <si>
    <r>
      <rPr>
        <rFont val="맑은 고딕"/>
        <b/>
        <color theme="1"/>
        <sz val="13.0"/>
      </rPr>
      <t>서울기연이엔지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</si>
  <si>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기계소방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</si>
  <si>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2.0"/>
      </rPr>
      <t>전기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통신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소방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</si>
  <si>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</si>
  <si>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color theme="1"/>
        <sz val="13.0"/>
      </rPr>
      <t>전기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통신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전기소방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</si>
  <si>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t>LH한국토지주택공사</t>
  </si>
  <si>
    <r>
      <rPr>
        <rFont val="맑은 고딕"/>
        <color theme="1"/>
        <sz val="12.0"/>
      </rPr>
      <t>인천광역시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서구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가정동</t>
    </r>
    <r>
      <rPr>
        <rFont val="Arial"/>
        <color theme="1"/>
        <sz val="12.0"/>
      </rPr>
      <t xml:space="preserve"> 302-1</t>
    </r>
    <r>
      <rPr>
        <rFont val="맑은 고딕"/>
        <color theme="1"/>
        <sz val="12.0"/>
      </rPr>
      <t>외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오피스텔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신축공사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공사비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검증용역</t>
    </r>
  </si>
  <si>
    <r>
      <rPr>
        <rFont val="맑은 고딕"/>
        <color theme="1"/>
        <sz val="12.0"/>
      </rPr>
      <t>공사원가검증</t>
    </r>
    <r>
      <rPr>
        <rFont val="Arial"/>
        <color theme="1"/>
        <sz val="12.0"/>
      </rPr>
      <t xml:space="preserve"> 
 (357</t>
    </r>
    <r>
      <rPr>
        <rFont val="맑은 고딕"/>
        <color theme="1"/>
        <sz val="12.0"/>
      </rPr>
      <t>세대</t>
    </r>
    <r>
      <rPr>
        <rFont val="Arial"/>
        <color theme="1"/>
        <sz val="12.0"/>
      </rPr>
      <t>)</t>
    </r>
  </si>
  <si>
    <t>2025.09.05</t>
  </si>
  <si>
    <t>2025.10.10</t>
  </si>
  <si>
    <t>2025.11.06</t>
  </si>
  <si>
    <t>2025.11.20</t>
  </si>
  <si>
    <r>
      <rPr>
        <rFont val="맑은 고딕"/>
        <color theme="1"/>
        <sz val="12.0"/>
      </rPr>
      <t>도급금액</t>
    </r>
  </si>
  <si>
    <r>
      <rPr>
        <rFont val="Arial"/>
        <color theme="1"/>
        <sz val="12.0"/>
      </rPr>
      <t>1</t>
    </r>
    <r>
      <rPr>
        <rFont val="맑은 고딕"/>
        <color theme="1"/>
        <sz val="12.0"/>
      </rPr>
      <t>차기성</t>
    </r>
    <r>
      <rPr>
        <rFont val="Arial"/>
        <color theme="1"/>
        <sz val="12.0"/>
      </rPr>
      <t>(60%)</t>
    </r>
  </si>
  <si>
    <t>2026.01.02</t>
  </si>
  <si>
    <t>2026.01.13</t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</si>
  <si>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</si>
  <si>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박상동</t>
    </r>
  </si>
  <si>
    <r>
      <rPr>
        <rFont val="맑은 고딕"/>
        <color theme="1"/>
        <sz val="13.0"/>
      </rPr>
      <t>총괄</t>
    </r>
  </si>
  <si>
    <r>
      <rPr>
        <rFont val="Arial"/>
        <color theme="1"/>
        <sz val="12.0"/>
      </rPr>
      <t>2</t>
    </r>
    <r>
      <rPr>
        <rFont val="맑은 고딕"/>
        <color theme="1"/>
        <sz val="12.0"/>
      </rPr>
      <t>차기성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</si>
  <si>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이남일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</si>
  <si>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</si>
  <si>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3.0"/>
      </rPr>
      <t>착공내역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재검토</t>
    </r>
  </si>
  <si>
    <r>
      <rPr>
        <rFont val="맑은 고딕"/>
        <color theme="1"/>
        <sz val="12.0"/>
      </rPr>
      <t>잔금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</si>
  <si>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이길훈</t>
    </r>
  </si>
  <si>
    <r>
      <rPr>
        <rFont val="맑은 고딕"/>
        <color theme="1"/>
        <sz val="13.0"/>
      </rPr>
      <t>건축내부마감산출</t>
    </r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</si>
  <si>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</si>
  <si>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3.0"/>
      </rPr>
      <t>김연화</t>
    </r>
  </si>
  <si>
    <r>
      <rPr>
        <rFont val="맑은 고딕"/>
        <color theme="1"/>
        <sz val="13.0"/>
      </rPr>
      <t>건축창호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외부마감산출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</si>
  <si>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</si>
  <si>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color theme="1"/>
        <sz val="12.0"/>
      </rPr>
      <t>건축</t>
    </r>
  </si>
  <si>
    <r>
      <rPr>
        <rFont val="맑은 고딕"/>
        <b/>
        <color theme="1"/>
        <sz val="13.0"/>
      </rPr>
      <t>원엔지니어링</t>
    </r>
  </si>
  <si>
    <r>
      <rPr>
        <rFont val="맑은 고딕"/>
        <color theme="1"/>
        <sz val="13.0"/>
      </rPr>
      <t>건축구조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내역산출</t>
    </r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</si>
  <si>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</si>
  <si>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기성금액</t>
    </r>
  </si>
  <si>
    <r>
      <rPr>
        <rFont val="맑은 고딕"/>
        <color theme="1"/>
        <sz val="12.0"/>
      </rPr>
      <t>토목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조경</t>
    </r>
  </si>
  <si>
    <r>
      <rPr>
        <rFont val="맑은 고딕"/>
        <b/>
        <color theme="1"/>
        <sz val="13.0"/>
      </rPr>
      <t>제이엔적산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</si>
  <si>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</si>
  <si>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2.0"/>
      </rPr>
      <t>잔</t>
    </r>
    <r>
      <rPr>
        <rFont val="Arial"/>
        <color theme="1"/>
        <sz val="12.0"/>
      </rPr>
      <t xml:space="preserve">      </t>
    </r>
    <r>
      <rPr>
        <rFont val="맑은 고딕"/>
        <color theme="1"/>
        <sz val="12.0"/>
      </rPr>
      <t>액</t>
    </r>
    <r>
      <rPr>
        <rFont val="Arial"/>
        <color theme="1"/>
        <sz val="12.0"/>
      </rPr>
      <t xml:space="preserve"> </t>
    </r>
  </si>
  <si>
    <r>
      <rPr>
        <rFont val="맑은 고딕"/>
        <color theme="1"/>
        <sz val="12.0"/>
      </rPr>
      <t>기계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기계소방</t>
    </r>
  </si>
  <si>
    <r>
      <rPr>
        <rFont val="맑은 고딕"/>
        <b/>
        <color theme="1"/>
        <sz val="13.0"/>
      </rPr>
      <t>서울기연이엔지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</si>
  <si>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기계소방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</si>
  <si>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2.0"/>
      </rPr>
      <t>전기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통신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소방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</si>
  <si>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</si>
  <si>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color theme="1"/>
        <sz val="13.0"/>
      </rPr>
      <t>전기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통신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전기소방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</si>
  <si>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t>인천광역시 서구 당하동 
1075-2외 6필지 공동주택 신축공사 공사비 검증용역</t>
  </si>
  <si>
    <r>
      <rPr>
        <rFont val="맑은 고딕"/>
        <color theme="1"/>
        <sz val="12.0"/>
      </rPr>
      <t xml:space="preserve">공사원가검증
</t>
    </r>
    <r>
      <rPr>
        <rFont val="Arial"/>
        <color theme="1"/>
        <sz val="12.0"/>
      </rPr>
      <t>(231</t>
    </r>
    <r>
      <rPr>
        <rFont val="맑은 고딕"/>
        <color theme="1"/>
        <sz val="12.0"/>
      </rPr>
      <t>세대</t>
    </r>
    <r>
      <rPr>
        <rFont val="Arial"/>
        <color theme="1"/>
        <sz val="12.0"/>
      </rPr>
      <t xml:space="preserve"> 6</t>
    </r>
    <r>
      <rPr>
        <rFont val="맑은 고딕"/>
        <color theme="1"/>
        <sz val="12.0"/>
      </rPr>
      <t>개동</t>
    </r>
    <r>
      <rPr>
        <rFont val="Arial"/>
        <color theme="1"/>
        <sz val="12.0"/>
      </rPr>
      <t>+</t>
    </r>
    <r>
      <rPr>
        <rFont val="맑은 고딕"/>
        <color theme="1"/>
        <sz val="12.0"/>
      </rPr>
      <t>근생</t>
    </r>
    <r>
      <rPr>
        <rFont val="Arial"/>
        <color theme="1"/>
        <sz val="12.0"/>
      </rPr>
      <t>)</t>
    </r>
  </si>
  <si>
    <t>2025.08.25
(2025.11.06)</t>
  </si>
  <si>
    <t>2025.12.09</t>
  </si>
  <si>
    <t>2026.01.16
(2026.04.06)</t>
  </si>
  <si>
    <t>2026.03.10</t>
  </si>
  <si>
    <t>2026.03.06</t>
  </si>
  <si>
    <r>
      <rPr>
        <rFont val="맑은 고딕"/>
        <color theme="1"/>
        <sz val="12.0"/>
      </rPr>
      <t>도급금액</t>
    </r>
  </si>
  <si>
    <r>
      <rPr>
        <rFont val="Arial"/>
        <color theme="1"/>
        <sz val="12.0"/>
      </rPr>
      <t>1</t>
    </r>
    <r>
      <rPr>
        <rFont val="맑은 고딕"/>
        <color theme="1"/>
        <sz val="12.0"/>
      </rPr>
      <t>차기성</t>
    </r>
    <r>
      <rPr>
        <rFont val="Arial"/>
        <color theme="1"/>
        <sz val="12.0"/>
      </rPr>
      <t>(50%)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</si>
  <si>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</si>
  <si>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하은정</t>
    </r>
  </si>
  <si>
    <r>
      <rPr>
        <rFont val="맑은 고딕"/>
        <b/>
        <color theme="1"/>
        <sz val="13.0"/>
      </rPr>
      <t>예정</t>
    </r>
  </si>
  <si>
    <r>
      <rPr>
        <rFont val="Arial"/>
        <color theme="1"/>
        <sz val="12.0"/>
      </rPr>
      <t>2</t>
    </r>
    <r>
      <rPr>
        <rFont val="맑은 고딕"/>
        <color theme="1"/>
        <sz val="12.0"/>
      </rPr>
      <t>차기성</t>
    </r>
    <r>
      <rPr>
        <rFont val="Arial"/>
        <color theme="1"/>
        <sz val="12.0"/>
      </rPr>
      <t>(25%)</t>
    </r>
  </si>
  <si>
    <r>
      <rPr>
        <rFont val="맑은 고딕"/>
        <b/>
        <color theme="1"/>
        <sz val="13.0"/>
      </rPr>
      <t>하은정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</si>
  <si>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</si>
  <si>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잔금</t>
    </r>
    <r>
      <rPr>
        <rFont val="Arial"/>
        <color theme="1"/>
        <sz val="12.0"/>
      </rPr>
      <t>(25%)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</si>
  <si>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</si>
  <si>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</si>
  <si>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총괄</t>
    </r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</si>
  <si>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</si>
  <si>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</si>
  <si>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</si>
  <si>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</si>
  <si>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b/>
        <color theme="1"/>
        <sz val="13.0"/>
      </rPr>
      <t>이남일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</si>
  <si>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</si>
  <si>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심의금액산정표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작성</t>
    </r>
    <r>
      <rPr>
        <rFont val="Arial"/>
        <color theme="1"/>
        <sz val="13.0"/>
      </rPr>
      <t xml:space="preserve">, </t>
    </r>
    <r>
      <rPr>
        <rFont val="맑은 고딕"/>
        <color theme="1"/>
        <sz val="13.0"/>
      </rPr>
      <t>보고서작성</t>
    </r>
  </si>
  <si>
    <t>1.16</t>
  </si>
  <si>
    <t>3.10</t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</si>
  <si>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</si>
  <si>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기성금액</t>
    </r>
  </si>
  <si>
    <r>
      <rPr>
        <rFont val="맑은 고딕"/>
        <b/>
        <color theme="1"/>
        <sz val="13.0"/>
      </rPr>
      <t>이남일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</si>
  <si>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</si>
  <si>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</t>
    </r>
    <r>
      <rPr>
        <rFont val="Arial"/>
        <color theme="1"/>
        <sz val="12.0"/>
      </rPr>
      <t xml:space="preserve">      </t>
    </r>
    <r>
      <rPr>
        <rFont val="맑은 고딕"/>
        <color theme="1"/>
        <sz val="12.0"/>
      </rPr>
      <t>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</si>
  <si>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박상동</t>
    </r>
  </si>
  <si>
    <r>
      <rPr>
        <rFont val="맑은 고딕"/>
        <b/>
        <color theme="1"/>
        <sz val="13.0"/>
      </rPr>
      <t>안영아</t>
    </r>
  </si>
  <si>
    <r>
      <rPr>
        <rFont val="맑은 고딕"/>
        <color theme="1"/>
        <sz val="13.0"/>
      </rPr>
      <t>내역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보고서작성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등</t>
    </r>
  </si>
  <si>
    <t>12.29</t>
  </si>
  <si>
    <r>
      <rPr>
        <rFont val="맑은 고딕"/>
        <color theme="1"/>
        <sz val="12.0"/>
      </rPr>
      <t>건축</t>
    </r>
  </si>
  <si>
    <r>
      <rPr>
        <rFont val="맑은 고딕"/>
        <b/>
        <color theme="1"/>
        <sz val="13.0"/>
      </rPr>
      <t>원엔지니어링</t>
    </r>
  </si>
  <si>
    <r>
      <rPr>
        <rFont val="맑은 고딕"/>
        <color theme="1"/>
        <sz val="13.0"/>
      </rPr>
      <t>건축수량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내역산출</t>
    </r>
  </si>
  <si>
    <r>
      <rPr>
        <rFont val="맑은 고딕"/>
        <color theme="1"/>
        <sz val="12.0"/>
      </rPr>
      <t>토목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조경</t>
    </r>
  </si>
  <si>
    <r>
      <rPr>
        <rFont val="맑은 고딕"/>
        <b/>
        <color theme="1"/>
        <sz val="13.0"/>
      </rPr>
      <t>김광수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</si>
  <si>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/</t>
    </r>
    <r>
      <rPr>
        <rFont val="맑은 고딕"/>
        <color theme="1"/>
        <sz val="13.0"/>
      </rPr>
      <t>조경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  <r>
      <rPr>
        <rFont val="Arial"/>
        <color theme="1"/>
        <sz val="13.0"/>
      </rPr>
      <t>/</t>
    </r>
    <r>
      <rPr>
        <rFont val="맑은 고딕"/>
        <color theme="1"/>
        <sz val="13.0"/>
      </rPr>
      <t>보고서작성</t>
    </r>
  </si>
  <si>
    <r>
      <rPr>
        <rFont val="맑은 고딕"/>
        <color theme="1"/>
        <sz val="12.0"/>
      </rPr>
      <t>기계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기계소방</t>
    </r>
  </si>
  <si>
    <r>
      <rPr>
        <rFont val="맑은 고딕"/>
        <b/>
        <color theme="1"/>
        <sz val="13.0"/>
      </rPr>
      <t>서울기연이엔지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</si>
  <si>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기계소방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</si>
  <si>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2.0"/>
      </rPr>
      <t>전기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통신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소방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</si>
  <si>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</si>
  <si>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color theme="1"/>
        <sz val="13.0"/>
      </rPr>
      <t>전기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통신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전기소방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</si>
  <si>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t>1차기성 
입금</t>
  </si>
  <si>
    <r>
      <rPr>
        <rFont val="Arial"/>
        <color theme="1"/>
        <sz val="12.0"/>
      </rPr>
      <t>LH</t>
    </r>
    <r>
      <rPr>
        <rFont val="맑은 고딕"/>
        <color theme="1"/>
        <sz val="12.0"/>
      </rPr>
      <t>한국토지주택공사</t>
    </r>
  </si>
  <si>
    <r>
      <rPr>
        <rFont val="맑은 고딕"/>
        <color theme="1"/>
        <sz val="12.0"/>
      </rPr>
      <t>인천광역시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남동구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구월동</t>
    </r>
    <r>
      <rPr>
        <rFont val="Arial"/>
        <color theme="1"/>
        <sz val="12.0"/>
      </rPr>
      <t xml:space="preserve"> 1532-2 </t>
    </r>
    <r>
      <rPr>
        <rFont val="맑은 고딕"/>
        <color theme="1"/>
        <sz val="12.0"/>
      </rPr>
      <t>공공임대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오피스텔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신축공사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공사비검증용역</t>
    </r>
  </si>
  <si>
    <r>
      <rPr>
        <rFont val="맑은 고딕"/>
        <color theme="1"/>
        <sz val="12.0"/>
      </rPr>
      <t xml:space="preserve">공사원가검증
</t>
    </r>
    <r>
      <rPr>
        <rFont val="Arial"/>
        <color theme="1"/>
        <sz val="12.0"/>
      </rPr>
      <t xml:space="preserve"> (77</t>
    </r>
    <r>
      <rPr>
        <rFont val="맑은 고딕"/>
        <color theme="1"/>
        <sz val="12.0"/>
      </rPr>
      <t>세대</t>
    </r>
    <r>
      <rPr>
        <rFont val="Arial"/>
        <color theme="1"/>
        <sz val="12.0"/>
      </rPr>
      <t>)</t>
    </r>
  </si>
  <si>
    <t>2025.02.03</t>
  </si>
  <si>
    <t>2028.11.30</t>
  </si>
  <si>
    <t>2025.05.21
(2025.05.31</t>
  </si>
  <si>
    <t>2025.07.04</t>
  </si>
  <si>
    <t>2025.08.26</t>
  </si>
  <si>
    <t>2025.09.09</t>
  </si>
  <si>
    <r>
      <rPr>
        <rFont val="맑은 고딕"/>
        <color theme="1"/>
        <sz val="11.0"/>
      </rPr>
      <t>도급금액</t>
    </r>
  </si>
  <si>
    <r>
      <rPr>
        <rFont val="Arial"/>
        <color theme="1"/>
        <sz val="11.0"/>
      </rPr>
      <t>1</t>
    </r>
    <r>
      <rPr>
        <rFont val="맑은 고딕"/>
        <color theme="1"/>
        <sz val="11.0"/>
      </rPr>
      <t>차기성</t>
    </r>
    <r>
      <rPr>
        <rFont val="Arial"/>
        <color theme="1"/>
        <sz val="11.0"/>
      </rPr>
      <t>(50%)</t>
    </r>
  </si>
  <si>
    <t>2025.10.17</t>
  </si>
  <si>
    <t>2025.10.23</t>
  </si>
  <si>
    <r>
      <rPr>
        <rFont val="맑은 고딕"/>
        <b/>
        <color theme="1"/>
        <sz val="11.0"/>
      </rPr>
      <t>합</t>
    </r>
    <r>
      <rPr>
        <rFont val="Arial"/>
        <b/>
        <color theme="1"/>
        <sz val="11.0"/>
      </rPr>
      <t xml:space="preserve">   </t>
    </r>
    <r>
      <rPr>
        <rFont val="맑은 고딕"/>
        <b/>
        <color theme="1"/>
        <sz val="11.0"/>
      </rPr>
      <t>계</t>
    </r>
  </si>
  <si>
    <r>
      <rPr>
        <rFont val="맑은 고딕"/>
        <b/>
        <color theme="1"/>
        <sz val="13.0"/>
      </rPr>
      <t>박상동</t>
    </r>
  </si>
  <si>
    <r>
      <rPr>
        <rFont val="맑은 고딕"/>
        <color theme="1"/>
        <sz val="13.0"/>
      </rPr>
      <t>총괄</t>
    </r>
  </si>
  <si>
    <r>
      <rPr>
        <rFont val="Arial"/>
        <color theme="1"/>
        <sz val="11.0"/>
      </rPr>
      <t>2</t>
    </r>
    <r>
      <rPr>
        <rFont val="맑은 고딕"/>
        <color theme="1"/>
        <sz val="11.0"/>
      </rPr>
      <t>차기성</t>
    </r>
    <r>
      <rPr>
        <rFont val="Arial"/>
        <color theme="1"/>
        <sz val="11.0"/>
      </rPr>
      <t>(25%)</t>
    </r>
  </si>
  <si>
    <r>
      <rPr>
        <rFont val="맑은 고딕"/>
        <b/>
        <color theme="1"/>
        <sz val="13.0"/>
      </rPr>
      <t>안영아</t>
    </r>
  </si>
  <si>
    <r>
      <rPr>
        <rFont val="맑은 고딕"/>
        <color theme="1"/>
        <sz val="13.0"/>
      </rPr>
      <t>내역작성</t>
    </r>
  </si>
  <si>
    <r>
      <rPr>
        <rFont val="맑은 고딕"/>
        <color theme="1"/>
        <sz val="11.0"/>
      </rPr>
      <t>잔금</t>
    </r>
    <r>
      <rPr>
        <rFont val="Arial"/>
        <color theme="1"/>
        <sz val="11.0"/>
      </rPr>
      <t>(25%)</t>
    </r>
  </si>
  <si>
    <r>
      <rPr>
        <rFont val="맑은 고딕"/>
        <color theme="1"/>
        <sz val="11.0"/>
      </rPr>
      <t>건축</t>
    </r>
  </si>
  <si>
    <r>
      <rPr>
        <rFont val="맑은 고딕"/>
        <b/>
        <color theme="1"/>
        <sz val="12.0"/>
      </rPr>
      <t>대한건설적산</t>
    </r>
  </si>
  <si>
    <r>
      <rPr>
        <rFont val="맑은 고딕"/>
        <color theme="1"/>
        <sz val="13.0"/>
      </rPr>
      <t>건축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</si>
  <si>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b/>
        <color theme="1"/>
        <sz val="11.0"/>
      </rPr>
      <t>도급금액합계</t>
    </r>
  </si>
  <si>
    <r>
      <rPr>
        <rFont val="맑은 고딕"/>
        <color theme="1"/>
        <sz val="11.0"/>
      </rPr>
      <t>토목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조경</t>
    </r>
  </si>
  <si>
    <r>
      <rPr>
        <rFont val="맑은 고딕"/>
        <b/>
        <color theme="1"/>
        <sz val="12.0"/>
      </rPr>
      <t>제이엔적산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</si>
  <si>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</si>
  <si>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b/>
        <color theme="1"/>
        <sz val="11.0"/>
      </rPr>
      <t>외주차액</t>
    </r>
    <r>
      <rPr>
        <rFont val="Arial"/>
        <b/>
        <color theme="1"/>
        <sz val="11.0"/>
      </rPr>
      <t>(B-A)</t>
    </r>
  </si>
  <si>
    <r>
      <rPr>
        <rFont val="맑은 고딕"/>
        <color theme="1"/>
        <sz val="11.0"/>
      </rPr>
      <t>기계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기계소방</t>
    </r>
  </si>
  <si>
    <r>
      <rPr>
        <rFont val="맑은 고딕"/>
        <b/>
        <color theme="1"/>
        <sz val="12.0"/>
      </rPr>
      <t>서울기연이엔지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</si>
  <si>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기계소방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</si>
  <si>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1.0"/>
      </rPr>
      <t>수령금액</t>
    </r>
  </si>
  <si>
    <r>
      <rPr>
        <rFont val="맑은 고딕"/>
        <color theme="1"/>
        <sz val="11.0"/>
      </rPr>
      <t>기성금액</t>
    </r>
    <r>
      <rPr>
        <rFont val="Arial"/>
        <color theme="1"/>
        <sz val="11.0"/>
      </rPr>
      <t>(50%)</t>
    </r>
  </si>
  <si>
    <r>
      <rPr>
        <rFont val="맑은 고딕"/>
        <color theme="1"/>
        <sz val="11.0"/>
      </rPr>
      <t>전기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통신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소방</t>
    </r>
  </si>
  <si>
    <r>
      <rPr>
        <rFont val="맑은 고딕"/>
        <b/>
        <color theme="1"/>
        <sz val="12.0"/>
      </rPr>
      <t>태경엔지니어링</t>
    </r>
  </si>
  <si>
    <r>
      <rPr>
        <rFont val="맑은 고딕"/>
        <color theme="1"/>
        <sz val="13.0"/>
      </rPr>
      <t>전기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통신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전기소방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</si>
  <si>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1.0"/>
      </rPr>
      <t>잔</t>
    </r>
    <r>
      <rPr>
        <rFont val="Arial"/>
        <color theme="1"/>
        <sz val="11.0"/>
      </rPr>
      <t xml:space="preserve">      </t>
    </r>
    <r>
      <rPr>
        <rFont val="맑은 고딕"/>
        <color theme="1"/>
        <sz val="11.0"/>
      </rPr>
      <t>액</t>
    </r>
    <r>
      <rPr>
        <rFont val="Arial"/>
        <color theme="1"/>
        <sz val="11.0"/>
      </rPr>
      <t xml:space="preserve"> </t>
    </r>
  </si>
  <si>
    <r>
      <rPr>
        <rFont val="맑은 고딕"/>
        <color theme="1"/>
        <sz val="12.0"/>
      </rPr>
      <t>부천시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원미구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심곡동</t>
    </r>
    <r>
      <rPr>
        <rFont val="Arial"/>
        <color theme="1"/>
        <sz val="12.0"/>
      </rPr>
      <t xml:space="preserve"> 132-4 </t>
    </r>
    <r>
      <rPr>
        <rFont val="맑은 고딕"/>
        <color theme="1"/>
        <sz val="12.0"/>
      </rPr>
      <t>오피스텔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신축공사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공사비검증용역</t>
    </r>
  </si>
  <si>
    <r>
      <rPr>
        <rFont val="맑은 고딕"/>
        <color theme="1"/>
        <sz val="12.0"/>
      </rPr>
      <t>공사원가검증</t>
    </r>
    <r>
      <rPr>
        <rFont val="Arial"/>
        <color theme="1"/>
        <sz val="12.0"/>
      </rPr>
      <t xml:space="preserve">                    (126</t>
    </r>
    <r>
      <rPr>
        <rFont val="맑은 고딕"/>
        <color theme="1"/>
        <sz val="12.0"/>
      </rPr>
      <t>세대</t>
    </r>
    <r>
      <rPr>
        <rFont val="Arial"/>
        <color theme="1"/>
        <sz val="12.0"/>
      </rPr>
      <t>)</t>
    </r>
  </si>
  <si>
    <t>2025.06.16
(2025.07.10)</t>
  </si>
  <si>
    <t>2025.07.30</t>
  </si>
  <si>
    <t>2025.09.01</t>
  </si>
  <si>
    <t>2025.09.15</t>
  </si>
  <si>
    <r>
      <rPr>
        <rFont val="맑은 고딕"/>
        <color theme="1"/>
        <sz val="11.0"/>
      </rPr>
      <t>도급금액</t>
    </r>
  </si>
  <si>
    <r>
      <rPr>
        <rFont val="Arial"/>
        <color theme="1"/>
        <sz val="11.0"/>
      </rPr>
      <t>1</t>
    </r>
    <r>
      <rPr>
        <rFont val="맑은 고딕"/>
        <color theme="1"/>
        <sz val="11.0"/>
      </rPr>
      <t>차기성</t>
    </r>
    <r>
      <rPr>
        <rFont val="Arial"/>
        <color theme="1"/>
        <sz val="11.0"/>
      </rPr>
      <t>(50%)</t>
    </r>
  </si>
  <si>
    <t>2025.11.26</t>
  </si>
  <si>
    <r>
      <rPr>
        <rFont val="맑은 고딕"/>
        <b/>
        <color theme="1"/>
        <sz val="11.0"/>
      </rPr>
      <t>합</t>
    </r>
    <r>
      <rPr>
        <rFont val="Arial"/>
        <b/>
        <color theme="1"/>
        <sz val="11.0"/>
      </rPr>
      <t xml:space="preserve">   </t>
    </r>
    <r>
      <rPr>
        <rFont val="맑은 고딕"/>
        <b/>
        <color theme="1"/>
        <sz val="11.0"/>
      </rPr>
      <t>계</t>
    </r>
  </si>
  <si>
    <r>
      <rPr>
        <rFont val="맑은 고딕"/>
        <b/>
        <color theme="1"/>
        <sz val="13.0"/>
      </rPr>
      <t>박상동</t>
    </r>
  </si>
  <si>
    <r>
      <rPr>
        <rFont val="맑은 고딕"/>
        <color theme="1"/>
        <sz val="13.0"/>
      </rPr>
      <t>총괄</t>
    </r>
  </si>
  <si>
    <r>
      <rPr>
        <rFont val="Arial"/>
        <color theme="1"/>
        <sz val="11.0"/>
      </rPr>
      <t>2</t>
    </r>
    <r>
      <rPr>
        <rFont val="맑은 고딕"/>
        <color theme="1"/>
        <sz val="11.0"/>
      </rPr>
      <t>차기성</t>
    </r>
    <r>
      <rPr>
        <rFont val="Arial"/>
        <color theme="1"/>
        <sz val="11.0"/>
      </rPr>
      <t>(25%)</t>
    </r>
  </si>
  <si>
    <r>
      <rPr>
        <rFont val="맑은 고딕"/>
        <b/>
        <color theme="1"/>
        <sz val="13.0"/>
      </rPr>
      <t>안영아</t>
    </r>
  </si>
  <si>
    <r>
      <rPr>
        <rFont val="맑은 고딕"/>
        <color theme="1"/>
        <sz val="13.0"/>
      </rPr>
      <t>내역작성</t>
    </r>
  </si>
  <si>
    <r>
      <rPr>
        <rFont val="맑은 고딕"/>
        <color theme="1"/>
        <sz val="11.0"/>
      </rPr>
      <t>잔금</t>
    </r>
    <r>
      <rPr>
        <rFont val="Arial"/>
        <color theme="1"/>
        <sz val="11.0"/>
      </rPr>
      <t>(25%)</t>
    </r>
  </si>
  <si>
    <r>
      <rPr>
        <rFont val="맑은 고딕"/>
        <b/>
        <color theme="1"/>
        <sz val="13.0"/>
      </rPr>
      <t>김연화</t>
    </r>
  </si>
  <si>
    <r>
      <rPr>
        <rFont val="Arial"/>
        <color theme="1"/>
        <sz val="13.0"/>
      </rPr>
      <t>(</t>
    </r>
    <r>
      <rPr>
        <rFont val="맑은 고딕"/>
        <color theme="1"/>
        <sz val="13.0"/>
      </rPr>
      <t>건축</t>
    </r>
    <r>
      <rPr>
        <rFont val="Arial"/>
        <color theme="1"/>
        <sz val="13.0"/>
      </rPr>
      <t>)</t>
    </r>
    <r>
      <rPr>
        <rFont val="맑은 고딕"/>
        <color theme="1"/>
        <sz val="13.0"/>
      </rPr>
      <t>보고서작성</t>
    </r>
  </si>
  <si>
    <r>
      <rPr>
        <rFont val="맑은 고딕"/>
        <b/>
        <color theme="1"/>
        <sz val="11.0"/>
      </rPr>
      <t>도급금액합계</t>
    </r>
  </si>
  <si>
    <r>
      <rPr>
        <rFont val="맑은 고딕"/>
        <color theme="1"/>
        <sz val="12.0"/>
      </rPr>
      <t>건축</t>
    </r>
  </si>
  <si>
    <r>
      <rPr>
        <rFont val="맑은 고딕"/>
        <b/>
        <color theme="1"/>
        <sz val="12.0"/>
      </rPr>
      <t>대한건설적산</t>
    </r>
  </si>
  <si>
    <r>
      <rPr>
        <rFont val="맑은 고딕"/>
        <color theme="1"/>
        <sz val="13.0"/>
      </rPr>
      <t>건축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</si>
  <si>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b/>
        <color theme="1"/>
        <sz val="11.0"/>
      </rPr>
      <t>외주차액</t>
    </r>
    <r>
      <rPr>
        <rFont val="Arial"/>
        <b/>
        <color theme="1"/>
        <sz val="11.0"/>
      </rPr>
      <t>(B-A)</t>
    </r>
  </si>
  <si>
    <r>
      <rPr>
        <rFont val="맑은 고딕"/>
        <color theme="1"/>
        <sz val="11.0"/>
      </rPr>
      <t>토목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조경</t>
    </r>
  </si>
  <si>
    <r>
      <rPr>
        <rFont val="맑은 고딕"/>
        <b/>
        <color theme="1"/>
        <sz val="12.0"/>
      </rPr>
      <t>제이엔적산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</si>
  <si>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</si>
  <si>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1.0"/>
      </rPr>
      <t>수령금액</t>
    </r>
  </si>
  <si>
    <r>
      <rPr>
        <rFont val="맑은 고딕"/>
        <color theme="1"/>
        <sz val="11.0"/>
      </rPr>
      <t>기성금액</t>
    </r>
    <r>
      <rPr>
        <rFont val="Arial"/>
        <color theme="1"/>
        <sz val="11.0"/>
      </rPr>
      <t>(50%)</t>
    </r>
  </si>
  <si>
    <r>
      <rPr>
        <rFont val="맑은 고딕"/>
        <color theme="1"/>
        <sz val="11.0"/>
      </rPr>
      <t>기계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기계소방</t>
    </r>
  </si>
  <si>
    <r>
      <rPr>
        <rFont val="맑은 고딕"/>
        <b/>
        <color theme="1"/>
        <sz val="12.0"/>
      </rPr>
      <t>서울기연이엔지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</si>
  <si>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기계소방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</si>
  <si>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1.0"/>
      </rPr>
      <t>잔</t>
    </r>
    <r>
      <rPr>
        <rFont val="Arial"/>
        <color theme="1"/>
        <sz val="11.0"/>
      </rPr>
      <t xml:space="preserve">      </t>
    </r>
    <r>
      <rPr>
        <rFont val="맑은 고딕"/>
        <color theme="1"/>
        <sz val="11.0"/>
      </rPr>
      <t>액</t>
    </r>
    <r>
      <rPr>
        <rFont val="Arial"/>
        <color theme="1"/>
        <sz val="11.0"/>
      </rPr>
      <t xml:space="preserve"> </t>
    </r>
  </si>
  <si>
    <r>
      <rPr>
        <rFont val="맑은 고딕"/>
        <color theme="1"/>
        <sz val="11.0"/>
      </rPr>
      <t>전기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통신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소방</t>
    </r>
  </si>
  <si>
    <r>
      <rPr>
        <rFont val="맑은 고딕"/>
        <b/>
        <color theme="1"/>
        <sz val="12.0"/>
      </rPr>
      <t>태경엔지니어링</t>
    </r>
  </si>
  <si>
    <r>
      <rPr>
        <rFont val="맑은 고딕"/>
        <color theme="1"/>
        <sz val="13.0"/>
      </rPr>
      <t>전기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통신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전기소방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</si>
  <si>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2.0"/>
      </rPr>
      <t>인천광역시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서구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청라동</t>
    </r>
    <r>
      <rPr>
        <rFont val="Arial"/>
        <color theme="1"/>
        <sz val="12.0"/>
      </rPr>
      <t xml:space="preserve"> 167-21 </t>
    </r>
    <r>
      <rPr>
        <rFont val="맑은 고딕"/>
        <color theme="1"/>
        <sz val="12.0"/>
      </rPr>
      <t>업무시설</t>
    </r>
    <r>
      <rPr>
        <rFont val="Arial"/>
        <color theme="1"/>
        <sz val="12.0"/>
      </rPr>
      <t>(</t>
    </r>
    <r>
      <rPr>
        <rFont val="맑은 고딕"/>
        <color theme="1"/>
        <sz val="12.0"/>
      </rPr>
      <t>오피스텔</t>
    </r>
    <r>
      <rPr>
        <rFont val="Arial"/>
        <color theme="1"/>
        <sz val="12.0"/>
      </rPr>
      <t xml:space="preserve">) </t>
    </r>
    <r>
      <rPr>
        <rFont val="맑은 고딕"/>
        <color theme="1"/>
        <sz val="12.0"/>
      </rPr>
      <t>신축공사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공사비검증용역</t>
    </r>
  </si>
  <si>
    <r>
      <rPr>
        <rFont val="맑은 고딕"/>
        <color theme="1"/>
        <sz val="12.0"/>
      </rPr>
      <t>공사원가검증</t>
    </r>
    <r>
      <rPr>
        <rFont val="Arial"/>
        <color theme="1"/>
        <sz val="12.0"/>
      </rPr>
      <t xml:space="preserve">                    (52</t>
    </r>
    <r>
      <rPr>
        <rFont val="맑은 고딕"/>
        <color theme="1"/>
        <sz val="12.0"/>
      </rPr>
      <t>세대</t>
    </r>
    <r>
      <rPr>
        <rFont val="Arial"/>
        <color theme="1"/>
        <sz val="12.0"/>
      </rPr>
      <t>+</t>
    </r>
    <r>
      <rPr>
        <rFont val="맑은 고딕"/>
        <color theme="1"/>
        <sz val="12.0"/>
      </rPr>
      <t>근생</t>
    </r>
    <r>
      <rPr>
        <rFont val="Arial"/>
        <color theme="1"/>
        <sz val="12.0"/>
      </rPr>
      <t>)</t>
    </r>
  </si>
  <si>
    <t>2025.07.03
(2025.07.22)</t>
  </si>
  <si>
    <t>2025.08.01</t>
  </si>
  <si>
    <t>2025.08.27</t>
  </si>
  <si>
    <t>2025.09.10</t>
  </si>
  <si>
    <r>
      <rPr>
        <rFont val="맑은 고딕"/>
        <color theme="1"/>
        <sz val="11.0"/>
      </rPr>
      <t>도급금액</t>
    </r>
  </si>
  <si>
    <r>
      <rPr>
        <rFont val="Arial"/>
        <color theme="1"/>
        <sz val="11.0"/>
      </rPr>
      <t>1</t>
    </r>
    <r>
      <rPr>
        <rFont val="맑은 고딕"/>
        <color theme="1"/>
        <sz val="11.0"/>
      </rPr>
      <t>차기성</t>
    </r>
    <r>
      <rPr>
        <rFont val="Arial"/>
        <color theme="1"/>
        <sz val="11.0"/>
      </rPr>
      <t>(50%)</t>
    </r>
  </si>
  <si>
    <r>
      <rPr>
        <rFont val="맑은 고딕"/>
        <b/>
        <color theme="1"/>
        <sz val="11.0"/>
      </rPr>
      <t>합</t>
    </r>
    <r>
      <rPr>
        <rFont val="Arial"/>
        <b/>
        <color theme="1"/>
        <sz val="11.0"/>
      </rPr>
      <t xml:space="preserve">   </t>
    </r>
    <r>
      <rPr>
        <rFont val="맑은 고딕"/>
        <b/>
        <color theme="1"/>
        <sz val="11.0"/>
      </rPr>
      <t>계</t>
    </r>
  </si>
  <si>
    <r>
      <rPr>
        <rFont val="맑은 고딕"/>
        <b/>
        <color theme="1"/>
        <sz val="13.0"/>
      </rPr>
      <t>박상동</t>
    </r>
  </si>
  <si>
    <r>
      <rPr>
        <rFont val="맑은 고딕"/>
        <color theme="1"/>
        <sz val="13.0"/>
      </rPr>
      <t>총괄</t>
    </r>
  </si>
  <si>
    <r>
      <rPr>
        <rFont val="Arial"/>
        <color theme="1"/>
        <sz val="11.0"/>
      </rPr>
      <t>2</t>
    </r>
    <r>
      <rPr>
        <rFont val="맑은 고딕"/>
        <color theme="1"/>
        <sz val="11.0"/>
      </rPr>
      <t>차기성</t>
    </r>
    <r>
      <rPr>
        <rFont val="Arial"/>
        <color theme="1"/>
        <sz val="11.0"/>
      </rPr>
      <t>(25%)</t>
    </r>
  </si>
  <si>
    <r>
      <rPr>
        <rFont val="맑은 고딕"/>
        <b/>
        <color theme="1"/>
        <sz val="13.0"/>
      </rPr>
      <t>안영아</t>
    </r>
  </si>
  <si>
    <r>
      <rPr>
        <rFont val="맑은 고딕"/>
        <color theme="1"/>
        <sz val="13.0"/>
      </rPr>
      <t>내역작성</t>
    </r>
  </si>
  <si>
    <r>
      <rPr>
        <rFont val="맑은 고딕"/>
        <color theme="1"/>
        <sz val="11.0"/>
      </rPr>
      <t>잔금</t>
    </r>
    <r>
      <rPr>
        <rFont val="Arial"/>
        <color theme="1"/>
        <sz val="11.0"/>
      </rPr>
      <t>(25%)</t>
    </r>
  </si>
  <si>
    <r>
      <rPr>
        <rFont val="맑은 고딕"/>
        <b/>
        <color theme="1"/>
        <sz val="11.0"/>
      </rPr>
      <t>도급금액합계</t>
    </r>
  </si>
  <si>
    <r>
      <rPr>
        <rFont val="맑은 고딕"/>
        <color theme="1"/>
        <sz val="11.0"/>
      </rPr>
      <t>건축</t>
    </r>
  </si>
  <si>
    <r>
      <rPr>
        <rFont val="맑은 고딕"/>
        <b/>
        <color theme="1"/>
        <sz val="12.0"/>
      </rPr>
      <t>대한건설적산</t>
    </r>
  </si>
  <si>
    <r>
      <rPr>
        <rFont val="맑은 고딕"/>
        <color theme="1"/>
        <sz val="13.0"/>
      </rPr>
      <t>건축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</si>
  <si>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b/>
        <color theme="1"/>
        <sz val="11.0"/>
      </rPr>
      <t>외주차액</t>
    </r>
    <r>
      <rPr>
        <rFont val="Arial"/>
        <b/>
        <color theme="1"/>
        <sz val="11.0"/>
      </rPr>
      <t>(B-A)</t>
    </r>
  </si>
  <si>
    <r>
      <rPr>
        <rFont val="맑은 고딕"/>
        <color theme="1"/>
        <sz val="11.0"/>
      </rPr>
      <t>토목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조경</t>
    </r>
  </si>
  <si>
    <r>
      <rPr>
        <rFont val="맑은 고딕"/>
        <b/>
        <color theme="1"/>
        <sz val="12.0"/>
      </rPr>
      <t>제이엔적산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</si>
  <si>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</si>
  <si>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1.0"/>
      </rPr>
      <t>수령금액</t>
    </r>
  </si>
  <si>
    <r>
      <rPr>
        <rFont val="맑은 고딕"/>
        <color theme="1"/>
        <sz val="11.0"/>
      </rPr>
      <t>기성금액</t>
    </r>
    <r>
      <rPr>
        <rFont val="Arial"/>
        <color theme="1"/>
        <sz val="11.0"/>
      </rPr>
      <t>(50%)</t>
    </r>
  </si>
  <si>
    <r>
      <rPr>
        <rFont val="맑은 고딕"/>
        <color theme="1"/>
        <sz val="11.0"/>
      </rPr>
      <t>기계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기계소방</t>
    </r>
  </si>
  <si>
    <r>
      <rPr>
        <rFont val="맑은 고딕"/>
        <b/>
        <color theme="1"/>
        <sz val="12.0"/>
      </rPr>
      <t>서울기연이엔지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</si>
  <si>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기계소방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</si>
  <si>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1.0"/>
      </rPr>
      <t>잔</t>
    </r>
    <r>
      <rPr>
        <rFont val="Arial"/>
        <color theme="1"/>
        <sz val="11.0"/>
      </rPr>
      <t xml:space="preserve">      </t>
    </r>
    <r>
      <rPr>
        <rFont val="맑은 고딕"/>
        <color theme="1"/>
        <sz val="11.0"/>
      </rPr>
      <t>액</t>
    </r>
    <r>
      <rPr>
        <rFont val="Arial"/>
        <color theme="1"/>
        <sz val="11.0"/>
      </rPr>
      <t xml:space="preserve"> </t>
    </r>
  </si>
  <si>
    <r>
      <rPr>
        <rFont val="맑은 고딕"/>
        <color theme="1"/>
        <sz val="11.0"/>
      </rPr>
      <t>전기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통신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소방</t>
    </r>
  </si>
  <si>
    <r>
      <rPr>
        <rFont val="맑은 고딕"/>
        <b/>
        <color theme="1"/>
        <sz val="12.0"/>
      </rPr>
      <t>태경엔지니어링</t>
    </r>
  </si>
  <si>
    <r>
      <rPr>
        <rFont val="맑은 고딕"/>
        <color theme="1"/>
        <sz val="13.0"/>
      </rPr>
      <t>전기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통신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전기소방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</si>
  <si>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2.0"/>
      </rPr>
      <t>인천광역시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미추홀구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용현동</t>
    </r>
    <r>
      <rPr>
        <rFont val="Arial"/>
        <color theme="1"/>
        <sz val="12.0"/>
      </rPr>
      <t xml:space="preserve"> 684-7</t>
    </r>
    <r>
      <rPr>
        <rFont val="맑은 고딕"/>
        <color theme="1"/>
        <sz val="12.0"/>
      </rPr>
      <t>외</t>
    </r>
    <r>
      <rPr>
        <rFont val="Arial"/>
        <color theme="1"/>
        <sz val="12.0"/>
      </rPr>
      <t xml:space="preserve"> 5</t>
    </r>
    <r>
      <rPr>
        <rFont val="맑은 고딕"/>
        <color theme="1"/>
        <sz val="12.0"/>
      </rPr>
      <t>필지</t>
    </r>
    <r>
      <rPr>
        <rFont val="Arial"/>
        <color theme="1"/>
        <sz val="12.0"/>
      </rPr>
      <t xml:space="preserve"> LH</t>
    </r>
    <r>
      <rPr>
        <rFont val="맑은 고딕"/>
        <color theme="1"/>
        <sz val="12.0"/>
      </rPr>
      <t>청년주택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신축공사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공사비검증용역</t>
    </r>
  </si>
  <si>
    <r>
      <rPr>
        <rFont val="맑은 고딕"/>
        <color theme="1"/>
        <sz val="12.0"/>
      </rPr>
      <t xml:space="preserve">공사원가검증
</t>
    </r>
    <r>
      <rPr>
        <rFont val="Arial"/>
        <color theme="1"/>
        <sz val="12.0"/>
      </rPr>
      <t>(357</t>
    </r>
    <r>
      <rPr>
        <rFont val="맑은 고딕"/>
        <color theme="1"/>
        <sz val="12.0"/>
      </rPr>
      <t>세대</t>
    </r>
    <r>
      <rPr>
        <rFont val="Arial"/>
        <color theme="1"/>
        <sz val="12.0"/>
      </rPr>
      <t>+</t>
    </r>
    <r>
      <rPr>
        <rFont val="맑은 고딕"/>
        <color theme="1"/>
        <sz val="12.0"/>
      </rPr>
      <t>근생</t>
    </r>
    <r>
      <rPr>
        <rFont val="Arial"/>
        <color theme="1"/>
        <sz val="12.0"/>
      </rPr>
      <t>)</t>
    </r>
  </si>
  <si>
    <t>2025.07.15</t>
  </si>
  <si>
    <t>2025.08.20</t>
  </si>
  <si>
    <t>2025.09.24</t>
  </si>
  <si>
    <r>
      <rPr>
        <rFont val="맑은 고딕"/>
        <color theme="1"/>
        <sz val="11.0"/>
      </rPr>
      <t>도급금액</t>
    </r>
  </si>
  <si>
    <r>
      <rPr>
        <rFont val="Arial"/>
        <color theme="1"/>
        <sz val="11.0"/>
      </rPr>
      <t>1</t>
    </r>
    <r>
      <rPr>
        <rFont val="맑은 고딕"/>
        <color theme="1"/>
        <sz val="11.0"/>
      </rPr>
      <t>차기성</t>
    </r>
    <r>
      <rPr>
        <rFont val="Arial"/>
        <color theme="1"/>
        <sz val="11.0"/>
      </rPr>
      <t>(50%)</t>
    </r>
  </si>
  <si>
    <r>
      <rPr>
        <rFont val="맑은 고딕"/>
        <b/>
        <color theme="1"/>
        <sz val="11.0"/>
      </rPr>
      <t>합</t>
    </r>
    <r>
      <rPr>
        <rFont val="Arial"/>
        <b/>
        <color theme="1"/>
        <sz val="11.0"/>
      </rPr>
      <t xml:space="preserve">   </t>
    </r>
    <r>
      <rPr>
        <rFont val="맑은 고딕"/>
        <b/>
        <color theme="1"/>
        <sz val="11.0"/>
      </rPr>
      <t>계</t>
    </r>
  </si>
  <si>
    <r>
      <rPr>
        <rFont val="맑은 고딕"/>
        <b/>
        <color theme="1"/>
        <sz val="13.0"/>
      </rPr>
      <t>박상동</t>
    </r>
  </si>
  <si>
    <r>
      <rPr>
        <rFont val="맑은 고딕"/>
        <color theme="1"/>
        <sz val="13.0"/>
      </rPr>
      <t>총괄</t>
    </r>
  </si>
  <si>
    <r>
      <rPr>
        <rFont val="Arial"/>
        <color theme="1"/>
        <sz val="11.0"/>
      </rPr>
      <t>2</t>
    </r>
    <r>
      <rPr>
        <rFont val="맑은 고딕"/>
        <color theme="1"/>
        <sz val="11.0"/>
      </rPr>
      <t>차기성</t>
    </r>
    <r>
      <rPr>
        <rFont val="Arial"/>
        <color theme="1"/>
        <sz val="11.0"/>
      </rPr>
      <t>(25%)</t>
    </r>
  </si>
  <si>
    <r>
      <rPr>
        <rFont val="맑은 고딕"/>
        <b/>
        <color theme="1"/>
        <sz val="13.0"/>
      </rPr>
      <t>안영아</t>
    </r>
  </si>
  <si>
    <r>
      <rPr>
        <rFont val="맑은 고딕"/>
        <color theme="1"/>
        <sz val="13.0"/>
      </rPr>
      <t>내역작성</t>
    </r>
  </si>
  <si>
    <r>
      <rPr>
        <rFont val="맑은 고딕"/>
        <color theme="1"/>
        <sz val="11.0"/>
      </rPr>
      <t>잔금</t>
    </r>
    <r>
      <rPr>
        <rFont val="Arial"/>
        <color theme="1"/>
        <sz val="11.0"/>
      </rPr>
      <t>(25%)</t>
    </r>
  </si>
  <si>
    <r>
      <rPr>
        <rFont val="맑은 고딕"/>
        <b/>
        <color theme="1"/>
        <sz val="11.0"/>
      </rPr>
      <t>도급금액합계</t>
    </r>
  </si>
  <si>
    <r>
      <rPr>
        <rFont val="맑은 고딕"/>
        <color theme="1"/>
        <sz val="11.0"/>
      </rPr>
      <t>건축</t>
    </r>
  </si>
  <si>
    <r>
      <rPr>
        <rFont val="맑은 고딕"/>
        <b/>
        <color theme="1"/>
        <sz val="12.0"/>
      </rPr>
      <t>대한건설적산</t>
    </r>
  </si>
  <si>
    <r>
      <rPr>
        <rFont val="맑은 고딕"/>
        <color theme="1"/>
        <sz val="13.0"/>
      </rPr>
      <t>건축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</si>
  <si>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b/>
        <color theme="1"/>
        <sz val="11.0"/>
      </rPr>
      <t>외주차액</t>
    </r>
    <r>
      <rPr>
        <rFont val="Arial"/>
        <b/>
        <color theme="1"/>
        <sz val="11.0"/>
      </rPr>
      <t>(B-A)</t>
    </r>
  </si>
  <si>
    <r>
      <rPr>
        <rFont val="맑은 고딕"/>
        <color theme="1"/>
        <sz val="11.0"/>
      </rPr>
      <t>토목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조경</t>
    </r>
  </si>
  <si>
    <r>
      <rPr>
        <rFont val="맑은 고딕"/>
        <b/>
        <color theme="1"/>
        <sz val="12.0"/>
      </rPr>
      <t>제이엔적산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</si>
  <si>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</si>
  <si>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1.0"/>
      </rPr>
      <t>수령금액</t>
    </r>
  </si>
  <si>
    <r>
      <rPr>
        <rFont val="맑은 고딕"/>
        <color theme="1"/>
        <sz val="11.0"/>
      </rPr>
      <t>기성금액</t>
    </r>
    <r>
      <rPr>
        <rFont val="Arial"/>
        <color theme="1"/>
        <sz val="11.0"/>
      </rPr>
      <t>(50%)</t>
    </r>
  </si>
  <si>
    <r>
      <rPr>
        <rFont val="맑은 고딕"/>
        <color theme="1"/>
        <sz val="11.0"/>
      </rPr>
      <t>기계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기계소방</t>
    </r>
  </si>
  <si>
    <r>
      <rPr>
        <rFont val="맑은 고딕"/>
        <b/>
        <color theme="1"/>
        <sz val="12.0"/>
      </rPr>
      <t>서울기연이엔지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</si>
  <si>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기계소방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</si>
  <si>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1.0"/>
      </rPr>
      <t>잔</t>
    </r>
    <r>
      <rPr>
        <rFont val="Arial"/>
        <color theme="1"/>
        <sz val="11.0"/>
      </rPr>
      <t xml:space="preserve">      </t>
    </r>
    <r>
      <rPr>
        <rFont val="맑은 고딕"/>
        <color theme="1"/>
        <sz val="11.0"/>
      </rPr>
      <t>액</t>
    </r>
    <r>
      <rPr>
        <rFont val="Arial"/>
        <color theme="1"/>
        <sz val="11.0"/>
      </rPr>
      <t xml:space="preserve"> </t>
    </r>
  </si>
  <si>
    <r>
      <rPr>
        <rFont val="맑은 고딕"/>
        <color theme="1"/>
        <sz val="11.0"/>
      </rPr>
      <t>전기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통신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소방</t>
    </r>
  </si>
  <si>
    <r>
      <rPr>
        <rFont val="맑은 고딕"/>
        <b/>
        <color theme="1"/>
        <sz val="12.0"/>
      </rPr>
      <t>태경엔지니어링</t>
    </r>
  </si>
  <si>
    <r>
      <rPr>
        <rFont val="맑은 고딕"/>
        <color theme="1"/>
        <sz val="13.0"/>
      </rPr>
      <t>전기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통신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전기소방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</si>
  <si>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b/>
        <color theme="0"/>
        <sz val="15.0"/>
      </rPr>
      <t>회의자료</t>
    </r>
  </si>
  <si>
    <r>
      <rPr>
        <rFont val="맑은 고딕"/>
        <b/>
        <color theme="0"/>
        <sz val="20.0"/>
      </rPr>
      <t>계약면적</t>
    </r>
  </si>
  <si>
    <r>
      <rPr>
        <rFont val="맑은 고딕"/>
        <b/>
        <color theme="0"/>
        <sz val="20.0"/>
      </rPr>
      <t>계약기간</t>
    </r>
  </si>
  <si>
    <r>
      <rPr>
        <rFont val="맑은 고딕"/>
        <b/>
        <color theme="0"/>
        <sz val="20.0"/>
      </rPr>
      <t>내역서</t>
    </r>
  </si>
  <si>
    <r>
      <rPr>
        <rFont val="맑은 고딕"/>
        <b/>
        <color theme="0"/>
        <sz val="20.0"/>
      </rPr>
      <t>보고서</t>
    </r>
  </si>
  <si>
    <r>
      <rPr>
        <rFont val="맑은 고딕"/>
        <b/>
        <color theme="0"/>
        <sz val="20.0"/>
      </rPr>
      <t>누계공정률</t>
    </r>
  </si>
  <si>
    <r>
      <rPr>
        <rFont val="맑은 고딕"/>
        <b/>
        <color theme="0"/>
        <sz val="15.0"/>
      </rPr>
      <t>도급금액</t>
    </r>
    <r>
      <rPr>
        <rFont val="Arial"/>
        <b/>
        <color theme="0"/>
        <sz val="15.0"/>
      </rPr>
      <t xml:space="preserve">(A)
(V.A.T </t>
    </r>
    <r>
      <rPr>
        <rFont val="맑은 고딕"/>
        <b/>
        <color theme="0"/>
        <sz val="15.0"/>
      </rPr>
      <t>별도</t>
    </r>
    <r>
      <rPr>
        <rFont val="Arial"/>
        <b/>
        <color theme="0"/>
        <sz val="15.0"/>
      </rPr>
      <t>)</t>
    </r>
  </si>
  <si>
    <r>
      <rPr>
        <rFont val="맑은 고딕"/>
        <b/>
        <color theme="0"/>
        <sz val="15.0"/>
      </rPr>
      <t>계약서</t>
    </r>
    <r>
      <rPr>
        <rFont val="Arial"/>
        <b/>
        <color theme="0"/>
        <sz val="15.0"/>
      </rPr>
      <t xml:space="preserve"> </t>
    </r>
    <r>
      <rPr>
        <rFont val="맑은 고딕"/>
        <b/>
        <color theme="0"/>
        <sz val="15.0"/>
      </rPr>
      <t>관리</t>
    </r>
  </si>
  <si>
    <r>
      <rPr>
        <rFont val="맑은 고딕"/>
        <b/>
        <color theme="0"/>
        <sz val="15.0"/>
      </rPr>
      <t>외주금액</t>
    </r>
    <r>
      <rPr>
        <rFont val="Arial"/>
        <b/>
        <color theme="0"/>
        <sz val="15.0"/>
      </rPr>
      <t xml:space="preserve"> (B)
 (V.A.T </t>
    </r>
    <r>
      <rPr>
        <rFont val="맑은 고딕"/>
        <b/>
        <color theme="0"/>
        <sz val="15.0"/>
      </rPr>
      <t>별도</t>
    </r>
    <r>
      <rPr>
        <rFont val="Arial"/>
        <b/>
        <color theme="0"/>
        <sz val="15.0"/>
      </rPr>
      <t>)</t>
    </r>
  </si>
  <si>
    <r>
      <rPr>
        <rFont val="맑은 고딕"/>
        <b/>
        <color theme="0"/>
        <sz val="15.0"/>
      </rPr>
      <t>현재공정</t>
    </r>
  </si>
  <si>
    <r>
      <rPr>
        <rFont val="Arial"/>
        <b/>
        <color rgb="FF000000"/>
        <sz val="14.0"/>
      </rPr>
      <t>2026</t>
    </r>
    <r>
      <rPr>
        <rFont val="맑은 고딕"/>
        <b/>
        <color rgb="FF000000"/>
        <sz val="14.0"/>
      </rPr>
      <t>년</t>
    </r>
    <r>
      <rPr>
        <rFont val="Arial"/>
        <b/>
        <color rgb="FF000000"/>
        <sz val="14.0"/>
      </rPr>
      <t xml:space="preserve"> 1</t>
    </r>
    <r>
      <rPr>
        <rFont val="맑은 고딕"/>
        <b/>
        <color rgb="FF000000"/>
        <sz val="14.0"/>
      </rPr>
      <t>월</t>
    </r>
  </si>
  <si>
    <r>
      <rPr>
        <rFont val="Arial"/>
        <b/>
        <color rgb="FF000000"/>
        <sz val="14.0"/>
      </rPr>
      <t>2026</t>
    </r>
    <r>
      <rPr>
        <rFont val="맑은 고딕"/>
        <b/>
        <color rgb="FF000000"/>
        <sz val="14.0"/>
      </rPr>
      <t>년</t>
    </r>
    <r>
      <rPr>
        <rFont val="Arial"/>
        <b/>
        <color rgb="FF000000"/>
        <sz val="14.0"/>
      </rPr>
      <t xml:space="preserve"> 2</t>
    </r>
    <r>
      <rPr>
        <rFont val="맑은 고딕"/>
        <b/>
        <color rgb="FF000000"/>
        <sz val="14.0"/>
      </rPr>
      <t>월</t>
    </r>
  </si>
  <si>
    <r>
      <rPr>
        <rFont val="Arial"/>
        <b/>
        <color rgb="FF000000"/>
        <sz val="14.0"/>
      </rPr>
      <t>2026</t>
    </r>
    <r>
      <rPr>
        <rFont val="맑은 고딕"/>
        <b/>
        <color rgb="FF000000"/>
        <sz val="14.0"/>
      </rPr>
      <t>년</t>
    </r>
    <r>
      <rPr>
        <rFont val="Arial"/>
        <b/>
        <color rgb="FF000000"/>
        <sz val="14.0"/>
      </rPr>
      <t xml:space="preserve"> 3</t>
    </r>
    <r>
      <rPr>
        <rFont val="맑은 고딕"/>
        <b/>
        <color rgb="FF000000"/>
        <sz val="14.0"/>
      </rPr>
      <t>월</t>
    </r>
  </si>
  <si>
    <r>
      <rPr>
        <rFont val="Arial"/>
        <b/>
        <color rgb="FF000000"/>
        <sz val="14.0"/>
      </rPr>
      <t>2026</t>
    </r>
    <r>
      <rPr>
        <rFont val="맑은 고딕"/>
        <b/>
        <color rgb="FF000000"/>
        <sz val="14.0"/>
      </rPr>
      <t>년</t>
    </r>
    <r>
      <rPr>
        <rFont val="Arial"/>
        <b/>
        <color rgb="FF000000"/>
        <sz val="14.0"/>
      </rPr>
      <t xml:space="preserve"> 5</t>
    </r>
    <r>
      <rPr>
        <rFont val="맑은 고딕"/>
        <b/>
        <color rgb="FF000000"/>
        <sz val="14.0"/>
      </rPr>
      <t>월</t>
    </r>
  </si>
  <si>
    <r>
      <rPr>
        <rFont val="맑은 고딕"/>
        <b/>
        <color theme="1"/>
        <sz val="11.0"/>
      </rPr>
      <t>Ⅰ</t>
    </r>
    <r>
      <rPr>
        <rFont val="Arial"/>
        <b/>
        <color theme="1"/>
        <sz val="11.0"/>
      </rPr>
      <t>-1</t>
    </r>
  </si>
  <si>
    <r>
      <rPr>
        <rFont val="맑은 고딕"/>
        <b/>
        <color theme="1"/>
        <sz val="11.0"/>
      </rPr>
      <t>Ⅰ</t>
    </r>
    <r>
      <rPr>
        <rFont val="Arial"/>
        <b/>
        <color theme="1"/>
        <sz val="11.0"/>
      </rPr>
      <t>-2</t>
    </r>
  </si>
  <si>
    <r>
      <rPr>
        <rFont val="맑은 고딕"/>
        <b/>
        <color theme="1"/>
        <sz val="11.0"/>
      </rPr>
      <t>Ⅱ</t>
    </r>
    <r>
      <rPr>
        <rFont val="Arial"/>
        <b/>
        <color theme="1"/>
        <sz val="11.0"/>
      </rPr>
      <t>-1</t>
    </r>
  </si>
  <si>
    <r>
      <rPr>
        <rFont val="맑은 고딕"/>
        <b/>
        <color theme="1"/>
        <sz val="11.0"/>
      </rPr>
      <t>Ⅱ</t>
    </r>
    <r>
      <rPr>
        <rFont val="Arial"/>
        <b/>
        <color theme="1"/>
        <sz val="11.0"/>
      </rPr>
      <t>-2</t>
    </r>
  </si>
  <si>
    <r>
      <rPr>
        <rFont val="맑은 고딕"/>
        <b/>
        <color theme="1"/>
        <sz val="11.0"/>
      </rPr>
      <t>Ⅲ</t>
    </r>
  </si>
  <si>
    <r>
      <rPr>
        <rFont val="맑은 고딕"/>
        <b/>
        <color theme="1"/>
        <sz val="11.0"/>
      </rPr>
      <t>Ⅳ</t>
    </r>
  </si>
  <si>
    <r>
      <rPr>
        <rFont val="맑은 고딕"/>
        <b/>
        <color theme="1"/>
        <sz val="11.0"/>
      </rPr>
      <t>Ⅴ</t>
    </r>
  </si>
  <si>
    <r>
      <rPr>
        <rFont val="맑은 고딕"/>
        <b/>
        <color theme="0"/>
        <sz val="15.0"/>
      </rPr>
      <t>진행상황</t>
    </r>
  </si>
  <si>
    <r>
      <rPr>
        <rFont val="맑은 고딕"/>
        <b/>
        <color theme="1"/>
        <sz val="11.0"/>
      </rPr>
      <t>업무코드</t>
    </r>
    <r>
      <rPr>
        <rFont val="Arial"/>
        <b/>
        <color theme="1"/>
        <sz val="11.0"/>
      </rPr>
      <t xml:space="preserve">
(</t>
    </r>
    <r>
      <rPr>
        <rFont val="맑은 고딕"/>
        <b/>
        <color theme="1"/>
        <sz val="11.0"/>
      </rPr>
      <t>세부코드</t>
    </r>
    <r>
      <rPr>
        <rFont val="Arial"/>
        <b/>
        <color theme="1"/>
        <sz val="11.0"/>
      </rPr>
      <t>)</t>
    </r>
  </si>
  <si>
    <r>
      <rPr>
        <rFont val="맑은 고딕"/>
        <b/>
        <color theme="1"/>
        <sz val="11.0"/>
      </rPr>
      <t>업무분류</t>
    </r>
  </si>
  <si>
    <r>
      <rPr>
        <rFont val="맑은 고딕"/>
        <b/>
        <color theme="1"/>
        <sz val="11.0"/>
      </rPr>
      <t>발주처</t>
    </r>
  </si>
  <si>
    <r>
      <rPr>
        <rFont val="맑은 고딕"/>
        <b/>
        <color theme="1"/>
        <sz val="11.0"/>
      </rPr>
      <t>과업명</t>
    </r>
  </si>
  <si>
    <r>
      <rPr>
        <rFont val="맑은 고딕"/>
        <b/>
        <color theme="0"/>
        <sz val="15.0"/>
      </rPr>
      <t>업무구분</t>
    </r>
  </si>
  <si>
    <r>
      <rPr>
        <rFont val="맑은 고딕"/>
        <b/>
        <color theme="0"/>
        <sz val="25.0"/>
      </rPr>
      <t>㎡</t>
    </r>
  </si>
  <si>
    <r>
      <rPr>
        <rFont val="맑은 고딕"/>
        <b/>
        <color theme="0"/>
        <sz val="20.0"/>
      </rPr>
      <t>평</t>
    </r>
  </si>
  <si>
    <r>
      <rPr>
        <rFont val="맑은 고딕"/>
        <b/>
        <color theme="0"/>
        <sz val="15.0"/>
      </rPr>
      <t>시작일</t>
    </r>
  </si>
  <si>
    <r>
      <rPr>
        <rFont val="맑은 고딕"/>
        <b/>
        <color theme="0"/>
        <sz val="15.0"/>
      </rPr>
      <t>종료일</t>
    </r>
  </si>
  <si>
    <r>
      <rPr>
        <rFont val="맑은 고딕"/>
        <b/>
        <color theme="0"/>
        <sz val="13.0"/>
      </rPr>
      <t>착수일</t>
    </r>
    <r>
      <rPr>
        <rFont val="Arial"/>
        <b/>
        <color theme="0"/>
        <sz val="13.0"/>
      </rPr>
      <t xml:space="preserve"> 
(</t>
    </r>
    <r>
      <rPr>
        <rFont val="맑은 고딕"/>
        <b/>
        <color theme="0"/>
        <sz val="13.0"/>
      </rPr>
      <t>재착수일</t>
    </r>
    <r>
      <rPr>
        <rFont val="Arial"/>
        <b/>
        <color theme="0"/>
        <sz val="13.0"/>
      </rPr>
      <t>)</t>
    </r>
  </si>
  <si>
    <r>
      <rPr>
        <rFont val="맑은 고딕"/>
        <b/>
        <color theme="0"/>
        <sz val="13.0"/>
      </rPr>
      <t>종료일</t>
    </r>
  </si>
  <si>
    <r>
      <rPr>
        <rFont val="맑은 고딕"/>
        <b/>
        <color theme="0"/>
        <sz val="13.0"/>
      </rPr>
      <t xml:space="preserve">착수일
</t>
    </r>
    <r>
      <rPr>
        <rFont val="Arial"/>
        <b/>
        <color theme="0"/>
        <sz val="13.0"/>
      </rPr>
      <t>(</t>
    </r>
    <r>
      <rPr>
        <rFont val="맑은 고딕"/>
        <b/>
        <color theme="0"/>
        <sz val="13.0"/>
      </rPr>
      <t>재착수일</t>
    </r>
    <r>
      <rPr>
        <rFont val="Arial"/>
        <b/>
        <color theme="0"/>
        <sz val="13.0"/>
      </rPr>
      <t>)</t>
    </r>
  </si>
  <si>
    <r>
      <rPr>
        <rFont val="맑은 고딕"/>
        <b/>
        <color theme="0"/>
        <sz val="13.0"/>
      </rPr>
      <t>종료일</t>
    </r>
  </si>
  <si>
    <r>
      <rPr>
        <rFont val="맑은 고딕"/>
        <b/>
        <color theme="0"/>
        <sz val="13.0"/>
      </rPr>
      <t>품질관리실
확인</t>
    </r>
  </si>
  <si>
    <r>
      <rPr>
        <rFont val="맑은 고딕"/>
        <b/>
        <color theme="0"/>
        <sz val="13.0"/>
      </rPr>
      <t>전주계획</t>
    </r>
  </si>
  <si>
    <r>
      <rPr>
        <rFont val="맑은 고딕"/>
        <b/>
        <color theme="0"/>
        <sz val="13.0"/>
      </rPr>
      <t>전주실적</t>
    </r>
  </si>
  <si>
    <r>
      <rPr>
        <rFont val="맑은 고딕"/>
        <b/>
        <color theme="0"/>
        <sz val="13.0"/>
      </rPr>
      <t>금주계획</t>
    </r>
  </si>
  <si>
    <r>
      <rPr>
        <rFont val="맑은 고딕"/>
        <b/>
        <color theme="0"/>
        <sz val="15.0"/>
      </rPr>
      <t>항목</t>
    </r>
  </si>
  <si>
    <r>
      <rPr>
        <rFont val="맑은 고딕"/>
        <b/>
        <color theme="0"/>
        <sz val="15.0"/>
      </rPr>
      <t>내용</t>
    </r>
  </si>
  <si>
    <r>
      <rPr>
        <rFont val="맑은 고딕"/>
        <b/>
        <color theme="0"/>
        <sz val="15.0"/>
      </rPr>
      <t>금액</t>
    </r>
  </si>
  <si>
    <r>
      <rPr>
        <rFont val="맑은 고딕"/>
        <b/>
        <color theme="0"/>
        <sz val="15.0"/>
      </rPr>
      <t>세금계산서
확인</t>
    </r>
  </si>
  <si>
    <r>
      <rPr>
        <rFont val="맑은 고딕"/>
        <b/>
        <color theme="0"/>
        <sz val="15.0"/>
      </rPr>
      <t>입금확인</t>
    </r>
  </si>
  <si>
    <r>
      <rPr>
        <rFont val="맑은 고딕"/>
        <b/>
        <color theme="0"/>
        <sz val="15.0"/>
      </rPr>
      <t>작업구분
품의서</t>
    </r>
  </si>
  <si>
    <r>
      <rPr>
        <rFont val="맑은 고딕"/>
        <b/>
        <color theme="0"/>
        <sz val="15.0"/>
      </rPr>
      <t>업체선정
품의서</t>
    </r>
  </si>
  <si>
    <r>
      <rPr>
        <rFont val="맑은 고딕"/>
        <b/>
        <color theme="0"/>
        <sz val="15.0"/>
      </rPr>
      <t>발주</t>
    </r>
    <r>
      <rPr>
        <rFont val="Arial"/>
        <b/>
        <color theme="0"/>
        <sz val="15.0"/>
      </rPr>
      <t xml:space="preserve"> </t>
    </r>
    <r>
      <rPr>
        <rFont val="맑은 고딕"/>
        <b/>
        <color theme="0"/>
        <sz val="15.0"/>
      </rPr>
      <t>및
계약서</t>
    </r>
  </si>
  <si>
    <r>
      <rPr>
        <rFont val="맑은 고딕"/>
        <b/>
        <color theme="0"/>
        <sz val="15.0"/>
      </rPr>
      <t>결제
여부</t>
    </r>
  </si>
  <si>
    <r>
      <rPr>
        <rFont val="맑은 고딕"/>
        <b/>
        <color theme="0"/>
        <sz val="15.0"/>
      </rPr>
      <t>비고</t>
    </r>
  </si>
  <si>
    <r>
      <rPr>
        <rFont val="맑은 고딕"/>
        <b/>
        <color theme="0"/>
        <sz val="15.0"/>
      </rPr>
      <t>내용</t>
    </r>
  </si>
  <si>
    <r>
      <rPr>
        <rFont val="맑은 고딕"/>
        <b/>
        <color theme="0"/>
        <sz val="15.0"/>
      </rPr>
      <t>금액</t>
    </r>
  </si>
  <si>
    <r>
      <rPr>
        <rFont val="맑은 고딕"/>
        <b/>
        <color theme="0"/>
        <sz val="15.0"/>
      </rPr>
      <t>집행
여부</t>
    </r>
  </si>
  <si>
    <r>
      <rPr>
        <rFont val="맑은 고딕"/>
        <b/>
        <color theme="0"/>
        <sz val="15.0"/>
      </rPr>
      <t xml:space="preserve">외주집행금액
</t>
    </r>
    <r>
      <rPr>
        <rFont val="Arial"/>
        <b/>
        <color theme="0"/>
        <sz val="15.0"/>
      </rPr>
      <t xml:space="preserve">(V.A.T </t>
    </r>
    <r>
      <rPr>
        <rFont val="맑은 고딕"/>
        <b/>
        <color theme="0"/>
        <sz val="15.0"/>
      </rPr>
      <t>별도</t>
    </r>
    <r>
      <rPr>
        <rFont val="Arial"/>
        <b/>
        <color theme="0"/>
        <sz val="15.0"/>
      </rPr>
      <t>)</t>
    </r>
  </si>
  <si>
    <r>
      <rPr>
        <rFont val="맑은 고딕"/>
        <b/>
        <color theme="0"/>
        <sz val="15.0"/>
      </rPr>
      <t xml:space="preserve">잔금
</t>
    </r>
    <r>
      <rPr>
        <rFont val="Arial"/>
        <b/>
        <color theme="0"/>
        <sz val="15.0"/>
      </rPr>
      <t xml:space="preserve">(V.A.T </t>
    </r>
    <r>
      <rPr>
        <rFont val="맑은 고딕"/>
        <b/>
        <color theme="0"/>
        <sz val="15.0"/>
      </rPr>
      <t>별도</t>
    </r>
    <r>
      <rPr>
        <rFont val="Arial"/>
        <b/>
        <color theme="0"/>
        <sz val="15.0"/>
      </rPr>
      <t>)</t>
    </r>
  </si>
  <si>
    <r>
      <rPr>
        <rFont val="맑은 고딕"/>
        <b/>
        <color theme="0"/>
        <sz val="15.0"/>
      </rPr>
      <t>참여자</t>
    </r>
  </si>
  <si>
    <r>
      <rPr>
        <rFont val="맑은 고딕"/>
        <b/>
        <color theme="0"/>
        <sz val="13.0"/>
      </rPr>
      <t>구분</t>
    </r>
  </si>
  <si>
    <r>
      <rPr>
        <rFont val="맑은 고딕"/>
        <b/>
        <color theme="0"/>
        <sz val="15.0"/>
      </rPr>
      <t>주업무</t>
    </r>
  </si>
  <si>
    <r>
      <rPr>
        <rFont val="맑은 고딕"/>
        <b/>
        <color theme="0"/>
        <sz val="15.0"/>
      </rPr>
      <t>특이사항</t>
    </r>
  </si>
  <si>
    <r>
      <rPr>
        <rFont val="맑은 고딕"/>
        <b/>
        <color theme="0"/>
        <sz val="15.0"/>
      </rPr>
      <t>시작일</t>
    </r>
  </si>
  <si>
    <r>
      <rPr>
        <rFont val="맑은 고딕"/>
        <b/>
        <color theme="0"/>
        <sz val="15.0"/>
      </rPr>
      <t>종료일</t>
    </r>
  </si>
  <si>
    <r>
      <rPr>
        <rFont val="Arial"/>
        <color theme="1"/>
        <sz val="11.0"/>
      </rPr>
      <t>1</t>
    </r>
    <r>
      <rPr>
        <rFont val="맑은 고딕"/>
        <color theme="1"/>
        <sz val="11.0"/>
      </rPr>
      <t>차체크</t>
    </r>
  </si>
  <si>
    <r>
      <rPr>
        <rFont val="맑은 고딕"/>
        <color theme="1"/>
        <sz val="11.0"/>
      </rPr>
      <t>물량산출</t>
    </r>
  </si>
  <si>
    <r>
      <rPr>
        <rFont val="Arial"/>
        <color theme="1"/>
        <sz val="11.0"/>
      </rPr>
      <t>2</t>
    </r>
    <r>
      <rPr>
        <rFont val="맑은 고딕"/>
        <color theme="1"/>
        <sz val="11.0"/>
      </rPr>
      <t>차체크</t>
    </r>
  </si>
  <si>
    <r>
      <rPr>
        <rFont val="맑은 고딕"/>
        <color theme="1"/>
        <sz val="11.0"/>
      </rPr>
      <t>내역비교</t>
    </r>
  </si>
  <si>
    <r>
      <rPr>
        <rFont val="맑은 고딕"/>
        <color theme="1"/>
        <sz val="11.0"/>
      </rPr>
      <t>기준표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검토</t>
    </r>
  </si>
  <si>
    <r>
      <rPr>
        <rFont val="맑은 고딕"/>
        <color theme="1"/>
        <sz val="11.0"/>
      </rPr>
      <t>설계변경</t>
    </r>
  </si>
  <si>
    <r>
      <rPr>
        <rFont val="맑은 고딕"/>
        <color theme="1"/>
        <sz val="11.0"/>
      </rPr>
      <t>원가검증</t>
    </r>
  </si>
  <si>
    <t>기타-산정</t>
  </si>
  <si>
    <r>
      <rPr>
        <rFont val="맑은 고딕"/>
        <color theme="1"/>
        <sz val="12.0"/>
      </rPr>
      <t xml:space="preserve">평촌 </t>
    </r>
    <r>
      <rPr>
        <rFont val="Arial"/>
        <color theme="1"/>
        <sz val="12.0"/>
      </rPr>
      <t xml:space="preserve">C10-3 </t>
    </r>
    <r>
      <rPr>
        <rFont val="맑은 고딕"/>
        <color theme="1"/>
        <sz val="12.0"/>
      </rPr>
      <t>블록 공기연장관련 간접비 산정 용역</t>
    </r>
  </si>
  <si>
    <r>
      <rPr>
        <rFont val="맑은 고딕"/>
        <color theme="1"/>
        <sz val="12.0"/>
      </rPr>
      <t>도급금액</t>
    </r>
  </si>
  <si>
    <r>
      <rPr>
        <rFont val="Arial"/>
        <color theme="1"/>
        <sz val="12.0"/>
      </rPr>
      <t>1</t>
    </r>
    <r>
      <rPr>
        <rFont val="굴림"/>
        <color theme="1"/>
        <sz val="12.0"/>
      </rPr>
      <t>차기성</t>
    </r>
    <r>
      <rPr>
        <rFont val="Arial"/>
        <color theme="1"/>
        <sz val="12.0"/>
      </rPr>
      <t>(60%)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</si>
  <si>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</si>
  <si>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이병준</t>
    </r>
  </si>
  <si>
    <r>
      <rPr>
        <rFont val="맑은 고딕"/>
        <b/>
        <color theme="1"/>
        <sz val="13.0"/>
      </rPr>
      <t>예정</t>
    </r>
  </si>
  <si>
    <r>
      <rPr>
        <rFont val="Arial"/>
        <color theme="1"/>
        <sz val="12.0"/>
      </rPr>
      <t>2</t>
    </r>
    <r>
      <rPr>
        <rFont val="굴림"/>
        <color theme="1"/>
        <sz val="12.0"/>
      </rPr>
      <t>차기성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</si>
  <si>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이병준</t>
    </r>
  </si>
  <si>
    <r>
      <rPr>
        <rFont val="맑은 고딕"/>
        <b/>
        <color theme="1"/>
        <sz val="13.0"/>
      </rPr>
      <t>진행</t>
    </r>
  </si>
  <si>
    <r>
      <rPr>
        <rFont val="굴림"/>
        <color theme="1"/>
        <sz val="12.0"/>
      </rPr>
      <t>잔금</t>
    </r>
    <r>
      <rPr>
        <rFont val="Arial"/>
        <color theme="1"/>
        <sz val="12.0"/>
      </rPr>
      <t>(20%)</t>
    </r>
  </si>
  <si>
    <t>한재희</t>
  </si>
  <si>
    <r>
      <rPr>
        <rFont val="맑은 고딕"/>
        <b/>
        <color theme="1"/>
        <sz val="13.0"/>
      </rPr>
      <t>예정</t>
    </r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</si>
  <si>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</si>
  <si>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</si>
  <si>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</si>
  <si>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</si>
  <si>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</si>
  <si>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기성금액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</si>
  <si>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진행</t>
    </r>
  </si>
  <si>
    <t>기타-검증</t>
  </si>
  <si>
    <t>한국전력 경기북부본부</t>
  </si>
  <si>
    <t>옥석교 전력관로 매달기 설치공사 원가계산 용역</t>
  </si>
  <si>
    <r>
      <rPr>
        <rFont val="맑은 고딕"/>
        <color theme="1"/>
        <sz val="12.0"/>
      </rPr>
      <t>도급금액</t>
    </r>
  </si>
  <si>
    <r>
      <rPr>
        <rFont val="Arial"/>
        <color theme="1"/>
        <sz val="12.0"/>
      </rPr>
      <t>1</t>
    </r>
    <r>
      <rPr>
        <rFont val="굴림"/>
        <color theme="1"/>
        <sz val="12.0"/>
      </rPr>
      <t>차기성</t>
    </r>
    <r>
      <rPr>
        <rFont val="Arial"/>
        <color theme="1"/>
        <sz val="12.0"/>
      </rPr>
      <t>(60%)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</si>
  <si>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</si>
  <si>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이병준</t>
    </r>
  </si>
  <si>
    <r>
      <rPr>
        <rFont val="맑은 고딕"/>
        <b/>
        <color theme="1"/>
        <sz val="13.0"/>
      </rPr>
      <t>예정</t>
    </r>
  </si>
  <si>
    <r>
      <rPr>
        <rFont val="Arial"/>
        <color theme="1"/>
        <sz val="12.0"/>
      </rPr>
      <t>2</t>
    </r>
    <r>
      <rPr>
        <rFont val="굴림"/>
        <color theme="1"/>
        <sz val="12.0"/>
      </rPr>
      <t>차기성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</si>
  <si>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이병준</t>
    </r>
  </si>
  <si>
    <r>
      <rPr>
        <rFont val="맑은 고딕"/>
        <b/>
        <color theme="1"/>
        <sz val="13.0"/>
      </rPr>
      <t>진행</t>
    </r>
  </si>
  <si>
    <r>
      <rPr>
        <rFont val="굴림"/>
        <color theme="1"/>
        <sz val="12.0"/>
      </rPr>
      <t>잔금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</si>
  <si>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예정</t>
    </r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</si>
  <si>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</si>
  <si>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</si>
  <si>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</si>
  <si>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</si>
  <si>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예정</t>
    </r>
  </si>
  <si>
    <t>6.16</t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</si>
  <si>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</si>
  <si>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기성금액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</si>
  <si>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</si>
  <si>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진행</t>
    </r>
  </si>
  <si>
    <t>내역 작성중</t>
  </si>
  <si>
    <t>공사원가-산정</t>
  </si>
  <si>
    <r>
      <rPr>
        <rFont val="맑은 고딕"/>
        <color theme="1"/>
        <sz val="12.0"/>
      </rPr>
      <t>㈜건축사사무소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아라그룹</t>
    </r>
  </si>
  <si>
    <r>
      <rPr>
        <rFont val="맑은 고딕"/>
        <color theme="1"/>
        <sz val="12.0"/>
      </rPr>
      <t>서울시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송파구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가락동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도시형생활주택</t>
    </r>
    <r>
      <rPr>
        <rFont val="Arial"/>
        <color theme="1"/>
        <sz val="12.0"/>
      </rPr>
      <t>(LH</t>
    </r>
    <r>
      <rPr>
        <rFont val="맑은 고딕"/>
        <color theme="1"/>
        <sz val="12.0"/>
      </rPr>
      <t>매입임대</t>
    </r>
    <r>
      <rPr>
        <rFont val="Arial"/>
        <color theme="1"/>
        <sz val="12.0"/>
      </rPr>
      <t>)</t>
    </r>
    <r>
      <rPr>
        <rFont val="맑은 고딕"/>
        <color theme="1"/>
        <sz val="12.0"/>
      </rPr>
      <t>신축공사</t>
    </r>
  </si>
  <si>
    <t>공사원가산정</t>
  </si>
  <si>
    <r>
      <rPr>
        <rFont val="맑은 고딕"/>
        <color theme="1"/>
        <sz val="12.0"/>
      </rPr>
      <t>도급금액</t>
    </r>
  </si>
  <si>
    <t>실착수시(40%)</t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</si>
  <si>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</si>
  <si>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이병준</t>
    </r>
  </si>
  <si>
    <r>
      <rPr>
        <rFont val="맑은 고딕"/>
        <b/>
        <color theme="1"/>
        <sz val="13.0"/>
      </rPr>
      <t>예정</t>
    </r>
  </si>
  <si>
    <r>
      <rPr>
        <rFont val="Arial"/>
        <color theme="1"/>
        <sz val="12.0"/>
      </rPr>
      <t>1</t>
    </r>
    <r>
      <rPr>
        <rFont val="맑은 고딕"/>
        <color theme="1"/>
        <sz val="12.0"/>
      </rPr>
      <t>차내역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</si>
  <si>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이병준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</si>
  <si>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</si>
  <si>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심의완료</t>
    </r>
    <r>
      <rPr>
        <rFont val="Arial"/>
        <color theme="1"/>
        <sz val="12.0"/>
      </rPr>
      <t>(30%)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</si>
  <si>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</si>
  <si>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예정</t>
    </r>
  </si>
  <si>
    <r>
      <rPr>
        <rFont val="굴림"/>
        <color theme="1"/>
        <sz val="12.0"/>
      </rPr>
      <t>착공시</t>
    </r>
    <r>
      <rPr>
        <rFont val="Arial"/>
        <color theme="1"/>
        <sz val="12.0"/>
      </rPr>
      <t>(10%)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</si>
  <si>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</si>
  <si>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</si>
  <si>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</si>
  <si>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</si>
  <si>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</si>
  <si>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2.0"/>
      </rPr>
      <t>수령금액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</si>
  <si>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</si>
  <si>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</si>
  <si>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</si>
  <si>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</si>
  <si>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기성금액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</si>
  <si>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</si>
  <si>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예정</t>
    </r>
  </si>
  <si>
    <t>건축 마감 산출</t>
  </si>
  <si>
    <t>6.19~6.23 마감 자료분석</t>
  </si>
  <si>
    <t>5.19</t>
  </si>
  <si>
    <r>
      <rPr>
        <rFont val="맑은 고딕"/>
        <color theme="1"/>
        <sz val="12.0"/>
      </rPr>
      <t>잔</t>
    </r>
    <r>
      <rPr>
        <rFont val="Arial"/>
        <color theme="1"/>
        <sz val="12.0"/>
      </rPr>
      <t xml:space="preserve">      </t>
    </r>
    <r>
      <rPr>
        <rFont val="맑은 고딕"/>
        <color theme="1"/>
        <sz val="12.0"/>
      </rPr>
      <t>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</si>
  <si>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</si>
  <si>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진행</t>
    </r>
  </si>
  <si>
    <t>김연화 역북동 공사비 비교표 작성</t>
  </si>
  <si>
    <r>
      <rPr>
        <rFont val="맑은 고딕"/>
        <b/>
        <color theme="1"/>
        <sz val="13.0"/>
      </rPr>
      <t>박미야</t>
    </r>
  </si>
  <si>
    <r>
      <rPr>
        <rFont val="맑은 고딕"/>
        <b/>
        <color theme="1"/>
        <sz val="13.0"/>
      </rPr>
      <t>예정</t>
    </r>
  </si>
  <si>
    <t>건축 마감.내역 산출</t>
  </si>
  <si>
    <t>5.26</t>
  </si>
  <si>
    <r>
      <rPr>
        <rFont val="맑은 고딕"/>
        <b/>
        <color theme="1"/>
        <sz val="13.0"/>
      </rPr>
      <t>박미야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</si>
  <si>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</si>
  <si>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원엔지니어링</t>
    </r>
  </si>
  <si>
    <r>
      <rPr>
        <rFont val="맑은 고딕"/>
        <b/>
        <color theme="1"/>
        <sz val="13.0"/>
      </rPr>
      <t>예정</t>
    </r>
  </si>
  <si>
    <r>
      <rPr>
        <rFont val="맑은 고딕"/>
        <b/>
        <color theme="1"/>
        <sz val="13.0"/>
      </rPr>
      <t>원엔지니어링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</si>
  <si>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</si>
  <si>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제이엔적산</t>
    </r>
  </si>
  <si>
    <r>
      <rPr>
        <rFont val="맑은 고딕"/>
        <b/>
        <color theme="1"/>
        <sz val="13.0"/>
      </rPr>
      <t>예정</t>
    </r>
  </si>
  <si>
    <r>
      <rPr>
        <rFont val="맑은 고딕"/>
        <b/>
        <color theme="1"/>
        <sz val="13.0"/>
      </rPr>
      <t>제이엔적산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</si>
  <si>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</si>
  <si>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한양설비</t>
    </r>
  </si>
  <si>
    <r>
      <rPr>
        <rFont val="맑은 고딕"/>
        <b/>
        <color theme="1"/>
        <sz val="13.0"/>
      </rPr>
      <t>예정</t>
    </r>
  </si>
  <si>
    <r>
      <rPr>
        <rFont val="맑은 고딕"/>
        <b/>
        <color theme="1"/>
        <sz val="13.0"/>
      </rPr>
      <t>한양설비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</si>
  <si>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</si>
  <si>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</si>
  <si>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b/>
        <color theme="1"/>
        <sz val="13.0"/>
      </rPr>
      <t>예정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</si>
  <si>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</si>
  <si>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b/>
        <color theme="1"/>
        <sz val="13.0"/>
      </rPr>
      <t>진행</t>
    </r>
  </si>
  <si>
    <t>보고서
제출</t>
  </si>
  <si>
    <t>기부채납-검증</t>
  </si>
  <si>
    <r>
      <rPr>
        <rFont val="맑은 고딕"/>
        <color theme="1"/>
        <sz val="12.0"/>
      </rPr>
      <t>동작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보라매역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프리센트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기부채납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설치비용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검증용역</t>
    </r>
  </si>
  <si>
    <t>공사원가검증</t>
  </si>
  <si>
    <r>
      <rPr>
        <rFont val="맑은 고딕"/>
        <color theme="1"/>
        <sz val="12.0"/>
      </rPr>
      <t>도급금액</t>
    </r>
  </si>
  <si>
    <r>
      <rPr>
        <rFont val="맑은 고딕"/>
        <color theme="1"/>
        <sz val="12.0"/>
      </rPr>
      <t>착수금</t>
    </r>
    <r>
      <rPr>
        <rFont val="Arial"/>
        <color theme="1"/>
        <sz val="12.0"/>
      </rPr>
      <t>(50%)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</si>
  <si>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</si>
  <si>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이병준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</si>
  <si>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</si>
  <si>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2.0"/>
      </rPr>
      <t>준공금</t>
    </r>
    <r>
      <rPr>
        <rFont val="Arial"/>
        <color theme="1"/>
        <sz val="12.0"/>
      </rPr>
      <t>(50%)</t>
    </r>
  </si>
  <si>
    <r>
      <rPr>
        <rFont val="맑은 고딕"/>
        <b/>
        <color theme="1"/>
        <sz val="13.0"/>
      </rPr>
      <t>이병준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</si>
  <si>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</si>
  <si>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</si>
  <si>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예정</t>
    </r>
  </si>
  <si>
    <t>보고서</t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</si>
  <si>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</si>
  <si>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</si>
  <si>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</si>
  <si>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</si>
  <si>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</si>
  <si>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예정</t>
    </r>
  </si>
  <si>
    <t>내역서 작성/보고서 작성</t>
  </si>
  <si>
    <t>5.13</t>
  </si>
  <si>
    <t>6.9</t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</si>
  <si>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</si>
  <si>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기성금액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</si>
  <si>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</si>
  <si>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</si>
  <si>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</t>
    </r>
    <r>
      <rPr>
        <rFont val="Arial"/>
        <color theme="1"/>
        <sz val="12.0"/>
      </rPr>
      <t xml:space="preserve">      </t>
    </r>
    <r>
      <rPr>
        <rFont val="맑은 고딕"/>
        <color theme="1"/>
        <sz val="12.0"/>
      </rPr>
      <t>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</si>
  <si>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</si>
  <si>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예정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</si>
  <si>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</si>
  <si>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</si>
  <si>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박미야</t>
    </r>
  </si>
  <si>
    <r>
      <rPr>
        <rFont val="맑은 고딕"/>
        <b/>
        <color theme="1"/>
        <sz val="13.0"/>
      </rPr>
      <t>예정</t>
    </r>
  </si>
  <si>
    <r>
      <rPr>
        <rFont val="맑은 고딕"/>
        <b/>
        <color theme="1"/>
        <sz val="13.0"/>
      </rPr>
      <t>박미야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</si>
  <si>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</si>
  <si>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김진이</t>
    </r>
  </si>
  <si>
    <r>
      <rPr>
        <rFont val="맑은 고딕"/>
        <b/>
        <color theme="1"/>
        <sz val="13.0"/>
      </rPr>
      <t>예정</t>
    </r>
  </si>
  <si>
    <t>구조 산출 물량 검토</t>
  </si>
  <si>
    <r>
      <rPr>
        <rFont val="맑은 고딕"/>
        <b/>
        <color theme="1"/>
        <sz val="13.0"/>
      </rPr>
      <t>김진이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</si>
  <si>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</si>
  <si>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토목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조경</t>
    </r>
  </si>
  <si>
    <r>
      <rPr>
        <rFont val="맑은 고딕"/>
        <b/>
        <color theme="1"/>
        <sz val="13.0"/>
      </rPr>
      <t>제이엔적산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</si>
  <si>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</si>
  <si>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조경산출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</si>
  <si>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t>5.20</t>
  </si>
  <si>
    <r>
      <rPr>
        <rFont val="맑은 고딕"/>
        <b/>
        <color theme="1"/>
        <sz val="13.0"/>
      </rPr>
      <t>제이엔적산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</si>
  <si>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</si>
  <si>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기계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기계소방</t>
    </r>
  </si>
  <si>
    <r>
      <rPr>
        <rFont val="맑은 고딕"/>
        <b/>
        <color theme="1"/>
        <sz val="13.0"/>
      </rPr>
      <t>한양설비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</si>
  <si>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</si>
  <si>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</si>
  <si>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r>
      <rPr>
        <rFont val="맑은 고딕"/>
        <b/>
        <color theme="1"/>
        <sz val="13.0"/>
      </rPr>
      <t>한양설비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</si>
  <si>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</si>
  <si>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전기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통신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소방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</si>
  <si>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</si>
  <si>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</si>
  <si>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전기통신소방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</si>
  <si>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</si>
  <si>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b/>
        <color theme="1"/>
        <sz val="13.0"/>
      </rPr>
      <t>진행</t>
    </r>
  </si>
  <si>
    <t>기부채납-산정</t>
  </si>
  <si>
    <r>
      <rPr>
        <rFont val="맑은 고딕"/>
        <color theme="1"/>
        <sz val="12.0"/>
      </rPr>
      <t>㈜엘와이디벨럽</t>
    </r>
  </si>
  <si>
    <r>
      <rPr>
        <rFont val="맑은 고딕"/>
        <color theme="1"/>
        <sz val="12.0"/>
      </rPr>
      <t>공사비검증</t>
    </r>
  </si>
  <si>
    <t>2026.02.16</t>
  </si>
  <si>
    <t>2026.04.13</t>
  </si>
  <si>
    <t>2026.04.17</t>
  </si>
  <si>
    <r>
      <rPr>
        <rFont val="맑은 고딕"/>
        <color theme="1"/>
        <sz val="12.0"/>
      </rPr>
      <t>도급금액</t>
    </r>
  </si>
  <si>
    <r>
      <rPr>
        <rFont val="Arial"/>
        <color theme="1"/>
        <sz val="12.0"/>
      </rPr>
      <t>1</t>
    </r>
    <r>
      <rPr>
        <rFont val="굴림"/>
        <color theme="1"/>
        <sz val="12.0"/>
      </rPr>
      <t>차기성</t>
    </r>
    <r>
      <rPr>
        <rFont val="Arial"/>
        <color theme="1"/>
        <sz val="12.0"/>
      </rPr>
      <t>(50%)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</si>
  <si>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</si>
  <si>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이병준</t>
    </r>
  </si>
  <si>
    <r>
      <rPr>
        <rFont val="맑은 고딕"/>
        <b/>
        <color theme="1"/>
        <sz val="13.0"/>
      </rPr>
      <t>예정</t>
    </r>
  </si>
  <si>
    <r>
      <rPr>
        <rFont val="Arial"/>
        <color theme="1"/>
        <sz val="12.0"/>
      </rPr>
      <t>2</t>
    </r>
    <r>
      <rPr>
        <rFont val="굴림"/>
        <color theme="1"/>
        <sz val="12.0"/>
      </rPr>
      <t>차기성</t>
    </r>
    <r>
      <rPr>
        <rFont val="Arial"/>
        <color theme="1"/>
        <sz val="12.0"/>
      </rPr>
      <t>(50%)</t>
    </r>
  </si>
  <si>
    <r>
      <rPr>
        <rFont val="맑은 고딕"/>
        <b/>
        <color theme="1"/>
        <sz val="13.0"/>
      </rPr>
      <t>이병준</t>
    </r>
  </si>
  <si>
    <r>
      <rPr>
        <rFont val="맑은 고딕"/>
        <b/>
        <color theme="1"/>
        <sz val="13.0"/>
      </rPr>
      <t>진행</t>
    </r>
  </si>
  <si>
    <r>
      <rPr>
        <rFont val="굴림"/>
        <color theme="1"/>
        <sz val="12.0"/>
      </rPr>
      <t>잔금</t>
    </r>
    <r>
      <rPr>
        <rFont val="Arial"/>
        <color theme="1"/>
        <sz val="12.0"/>
      </rPr>
      <t>(0%)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</si>
  <si>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</si>
  <si>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예정</t>
    </r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</si>
  <si>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</si>
  <si>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</si>
  <si>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</si>
  <si>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</si>
  <si>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b/>
        <color theme="1"/>
        <sz val="13.0"/>
      </rPr>
      <t>이남일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</si>
  <si>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</si>
  <si>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2.0"/>
      </rPr>
      <t>기성금액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</si>
  <si>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이남일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</si>
  <si>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</si>
  <si>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</si>
  <si>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</si>
  <si>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예정</t>
    </r>
  </si>
  <si>
    <t>6.2 보고서 리뷰</t>
  </si>
  <si>
    <t>6.2</t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</si>
  <si>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</si>
  <si>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기성금액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</si>
  <si>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</si>
  <si>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</si>
  <si>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</t>
    </r>
    <r>
      <rPr>
        <rFont val="Arial"/>
        <color theme="1"/>
        <sz val="12.0"/>
      </rPr>
      <t xml:space="preserve">      </t>
    </r>
    <r>
      <rPr>
        <rFont val="맑은 고딕"/>
        <color theme="1"/>
        <sz val="12.0"/>
      </rPr>
      <t>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</si>
  <si>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</si>
  <si>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예정</t>
    </r>
  </si>
  <si>
    <r>
      <rPr>
        <rFont val="맑은 고딕"/>
        <b/>
        <color theme="1"/>
        <sz val="13.0"/>
      </rPr>
      <t>김연화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</si>
  <si>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</si>
  <si>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박미야</t>
    </r>
  </si>
  <si>
    <r>
      <rPr>
        <rFont val="맑은 고딕"/>
        <b/>
        <color theme="1"/>
        <sz val="13.0"/>
      </rPr>
      <t>예정</t>
    </r>
  </si>
  <si>
    <t>건축내역 작성.</t>
  </si>
  <si>
    <t>5.6</t>
  </si>
  <si>
    <t>5.22</t>
  </si>
  <si>
    <r>
      <rPr>
        <rFont val="맑은 고딕"/>
        <b/>
        <color theme="1"/>
        <sz val="13.0"/>
      </rPr>
      <t>박미야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</si>
  <si>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</si>
  <si>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토목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조경</t>
    </r>
  </si>
  <si>
    <r>
      <rPr>
        <rFont val="맑은 고딕"/>
        <b/>
        <color theme="1"/>
        <sz val="13.0"/>
      </rPr>
      <t>제이엔적산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</si>
  <si>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</si>
  <si>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조경산출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</si>
  <si>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t>내역단가변경</t>
  </si>
  <si>
    <r>
      <rPr>
        <rFont val="맑은 고딕"/>
        <b/>
        <color theme="1"/>
        <sz val="13.0"/>
      </rPr>
      <t>제이엔적산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</si>
  <si>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</si>
  <si>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기계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기계소방</t>
    </r>
  </si>
  <si>
    <r>
      <rPr>
        <rFont val="맑은 고딕"/>
        <b/>
        <color theme="1"/>
        <sz val="13.0"/>
      </rPr>
      <t>한양설비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</si>
  <si>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</si>
  <si>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</si>
  <si>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r>
      <rPr>
        <rFont val="맑은 고딕"/>
        <color theme="1"/>
        <sz val="13.0"/>
      </rPr>
      <t>내역단가변경</t>
    </r>
  </si>
  <si>
    <r>
      <rPr>
        <rFont val="맑은 고딕"/>
        <b/>
        <color theme="1"/>
        <sz val="13.0"/>
      </rPr>
      <t>한양설비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</si>
  <si>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</si>
  <si>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전기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통신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소방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</si>
  <si>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</si>
  <si>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</si>
  <si>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전기통신소방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</si>
  <si>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r>
      <rPr>
        <rFont val="맑은 고딕"/>
        <color theme="1"/>
        <sz val="13.0"/>
      </rPr>
      <t>내역단가변경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</si>
  <si>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</si>
  <si>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b/>
        <color theme="1"/>
        <sz val="13.0"/>
      </rPr>
      <t>진행</t>
    </r>
  </si>
  <si>
    <t>용역 대가 
협의 중</t>
  </si>
  <si>
    <t>설계변경-검증</t>
  </si>
  <si>
    <r>
      <rPr>
        <rFont val="맑은 고딕"/>
        <color theme="1"/>
        <sz val="12.0"/>
      </rPr>
      <t>의왕시청</t>
    </r>
  </si>
  <si>
    <r>
      <rPr>
        <rFont val="맑은 고딕"/>
        <color theme="1"/>
        <sz val="12.0"/>
      </rPr>
      <t>오전</t>
    </r>
    <r>
      <rPr>
        <rFont val="Arial"/>
        <color theme="1"/>
        <sz val="12.0"/>
      </rPr>
      <t>~</t>
    </r>
    <r>
      <rPr>
        <rFont val="맑은 고딕"/>
        <color theme="1"/>
        <sz val="12.0"/>
      </rPr>
      <t>청계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설계변경</t>
    </r>
  </si>
  <si>
    <r>
      <rPr>
        <rFont val="맑은 고딕"/>
        <color theme="1"/>
        <sz val="12.0"/>
      </rPr>
      <t>설계변경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공사비검증</t>
    </r>
  </si>
  <si>
    <r>
      <rPr>
        <rFont val="맑은 고딕"/>
        <color theme="1"/>
        <sz val="12.0"/>
      </rPr>
      <t>설계변경항목</t>
    </r>
    <r>
      <rPr>
        <rFont val="Arial"/>
        <color theme="1"/>
        <sz val="12.0"/>
      </rPr>
      <t>12</t>
    </r>
    <r>
      <rPr>
        <rFont val="맑은 고딕"/>
        <color theme="1"/>
        <sz val="12.0"/>
      </rPr>
      <t>건</t>
    </r>
  </si>
  <si>
    <t>2025.01.15</t>
  </si>
  <si>
    <r>
      <rPr>
        <rFont val="맑은 고딕"/>
        <color theme="1"/>
        <sz val="12.0"/>
      </rPr>
      <t>도급금액</t>
    </r>
  </si>
  <si>
    <r>
      <rPr>
        <rFont val="맑은 고딕"/>
        <color theme="1"/>
        <sz val="12.0"/>
      </rPr>
      <t>선급금액</t>
    </r>
    <r>
      <rPr>
        <rFont val="Arial"/>
        <color theme="1"/>
        <sz val="12.0"/>
      </rPr>
      <t>(50%)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</si>
  <si>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</si>
  <si>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이병준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</si>
  <si>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</si>
  <si>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총괄</t>
    </r>
  </si>
  <si>
    <r>
      <rPr>
        <rFont val="맑은 고딕"/>
        <color theme="1"/>
        <sz val="12.0"/>
      </rPr>
      <t>기성금액</t>
    </r>
    <r>
      <rPr>
        <rFont val="Arial"/>
        <color theme="1"/>
        <sz val="12.0"/>
      </rPr>
      <t>(50%)</t>
    </r>
  </si>
  <si>
    <r>
      <rPr>
        <rFont val="맑은 고딕"/>
        <b/>
        <color theme="1"/>
        <sz val="13.0"/>
      </rPr>
      <t>이병준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</si>
  <si>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</si>
  <si>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잔액</t>
    </r>
    <r>
      <rPr>
        <rFont val="Arial"/>
        <color theme="1"/>
        <sz val="12.0"/>
      </rPr>
      <t>(50%)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</si>
  <si>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</si>
  <si>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</si>
  <si>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내역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보고서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검토</t>
    </r>
  </si>
  <si>
    <t>3.9</t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</si>
  <si>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</si>
  <si>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</si>
  <si>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</si>
  <si>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</si>
  <si>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</si>
  <si>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기성금액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</si>
  <si>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㈜</t>
    </r>
    <r>
      <rPr>
        <rFont val="Arial"/>
        <b/>
        <color theme="1"/>
        <sz val="13.0"/>
      </rPr>
      <t>KCP</t>
    </r>
    <r>
      <rPr>
        <rFont val="맑은 고딕"/>
        <b/>
        <color theme="1"/>
        <sz val="13.0"/>
      </rPr>
      <t>솔루션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</si>
  <si>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</si>
  <si>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설계변경내역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보고서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작성</t>
    </r>
  </si>
  <si>
    <t>2.20</t>
  </si>
  <si>
    <t>3.6</t>
  </si>
  <si>
    <r>
      <rPr>
        <rFont val="맑은 고딕"/>
        <color theme="1"/>
        <sz val="12.0"/>
      </rPr>
      <t>해조건설</t>
    </r>
  </si>
  <si>
    <r>
      <rPr>
        <rFont val="맑은 고딕"/>
        <color theme="1"/>
        <sz val="12.0"/>
      </rPr>
      <t>공사원가검증</t>
    </r>
  </si>
  <si>
    <t>2025.12.11</t>
  </si>
  <si>
    <t>2026.3.31</t>
  </si>
  <si>
    <t>2026.1.23</t>
  </si>
  <si>
    <t>2026.3.27</t>
  </si>
  <si>
    <t>2026.04.20</t>
  </si>
  <si>
    <r>
      <rPr>
        <rFont val="맑은 고딕"/>
        <color theme="1"/>
        <sz val="12.0"/>
      </rPr>
      <t>도급금액</t>
    </r>
  </si>
  <si>
    <r>
      <rPr>
        <rFont val="맑은 고딕"/>
        <color theme="1"/>
        <sz val="12.0"/>
      </rPr>
      <t>선급금액</t>
    </r>
    <r>
      <rPr>
        <rFont val="Arial"/>
        <color theme="1"/>
        <sz val="12.0"/>
      </rPr>
      <t>(50%)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</si>
  <si>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</si>
  <si>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하은정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</si>
  <si>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</si>
  <si>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2.0"/>
      </rPr>
      <t>기성금액</t>
    </r>
    <r>
      <rPr>
        <rFont val="Arial"/>
        <color theme="1"/>
        <sz val="12.0"/>
      </rPr>
      <t>(50%)</t>
    </r>
  </si>
  <si>
    <r>
      <rPr>
        <rFont val="맑은 고딕"/>
        <b/>
        <color theme="1"/>
        <sz val="13.0"/>
      </rPr>
      <t>하은정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</si>
  <si>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</si>
  <si>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잔액</t>
    </r>
    <r>
      <rPr>
        <rFont val="Arial"/>
        <color theme="1"/>
        <sz val="12.0"/>
      </rPr>
      <t>(50%)</t>
    </r>
  </si>
  <si>
    <r>
      <rPr>
        <rFont val="맑은 고딕"/>
        <b/>
        <color theme="1"/>
        <sz val="13.0"/>
      </rPr>
      <t>이병준</t>
    </r>
  </si>
  <si>
    <r>
      <rPr>
        <rFont val="맑은 고딕"/>
        <b/>
        <color theme="1"/>
        <sz val="13.0"/>
      </rPr>
      <t>예정</t>
    </r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</si>
  <si>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</si>
  <si>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3.0"/>
      </rPr>
      <t>이병준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</si>
  <si>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</si>
  <si>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</si>
  <si>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</si>
  <si>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</si>
  <si>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내역검토/보고서 작성</t>
    </r>
  </si>
  <si>
    <t>보고서일정 
협의 필요</t>
  </si>
  <si>
    <t>4.15</t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</si>
  <si>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</si>
  <si>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선급금액</t>
    </r>
    <r>
      <rPr>
        <rFont val="Arial"/>
        <color theme="1"/>
        <sz val="12.0"/>
      </rPr>
      <t>(50%)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</si>
  <si>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</si>
  <si>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</si>
  <si>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</t>
    </r>
    <r>
      <rPr>
        <rFont val="Arial"/>
        <color theme="1"/>
        <sz val="12.0"/>
      </rPr>
      <t xml:space="preserve">      </t>
    </r>
    <r>
      <rPr>
        <rFont val="맑은 고딕"/>
        <color theme="1"/>
        <sz val="12.0"/>
      </rPr>
      <t>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</si>
  <si>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</si>
  <si>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</si>
  <si>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건축내역산출</t>
    </r>
    <r>
      <rPr>
        <rFont val="Arial"/>
        <color theme="1"/>
        <sz val="13.0"/>
      </rPr>
      <t>/</t>
    </r>
    <r>
      <rPr>
        <rFont val="맑은 고딕"/>
        <color theme="1"/>
        <sz val="13.0"/>
      </rPr>
      <t>보고서작성</t>
    </r>
  </si>
  <si>
    <t>6.17
해조건설
보고서 회의</t>
  </si>
  <si>
    <r>
      <rPr>
        <rFont val="맑은 고딕"/>
        <b/>
        <color theme="1"/>
        <sz val="13.0"/>
      </rPr>
      <t>이길훈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</si>
  <si>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</si>
  <si>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3.0"/>
      </rPr>
      <t>박미야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</si>
  <si>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</si>
  <si>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골조물량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검토</t>
    </r>
  </si>
  <si>
    <t>2.26</t>
  </si>
  <si>
    <r>
      <rPr>
        <rFont val="맑은 고딕"/>
        <b/>
        <color theme="1"/>
        <sz val="13.0"/>
      </rPr>
      <t>박미야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</si>
  <si>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</si>
  <si>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구조</t>
    </r>
  </si>
  <si>
    <r>
      <rPr>
        <rFont val="맑은 고딕"/>
        <b/>
        <color theme="1"/>
        <sz val="13.0"/>
      </rPr>
      <t>마스원기술사사무소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</si>
  <si>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</si>
  <si>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최재운</t>
    </r>
    <r>
      <rPr>
        <rFont val="Arial"/>
        <color theme="1"/>
        <sz val="13.0"/>
      </rPr>
      <t xml:space="preserve">, </t>
    </r>
    <r>
      <rPr>
        <rFont val="맑은 고딕"/>
        <color theme="1"/>
        <sz val="13.0"/>
      </rPr>
      <t>이길훈</t>
    </r>
    <r>
      <rPr>
        <rFont val="Arial"/>
        <color theme="1"/>
        <sz val="13.0"/>
      </rPr>
      <t xml:space="preserve"> 26</t>
    </r>
    <r>
      <rPr>
        <rFont val="맑은 고딕"/>
        <color theme="1"/>
        <sz val="13.0"/>
      </rPr>
      <t>일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마스원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구조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검토</t>
    </r>
  </si>
  <si>
    <r>
      <rPr>
        <rFont val="Arial"/>
        <color theme="1"/>
        <sz val="13.0"/>
      </rPr>
      <t>2</t>
    </r>
    <r>
      <rPr>
        <rFont val="맑은 고딕"/>
        <color theme="1"/>
        <sz val="13.0"/>
      </rPr>
      <t>월</t>
    </r>
    <r>
      <rPr>
        <rFont val="Arial"/>
        <color theme="1"/>
        <sz val="13.0"/>
      </rPr>
      <t>25</t>
    </r>
    <r>
      <rPr>
        <rFont val="맑은 고딕"/>
        <color theme="1"/>
        <sz val="13.0"/>
      </rPr>
      <t>일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수령</t>
    </r>
  </si>
  <si>
    <t>2.25</t>
  </si>
  <si>
    <r>
      <rPr>
        <rFont val="맑은 고딕"/>
        <b/>
        <color theme="1"/>
        <sz val="13.0"/>
      </rPr>
      <t>마스원기술사사무소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</si>
  <si>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</si>
  <si>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기계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기계소방</t>
    </r>
  </si>
  <si>
    <r>
      <rPr>
        <rFont val="맑은 고딕"/>
        <b/>
        <color theme="1"/>
        <sz val="13.0"/>
      </rPr>
      <t>지성적산이엔지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</si>
  <si>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</si>
  <si>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</si>
  <si>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r>
      <rPr>
        <rFont val="Arial"/>
        <color theme="1"/>
        <sz val="13.0"/>
      </rPr>
      <t>2</t>
    </r>
    <r>
      <rPr>
        <rFont val="맑은 고딕"/>
        <color theme="1"/>
        <sz val="13.0"/>
      </rPr>
      <t>월</t>
    </r>
    <r>
      <rPr>
        <rFont val="Arial"/>
        <color theme="1"/>
        <sz val="13.0"/>
      </rPr>
      <t>25</t>
    </r>
    <r>
      <rPr>
        <rFont val="맑은 고딕"/>
        <color theme="1"/>
        <sz val="13.0"/>
      </rPr>
      <t>일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수령</t>
    </r>
  </si>
  <si>
    <r>
      <rPr>
        <rFont val="맑은 고딕"/>
        <b/>
        <color theme="1"/>
        <sz val="13.0"/>
      </rPr>
      <t>지성적산이엔지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</si>
  <si>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</si>
  <si>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전기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통신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소방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</si>
  <si>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</si>
  <si>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</si>
  <si>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전기통신소방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</si>
  <si>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r>
      <rPr>
        <rFont val="Arial"/>
        <color theme="1"/>
        <sz val="13.0"/>
      </rPr>
      <t>2</t>
    </r>
    <r>
      <rPr>
        <rFont val="맑은 고딕"/>
        <color theme="1"/>
        <sz val="13.0"/>
      </rPr>
      <t>월</t>
    </r>
    <r>
      <rPr>
        <rFont val="Arial"/>
        <color theme="1"/>
        <sz val="13.0"/>
      </rPr>
      <t>6</t>
    </r>
    <r>
      <rPr>
        <rFont val="맑은 고딕"/>
        <color theme="1"/>
        <sz val="13.0"/>
      </rPr>
      <t>일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수령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</si>
  <si>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</si>
  <si>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</si>
  <si>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토목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조경</t>
    </r>
  </si>
  <si>
    <r>
      <rPr>
        <rFont val="맑은 고딕"/>
        <b/>
        <color theme="1"/>
        <sz val="13.0"/>
      </rPr>
      <t>제이엔적산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</si>
  <si>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</si>
  <si>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조경산출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</si>
  <si>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r>
      <rPr>
        <rFont val="Arial"/>
        <color theme="1"/>
        <sz val="13.0"/>
      </rPr>
      <t>2</t>
    </r>
    <r>
      <rPr>
        <rFont val="맑은 고딕"/>
        <color theme="1"/>
        <sz val="13.0"/>
      </rPr>
      <t>월</t>
    </r>
    <r>
      <rPr>
        <rFont val="Arial"/>
        <color theme="1"/>
        <sz val="13.0"/>
      </rPr>
      <t>6</t>
    </r>
    <r>
      <rPr>
        <rFont val="맑은 고딕"/>
        <color theme="1"/>
        <sz val="13.0"/>
      </rPr>
      <t>일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수령</t>
    </r>
  </si>
  <si>
    <r>
      <rPr>
        <rFont val="맑은 고딕"/>
        <b/>
        <color theme="1"/>
        <sz val="13.0"/>
      </rPr>
      <t>제이엔적산</t>
    </r>
  </si>
  <si>
    <r>
      <rPr>
        <rFont val="맑은 고딕"/>
        <b/>
        <color theme="1"/>
        <sz val="13.0"/>
      </rPr>
      <t>진행</t>
    </r>
  </si>
  <si>
    <t>발코니 확장 공사비 
재산정 후 제출</t>
  </si>
  <si>
    <r>
      <rPr>
        <rFont val="맑은 고딕"/>
        <color theme="1"/>
        <sz val="12.0"/>
      </rPr>
      <t>미정</t>
    </r>
  </si>
  <si>
    <t>월곶동 1002-1,2,3,4 번지 LH임대주택 복합시설 
신축공사 공사비 산정용역</t>
  </si>
  <si>
    <r>
      <rPr>
        <rFont val="맑은 고딕"/>
        <color theme="1"/>
        <sz val="12.0"/>
      </rPr>
      <t>공사원가검증</t>
    </r>
    <r>
      <rPr>
        <rFont val="Arial"/>
        <color theme="1"/>
        <sz val="12.0"/>
      </rPr>
      <t xml:space="preserve"> 
(</t>
    </r>
    <r>
      <rPr>
        <rFont val="맑은 고딕"/>
        <color theme="1"/>
        <sz val="12.0"/>
      </rPr>
      <t>도시형생활주택</t>
    </r>
    <r>
      <rPr>
        <rFont val="Arial"/>
        <color theme="1"/>
        <sz val="12.0"/>
      </rPr>
      <t xml:space="preserve"> 247</t>
    </r>
    <r>
      <rPr>
        <rFont val="맑은 고딕"/>
        <color theme="1"/>
        <sz val="12.0"/>
      </rPr>
      <t>세대</t>
    </r>
    <r>
      <rPr>
        <rFont val="Arial"/>
        <color theme="1"/>
        <sz val="12.0"/>
      </rPr>
      <t>+</t>
    </r>
    <r>
      <rPr>
        <rFont val="맑은 고딕"/>
        <color theme="1"/>
        <sz val="12.0"/>
      </rPr>
      <t>근생</t>
    </r>
    <r>
      <rPr>
        <rFont val="Arial"/>
        <color theme="1"/>
        <sz val="12.0"/>
      </rPr>
      <t>)</t>
    </r>
  </si>
  <si>
    <t>2025.12.9</t>
  </si>
  <si>
    <t>2026.01.09</t>
  </si>
  <si>
    <r>
      <rPr>
        <rFont val="맑은 고딕"/>
        <color theme="1"/>
        <sz val="12.0"/>
      </rPr>
      <t>도급금액</t>
    </r>
  </si>
  <si>
    <r>
      <rPr>
        <rFont val="맑은 고딕"/>
        <color theme="1"/>
        <sz val="12.0"/>
      </rPr>
      <t>선급금액</t>
    </r>
    <r>
      <rPr>
        <rFont val="Arial"/>
        <color theme="1"/>
        <sz val="12.0"/>
      </rPr>
      <t>(50%)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</si>
  <si>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</si>
  <si>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하은정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</si>
  <si>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</si>
  <si>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 xml:space="preserve">설계변경
</t>
    </r>
    <r>
      <rPr>
        <rFont val="Arial"/>
        <color theme="1"/>
        <sz val="13.0"/>
      </rPr>
      <t>(</t>
    </r>
    <r>
      <rPr>
        <rFont val="맑은 고딕"/>
        <color theme="1"/>
        <sz val="13.0"/>
      </rPr>
      <t>건설사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견적요청중</t>
    </r>
    <r>
      <rPr>
        <rFont val="Arial"/>
        <color theme="1"/>
        <sz val="13.0"/>
      </rPr>
      <t>)</t>
    </r>
  </si>
  <si>
    <r>
      <rPr>
        <rFont val="맑은 고딕"/>
        <color theme="1"/>
        <sz val="12.0"/>
      </rPr>
      <t>기성금액</t>
    </r>
    <r>
      <rPr>
        <rFont val="Arial"/>
        <color theme="1"/>
        <sz val="12.0"/>
      </rPr>
      <t>(50%)</t>
    </r>
  </si>
  <si>
    <r>
      <rPr>
        <rFont val="맑은 고딕"/>
        <b/>
        <color theme="1"/>
        <sz val="13.0"/>
      </rPr>
      <t>하은정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</si>
  <si>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</si>
  <si>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잔액</t>
    </r>
    <r>
      <rPr>
        <rFont val="Arial"/>
        <color theme="1"/>
        <sz val="12.0"/>
      </rPr>
      <t>(50%)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</si>
  <si>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</si>
  <si>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</si>
  <si>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총괄</t>
    </r>
    <r>
      <rPr>
        <rFont val="Arial"/>
        <color theme="1"/>
        <sz val="13.0"/>
      </rPr>
      <t xml:space="preserve">, </t>
    </r>
    <r>
      <rPr>
        <rFont val="맑은 고딕"/>
        <color theme="1"/>
        <sz val="13.0"/>
      </rPr>
      <t>산정내역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검토</t>
    </r>
    <r>
      <rPr>
        <rFont val="Arial"/>
        <color theme="1"/>
        <sz val="13.0"/>
      </rPr>
      <t>/</t>
    </r>
    <r>
      <rPr>
        <rFont val="맑은 고딕"/>
        <color theme="1"/>
        <sz val="13.0"/>
      </rPr>
      <t>미정</t>
    </r>
    <r>
      <rPr>
        <rFont val="Arial"/>
        <color theme="1"/>
        <sz val="13.0"/>
      </rPr>
      <t>/</t>
    </r>
    <r>
      <rPr>
        <rFont val="맑은 고딕"/>
        <color theme="1"/>
        <sz val="13.0"/>
      </rPr>
      <t>견적서</t>
    </r>
  </si>
  <si>
    <t>12.19</t>
  </si>
  <si>
    <t>1.21</t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</si>
  <si>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</si>
  <si>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</si>
  <si>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</si>
  <si>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</si>
  <si>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</si>
  <si>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잔</t>
    </r>
    <r>
      <rPr>
        <rFont val="Arial"/>
        <color theme="1"/>
        <sz val="12.0"/>
      </rPr>
      <t xml:space="preserve">      </t>
    </r>
    <r>
      <rPr>
        <rFont val="맑은 고딕"/>
        <color theme="1"/>
        <sz val="12.0"/>
      </rPr>
      <t>액</t>
    </r>
    <r>
      <rPr>
        <rFont val="Arial"/>
        <color theme="1"/>
        <sz val="12.0"/>
      </rPr>
      <t xml:space="preserve"> </t>
    </r>
  </si>
  <si>
    <r>
      <rPr>
        <rFont val="맑은 고딕"/>
        <color theme="1"/>
        <sz val="12.0"/>
      </rPr>
      <t>건축</t>
    </r>
  </si>
  <si>
    <r>
      <rPr>
        <rFont val="맑은 고딕"/>
        <b/>
        <color theme="1"/>
        <sz val="13.0"/>
      </rPr>
      <t>대한건설적산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</si>
  <si>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</si>
  <si>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건축내역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구조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마감산출</t>
    </r>
  </si>
  <si>
    <r>
      <rPr>
        <rFont val="맑은 고딕"/>
        <color theme="1"/>
        <sz val="13.0"/>
      </rPr>
      <t>변경작업</t>
    </r>
  </si>
  <si>
    <r>
      <rPr>
        <rFont val="맑은 고딕"/>
        <b/>
        <color theme="1"/>
        <sz val="13.0"/>
      </rPr>
      <t>대한건설적산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</si>
  <si>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</si>
  <si>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토목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조경</t>
    </r>
  </si>
  <si>
    <r>
      <rPr>
        <rFont val="맑은 고딕"/>
        <b/>
        <color theme="1"/>
        <sz val="13.0"/>
      </rPr>
      <t>제이엔적산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</si>
  <si>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</si>
  <si>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</si>
  <si>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3.0"/>
      </rPr>
      <t>변경작업</t>
    </r>
  </si>
  <si>
    <r>
      <rPr>
        <rFont val="맑은 고딕"/>
        <b/>
        <color theme="1"/>
        <sz val="13.0"/>
      </rPr>
      <t>제이엔적산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</si>
  <si>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</si>
  <si>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기계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기계소방</t>
    </r>
  </si>
  <si>
    <r>
      <rPr>
        <rFont val="맑은 고딕"/>
        <b/>
        <color theme="1"/>
        <sz val="13.0"/>
      </rPr>
      <t>서울기연이엔지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</si>
  <si>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</si>
  <si>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기계소방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</si>
  <si>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3.0"/>
      </rPr>
      <t>변경작업</t>
    </r>
  </si>
  <si>
    <r>
      <rPr>
        <rFont val="맑은 고딕"/>
        <b/>
        <color theme="1"/>
        <sz val="13.0"/>
      </rPr>
      <t>서울기연이엔지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</si>
  <si>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</si>
  <si>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전기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통신</t>
    </r>
    <r>
      <rPr>
        <rFont val="Arial"/>
        <color theme="1"/>
        <sz val="12.0"/>
      </rPr>
      <t>/</t>
    </r>
    <r>
      <rPr>
        <rFont val="맑은 고딕"/>
        <color theme="1"/>
        <sz val="12.0"/>
      </rPr>
      <t>소방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</si>
  <si>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</si>
  <si>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</si>
  <si>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전기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통신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전기소방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</si>
  <si>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3.0"/>
      </rPr>
      <t>변경작업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</si>
  <si>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</si>
  <si>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b/>
        <color theme="1"/>
        <sz val="13.0"/>
      </rPr>
      <t>진행</t>
    </r>
  </si>
  <si>
    <r>
      <rPr>
        <rFont val="Arial"/>
        <color theme="1"/>
        <sz val="12.0"/>
      </rPr>
      <t>2</t>
    </r>
    <r>
      <rPr>
        <rFont val="맑은 고딕"/>
        <color theme="1"/>
        <sz val="12.0"/>
      </rPr>
      <t>차 추가
변경 건
접수</t>
    </r>
  </si>
  <si>
    <r>
      <rPr>
        <rFont val="맑은 고딕"/>
        <color theme="1"/>
        <sz val="12.0"/>
      </rPr>
      <t>의왕시청</t>
    </r>
  </si>
  <si>
    <r>
      <rPr>
        <rFont val="맑은 고딕"/>
        <color theme="1"/>
        <sz val="12.0"/>
      </rPr>
      <t>백운호수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초중통합학교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설립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설계변경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공사비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검증용역</t>
    </r>
  </si>
  <si>
    <r>
      <rPr>
        <rFont val="맑은 고딕"/>
        <color theme="1"/>
        <sz val="12.0"/>
      </rPr>
      <t>설계변경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공사비검증</t>
    </r>
  </si>
  <si>
    <r>
      <rPr>
        <rFont val="맑은 고딕"/>
        <color theme="1"/>
        <sz val="12.0"/>
      </rPr>
      <t>설계변경항목</t>
    </r>
    <r>
      <rPr>
        <rFont val="Arial"/>
        <color theme="1"/>
        <sz val="12.0"/>
      </rPr>
      <t>15</t>
    </r>
    <r>
      <rPr>
        <rFont val="맑은 고딕"/>
        <color theme="1"/>
        <sz val="12.0"/>
      </rPr>
      <t>건</t>
    </r>
  </si>
  <si>
    <t>2025.01.06</t>
  </si>
  <si>
    <t>2026.02.28</t>
  </si>
  <si>
    <t>2026.01.28</t>
  </si>
  <si>
    <t>2026.02.04</t>
  </si>
  <si>
    <r>
      <rPr>
        <rFont val="맑은 고딕"/>
        <color theme="1"/>
        <sz val="12.0"/>
      </rPr>
      <t>도급금액</t>
    </r>
  </si>
  <si>
    <r>
      <rPr>
        <rFont val="맑은 고딕"/>
        <color theme="1"/>
        <sz val="12.0"/>
      </rPr>
      <t>선급금액</t>
    </r>
    <r>
      <rPr>
        <rFont val="Arial"/>
        <color theme="1"/>
        <sz val="12.0"/>
      </rPr>
      <t>(50%)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</si>
  <si>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</si>
  <si>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이병준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</si>
  <si>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</si>
  <si>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총괄</t>
    </r>
  </si>
  <si>
    <r>
      <rPr>
        <rFont val="맑은 고딕"/>
        <color theme="1"/>
        <sz val="12.0"/>
      </rPr>
      <t>기성금액</t>
    </r>
    <r>
      <rPr>
        <rFont val="Arial"/>
        <color theme="1"/>
        <sz val="12.0"/>
      </rPr>
      <t>(50%)</t>
    </r>
  </si>
  <si>
    <r>
      <rPr>
        <rFont val="맑은 고딕"/>
        <b/>
        <color theme="1"/>
        <sz val="13.0"/>
      </rPr>
      <t>이병준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</si>
  <si>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</si>
  <si>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잔액</t>
    </r>
    <r>
      <rPr>
        <rFont val="Arial"/>
        <color theme="1"/>
        <sz val="12.0"/>
      </rPr>
      <t>(50%)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</si>
  <si>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</si>
  <si>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</si>
  <si>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건축내역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보고서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작성</t>
    </r>
  </si>
  <si>
    <r>
      <rPr>
        <rFont val="맑은 고딕"/>
        <color theme="1"/>
        <sz val="13.0"/>
      </rPr>
      <t>사업자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답변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대기</t>
    </r>
  </si>
  <si>
    <t>7.3</t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</si>
  <si>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</si>
  <si>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</si>
  <si>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</si>
  <si>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</si>
  <si>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</si>
  <si>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기성금액</t>
    </r>
    <r>
      <rPr>
        <rFont val="Arial"/>
        <color theme="1"/>
        <sz val="12.0"/>
      </rPr>
      <t xml:space="preserve"> </t>
    </r>
  </si>
  <si>
    <r>
      <rPr>
        <rFont val="맑은 고딕"/>
        <color theme="1"/>
        <sz val="12.0"/>
      </rPr>
      <t>잔</t>
    </r>
    <r>
      <rPr>
        <rFont val="Arial"/>
        <color theme="1"/>
        <sz val="12.0"/>
      </rPr>
      <t xml:space="preserve">      </t>
    </r>
    <r>
      <rPr>
        <rFont val="맑은 고딕"/>
        <color theme="1"/>
        <sz val="12.0"/>
      </rPr>
      <t>액</t>
    </r>
    <r>
      <rPr>
        <rFont val="Arial"/>
        <color theme="1"/>
        <sz val="12.0"/>
      </rPr>
      <t xml:space="preserve"> </t>
    </r>
  </si>
  <si>
    <r>
      <rPr>
        <rFont val="맑은 고딕"/>
        <color theme="1"/>
        <sz val="12.0"/>
      </rPr>
      <t>의왕시청</t>
    </r>
  </si>
  <si>
    <r>
      <rPr>
        <rFont val="맑은 고딕"/>
        <color theme="1"/>
        <sz val="12.0"/>
      </rPr>
      <t>의일로</t>
    </r>
    <r>
      <rPr>
        <rFont val="Arial"/>
        <color theme="1"/>
        <sz val="12.0"/>
      </rPr>
      <t xml:space="preserve">2 </t>
    </r>
    <r>
      <rPr>
        <rFont val="맑은 고딕"/>
        <color theme="1"/>
        <sz val="12.0"/>
      </rPr>
      <t>도로확장공사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설계변경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공사비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검증용역</t>
    </r>
  </si>
  <si>
    <r>
      <rPr>
        <rFont val="맑은 고딕"/>
        <color theme="1"/>
        <sz val="12.0"/>
      </rPr>
      <t>설계변경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공사비검증</t>
    </r>
  </si>
  <si>
    <r>
      <rPr>
        <rFont val="맑은 고딕"/>
        <color theme="1"/>
        <sz val="12.0"/>
      </rPr>
      <t>설계변경항목</t>
    </r>
    <r>
      <rPr>
        <rFont val="Arial"/>
        <color theme="1"/>
        <sz val="12.0"/>
      </rPr>
      <t>25</t>
    </r>
    <r>
      <rPr>
        <rFont val="맑은 고딕"/>
        <color theme="1"/>
        <sz val="12.0"/>
      </rPr>
      <t>건</t>
    </r>
  </si>
  <si>
    <t>2026.01.08</t>
  </si>
  <si>
    <r>
      <rPr>
        <rFont val="맑은 고딕"/>
        <color theme="1"/>
        <sz val="12.0"/>
      </rPr>
      <t>도급금액</t>
    </r>
  </si>
  <si>
    <r>
      <rPr>
        <rFont val="맑은 고딕"/>
        <color theme="1"/>
        <sz val="12.0"/>
      </rPr>
      <t>선급금액</t>
    </r>
    <r>
      <rPr>
        <rFont val="Arial"/>
        <color theme="1"/>
        <sz val="12.0"/>
      </rPr>
      <t>(50%)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</si>
  <si>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</si>
  <si>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이병준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</si>
  <si>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</si>
  <si>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총괄</t>
    </r>
  </si>
  <si>
    <t>3.17</t>
  </si>
  <si>
    <r>
      <rPr>
        <rFont val="맑은 고딕"/>
        <color theme="1"/>
        <sz val="12.0"/>
      </rPr>
      <t>기성금액</t>
    </r>
    <r>
      <rPr>
        <rFont val="Arial"/>
        <color theme="1"/>
        <sz val="12.0"/>
      </rPr>
      <t>(50%)</t>
    </r>
  </si>
  <si>
    <r>
      <rPr>
        <rFont val="맑은 고딕"/>
        <b/>
        <color theme="1"/>
        <sz val="13.0"/>
      </rPr>
      <t>이병준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</si>
  <si>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</si>
  <si>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잔액</t>
    </r>
    <r>
      <rPr>
        <rFont val="Arial"/>
        <color theme="1"/>
        <sz val="12.0"/>
      </rPr>
      <t>(50%)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</si>
  <si>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</si>
  <si>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</si>
  <si>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보고서</t>
    </r>
    <r>
      <rPr>
        <rFont val="Arial"/>
        <color theme="1"/>
        <sz val="13.0"/>
      </rPr>
      <t xml:space="preserve"> REVIEW</t>
    </r>
  </si>
  <si>
    <t>1.8</t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</si>
  <si>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</si>
  <si>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3.0"/>
      </rPr>
      <t>최재운</t>
    </r>
  </si>
  <si>
    <r>
      <rPr>
        <rFont val="맑은 고딕"/>
        <b/>
        <color theme="1"/>
        <sz val="13.0"/>
      </rPr>
      <t>진행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</si>
  <si>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</si>
  <si>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b/>
        <color theme="1"/>
        <sz val="13.0"/>
      </rPr>
      <t>김광수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</si>
  <si>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</si>
  <si>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보고서작성</t>
    </r>
  </si>
  <si>
    <t>1.2</t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</si>
  <si>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</si>
  <si>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기성금액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</si>
  <si>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김광수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</si>
  <si>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</si>
  <si>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</t>
    </r>
    <r>
      <rPr>
        <rFont val="Arial"/>
        <color theme="1"/>
        <sz val="12.0"/>
      </rPr>
      <t xml:space="preserve">      </t>
    </r>
    <r>
      <rPr>
        <rFont val="맑은 고딕"/>
        <color theme="1"/>
        <sz val="12.0"/>
      </rPr>
      <t>액</t>
    </r>
    <r>
      <rPr>
        <rFont val="Arial"/>
        <color theme="1"/>
        <sz val="12.0"/>
      </rPr>
      <t xml:space="preserve"> </t>
    </r>
  </si>
  <si>
    <r>
      <rPr>
        <rFont val="맑은 고딕"/>
        <color theme="1"/>
        <sz val="12.0"/>
      </rPr>
      <t>광원권설</t>
    </r>
  </si>
  <si>
    <r>
      <rPr>
        <rFont val="맑은 고딕"/>
        <color theme="1"/>
        <sz val="12.0"/>
      </rPr>
      <t>인천광역시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부평구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삼산동</t>
    </r>
    <r>
      <rPr>
        <rFont val="Arial"/>
        <color theme="1"/>
        <sz val="12.0"/>
      </rPr>
      <t xml:space="preserve"> 118-4</t>
    </r>
    <r>
      <rPr>
        <rFont val="맑은 고딕"/>
        <color theme="1"/>
        <sz val="12.0"/>
      </rPr>
      <t>외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아파트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신축공사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공사비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산정용역</t>
    </r>
  </si>
  <si>
    <r>
      <rPr>
        <rFont val="맑은 고딕"/>
        <color theme="1"/>
        <sz val="12.0"/>
      </rPr>
      <t xml:space="preserve">공사원가검증
</t>
    </r>
    <r>
      <rPr>
        <rFont val="Arial"/>
        <color theme="1"/>
        <sz val="12.0"/>
      </rPr>
      <t xml:space="preserve"> (APT 99</t>
    </r>
    <r>
      <rPr>
        <rFont val="맑은 고딕"/>
        <color theme="1"/>
        <sz val="12.0"/>
      </rPr>
      <t>세대</t>
    </r>
    <r>
      <rPr>
        <rFont val="Arial"/>
        <color theme="1"/>
        <sz val="12.0"/>
      </rPr>
      <t>+</t>
    </r>
    <r>
      <rPr>
        <rFont val="맑은 고딕"/>
        <color theme="1"/>
        <sz val="12.0"/>
      </rPr>
      <t>근생</t>
    </r>
    <r>
      <rPr>
        <rFont val="Arial"/>
        <color theme="1"/>
        <sz val="12.0"/>
      </rPr>
      <t>)</t>
    </r>
  </si>
  <si>
    <t>2025.10.01</t>
  </si>
  <si>
    <r>
      <rPr>
        <rFont val="Arial"/>
        <color theme="1"/>
        <sz val="12.0"/>
      </rPr>
      <t>LH</t>
    </r>
    <r>
      <rPr>
        <rFont val="맑은 고딕"/>
        <color theme="1"/>
        <sz val="12.0"/>
      </rPr>
      <t>가격
심의
종료일</t>
    </r>
  </si>
  <si>
    <r>
      <rPr>
        <rFont val="맑은 고딕"/>
        <color theme="1"/>
        <sz val="12.0"/>
      </rPr>
      <t>도급금액</t>
    </r>
  </si>
  <si>
    <r>
      <rPr>
        <rFont val="Arial"/>
        <color theme="1"/>
        <sz val="12.0"/>
      </rPr>
      <t>1</t>
    </r>
    <r>
      <rPr>
        <rFont val="맑은 고딕"/>
        <color theme="1"/>
        <sz val="12.0"/>
      </rPr>
      <t>차기성</t>
    </r>
    <r>
      <rPr>
        <rFont val="Arial"/>
        <color theme="1"/>
        <sz val="12.0"/>
      </rPr>
      <t>(50%)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</si>
  <si>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</si>
  <si>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박상동</t>
    </r>
  </si>
  <si>
    <r>
      <rPr>
        <rFont val="맑은 고딕"/>
        <color theme="1"/>
        <sz val="13.0"/>
      </rPr>
      <t>총괄</t>
    </r>
  </si>
  <si>
    <r>
      <rPr>
        <rFont val="Arial"/>
        <color theme="1"/>
        <sz val="12.0"/>
      </rPr>
      <t>2</t>
    </r>
    <r>
      <rPr>
        <rFont val="맑은 고딕"/>
        <color theme="1"/>
        <sz val="12.0"/>
      </rPr>
      <t>차기성</t>
    </r>
    <r>
      <rPr>
        <rFont val="Arial"/>
        <color theme="1"/>
        <sz val="12.0"/>
      </rPr>
      <t>(50%)</t>
    </r>
  </si>
  <si>
    <r>
      <rPr>
        <rFont val="맑은 고딕"/>
        <b/>
        <color theme="1"/>
        <sz val="13.0"/>
      </rPr>
      <t>안영아</t>
    </r>
  </si>
  <si>
    <r>
      <rPr>
        <rFont val="맑은 고딕"/>
        <color theme="1"/>
        <sz val="13.0"/>
      </rPr>
      <t>내역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보고서작성</t>
    </r>
  </si>
  <si>
    <r>
      <rPr>
        <rFont val="맑은 고딕"/>
        <color theme="1"/>
        <sz val="12.0"/>
      </rPr>
      <t>잔금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</si>
  <si>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이길훈</t>
    </r>
  </si>
  <si>
    <r>
      <rPr>
        <rFont val="맑은 고딕"/>
        <color theme="1"/>
        <sz val="13.0"/>
      </rPr>
      <t>마감수량산출</t>
    </r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</si>
  <si>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</si>
  <si>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3.0"/>
      </rPr>
      <t>김연화</t>
    </r>
  </si>
  <si>
    <r>
      <rPr>
        <rFont val="맑은 고딕"/>
        <color theme="1"/>
        <sz val="13.0"/>
      </rPr>
      <t>마감수량산출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</si>
  <si>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</si>
  <si>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b/>
        <color theme="1"/>
        <sz val="13.0"/>
      </rPr>
      <t>이남일</t>
    </r>
  </si>
  <si>
    <r>
      <rPr>
        <rFont val="맑은 고딕"/>
        <color theme="1"/>
        <sz val="13.0"/>
      </rPr>
      <t>구조수량산출</t>
    </r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</si>
  <si>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</si>
  <si>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금액</t>
    </r>
    <r>
      <rPr>
        <rFont val="Arial"/>
        <color theme="1"/>
        <sz val="12.0"/>
      </rPr>
      <t>(100%)</t>
    </r>
  </si>
  <si>
    <r>
      <rPr>
        <rFont val="맑은 고딕"/>
        <b/>
        <color theme="1"/>
        <sz val="13.0"/>
      </rPr>
      <t>김광수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</si>
  <si>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내역산출</t>
    </r>
  </si>
  <si>
    <r>
      <rPr>
        <rFont val="맑은 고딕"/>
        <color theme="1"/>
        <sz val="12.0"/>
      </rPr>
      <t>잔</t>
    </r>
    <r>
      <rPr>
        <rFont val="Arial"/>
        <color theme="1"/>
        <sz val="12.0"/>
      </rPr>
      <t xml:space="preserve">      </t>
    </r>
    <r>
      <rPr>
        <rFont val="맑은 고딕"/>
        <color theme="1"/>
        <sz val="12.0"/>
      </rPr>
      <t>액</t>
    </r>
    <r>
      <rPr>
        <rFont val="Arial"/>
        <color theme="1"/>
        <sz val="12.0"/>
      </rPr>
      <t xml:space="preserve"> </t>
    </r>
  </si>
  <si>
    <r>
      <rPr>
        <rFont val="맑은 고딕"/>
        <color theme="1"/>
        <sz val="11.0"/>
      </rPr>
      <t>건축</t>
    </r>
    <r>
      <rPr>
        <rFont val="Arial"/>
        <color theme="1"/>
        <sz val="11.0"/>
      </rPr>
      <t>(</t>
    </r>
    <r>
      <rPr>
        <rFont val="맑은 고딕"/>
        <color theme="1"/>
        <sz val="11.0"/>
      </rPr>
      <t>내역</t>
    </r>
    <r>
      <rPr>
        <rFont val="Arial"/>
        <color theme="1"/>
        <sz val="11.0"/>
      </rPr>
      <t>)</t>
    </r>
  </si>
  <si>
    <r>
      <rPr>
        <rFont val="맑은 고딕"/>
        <b/>
        <color theme="1"/>
        <sz val="13.0"/>
      </rPr>
      <t>원엔지니어링</t>
    </r>
  </si>
  <si>
    <r>
      <rPr>
        <rFont val="맑은 고딕"/>
        <color theme="1"/>
        <sz val="13.0"/>
      </rPr>
      <t>건축내역산출</t>
    </r>
  </si>
  <si>
    <r>
      <rPr>
        <rFont val="맑은 고딕"/>
        <color theme="1"/>
        <sz val="11.0"/>
      </rPr>
      <t>기계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기계소방</t>
    </r>
  </si>
  <si>
    <r>
      <rPr>
        <rFont val="맑은 고딕"/>
        <b/>
        <color theme="1"/>
        <sz val="11.0"/>
      </rPr>
      <t>서울기연이엔지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</si>
  <si>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기계소방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</si>
  <si>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1.0"/>
      </rPr>
      <t>전기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통신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소방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</si>
  <si>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</si>
  <si>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color theme="1"/>
        <sz val="13.0"/>
      </rPr>
      <t>전기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통신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전기소방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</si>
  <si>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Arial"/>
        <color theme="1"/>
        <sz val="12.0"/>
      </rPr>
      <t xml:space="preserve">90% </t>
    </r>
    <r>
      <rPr>
        <rFont val="맑은 고딕"/>
        <color theme="1"/>
        <sz val="12.0"/>
      </rPr>
      <t>입금 
완료</t>
    </r>
  </si>
  <si>
    <r>
      <rPr>
        <rFont val="맑은 고딕"/>
        <color theme="1"/>
        <sz val="12.0"/>
      </rPr>
      <t>송현</t>
    </r>
    <r>
      <rPr>
        <rFont val="Arial"/>
        <color theme="1"/>
        <sz val="12.0"/>
      </rPr>
      <t>1</t>
    </r>
    <r>
      <rPr>
        <rFont val="맑은 고딕"/>
        <color theme="1"/>
        <sz val="12.0"/>
      </rPr>
      <t>주공아파트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재건축정비사업조합</t>
    </r>
  </si>
  <si>
    <r>
      <rPr>
        <rFont val="맑은 고딕"/>
        <color theme="1"/>
        <sz val="12.0"/>
      </rPr>
      <t>송현</t>
    </r>
    <r>
      <rPr>
        <rFont val="Arial"/>
        <color theme="1"/>
        <sz val="12.0"/>
      </rPr>
      <t>1</t>
    </r>
    <r>
      <rPr>
        <rFont val="맑은 고딕"/>
        <color theme="1"/>
        <sz val="12.0"/>
      </rPr>
      <t>주공아파트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재건축정비사업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공사비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검증용역</t>
    </r>
  </si>
  <si>
    <r>
      <rPr>
        <rFont val="맑은 고딕"/>
        <color theme="1"/>
        <sz val="12.0"/>
      </rPr>
      <t>공사원가검증</t>
    </r>
  </si>
  <si>
    <t>2024.09.03</t>
  </si>
  <si>
    <r>
      <rPr>
        <rFont val="맑은 고딕"/>
        <b/>
        <color theme="1"/>
        <sz val="11.0"/>
      </rPr>
      <t>계약금액</t>
    </r>
  </si>
  <si>
    <r>
      <rPr>
        <rFont val="Arial"/>
        <color theme="1"/>
        <sz val="11.0"/>
      </rPr>
      <t>0403_'90%</t>
    </r>
    <r>
      <rPr>
        <rFont val="맑은 고딕"/>
        <color theme="1"/>
        <sz val="11.0"/>
      </rPr>
      <t>입금완료</t>
    </r>
  </si>
  <si>
    <r>
      <rPr>
        <rFont val="맑은 고딕"/>
        <b/>
        <color theme="1"/>
        <sz val="11.0"/>
      </rPr>
      <t>합</t>
    </r>
    <r>
      <rPr>
        <rFont val="Arial"/>
        <b/>
        <color theme="1"/>
        <sz val="11.0"/>
      </rPr>
      <t xml:space="preserve">   </t>
    </r>
    <r>
      <rPr>
        <rFont val="맑은 고딕"/>
        <b/>
        <color theme="1"/>
        <sz val="11.0"/>
      </rPr>
      <t>계</t>
    </r>
  </si>
  <si>
    <r>
      <rPr>
        <rFont val="맑은 고딕"/>
        <b/>
        <color theme="1"/>
        <sz val="13.0"/>
      </rPr>
      <t>이병준</t>
    </r>
  </si>
  <si>
    <r>
      <rPr>
        <rFont val="맑은 고딕"/>
        <color theme="1"/>
        <sz val="13.0"/>
      </rPr>
      <t>총괄</t>
    </r>
  </si>
  <si>
    <r>
      <rPr>
        <rFont val="맑은 고딕"/>
        <color theme="1"/>
        <sz val="11.0"/>
      </rPr>
      <t>수령금액</t>
    </r>
  </si>
  <si>
    <r>
      <rPr>
        <rFont val="맑은 고딕"/>
        <color theme="1"/>
        <sz val="11.0"/>
      </rPr>
      <t>선급금액</t>
    </r>
  </si>
  <si>
    <r>
      <rPr>
        <rFont val="맑은 고딕"/>
        <color theme="1"/>
        <sz val="11.0"/>
      </rPr>
      <t>토목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조경</t>
    </r>
  </si>
  <si>
    <r>
      <rPr>
        <rFont val="맑은 고딕"/>
        <b/>
        <color theme="1"/>
        <sz val="13.0"/>
      </rPr>
      <t>제이엔적산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</si>
  <si>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</si>
  <si>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1.0"/>
      </rPr>
      <t>기성금액</t>
    </r>
  </si>
  <si>
    <r>
      <rPr>
        <rFont val="맑은 고딕"/>
        <color theme="1"/>
        <sz val="11.0"/>
      </rPr>
      <t>기계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기계소방</t>
    </r>
  </si>
  <si>
    <r>
      <rPr>
        <rFont val="맑은 고딕"/>
        <b/>
        <color theme="1"/>
        <sz val="13.0"/>
      </rPr>
      <t>서울기연이엔지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</si>
  <si>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기계소방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</si>
  <si>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1.0"/>
      </rPr>
      <t>잔여금액</t>
    </r>
  </si>
  <si>
    <r>
      <rPr>
        <rFont val="맑은 고딕"/>
        <color theme="1"/>
        <sz val="11.0"/>
      </rPr>
      <t>전기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통신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소방</t>
    </r>
  </si>
  <si>
    <r>
      <rPr>
        <rFont val="맑은 고딕"/>
        <b/>
        <color theme="1"/>
        <sz val="13.0"/>
      </rPr>
      <t>태경엔지니어링</t>
    </r>
  </si>
  <si>
    <r>
      <rPr>
        <rFont val="맑은 고딕"/>
        <color theme="1"/>
        <sz val="13.0"/>
      </rPr>
      <t>전기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통신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전기소방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</si>
  <si>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b/>
        <color theme="1"/>
        <sz val="11.0"/>
      </rPr>
      <t>외주차액</t>
    </r>
    <r>
      <rPr>
        <rFont val="Arial"/>
        <b/>
        <color theme="1"/>
        <sz val="11.0"/>
      </rPr>
      <t>(B-A)</t>
    </r>
  </si>
  <si>
    <t>지급명령
신청서
제출 완료</t>
  </si>
  <si>
    <r>
      <rPr>
        <rFont val="맑은 고딕"/>
        <color theme="1"/>
        <sz val="12.0"/>
      </rPr>
      <t>㈜천마종합건설</t>
    </r>
  </si>
  <si>
    <r>
      <rPr>
        <rFont val="맑은 고딕"/>
        <color theme="1"/>
        <sz val="12.0"/>
      </rPr>
      <t>경북영주조암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연립주택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신축공사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클레임</t>
    </r>
    <r>
      <rPr>
        <rFont val="Arial"/>
        <color theme="1"/>
        <sz val="12.0"/>
      </rPr>
      <t xml:space="preserve"> (</t>
    </r>
    <r>
      <rPr>
        <rFont val="맑은 고딕"/>
        <color theme="1"/>
        <sz val="12.0"/>
      </rPr>
      <t>추가공사비산정</t>
    </r>
    <r>
      <rPr>
        <rFont val="Arial"/>
        <color theme="1"/>
        <sz val="12.0"/>
      </rPr>
      <t>)</t>
    </r>
  </si>
  <si>
    <r>
      <rPr>
        <rFont val="맑은 고딕"/>
        <color theme="1"/>
        <sz val="12.0"/>
      </rPr>
      <t>공사원가산정</t>
    </r>
  </si>
  <si>
    <t>2024.08.14~</t>
  </si>
  <si>
    <r>
      <rPr>
        <rFont val="맑은 고딕"/>
        <b/>
        <color theme="1"/>
        <sz val="11.0"/>
      </rPr>
      <t>계약금액</t>
    </r>
  </si>
  <si>
    <r>
      <rPr>
        <rFont val="Arial"/>
        <b/>
        <color theme="1"/>
        <sz val="11.0"/>
      </rPr>
      <t>0403_'</t>
    </r>
    <r>
      <rPr>
        <rFont val="맑은 고딕"/>
        <b/>
        <color theme="1"/>
        <sz val="11.0"/>
      </rPr>
      <t>대금수령미수</t>
    </r>
  </si>
  <si>
    <r>
      <rPr>
        <rFont val="맑은 고딕"/>
        <b/>
        <color theme="1"/>
        <sz val="11.0"/>
      </rPr>
      <t>합</t>
    </r>
    <r>
      <rPr>
        <rFont val="Arial"/>
        <b/>
        <color theme="1"/>
        <sz val="11.0"/>
      </rPr>
      <t xml:space="preserve">   </t>
    </r>
    <r>
      <rPr>
        <rFont val="맑은 고딕"/>
        <b/>
        <color theme="1"/>
        <sz val="11.0"/>
      </rPr>
      <t>계</t>
    </r>
  </si>
  <si>
    <r>
      <rPr>
        <rFont val="맑은 고딕"/>
        <b/>
        <color theme="1"/>
        <sz val="13.0"/>
      </rPr>
      <t>이병준</t>
    </r>
  </si>
  <si>
    <r>
      <rPr>
        <rFont val="맑은 고딕"/>
        <color theme="1"/>
        <sz val="13.0"/>
      </rPr>
      <t>총괄</t>
    </r>
  </si>
  <si>
    <r>
      <rPr>
        <rFont val="맑은 고딕"/>
        <color theme="1"/>
        <sz val="11.0"/>
      </rPr>
      <t>수령금액</t>
    </r>
  </si>
  <si>
    <r>
      <rPr>
        <rFont val="맑은 고딕"/>
        <color theme="1"/>
        <sz val="11.0"/>
      </rPr>
      <t>선급금액</t>
    </r>
  </si>
  <si>
    <r>
      <rPr>
        <rFont val="맑은 고딕"/>
        <color theme="1"/>
        <sz val="11.0"/>
      </rPr>
      <t>건축</t>
    </r>
  </si>
  <si>
    <r>
      <rPr>
        <rFont val="맑은 고딕"/>
        <b/>
        <color theme="1"/>
        <sz val="13.0"/>
      </rPr>
      <t>대한건설적산</t>
    </r>
  </si>
  <si>
    <r>
      <rPr>
        <rFont val="맑은 고딕"/>
        <color theme="1"/>
        <sz val="13.0"/>
      </rPr>
      <t>건축산출</t>
    </r>
  </si>
  <si>
    <r>
      <rPr>
        <rFont val="맑은 고딕"/>
        <color theme="1"/>
        <sz val="11.0"/>
      </rPr>
      <t>기성금액</t>
    </r>
  </si>
  <si>
    <r>
      <rPr>
        <rFont val="맑은 고딕"/>
        <color theme="1"/>
        <sz val="11.0"/>
      </rPr>
      <t>잔여금액</t>
    </r>
  </si>
  <si>
    <r>
      <rPr>
        <rFont val="맑은 고딕"/>
        <b/>
        <color theme="1"/>
        <sz val="11.0"/>
      </rPr>
      <t>외주차액</t>
    </r>
    <r>
      <rPr>
        <rFont val="Arial"/>
        <b/>
        <color theme="1"/>
        <sz val="11.0"/>
      </rPr>
      <t>(B-A)</t>
    </r>
  </si>
  <si>
    <r>
      <rPr>
        <rFont val="맑은 고딕"/>
        <color theme="1"/>
        <sz val="12.0"/>
      </rPr>
      <t>㈜건축사사무소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아라그룹</t>
    </r>
  </si>
  <si>
    <r>
      <rPr>
        <rFont val="맑은 고딕"/>
        <color theme="1"/>
        <sz val="12.0"/>
      </rPr>
      <t>쌍문</t>
    </r>
    <r>
      <rPr>
        <rFont val="Arial"/>
        <color theme="1"/>
        <sz val="12.0"/>
      </rPr>
      <t>1</t>
    </r>
    <r>
      <rPr>
        <rFont val="맑은 고딕"/>
        <color theme="1"/>
        <sz val="12.0"/>
      </rPr>
      <t>동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공공복합청사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건립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설계용역</t>
    </r>
  </si>
  <si>
    <r>
      <rPr>
        <rFont val="맑은 고딕"/>
        <color theme="1"/>
        <sz val="12.0"/>
      </rPr>
      <t>공사원가산정</t>
    </r>
  </si>
  <si>
    <t>2025.02.28</t>
  </si>
  <si>
    <r>
      <rPr>
        <rFont val="맑은 고딕"/>
        <b/>
        <color theme="1"/>
        <sz val="11.0"/>
      </rPr>
      <t>계약금액</t>
    </r>
  </si>
  <si>
    <r>
      <rPr>
        <rFont val="Arial"/>
        <b/>
        <color theme="1"/>
        <sz val="11.0"/>
      </rPr>
      <t>0403_</t>
    </r>
    <r>
      <rPr>
        <rFont val="맑은 고딕"/>
        <b/>
        <color theme="1"/>
        <sz val="11.0"/>
      </rPr>
      <t>대금</t>
    </r>
    <r>
      <rPr>
        <rFont val="Arial"/>
        <b/>
        <color theme="1"/>
        <sz val="11.0"/>
      </rPr>
      <t xml:space="preserve"> </t>
    </r>
    <r>
      <rPr>
        <rFont val="맑은 고딕"/>
        <b/>
        <color theme="1"/>
        <sz val="11.0"/>
      </rPr>
      <t>가끔발행예정</t>
    </r>
  </si>
  <si>
    <r>
      <rPr>
        <rFont val="맑은 고딕"/>
        <b/>
        <color theme="1"/>
        <sz val="11.0"/>
      </rPr>
      <t>합</t>
    </r>
    <r>
      <rPr>
        <rFont val="Arial"/>
        <b/>
        <color theme="1"/>
        <sz val="11.0"/>
      </rPr>
      <t xml:space="preserve">   </t>
    </r>
    <r>
      <rPr>
        <rFont val="맑은 고딕"/>
        <b/>
        <color theme="1"/>
        <sz val="11.0"/>
      </rPr>
      <t>계</t>
    </r>
  </si>
  <si>
    <r>
      <rPr>
        <rFont val="맑은 고딕"/>
        <b/>
        <color theme="1"/>
        <sz val="13.0"/>
      </rPr>
      <t>이병준</t>
    </r>
  </si>
  <si>
    <r>
      <rPr>
        <rFont val="맑은 고딕"/>
        <color theme="1"/>
        <sz val="13.0"/>
      </rPr>
      <t>총괄</t>
    </r>
  </si>
  <si>
    <r>
      <rPr>
        <rFont val="맑은 고딕"/>
        <color theme="1"/>
        <sz val="11.0"/>
      </rPr>
      <t>수령금액</t>
    </r>
  </si>
  <si>
    <r>
      <rPr>
        <rFont val="맑은 고딕"/>
        <color theme="1"/>
        <sz val="11.0"/>
      </rPr>
      <t>선급금액</t>
    </r>
  </si>
  <si>
    <r>
      <rPr>
        <rFont val="맑은 고딕"/>
        <b/>
        <color theme="1"/>
        <sz val="13.0"/>
      </rPr>
      <t>이길훈</t>
    </r>
  </si>
  <si>
    <r>
      <rPr>
        <rFont val="맑은 고딕"/>
        <color theme="1"/>
        <sz val="13.0"/>
      </rPr>
      <t>내역수정</t>
    </r>
  </si>
  <si>
    <r>
      <rPr>
        <rFont val="맑은 고딕"/>
        <color theme="1"/>
        <sz val="13.0"/>
      </rPr>
      <t>내역변경</t>
    </r>
    <r>
      <rPr>
        <rFont val="Arial"/>
        <color theme="1"/>
        <sz val="13.0"/>
      </rPr>
      <t xml:space="preserve"> 
</t>
    </r>
    <r>
      <rPr>
        <rFont val="맑은 고딕"/>
        <color theme="1"/>
        <sz val="13.0"/>
      </rPr>
      <t>수정내역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제출</t>
    </r>
  </si>
  <si>
    <t>2.13</t>
  </si>
  <si>
    <r>
      <rPr>
        <rFont val="맑은 고딕"/>
        <color theme="1"/>
        <sz val="11.0"/>
      </rPr>
      <t>기성금액</t>
    </r>
  </si>
  <si>
    <r>
      <rPr>
        <rFont val="맑은 고딕"/>
        <b/>
        <color theme="1"/>
        <sz val="13.0"/>
      </rPr>
      <t>김연화</t>
    </r>
  </si>
  <si>
    <r>
      <rPr>
        <rFont val="맑은 고딕"/>
        <color theme="1"/>
        <sz val="13.0"/>
      </rPr>
      <t>건축내부마감산출</t>
    </r>
  </si>
  <si>
    <r>
      <rPr>
        <rFont val="맑은 고딕"/>
        <color theme="1"/>
        <sz val="11.0"/>
      </rPr>
      <t>잔여금액</t>
    </r>
  </si>
  <si>
    <r>
      <rPr>
        <rFont val="맑은 고딕"/>
        <b/>
        <color theme="1"/>
        <sz val="11.0"/>
      </rPr>
      <t>외주차액</t>
    </r>
    <r>
      <rPr>
        <rFont val="Arial"/>
        <b/>
        <color theme="1"/>
        <sz val="11.0"/>
      </rPr>
      <t>(B-A)</t>
    </r>
  </si>
  <si>
    <r>
      <rPr>
        <rFont val="맑은 고딕"/>
        <color theme="1"/>
        <sz val="12.0"/>
      </rPr>
      <t>양정</t>
    </r>
    <r>
      <rPr>
        <rFont val="Arial"/>
        <color theme="1"/>
        <sz val="12.0"/>
      </rPr>
      <t>3</t>
    </r>
    <r>
      <rPr>
        <rFont val="맑은 고딕"/>
        <color theme="1"/>
        <sz val="12.0"/>
      </rPr>
      <t>구역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주택재개발정비사업조합</t>
    </r>
  </si>
  <si>
    <r>
      <rPr>
        <rFont val="맑은 고딕"/>
        <color theme="1"/>
        <sz val="12.0"/>
      </rPr>
      <t>양정</t>
    </r>
    <r>
      <rPr>
        <rFont val="Arial"/>
        <color theme="1"/>
        <sz val="12.0"/>
      </rPr>
      <t>3</t>
    </r>
    <r>
      <rPr>
        <rFont val="맑은 고딕"/>
        <color theme="1"/>
        <sz val="12.0"/>
      </rPr>
      <t>구역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주택재개발정비사업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공사비검증용역</t>
    </r>
  </si>
  <si>
    <r>
      <rPr>
        <rFont val="맑은 고딕"/>
        <color theme="1"/>
        <sz val="12.0"/>
      </rPr>
      <t>공사원가검증</t>
    </r>
  </si>
  <si>
    <t>2024.12.24</t>
  </si>
  <si>
    <t>2026.02.01</t>
  </si>
  <si>
    <r>
      <rPr>
        <rFont val="맑은 고딕"/>
        <b/>
        <color theme="1"/>
        <sz val="11.0"/>
      </rPr>
      <t>계약금액</t>
    </r>
  </si>
  <si>
    <r>
      <rPr>
        <rFont val="맑은 고딕"/>
        <b/>
        <color theme="1"/>
        <sz val="11.0"/>
      </rPr>
      <t>합</t>
    </r>
    <r>
      <rPr>
        <rFont val="Arial"/>
        <b/>
        <color theme="1"/>
        <sz val="11.0"/>
      </rPr>
      <t xml:space="preserve">   </t>
    </r>
    <r>
      <rPr>
        <rFont val="맑은 고딕"/>
        <b/>
        <color theme="1"/>
        <sz val="11.0"/>
      </rPr>
      <t>계</t>
    </r>
  </si>
  <si>
    <r>
      <rPr>
        <rFont val="맑은 고딕"/>
        <b/>
        <color theme="1"/>
        <sz val="12.0"/>
      </rPr>
      <t>이병준</t>
    </r>
  </si>
  <si>
    <r>
      <rPr>
        <rFont val="맑은 고딕"/>
        <color theme="1"/>
        <sz val="13.0"/>
      </rPr>
      <t>총괄</t>
    </r>
  </si>
  <si>
    <r>
      <rPr>
        <rFont val="맑은 고딕"/>
        <color theme="1"/>
        <sz val="11.0"/>
      </rPr>
      <t>수령금액</t>
    </r>
  </si>
  <si>
    <r>
      <rPr>
        <rFont val="맑은 고딕"/>
        <color theme="1"/>
        <sz val="11.0"/>
      </rPr>
      <t>선급금액</t>
    </r>
  </si>
  <si>
    <r>
      <rPr>
        <rFont val="맑은 고딕"/>
        <b/>
        <color theme="1"/>
        <sz val="12.0"/>
      </rPr>
      <t>이길훈</t>
    </r>
  </si>
  <si>
    <r>
      <rPr>
        <rFont val="맑은 고딕"/>
        <color theme="1"/>
        <sz val="13.0"/>
      </rPr>
      <t>업로드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내역작성</t>
    </r>
  </si>
  <si>
    <r>
      <rPr>
        <rFont val="맑은 고딕"/>
        <color theme="1"/>
        <sz val="11.0"/>
      </rPr>
      <t>기성금액</t>
    </r>
  </si>
  <si>
    <r>
      <rPr>
        <rFont val="맑은 고딕"/>
        <b/>
        <color theme="1"/>
        <sz val="13.0"/>
      </rPr>
      <t>김연화</t>
    </r>
  </si>
  <si>
    <r>
      <rPr>
        <rFont val="맑은 고딕"/>
        <color theme="1"/>
        <sz val="13.0"/>
      </rPr>
      <t>건축내부마감산출</t>
    </r>
  </si>
  <si>
    <r>
      <rPr>
        <rFont val="맑은 고딕"/>
        <color theme="1"/>
        <sz val="11.0"/>
      </rPr>
      <t>잔여금액</t>
    </r>
  </si>
  <si>
    <r>
      <rPr>
        <rFont val="맑은 고딕"/>
        <color theme="1"/>
        <sz val="11.0"/>
      </rPr>
      <t>건축</t>
    </r>
  </si>
  <si>
    <r>
      <rPr>
        <rFont val="맑은 고딕"/>
        <b/>
        <color theme="1"/>
        <sz val="12.0"/>
      </rPr>
      <t>대한건설적산</t>
    </r>
  </si>
  <si>
    <r>
      <rPr>
        <rFont val="맑은 고딕"/>
        <color theme="1"/>
        <sz val="13.0"/>
      </rPr>
      <t>건축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</si>
  <si>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b/>
        <color theme="1"/>
        <sz val="11.0"/>
      </rPr>
      <t>외주차액</t>
    </r>
    <r>
      <rPr>
        <rFont val="Arial"/>
        <b/>
        <color theme="1"/>
        <sz val="11.0"/>
      </rPr>
      <t>(B-A)</t>
    </r>
  </si>
  <si>
    <r>
      <rPr>
        <rFont val="맑은 고딕"/>
        <color theme="1"/>
        <sz val="11.0"/>
      </rPr>
      <t>건축</t>
    </r>
    <r>
      <rPr>
        <rFont val="Arial"/>
        <color theme="1"/>
        <sz val="11.0"/>
      </rPr>
      <t>(</t>
    </r>
    <r>
      <rPr>
        <rFont val="맑은 고딕"/>
        <color theme="1"/>
        <sz val="11.0"/>
      </rPr>
      <t>내역</t>
    </r>
    <r>
      <rPr>
        <rFont val="Arial"/>
        <color theme="1"/>
        <sz val="11.0"/>
      </rPr>
      <t>)</t>
    </r>
  </si>
  <si>
    <r>
      <rPr>
        <rFont val="맑은 고딕"/>
        <b/>
        <color theme="1"/>
        <sz val="12.0"/>
      </rPr>
      <t>원엔지니어링</t>
    </r>
  </si>
  <si>
    <r>
      <rPr>
        <rFont val="맑은 고딕"/>
        <color theme="1"/>
        <sz val="13.0"/>
      </rPr>
      <t>내역정리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보완</t>
    </r>
  </si>
  <si>
    <r>
      <rPr>
        <rFont val="맑은 고딕"/>
        <color theme="1"/>
        <sz val="11.0"/>
      </rPr>
      <t>토목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조경</t>
    </r>
  </si>
  <si>
    <r>
      <rPr>
        <rFont val="맑은 고딕"/>
        <b/>
        <color theme="1"/>
        <sz val="12.0"/>
      </rPr>
      <t>제이엔적산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</si>
  <si>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</si>
  <si>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1.0"/>
      </rPr>
      <t>기계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기계소방</t>
    </r>
  </si>
  <si>
    <r>
      <rPr>
        <rFont val="맑은 고딕"/>
        <b/>
        <color theme="1"/>
        <sz val="12.0"/>
      </rPr>
      <t>서울기연이엔지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</si>
  <si>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기계소방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</si>
  <si>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1.0"/>
      </rPr>
      <t>전기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통신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소방</t>
    </r>
  </si>
  <si>
    <r>
      <rPr>
        <rFont val="맑은 고딕"/>
        <b/>
        <color theme="1"/>
        <sz val="12.0"/>
      </rPr>
      <t>태경엔지니어링</t>
    </r>
  </si>
  <si>
    <r>
      <rPr>
        <rFont val="맑은 고딕"/>
        <color theme="1"/>
        <sz val="13.0"/>
      </rPr>
      <t>전기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통신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전기소방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</si>
  <si>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2.0"/>
      </rPr>
      <t>삼선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제</t>
    </r>
    <r>
      <rPr>
        <rFont val="Arial"/>
        <color theme="1"/>
        <sz val="12.0"/>
      </rPr>
      <t>5</t>
    </r>
    <r>
      <rPr>
        <rFont val="맑은 고딕"/>
        <color theme="1"/>
        <sz val="12.0"/>
      </rPr>
      <t>구역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주택재개발정비사업조합</t>
    </r>
  </si>
  <si>
    <r>
      <rPr>
        <rFont val="맑은 고딕"/>
        <color theme="1"/>
        <sz val="12.0"/>
      </rPr>
      <t>삼선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제</t>
    </r>
    <r>
      <rPr>
        <rFont val="Arial"/>
        <color theme="1"/>
        <sz val="12.0"/>
      </rPr>
      <t>5</t>
    </r>
    <r>
      <rPr>
        <rFont val="맑은 고딕"/>
        <color theme="1"/>
        <sz val="12.0"/>
      </rPr>
      <t>구역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기반시설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공사비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검증</t>
    </r>
  </si>
  <si>
    <r>
      <rPr>
        <rFont val="맑은 고딕"/>
        <color theme="1"/>
        <sz val="12.0"/>
      </rPr>
      <t>공사원가검증</t>
    </r>
  </si>
  <si>
    <r>
      <rPr>
        <rFont val="맑은 고딕"/>
        <color theme="1"/>
        <sz val="12.0"/>
      </rPr>
      <t>예정</t>
    </r>
    <r>
      <rPr>
        <rFont val="Arial"/>
        <color theme="1"/>
        <sz val="12.0"/>
      </rPr>
      <t xml:space="preserve"> (25.12</t>
    </r>
    <r>
      <rPr>
        <rFont val="맑은 고딕"/>
        <color theme="1"/>
        <sz val="12.0"/>
      </rPr>
      <t>월</t>
    </r>
    <r>
      <rPr>
        <rFont val="Arial"/>
        <color theme="1"/>
        <sz val="12.0"/>
      </rPr>
      <t>)</t>
    </r>
  </si>
  <si>
    <r>
      <rPr>
        <rFont val="맑은 고딕"/>
        <color theme="1"/>
        <sz val="12.0"/>
      </rPr>
      <t>도급금액</t>
    </r>
  </si>
  <si>
    <r>
      <rPr>
        <rFont val="Arial"/>
        <color theme="1"/>
        <sz val="12.0"/>
      </rPr>
      <t>1</t>
    </r>
    <r>
      <rPr>
        <rFont val="굴림"/>
        <color theme="1"/>
        <sz val="12.0"/>
      </rPr>
      <t>차기성</t>
    </r>
    <r>
      <rPr>
        <rFont val="Arial"/>
        <color theme="1"/>
        <sz val="12.0"/>
      </rPr>
      <t>(60%)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</si>
  <si>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</si>
  <si>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2.0"/>
      </rPr>
      <t>이병준</t>
    </r>
  </si>
  <si>
    <r>
      <rPr>
        <rFont val="맑은 고딕"/>
        <color theme="1"/>
        <sz val="13.0"/>
      </rPr>
      <t>총괄</t>
    </r>
  </si>
  <si>
    <r>
      <rPr>
        <rFont val="Arial"/>
        <color theme="1"/>
        <sz val="12.0"/>
      </rPr>
      <t>2</t>
    </r>
    <r>
      <rPr>
        <rFont val="굴림"/>
        <color theme="1"/>
        <sz val="12.0"/>
      </rPr>
      <t>차기성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</si>
  <si>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3.0"/>
      </rPr>
      <t>김광수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</si>
  <si>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 xml:space="preserve">, </t>
    </r>
    <r>
      <rPr>
        <rFont val="맑은 고딕"/>
        <color theme="1"/>
        <sz val="13.0"/>
      </rPr>
      <t>조경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수량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및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단가검토</t>
    </r>
  </si>
  <si>
    <r>
      <rPr>
        <rFont val="굴림"/>
        <color theme="1"/>
        <sz val="12.0"/>
      </rPr>
      <t>잔금</t>
    </r>
    <r>
      <rPr>
        <rFont val="Arial"/>
        <color theme="1"/>
        <sz val="12.0"/>
      </rPr>
      <t>(20%)</t>
    </r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</si>
  <si>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</si>
  <si>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</si>
  <si>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</si>
  <si>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선급금액</t>
    </r>
    <r>
      <rPr>
        <rFont val="Arial"/>
        <color theme="1"/>
        <sz val="12.0"/>
      </rPr>
      <t>(50%)</t>
    </r>
  </si>
  <si>
    <r>
      <rPr>
        <rFont val="맑은 고딕"/>
        <color theme="1"/>
        <sz val="12.0"/>
      </rPr>
      <t>잔</t>
    </r>
    <r>
      <rPr>
        <rFont val="Arial"/>
        <color theme="1"/>
        <sz val="12.0"/>
      </rPr>
      <t xml:space="preserve">      </t>
    </r>
    <r>
      <rPr>
        <rFont val="맑은 고딕"/>
        <color theme="1"/>
        <sz val="12.0"/>
      </rPr>
      <t>액</t>
    </r>
    <r>
      <rPr>
        <rFont val="Arial"/>
        <color theme="1"/>
        <sz val="12.0"/>
      </rPr>
      <t xml:space="preserve"> </t>
    </r>
  </si>
  <si>
    <r>
      <rPr>
        <rFont val="맑은 고딕"/>
        <color theme="1"/>
        <sz val="12.0"/>
      </rPr>
      <t>동아건설</t>
    </r>
  </si>
  <si>
    <r>
      <rPr>
        <rFont val="Arial"/>
        <color theme="1"/>
        <sz val="12.0"/>
      </rPr>
      <t>5</t>
    </r>
    <r>
      <rPr>
        <rFont val="맑은 고딕"/>
        <color theme="1"/>
        <sz val="12.0"/>
      </rPr>
      <t>호선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까치산역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승강편의시설
설치공사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중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공기연장에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따른
간접비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산정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용역</t>
    </r>
  </si>
  <si>
    <r>
      <rPr>
        <rFont val="맑은 고딕"/>
        <color theme="1"/>
        <sz val="12.0"/>
      </rPr>
      <t>공사원가</t>
    </r>
    <r>
      <rPr>
        <rFont val="Arial"/>
        <color theme="1"/>
        <sz val="12.0"/>
      </rPr>
      <t>_</t>
    </r>
    <r>
      <rPr>
        <rFont val="맑은 고딕"/>
        <color theme="1"/>
        <sz val="12.0"/>
      </rPr>
      <t>검증</t>
    </r>
  </si>
  <si>
    <t>2025.07.11</t>
  </si>
  <si>
    <t>2025.09.17</t>
  </si>
  <si>
    <t>2025.07.17</t>
  </si>
  <si>
    <t>2025.11.14</t>
  </si>
  <si>
    <t>2025.11.28</t>
  </si>
  <si>
    <r>
      <rPr>
        <rFont val="맑은 고딕"/>
        <b/>
        <color theme="1"/>
        <sz val="11.0"/>
      </rPr>
      <t>계약금액</t>
    </r>
  </si>
  <si>
    <r>
      <rPr>
        <rFont val="맑은 고딕"/>
        <b/>
        <color theme="1"/>
        <sz val="11.0"/>
      </rPr>
      <t>합</t>
    </r>
    <r>
      <rPr>
        <rFont val="Arial"/>
        <b/>
        <color theme="1"/>
        <sz val="11.0"/>
      </rPr>
      <t xml:space="preserve">   </t>
    </r>
    <r>
      <rPr>
        <rFont val="맑은 고딕"/>
        <b/>
        <color theme="1"/>
        <sz val="11.0"/>
      </rPr>
      <t>계</t>
    </r>
  </si>
  <si>
    <r>
      <rPr>
        <rFont val="맑은 고딕"/>
        <b/>
        <color theme="1"/>
        <sz val="13.0"/>
      </rPr>
      <t>김광수</t>
    </r>
  </si>
  <si>
    <r>
      <rPr>
        <rFont val="맑은 고딕"/>
        <color theme="1"/>
        <sz val="11.0"/>
      </rPr>
      <t>수령금액</t>
    </r>
  </si>
  <si>
    <r>
      <rPr>
        <rFont val="맑은 고딕"/>
        <color theme="1"/>
        <sz val="11.0"/>
      </rPr>
      <t>선급금액</t>
    </r>
  </si>
  <si>
    <r>
      <rPr>
        <rFont val="맑은 고딕"/>
        <b/>
        <color theme="1"/>
        <sz val="13.0"/>
      </rPr>
      <t>손경호</t>
    </r>
  </si>
  <si>
    <r>
      <rPr>
        <rFont val="맑은 고딕"/>
        <color theme="1"/>
        <sz val="13.0"/>
      </rPr>
      <t>간접비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산정</t>
    </r>
    <r>
      <rPr>
        <rFont val="Arial"/>
        <color theme="1"/>
        <sz val="13.0"/>
      </rPr>
      <t xml:space="preserve">, </t>
    </r>
    <r>
      <rPr>
        <rFont val="맑은 고딕"/>
        <color theme="1"/>
        <sz val="13.0"/>
      </rPr>
      <t>보고서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작성</t>
    </r>
  </si>
  <si>
    <r>
      <rPr>
        <rFont val="맑은 고딕"/>
        <color theme="1"/>
        <sz val="11.0"/>
      </rPr>
      <t>기성금액</t>
    </r>
  </si>
  <si>
    <r>
      <rPr>
        <rFont val="맑은 고딕"/>
        <color theme="1"/>
        <sz val="11.0"/>
      </rPr>
      <t>잔여금액</t>
    </r>
  </si>
  <si>
    <r>
      <rPr>
        <rFont val="맑은 고딕"/>
        <b/>
        <color theme="1"/>
        <sz val="11.0"/>
      </rPr>
      <t>외주차액</t>
    </r>
    <r>
      <rPr>
        <rFont val="Arial"/>
        <b/>
        <color theme="1"/>
        <sz val="11.0"/>
      </rPr>
      <t>(B-A)</t>
    </r>
  </si>
  <si>
    <r>
      <rPr>
        <rFont val="맑은 고딕"/>
        <color theme="1"/>
        <sz val="12.0"/>
      </rPr>
      <t>미전종합건설</t>
    </r>
  </si>
  <si>
    <r>
      <rPr>
        <rFont val="맑은 고딕"/>
        <color theme="1"/>
        <sz val="12.0"/>
      </rPr>
      <t>안양동</t>
    </r>
    <r>
      <rPr>
        <rFont val="Arial"/>
        <color theme="1"/>
        <sz val="12.0"/>
      </rPr>
      <t xml:space="preserve"> 688-28</t>
    </r>
    <r>
      <rPr>
        <rFont val="맑은 고딕"/>
        <color theme="1"/>
        <sz val="12.0"/>
      </rPr>
      <t>외</t>
    </r>
    <r>
      <rPr>
        <rFont val="Arial"/>
        <color theme="1"/>
        <sz val="12.0"/>
      </rPr>
      <t xml:space="preserve"> 1</t>
    </r>
    <r>
      <rPr>
        <rFont val="맑은 고딕"/>
        <color theme="1"/>
        <sz val="12.0"/>
      </rPr>
      <t>필지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오피스텔</t>
    </r>
    <r>
      <rPr>
        <rFont val="Arial"/>
        <color theme="1"/>
        <sz val="12.0"/>
      </rPr>
      <t>(</t>
    </r>
    <r>
      <rPr>
        <rFont val="맑은 고딕"/>
        <color theme="1"/>
        <sz val="12.0"/>
      </rPr>
      <t>청년형</t>
    </r>
    <r>
      <rPr>
        <rFont val="Arial"/>
        <color theme="1"/>
        <sz val="12.0"/>
      </rPr>
      <t xml:space="preserve">) 
</t>
    </r>
    <r>
      <rPr>
        <rFont val="맑은 고딕"/>
        <color theme="1"/>
        <sz val="12.0"/>
      </rPr>
      <t>신축공사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건물공사비</t>
    </r>
    <r>
      <rPr>
        <rFont val="Arial"/>
        <color theme="1"/>
        <sz val="12.0"/>
      </rPr>
      <t>(</t>
    </r>
    <r>
      <rPr>
        <rFont val="맑은 고딕"/>
        <color theme="1"/>
        <sz val="12.0"/>
      </rPr>
      <t>매입가격</t>
    </r>
    <r>
      <rPr>
        <rFont val="Arial"/>
        <color theme="1"/>
        <sz val="12.0"/>
      </rPr>
      <t xml:space="preserve">) 
</t>
    </r>
    <r>
      <rPr>
        <rFont val="맑은 고딕"/>
        <color theme="1"/>
        <sz val="12.0"/>
      </rPr>
      <t>및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물가연동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산정용역</t>
    </r>
  </si>
  <si>
    <r>
      <rPr>
        <rFont val="맑은 고딕"/>
        <color theme="1"/>
        <sz val="12.0"/>
      </rPr>
      <t>공사원가산정</t>
    </r>
  </si>
  <si>
    <t>2025.05.09</t>
  </si>
  <si>
    <r>
      <rPr>
        <rFont val="맑은 고딕"/>
        <color theme="1"/>
        <sz val="12.0"/>
      </rPr>
      <t>매입약정일</t>
    </r>
  </si>
  <si>
    <r>
      <rPr>
        <rFont val="맑은 고딕"/>
        <b/>
        <color theme="1"/>
        <sz val="11.0"/>
      </rPr>
      <t>계약금액</t>
    </r>
  </si>
  <si>
    <r>
      <rPr>
        <rFont val="맑은 고딕"/>
        <b/>
        <color theme="1"/>
        <sz val="11.0"/>
      </rPr>
      <t>합</t>
    </r>
    <r>
      <rPr>
        <rFont val="Arial"/>
        <b/>
        <color theme="1"/>
        <sz val="11.0"/>
      </rPr>
      <t xml:space="preserve">   </t>
    </r>
    <r>
      <rPr>
        <rFont val="맑은 고딕"/>
        <b/>
        <color theme="1"/>
        <sz val="11.0"/>
      </rPr>
      <t>계</t>
    </r>
  </si>
  <si>
    <r>
      <rPr>
        <rFont val="맑은 고딕"/>
        <b/>
        <color theme="1"/>
        <sz val="13.0"/>
      </rPr>
      <t>박상동</t>
    </r>
  </si>
  <si>
    <r>
      <rPr>
        <rFont val="맑은 고딕"/>
        <color theme="1"/>
        <sz val="13.0"/>
      </rPr>
      <t>총괄</t>
    </r>
  </si>
  <si>
    <r>
      <rPr>
        <rFont val="맑은 고딕"/>
        <color theme="1"/>
        <sz val="11.0"/>
      </rPr>
      <t>수령금액</t>
    </r>
  </si>
  <si>
    <r>
      <rPr>
        <rFont val="맑은 고딕"/>
        <color theme="1"/>
        <sz val="11.0"/>
      </rPr>
      <t>선급금액</t>
    </r>
  </si>
  <si>
    <r>
      <rPr>
        <rFont val="맑은 고딕"/>
        <color theme="1"/>
        <sz val="11.0"/>
      </rPr>
      <t>건축</t>
    </r>
  </si>
  <si>
    <r>
      <rPr>
        <rFont val="맑은 고딕"/>
        <b/>
        <color theme="1"/>
        <sz val="12.0"/>
      </rPr>
      <t>대한건설적산</t>
    </r>
  </si>
  <si>
    <r>
      <rPr>
        <rFont val="맑은 고딕"/>
        <color theme="1"/>
        <sz val="13.0"/>
      </rPr>
      <t>건축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</si>
  <si>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1.0"/>
      </rPr>
      <t>기성금액</t>
    </r>
  </si>
  <si>
    <r>
      <rPr>
        <rFont val="맑은 고딕"/>
        <color theme="1"/>
        <sz val="11.0"/>
      </rPr>
      <t>토목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조경</t>
    </r>
  </si>
  <si>
    <r>
      <rPr>
        <rFont val="맑은 고딕"/>
        <b/>
        <color theme="1"/>
        <sz val="12.0"/>
      </rPr>
      <t>제이엔적산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</si>
  <si>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</si>
  <si>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1.0"/>
      </rPr>
      <t>잔여금액</t>
    </r>
  </si>
  <si>
    <r>
      <rPr>
        <rFont val="맑은 고딕"/>
        <color theme="1"/>
        <sz val="11.0"/>
      </rPr>
      <t>기계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기계소방</t>
    </r>
  </si>
  <si>
    <r>
      <rPr>
        <rFont val="맑은 고딕"/>
        <b/>
        <color theme="1"/>
        <sz val="12.0"/>
      </rPr>
      <t>서울기연이엔지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</si>
  <si>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기계소방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</si>
  <si>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b/>
        <color theme="1"/>
        <sz val="11.0"/>
      </rPr>
      <t>외주차액</t>
    </r>
    <r>
      <rPr>
        <rFont val="Arial"/>
        <b/>
        <color theme="1"/>
        <sz val="11.0"/>
      </rPr>
      <t>(B-A)</t>
    </r>
  </si>
  <si>
    <r>
      <rPr>
        <rFont val="맑은 고딕"/>
        <color theme="1"/>
        <sz val="11.0"/>
      </rPr>
      <t>전기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통신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소방</t>
    </r>
  </si>
  <si>
    <r>
      <rPr>
        <rFont val="맑은 고딕"/>
        <b/>
        <color theme="1"/>
        <sz val="12.0"/>
      </rPr>
      <t>태경엔지니어링</t>
    </r>
  </si>
  <si>
    <r>
      <rPr>
        <rFont val="맑은 고딕"/>
        <color theme="1"/>
        <sz val="13.0"/>
      </rPr>
      <t>전기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통신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전기소방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</si>
  <si>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2.0"/>
      </rPr>
      <t>미전종합건설</t>
    </r>
  </si>
  <si>
    <r>
      <rPr>
        <rFont val="맑은 고딕"/>
        <color theme="1"/>
        <sz val="12.0"/>
      </rPr>
      <t>화성시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병점동</t>
    </r>
    <r>
      <rPr>
        <rFont val="Arial"/>
        <color theme="1"/>
        <sz val="12.0"/>
      </rPr>
      <t xml:space="preserve"> 377-4</t>
    </r>
    <r>
      <rPr>
        <rFont val="맑은 고딕"/>
        <color theme="1"/>
        <sz val="12.0"/>
      </rPr>
      <t>외</t>
    </r>
    <r>
      <rPr>
        <rFont val="Arial"/>
        <color theme="1"/>
        <sz val="12.0"/>
      </rPr>
      <t xml:space="preserve"> 3</t>
    </r>
    <r>
      <rPr>
        <rFont val="맑은 고딕"/>
        <color theme="1"/>
        <sz val="12.0"/>
      </rPr>
      <t>필지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오피스텔</t>
    </r>
    <r>
      <rPr>
        <rFont val="Arial"/>
        <color theme="1"/>
        <sz val="12.0"/>
      </rPr>
      <t>(</t>
    </r>
    <r>
      <rPr>
        <rFont val="맑은 고딕"/>
        <color theme="1"/>
        <sz val="12.0"/>
      </rPr>
      <t>청년형</t>
    </r>
    <r>
      <rPr>
        <rFont val="Arial"/>
        <color theme="1"/>
        <sz val="12.0"/>
      </rPr>
      <t xml:space="preserve">) </t>
    </r>
    <r>
      <rPr>
        <rFont val="맑은 고딕"/>
        <color theme="1"/>
        <sz val="12.0"/>
      </rPr>
      <t>신축공사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건물공사비</t>
    </r>
    <r>
      <rPr>
        <rFont val="Arial"/>
        <color theme="1"/>
        <sz val="12.0"/>
      </rPr>
      <t>(</t>
    </r>
    <r>
      <rPr>
        <rFont val="맑은 고딕"/>
        <color theme="1"/>
        <sz val="12.0"/>
      </rPr>
      <t>매입가격</t>
    </r>
    <r>
      <rPr>
        <rFont val="Arial"/>
        <color theme="1"/>
        <sz val="12.0"/>
      </rPr>
      <t xml:space="preserve">) </t>
    </r>
    <r>
      <rPr>
        <rFont val="맑은 고딕"/>
        <color theme="1"/>
        <sz val="12.0"/>
      </rPr>
      <t>및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물가연동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산정용역</t>
    </r>
  </si>
  <si>
    <r>
      <rPr>
        <rFont val="맑은 고딕"/>
        <color theme="1"/>
        <sz val="12.0"/>
      </rPr>
      <t>공사원가산정</t>
    </r>
  </si>
  <si>
    <r>
      <rPr>
        <rFont val="맑은 고딕"/>
        <color theme="1"/>
        <sz val="12.0"/>
      </rPr>
      <t>매입약정일</t>
    </r>
  </si>
  <si>
    <r>
      <rPr>
        <rFont val="맑은 고딕"/>
        <b/>
        <color theme="1"/>
        <sz val="11.0"/>
      </rPr>
      <t>계약금액</t>
    </r>
  </si>
  <si>
    <r>
      <rPr>
        <rFont val="맑은 고딕"/>
        <b/>
        <color theme="1"/>
        <sz val="11.0"/>
      </rPr>
      <t>합</t>
    </r>
    <r>
      <rPr>
        <rFont val="Arial"/>
        <b/>
        <color theme="1"/>
        <sz val="11.0"/>
      </rPr>
      <t xml:space="preserve">   </t>
    </r>
    <r>
      <rPr>
        <rFont val="맑은 고딕"/>
        <b/>
        <color theme="1"/>
        <sz val="11.0"/>
      </rPr>
      <t>계</t>
    </r>
  </si>
  <si>
    <r>
      <rPr>
        <rFont val="맑은 고딕"/>
        <b/>
        <color theme="1"/>
        <sz val="13.0"/>
      </rPr>
      <t>박상동</t>
    </r>
  </si>
  <si>
    <r>
      <rPr>
        <rFont val="맑은 고딕"/>
        <color theme="1"/>
        <sz val="13.0"/>
      </rPr>
      <t>총괄</t>
    </r>
  </si>
  <si>
    <r>
      <rPr>
        <rFont val="맑은 고딕"/>
        <color theme="1"/>
        <sz val="11.0"/>
      </rPr>
      <t>수령금액</t>
    </r>
  </si>
  <si>
    <r>
      <rPr>
        <rFont val="맑은 고딕"/>
        <color theme="1"/>
        <sz val="11.0"/>
      </rPr>
      <t>선급금액</t>
    </r>
  </si>
  <si>
    <r>
      <rPr>
        <rFont val="맑은 고딕"/>
        <color theme="1"/>
        <sz val="11.0"/>
      </rPr>
      <t>건축</t>
    </r>
  </si>
  <si>
    <r>
      <rPr>
        <rFont val="맑은 고딕"/>
        <b/>
        <color theme="1"/>
        <sz val="12.0"/>
      </rPr>
      <t>대한건설적산</t>
    </r>
  </si>
  <si>
    <r>
      <rPr>
        <rFont val="맑은 고딕"/>
        <color theme="1"/>
        <sz val="13.0"/>
      </rPr>
      <t>건축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</si>
  <si>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1.0"/>
      </rPr>
      <t>기성금액</t>
    </r>
  </si>
  <si>
    <r>
      <rPr>
        <rFont val="맑은 고딕"/>
        <color theme="1"/>
        <sz val="11.0"/>
      </rPr>
      <t>토목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조경</t>
    </r>
  </si>
  <si>
    <r>
      <rPr>
        <rFont val="맑은 고딕"/>
        <b/>
        <color theme="1"/>
        <sz val="12.0"/>
      </rPr>
      <t>제이엔적산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</si>
  <si>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</si>
  <si>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1.0"/>
      </rPr>
      <t>잔여금액</t>
    </r>
  </si>
  <si>
    <r>
      <rPr>
        <rFont val="맑은 고딕"/>
        <color theme="1"/>
        <sz val="11.0"/>
      </rPr>
      <t>기계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기계소방</t>
    </r>
  </si>
  <si>
    <r>
      <rPr>
        <rFont val="맑은 고딕"/>
        <b/>
        <color theme="1"/>
        <sz val="12.0"/>
      </rPr>
      <t>서울기연이엔지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</si>
  <si>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기계소방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</si>
  <si>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b/>
        <color theme="1"/>
        <sz val="11.0"/>
      </rPr>
      <t>외주차액</t>
    </r>
    <r>
      <rPr>
        <rFont val="Arial"/>
        <b/>
        <color theme="1"/>
        <sz val="11.0"/>
      </rPr>
      <t>(B-A)</t>
    </r>
  </si>
  <si>
    <r>
      <rPr>
        <rFont val="맑은 고딕"/>
        <color theme="1"/>
        <sz val="11.0"/>
      </rPr>
      <t>전기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통신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소방</t>
    </r>
  </si>
  <si>
    <r>
      <rPr>
        <rFont val="맑은 고딕"/>
        <b/>
        <color theme="1"/>
        <sz val="12.0"/>
      </rPr>
      <t>태경엔지니어링</t>
    </r>
  </si>
  <si>
    <r>
      <rPr>
        <rFont val="맑은 고딕"/>
        <color theme="1"/>
        <sz val="13.0"/>
      </rPr>
      <t>전기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통신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전기소방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</si>
  <si>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2.0"/>
      </rPr>
      <t>㈜트리니홀딩스</t>
    </r>
  </si>
  <si>
    <r>
      <rPr>
        <rFont val="맑은 고딕"/>
        <color theme="1"/>
        <sz val="12.0"/>
      </rPr>
      <t>서울특별시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금천구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독산동</t>
    </r>
    <r>
      <rPr>
        <rFont val="Arial"/>
        <color theme="1"/>
        <sz val="12.0"/>
      </rPr>
      <t xml:space="preserve"> 303-03,14 </t>
    </r>
    <r>
      <rPr>
        <rFont val="맑은 고딕"/>
        <color theme="1"/>
        <sz val="12.0"/>
      </rPr>
      <t>오피스텔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신축공사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건물공사비</t>
    </r>
    <r>
      <rPr>
        <rFont val="Arial"/>
        <color theme="1"/>
        <sz val="12.0"/>
      </rPr>
      <t>(</t>
    </r>
    <r>
      <rPr>
        <rFont val="맑은 고딕"/>
        <color theme="1"/>
        <sz val="12.0"/>
      </rPr>
      <t>매입가격</t>
    </r>
    <r>
      <rPr>
        <rFont val="Arial"/>
        <color theme="1"/>
        <sz val="12.0"/>
      </rPr>
      <t xml:space="preserve">) </t>
    </r>
    <r>
      <rPr>
        <rFont val="맑은 고딕"/>
        <color theme="1"/>
        <sz val="12.0"/>
      </rPr>
      <t>및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물가연동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산정용역</t>
    </r>
  </si>
  <si>
    <r>
      <rPr>
        <rFont val="맑은 고딕"/>
        <color theme="1"/>
        <sz val="12.0"/>
      </rPr>
      <t>공사원가산정</t>
    </r>
    <r>
      <rPr>
        <rFont val="Arial"/>
        <color theme="1"/>
        <sz val="12.0"/>
      </rPr>
      <t xml:space="preserve">               </t>
    </r>
    <r>
      <rPr>
        <rFont val="맑은 고딕"/>
        <color theme="1"/>
        <sz val="12.0"/>
      </rPr>
      <t>공사관리</t>
    </r>
  </si>
  <si>
    <t>2024.11.05</t>
  </si>
  <si>
    <r>
      <rPr>
        <rFont val="맑은 고딕"/>
        <color theme="1"/>
        <sz val="12.0"/>
      </rPr>
      <t>준공</t>
    </r>
  </si>
  <si>
    <r>
      <rPr>
        <rFont val="맑은 고딕"/>
        <b/>
        <color theme="1"/>
        <sz val="11.0"/>
      </rPr>
      <t>계약금액</t>
    </r>
  </si>
  <si>
    <r>
      <rPr>
        <rFont val="맑은 고딕"/>
        <b/>
        <color theme="1"/>
        <sz val="11.0"/>
      </rPr>
      <t>합</t>
    </r>
    <r>
      <rPr>
        <rFont val="Arial"/>
        <b/>
        <color theme="1"/>
        <sz val="11.0"/>
      </rPr>
      <t xml:space="preserve">   </t>
    </r>
    <r>
      <rPr>
        <rFont val="맑은 고딕"/>
        <b/>
        <color theme="1"/>
        <sz val="11.0"/>
      </rPr>
      <t>계</t>
    </r>
  </si>
  <si>
    <r>
      <rPr>
        <rFont val="맑은 고딕"/>
        <b/>
        <color theme="1"/>
        <sz val="13.0"/>
      </rPr>
      <t>박상동</t>
    </r>
  </si>
  <si>
    <r>
      <rPr>
        <rFont val="맑은 고딕"/>
        <color theme="1"/>
        <sz val="13.0"/>
      </rPr>
      <t>총괄</t>
    </r>
  </si>
  <si>
    <r>
      <rPr>
        <rFont val="맑은 고딕"/>
        <color theme="1"/>
        <sz val="11.0"/>
      </rPr>
      <t>수령금액</t>
    </r>
  </si>
  <si>
    <r>
      <rPr>
        <rFont val="맑은 고딕"/>
        <color theme="1"/>
        <sz val="11.0"/>
      </rPr>
      <t>선급금액</t>
    </r>
  </si>
  <si>
    <r>
      <rPr>
        <rFont val="맑은 고딕"/>
        <color theme="1"/>
        <sz val="11.0"/>
      </rPr>
      <t>건축</t>
    </r>
  </si>
  <si>
    <r>
      <rPr>
        <rFont val="맑은 고딕"/>
        <b/>
        <color theme="1"/>
        <sz val="12.0"/>
      </rPr>
      <t>대한건설적산</t>
    </r>
  </si>
  <si>
    <r>
      <rPr>
        <rFont val="맑은 고딕"/>
        <color theme="1"/>
        <sz val="13.0"/>
      </rPr>
      <t>건축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</si>
  <si>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1.0"/>
      </rPr>
      <t>기성금액</t>
    </r>
  </si>
  <si>
    <r>
      <rPr>
        <rFont val="맑은 고딕"/>
        <color theme="1"/>
        <sz val="11.0"/>
      </rPr>
      <t>토목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조경</t>
    </r>
  </si>
  <si>
    <r>
      <rPr>
        <rFont val="맑은 고딕"/>
        <b/>
        <color theme="1"/>
        <sz val="12.0"/>
      </rPr>
      <t>제이엔적산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</si>
  <si>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</si>
  <si>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1.0"/>
      </rPr>
      <t>잔여금액</t>
    </r>
  </si>
  <si>
    <r>
      <rPr>
        <rFont val="맑은 고딕"/>
        <color theme="1"/>
        <sz val="11.0"/>
      </rPr>
      <t>토목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조경</t>
    </r>
  </si>
  <si>
    <r>
      <rPr>
        <rFont val="맑은 고딕"/>
        <b/>
        <color theme="1"/>
        <sz val="12.0"/>
      </rPr>
      <t>지오솔루션이엔씨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</si>
  <si>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</si>
  <si>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1.0"/>
      </rPr>
      <t>기계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기계소방</t>
    </r>
  </si>
  <si>
    <r>
      <rPr>
        <rFont val="맑은 고딕"/>
        <b/>
        <color theme="1"/>
        <sz val="12.0"/>
      </rPr>
      <t>서울기연이엔지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</si>
  <si>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기계소방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</si>
  <si>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b/>
        <color theme="1"/>
        <sz val="11.0"/>
      </rPr>
      <t>외주차액</t>
    </r>
    <r>
      <rPr>
        <rFont val="Arial"/>
        <b/>
        <color theme="1"/>
        <sz val="11.0"/>
      </rPr>
      <t>(B-A)</t>
    </r>
  </si>
  <si>
    <r>
      <rPr>
        <rFont val="맑은 고딕"/>
        <color theme="1"/>
        <sz val="11.0"/>
      </rPr>
      <t>전기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통신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소방</t>
    </r>
  </si>
  <si>
    <r>
      <rPr>
        <rFont val="맑은 고딕"/>
        <b/>
        <color theme="1"/>
        <sz val="12.0"/>
      </rPr>
      <t>태경엔지니어링</t>
    </r>
  </si>
  <si>
    <r>
      <rPr>
        <rFont val="맑은 고딕"/>
        <color theme="1"/>
        <sz val="13.0"/>
      </rPr>
      <t>전기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통신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전기소방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</si>
  <si>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2.0"/>
      </rPr>
      <t>서울시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도시기반시설본부</t>
    </r>
  </si>
  <si>
    <r>
      <rPr>
        <rFont val="맑은 고딕"/>
        <color theme="1"/>
        <sz val="12.0"/>
      </rPr>
      <t>광화문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일대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대심도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빗물배수터널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건설공사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원가계산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검토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용역</t>
    </r>
  </si>
  <si>
    <r>
      <rPr>
        <rFont val="맑은 고딕"/>
        <color theme="1"/>
        <sz val="12.0"/>
      </rPr>
      <t>공사원가검증</t>
    </r>
  </si>
  <si>
    <t>2025.09.19</t>
  </si>
  <si>
    <r>
      <rPr>
        <rFont val="맑은 고딕"/>
        <color theme="1"/>
        <sz val="11.0"/>
      </rPr>
      <t>계약금액</t>
    </r>
  </si>
  <si>
    <t>2025.10.21</t>
  </si>
  <si>
    <t>2025.12.18</t>
  </si>
  <si>
    <r>
      <rPr>
        <rFont val="맑은 고딕"/>
        <b/>
        <color theme="1"/>
        <sz val="11.0"/>
      </rPr>
      <t>합</t>
    </r>
    <r>
      <rPr>
        <rFont val="Arial"/>
        <b/>
        <color theme="1"/>
        <sz val="11.0"/>
      </rPr>
      <t xml:space="preserve">   </t>
    </r>
    <r>
      <rPr>
        <rFont val="맑은 고딕"/>
        <b/>
        <color theme="1"/>
        <sz val="11.0"/>
      </rPr>
      <t>계</t>
    </r>
  </si>
  <si>
    <r>
      <rPr>
        <rFont val="맑은 고딕"/>
        <b/>
        <color theme="1"/>
        <sz val="13.0"/>
      </rPr>
      <t>김광수</t>
    </r>
  </si>
  <si>
    <r>
      <rPr>
        <rFont val="맑은 고딕"/>
        <color theme="1"/>
        <sz val="13.0"/>
      </rPr>
      <t>총괄</t>
    </r>
  </si>
  <si>
    <r>
      <rPr>
        <rFont val="맑은 고딕"/>
        <color theme="1"/>
        <sz val="11.0"/>
      </rPr>
      <t>수령금액</t>
    </r>
  </si>
  <si>
    <r>
      <rPr>
        <rFont val="맑은 고딕"/>
        <color theme="1"/>
        <sz val="11.0"/>
      </rPr>
      <t>선급금액</t>
    </r>
  </si>
  <si>
    <r>
      <rPr>
        <rFont val="맑은 고딕"/>
        <b/>
        <color theme="1"/>
        <sz val="13.0"/>
      </rPr>
      <t>김원식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</si>
  <si>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내역검토</t>
    </r>
  </si>
  <si>
    <r>
      <rPr>
        <rFont val="맑은 고딕"/>
        <color theme="1"/>
        <sz val="11.0"/>
      </rPr>
      <t>기성금액</t>
    </r>
  </si>
  <si>
    <r>
      <rPr>
        <rFont val="맑은 고딕"/>
        <b/>
        <color theme="1"/>
        <sz val="13.0"/>
      </rPr>
      <t>이길훈</t>
    </r>
  </si>
  <si>
    <r>
      <rPr>
        <rFont val="맑은 고딕"/>
        <color theme="1"/>
        <sz val="13.0"/>
      </rPr>
      <t>건축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내역검토</t>
    </r>
  </si>
  <si>
    <r>
      <rPr>
        <rFont val="맑은 고딕"/>
        <color theme="1"/>
        <sz val="11.0"/>
      </rPr>
      <t>잔여금액</t>
    </r>
  </si>
  <si>
    <r>
      <rPr>
        <rFont val="맑은 고딕"/>
        <color theme="1"/>
        <sz val="11.0"/>
      </rPr>
      <t>토목</t>
    </r>
  </si>
  <si>
    <r>
      <rPr>
        <rFont val="맑은 고딕"/>
        <b/>
        <color theme="0"/>
        <sz val="13.0"/>
      </rPr>
      <t>디엔씨컴퍼니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</si>
  <si>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검토</t>
    </r>
  </si>
  <si>
    <r>
      <rPr>
        <rFont val="맑은 고딕"/>
        <color theme="1"/>
        <sz val="11.0"/>
      </rPr>
      <t>외주차액</t>
    </r>
    <r>
      <rPr>
        <rFont val="Arial"/>
        <color theme="1"/>
        <sz val="11.0"/>
      </rPr>
      <t>(B-A)</t>
    </r>
  </si>
  <si>
    <r>
      <rPr>
        <rFont val="Arial"/>
        <color theme="1"/>
        <sz val="12.0"/>
      </rPr>
      <t>KB</t>
    </r>
    <r>
      <rPr>
        <rFont val="맑은 고딕"/>
        <color theme="1"/>
        <sz val="12.0"/>
      </rPr>
      <t>부동산신탁</t>
    </r>
  </si>
  <si>
    <r>
      <rPr>
        <rFont val="맑은 고딕"/>
        <color theme="1"/>
        <sz val="12.0"/>
      </rPr>
      <t>여의도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한양아파트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재건축사업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공공시설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기부체납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공사비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검증</t>
    </r>
  </si>
  <si>
    <r>
      <rPr>
        <rFont val="맑은 고딕"/>
        <color theme="1"/>
        <sz val="12.0"/>
      </rPr>
      <t>공사원가검증</t>
    </r>
  </si>
  <si>
    <t>2025.09.04</t>
  </si>
  <si>
    <r>
      <rPr>
        <rFont val="맑은 고딕"/>
        <color theme="1"/>
        <sz val="11.0"/>
      </rPr>
      <t>계약금액</t>
    </r>
  </si>
  <si>
    <r>
      <rPr>
        <rFont val="맑은 고딕"/>
        <b/>
        <color theme="1"/>
        <sz val="11.0"/>
      </rPr>
      <t>합</t>
    </r>
    <r>
      <rPr>
        <rFont val="Arial"/>
        <b/>
        <color theme="1"/>
        <sz val="11.0"/>
      </rPr>
      <t xml:space="preserve">   </t>
    </r>
    <r>
      <rPr>
        <rFont val="맑은 고딕"/>
        <b/>
        <color theme="1"/>
        <sz val="11.0"/>
      </rPr>
      <t>계</t>
    </r>
  </si>
  <si>
    <r>
      <rPr>
        <rFont val="맑은 고딕"/>
        <b/>
        <color theme="1"/>
        <sz val="12.0"/>
      </rPr>
      <t>이병준</t>
    </r>
  </si>
  <si>
    <r>
      <rPr>
        <rFont val="맑은 고딕"/>
        <color theme="1"/>
        <sz val="13.0"/>
      </rPr>
      <t>총괄</t>
    </r>
  </si>
  <si>
    <r>
      <rPr>
        <rFont val="맑은 고딕"/>
        <color theme="1"/>
        <sz val="11.0"/>
      </rPr>
      <t>수령금액</t>
    </r>
  </si>
  <si>
    <r>
      <rPr>
        <rFont val="맑은 고딕"/>
        <color theme="1"/>
        <sz val="11.0"/>
      </rPr>
      <t>선급금액</t>
    </r>
  </si>
  <si>
    <r>
      <rPr>
        <rFont val="맑은 고딕"/>
        <b/>
        <color theme="1"/>
        <sz val="13.0"/>
      </rPr>
      <t>김광수</t>
    </r>
  </si>
  <si>
    <r>
      <rPr>
        <rFont val="맑은 고딕"/>
        <color theme="1"/>
        <sz val="13.0"/>
      </rPr>
      <t>보고서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작성</t>
    </r>
  </si>
  <si>
    <r>
      <rPr>
        <rFont val="맑은 고딕"/>
        <color theme="1"/>
        <sz val="11.0"/>
      </rPr>
      <t>기성금액</t>
    </r>
  </si>
  <si>
    <r>
      <rPr>
        <rFont val="맑은 고딕"/>
        <b/>
        <color theme="1"/>
        <sz val="13.0"/>
      </rPr>
      <t>이길훈</t>
    </r>
  </si>
  <si>
    <r>
      <rPr>
        <rFont val="맑은 고딕"/>
        <color theme="1"/>
        <sz val="13.0"/>
      </rPr>
      <t>건축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검토</t>
    </r>
  </si>
  <si>
    <r>
      <rPr>
        <rFont val="맑은 고딕"/>
        <color theme="1"/>
        <sz val="11.0"/>
      </rPr>
      <t>잔여금액</t>
    </r>
  </si>
  <si>
    <r>
      <rPr>
        <rFont val="맑은 고딕"/>
        <b/>
        <color theme="1"/>
        <sz val="13.0"/>
      </rPr>
      <t>김연화</t>
    </r>
  </si>
  <si>
    <r>
      <rPr>
        <rFont val="맑은 고딕"/>
        <color theme="1"/>
        <sz val="13.0"/>
      </rPr>
      <t>건축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검토</t>
    </r>
  </si>
  <si>
    <r>
      <rPr>
        <rFont val="맑은 고딕"/>
        <b/>
        <color theme="1"/>
        <sz val="13.0"/>
      </rPr>
      <t>김원식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</si>
  <si>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검토</t>
    </r>
  </si>
  <si>
    <r>
      <rPr>
        <rFont val="맑은 고딕"/>
        <color theme="1"/>
        <sz val="11.0"/>
      </rPr>
      <t>토목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조경</t>
    </r>
  </si>
  <si>
    <r>
      <rPr>
        <rFont val="맑은 고딕"/>
        <b/>
        <color theme="1"/>
        <sz val="12.0"/>
      </rPr>
      <t>제이엔적산</t>
    </r>
  </si>
  <si>
    <r>
      <rPr>
        <rFont val="맑은 고딕"/>
        <color theme="1"/>
        <sz val="13.0"/>
      </rPr>
      <t>토목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조경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</si>
  <si>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1.0"/>
      </rPr>
      <t>기계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기계소방</t>
    </r>
  </si>
  <si>
    <r>
      <rPr>
        <rFont val="맑은 고딕"/>
        <b/>
        <color theme="1"/>
        <sz val="12.0"/>
      </rPr>
      <t>서울기연이엔지</t>
    </r>
  </si>
  <si>
    <r>
      <rPr>
        <rFont val="맑은 고딕"/>
        <color theme="1"/>
        <sz val="13.0"/>
      </rPr>
      <t>기계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기계소방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</si>
  <si>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color theme="1"/>
        <sz val="11.0"/>
      </rPr>
      <t>외주차액</t>
    </r>
    <r>
      <rPr>
        <rFont val="Arial"/>
        <color theme="1"/>
        <sz val="11.0"/>
      </rPr>
      <t>(B-A)</t>
    </r>
  </si>
  <si>
    <r>
      <rPr>
        <rFont val="맑은 고딕"/>
        <color theme="1"/>
        <sz val="11.0"/>
      </rPr>
      <t>전기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통신</t>
    </r>
    <r>
      <rPr>
        <rFont val="Arial"/>
        <color theme="1"/>
        <sz val="11.0"/>
      </rPr>
      <t>/</t>
    </r>
    <r>
      <rPr>
        <rFont val="맑은 고딕"/>
        <color theme="1"/>
        <sz val="11.0"/>
      </rPr>
      <t>소방</t>
    </r>
  </si>
  <si>
    <r>
      <rPr>
        <rFont val="맑은 고딕"/>
        <b/>
        <color theme="1"/>
        <sz val="12.0"/>
      </rPr>
      <t>원엔지니어링</t>
    </r>
  </si>
  <si>
    <r>
      <rPr>
        <rFont val="맑은 고딕"/>
        <color theme="1"/>
        <sz val="13.0"/>
      </rPr>
      <t>전기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통신</t>
    </r>
    <r>
      <rPr>
        <rFont val="Arial"/>
        <color theme="1"/>
        <sz val="13.0"/>
      </rPr>
      <t>,</t>
    </r>
    <r>
      <rPr>
        <rFont val="맑은 고딕"/>
        <color theme="1"/>
        <sz val="13.0"/>
      </rPr>
      <t>전기소방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산출</t>
    </r>
  </si>
  <si>
    <r>
      <rPr>
        <rFont val="맑은 고딕"/>
        <b/>
        <color theme="0"/>
        <sz val="15.0"/>
      </rPr>
      <t>회의자료</t>
    </r>
  </si>
  <si>
    <r>
      <rPr>
        <rFont val="맑은 고딕"/>
        <b/>
        <color theme="0"/>
        <sz val="20.0"/>
      </rPr>
      <t>계약면적</t>
    </r>
  </si>
  <si>
    <r>
      <rPr>
        <rFont val="맑은 고딕"/>
        <b/>
        <color theme="0"/>
        <sz val="20.0"/>
      </rPr>
      <t>계약기간</t>
    </r>
  </si>
  <si>
    <r>
      <rPr>
        <rFont val="맑은 고딕"/>
        <b/>
        <color theme="0"/>
        <sz val="20.0"/>
      </rPr>
      <t>내역서</t>
    </r>
  </si>
  <si>
    <r>
      <rPr>
        <rFont val="맑은 고딕"/>
        <b/>
        <color theme="0"/>
        <sz val="20.0"/>
      </rPr>
      <t>보고서</t>
    </r>
  </si>
  <si>
    <r>
      <rPr>
        <rFont val="맑은 고딕"/>
        <b/>
        <color theme="0"/>
        <sz val="20.0"/>
      </rPr>
      <t>누계공정률</t>
    </r>
  </si>
  <si>
    <r>
      <rPr>
        <rFont val="맑은 고딕"/>
        <b/>
        <color theme="0"/>
        <sz val="15.0"/>
      </rPr>
      <t>도급금액</t>
    </r>
    <r>
      <rPr>
        <rFont val="Arial"/>
        <b/>
        <color theme="0"/>
        <sz val="15.0"/>
      </rPr>
      <t xml:space="preserve">(A)
(V.A.T </t>
    </r>
    <r>
      <rPr>
        <rFont val="맑은 고딕"/>
        <b/>
        <color theme="0"/>
        <sz val="15.0"/>
      </rPr>
      <t>별도</t>
    </r>
    <r>
      <rPr>
        <rFont val="Arial"/>
        <b/>
        <color theme="0"/>
        <sz val="15.0"/>
      </rPr>
      <t>)</t>
    </r>
  </si>
  <si>
    <r>
      <rPr>
        <rFont val="맑은 고딕"/>
        <b/>
        <color theme="0"/>
        <sz val="15.0"/>
      </rPr>
      <t>계약서</t>
    </r>
    <r>
      <rPr>
        <rFont val="Arial"/>
        <b/>
        <color theme="0"/>
        <sz val="15.0"/>
      </rPr>
      <t xml:space="preserve"> </t>
    </r>
    <r>
      <rPr>
        <rFont val="맑은 고딕"/>
        <b/>
        <color theme="0"/>
        <sz val="15.0"/>
      </rPr>
      <t>관리</t>
    </r>
  </si>
  <si>
    <r>
      <rPr>
        <rFont val="맑은 고딕"/>
        <b/>
        <color theme="0"/>
        <sz val="15.0"/>
      </rPr>
      <t>외주금액</t>
    </r>
    <r>
      <rPr>
        <rFont val="Arial"/>
        <b/>
        <color theme="0"/>
        <sz val="15.0"/>
      </rPr>
      <t xml:space="preserve"> (B)
 (V.A.T </t>
    </r>
    <r>
      <rPr>
        <rFont val="맑은 고딕"/>
        <b/>
        <color theme="0"/>
        <sz val="15.0"/>
      </rPr>
      <t>별도</t>
    </r>
    <r>
      <rPr>
        <rFont val="Arial"/>
        <b/>
        <color theme="0"/>
        <sz val="15.0"/>
      </rPr>
      <t>)</t>
    </r>
  </si>
  <si>
    <r>
      <rPr>
        <rFont val="맑은 고딕"/>
        <b/>
        <color theme="0"/>
        <sz val="15.0"/>
      </rPr>
      <t>현재공정</t>
    </r>
  </si>
  <si>
    <r>
      <rPr>
        <rFont val="Arial"/>
        <b/>
        <color rgb="FF000000"/>
        <sz val="14.0"/>
      </rPr>
      <t>2026</t>
    </r>
    <r>
      <rPr>
        <rFont val="맑은 고딕"/>
        <b/>
        <color rgb="FF000000"/>
        <sz val="14.0"/>
      </rPr>
      <t>년</t>
    </r>
    <r>
      <rPr>
        <rFont val="Arial"/>
        <b/>
        <color rgb="FF000000"/>
        <sz val="14.0"/>
      </rPr>
      <t xml:space="preserve"> 1</t>
    </r>
    <r>
      <rPr>
        <rFont val="맑은 고딕"/>
        <b/>
        <color rgb="FF000000"/>
        <sz val="14.0"/>
      </rPr>
      <t>월</t>
    </r>
  </si>
  <si>
    <r>
      <rPr>
        <rFont val="Arial"/>
        <b/>
        <color rgb="FF000000"/>
        <sz val="14.0"/>
      </rPr>
      <t>2026</t>
    </r>
    <r>
      <rPr>
        <rFont val="맑은 고딕"/>
        <b/>
        <color rgb="FF000000"/>
        <sz val="14.0"/>
      </rPr>
      <t>년</t>
    </r>
    <r>
      <rPr>
        <rFont val="Arial"/>
        <b/>
        <color rgb="FF000000"/>
        <sz val="14.0"/>
      </rPr>
      <t xml:space="preserve"> 2</t>
    </r>
    <r>
      <rPr>
        <rFont val="맑은 고딕"/>
        <b/>
        <color rgb="FF000000"/>
        <sz val="14.0"/>
      </rPr>
      <t>월</t>
    </r>
  </si>
  <si>
    <r>
      <rPr>
        <rFont val="Arial"/>
        <b/>
        <color rgb="FF000000"/>
        <sz val="14.0"/>
      </rPr>
      <t>2026</t>
    </r>
    <r>
      <rPr>
        <rFont val="맑은 고딕"/>
        <b/>
        <color rgb="FF000000"/>
        <sz val="14.0"/>
      </rPr>
      <t>년</t>
    </r>
    <r>
      <rPr>
        <rFont val="Arial"/>
        <b/>
        <color rgb="FF000000"/>
        <sz val="14.0"/>
      </rPr>
      <t xml:space="preserve"> 3</t>
    </r>
    <r>
      <rPr>
        <rFont val="맑은 고딕"/>
        <b/>
        <color rgb="FF000000"/>
        <sz val="14.0"/>
      </rPr>
      <t>월</t>
    </r>
  </si>
  <si>
    <r>
      <rPr>
        <rFont val="Arial"/>
        <b/>
        <color rgb="FF000000"/>
        <sz val="14.0"/>
      </rPr>
      <t>2026</t>
    </r>
    <r>
      <rPr>
        <rFont val="맑은 고딕"/>
        <b/>
        <color rgb="FF000000"/>
        <sz val="14.0"/>
      </rPr>
      <t>년</t>
    </r>
    <r>
      <rPr>
        <rFont val="Arial"/>
        <b/>
        <color rgb="FF000000"/>
        <sz val="14.0"/>
      </rPr>
      <t xml:space="preserve"> 5</t>
    </r>
    <r>
      <rPr>
        <rFont val="맑은 고딕"/>
        <b/>
        <color rgb="FF000000"/>
        <sz val="14.0"/>
      </rPr>
      <t>월</t>
    </r>
  </si>
  <si>
    <r>
      <rPr>
        <rFont val="Arial"/>
        <b/>
        <color rgb="FF000000"/>
        <sz val="14.0"/>
      </rPr>
      <t>2026</t>
    </r>
    <r>
      <rPr>
        <rFont val="맑은 고딕"/>
        <b/>
        <color rgb="FF000000"/>
        <sz val="14.0"/>
      </rPr>
      <t>년</t>
    </r>
    <r>
      <rPr>
        <rFont val="Arial"/>
        <b/>
        <color rgb="FF000000"/>
        <sz val="14.0"/>
      </rPr>
      <t xml:space="preserve"> 5</t>
    </r>
    <r>
      <rPr>
        <rFont val="맑은 고딕"/>
        <b/>
        <color rgb="FF000000"/>
        <sz val="14.0"/>
      </rPr>
      <t>월</t>
    </r>
  </si>
  <si>
    <r>
      <rPr>
        <rFont val="맑은 고딕"/>
        <b/>
        <color theme="0"/>
        <sz val="15.0"/>
      </rPr>
      <t>진행상황</t>
    </r>
  </si>
  <si>
    <r>
      <rPr>
        <rFont val="맑은 고딕"/>
        <b/>
        <color theme="1"/>
        <sz val="11.0"/>
      </rPr>
      <t>업무코드</t>
    </r>
    <r>
      <rPr>
        <rFont val="Arial"/>
        <b/>
        <color theme="1"/>
        <sz val="11.0"/>
      </rPr>
      <t xml:space="preserve">
(</t>
    </r>
    <r>
      <rPr>
        <rFont val="맑은 고딕"/>
        <b/>
        <color theme="1"/>
        <sz val="11.0"/>
      </rPr>
      <t>세부코드</t>
    </r>
    <r>
      <rPr>
        <rFont val="Arial"/>
        <b/>
        <color theme="1"/>
        <sz val="11.0"/>
      </rPr>
      <t>)</t>
    </r>
  </si>
  <si>
    <r>
      <rPr>
        <rFont val="맑은 고딕"/>
        <b/>
        <color theme="1"/>
        <sz val="11.0"/>
      </rPr>
      <t>업무분류</t>
    </r>
  </si>
  <si>
    <r>
      <rPr>
        <rFont val="맑은 고딕"/>
        <b/>
        <color theme="1"/>
        <sz val="11.0"/>
      </rPr>
      <t>발주처</t>
    </r>
  </si>
  <si>
    <r>
      <rPr>
        <rFont val="맑은 고딕"/>
        <b/>
        <color theme="1"/>
        <sz val="11.0"/>
      </rPr>
      <t>과업명</t>
    </r>
  </si>
  <si>
    <r>
      <rPr>
        <rFont val="맑은 고딕"/>
        <b/>
        <color theme="0"/>
        <sz val="15.0"/>
      </rPr>
      <t>업무구분</t>
    </r>
  </si>
  <si>
    <r>
      <rPr>
        <rFont val="맑은 고딕"/>
        <b/>
        <color theme="0"/>
        <sz val="25.0"/>
      </rPr>
      <t>㎡</t>
    </r>
  </si>
  <si>
    <r>
      <rPr>
        <rFont val="맑은 고딕"/>
        <b/>
        <color theme="0"/>
        <sz val="20.0"/>
      </rPr>
      <t>평</t>
    </r>
  </si>
  <si>
    <r>
      <rPr>
        <rFont val="맑은 고딕"/>
        <b/>
        <color theme="0"/>
        <sz val="15.0"/>
      </rPr>
      <t>시작일</t>
    </r>
  </si>
  <si>
    <r>
      <rPr>
        <rFont val="맑은 고딕"/>
        <b/>
        <color theme="0"/>
        <sz val="15.0"/>
      </rPr>
      <t>종료일</t>
    </r>
  </si>
  <si>
    <r>
      <rPr>
        <rFont val="맑은 고딕"/>
        <b/>
        <color theme="0"/>
        <sz val="13.0"/>
      </rPr>
      <t>착수일</t>
    </r>
    <r>
      <rPr>
        <rFont val="Arial"/>
        <b/>
        <color theme="0"/>
        <sz val="13.0"/>
      </rPr>
      <t xml:space="preserve"> 
(</t>
    </r>
    <r>
      <rPr>
        <rFont val="맑은 고딕"/>
        <b/>
        <color theme="0"/>
        <sz val="13.0"/>
      </rPr>
      <t>재착수일</t>
    </r>
    <r>
      <rPr>
        <rFont val="Arial"/>
        <b/>
        <color theme="0"/>
        <sz val="13.0"/>
      </rPr>
      <t>)</t>
    </r>
  </si>
  <si>
    <r>
      <rPr>
        <rFont val="맑은 고딕"/>
        <b/>
        <color theme="0"/>
        <sz val="13.0"/>
      </rPr>
      <t>종료일</t>
    </r>
  </si>
  <si>
    <r>
      <rPr>
        <rFont val="맑은 고딕"/>
        <b/>
        <color theme="0"/>
        <sz val="13.0"/>
      </rPr>
      <t xml:space="preserve">착수일
</t>
    </r>
    <r>
      <rPr>
        <rFont val="Arial"/>
        <b/>
        <color theme="0"/>
        <sz val="13.0"/>
      </rPr>
      <t>(</t>
    </r>
    <r>
      <rPr>
        <rFont val="맑은 고딕"/>
        <b/>
        <color theme="0"/>
        <sz val="13.0"/>
      </rPr>
      <t>재착수일</t>
    </r>
    <r>
      <rPr>
        <rFont val="Arial"/>
        <b/>
        <color theme="0"/>
        <sz val="13.0"/>
      </rPr>
      <t>)</t>
    </r>
  </si>
  <si>
    <r>
      <rPr>
        <rFont val="맑은 고딕"/>
        <b/>
        <color theme="0"/>
        <sz val="13.0"/>
      </rPr>
      <t>종료일</t>
    </r>
  </si>
  <si>
    <r>
      <rPr>
        <rFont val="맑은 고딕"/>
        <b/>
        <color theme="0"/>
        <sz val="13.0"/>
      </rPr>
      <t>품질관리실
확인</t>
    </r>
  </si>
  <si>
    <r>
      <rPr>
        <rFont val="맑은 고딕"/>
        <b/>
        <color theme="0"/>
        <sz val="13.0"/>
      </rPr>
      <t>전주계획</t>
    </r>
  </si>
  <si>
    <r>
      <rPr>
        <rFont val="맑은 고딕"/>
        <b/>
        <color theme="0"/>
        <sz val="13.0"/>
      </rPr>
      <t>전주실적</t>
    </r>
  </si>
  <si>
    <r>
      <rPr>
        <rFont val="맑은 고딕"/>
        <b/>
        <color theme="0"/>
        <sz val="13.0"/>
      </rPr>
      <t>금주계획</t>
    </r>
  </si>
  <si>
    <r>
      <rPr>
        <rFont val="맑은 고딕"/>
        <b/>
        <color theme="0"/>
        <sz val="15.0"/>
      </rPr>
      <t>항목</t>
    </r>
  </si>
  <si>
    <r>
      <rPr>
        <rFont val="맑은 고딕"/>
        <b/>
        <color theme="0"/>
        <sz val="15.0"/>
      </rPr>
      <t>내용</t>
    </r>
  </si>
  <si>
    <r>
      <rPr>
        <rFont val="맑은 고딕"/>
        <b/>
        <color theme="0"/>
        <sz val="15.0"/>
      </rPr>
      <t>금액</t>
    </r>
  </si>
  <si>
    <r>
      <rPr>
        <rFont val="맑은 고딕"/>
        <b/>
        <color theme="0"/>
        <sz val="15.0"/>
      </rPr>
      <t>세금계산서
확인</t>
    </r>
  </si>
  <si>
    <r>
      <rPr>
        <rFont val="맑은 고딕"/>
        <b/>
        <color theme="0"/>
        <sz val="15.0"/>
      </rPr>
      <t>입금확인</t>
    </r>
  </si>
  <si>
    <r>
      <rPr>
        <rFont val="맑은 고딕"/>
        <b/>
        <color theme="0"/>
        <sz val="15.0"/>
      </rPr>
      <t>작업구분
품의서</t>
    </r>
  </si>
  <si>
    <r>
      <rPr>
        <rFont val="맑은 고딕"/>
        <b/>
        <color theme="0"/>
        <sz val="15.0"/>
      </rPr>
      <t>업체선정
품의서</t>
    </r>
  </si>
  <si>
    <r>
      <rPr>
        <rFont val="맑은 고딕"/>
        <b/>
        <color theme="0"/>
        <sz val="15.0"/>
      </rPr>
      <t>발주</t>
    </r>
    <r>
      <rPr>
        <rFont val="Arial"/>
        <b/>
        <color theme="0"/>
        <sz val="15.0"/>
      </rPr>
      <t xml:space="preserve"> </t>
    </r>
    <r>
      <rPr>
        <rFont val="맑은 고딕"/>
        <b/>
        <color theme="0"/>
        <sz val="15.0"/>
      </rPr>
      <t>및
계약서</t>
    </r>
  </si>
  <si>
    <r>
      <rPr>
        <rFont val="맑은 고딕"/>
        <b/>
        <color theme="0"/>
        <sz val="15.0"/>
      </rPr>
      <t>결제
여부</t>
    </r>
  </si>
  <si>
    <r>
      <rPr>
        <rFont val="맑은 고딕"/>
        <b/>
        <color theme="0"/>
        <sz val="15.0"/>
      </rPr>
      <t>비고</t>
    </r>
  </si>
  <si>
    <r>
      <rPr>
        <rFont val="맑은 고딕"/>
        <b/>
        <color theme="0"/>
        <sz val="15.0"/>
      </rPr>
      <t>내용</t>
    </r>
  </si>
  <si>
    <r>
      <rPr>
        <rFont val="맑은 고딕"/>
        <b/>
        <color theme="0"/>
        <sz val="15.0"/>
      </rPr>
      <t>금액</t>
    </r>
  </si>
  <si>
    <r>
      <rPr>
        <rFont val="맑은 고딕"/>
        <b/>
        <color theme="0"/>
        <sz val="15.0"/>
      </rPr>
      <t>집행
여부</t>
    </r>
  </si>
  <si>
    <r>
      <rPr>
        <rFont val="맑은 고딕"/>
        <b/>
        <color theme="0"/>
        <sz val="15.0"/>
      </rPr>
      <t xml:space="preserve">외주집행금액
</t>
    </r>
    <r>
      <rPr>
        <rFont val="Arial"/>
        <b/>
        <color theme="0"/>
        <sz val="15.0"/>
      </rPr>
      <t xml:space="preserve">(V.A.T </t>
    </r>
    <r>
      <rPr>
        <rFont val="맑은 고딕"/>
        <b/>
        <color theme="0"/>
        <sz val="15.0"/>
      </rPr>
      <t>별도</t>
    </r>
    <r>
      <rPr>
        <rFont val="Arial"/>
        <b/>
        <color theme="0"/>
        <sz val="15.0"/>
      </rPr>
      <t>)</t>
    </r>
  </si>
  <si>
    <r>
      <rPr>
        <rFont val="맑은 고딕"/>
        <b/>
        <color theme="0"/>
        <sz val="15.0"/>
      </rPr>
      <t xml:space="preserve">잔금
</t>
    </r>
    <r>
      <rPr>
        <rFont val="Arial"/>
        <b/>
        <color theme="0"/>
        <sz val="15.0"/>
      </rPr>
      <t xml:space="preserve">(V.A.T </t>
    </r>
    <r>
      <rPr>
        <rFont val="맑은 고딕"/>
        <b/>
        <color theme="0"/>
        <sz val="15.0"/>
      </rPr>
      <t>별도</t>
    </r>
    <r>
      <rPr>
        <rFont val="Arial"/>
        <b/>
        <color theme="0"/>
        <sz val="15.0"/>
      </rPr>
      <t>)</t>
    </r>
  </si>
  <si>
    <r>
      <rPr>
        <rFont val="맑은 고딕"/>
        <b/>
        <color theme="0"/>
        <sz val="15.0"/>
      </rPr>
      <t>참여자</t>
    </r>
  </si>
  <si>
    <r>
      <rPr>
        <rFont val="맑은 고딕"/>
        <b/>
        <color theme="0"/>
        <sz val="13.0"/>
      </rPr>
      <t>구분</t>
    </r>
  </si>
  <si>
    <r>
      <rPr>
        <rFont val="맑은 고딕"/>
        <b/>
        <color theme="0"/>
        <sz val="15.0"/>
      </rPr>
      <t>주업무</t>
    </r>
  </si>
  <si>
    <r>
      <rPr>
        <rFont val="맑은 고딕"/>
        <b/>
        <color theme="0"/>
        <sz val="15.0"/>
      </rPr>
      <t>특이사항</t>
    </r>
  </si>
  <si>
    <r>
      <rPr>
        <rFont val="맑은 고딕"/>
        <b/>
        <color theme="0"/>
        <sz val="15.0"/>
      </rPr>
      <t>시작일</t>
    </r>
  </si>
  <si>
    <r>
      <rPr>
        <rFont val="맑은 고딕"/>
        <b/>
        <color theme="0"/>
        <sz val="15.0"/>
      </rPr>
      <t>종료일</t>
    </r>
  </si>
  <si>
    <t>개발비용-검증</t>
  </si>
  <si>
    <r>
      <rPr>
        <rFont val="맑은 고딕"/>
        <b/>
        <color theme="1"/>
        <sz val="13.0"/>
      </rPr>
      <t>하은정</t>
    </r>
  </si>
  <si>
    <r>
      <rPr>
        <rFont val="맑은 고딕"/>
        <b/>
        <color theme="1"/>
        <sz val="13.0"/>
      </rPr>
      <t>예정</t>
    </r>
  </si>
  <si>
    <r>
      <rPr>
        <rFont val="맑은 고딕"/>
        <b/>
        <color theme="1"/>
        <sz val="13.0"/>
      </rPr>
      <t>하은정</t>
    </r>
  </si>
  <si>
    <r>
      <rPr>
        <rFont val="맑은 고딕"/>
        <b/>
        <color theme="1"/>
        <sz val="13.0"/>
      </rPr>
      <t>진행</t>
    </r>
  </si>
  <si>
    <t>예정</t>
  </si>
  <si>
    <t>26.05.29</t>
  </si>
  <si>
    <t>26.06.12</t>
  </si>
  <si>
    <t>클레임-사감정_산정</t>
  </si>
  <si>
    <t>현장 확인 중</t>
  </si>
  <si>
    <t>일반용역-기타_산정</t>
  </si>
  <si>
    <t>한국가스전문검사기관협회</t>
  </si>
  <si>
    <t>소형저장탱크 재검사 수수료 산정</t>
  </si>
  <si>
    <t>하은정, 배병권</t>
  </si>
  <si>
    <t>재검사 현장 확인 중</t>
  </si>
  <si>
    <t>수행 중</t>
  </si>
  <si>
    <t>기술용역-엔지니어링_산정</t>
  </si>
  <si>
    <t>기초 및 직접비 자료 요청 중</t>
  </si>
  <si>
    <t>6/1</t>
  </si>
  <si>
    <t>8/31</t>
  </si>
  <si>
    <t>클레임-법원/중재원 감정_검증</t>
  </si>
  <si>
    <t>중재 제25111-0166호(우성건설 vs 철도공단)</t>
  </si>
  <si>
    <t>6/22 착수계 제출</t>
  </si>
  <si>
    <t>서울중앙지법</t>
  </si>
  <si>
    <t>2024가합95132공사대금(두산에너빌리티 vs 대한민국)</t>
  </si>
  <si>
    <t>대한감정평가법인</t>
  </si>
  <si>
    <r>
      <rPr>
        <rFont val="맑은 고딕"/>
        <color theme="1"/>
        <sz val="12.0"/>
      </rPr>
      <t>원주시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무실동</t>
    </r>
    <r>
      <rPr>
        <rFont val="Arial"/>
        <color theme="1"/>
        <sz val="12.0"/>
      </rPr>
      <t xml:space="preserve"> 887-28 </t>
    </r>
    <r>
      <rPr>
        <rFont val="맑은 고딕"/>
        <color theme="1"/>
        <sz val="12.0"/>
      </rPr>
      <t>일대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토지에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식재된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야생화등에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대한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이전비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및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가격조사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산정용역</t>
    </r>
  </si>
  <si>
    <t>2025.12.08</t>
  </si>
  <si>
    <t>2026.02.07</t>
  </si>
  <si>
    <r>
      <rPr>
        <rFont val="맑은 고딕"/>
        <color theme="1"/>
        <sz val="12.0"/>
      </rPr>
      <t>도급금액</t>
    </r>
  </si>
  <si>
    <r>
      <rPr>
        <rFont val="맑은 고딕"/>
        <color theme="1"/>
        <sz val="12.0"/>
      </rPr>
      <t>선급금액</t>
    </r>
    <r>
      <rPr>
        <rFont val="Arial"/>
        <color theme="1"/>
        <sz val="12.0"/>
      </rPr>
      <t>(50%)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</si>
  <si>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</si>
  <si>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하은정</t>
    </r>
  </si>
  <si>
    <r>
      <rPr>
        <rFont val="맑은 고딕"/>
        <b/>
        <color theme="1"/>
        <sz val="13.0"/>
      </rPr>
      <t>예정</t>
    </r>
  </si>
  <si>
    <r>
      <rPr>
        <rFont val="Arial"/>
        <color theme="1"/>
        <sz val="13.0"/>
      </rPr>
      <t>1</t>
    </r>
    <r>
      <rPr>
        <rFont val="맑은 고딕"/>
        <color theme="1"/>
        <sz val="13.0"/>
      </rPr>
      <t>차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보고서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제출</t>
    </r>
  </si>
  <si>
    <r>
      <rPr>
        <rFont val="맑은 고딕"/>
        <color theme="1"/>
        <sz val="12.0"/>
      </rPr>
      <t>기성금액</t>
    </r>
    <r>
      <rPr>
        <rFont val="Arial"/>
        <color theme="1"/>
        <sz val="12.0"/>
      </rPr>
      <t>(50%)</t>
    </r>
  </si>
  <si>
    <r>
      <rPr>
        <rFont val="맑은 고딕"/>
        <b/>
        <color theme="1"/>
        <sz val="13.0"/>
      </rPr>
      <t>하은정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</si>
  <si>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</si>
  <si>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잔액</t>
    </r>
    <r>
      <rPr>
        <rFont val="Arial"/>
        <color theme="1"/>
        <sz val="12.0"/>
      </rPr>
      <t>(50%)</t>
    </r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</si>
  <si>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</si>
  <si>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</si>
  <si>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</si>
  <si>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수령금액</t>
    </r>
    <r>
      <rPr>
        <rFont val="Arial"/>
        <color theme="1"/>
        <sz val="12.0"/>
      </rPr>
      <t>(67%)</t>
    </r>
  </si>
  <si>
    <r>
      <rPr>
        <rFont val="맑은 고딕"/>
        <b/>
        <color theme="1"/>
        <sz val="12.0"/>
      </rPr>
      <t>발행</t>
    </r>
    <r>
      <rPr>
        <rFont val="Arial"/>
        <b/>
        <color theme="1"/>
        <sz val="12.0"/>
      </rPr>
      <t>(0401_3,850</t>
    </r>
    <r>
      <rPr>
        <rFont val="맑은 고딕"/>
        <b/>
        <color theme="1"/>
        <sz val="12.0"/>
      </rPr>
      <t>만원</t>
    </r>
    <r>
      <rPr>
        <rFont val="Arial"/>
        <b/>
        <color theme="1"/>
        <sz val="12.0"/>
      </rPr>
      <t>)</t>
    </r>
  </si>
  <si>
    <r>
      <rPr>
        <rFont val="맑은 고딕"/>
        <color theme="1"/>
        <sz val="12.0"/>
      </rPr>
      <t>잔</t>
    </r>
    <r>
      <rPr>
        <rFont val="Arial"/>
        <color theme="1"/>
        <sz val="12.0"/>
      </rPr>
      <t xml:space="preserve">      </t>
    </r>
    <r>
      <rPr>
        <rFont val="맑은 고딕"/>
        <color theme="1"/>
        <sz val="12.0"/>
      </rPr>
      <t>액</t>
    </r>
    <r>
      <rPr>
        <rFont val="Arial"/>
        <color theme="1"/>
        <sz val="12.0"/>
      </rPr>
      <t xml:space="preserve"> </t>
    </r>
  </si>
  <si>
    <r>
      <rPr>
        <rFont val="맑은 고딕"/>
        <color theme="1"/>
        <sz val="12.0"/>
      </rPr>
      <t>보고서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제출</t>
    </r>
  </si>
  <si>
    <r>
      <rPr>
        <rFont val="맑은 고딕"/>
        <color theme="1"/>
        <sz val="12.0"/>
      </rPr>
      <t>부산지법</t>
    </r>
  </si>
  <si>
    <t>부산지법2025가합 40038공사대금삼강실업)</t>
  </si>
  <si>
    <r>
      <rPr>
        <rFont val="맑은 고딕"/>
        <color theme="1"/>
        <sz val="12.0"/>
      </rPr>
      <t>물가변동</t>
    </r>
  </si>
  <si>
    <r>
      <rPr>
        <rFont val="맑은 고딕"/>
        <color theme="1"/>
        <sz val="12.0"/>
      </rPr>
      <t>도급금액</t>
    </r>
  </si>
  <si>
    <r>
      <rPr>
        <rFont val="Arial"/>
        <color theme="1"/>
        <sz val="12.0"/>
      </rPr>
      <t>1</t>
    </r>
    <r>
      <rPr>
        <rFont val="굴림"/>
        <color theme="1"/>
        <sz val="12.0"/>
      </rPr>
      <t>차기성</t>
    </r>
    <r>
      <rPr>
        <rFont val="Arial"/>
        <color theme="1"/>
        <sz val="12.0"/>
      </rPr>
      <t>(50%)</t>
    </r>
  </si>
  <si>
    <r>
      <rPr>
        <rFont val="Arial"/>
        <color theme="1"/>
        <sz val="12.0"/>
      </rPr>
      <t>0403_50%</t>
    </r>
    <r>
      <rPr>
        <rFont val="맑은 고딕"/>
        <color theme="1"/>
        <sz val="12.0"/>
      </rPr>
      <t>대금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확인중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</si>
  <si>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</si>
  <si>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t>25.12.29</t>
  </si>
  <si>
    <r>
      <rPr>
        <rFont val="Arial"/>
        <color theme="1"/>
        <sz val="12.0"/>
      </rPr>
      <t>2</t>
    </r>
    <r>
      <rPr>
        <rFont val="굴림"/>
        <color theme="1"/>
        <sz val="12.0"/>
      </rPr>
      <t>차기성</t>
    </r>
    <r>
      <rPr>
        <rFont val="Arial"/>
        <color theme="1"/>
        <sz val="12.0"/>
      </rPr>
      <t>(50%)</t>
    </r>
  </si>
  <si>
    <r>
      <rPr>
        <rFont val="굴림"/>
        <color theme="1"/>
        <sz val="12.0"/>
      </rPr>
      <t>잔금</t>
    </r>
    <r>
      <rPr>
        <rFont val="Arial"/>
        <color theme="1"/>
        <sz val="12.0"/>
      </rPr>
      <t>(0%)</t>
    </r>
  </si>
  <si>
    <r>
      <rPr>
        <rFont val="맑은 고딕"/>
        <b/>
        <color theme="1"/>
        <sz val="12.0"/>
      </rPr>
      <t>산업경영환경연구원</t>
    </r>
  </si>
  <si>
    <r>
      <rPr>
        <rFont val="맑은 고딕"/>
        <b/>
        <color theme="1"/>
        <sz val="12.0"/>
      </rPr>
      <t>도급금액합계</t>
    </r>
  </si>
  <si>
    <r>
      <rPr>
        <rFont val="맑은 고딕"/>
        <b/>
        <color theme="1"/>
        <sz val="12.0"/>
      </rPr>
      <t>외주비</t>
    </r>
    <r>
      <rPr>
        <rFont val="Arial"/>
        <b/>
        <color theme="1"/>
        <sz val="12.0"/>
      </rPr>
      <t xml:space="preserve"> </t>
    </r>
    <r>
      <rPr>
        <rFont val="맑은 고딕"/>
        <b/>
        <color theme="1"/>
        <sz val="12.0"/>
      </rPr>
      <t>지급</t>
    </r>
  </si>
  <si>
    <r>
      <rPr>
        <rFont val="맑은 고딕"/>
        <b/>
        <color theme="1"/>
        <sz val="12.0"/>
      </rPr>
      <t>외주차액</t>
    </r>
    <r>
      <rPr>
        <rFont val="Arial"/>
        <b/>
        <color theme="1"/>
        <sz val="12.0"/>
      </rPr>
      <t>(B-A)</t>
    </r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</si>
  <si>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</si>
  <si>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선급금액</t>
    </r>
    <r>
      <rPr>
        <rFont val="Arial"/>
        <color theme="1"/>
        <sz val="12.0"/>
      </rPr>
      <t>(50%)</t>
    </r>
  </si>
  <si>
    <r>
      <rPr>
        <rFont val="맑은 고딕"/>
        <color theme="1"/>
        <sz val="12.0"/>
      </rPr>
      <t>잔</t>
    </r>
    <r>
      <rPr>
        <rFont val="Arial"/>
        <color theme="1"/>
        <sz val="12.0"/>
      </rPr>
      <t xml:space="preserve">      </t>
    </r>
    <r>
      <rPr>
        <rFont val="맑은 고딕"/>
        <color theme="1"/>
        <sz val="12.0"/>
      </rPr>
      <t>액</t>
    </r>
    <r>
      <rPr>
        <rFont val="Arial"/>
        <color theme="1"/>
        <sz val="12.0"/>
      </rPr>
      <t xml:space="preserve"> </t>
    </r>
  </si>
  <si>
    <r>
      <rPr>
        <rFont val="맑은 고딕"/>
        <color theme="1"/>
        <sz val="12.0"/>
      </rPr>
      <t>보고서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제출</t>
    </r>
  </si>
  <si>
    <r>
      <rPr>
        <rFont val="맑은 고딕"/>
        <color theme="1"/>
        <sz val="12.0"/>
      </rPr>
      <t>서울중앙지법</t>
    </r>
  </si>
  <si>
    <t>2023가합104558공사대금 (서울시 vs 삼성물산)</t>
  </si>
  <si>
    <r>
      <rPr>
        <rFont val="맑은 고딕"/>
        <color theme="1"/>
        <sz val="12.0"/>
      </rPr>
      <t>법원감정</t>
    </r>
  </si>
  <si>
    <t>2025.07.06</t>
  </si>
  <si>
    <r>
      <rPr>
        <rFont val="맑은 고딕"/>
        <b/>
        <color theme="1"/>
        <sz val="11.0"/>
      </rPr>
      <t>계약금액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</si>
  <si>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</si>
  <si>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하은정</t>
    </r>
  </si>
  <si>
    <r>
      <rPr>
        <rFont val="맑은 고딕"/>
        <color theme="1"/>
        <sz val="11.0"/>
      </rPr>
      <t>수령금액</t>
    </r>
  </si>
  <si>
    <r>
      <rPr>
        <rFont val="맑은 고딕"/>
        <color theme="1"/>
        <sz val="11.0"/>
      </rPr>
      <t>선급금액</t>
    </r>
  </si>
  <si>
    <r>
      <rPr>
        <rFont val="Arial"/>
        <color theme="1"/>
        <sz val="12.0"/>
      </rPr>
      <t>251216_1,750</t>
    </r>
    <r>
      <rPr>
        <rFont val="맑은 고딕"/>
        <color theme="1"/>
        <sz val="12.0"/>
      </rPr>
      <t>만원발행</t>
    </r>
  </si>
  <si>
    <r>
      <rPr>
        <rFont val="맑은 고딕"/>
        <b/>
        <color theme="1"/>
        <sz val="13.0"/>
      </rPr>
      <t>한재희</t>
    </r>
  </si>
  <si>
    <r>
      <rPr>
        <rFont val="맑은 고딕"/>
        <color theme="1"/>
        <sz val="11.0"/>
      </rPr>
      <t>기성금액</t>
    </r>
  </si>
  <si>
    <r>
      <rPr>
        <rFont val="맑은 고딕"/>
        <b/>
        <color theme="1"/>
        <sz val="13.0"/>
      </rPr>
      <t>김광수</t>
    </r>
  </si>
  <si>
    <r>
      <rPr>
        <rFont val="맑은 고딕"/>
        <color theme="1"/>
        <sz val="13.0"/>
      </rPr>
      <t>보고서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작성</t>
    </r>
  </si>
  <si>
    <r>
      <rPr>
        <rFont val="맑은 고딕"/>
        <color theme="1"/>
        <sz val="11.0"/>
      </rPr>
      <t>잔여금액</t>
    </r>
  </si>
  <si>
    <r>
      <rPr>
        <rFont val="맑은 고딕"/>
        <b/>
        <color theme="1"/>
        <sz val="13.0"/>
      </rPr>
      <t>손경호</t>
    </r>
  </si>
  <si>
    <r>
      <rPr>
        <rFont val="맑은 고딕"/>
        <color theme="1"/>
        <sz val="13.0"/>
      </rPr>
      <t>보고서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편집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지원</t>
    </r>
  </si>
  <si>
    <r>
      <rPr>
        <rFont val="맑은 고딕"/>
        <color theme="1"/>
        <sz val="11.0"/>
      </rPr>
      <t>외주차액</t>
    </r>
    <r>
      <rPr>
        <rFont val="Arial"/>
        <color theme="1"/>
        <sz val="11.0"/>
      </rPr>
      <t>(B-A)</t>
    </r>
  </si>
  <si>
    <r>
      <rPr>
        <rFont val="맑은 고딕"/>
        <color theme="1"/>
        <sz val="12.0"/>
      </rPr>
      <t>보고서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제출</t>
    </r>
  </si>
  <si>
    <t>개발비용-산정</t>
  </si>
  <si>
    <r>
      <rPr>
        <rFont val="맑은 고딕"/>
        <color theme="1"/>
        <sz val="12.0"/>
      </rPr>
      <t>의정부시청</t>
    </r>
  </si>
  <si>
    <r>
      <rPr>
        <rFont val="맑은 고딕"/>
        <color theme="1"/>
        <sz val="12.0"/>
      </rPr>
      <t>의정부시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복합문화융합단지
도시개발사업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개발비용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재산정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용역</t>
    </r>
  </si>
  <si>
    <r>
      <rPr>
        <rFont val="맑은 고딕"/>
        <color theme="1"/>
        <sz val="12.0"/>
      </rPr>
      <t>공사원가</t>
    </r>
    <r>
      <rPr>
        <rFont val="Arial"/>
        <color theme="1"/>
        <sz val="12.0"/>
      </rPr>
      <t>_</t>
    </r>
    <r>
      <rPr>
        <rFont val="맑은 고딕"/>
        <color theme="1"/>
        <sz val="12.0"/>
      </rPr>
      <t>검증</t>
    </r>
  </si>
  <si>
    <r>
      <rPr>
        <rFont val="맑은 고딕"/>
        <b/>
        <color theme="1"/>
        <sz val="11.0"/>
      </rPr>
      <t>계약금액</t>
    </r>
  </si>
  <si>
    <r>
      <rPr>
        <rFont val="맑은 고딕"/>
        <b/>
        <color theme="1"/>
        <sz val="11.0"/>
      </rPr>
      <t>합</t>
    </r>
    <r>
      <rPr>
        <rFont val="Arial"/>
        <b/>
        <color theme="1"/>
        <sz val="11.0"/>
      </rPr>
      <t xml:space="preserve">   </t>
    </r>
    <r>
      <rPr>
        <rFont val="맑은 고딕"/>
        <b/>
        <color theme="1"/>
        <sz val="11.0"/>
      </rPr>
      <t>계</t>
    </r>
  </si>
  <si>
    <r>
      <rPr>
        <rFont val="맑은 고딕"/>
        <b/>
        <color theme="1"/>
        <sz val="13.0"/>
      </rPr>
      <t>김광수</t>
    </r>
  </si>
  <si>
    <r>
      <rPr>
        <rFont val="맑은 고딕"/>
        <color theme="1"/>
        <sz val="11.0"/>
      </rPr>
      <t>수령금액</t>
    </r>
  </si>
  <si>
    <r>
      <rPr>
        <rFont val="맑은 고딕"/>
        <color theme="1"/>
        <sz val="11.0"/>
      </rPr>
      <t>선급금액</t>
    </r>
  </si>
  <si>
    <r>
      <rPr>
        <rFont val="맑은 고딕"/>
        <b/>
        <color theme="1"/>
        <sz val="13.0"/>
      </rPr>
      <t>손경호</t>
    </r>
  </si>
  <si>
    <r>
      <rPr>
        <rFont val="맑은 고딕"/>
        <color theme="1"/>
        <sz val="13.0"/>
      </rPr>
      <t>보고서</t>
    </r>
    <r>
      <rPr>
        <rFont val="Arial"/>
        <color theme="1"/>
        <sz val="13.0"/>
      </rPr>
      <t xml:space="preserve"> </t>
    </r>
    <r>
      <rPr>
        <rFont val="맑은 고딕"/>
        <color theme="1"/>
        <sz val="13.0"/>
      </rPr>
      <t>작성</t>
    </r>
  </si>
  <si>
    <r>
      <rPr>
        <rFont val="맑은 고딕"/>
        <color theme="1"/>
        <sz val="11.0"/>
      </rPr>
      <t>기성금액</t>
    </r>
  </si>
  <si>
    <r>
      <rPr>
        <rFont val="맑은 고딕"/>
        <color theme="1"/>
        <sz val="11.0"/>
      </rPr>
      <t>잔여금액</t>
    </r>
  </si>
  <si>
    <r>
      <rPr>
        <rFont val="맑은 고딕"/>
        <b/>
        <color theme="1"/>
        <sz val="11.0"/>
      </rPr>
      <t>외주차액</t>
    </r>
    <r>
      <rPr>
        <rFont val="Arial"/>
        <b/>
        <color theme="1"/>
        <sz val="11.0"/>
      </rPr>
      <t>(B-A)</t>
    </r>
  </si>
  <si>
    <t>제조-제조(제작설치포함)_산정</t>
  </si>
  <si>
    <r>
      <rPr>
        <rFont val="맑은 고딕"/>
        <color theme="1"/>
        <sz val="12.0"/>
      </rPr>
      <t>우정사업조달센터</t>
    </r>
  </si>
  <si>
    <r>
      <rPr>
        <rFont val="Arial"/>
        <color theme="1"/>
        <sz val="12.0"/>
      </rPr>
      <t>2026~2027</t>
    </r>
    <r>
      <rPr>
        <rFont val="맑은 고딕"/>
        <color theme="1"/>
        <sz val="12.0"/>
      </rPr>
      <t>년도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우체국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금융장비</t>
    </r>
    <r>
      <rPr>
        <rFont val="Arial"/>
        <color theme="1"/>
        <sz val="12.0"/>
      </rPr>
      <t>(UPS, CCTV</t>
    </r>
    <r>
      <rPr>
        <rFont val="맑은 고딕"/>
        <color theme="1"/>
        <sz val="12.0"/>
      </rPr>
      <t>등</t>
    </r>
    <r>
      <rPr>
        <rFont val="Arial"/>
        <color theme="1"/>
        <sz val="12.0"/>
      </rPr>
      <t xml:space="preserve">) </t>
    </r>
    <r>
      <rPr>
        <rFont val="맑은 고딕"/>
        <color theme="1"/>
        <sz val="12.0"/>
      </rPr>
      <t>유지보수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원가계산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용역</t>
    </r>
  </si>
  <si>
    <r>
      <rPr>
        <rFont val="맑은 고딕"/>
        <color theme="1"/>
        <sz val="12.0"/>
      </rPr>
      <t>원가계산</t>
    </r>
  </si>
  <si>
    <r>
      <rPr>
        <rFont val="맑은 고딕"/>
        <b/>
        <color theme="1"/>
        <sz val="11.0"/>
      </rPr>
      <t>계약금액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</si>
  <si>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</si>
  <si>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하은정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</si>
  <si>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</si>
  <si>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</si>
  <si>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기성금액</t>
    </r>
    <r>
      <rPr>
        <rFont val="Arial"/>
        <color theme="1"/>
        <sz val="12.0"/>
      </rPr>
      <t xml:space="preserve"> </t>
    </r>
  </si>
  <si>
    <t>2026.03.20</t>
  </si>
  <si>
    <t>2026.03.24</t>
  </si>
  <si>
    <r>
      <rPr>
        <rFont val="맑은 고딕"/>
        <b/>
        <color theme="1"/>
        <sz val="13.0"/>
      </rPr>
      <t>하은정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</si>
  <si>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</si>
  <si>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</t>
    </r>
    <r>
      <rPr>
        <rFont val="Arial"/>
        <color theme="1"/>
        <sz val="12.0"/>
      </rPr>
      <t xml:space="preserve">      </t>
    </r>
    <r>
      <rPr>
        <rFont val="맑은 고딕"/>
        <color theme="1"/>
        <sz val="12.0"/>
      </rPr>
      <t>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</si>
  <si>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김용전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</si>
  <si>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</si>
  <si>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1.0"/>
      </rPr>
      <t>잔여금액</t>
    </r>
  </si>
  <si>
    <r>
      <rPr>
        <rFont val="맑은 고딕"/>
        <b/>
        <color theme="1"/>
        <sz val="13.0"/>
      </rPr>
      <t>김용전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</si>
  <si>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</si>
  <si>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외주차액</t>
    </r>
    <r>
      <rPr>
        <rFont val="Arial"/>
        <color theme="1"/>
        <sz val="12.0"/>
      </rPr>
      <t>(B-A)</t>
    </r>
  </si>
  <si>
    <t>제조-제조(제작설치포함)_검증</t>
  </si>
  <si>
    <r>
      <rPr>
        <rFont val="맑은 고딕"/>
        <color theme="1"/>
        <sz val="12.0"/>
      </rPr>
      <t>한국식품연구원</t>
    </r>
  </si>
  <si>
    <r>
      <rPr>
        <rFont val="맑은 고딕"/>
        <color theme="1"/>
        <sz val="12.0"/>
      </rPr>
      <t>감독권한대행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 xml:space="preserve">등
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건설사업관리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원가계산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적정성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검토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용역</t>
    </r>
  </si>
  <si>
    <r>
      <rPr>
        <rFont val="맑은 고딕"/>
        <color theme="1"/>
        <sz val="12.0"/>
      </rPr>
      <t>원가계산</t>
    </r>
  </si>
  <si>
    <r>
      <rPr>
        <rFont val="맑은 고딕"/>
        <b/>
        <color theme="1"/>
        <sz val="11.0"/>
      </rPr>
      <t>계약금액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</si>
  <si>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</t>
    </r>
    <r>
      <rPr>
        <rFont val="맑은 고딕"/>
        <b/>
        <color theme="1"/>
        <sz val="12.0"/>
      </rPr>
      <t>계</t>
    </r>
  </si>
  <si>
    <r>
      <rPr>
        <rFont val="맑은 고딕"/>
        <b/>
        <color theme="1"/>
        <sz val="13.0"/>
      </rPr>
      <t>하은정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</si>
  <si>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</si>
  <si>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2.0"/>
      </rPr>
      <t>수령금액</t>
    </r>
  </si>
  <si>
    <r>
      <rPr>
        <rFont val="맑은 고딕"/>
        <color theme="1"/>
        <sz val="12.0"/>
      </rPr>
      <t>기성금액</t>
    </r>
    <r>
      <rPr>
        <rFont val="Arial"/>
        <color theme="1"/>
        <sz val="12.0"/>
      </rPr>
      <t xml:space="preserve"> </t>
    </r>
  </si>
  <si>
    <t>2026.02.23</t>
  </si>
  <si>
    <r>
      <rPr>
        <rFont val="맑은 고딕"/>
        <b/>
        <color theme="1"/>
        <sz val="13.0"/>
      </rPr>
      <t>하은정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</si>
  <si>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</si>
  <si>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잔</t>
    </r>
    <r>
      <rPr>
        <rFont val="Arial"/>
        <color theme="1"/>
        <sz val="12.0"/>
      </rPr>
      <t xml:space="preserve">      </t>
    </r>
    <r>
      <rPr>
        <rFont val="맑은 고딕"/>
        <color theme="1"/>
        <sz val="12.0"/>
      </rPr>
      <t>액</t>
    </r>
    <r>
      <rPr>
        <rFont val="Arial"/>
        <color theme="1"/>
        <sz val="12.0"/>
      </rPr>
      <t xml:space="preserve"> </t>
    </r>
  </si>
  <si>
    <r>
      <rPr>
        <rFont val="맑은 고딕"/>
        <b/>
        <color theme="1"/>
        <sz val="13.0"/>
      </rPr>
      <t>김용전</t>
    </r>
  </si>
  <si>
    <r>
      <rPr>
        <rFont val="맑은 고딕"/>
        <b/>
        <color theme="1"/>
        <sz val="13.0"/>
      </rPr>
      <t>예정</t>
    </r>
  </si>
  <si>
    <r>
      <rPr>
        <rFont val="맑은 고딕"/>
        <color theme="1"/>
        <sz val="11.0"/>
      </rPr>
      <t>잔여금액</t>
    </r>
  </si>
  <si>
    <r>
      <rPr>
        <rFont val="맑은 고딕"/>
        <b/>
        <color theme="1"/>
        <sz val="13.0"/>
      </rPr>
      <t>김용전</t>
    </r>
  </si>
  <si>
    <r>
      <rPr>
        <rFont val="맑은 고딕"/>
        <b/>
        <color theme="1"/>
        <sz val="13.0"/>
      </rPr>
      <t>진행</t>
    </r>
  </si>
  <si>
    <r>
      <rPr>
        <rFont val="맑은 고딕"/>
        <color theme="1"/>
        <sz val="12.0"/>
      </rPr>
      <t>외주차액</t>
    </r>
    <r>
      <rPr>
        <rFont val="Arial"/>
        <color theme="1"/>
        <sz val="12.0"/>
      </rPr>
      <t>(B-A)</t>
    </r>
  </si>
  <si>
    <t>물가변동 진행현황</t>
  </si>
  <si>
    <t>계약일자</t>
  </si>
  <si>
    <t>금액(원, 부가세 포함)</t>
  </si>
  <si>
    <t>발주처 실무담당</t>
  </si>
  <si>
    <t>제출일자</t>
  </si>
  <si>
    <t>품질관리</t>
  </si>
  <si>
    <t>매출세금계산서</t>
  </si>
  <si>
    <t>매입세금계산서</t>
  </si>
  <si>
    <t>담당자 정보</t>
  </si>
  <si>
    <t>용역비</t>
  </si>
  <si>
    <t>사업비</t>
  </si>
  <si>
    <t>현황</t>
  </si>
  <si>
    <t>정</t>
  </si>
  <si>
    <t>부</t>
  </si>
  <si>
    <t>발행유무</t>
  </si>
  <si>
    <t>발행일자</t>
  </si>
  <si>
    <t>입금일자</t>
  </si>
  <si>
    <t>출금일자</t>
  </si>
  <si>
    <t>담당자명</t>
  </si>
  <si>
    <t>유선</t>
  </si>
  <si>
    <t>모바일</t>
  </si>
  <si>
    <t>메일</t>
  </si>
  <si>
    <t>공사-물가변동_검증</t>
  </si>
  <si>
    <t>최종보고서완료</t>
  </si>
  <si>
    <t>이종훈</t>
  </si>
  <si>
    <t>장병기 부장</t>
  </si>
  <si>
    <t>현인택 대리</t>
  </si>
  <si>
    <t>이승우 대리</t>
  </si>
  <si>
    <t>김세민 대리</t>
  </si>
  <si>
    <t>CB-221</t>
  </si>
  <si>
    <t>공사-물가변동_산정</t>
  </si>
  <si>
    <t>songlim2018@daum.net</t>
  </si>
  <si>
    <t>CB-221 / 공사 물가변동 / 1차 4,800,000.0 / 2차 3,000,000.0 / 미발행, 미발행</t>
  </si>
  <si>
    <t>1차보고서 완료</t>
  </si>
  <si>
    <t>김정우 차장</t>
  </si>
  <si>
    <t>010-7240-3773</t>
  </si>
  <si>
    <t>kjw3335@naver.com</t>
  </si>
  <si>
    <t>CB-221 / 공사 물가변동</t>
  </si>
  <si>
    <t>박인천 과장 / 
 현대경영지도연구소</t>
  </si>
  <si>
    <t>053-243-3356</t>
  </si>
  <si>
    <t>010-2628-1382</t>
  </si>
  <si>
    <t>incuen@dongah.co.kr /
 hdesc@hanmail.net</t>
  </si>
  <si>
    <t>1차보고서 완료
 (이종훈 대표 진행)</t>
  </si>
  <si>
    <t>CB-221 / 공사 물가변동 / 0331_250만원발행(VAT별도)</t>
  </si>
  <si>
    <t>홍유표</t>
  </si>
  <si>
    <t>043-241-4456</t>
  </si>
  <si>
    <t>hyp1971@keco.or.kr</t>
  </si>
  <si>
    <t>류동규 대리</t>
  </si>
  <si>
    <t>070-4162-6093</t>
  </si>
  <si>
    <t>eastgyu777@sctc.kr</t>
  </si>
  <si>
    <t>수행기관(담당기관)</t>
  </si>
  <si>
    <t>년도별 누계</t>
  </si>
  <si>
    <t>제출상태</t>
  </si>
  <si>
    <t>2026년 세금계산서</t>
  </si>
  <si>
    <t>2022
 제출누계</t>
  </si>
  <si>
    <t>2022
 제출완료누계</t>
  </si>
  <si>
    <t>누계
 (전체건수)</t>
  </si>
  <si>
    <t>완료건수</t>
  </si>
  <si>
    <t>세금계산서 발행
 (누적)</t>
  </si>
  <si>
    <t>미발행건수</t>
  </si>
  <si>
    <t>금일신규</t>
  </si>
  <si>
    <t>현재제출
 완료건수</t>
  </si>
  <si>
    <t>금일제출
 완료건수</t>
  </si>
  <si>
    <t>강원TP</t>
  </si>
  <si>
    <t>경기TP</t>
  </si>
  <si>
    <t>경기북부TP</t>
  </si>
  <si>
    <t>경기대진TP</t>
  </si>
  <si>
    <t>경남TP</t>
  </si>
  <si>
    <t>경북TP</t>
  </si>
  <si>
    <t>광주TP</t>
  </si>
  <si>
    <t>대구TP</t>
  </si>
  <si>
    <t>대전TP</t>
  </si>
  <si>
    <t>부산TP</t>
  </si>
  <si>
    <t>서울TP</t>
  </si>
  <si>
    <t>세종TP</t>
  </si>
  <si>
    <t>울산TP</t>
  </si>
  <si>
    <t>인천TP</t>
  </si>
  <si>
    <t>전남TP</t>
  </si>
  <si>
    <t>전북TP</t>
  </si>
  <si>
    <t>제주TP</t>
  </si>
  <si>
    <t>충남TP</t>
  </si>
  <si>
    <t>충북TP</t>
  </si>
  <si>
    <t>포항TP</t>
  </si>
  <si>
    <t>(재)한국혁신의약품컨소시엄</t>
  </si>
  <si>
    <t>대구경북금형공업협동조합</t>
  </si>
  <si>
    <t>자동차부품산업진흥재단</t>
  </si>
  <si>
    <t>중소기업기술혁신협회</t>
  </si>
  <si>
    <t>중소기업중앙회</t>
  </si>
  <si>
    <t>중소기업중앙회-원가감리</t>
  </si>
  <si>
    <t>중소벤처기업진흥공단</t>
  </si>
  <si>
    <t>한국생산성본부</t>
  </si>
  <si>
    <t>한국스마트팩토리데이터협회</t>
  </si>
  <si>
    <t>한국섬유산업연합회</t>
  </si>
  <si>
    <t>스마트제조혁신협회</t>
  </si>
  <si>
    <t>한국식품안전관리인증원</t>
  </si>
  <si>
    <t>한국인공지능제조이니셔티브</t>
  </si>
  <si>
    <t>전남대불산학융합원</t>
  </si>
  <si>
    <t>재단법인 한국혁신의약품컨소시엄</t>
  </si>
  <si>
    <t>이노비즈협회</t>
  </si>
  <si>
    <t>수행기관모름</t>
  </si>
  <si>
    <t>중소기업 혁신바우처 사업</t>
  </si>
  <si>
    <t>원가감리 업무 일별 현황</t>
  </si>
  <si>
    <t>기준일 :</t>
  </si>
  <si>
    <t>2026-06-16 (화)</t>
  </si>
  <si>
    <t>사업연도</t>
  </si>
  <si>
    <t>운영기관</t>
  </si>
  <si>
    <t>2026-06-16 당일 업무 진행</t>
  </si>
  <si>
    <t>누계</t>
  </si>
  <si>
    <t>미착수</t>
  </si>
  <si>
    <t>미완료</t>
  </si>
  <si>
    <t>취소*</t>
  </si>
  <si>
    <t>금일 제출완료</t>
  </si>
  <si>
    <t>금일 신규</t>
  </si>
  <si>
    <t>2026년도
 (26.01.01 ~ 26.12.31)</t>
  </si>
  <si>
    <t>한국산학연협회
 (산학연)</t>
  </si>
  <si>
    <t>(사)한국경영혁신
 중소기업협회
 (메인비즈)</t>
  </si>
  <si>
    <t>애로사항</t>
  </si>
  <si>
    <t>● 해당 없음</t>
  </si>
  <si>
    <t>특이사항</t>
  </si>
  <si>
    <t>● 운영기관 산학연: 해당 없음</t>
  </si>
  <si>
    <t>● 운영기관 메인비즈: 해당 없음</t>
  </si>
  <si>
    <t>자료 
 보완요청</t>
  </si>
  <si>
    <t>검 토</t>
  </si>
  <si>
    <t>●업체 제출 사업비 기준
 8천만원 초과: 김민선 원장
 5천만원 초과~8천만원 이하: 하은정 이사
 5천만원 이하: 담당자</t>
  </si>
  <si>
    <t>●요청자료 검토방법: 플랫폼에 신규 건 올라오면 담당자 확인 후 추가 자료 요청</t>
  </si>
  <si>
    <t>●검토라인 순서 지킬 것 (담당자 → 하은정 이사 → 품질관리실 → 김민선 원장)</t>
  </si>
  <si>
    <t>●원장님께 검토 올릴 시, 수행계획서·견적서 등 증빙자료 출력해가기</t>
  </si>
  <si>
    <t>○ 연간 진행현황</t>
  </si>
  <si>
    <t>(단위: 건)</t>
  </si>
  <si>
    <t>1. 한국산학협회(최혜리 연구원 / 044-410-3334)</t>
  </si>
  <si>
    <t>원가감리기관</t>
  </si>
  <si>
    <t>2023~2024</t>
  </si>
  <si>
    <t>- 모집완료, 5월 중 감리 요청 시작 예정</t>
  </si>
  <si>
    <t>(사)한국경영분석연구원</t>
  </si>
  <si>
    <t>- 기업별 서류 준비시기 상이하여 나눠서 감리 요청 예상</t>
  </si>
  <si>
    <t>(사)한국경영혁신중소기업협회</t>
  </si>
  <si>
    <t>2. 메인비즈 협회(유원석 과장 / 02-2230-2112)</t>
  </si>
  <si>
    <t>- 2026년도 운영기관 참여중</t>
  </si>
  <si>
    <t>연간 합계</t>
  </si>
  <si>
    <t>- 중진고에서 운영기관 두 곳이 몰려 감리 요청시 마감 일정이 촉박하여 운영기관 별로 나우어 감리 요청으로 2026년도 메인비즈는 타연구원에 의뢰</t>
  </si>
  <si>
    <t>주1) 2023~2024년은 계약기간 중 산학연 자체 플랫폼 사용으로 변경, 타 기관 일부만 집계됨</t>
  </si>
  <si>
    <t>주2) 2023년~2024년은 계약서 1건으로 진행. 23년도 진행현황파일에 합산하여 정리</t>
  </si>
  <si>
    <t>업무코드</t>
  </si>
  <si>
    <t>적용된 키워드</t>
  </si>
  <si>
    <t>제외 키워드</t>
  </si>
  <si>
    <t>추가한 키워드</t>
  </si>
  <si>
    <t>분류 근거 및 설명</t>
  </si>
  <si>
    <t>물품제조, 제작, 시제품제작, 시스템구축, 장비제작, 가공조립, 현장설치, 제조,
 제작, 가공, 조립, 생산, 완성, 규격, 시방서, 물품, 납품, 설치</t>
  </si>
  <si>
    <t>스마트공장</t>
  </si>
  <si>
    <t>[예정가격작성기준 제2장] 재료를 매입하여 제조공장(작업장)에서 가공·조립하여 새로운 생산품을 완성하고, 필요시 현장에 설치하는 과업.</t>
  </si>
  <si>
    <t>물품구매, 기자재구매, 관급자재, 자재구입, 도서구매, 비품구입, 품목
장비구매, 완성품, 납품, 구매, 구입, 도입, 물품, 자재, 장비, H/W, 관급, 판금</t>
  </si>
  <si>
    <t>선정,</t>
  </si>
  <si>
    <t>[국가계약법 시행규칙 제6조]별도의 가공 없이 완성된 형태의 물품을 단순히 구매하여 납품받는 계약.</t>
  </si>
  <si>
    <t>LCC, 생애주기비용, 경제성효과, 수명주기, 내구연한분석 교체주기, 
효과분석, 생애주기, 내구연한, 절감효과</t>
  </si>
  <si>
    <t>VE, 가치공학, 대안비교, 비용편익, 비용분석, 경제성</t>
  </si>
  <si>
    <t>[건설기술진흥법 시행령 제75조]설계의 경제성 등 검토(VE)의 일환으로 생애주기 동안 발생하는 총 비용을 분석.</t>
  </si>
  <si>
    <t>납품대금연동, 연동제, 약정서, 원재료비, 조정, 
상생협력, 동행기업, 가격변동반영</t>
  </si>
  <si>
    <t>[대·중소기업 상생협력 촉진에 관한 법률 제21조] 주요 원재료 가격 등락에 따라 납품 대금을 조정(연동)하기 위해 약정서를 작성하거나 관련 원가 변동분을 검토하는 과업.</t>
  </si>
  <si>
    <t>토목, 전기, 조경, 소방, 인테리어, 철거, 포장, 보수, 증축, 통신, 개보수, 배관, 
가설, 공사, 시공, 건립, 정비, 복구, 설치공사</t>
  </si>
  <si>
    <t>[예정가격작성기준 제3장] 건설산업기본법, 전기공사업법, 정보통신공사업법 등 관련 법령에 의하여 면허·허가·등록을 필한 사업자가 시공하는 건설 공사 과업.</t>
  </si>
  <si>
    <t>물가변동, ESC, 지수조정율, 품목조정율, 단가변동, 계약금액조정, 등락폭, 
비목군, 조정기준일, K,Z값, 계약금액, 조정, 지수, 변동, 등락, 검토용역, 증액, 감액</t>
  </si>
  <si>
    <t>[국가계약법 시행령 제64조] 계약 체결 후 물가 변동으로 인한 계약 금액의 조정(Escalation).</t>
  </si>
  <si>
    <t>개발비용, 개발부담금, 조성비, 기반시설설치비, 산지전용, 농지전용, 부담금, 
택지조성, 원인자부담금, 대체조림비, 산출명세서, 비용검증, 산정확인, 명세서, 검증, 부과, 환수, 산출</t>
  </si>
  <si>
    <t>[개발이익 환수에 관한 법률] 토지 개발 사업 완료 후 개발이익 산정 및 부담금 부과를 위한 비용 산출.</t>
  </si>
  <si>
    <t>설계변경</t>
  </si>
  <si>
    <t>[공공발주사업에 대한 건축사의 업무범위] 공사 발주를 위해 설계 단계에서 공사비를 예측하고 내역서를 작성하는 업무.</t>
  </si>
  <si>
    <t>기부채납, 무상귀속, 공공기여, 국공유지, 기반시설부담, 인계인수, 소유권이전, 
진입도로개설, 청사건립, 시설물귀속, 소유권, 이전, 귀속, 검증, 관리위탁</t>
  </si>
  <si>
    <t>[국유재산법 제13조] 사업 시행자가 공공시설 등을 설치하여 국가나 지자체에 무상으로 소유권을 이전하는 비용 산정.</t>
  </si>
  <si>
    <t>긴급보수, 하자보수, 철거공사, 가시설, 부대공사, 재해복구, 안전점검비용, 시공상세도, 
샵드로잉, 가설사무실, 간접비, 공기연장, 현장, 자재, 안전점검, 폐기물(공사성), 지장물, 이전, 가설</t>
  </si>
  <si>
    <t>B/C분석, B/C</t>
  </si>
  <si>
    <t>분류가 모호하거나, 소규모/특수 목적의 공사성 과업.</t>
  </si>
  <si>
    <t>학술연구, 정책연구, 기본계획, 실태조사, 보고서, 연구백서발간, 중장기계획, 
설문조사, 연구, 조사, 분석, 수립, 방안, 실태, 모델, 전략, 진단, 평가, 회계</t>
  </si>
  <si>
    <t>타당성조사</t>
  </si>
  <si>
    <t>[예정가격작성기준 제4장]학문적 전문지식을 활용하여 사업의 타당성 등을 분석하는 연구 용역.</t>
  </si>
  <si>
    <t>행사대행, 축제, 이벤트, 전시회, 박람회, 공연기획, 워크숍운영, 무대설치,  홍보,
행사운영, 개막식, 행사, 대행, 운영, 페스티벌, 대회, 워크숍, 기획, 대행사, 사업</t>
  </si>
  <si>
    <t>[기타 일반용역 계약특수조건] 특정 목적의 행사를 기획하고 운영하는 대행 용역.</t>
  </si>
  <si>
    <t>시설관리, 청소, 경비, 위생관리, 방역소독, 저수조청소, 시설물유지관리, 
주차관리, 미화, 보안, 위탁, 관리, 운영, 청소, 경비, 시설, 유지, 사무</t>
  </si>
  <si>
    <t>시설용역이란, 시설물경비용역, 시설물관리용역과 더불어 방역, 부대소각로 운영관리, 위탁운영, 지원업무 및 보조인력 파견 등 인건비 비중이 높은 행정보조, 관리 및 이에 준하는 용역을 말한다</t>
  </si>
  <si>
    <t>스마트공장, 스마트팜, 스마트, AI, 소프트웨어개발, DB구축, 유지보수(SW), 스마트시티
정보시스템, 홈페이지제작, 웹개발, 기능개선, 마이그레이션, 전산개발, 솔루션도입, 시스템, 유지보수, 고도화, 플랫폼, DB, 웹, 앱, 데이터, 클라우드</t>
  </si>
  <si>
    <t>스마트공장, 스마트팜, 스마트, AI, 소프트웨어개발,</t>
  </si>
  <si>
    <t>[소프트웨어 진흥법 / SW사업 대가산정 가이드정보시스템의 기획, 구축, 운영, 유지관리에 관한 용역.</t>
  </si>
  <si>
    <t>CC-350</t>
  </si>
  <si>
    <t>폐기물처리, 운반비, 소각비, 매립비, 폐기물용역, 건설폐기물, 석면해체, 오염물
지정폐기물, 중간처리, 수집운반, 폐기물, 처리, 운반, 수집, 소각, 매립, 환경, 슬러지, 협잡물, 폐기</t>
  </si>
  <si>
    <t>[폐기물관리법 / 건설폐기물 재활용촉진법] 사업장 또는 공사 현장에서 발생하는 폐기물의 수집, 운반, 처리 용역.</t>
  </si>
  <si>
    <t>CC-360</t>
  </si>
  <si>
    <t>일반용역-육상운송</t>
  </si>
  <si>
    <t>운송, 차량임차, 셔틀버스, 통학버스, 화물운송, 이사비용, 전세버스, 배차관리, 
물류운송, 차량운행, 운송, 운반, 차량, 임차, 버스, 배차, 셔틀, 화물, 이동, 운행</t>
  </si>
  <si>
    <t>[화물자동차 운수사업법] 사람이나 물건을 차량을 이용해 이동시키는 용역.</t>
  </si>
  <si>
    <t>홍보물제작, 디자인 영상제작, 인쇄, 디자인, 콘텐츠, 영상, 제작(영상),</t>
  </si>
  <si>
    <t>CC-390</t>
  </si>
  <si>
    <t>방역, 소독, 의료</t>
  </si>
  <si>
    <t>실시설계, 기본설계, 건축설계, 설계용역, 현상설계, 구조계산, 도면작성, 
설계공모, 계획설계, , 도면, 디자인(건축), 구조, 계획, 현상공모</t>
  </si>
  <si>
    <t>보완, 변경, 설계변경, 설계</t>
  </si>
  <si>
    <t>[건축사법 / 엔지니어링산업 진흥법] 공사나 제작에 앞서 구조물이나 시스템의 형태와 내용을 결정하는 기술적 작업.</t>
  </si>
  <si>
    <t xml:space="preserve"> 건설사업관리, CM, 안전진단, 구조안전, 내진성능평가, 
감독권한대행, 정밀안전진단, 계측관리, 감독, 대행, 관리, 계측, 점검, 영향평가, 시험</t>
  </si>
  <si>
    <t>감리,  기술지원감리</t>
  </si>
  <si>
    <t>[엔지니어링사업대가의 기준]설계, 감리, 사업관리, 안전진단 등 고도의 기술이 필요한 용역.</t>
  </si>
  <si>
    <t>CD-430</t>
  </si>
  <si>
    <t>기술용역-타당성</t>
  </si>
  <si>
    <t>타당성조사(기술), 기술적타당성, 적정성검토, 입지선정, 노선검토, 기술제안, 
사전타당성, 투자심사,, 수요예측, 타당성, 적정성, 기술, 검토, 입지, 노선, 사전, 투자, 심사</t>
  </si>
  <si>
    <t>[건설기술진흥법]주로 건설/토목 사업 시행 전 기술적, 경제적 타당성을 검토하는 용역.</t>
  </si>
  <si>
    <t>사후원가, 정산보고서, 개산급, 사후정산, 사업비정산, 집행잔액, 정산검토, 
실발생비용, 비용확정, 정산금, 정산, 사후, 검증, 집행, 잔액, 보고서, 지원금, , 확정</t>
  </si>
  <si>
    <t>회계,감리, 보조금</t>
  </si>
  <si>
    <t>[국가계약법 시행령 제73조] 계약 이행 후 실제 투입된 비용을 근거로 대금을 확정하는 업무.</t>
  </si>
  <si>
    <t>수수료, 대행수수료, 위탁수수료, 요율산정, 사용료, 인허가수수료
면허세, 검사수수료, 관리비수수료, 분담금,, 요율, 미청구, 확인서, 발급, 관리위탁, 사용료</t>
  </si>
  <si>
    <t>원가조사, 기업진단,</t>
  </si>
  <si>
    <t>[지방자치법 제139조(사용료)] 특정 업무 대행이나 시설 사용에 대한 대가성 요금 산정.</t>
  </si>
  <si>
    <t>CG-710</t>
  </si>
  <si>
    <t>법원감정, 감정신청, 소송비용, 감정료, 중재원, 분쟁조정, 기성고감정, 하자감정, 
손해배상청구, 감정인, 법원, 소송, 감정, 분쟁, 중재, 판결, 사건, 청구, 기성고, 배상</t>
  </si>
  <si>
    <t>[민사소송법 / 중재법] 법적 분쟁 발생 시 법원이나 중재원의 촉탁에 의해 수행하는 감정.</t>
  </si>
  <si>
    <t>CG-720</t>
  </si>
  <si>
    <t>사감정, 클레임검토, 의견서, 피해액산정, 추가공사비청구, 공기연장비용, 간접비청구, 
손실보상, 미지급금, 계약분쟁, 클레임, 추가, 청구, 분쟁, 손실, 보상, 미지급, 검토</t>
  </si>
  <si>
    <t>[건설산업기본법] 소송 전 단계나 당사자 간 합의를 위해 수행하는 사적 감정 및 비용 산정.</t>
  </si>
  <si>
    <t>CG-730</t>
  </si>
  <si>
    <t>클레임-기타</t>
  </si>
  <si>
    <t>비교견적, 시장가격조사, 견적대비표, 최저가비교, 가격비교, 시세조사, 견적검토, 
가격적정성, 예가비교, 비교, 견적, 시장, 가격, 조사, 시세, 최저가, 대비, 거래, 실례</t>
  </si>
  <si>
    <t>선정</t>
  </si>
  <si>
    <t>[예정가격작성기준(거래실례가격)] 원가계산이 곤란할 때 시장 거래 가격을 비교하여 가격을 결정.</t>
  </si>
  <si>
    <t>CI-900</t>
  </si>
  <si>
    <t>PA-100</t>
  </si>
  <si>
    <t>예비타당성, 경제성분석, 재무적타당성, 출자타당성, 건립타당성, 민간위탁타당성, 
공기업전환, 설립타당성, 파급효과, 타당성, 경제성, B/C, 예비, 출자, 설립, 재무, 파급, 효과, 분석, 연구용역</t>
  </si>
  <si>
    <t xml:space="preserve">원가, </t>
  </si>
  <si>
    <t>[지방재정법 / 지방공기업법] 사업 시행 여부 결정을 위한 정책적·경제적 분석 위주의 연구.</t>
  </si>
  <si>
    <t>PB-200</t>
  </si>
  <si>
    <t>연구용역-컨설팅</t>
  </si>
  <si>
    <t>경영진단, 조직진단, 컨설팅, 경영평가, 비전수립, 전략수립, 직무분석, 성과평가, 
재무구조개선, 발전계획, 경영, 조직, 진단, 전략, 자문, 평가, 비전, 개선, 고도화 연구용역</t>
  </si>
  <si>
    <t>원가</t>
  </si>
  <si>
    <t>[중소기업진흥에 관한 법률 등] 조직의 경영 효율화, 구조 개선, 전략 수립을 위한 자문형 용역.</t>
  </si>
  <si>
    <t>만족도조사, 설문분석, CSI, 고객만족도, 여론조사, 인지도조사, 친절도평가, 
서비스평가, 리서치, 조사분석, 만족도, 설문, 고객, 인식, 조사, 여론, 체감도, 친절도 연구용역</t>
  </si>
  <si>
    <t>[통계법 / 공공기관 운영법] 서비스 이용자나 대상의 주관적 평가를 통계적으로 분석하는 용역.</t>
  </si>
  <si>
    <t>순수 연구보다는 학술 행사, 교육, 콘텐츠 개발 성격의 용역.</t>
  </si>
  <si>
    <t>업무별코드분류표</t>
  </si>
  <si>
    <t>담당부서: 품질관리실</t>
  </si>
  <si>
    <t>분류기준: 예정가격작성기준에 따른 분류</t>
  </si>
  <si>
    <t>[2026. 01. 12 기준]</t>
  </si>
  <si>
    <t>대분류</t>
  </si>
  <si>
    <t>중분류</t>
  </si>
  <si>
    <t>세부분류</t>
  </si>
  <si>
    <t>분류 기준</t>
  </si>
  <si>
    <t>관리부서</t>
  </si>
  <si>
    <t>책임자</t>
  </si>
  <si>
    <t>관련지침</t>
  </si>
  <si>
    <t>관련법령</t>
  </si>
  <si>
    <t>원가
 (C-cost)</t>
  </si>
  <si>
    <t>제조(CA)</t>
  </si>
  <si>
    <t>제작</t>
  </si>
  <si>
    <t>제작설치(제조로 일괄 적용), 구매, LCC</t>
  </si>
  <si>
    <t>원가분석본부</t>
  </si>
  <si>
    <t>하은정 이사</t>
  </si>
  <si>
    <t>정부입찰계약집행기준, 
 예정가격작성기준(계약예규)</t>
  </si>
  <si>
    <t>국가를 당사자로 하는 계약에 관한 법률(국계법)
 지방자치단체를 당사자로 하는 계약에 관한 법률(지계법)</t>
  </si>
  <si>
    <t>CA-112</t>
  </si>
  <si>
    <t>구매</t>
  </si>
  <si>
    <t>제조-구매_산정</t>
  </si>
  <si>
    <t>제조-구매_검증</t>
  </si>
  <si>
    <t>CA-122</t>
  </si>
  <si>
    <t>경제성효과(LCC)</t>
  </si>
  <si>
    <t>제조-LCC_산정</t>
  </si>
  <si>
    <t>CA-131</t>
  </si>
  <si>
    <t>제조-LCC_검증</t>
  </si>
  <si>
    <t>CA-132</t>
  </si>
  <si>
    <t>납품대금연동</t>
  </si>
  <si>
    <t>제조-납품대금연동_산정</t>
  </si>
  <si>
    <t>CA-141</t>
  </si>
  <si>
    <t>제조-납품대금연동_검증</t>
  </si>
  <si>
    <t>CA-142</t>
  </si>
  <si>
    <t>공사
 (CB)</t>
  </si>
  <si>
    <t>공사원가</t>
  </si>
  <si>
    <t>공사 원가산정용역 등</t>
  </si>
  <si>
    <t>최재운 본부장</t>
  </si>
  <si>
    <t>품질관리, 안전관리, 산업재해예방</t>
  </si>
  <si>
    <t>정부(지자체) 계약집행 기준</t>
  </si>
  <si>
    <t>물가변동</t>
  </si>
  <si>
    <t>물가변동-산정</t>
  </si>
  <si>
    <t>ES / DS</t>
  </si>
  <si>
    <t>시설분야 물가변동 사전검토 처리지침</t>
  </si>
  <si>
    <t>물가변동-검증</t>
  </si>
  <si>
    <t>개발비용</t>
  </si>
  <si>
    <t>개발비용 산정 및 검증용역(재산정)</t>
  </si>
  <si>
    <t>도시개발 업무지침</t>
  </si>
  <si>
    <t>개발이익 환수에 관한 법률,
 도시개발법, 택지개발촉진법</t>
  </si>
  <si>
    <t>설계변경-산정</t>
  </si>
  <si>
    <t>설계변경에 따른 공사원가 산정용역 등</t>
  </si>
  <si>
    <t>(각 공사별) 설계지침,
 건설공사 안전보건설계지침</t>
  </si>
  <si>
    <t>건축설계기본법, 안전관련법, 
 공사 종류별 사업법, 하도급법</t>
  </si>
  <si>
    <t>기부채납</t>
  </si>
  <si>
    <t>기타</t>
  </si>
  <si>
    <t>CB-291</t>
  </si>
  <si>
    <t>간접비 등</t>
  </si>
  <si>
    <t>학술용역
(CC)</t>
  </si>
  <si>
    <t>연구</t>
  </si>
  <si>
    <t>기초,응용과학 관련, 정책(시책) 자문</t>
  </si>
  <si>
    <t>학술용역-연구_검증</t>
  </si>
  <si>
    <t>CC-312</t>
  </si>
  <si>
    <t>행사,운영(대행)</t>
  </si>
  <si>
    <t>행사, 대행</t>
  </si>
  <si>
    <t>학술용역-행사, 운영(대행)_검증</t>
  </si>
  <si>
    <t>CC-322</t>
  </si>
  <si>
    <t>미정</t>
  </si>
  <si>
    <t>일반용역</t>
  </si>
  <si>
    <t>시설</t>
  </si>
  <si>
    <t>일반용역-시설_산정</t>
  </si>
  <si>
    <t>시설물 유지관리, 경비</t>
  </si>
  <si>
    <t>계약일반조건, 입찰유의서, 계약특수조건</t>
  </si>
  <si>
    <t>일반용역-시설_검증</t>
  </si>
  <si>
    <t>CC-332</t>
  </si>
  <si>
    <t>SW</t>
  </si>
  <si>
    <t>일반용역-S/W_산정</t>
  </si>
  <si>
    <t>기능점수, 투입공수, DB구축</t>
  </si>
  <si>
    <t>SW 사업의 하도급 승인 및 관리지침
 SW 기술성 평가기준,
 정보시스템 운영지침</t>
  </si>
  <si>
    <t>소프트웨어 산업진흥법</t>
  </si>
  <si>
    <t>일반용역-S/W_검증</t>
  </si>
  <si>
    <t>CC-342</t>
  </si>
  <si>
    <t>폐기물처리</t>
  </si>
  <si>
    <t>일반용역-폐기물처리_산정</t>
  </si>
  <si>
    <t>청소</t>
  </si>
  <si>
    <t>이러닝 콘텐츠 개발 대가기준 가이드라인</t>
  </si>
  <si>
    <t>일반용역-폐기물처리_검증</t>
  </si>
  <si>
    <t>CC-352</t>
  </si>
  <si>
    <t>육상운송</t>
  </si>
  <si>
    <t>일반용역-육상운송_산정</t>
  </si>
  <si>
    <t>CC-361</t>
  </si>
  <si>
    <t>운송</t>
  </si>
  <si>
    <t>폐기물 관리법</t>
  </si>
  <si>
    <t>일반용역-육상운송_검증</t>
  </si>
  <si>
    <t>CC-362</t>
  </si>
  <si>
    <t>컨텐츠제작</t>
  </si>
  <si>
    <t>일반용역-컨텐츠제작_산정</t>
  </si>
  <si>
    <t>CC-371</t>
  </si>
  <si>
    <t>e-러닝, 콘텐츠 제작</t>
  </si>
  <si>
    <t>일반용역-컨텐츠제작_검증</t>
  </si>
  <si>
    <t>CC-372</t>
  </si>
  <si>
    <t>CC-391</t>
  </si>
  <si>
    <t>일반용역-기타_검증</t>
  </si>
  <si>
    <t>CC-392</t>
  </si>
  <si>
    <t>기술용역</t>
  </si>
  <si>
    <t>설계 감리비</t>
  </si>
  <si>
    <t>기술용역-설계 감리비_산정</t>
  </si>
  <si>
    <t>건설산업기본법, 엔지니어링상업진흥법</t>
  </si>
  <si>
    <t>기술용역-설계 감리비_검증</t>
  </si>
  <si>
    <t>CD-412</t>
  </si>
  <si>
    <t>엔지니어링</t>
  </si>
  <si>
    <t>엔지니어링 관련 감리, 연구</t>
  </si>
  <si>
    <t>기술용역-엔지니어링_검증</t>
  </si>
  <si>
    <t>CD-422</t>
  </si>
  <si>
    <t>타당성</t>
  </si>
  <si>
    <t>기술용역-타당성_산정</t>
  </si>
  <si>
    <t>CD-431</t>
  </si>
  <si>
    <t>기술용역-타당성_검증</t>
  </si>
  <si>
    <t>CD-432</t>
  </si>
  <si>
    <t>사후정산(CE)</t>
  </si>
  <si>
    <t>사후원가정산 시행령 73조</t>
  </si>
  <si>
    <t>국고보조금 사용설명서(기획재정부)</t>
  </si>
  <si>
    <t>사후정산_검증</t>
  </si>
  <si>
    <t>CE-502</t>
  </si>
  <si>
    <t>각종 수수료(CF)</t>
  </si>
  <si>
    <t>주차요금, 사용료 등 산정용역 등</t>
  </si>
  <si>
    <t>각종 징수, 면제 관련 지침</t>
  </si>
  <si>
    <t>각종수수료_검증</t>
  </si>
  <si>
    <t>CF-602</t>
  </si>
  <si>
    <t>클레임
 (CG)</t>
  </si>
  <si>
    <t>법원, 중재원 감정</t>
  </si>
  <si>
    <t>클레임-법원/중재원 감정_산정</t>
  </si>
  <si>
    <t>CG-711</t>
  </si>
  <si>
    <t>법원감정(공사대금 등 법원에 접수된 사건 대상으로 
 진행되는 용역)</t>
  </si>
  <si>
    <t>건설감정 가이드북, 소송관계자를 위한 건설감정실무(박영사)</t>
  </si>
  <si>
    <t>사감정</t>
  </si>
  <si>
    <t>클레임-사감정_검증</t>
  </si>
  <si>
    <t>CG-722</t>
  </si>
  <si>
    <t>클레임-기타_산정</t>
  </si>
  <si>
    <t>CG-731</t>
  </si>
  <si>
    <t>클레임-기타_검증</t>
  </si>
  <si>
    <t>CG-732</t>
  </si>
  <si>
    <t>비교견적(CH)</t>
  </si>
  <si>
    <t>건설공사 사업관리방식 검토기준
 및 세부 수행지침</t>
  </si>
  <si>
    <t>비교견적_검증</t>
  </si>
  <si>
    <t>CH-802</t>
  </si>
  <si>
    <t>기타(CI)</t>
  </si>
  <si>
    <t>원가-기타_산정</t>
  </si>
  <si>
    <t>CI-901</t>
  </si>
  <si>
    <t>원가-기타_검증</t>
  </si>
  <si>
    <t>CI-902</t>
  </si>
  <si>
    <t>연구용역
 (컨설팅)
 (P- )</t>
  </si>
  <si>
    <t>타당성(PA)</t>
  </si>
  <si>
    <t>연구용역-타당성_산정</t>
  </si>
  <si>
    <t>PA-101</t>
  </si>
  <si>
    <t>학술사업본부</t>
  </si>
  <si>
    <t>김창수이사</t>
  </si>
  <si>
    <t>의뢰처의 각종 타당성 수행(표준) 지침</t>
  </si>
  <si>
    <t>연구용역-타당성_검증</t>
  </si>
  <si>
    <t>PA-102</t>
  </si>
  <si>
    <t>컨설팅(PB)</t>
  </si>
  <si>
    <t>연구용역-컨설팅_산정</t>
  </si>
  <si>
    <t>PB-201</t>
  </si>
  <si>
    <t>의뢰처의 컨설팅 운영 지침</t>
  </si>
  <si>
    <t>연구용역-컨설팅_검증</t>
  </si>
  <si>
    <t>PB-202</t>
  </si>
  <si>
    <t>만족도(PC)</t>
  </si>
  <si>
    <t>연구용역-만족도_산정</t>
  </si>
  <si>
    <t>PC-301</t>
  </si>
  <si>
    <t>의뢰처의 조사 지침</t>
  </si>
  <si>
    <t>연구용역-만족도_검증</t>
  </si>
  <si>
    <t>PC-302</t>
  </si>
  <si>
    <t>기타(PD)</t>
  </si>
  <si>
    <t>연구용역-기타_산정</t>
  </si>
  <si>
    <t>PD-901</t>
  </si>
  <si>
    <t>의뢰처의 수행(운영, 조사) 지침</t>
  </si>
  <si>
    <t>연구용역-기타_검증</t>
  </si>
  <si>
    <t>PD-902</t>
  </si>
  <si>
    <t>2026년 품질관리실 검토 요청서 작성 매뉴얼</t>
  </si>
  <si>
    <t>본 매뉴얼은 「검토일지」 시트와 「견적서, 수주, 입금진행현황」 시트 간의 자동 연동 기능을 활용하여, 
효율적인 검토 이력 관리 및 프로젝트 진행 상황 확인을 위해 작성되었습니다.</t>
  </si>
  <si>
    <t>1. 개요</t>
  </si>
  <si>
    <t>작성 시트: 검토일지(26년)</t>
  </si>
  <si>
    <t>목적: 검토일지에서 작성한 내용이 '견적서' 시트와 정확히 매칭되어, 바로가기 링크(이동)이 활성화 되어 연동하기 위함</t>
  </si>
  <si>
    <t>2. 단계별 작성 방법</t>
  </si>
  <si>
    <t>STEP 1. 기본 정보 입력</t>
  </si>
  <si>
    <t>[B열] 번호: 연번 기재</t>
  </si>
  <si>
    <t>[C열] 일자: 검토 요청 일자 기재 (예: 1/5)</t>
  </si>
  <si>
    <t>[D열] 담당: 요청자 본인 이름 기재</t>
  </si>
  <si>
    <t>STEP 2. 프로젝트 정보 입력 (★매우 중요)</t>
  </si>
  <si>
    <t>이 단계가 틀리면 시트 간 연동(링크)이 작동하지 않습니다. 반드시 [견적서, 수주, 입금진행현황] 시트에 있는 내용과 100% 동일하게(띄어쓰기 포함) 입력해야 합니다.</t>
  </si>
  <si>
    <t>💡 Tip: 수기 입력보다는 [견적서 시트]에서 해당 셀을 Ctrl+C 복사하여 [검토일지]에 Ctrl+V (값 붙여넣기) 하는 것을 권장합니다.</t>
  </si>
  <si>
    <t>[E열] 업무분류(과업명 기준)</t>
  </si>
  <si>
    <t>[F열] 발주처</t>
  </si>
  <si>
    <t>[G열] 과업명</t>
  </si>
  <si>
    <t>STEP 3. 검토 상세 내용 입력</t>
  </si>
  <si>
    <t>어떤 문서를 검토받는지, 언제까지 필요한지 기재합니다.</t>
  </si>
  <si>
    <t>1) [H열] 구분: 다음 4가지 항목 중 해당되는 내용을 기재</t>
  </si>
  <si>
    <t>2) [I열] 검토완료 희망시간: 마감 기한 또는 희망 시간 기재 (예: 2026.1.13 18:00)</t>
  </si>
  <si>
    <t>3) [J열] 검토사항(수정,보완 등)</t>
  </si>
  <si>
    <t xml:space="preserve"> (품질관리실 기재란) 검토자가 피드백 내용을 작성하는 공간입니다.</t>
  </si>
  <si>
    <t>STEP 4. 결과 반영 및 확인</t>
  </si>
  <si>
    <t>검토가 끝난 후, 요청자가 해야 할 마무리 작업입니다.</t>
  </si>
  <si>
    <t>[L열] 요청담당자 검토사항 반영 확인</t>
  </si>
  <si>
    <t>품질관리실의 피드백을 문서에 모두 반영했다면, 해당 셀에 숫자 0 을 입력합니다.</t>
  </si>
  <si>
    <t>이는 해당 건이 '종결'되었음을 의미합니다.</t>
  </si>
  <si>
    <t>3. 연동 기능 활용 (견적서로 이동)</t>
  </si>
  <si>
    <t>마지막 열인 [M열]견적서로 이동 셀은 STEP 2에서 입력한 정보가 정확한지 검증하고, 전체 프로젝트 현황을 교차 확인하는 기능을 합니다.</t>
  </si>
  <si>
    <t>A. "이동" 표시가 떴을 때 (정상)</t>
  </si>
  <si>
    <t>상태: 발주처와 과업명이 견적서 시트와 정확히 일치함.</t>
  </si>
  <si>
    <t>행동: "이동" 글자를 클릭합니다.</t>
  </si>
  <si>
    <t>기능: 견적서, 수주, 입금진행현황 시트의 해당 프로젝트 행(Row)으로 자동 점프합니다.</t>
  </si>
  <si>
    <t>이동한 곳에서 제안서 / 최종보고서 / 완료계 / 청구서 등의 체크박스(완료 여부)가 제대로 관리되고 있는지 확인합니다.</t>
  </si>
  <si>
    <t>B. "X" 표시가 떴을 때 (오류)</t>
  </si>
  <si>
    <t>상태: 입력한 정보가 견적서 시트와 일치하지 않음.</t>
  </si>
  <si>
    <t>원인: 발주처나 과업명에 오타가 있거나, 띄어쓰기가 다름. (예: '연구용역' vs '연구 용역')</t>
  </si>
  <si>
    <t>해결: 견적서, 수주, 입금진행현황 시트에서 해당 과업을 찾습니다.</t>
  </si>
  <si>
    <t>발주처와 과업명을 다시 정확하게 복사하여 검토일지에 붙여넣습니다.</t>
  </si>
  <si>
    <t>"X"가 "이동"으로 바뀌는지 확인합니다.</t>
  </si>
  <si>
    <t>📘 [매뉴얼 1] 실적 데이터 자동 이동시스템</t>
  </si>
  <si>
    <t>이 매뉴얼은 진행 중인 '견적서, 수주, 입금현황*에서 정산이 끝난 과업을 '실적분류_2010'로 안전하게 이동시키는 절차를 설명합니다.</t>
  </si>
  <si>
    <t>1. 시스템 개요</t>
  </si>
  <si>
    <t>1) 목적: 입금 및 세금계산서 발행이 모두 완료된 건을 '진행 중' 목록에서 제거하고, '실적 파일'에 영구 보존합니다.</t>
  </si>
  <si>
    <t>2) 이동 기준 (필수 조건):</t>
  </si>
  <si>
    <t xml:space="preserve">  - 세금계산서(R열): 발행 내역이 입력되어 있어야 함 (빈칸 아님).</t>
  </si>
  <si>
    <t xml:space="preserve">  - 잔금/미수금(S열): 공란이어야 함 (즉, 받을 돈이 0원이라 입력을 지운 상태).</t>
  </si>
  <si>
    <t xml:space="preserve">  - 이동되는 데이터: 과업명, 금액, 내용 등 해당 행(Row)의 모든 정보.</t>
  </si>
  <si>
    <t>2. 사용 전 확인사항 (중요!)</t>
  </si>
  <si>
    <t>작업을 실행하기 전에 엑셀 시트의 R열과 S열 상태를 반드시 확인해주세요.</t>
  </si>
  <si>
    <t>R열 (17번째 칸): 세금계산서 발행 일자나 번호가 적혀 있어야 합니다.</t>
  </si>
  <si>
    <t>S열 (18번째 칸): 입금이 완료되어 완전히 비어 있는(공란) 상태여야 합니다. (숫자 '0'이 입력되어 있으면 이동하지 않습니다. 반드시 Delete키로 지워주세요.)</t>
  </si>
  <si>
    <t>3. 사용 방법</t>
  </si>
  <si>
    <t xml:space="preserve">  1) 구글 스프레드시트 상단 메뉴에서 '🛠️ 실적 내보내기'를 클릭합니다.</t>
  </si>
  <si>
    <t xml:space="preserve">  2) 하위 메뉴인 '✅ 입금 완료 행 이동하기'를 선택합니다.</t>
  </si>
  <si>
    <t xml:space="preserve">  3) 화면에 "총 O개의 행을 다른 파일로 이동합니다. 진행하시겠습니까?" 라는 팝업이 뜨면 개수를 확인하고 **[예]**를 누릅니다.</t>
  </si>
  <si>
    <t xml:space="preserve">  4) 작업이 완료되면 우측 하단에 "O개의 행이 외부 파일로 이동되었습니다." 라는 알림이 뜹니다.</t>
  </si>
  <si>
    <r>
      <rPr>
        <rFont val="Arial"/>
        <b/>
        <color theme="1"/>
        <sz val="14.0"/>
      </rPr>
      <t xml:space="preserve">  5) 이제 해당 건들은 현재 시트에서 사라지고, </t>
    </r>
    <r>
      <rPr>
        <rFont val="Arial"/>
        <b/>
        <color rgb="FF0000FF"/>
        <sz val="14.0"/>
      </rPr>
      <t>실적분류_0210\실적세부현황</t>
    </r>
    <r>
      <rPr>
        <rFont val="Arial"/>
        <b/>
        <color theme="1"/>
        <sz val="14.0"/>
      </rPr>
      <t xml:space="preserve"> 시트 맨 아래에 쌓이게 됩니다.</t>
    </r>
  </si>
  <si>
    <t>해당시트링크:</t>
  </si>
  <si>
    <t>https://docs.google.com/spreadsheets/d/1FSbg_6X2DjRM3bE7P4NfWqtwWpTD9ui_pr779CbI6AE/edit?gid=1138841789#gid=1138841789</t>
  </si>
  <si>
    <t>4. 코드 수정방법</t>
  </si>
  <si>
    <t>1. 확장프로그램 &gt; App Script &gt; 실적이동.gs 수정</t>
  </si>
  <si>
    <t>📘 [매뉴얼 2] 실적 데이터 내부 이관 (세부→전체)</t>
  </si>
  <si>
    <t>이 매뉴얼은 '실적세부현황'에 기록된 데이터를 '전체실적' 시트로 복사하여 통합 관리하는 절차를 설명합니다.</t>
  </si>
  <si>
    <r>
      <rPr>
        <rFont val="Arial"/>
        <b/>
        <i/>
        <color theme="1"/>
        <sz val="14.0"/>
      </rPr>
      <t>시트위치:</t>
    </r>
    <r>
      <rPr>
        <rFont val="Arial"/>
        <b/>
        <i/>
        <color rgb="FF0000FF"/>
        <sz val="14.0"/>
      </rPr>
      <t xml:space="preserve"> 실적분류_0210\실적세부현황</t>
    </r>
  </si>
  <si>
    <t>1) 목적: 개별적으로 작성된 세부 실적 데이터를 '전체 실적 리스트'에 모아 연간/월간 통계를 낼 수 있도록 준비합니다.</t>
  </si>
  <si>
    <t>2. 코드 특징</t>
  </si>
  <si>
    <t>1) 행 지정 방식: "2행부터 10행까지" 처럼 원하는 구간을 직접 입력합니다.</t>
  </si>
  <si>
    <t>2) 자동 연결: 전체 실적 시트에 [원본이동] 버튼이 생성되어, 언제든 세부 내용(원본)을 다시 찾아볼 수 있습니다.</t>
  </si>
  <si>
    <t>3) 수식 자동 복사: '업무코드' 등 앞 행에 걸려있는 수식을 자동으로 이어받습니다.</t>
  </si>
  <si>
    <t>3. 사용 전 확인사항</t>
  </si>
  <si>
    <t>1) 시트 위치: 반드시 '실적세부현황' 시트가 열려 있어야 작동합니다.</t>
  </si>
  <si>
    <t>2) 대상 시트: 파일 내에 '전체실적'이라는 이름의 시트가 존재해야 합니다.</t>
  </si>
  <si>
    <t>데이터 상태: 옮기려는 구간의 데이터(날짜, 발주처, 금액 등)가 정확히 입력되어 있는지 확인하세요.</t>
  </si>
  <si>
    <t>구글 스프레드시트 상단 메뉴에서 **🛠️ 실적 이동**을 클릭합니다.</t>
  </si>
  <si>
    <t>✅ 실적세부현황&gt; 전체실적으로 보내기**를 선택합니다.</t>
  </si>
  <si>
    <t>구간 입력 팝업이 뜨면 옮길 행 번호를 입력합니다.</t>
  </si>
  <si>
    <t>예시 1: 5행 하나만 옮길 때 → 5</t>
  </si>
  <si>
    <t>예시 2: 5행부터 15행까지 옮길 때 → 5-15</t>
  </si>
  <si>
    <t>[확인]을 누르면 작업이 시작됩니다.</t>
  </si>
  <si>
    <t>완료되면 우측 하단에 "O개의 행이 이동 완료되었습니다." 라는 알림이 뜹니다.</t>
  </si>
  <si>
    <t>4. 결과 확인</t>
  </si>
  <si>
    <t>전체실적' 시트의 맨 아래로 이동해보세요.</t>
  </si>
  <si>
    <t>방금 보낸 데이터가 추가되었는지 확인합니다.</t>
  </si>
  <si>
    <t>**H열(8번째 칸)**에 생긴 원본이동 링크를 클릭하여, 원본 데이터로 잘 돌아가는지 확인해 보세요</t>
  </si>
  <si>
    <t>1. 실적분류 시트 이동&gt; 확장프로그램 &gt; App Script &gt; 실적이동.gs 수정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</si>
</sst>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yyyy년 mm월 dd일"/>
    <numFmt numFmtId="165" formatCode="m/d"/>
    <numFmt numFmtId="166" formatCode="yyyy. mm. dd h:mm"/>
    <numFmt numFmtId="167" formatCode="yyyy. m. d h:mm"/>
    <numFmt numFmtId="168" formatCode="yyyy/mm/dd"/>
    <numFmt numFmtId="169" formatCode="yyyy-mm-dd"/>
    <numFmt numFmtId="170" formatCode="yyyy/m/d"/>
    <numFmt numFmtId="171" formatCode="d"/>
    <numFmt numFmtId="172" formatCode="0_);[Red]\(0\)"/>
    <numFmt numFmtId="173" formatCode="_-* #,##0.00_-;\-* #,##0.00_-;_-* &quot;-&quot;_-;_-@"/>
    <numFmt numFmtId="174" formatCode="_-* #,##0_-;\-* #,##0_-;_-* &quot;-&quot;_-;_-@"/>
    <numFmt numFmtId="175" formatCode="yyyy-mm-dd h:mm:ss"/>
    <numFmt numFmtId="176" formatCode="yy-mm-dd h:mm"/>
    <numFmt numFmtId="177" formatCode="yy-mm-dd h:mm:ss"/>
    <numFmt numFmtId="178" formatCode="yy-mm-dd"/>
    <numFmt numFmtId="179" formatCode="yy-m-d h:mm"/>
    <numFmt numFmtId="180" formatCode="m&quot;/&quot;d"/>
    <numFmt numFmtId="181" formatCode="#,##0_);[Red]\(#,##0\)"/>
    <numFmt numFmtId="182" formatCode="yyyy년 m월"/>
  </numFmts>
  <fonts count="149">
    <font>
      <sz val="11.0"/>
      <color theme="1"/>
      <name val="Arial"/>
      <scheme val="minor"/>
    </font>
    <font>
      <sz val="11.0"/>
      <color rgb="FF000000"/>
      <name val="Malgun Gothic"/>
    </font>
    <font>
      <b/>
      <sz val="18.0"/>
      <color rgb="FF000000"/>
      <name val="Malgun Gothic"/>
    </font>
    <font>
      <color theme="1"/>
      <name val="Malgun Gothic"/>
    </font>
    <font>
      <b/>
      <sz val="18.0"/>
      <color rgb="FF000000"/>
      <name val="&quot;Malgun Gothic&quot;"/>
    </font>
    <font>
      <b/>
      <sz val="13.0"/>
      <color rgb="FF000000"/>
      <name val="&quot;Malgun Gothic&quot;"/>
    </font>
    <font>
      <b/>
      <sz val="6.0"/>
      <color rgb="FF000000"/>
      <name val="&quot;Malgun Gothic&quot;"/>
    </font>
    <font>
      <sz val="6.0"/>
      <color rgb="FF000000"/>
      <name val="Malgun Gothic"/>
    </font>
    <font>
      <sz val="6.0"/>
      <color rgb="FF000000"/>
      <name val="&quot;Malgun Gothic&quot;"/>
    </font>
    <font>
      <b/>
      <sz val="15.0"/>
      <color rgb="FF000000"/>
      <name val="Malgun Gothic"/>
    </font>
    <font>
      <b/>
      <sz val="15.0"/>
      <color rgb="FF000000"/>
      <name val="&quot;Malgun Gothic&quot;"/>
    </font>
    <font>
      <sz val="15.0"/>
      <color rgb="FF000000"/>
      <name val="Malgun Gothic"/>
    </font>
    <font>
      <sz val="15.0"/>
      <color rgb="FFF3F3F3"/>
      <name val="Malgun Gothic"/>
    </font>
    <font>
      <sz val="15.0"/>
      <color rgb="FF000000"/>
      <name val="&quot;Malgun Gothic&quot;"/>
    </font>
    <font/>
    <font>
      <sz val="15.0"/>
      <color rgb="FF0000FF"/>
      <name val="Malgun Gothic"/>
    </font>
    <font>
      <sz val="15.0"/>
      <color theme="1"/>
      <name val="Malgun Gothic"/>
    </font>
    <font>
      <b/>
      <sz val="12.0"/>
      <color rgb="FF000000"/>
      <name val="&quot;Malgun Gothic&quot;"/>
    </font>
    <font>
      <sz val="20.0"/>
      <color theme="1"/>
      <name val="Malgun Gothic"/>
    </font>
    <font>
      <sz val="11.0"/>
      <color rgb="FF000000"/>
      <name val="&quot;맑은 고딕&quot;"/>
    </font>
    <font>
      <sz val="9.0"/>
      <color rgb="FF000000"/>
      <name val="&quot;맑은 고딕&quot;"/>
    </font>
    <font>
      <b/>
      <sz val="11.0"/>
      <color rgb="FF000000"/>
      <name val="&quot;맑은 고딕&quot;"/>
    </font>
    <font>
      <sz val="9.0"/>
      <color theme="1"/>
      <name val="Arial"/>
      <scheme val="minor"/>
    </font>
    <font>
      <b/>
      <sz val="11.0"/>
      <color theme="1"/>
      <name val="Arial"/>
      <scheme val="minor"/>
    </font>
    <font>
      <sz val="9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u/>
      <sz val="9.0"/>
      <color rgb="FF0000FF"/>
    </font>
    <font>
      <sz val="11.0"/>
      <color theme="1"/>
      <name val="Arial"/>
    </font>
    <font>
      <color theme="1"/>
      <name val="Arial"/>
    </font>
    <font>
      <sz val="9.0"/>
      <color theme="1"/>
      <name val="Arial"/>
    </font>
    <font>
      <sz val="9.0"/>
      <color theme="1"/>
      <name val="Calibri"/>
    </font>
    <font>
      <sz val="9.0"/>
      <color rgb="FF303030"/>
      <name val="&quot;Google Sans Text&quot;"/>
    </font>
    <font>
      <sz val="10.0"/>
      <color theme="1"/>
      <name val="Arial"/>
    </font>
    <font>
      <sz val="9.0"/>
      <color rgb="FF09090B"/>
      <name val="Inter"/>
    </font>
    <font>
      <sz val="10.0"/>
      <color rgb="FF000000"/>
      <name val="&quot;맑은 고딕&quot;"/>
    </font>
    <font>
      <color theme="1"/>
      <name val="함초롬바탕"/>
    </font>
    <font>
      <sz val="9.0"/>
      <color theme="1"/>
      <name val="함초롬돋움"/>
    </font>
    <font>
      <sz val="9.0"/>
      <color rgb="FF1F1F1F"/>
      <name val="&quot;맑은 고딕&quot;"/>
    </font>
    <font>
      <b/>
      <sz val="24.0"/>
      <color rgb="FF000000"/>
      <name val="&quot;맑은 고딕&quot;"/>
    </font>
    <font>
      <sz val="12.0"/>
      <color rgb="FF000000"/>
      <name val="&quot;맑은 고딕&quot;"/>
    </font>
    <font>
      <sz val="11.0"/>
      <color theme="1"/>
      <name val="&quot;맑은 고딕&quot;"/>
    </font>
    <font>
      <sz val="9.0"/>
      <color theme="1"/>
      <name val="&quot;맑은 고딕&quot;"/>
    </font>
    <font>
      <sz val="11.0"/>
      <color rgb="FFFF0000"/>
      <name val="Arial"/>
      <scheme val="minor"/>
    </font>
    <font>
      <sz val="11.0"/>
      <color rgb="FFFF0000"/>
      <name val="&quot;맑은 고딕&quot;"/>
    </font>
    <font>
      <sz val="12.0"/>
      <color rgb="FFFF0000"/>
      <name val="&quot;맑은 고딕&quot;"/>
    </font>
    <font>
      <b/>
      <sz val="15.0"/>
      <color theme="0"/>
      <name val="Arial"/>
    </font>
    <font>
      <b/>
      <sz val="20.0"/>
      <color theme="0"/>
      <name val="Arial"/>
    </font>
    <font>
      <b/>
      <sz val="13.0"/>
      <color theme="0"/>
      <name val="Arial"/>
    </font>
    <font>
      <b/>
      <sz val="14.0"/>
      <color rgb="FF000000"/>
      <name val="Arial"/>
    </font>
    <font>
      <b/>
      <sz val="12.0"/>
      <color rgb="FF000000"/>
      <name val="Arial"/>
    </font>
    <font>
      <b/>
      <sz val="12.0"/>
      <color rgb="FFFF0000"/>
      <name val="Arial"/>
    </font>
    <font>
      <b/>
      <sz val="11.0"/>
      <color theme="1"/>
      <name val="Arial"/>
    </font>
    <font>
      <b/>
      <sz val="25.0"/>
      <color theme="0"/>
      <name val="Arial"/>
    </font>
    <font>
      <b/>
      <sz val="15.0"/>
      <color rgb="FFFF0000"/>
      <name val="Arial"/>
    </font>
    <font>
      <b/>
      <sz val="15.0"/>
      <color rgb="FF000000"/>
      <name val="Arial"/>
    </font>
    <font>
      <sz val="12.0"/>
      <color theme="1"/>
      <name val="Arial"/>
    </font>
    <font>
      <sz val="12.0"/>
      <color theme="1"/>
      <name val="Malgun Gothic"/>
    </font>
    <font>
      <sz val="12.0"/>
      <color rgb="FFFF0000"/>
      <name val="Arial"/>
    </font>
    <font>
      <b/>
      <sz val="15.0"/>
      <color theme="1"/>
      <name val="Arial"/>
    </font>
    <font>
      <b/>
      <sz val="12.0"/>
      <color theme="1"/>
      <name val="Arial"/>
    </font>
    <font>
      <b/>
      <sz val="13.0"/>
      <color theme="1"/>
      <name val="Arial"/>
    </font>
    <font>
      <sz val="13.0"/>
      <color theme="1"/>
      <name val="Arial"/>
    </font>
    <font>
      <b/>
      <sz val="9.0"/>
      <color rgb="FF000000"/>
      <name val="Arial"/>
    </font>
    <font>
      <b/>
      <sz val="9.0"/>
      <color rgb="FF000000"/>
      <name val="&quot;맑은 고딕&quot;"/>
    </font>
    <font>
      <u/>
      <sz val="9.0"/>
      <color rgb="FF000000"/>
      <name val="&quot;맑은 고딕&quot;"/>
    </font>
    <font>
      <sz val="10.0"/>
      <color theme="1"/>
      <name val="&quot;맑은 고딕&quot;"/>
    </font>
    <font>
      <sz val="10.0"/>
      <color theme="1"/>
      <name val="Calibri"/>
    </font>
    <font>
      <sz val="11.0"/>
      <color theme="1"/>
      <name val="Calibri"/>
    </font>
    <font>
      <u/>
      <sz val="9.0"/>
      <color rgb="FF0000FF"/>
      <name val="Arial"/>
    </font>
    <font>
      <u/>
      <sz val="9.0"/>
      <color theme="1"/>
      <name val="Arial"/>
    </font>
    <font>
      <b/>
      <sz val="42.0"/>
      <color rgb="FF000000"/>
      <name val="Malgun Gothic"/>
    </font>
    <font>
      <sz val="10.0"/>
      <color rgb="FF000000"/>
      <name val="Malgun Gothic"/>
    </font>
    <font>
      <sz val="16.0"/>
      <color rgb="FF000000"/>
      <name val="Malgun Gothic"/>
    </font>
    <font>
      <b/>
      <sz val="12.0"/>
      <color rgb="FF000000"/>
      <name val="Malgun Gothic"/>
    </font>
    <font>
      <sz val="12.0"/>
      <color rgb="FF000000"/>
      <name val="Malgun Gothic"/>
    </font>
    <font>
      <sz val="16.0"/>
      <color rgb="FF000000"/>
      <name val="함초롬돋움"/>
    </font>
    <font>
      <sz val="18.0"/>
      <color rgb="FF000000"/>
      <name val="함초롬돋움"/>
    </font>
    <font>
      <b/>
      <sz val="12.0"/>
      <color rgb="FF0000FF"/>
      <name val="Malgun Gothic"/>
    </font>
    <font>
      <sz val="11.0"/>
      <color rgb="FF000000"/>
      <name val="함초롬돋움"/>
    </font>
    <font>
      <color rgb="FF000000"/>
      <name val="Calibri"/>
    </font>
    <font>
      <b/>
      <sz val="12.0"/>
      <color rgb="FF000000"/>
      <name val="함초롬돋움"/>
    </font>
    <font>
      <b/>
      <sz val="11.0"/>
      <color rgb="FF000000"/>
      <name val="함초롬돋움"/>
    </font>
    <font>
      <sz val="12.0"/>
      <color theme="1"/>
      <name val="나눔고딕"/>
    </font>
    <font>
      <b/>
      <color rgb="FF000000"/>
      <name val="Calibri"/>
    </font>
    <font>
      <b/>
      <sz val="11.0"/>
      <color rgb="FF0000FF"/>
      <name val="함초롬돋움"/>
    </font>
    <font>
      <sz val="11.0"/>
      <color rgb="FF0000FF"/>
      <name val="함초롬돋움"/>
    </font>
    <font>
      <b/>
      <sz val="28.0"/>
      <color theme="1"/>
      <name val="함초롬돋움"/>
    </font>
    <font>
      <b/>
      <sz val="48.0"/>
      <color theme="1"/>
      <name val="함초롬돋움"/>
    </font>
    <font>
      <b/>
      <sz val="32.0"/>
      <color theme="1"/>
      <name val="함초롬돋움"/>
    </font>
    <font>
      <b/>
      <sz val="12.0"/>
      <color theme="1"/>
      <name val="함초롬돋움"/>
    </font>
    <font>
      <b/>
      <sz val="15.0"/>
      <color theme="1"/>
      <name val="함초롬돋움"/>
    </font>
    <font>
      <sz val="12.0"/>
      <color theme="1"/>
      <name val="함초롬돋움"/>
    </font>
    <font>
      <sz val="10.0"/>
      <color theme="1"/>
      <name val="함초롬돋움"/>
    </font>
    <font>
      <sz val="18.0"/>
      <color theme="1"/>
      <name val="함초롬돋움"/>
    </font>
    <font>
      <sz val="11.0"/>
      <color theme="1"/>
      <name val="함초롬돋움"/>
    </font>
    <font>
      <b/>
      <sz val="12.0"/>
      <color rgb="FF0000FF"/>
      <name val="함초롬돋움"/>
    </font>
    <font>
      <b/>
      <sz val="10.0"/>
      <color theme="1"/>
      <name val="Malgun Gothic"/>
    </font>
    <font>
      <sz val="14.0"/>
      <color theme="1"/>
      <name val="함초롬돋움"/>
    </font>
    <font>
      <sz val="12.0"/>
      <color rgb="FF000000"/>
      <name val="함초롬돋움"/>
    </font>
    <font>
      <sz val="12.0"/>
      <color rgb="FF0000FF"/>
      <name val="함초롬돋움"/>
    </font>
    <font>
      <b/>
      <sz val="14.0"/>
      <color rgb="FF000000"/>
      <name val="Malgun Gothic"/>
    </font>
    <font>
      <b/>
      <sz val="12.0"/>
      <color rgb="FFFF0000"/>
      <name val="Malgun Gothic"/>
    </font>
    <font>
      <b/>
      <sz val="9.0"/>
      <color rgb="FF000000"/>
      <name val="Malgun Gothic"/>
    </font>
    <font>
      <sz val="13.0"/>
      <color theme="1"/>
      <name val="Malgun Gothic"/>
    </font>
    <font>
      <sz val="15.0"/>
      <color theme="1"/>
      <name val="Arial"/>
    </font>
    <font>
      <sz val="15.0"/>
      <color rgb="FF000000"/>
      <name val="Arial"/>
    </font>
    <font>
      <b/>
      <sz val="13.0"/>
      <color theme="1"/>
      <name val="Malgun Gothic"/>
    </font>
    <font>
      <sz val="11.0"/>
      <color theme="1"/>
      <name val="Malgun Gothic"/>
    </font>
    <font>
      <sz val="12.0"/>
      <color theme="1"/>
      <name val="Arial"/>
      <scheme val="minor"/>
    </font>
    <font>
      <b/>
      <sz val="23.0"/>
      <color theme="1"/>
      <name val="Arial"/>
      <scheme val="minor"/>
    </font>
    <font>
      <sz val="15.0"/>
      <color rgb="FF3F3F3F"/>
      <name val="&quot;맑은 고딕&quot;"/>
    </font>
    <font>
      <sz val="12.0"/>
      <color rgb="FF3F3F3F"/>
      <name val="&quot;맑은 고딕&quot;"/>
    </font>
    <font>
      <color rgb="FF3F3F3F"/>
      <name val="&quot;맑은 고딕&quot;"/>
    </font>
    <font>
      <sz val="14.0"/>
      <color rgb="FF000000"/>
      <name val="&quot;맑은 고딕&quot;"/>
    </font>
    <font>
      <sz val="15.0"/>
      <color rgb="FF000000"/>
      <name val="&quot;맑은 고딕&quot;"/>
    </font>
    <font>
      <sz val="15.0"/>
      <color rgb="FFFF0000"/>
      <name val="&quot;맑은 고딕&quot;"/>
    </font>
    <font>
      <b/>
      <sz val="25.0"/>
      <color rgb="FF000000"/>
      <name val="&quot;맑은 고딕&quot;"/>
    </font>
    <font>
      <sz val="20.0"/>
      <color rgb="FF000000"/>
      <name val="&quot;맑은 고딕&quot;"/>
    </font>
    <font>
      <b/>
      <sz val="16.0"/>
      <color rgb="FF000000"/>
      <name val="&quot;맑은 고딕&quot;"/>
    </font>
    <font>
      <color rgb="FF000000"/>
      <name val="&quot;맑은 고딕&quot;"/>
    </font>
    <font>
      <b/>
      <sz val="12.0"/>
      <color rgb="FF3F3F3F"/>
      <name val="&quot;맑은 고딕&quot;"/>
    </font>
    <font>
      <b/>
      <sz val="12.0"/>
      <color rgb="FF000000"/>
      <name val="&quot;맑은 고딕&quot;"/>
    </font>
    <font>
      <b/>
      <sz val="15.0"/>
      <color rgb="FF000000"/>
      <name val="&quot;맑은 고딕&quot;"/>
    </font>
    <font>
      <sz val="8.0"/>
      <color rgb="FF000000"/>
      <name val="&quot;맑은 고딕&quot;"/>
    </font>
    <font>
      <b/>
      <sz val="14.0"/>
      <color rgb="FF000000"/>
      <name val="&quot;맑은 고딕&quot;"/>
    </font>
    <font>
      <b/>
      <sz val="12.0"/>
      <color rgb="FFFF0000"/>
      <name val="&quot;맑은 고딕&quot;"/>
    </font>
    <font>
      <b/>
      <sz val="12.0"/>
      <color theme="1"/>
      <name val="&quot;맑은 고딕&quot;"/>
    </font>
    <font>
      <sz val="11.0"/>
      <color rgb="FF1F1F1F"/>
      <name val="Google Sans Text"/>
    </font>
    <font>
      <sz val="11.0"/>
      <color rgb="FF1F1F1F"/>
      <name val="Arial"/>
    </font>
    <font>
      <b/>
      <sz val="18.0"/>
      <color rgb="FF000000"/>
      <name val="&quot;맑은 고딕&quot;"/>
    </font>
    <font>
      <sz val="9.0"/>
      <color rgb="FF000000"/>
      <name val="함초롬돋움"/>
    </font>
    <font>
      <b/>
      <sz val="9.0"/>
      <color rgb="FF000000"/>
      <name val="함초롬돋움"/>
    </font>
    <font>
      <sz val="9.0"/>
      <color rgb="FF000000"/>
      <name val="Arial"/>
    </font>
    <font>
      <sz val="11.0"/>
      <color rgb="FF000000"/>
      <name val="Calibri"/>
    </font>
    <font>
      <b/>
      <sz val="18.0"/>
      <color rgb="FF1F1F1F"/>
      <name val="&quot;Google Sans&quot;"/>
    </font>
    <font>
      <b/>
      <sz val="12.0"/>
      <color rgb="FF1F1F1F"/>
      <name val="&quot;Google Sans Text&quot;"/>
    </font>
    <font>
      <b/>
      <sz val="14.0"/>
      <color rgb="FF1F1F1F"/>
      <name val="&quot;Google Sans&quot;"/>
    </font>
    <font>
      <b/>
      <sz val="12.0"/>
      <color rgb="FF1F1F1F"/>
      <name val="&quot;Google Sans&quot;"/>
    </font>
    <font>
      <b/>
      <sz val="12.0"/>
      <color rgb="FFFF0000"/>
      <name val="&quot;Google Sans Text&quot;"/>
    </font>
    <font>
      <b/>
      <sz val="14.0"/>
      <color rgb="FF1F1F1F"/>
      <name val="&quot;Google Sans Text&quot;"/>
    </font>
    <font>
      <b/>
      <sz val="14.0"/>
      <color rgb="FF444746"/>
      <name val="&quot;Google Sans Text&quot;"/>
    </font>
    <font>
      <b/>
      <sz val="12.0"/>
      <color rgb="FF444746"/>
      <name val="&quot;Google Sans Text&quot;"/>
    </font>
    <font>
      <b/>
      <sz val="24.0"/>
      <color theme="1"/>
      <name val="Arial"/>
      <scheme val="minor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rgb="FF0000FF"/>
      <name val="Arial"/>
      <scheme val="minor"/>
    </font>
    <font>
      <b/>
      <u/>
      <sz val="14.0"/>
      <color rgb="FF0000FF"/>
    </font>
    <font>
      <b/>
      <i/>
      <sz val="14.0"/>
      <color theme="1"/>
      <name val="Arial"/>
      <scheme val="minor"/>
    </font>
  </fonts>
  <fills count="7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C4125"/>
        <bgColor rgb="FFCC4125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595959"/>
        <bgColor rgb="FF595959"/>
      </patternFill>
    </fill>
    <fill>
      <patternFill patternType="solid">
        <fgColor rgb="FFD0E0E3"/>
        <bgColor rgb="FFD0E0E3"/>
      </patternFill>
    </fill>
    <fill>
      <patternFill patternType="solid">
        <fgColor rgb="FFE7E6E6"/>
        <bgColor rgb="FFE7E6E6"/>
      </patternFill>
    </fill>
    <fill>
      <patternFill patternType="solid">
        <fgColor rgb="FFE8E8E8"/>
        <bgColor rgb="FFE8E8E8"/>
      </patternFill>
    </fill>
    <fill>
      <patternFill patternType="solid">
        <fgColor rgb="FFFC9C32"/>
        <bgColor rgb="FFFC9C32"/>
      </patternFill>
    </fill>
    <fill>
      <patternFill patternType="solid">
        <fgColor rgb="FFF28104"/>
        <bgColor rgb="FFF28104"/>
      </patternFill>
    </fill>
    <fill>
      <patternFill patternType="solid">
        <fgColor rgb="FFA185BD"/>
        <bgColor rgb="FFA185BD"/>
      </patternFill>
    </fill>
    <fill>
      <patternFill patternType="solid">
        <fgColor rgb="FF8E6CB0"/>
        <bgColor rgb="FF8E6CB0"/>
      </patternFill>
    </fill>
    <fill>
      <patternFill patternType="solid">
        <fgColor rgb="FF9EAAD2"/>
        <bgColor rgb="FF9EAAD2"/>
      </patternFill>
    </fill>
    <fill>
      <patternFill patternType="solid">
        <fgColor rgb="FF8191C5"/>
        <bgColor rgb="FF8191C5"/>
      </patternFill>
    </fill>
    <fill>
      <patternFill patternType="solid">
        <fgColor rgb="FFFFDF79"/>
        <bgColor rgb="FFFFDF79"/>
      </patternFill>
    </fill>
    <fill>
      <patternFill patternType="solid">
        <fgColor rgb="FFFFC715"/>
        <bgColor rgb="FFFFC715"/>
      </patternFill>
    </fill>
    <fill>
      <patternFill patternType="solid">
        <fgColor rgb="FFBFBFBF"/>
        <bgColor rgb="FFBFBFBF"/>
      </patternFill>
    </fill>
    <fill>
      <patternFill patternType="solid">
        <fgColor rgb="FFA1A1A1"/>
        <bgColor rgb="FFA1A1A1"/>
      </patternFill>
    </fill>
    <fill>
      <patternFill patternType="solid">
        <fgColor rgb="FF72BFEA"/>
        <bgColor rgb="FF72BFEA"/>
      </patternFill>
    </fill>
    <fill>
      <patternFill patternType="solid">
        <fgColor rgb="FF4DAFE5"/>
        <bgColor rgb="FF4DAFE5"/>
      </patternFill>
    </fill>
    <fill>
      <patternFill patternType="solid">
        <fgColor rgb="FF73B149"/>
        <bgColor rgb="FF73B149"/>
      </patternFill>
    </fill>
    <fill>
      <patternFill patternType="solid">
        <fgColor rgb="FF548235"/>
        <bgColor rgb="FF548235"/>
      </patternFill>
    </fill>
    <fill>
      <patternFill patternType="solid">
        <fgColor rgb="FFF45E62"/>
        <bgColor rgb="FFF45E62"/>
      </patternFill>
    </fill>
    <fill>
      <patternFill patternType="solid">
        <fgColor rgb="FFF12F34"/>
        <bgColor rgb="FFF12F34"/>
      </patternFill>
    </fill>
    <fill>
      <patternFill patternType="solid">
        <fgColor rgb="FF5387DB"/>
        <bgColor rgb="FF5387DB"/>
      </patternFill>
    </fill>
    <fill>
      <patternFill patternType="solid">
        <fgColor rgb="FF1F6FB7"/>
        <bgColor rgb="FF1F6FB7"/>
      </patternFill>
    </fill>
    <fill>
      <patternFill patternType="solid">
        <fgColor rgb="FF808080"/>
        <bgColor rgb="FF808080"/>
      </patternFill>
    </fill>
    <fill>
      <patternFill patternType="solid">
        <fgColor rgb="FF62807A"/>
        <bgColor rgb="FF62807A"/>
      </patternFill>
    </fill>
    <fill>
      <patternFill patternType="solid">
        <fgColor rgb="FF8C7F5A"/>
        <bgColor rgb="FF8C7F5A"/>
      </patternFill>
    </fill>
    <fill>
      <patternFill patternType="solid">
        <fgColor rgb="FFC2E4F7"/>
        <bgColor rgb="FFC2E4F7"/>
      </patternFill>
    </fill>
    <fill>
      <patternFill patternType="solid">
        <fgColor rgb="FFC6E6D2"/>
        <bgColor rgb="FFC6E6D2"/>
      </patternFill>
    </fill>
    <fill>
      <patternFill patternType="solid">
        <fgColor rgb="FFACB9CA"/>
        <bgColor rgb="FFACB9CA"/>
      </patternFill>
    </fill>
    <fill>
      <patternFill patternType="solid">
        <fgColor rgb="FF8497B0"/>
        <bgColor rgb="FF8497B0"/>
      </patternFill>
    </fill>
    <fill>
      <patternFill patternType="solid">
        <fgColor rgb="FFA3D6B6"/>
        <bgColor rgb="FFA3D6B6"/>
      </patternFill>
    </fill>
    <fill>
      <patternFill patternType="solid">
        <fgColor rgb="FF9DD3F1"/>
        <bgColor rgb="FF9DD3F1"/>
      </patternFill>
    </fill>
    <fill>
      <patternFill patternType="solid">
        <fgColor rgb="FFD4C7E1"/>
        <bgColor rgb="FFD4C7E1"/>
      </patternFill>
    </fill>
    <fill>
      <patternFill patternType="solid">
        <fgColor rgb="FF96A3CE"/>
        <bgColor rgb="FF96A3CE"/>
      </patternFill>
    </fill>
    <fill>
      <patternFill patternType="solid">
        <fgColor rgb="FFF8CBAD"/>
        <bgColor rgb="FFF8CBAD"/>
      </patternFill>
    </fill>
    <fill>
      <patternFill patternType="solid">
        <fgColor rgb="FFA24A0E"/>
        <bgColor rgb="FFA24A0E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C65911"/>
        <bgColor rgb="FFC65911"/>
      </patternFill>
    </fill>
    <fill>
      <patternFill patternType="solid">
        <fgColor rgb="FFBDD7EE"/>
        <bgColor rgb="FFBDD7EE"/>
      </patternFill>
    </fill>
    <fill>
      <patternFill patternType="solid">
        <fgColor rgb="FF2F75B5"/>
        <bgColor rgb="FF2F75B5"/>
      </patternFill>
    </fill>
    <fill>
      <patternFill patternType="solid">
        <fgColor rgb="FFFFD966"/>
        <bgColor rgb="FFFFD966"/>
      </patternFill>
    </fill>
    <fill>
      <patternFill patternType="solid">
        <fgColor rgb="FFFEF2CB"/>
        <bgColor rgb="FFFEF2CB"/>
      </patternFill>
    </fill>
    <fill>
      <patternFill patternType="solid">
        <fgColor rgb="FFFBBFC1"/>
        <bgColor rgb="FFFBBFC1"/>
      </patternFill>
    </fill>
    <fill>
      <patternFill patternType="solid">
        <fgColor rgb="FFAEAAAA"/>
        <bgColor rgb="FFAEAAAA"/>
      </patternFill>
    </fill>
    <fill>
      <patternFill patternType="solid">
        <fgColor rgb="FF333F4F"/>
        <bgColor rgb="FF333F4F"/>
      </patternFill>
    </fill>
    <fill>
      <patternFill patternType="solid">
        <fgColor rgb="FFF79496"/>
        <bgColor rgb="FFF79496"/>
      </patternFill>
    </fill>
    <fill>
      <patternFill patternType="solid">
        <fgColor rgb="FFFFFFCC"/>
        <bgColor rgb="FFFFFFCC"/>
      </patternFill>
    </fill>
    <fill>
      <patternFill patternType="solid">
        <fgColor rgb="FF77F5E6"/>
        <bgColor rgb="FF77F5E6"/>
      </patternFill>
    </fill>
    <fill>
      <patternFill patternType="solid">
        <fgColor rgb="FF10CEB7"/>
        <bgColor rgb="FF10CEB7"/>
      </patternFill>
    </fill>
    <fill>
      <patternFill patternType="solid">
        <fgColor rgb="FFFFFF99"/>
        <bgColor rgb="FFFFFF99"/>
      </patternFill>
    </fill>
    <fill>
      <patternFill patternType="solid">
        <fgColor rgb="FFDDEBF7"/>
        <bgColor rgb="FFDDEBF7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  <fill>
      <patternFill patternType="solid">
        <fgColor rgb="FFA4C2F4"/>
        <bgColor rgb="FFA4C2F4"/>
      </patternFill>
    </fill>
    <fill>
      <patternFill patternType="solid">
        <fgColor rgb="FFE6B8AF"/>
        <bgColor rgb="FFE6B8AF"/>
      </patternFill>
    </fill>
  </fills>
  <borders count="171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</border>
    <border>
      <left style="medium">
        <color rgb="FF000000"/>
      </left>
    </border>
    <border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/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hair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/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/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top style="hair">
        <color rgb="FF000000"/>
      </top>
    </border>
    <border>
      <right/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left style="hair">
        <color rgb="FF000000"/>
      </left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</border>
    <border>
      <right style="hair">
        <color rgb="FF000000"/>
      </right>
    </border>
    <border>
      <left style="hair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/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thin">
        <color rgb="FF000000"/>
      </right>
      <top/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double">
        <color rgb="FF000000"/>
      </left>
      <right style="thin">
        <color rgb="FF000000"/>
      </right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85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vertical="center"/>
    </xf>
    <xf borderId="0" fillId="2" fontId="4" numFmtId="0" xfId="0" applyAlignment="1" applyFont="1">
      <alignment horizontal="center" readingOrder="0" vertical="center"/>
    </xf>
    <xf borderId="0" fillId="3" fontId="5" numFmtId="0" xfId="0" applyAlignment="1" applyFill="1" applyFont="1">
      <alignment horizontal="center" readingOrder="0" vertical="center"/>
    </xf>
    <xf borderId="0" fillId="3" fontId="6" numFmtId="0" xfId="0" applyAlignment="1" applyFont="1">
      <alignment horizontal="center" readingOrder="0" vertical="center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horizontal="righ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3" fontId="8" numFmtId="0" xfId="0" applyAlignment="1" applyFont="1">
      <alignment horizontal="center" readingOrder="0" vertical="center"/>
    </xf>
    <xf borderId="0" fillId="3" fontId="8" numFmtId="0" xfId="0" applyAlignment="1" applyFont="1">
      <alignment horizontal="right" readingOrder="0" vertical="center"/>
    </xf>
    <xf borderId="0" fillId="3" fontId="8" numFmtId="0" xfId="0" applyAlignment="1" applyFont="1">
      <alignment horizontal="right" readingOrder="0" vertical="center"/>
    </xf>
    <xf borderId="1" fillId="4" fontId="9" numFmtId="0" xfId="0" applyAlignment="1" applyBorder="1" applyFill="1" applyFont="1">
      <alignment horizontal="center" readingOrder="0" shrinkToFit="0" vertical="center" wrapText="0"/>
    </xf>
    <xf borderId="2" fillId="4" fontId="9" numFmtId="0" xfId="0" applyAlignment="1" applyBorder="1" applyFont="1">
      <alignment horizontal="center" readingOrder="0" shrinkToFit="0" vertical="center" wrapText="0"/>
    </xf>
    <xf borderId="3" fillId="4" fontId="9" numFmtId="0" xfId="0" applyAlignment="1" applyBorder="1" applyFont="1">
      <alignment horizontal="center" readingOrder="0" shrinkToFit="0" vertical="center" wrapText="0"/>
    </xf>
    <xf borderId="4" fillId="4" fontId="9" numFmtId="0" xfId="0" applyAlignment="1" applyBorder="1" applyFont="1">
      <alignment horizontal="center" readingOrder="0" shrinkToFit="0" vertical="center" wrapText="0"/>
    </xf>
    <xf borderId="5" fillId="4" fontId="9" numFmtId="0" xfId="0" applyAlignment="1" applyBorder="1" applyFont="1">
      <alignment horizontal="center" readingOrder="0" shrinkToFit="0" vertical="center" wrapText="0"/>
    </xf>
    <xf borderId="6" fillId="4" fontId="9" numFmtId="0" xfId="0" applyAlignment="1" applyBorder="1" applyFont="1">
      <alignment horizontal="center" readingOrder="0" shrinkToFit="0" vertical="center" wrapText="0"/>
    </xf>
    <xf borderId="7" fillId="4" fontId="9" numFmtId="0" xfId="0" applyAlignment="1" applyBorder="1" applyFont="1">
      <alignment horizontal="center" readingOrder="0" shrinkToFit="0" vertical="center" wrapText="0"/>
    </xf>
    <xf borderId="8" fillId="4" fontId="9" numFmtId="0" xfId="0" applyAlignment="1" applyBorder="1" applyFont="1">
      <alignment horizontal="center" readingOrder="0" shrinkToFit="0" vertical="center" wrapText="0"/>
    </xf>
    <xf borderId="9" fillId="3" fontId="10" numFmtId="0" xfId="0" applyAlignment="1" applyBorder="1" applyFont="1">
      <alignment horizontal="center" readingOrder="0" vertical="center"/>
    </xf>
    <xf borderId="6" fillId="3" fontId="10" numFmtId="0" xfId="0" applyAlignment="1" applyBorder="1" applyFont="1">
      <alignment horizontal="center" readingOrder="0" vertical="center"/>
    </xf>
    <xf borderId="0" fillId="3" fontId="10" numFmtId="0" xfId="0" applyAlignment="1" applyFont="1">
      <alignment horizontal="center" readingOrder="0" vertical="center"/>
    </xf>
    <xf borderId="10" fillId="4" fontId="9" numFmtId="0" xfId="0" applyAlignment="1" applyBorder="1" applyFont="1">
      <alignment horizontal="center" readingOrder="0" shrinkToFit="0" vertical="center" wrapText="0"/>
    </xf>
    <xf borderId="11" fillId="0" fontId="11" numFmtId="0" xfId="0" applyAlignment="1" applyBorder="1" applyFont="1">
      <alignment horizontal="center" readingOrder="0" shrinkToFit="0" vertical="center" wrapText="0"/>
    </xf>
    <xf borderId="12" fillId="0" fontId="11" numFmtId="0" xfId="0" applyAlignment="1" applyBorder="1" applyFont="1">
      <alignment horizontal="center" readingOrder="0" shrinkToFit="0" vertical="center" wrapText="0"/>
    </xf>
    <xf borderId="13" fillId="2" fontId="9" numFmtId="0" xfId="0" applyAlignment="1" applyBorder="1" applyFont="1">
      <alignment horizontal="center" readingOrder="0" shrinkToFit="0" vertical="center" wrapText="0"/>
    </xf>
    <xf borderId="14" fillId="2" fontId="11" numFmtId="0" xfId="0" applyAlignment="1" applyBorder="1" applyFont="1">
      <alignment horizontal="center" readingOrder="0" shrinkToFit="0" vertical="center" wrapText="0"/>
    </xf>
    <xf borderId="15" fillId="5" fontId="12" numFmtId="0" xfId="0" applyAlignment="1" applyBorder="1" applyFill="1" applyFont="1">
      <alignment horizontal="center" readingOrder="0" shrinkToFit="0" vertical="center" wrapText="0"/>
    </xf>
    <xf borderId="16" fillId="0" fontId="11" numFmtId="0" xfId="0" applyAlignment="1" applyBorder="1" applyFont="1">
      <alignment horizontal="center" readingOrder="0" shrinkToFit="0" vertical="center" wrapText="0"/>
    </xf>
    <xf borderId="17" fillId="0" fontId="11" numFmtId="0" xfId="0" applyAlignment="1" applyBorder="1" applyFont="1">
      <alignment horizontal="center" readingOrder="0" shrinkToFit="0" vertical="center" wrapText="0"/>
    </xf>
    <xf borderId="18" fillId="2" fontId="10" numFmtId="0" xfId="0" applyAlignment="1" applyBorder="1" applyFont="1">
      <alignment horizontal="center" readingOrder="0" vertical="center"/>
    </xf>
    <xf borderId="15" fillId="3" fontId="13" numFmtId="0" xfId="0" applyAlignment="1" applyBorder="1" applyFont="1">
      <alignment horizontal="center" readingOrder="0" vertical="center"/>
    </xf>
    <xf borderId="0" fillId="3" fontId="13" numFmtId="0" xfId="0" applyAlignment="1" applyFont="1">
      <alignment horizontal="center" readingOrder="0" vertical="center"/>
    </xf>
    <xf borderId="19" fillId="4" fontId="9" numFmtId="0" xfId="0" applyAlignment="1" applyBorder="1" applyFont="1">
      <alignment horizontal="center" readingOrder="0" shrinkToFit="0" vertical="center" wrapText="0"/>
    </xf>
    <xf borderId="20" fillId="0" fontId="11" numFmtId="0" xfId="0" applyAlignment="1" applyBorder="1" applyFont="1">
      <alignment horizontal="center" readingOrder="0" shrinkToFit="0" vertical="center" wrapText="0"/>
    </xf>
    <xf borderId="21" fillId="0" fontId="14" numFmtId="0" xfId="0" applyAlignment="1" applyBorder="1" applyFont="1">
      <alignment vertical="center"/>
    </xf>
    <xf borderId="22" fillId="0" fontId="14" numFmtId="0" xfId="0" applyAlignment="1" applyBorder="1" applyFont="1">
      <alignment vertical="center"/>
    </xf>
    <xf borderId="23" fillId="2" fontId="11" numFmtId="0" xfId="0" applyAlignment="1" applyBorder="1" applyFont="1">
      <alignment horizontal="center" readingOrder="0" shrinkToFit="0" vertical="center" wrapText="0"/>
    </xf>
    <xf borderId="24" fillId="5" fontId="12" numFmtId="0" xfId="0" applyAlignment="1" applyBorder="1" applyFont="1">
      <alignment horizontal="center" readingOrder="0" shrinkToFit="0" vertical="center" wrapText="0"/>
    </xf>
    <xf borderId="25" fillId="0" fontId="11" numFmtId="0" xfId="0" applyAlignment="1" applyBorder="1" applyFont="1">
      <alignment horizontal="center" readingOrder="0" shrinkToFit="0" vertical="center" wrapText="0"/>
    </xf>
    <xf borderId="26" fillId="0" fontId="14" numFmtId="0" xfId="0" applyAlignment="1" applyBorder="1" applyFont="1">
      <alignment vertical="center"/>
    </xf>
    <xf borderId="27" fillId="2" fontId="10" numFmtId="0" xfId="0" applyAlignment="1" applyBorder="1" applyFont="1">
      <alignment horizontal="center" readingOrder="0" vertical="center"/>
    </xf>
    <xf borderId="28" fillId="3" fontId="13" numFmtId="0" xfId="0" applyAlignment="1" applyBorder="1" applyFont="1">
      <alignment horizontal="center" readingOrder="0" vertical="center"/>
    </xf>
    <xf borderId="29" fillId="4" fontId="9" numFmtId="0" xfId="0" applyAlignment="1" applyBorder="1" applyFont="1">
      <alignment horizontal="center" readingOrder="0" shrinkToFit="0" vertical="center" wrapText="0"/>
    </xf>
    <xf borderId="30" fillId="0" fontId="11" numFmtId="0" xfId="0" applyAlignment="1" applyBorder="1" applyFont="1">
      <alignment horizontal="center" readingOrder="0" shrinkToFit="0" vertical="center" wrapText="0"/>
    </xf>
    <xf borderId="31" fillId="0" fontId="11" numFmtId="0" xfId="0" applyAlignment="1" applyBorder="1" applyFont="1">
      <alignment horizontal="center" readingOrder="0" shrinkToFit="0" vertical="center" wrapText="0"/>
    </xf>
    <xf borderId="32" fillId="2" fontId="9" numFmtId="0" xfId="0" applyAlignment="1" applyBorder="1" applyFont="1">
      <alignment horizontal="center" readingOrder="0" shrinkToFit="0" vertical="center" wrapText="0"/>
    </xf>
    <xf borderId="30" fillId="0" fontId="11" numFmtId="0" xfId="0" applyAlignment="1" applyBorder="1" applyFont="1">
      <alignment horizontal="center" readingOrder="0" shrinkToFit="0" vertical="center" wrapText="0"/>
    </xf>
    <xf borderId="31" fillId="0" fontId="11" numFmtId="0" xfId="0" applyAlignment="1" applyBorder="1" applyFont="1">
      <alignment horizontal="center" readingOrder="0" shrinkToFit="0" vertical="center" wrapText="0"/>
    </xf>
    <xf borderId="33" fillId="2" fontId="10" numFmtId="0" xfId="0" applyAlignment="1" applyBorder="1" applyFont="1">
      <alignment horizontal="center" readingOrder="0" vertical="center"/>
    </xf>
    <xf borderId="34" fillId="3" fontId="13" numFmtId="0" xfId="0" applyAlignment="1" applyBorder="1" applyFont="1">
      <alignment horizontal="center" readingOrder="0" vertical="center"/>
    </xf>
    <xf borderId="35" fillId="0" fontId="11" numFmtId="0" xfId="0" applyAlignment="1" applyBorder="1" applyFont="1">
      <alignment horizontal="center" readingOrder="0" shrinkToFit="0" vertical="center" wrapText="0"/>
    </xf>
    <xf borderId="12" fillId="0" fontId="14" numFmtId="0" xfId="0" applyAlignment="1" applyBorder="1" applyFont="1">
      <alignment vertical="center"/>
    </xf>
    <xf borderId="36" fillId="0" fontId="14" numFmtId="0" xfId="0" applyAlignment="1" applyBorder="1" applyFont="1">
      <alignment vertical="center"/>
    </xf>
    <xf borderId="37" fillId="2" fontId="11" numFmtId="0" xfId="0" applyAlignment="1" applyBorder="1" applyFont="1">
      <alignment horizontal="center" readingOrder="0" shrinkToFit="0" vertical="center" wrapText="0"/>
    </xf>
    <xf borderId="38" fillId="5" fontId="12" numFmtId="0" xfId="0" applyAlignment="1" applyBorder="1" applyFont="1">
      <alignment horizontal="center" readingOrder="0" shrinkToFit="0" vertical="center" wrapText="0"/>
    </xf>
    <xf borderId="20" fillId="0" fontId="15" numFmtId="0" xfId="0" applyAlignment="1" applyBorder="1" applyFont="1">
      <alignment horizontal="center" readingOrder="0" shrinkToFit="0" vertical="center" wrapText="0"/>
    </xf>
    <xf borderId="39" fillId="2" fontId="9" numFmtId="0" xfId="0" applyAlignment="1" applyBorder="1" applyFont="1">
      <alignment horizontal="center" readingOrder="0" shrinkToFit="0" vertical="center" wrapText="0"/>
    </xf>
    <xf borderId="40" fillId="2" fontId="11" numFmtId="0" xfId="0" applyAlignment="1" applyBorder="1" applyFont="1">
      <alignment horizontal="center" readingOrder="0" shrinkToFit="0" vertical="center" wrapText="0"/>
    </xf>
    <xf borderId="41" fillId="5" fontId="12" numFmtId="0" xfId="0" applyAlignment="1" applyBorder="1" applyFont="1">
      <alignment horizontal="center" readingOrder="0" shrinkToFit="0" vertical="center" wrapText="0"/>
    </xf>
    <xf borderId="11" fillId="0" fontId="11" numFmtId="0" xfId="0" applyAlignment="1" applyBorder="1" applyFont="1">
      <alignment horizontal="center" readingOrder="0" shrinkToFit="0" vertical="center" wrapText="0"/>
    </xf>
    <xf borderId="12" fillId="0" fontId="15" numFmtId="0" xfId="0" applyAlignment="1" applyBorder="1" applyFont="1">
      <alignment horizontal="center" readingOrder="0" shrinkToFit="0" vertical="center" wrapText="0"/>
    </xf>
    <xf borderId="42" fillId="3" fontId="13" numFmtId="0" xfId="0" applyAlignment="1" applyBorder="1" applyFont="1">
      <alignment horizontal="center" readingOrder="0" vertical="center"/>
    </xf>
    <xf borderId="25" fillId="0" fontId="11" numFmtId="0" xfId="0" applyAlignment="1" applyBorder="1" applyFont="1">
      <alignment horizontal="center" readingOrder="0" shrinkToFit="0" vertical="center" wrapText="0"/>
    </xf>
    <xf borderId="39" fillId="0" fontId="14" numFmtId="0" xfId="0" applyAlignment="1" applyBorder="1" applyFont="1">
      <alignment vertical="center"/>
    </xf>
    <xf borderId="43" fillId="2" fontId="11" numFmtId="0" xfId="0" applyAlignment="1" applyBorder="1" applyFont="1">
      <alignment horizontal="center" readingOrder="0" shrinkToFit="0" vertical="center" wrapText="0"/>
    </xf>
    <xf borderId="44" fillId="5" fontId="12" numFmtId="0" xfId="0" applyAlignment="1" applyBorder="1" applyFont="1">
      <alignment horizontal="center" readingOrder="0" shrinkToFit="0" vertical="center" wrapText="0"/>
    </xf>
    <xf borderId="35" fillId="0" fontId="11" numFmtId="0" xfId="0" applyAlignment="1" applyBorder="1" applyFont="1">
      <alignment horizontal="center" readingOrder="0" shrinkToFit="0" vertical="center" wrapText="0"/>
    </xf>
    <xf borderId="45" fillId="3" fontId="13" numFmtId="0" xfId="0" applyAlignment="1" applyBorder="1" applyFont="1">
      <alignment horizontal="center" readingOrder="0" vertical="center"/>
    </xf>
    <xf borderId="36" fillId="4" fontId="9" numFmtId="0" xfId="0" applyAlignment="1" applyBorder="1" applyFont="1">
      <alignment horizontal="center" readingOrder="0" shrinkToFit="0" vertical="center" wrapText="0"/>
    </xf>
    <xf borderId="46" fillId="0" fontId="16" numFmtId="0" xfId="0" applyAlignment="1" applyBorder="1" applyFont="1">
      <alignment horizontal="center" vertical="center"/>
    </xf>
    <xf borderId="47" fillId="0" fontId="16" numFmtId="0" xfId="0" applyAlignment="1" applyBorder="1" applyFont="1">
      <alignment horizontal="center" readingOrder="0" vertical="center"/>
    </xf>
    <xf borderId="20" fillId="0" fontId="11" numFmtId="0" xfId="0" applyAlignment="1" applyBorder="1" applyFont="1">
      <alignment horizontal="center" readingOrder="0" shrinkToFit="0" vertical="center" wrapText="0"/>
    </xf>
    <xf borderId="9" fillId="2" fontId="10" numFmtId="0" xfId="0" applyAlignment="1" applyBorder="1" applyFont="1">
      <alignment horizontal="center" readingOrder="0" vertical="center"/>
    </xf>
    <xf borderId="0" fillId="3" fontId="17" numFmtId="0" xfId="0" applyAlignment="1" applyFont="1">
      <alignment horizontal="center" readingOrder="0" vertical="center"/>
    </xf>
    <xf borderId="0" fillId="0" fontId="18" numFmtId="0" xfId="0" applyAlignment="1" applyFont="1">
      <alignment vertical="center"/>
    </xf>
    <xf borderId="0" fillId="3" fontId="4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right" readingOrder="0" vertical="center"/>
    </xf>
    <xf borderId="0" fillId="0" fontId="16" numFmtId="0" xfId="0" applyAlignment="1" applyFont="1">
      <alignment vertical="center"/>
    </xf>
    <xf borderId="48" fillId="0" fontId="14" numFmtId="0" xfId="0" applyAlignment="1" applyBorder="1" applyFont="1">
      <alignment vertical="center"/>
    </xf>
    <xf borderId="49" fillId="4" fontId="9" numFmtId="0" xfId="0" applyAlignment="1" applyBorder="1" applyFont="1">
      <alignment horizontal="center" readingOrder="0" shrinkToFit="0" vertical="center" wrapText="0"/>
    </xf>
    <xf borderId="49" fillId="4" fontId="10" numFmtId="0" xfId="0" applyAlignment="1" applyBorder="1" applyFont="1">
      <alignment horizontal="center" readingOrder="0" vertical="center"/>
    </xf>
    <xf borderId="6" fillId="4" fontId="10" numFmtId="0" xfId="0" applyAlignment="1" applyBorder="1" applyFont="1">
      <alignment horizontal="center" readingOrder="0" vertical="center"/>
    </xf>
    <xf borderId="50" fillId="2" fontId="9" numFmtId="0" xfId="0" applyAlignment="1" applyBorder="1" applyFont="1">
      <alignment horizontal="center" readingOrder="0" shrinkToFit="0" vertical="center" wrapText="0"/>
    </xf>
    <xf borderId="51" fillId="0" fontId="11" numFmtId="0" xfId="0" applyAlignment="1" applyBorder="1" applyFont="1">
      <alignment horizontal="left" readingOrder="0" shrinkToFit="0" vertical="center" wrapText="0"/>
    </xf>
    <xf borderId="52" fillId="0" fontId="11" numFmtId="0" xfId="0" applyAlignment="1" applyBorder="1" applyFont="1">
      <alignment horizontal="center" readingOrder="0" shrinkToFit="0" vertical="center" wrapText="0"/>
    </xf>
    <xf borderId="52" fillId="2" fontId="10" numFmtId="0" xfId="0" applyAlignment="1" applyBorder="1" applyFont="1">
      <alignment horizontal="center" readingOrder="0" vertical="center"/>
    </xf>
    <xf borderId="52" fillId="0" fontId="13" numFmtId="0" xfId="0" applyAlignment="1" applyBorder="1" applyFont="1">
      <alignment horizontal="center" readingOrder="0" vertical="center"/>
    </xf>
    <xf borderId="42" fillId="0" fontId="13" numFmtId="0" xfId="0" applyAlignment="1" applyBorder="1" applyFont="1">
      <alignment horizontal="center" readingOrder="0" vertical="center"/>
    </xf>
    <xf borderId="53" fillId="2" fontId="10" numFmtId="0" xfId="0" applyAlignment="1" applyBorder="1" applyFont="1">
      <alignment horizontal="center" readingOrder="0" vertical="center"/>
    </xf>
    <xf borderId="15" fillId="0" fontId="13" numFmtId="0" xfId="0" applyAlignment="1" applyBorder="1" applyFont="1">
      <alignment horizontal="center" readingOrder="0" vertical="center"/>
    </xf>
    <xf borderId="54" fillId="0" fontId="11" numFmtId="0" xfId="0" applyAlignment="1" applyBorder="1" applyFont="1">
      <alignment horizontal="center" readingOrder="0" shrinkToFit="0" vertical="center" wrapText="0"/>
    </xf>
    <xf borderId="54" fillId="2" fontId="10" numFmtId="0" xfId="0" applyAlignment="1" applyBorder="1" applyFont="1">
      <alignment horizontal="center" readingOrder="0" vertical="center"/>
    </xf>
    <xf borderId="0" fillId="0" fontId="16" numFmtId="0" xfId="0" applyAlignment="1" applyFont="1">
      <alignment readingOrder="0" vertical="center"/>
    </xf>
    <xf borderId="55" fillId="2" fontId="10" numFmtId="0" xfId="0" applyAlignment="1" applyBorder="1" applyFont="1">
      <alignment horizontal="center" readingOrder="0" vertical="center"/>
    </xf>
    <xf borderId="45" fillId="0" fontId="13" numFmtId="0" xfId="0" applyAlignment="1" applyBorder="1" applyFont="1">
      <alignment horizontal="center" readingOrder="0" vertical="center"/>
    </xf>
    <xf borderId="56" fillId="2" fontId="10" numFmtId="0" xfId="0" applyAlignment="1" applyBorder="1" applyFont="1">
      <alignment horizontal="center" readingOrder="0" vertical="center"/>
    </xf>
    <xf borderId="57" fillId="0" fontId="13" numFmtId="0" xfId="0" applyAlignment="1" applyBorder="1" applyFont="1">
      <alignment horizontal="center" readingOrder="0" vertical="center"/>
    </xf>
    <xf borderId="49" fillId="2" fontId="10" numFmtId="0" xfId="0" applyAlignment="1" applyBorder="1" applyFont="1">
      <alignment horizontal="center" readingOrder="0" vertical="center"/>
    </xf>
    <xf borderId="49" fillId="0" fontId="10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horizontal="center" readingOrder="0" vertical="center"/>
    </xf>
    <xf borderId="58" fillId="2" fontId="10" numFmtId="0" xfId="0" applyAlignment="1" applyBorder="1" applyFont="1">
      <alignment horizontal="center" readingOrder="0" vertical="center"/>
    </xf>
    <xf borderId="58" fillId="0" fontId="13" numFmtId="0" xfId="0" applyAlignment="1" applyBorder="1" applyFont="1">
      <alignment horizontal="center" readingOrder="0" vertical="center"/>
    </xf>
    <xf borderId="53" fillId="0" fontId="13" numFmtId="0" xfId="0" applyAlignment="1" applyBorder="1" applyFont="1">
      <alignment horizontal="center" readingOrder="0" vertical="center"/>
    </xf>
    <xf borderId="59" fillId="0" fontId="13" numFmtId="0" xfId="0" applyAlignment="1" applyBorder="1" applyFont="1">
      <alignment horizontal="center" readingOrder="0" vertical="center"/>
    </xf>
    <xf borderId="40" fillId="2" fontId="9" numFmtId="0" xfId="0" applyAlignment="1" applyBorder="1" applyFont="1">
      <alignment horizontal="center" readingOrder="0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56" fillId="0" fontId="11" numFmtId="0" xfId="0" applyAlignment="1" applyBorder="1" applyFont="1">
      <alignment horizontal="center" readingOrder="0" shrinkToFit="0" vertical="center" wrapText="0"/>
    </xf>
    <xf borderId="5" fillId="5" fontId="9" numFmtId="0" xfId="0" applyAlignment="1" applyBorder="1" applyFont="1">
      <alignment horizontal="center" readingOrder="0" shrinkToFit="0" vertical="center" wrapText="0"/>
    </xf>
    <xf borderId="49" fillId="0" fontId="9" numFmtId="0" xfId="0" applyAlignment="1" applyBorder="1" applyFont="1">
      <alignment horizontal="center" readingOrder="0" shrinkToFit="0" vertical="center" wrapText="0"/>
    </xf>
    <xf borderId="0" fillId="6" fontId="19" numFmtId="0" xfId="0" applyAlignment="1" applyFill="1" applyFont="1">
      <alignment horizontal="center" readingOrder="0" shrinkToFit="0" vertical="center" wrapText="1"/>
    </xf>
    <xf borderId="60" fillId="7" fontId="20" numFmtId="0" xfId="0" applyAlignment="1" applyBorder="1" applyFill="1" applyFont="1">
      <alignment horizontal="center" readingOrder="0" shrinkToFit="0" vertical="center" wrapText="0"/>
    </xf>
    <xf borderId="60" fillId="8" fontId="21" numFmtId="0" xfId="0" applyAlignment="1" applyBorder="1" applyFill="1" applyFont="1">
      <alignment horizontal="center" readingOrder="0" shrinkToFit="0" vertical="center" wrapText="1"/>
    </xf>
    <xf borderId="0" fillId="9" fontId="22" numFmtId="0" xfId="0" applyAlignment="1" applyFill="1" applyFont="1">
      <alignment horizontal="center" readingOrder="0" vertical="center"/>
    </xf>
    <xf borderId="60" fillId="9" fontId="21" numFmtId="0" xfId="0" applyAlignment="1" applyBorder="1" applyFont="1">
      <alignment horizontal="center" readingOrder="0" shrinkToFit="0" vertical="center" wrapText="1"/>
    </xf>
    <xf borderId="60" fillId="10" fontId="21" numFmtId="0" xfId="0" applyAlignment="1" applyBorder="1" applyFill="1" applyFont="1">
      <alignment horizontal="left" readingOrder="0" shrinkToFit="0" vertical="center" wrapText="1"/>
    </xf>
    <xf borderId="60" fillId="10" fontId="21" numFmtId="0" xfId="0" applyAlignment="1" applyBorder="1" applyFont="1">
      <alignment horizontal="center" readingOrder="0" shrinkToFit="0" vertical="center" wrapText="1"/>
    </xf>
    <xf borderId="60" fillId="11" fontId="23" numFmtId="0" xfId="0" applyAlignment="1" applyBorder="1" applyFill="1" applyFont="1">
      <alignment horizontal="center" readingOrder="0" shrinkToFit="0" vertical="center" wrapText="1"/>
    </xf>
    <xf borderId="0" fillId="0" fontId="0" numFmtId="0" xfId="0" applyAlignment="1" applyFont="1">
      <alignment shrinkToFit="0" vertical="center" wrapText="1"/>
    </xf>
    <xf borderId="0" fillId="6" fontId="22" numFmtId="0" xfId="0" applyAlignment="1" applyFont="1">
      <alignment horizontal="center" vertical="center"/>
    </xf>
    <xf borderId="60" fillId="11" fontId="24" numFmtId="165" xfId="0" applyAlignment="1" applyBorder="1" applyFont="1" applyNumberFormat="1">
      <alignment horizontal="center" readingOrder="0" vertical="center"/>
    </xf>
    <xf borderId="60" fillId="0" fontId="22" numFmtId="0" xfId="0" applyAlignment="1" applyBorder="1" applyFont="1">
      <alignment horizontal="center" readingOrder="0" vertical="center"/>
    </xf>
    <xf borderId="60" fillId="0" fontId="25" numFmtId="0" xfId="0" applyAlignment="1" applyBorder="1" applyFont="1">
      <alignment horizontal="center" readingOrder="0" vertical="center"/>
    </xf>
    <xf borderId="60" fillId="0" fontId="26" numFmtId="0" xfId="0" applyAlignment="1" applyBorder="1" applyFont="1">
      <alignment horizontal="center" readingOrder="0" shrinkToFit="0" vertical="center" wrapText="1"/>
    </xf>
    <xf borderId="60" fillId="0" fontId="22" numFmtId="0" xfId="0" applyAlignment="1" applyBorder="1" applyFont="1">
      <alignment horizontal="center" readingOrder="0" shrinkToFit="0" vertical="center" wrapText="1"/>
    </xf>
    <xf borderId="60" fillId="0" fontId="22" numFmtId="166" xfId="0" applyAlignment="1" applyBorder="1" applyFont="1" applyNumberFormat="1">
      <alignment horizontal="center" readingOrder="0" shrinkToFit="0" vertical="center" wrapText="1"/>
    </xf>
    <xf borderId="60" fillId="0" fontId="22" numFmtId="0" xfId="0" applyAlignment="1" applyBorder="1" applyFont="1">
      <alignment readingOrder="0" vertical="center"/>
    </xf>
    <xf borderId="60" fillId="0" fontId="22" numFmtId="0" xfId="0" applyAlignment="1" applyBorder="1" applyFont="1">
      <alignment horizontal="center" vertical="center"/>
    </xf>
    <xf borderId="0" fillId="0" fontId="22" numFmtId="0" xfId="0" applyAlignment="1" applyFont="1">
      <alignment vertical="center"/>
    </xf>
    <xf borderId="60" fillId="0" fontId="27" numFmtId="0" xfId="0" applyAlignment="1" applyBorder="1" applyFont="1">
      <alignment horizontal="center" vertical="center"/>
    </xf>
    <xf borderId="60" fillId="12" fontId="24" numFmtId="165" xfId="0" applyAlignment="1" applyBorder="1" applyFill="1" applyFont="1" applyNumberFormat="1">
      <alignment horizontal="center" readingOrder="0" vertical="center"/>
    </xf>
    <xf borderId="60" fillId="0" fontId="28" numFmtId="0" xfId="0" applyAlignment="1" applyBorder="1" applyFont="1">
      <alignment horizontal="center" vertical="center"/>
    </xf>
    <xf borderId="60" fillId="0" fontId="29" numFmtId="0" xfId="0" applyAlignment="1" applyBorder="1" applyFont="1">
      <alignment horizontal="center" shrinkToFit="0" vertical="center" wrapText="1"/>
    </xf>
    <xf borderId="60" fillId="0" fontId="22" numFmtId="167" xfId="0" applyAlignment="1" applyBorder="1" applyFont="1" applyNumberFormat="1">
      <alignment horizontal="center" readingOrder="0" shrinkToFit="0" vertical="center" wrapText="1"/>
    </xf>
    <xf borderId="60" fillId="6" fontId="22" numFmtId="0" xfId="0" applyAlignment="1" applyBorder="1" applyFont="1">
      <alignment horizontal="center" readingOrder="0" shrinkToFit="0" vertical="center" wrapText="1"/>
    </xf>
    <xf borderId="60" fillId="0" fontId="28" numFmtId="0" xfId="0" applyAlignment="1" applyBorder="1" applyFont="1">
      <alignment horizontal="center" readingOrder="0" vertical="center"/>
    </xf>
    <xf borderId="60" fillId="0" fontId="29" numFmtId="0" xfId="0" applyAlignment="1" applyBorder="1" applyFont="1">
      <alignment horizontal="center" readingOrder="0" shrinkToFit="0" vertical="center" wrapText="1"/>
    </xf>
    <xf borderId="60" fillId="12" fontId="22" numFmtId="165" xfId="0" applyAlignment="1" applyBorder="1" applyFont="1" applyNumberFormat="1">
      <alignment horizontal="center" readingOrder="0" vertical="center"/>
    </xf>
    <xf borderId="60" fillId="11" fontId="22" numFmtId="165" xfId="0" applyAlignment="1" applyBorder="1" applyFont="1" applyNumberFormat="1">
      <alignment horizontal="center" readingOrder="0" vertical="center"/>
    </xf>
    <xf borderId="60" fillId="0" fontId="30" numFmtId="0" xfId="0" applyAlignment="1" applyBorder="1" applyFont="1">
      <alignment horizontal="center" readingOrder="0" vertical="center"/>
    </xf>
    <xf borderId="60" fillId="0" fontId="30" numFmtId="167" xfId="0" applyAlignment="1" applyBorder="1" applyFont="1" applyNumberFormat="1">
      <alignment horizontal="center" readingOrder="0" shrinkToFit="0" vertical="center" wrapText="1"/>
    </xf>
    <xf borderId="60" fillId="0" fontId="30" numFmtId="0" xfId="0" applyAlignment="1" applyBorder="1" applyFont="1">
      <alignment horizontal="center" readingOrder="0" shrinkToFit="0" vertical="center" wrapText="1"/>
    </xf>
    <xf borderId="60" fillId="0" fontId="30" numFmtId="0" xfId="0" applyAlignment="1" applyBorder="1" applyFont="1">
      <alignment horizontal="center" vertical="center"/>
    </xf>
    <xf borderId="60" fillId="0" fontId="30" numFmtId="0" xfId="0" applyAlignment="1" applyBorder="1" applyFont="1">
      <alignment horizontal="center" shrinkToFit="0" vertical="center" wrapText="1"/>
    </xf>
    <xf borderId="60" fillId="0" fontId="22" numFmtId="0" xfId="0" applyAlignment="1" applyBorder="1" applyFont="1">
      <alignment horizontal="left" readingOrder="0" vertical="center"/>
    </xf>
    <xf borderId="60" fillId="0" fontId="25" numFmtId="0" xfId="0" applyAlignment="1" applyBorder="1" applyFont="1">
      <alignment horizontal="center" readingOrder="0" vertical="center"/>
    </xf>
    <xf borderId="0" fillId="0" fontId="22" numFmtId="0" xfId="0" applyAlignment="1" applyFont="1">
      <alignment readingOrder="0" vertical="center"/>
    </xf>
    <xf quotePrefix="1" borderId="60" fillId="0" fontId="22" numFmtId="0" xfId="0" applyAlignment="1" applyBorder="1" applyFont="1">
      <alignment readingOrder="0" vertical="center"/>
    </xf>
    <xf borderId="60" fillId="11" fontId="31" numFmtId="165" xfId="0" applyAlignment="1" applyBorder="1" applyFont="1" applyNumberFormat="1">
      <alignment horizontal="center" vertical="center"/>
    </xf>
    <xf borderId="60" fillId="0" fontId="31" numFmtId="0" xfId="0" applyAlignment="1" applyBorder="1" applyFont="1">
      <alignment horizontal="center" vertical="center"/>
    </xf>
    <xf borderId="60" fillId="0" fontId="31" numFmtId="0" xfId="0" applyAlignment="1" applyBorder="1" applyFont="1">
      <alignment horizontal="center" vertical="center"/>
    </xf>
    <xf borderId="60" fillId="11" fontId="30" numFmtId="165" xfId="0" applyAlignment="1" applyBorder="1" applyFont="1" applyNumberFormat="1">
      <alignment horizontal="center" vertical="center"/>
    </xf>
    <xf borderId="60" fillId="0" fontId="30" numFmtId="0" xfId="0" applyAlignment="1" applyBorder="1" applyFont="1">
      <alignment horizontal="center" vertical="center"/>
    </xf>
    <xf borderId="60" fillId="0" fontId="22" numFmtId="0" xfId="0" applyAlignment="1" applyBorder="1" applyFont="1">
      <alignment readingOrder="0" vertical="center"/>
    </xf>
    <xf borderId="60" fillId="0" fontId="22" numFmtId="0" xfId="0" applyAlignment="1" applyBorder="1" applyFont="1">
      <alignment horizontal="left" readingOrder="0" vertical="center"/>
    </xf>
    <xf borderId="60" fillId="0" fontId="22" numFmtId="0" xfId="0" applyAlignment="1" applyBorder="1" applyFont="1">
      <alignment horizontal="center" vertical="center"/>
    </xf>
    <xf borderId="60" fillId="3" fontId="32" numFmtId="0" xfId="0" applyAlignment="1" applyBorder="1" applyFont="1">
      <alignment horizontal="center" readingOrder="0" vertical="center"/>
    </xf>
    <xf borderId="60" fillId="0" fontId="22" numFmtId="0" xfId="0" applyAlignment="1" applyBorder="1" applyFont="1">
      <alignment readingOrder="0" shrinkToFit="0" vertical="center" wrapText="1"/>
    </xf>
    <xf borderId="60" fillId="0" fontId="25" numFmtId="0" xfId="0" applyAlignment="1" applyBorder="1" applyFont="1">
      <alignment horizontal="center" vertical="center"/>
    </xf>
    <xf quotePrefix="1" borderId="60" fillId="0" fontId="22" numFmtId="0" xfId="0" applyAlignment="1" applyBorder="1" applyFont="1">
      <alignment readingOrder="0" vertical="center"/>
    </xf>
    <xf borderId="60" fillId="11" fontId="30" numFmtId="165" xfId="0" applyAlignment="1" applyBorder="1" applyFont="1" applyNumberFormat="1">
      <alignment horizontal="center" vertical="center"/>
    </xf>
    <xf borderId="60" fillId="0" fontId="22" numFmtId="0" xfId="0" applyAlignment="1" applyBorder="1" applyFont="1">
      <alignment readingOrder="0" shrinkToFit="0" vertical="center" wrapText="1"/>
    </xf>
    <xf borderId="60" fillId="0" fontId="33" numFmtId="0" xfId="0" applyAlignment="1" applyBorder="1" applyFont="1">
      <alignment readingOrder="0" vertical="center"/>
    </xf>
    <xf quotePrefix="1" borderId="60" fillId="0" fontId="25" numFmtId="0" xfId="0" applyAlignment="1" applyBorder="1" applyFont="1">
      <alignment readingOrder="0" shrinkToFit="0" vertical="center" wrapText="1"/>
    </xf>
    <xf borderId="60" fillId="3" fontId="32" numFmtId="0" xfId="0" applyAlignment="1" applyBorder="1" applyFont="1">
      <alignment readingOrder="0" shrinkToFit="0" vertical="center" wrapText="1"/>
    </xf>
    <xf borderId="60" fillId="3" fontId="22" numFmtId="0" xfId="0" applyAlignment="1" applyBorder="1" applyFont="1">
      <alignment horizontal="center" readingOrder="0" shrinkToFit="0" vertical="center" wrapText="1"/>
    </xf>
    <xf borderId="60" fillId="11" fontId="22" numFmtId="0" xfId="0" applyAlignment="1" applyBorder="1" applyFont="1">
      <alignment horizontal="center" readingOrder="0" vertical="center"/>
    </xf>
    <xf quotePrefix="1" borderId="60" fillId="0" fontId="22" numFmtId="0" xfId="0" applyAlignment="1" applyBorder="1" applyFont="1">
      <alignment readingOrder="0" shrinkToFit="0" vertical="center" wrapText="1"/>
    </xf>
    <xf borderId="60" fillId="3" fontId="20" numFmtId="0" xfId="0" applyAlignment="1" applyBorder="1" applyFont="1">
      <alignment horizontal="center" readingOrder="0" shrinkToFit="0" vertical="center" wrapText="0"/>
    </xf>
    <xf borderId="60" fillId="3" fontId="20" numFmtId="0" xfId="0" applyAlignment="1" applyBorder="1" applyFont="1">
      <alignment readingOrder="0" shrinkToFit="0" vertical="center" wrapText="0"/>
    </xf>
    <xf borderId="60" fillId="6" fontId="20" numFmtId="0" xfId="0" applyAlignment="1" applyBorder="1" applyFont="1">
      <alignment horizontal="center" readingOrder="0" shrinkToFit="0" vertical="center" wrapText="0"/>
    </xf>
    <xf borderId="60" fillId="6" fontId="20" numFmtId="0" xfId="0" applyAlignment="1" applyBorder="1" applyFont="1">
      <alignment readingOrder="0" shrinkToFit="0" vertical="center" wrapText="0"/>
    </xf>
    <xf borderId="60" fillId="13" fontId="22" numFmtId="165" xfId="0" applyAlignment="1" applyBorder="1" applyFill="1" applyFont="1" applyNumberFormat="1">
      <alignment horizontal="center" readingOrder="0" vertical="center"/>
    </xf>
    <xf borderId="60" fillId="0" fontId="25" numFmtId="0" xfId="0" applyAlignment="1" applyBorder="1" applyFont="1">
      <alignment readingOrder="0" vertical="center"/>
    </xf>
    <xf quotePrefix="1" borderId="60" fillId="0" fontId="22" numFmtId="0" xfId="0" applyAlignment="1" applyBorder="1" applyFont="1">
      <alignment horizontal="center" readingOrder="0" shrinkToFit="0" vertical="center" wrapText="1"/>
    </xf>
    <xf borderId="60" fillId="0" fontId="30" numFmtId="0" xfId="0" applyAlignment="1" applyBorder="1" applyFont="1">
      <alignment horizontal="center" readingOrder="0" vertical="center"/>
    </xf>
    <xf borderId="60" fillId="3" fontId="34" numFmtId="0" xfId="0" applyAlignment="1" applyBorder="1" applyFont="1">
      <alignment readingOrder="0" vertical="center"/>
    </xf>
    <xf borderId="60" fillId="14" fontId="22" numFmtId="165" xfId="0" applyAlignment="1" applyBorder="1" applyFill="1" applyFont="1" applyNumberFormat="1">
      <alignment horizontal="center" readingOrder="0" vertical="center"/>
    </xf>
    <xf borderId="60" fillId="0" fontId="20" numFmtId="0" xfId="0" applyAlignment="1" applyBorder="1" applyFont="1">
      <alignment horizontal="center" readingOrder="0" shrinkToFit="0" vertical="center" wrapText="0"/>
    </xf>
    <xf borderId="0" fillId="6" fontId="20" numFmtId="0" xfId="0" applyAlignment="1" applyFont="1">
      <alignment horizontal="center" readingOrder="0" shrinkToFit="0" vertical="center" wrapText="0"/>
    </xf>
    <xf borderId="60" fillId="6" fontId="22" numFmtId="0" xfId="0" applyAlignment="1" applyBorder="1" applyFont="1">
      <alignment readingOrder="0" vertical="center"/>
    </xf>
    <xf borderId="60" fillId="0" fontId="35" numFmtId="0" xfId="0" applyAlignment="1" applyBorder="1" applyFont="1">
      <alignment horizontal="center" readingOrder="0" shrinkToFit="0" vertical="center" wrapText="1"/>
    </xf>
    <xf borderId="60" fillId="0" fontId="20" numFmtId="0" xfId="0" applyAlignment="1" applyBorder="1" applyFont="1">
      <alignment horizontal="center" readingOrder="0" shrinkToFit="0" vertical="center" wrapText="1"/>
    </xf>
    <xf borderId="60" fillId="0" fontId="22" numFmtId="0" xfId="0" applyAlignment="1" applyBorder="1" applyFont="1">
      <alignment horizontal="left" readingOrder="0" shrinkToFit="0" vertical="center" wrapText="1"/>
    </xf>
    <xf borderId="60" fillId="0" fontId="36" numFmtId="0" xfId="0" applyAlignment="1" applyBorder="1" applyFont="1">
      <alignment horizontal="center" readingOrder="0" shrinkToFit="0" vertical="center" wrapText="1"/>
    </xf>
    <xf borderId="60" fillId="0" fontId="37" numFmtId="0" xfId="0" applyAlignment="1" applyBorder="1" applyFont="1">
      <alignment horizontal="center" readingOrder="0" shrinkToFit="0" vertical="center" wrapText="1"/>
    </xf>
    <xf borderId="60" fillId="0" fontId="37" numFmtId="0" xfId="0" applyAlignment="1" applyBorder="1" applyFont="1">
      <alignment readingOrder="0" shrinkToFit="0" vertical="center" wrapText="1"/>
    </xf>
    <xf borderId="60" fillId="12" fontId="20" numFmtId="165" xfId="0" applyAlignment="1" applyBorder="1" applyFont="1" applyNumberFormat="1">
      <alignment horizontal="center" readingOrder="0" shrinkToFit="0" vertical="center" wrapText="0"/>
    </xf>
    <xf borderId="60" fillId="0" fontId="20" numFmtId="0" xfId="0" applyAlignment="1" applyBorder="1" applyFont="1">
      <alignment horizontal="left" readingOrder="0" vertical="center"/>
    </xf>
    <xf borderId="60" fillId="0" fontId="20" numFmtId="0" xfId="0" applyAlignment="1" applyBorder="1" applyFont="1">
      <alignment horizontal="center" readingOrder="0" vertical="center"/>
    </xf>
    <xf borderId="60" fillId="0" fontId="38" numFmtId="0" xfId="0" applyAlignment="1" applyBorder="1" applyFont="1">
      <alignment horizontal="center" readingOrder="0" shrinkToFit="0" vertical="center" wrapText="1"/>
    </xf>
    <xf borderId="0" fillId="0" fontId="39" numFmtId="0" xfId="0" applyAlignment="1" applyFont="1">
      <alignment horizontal="center" readingOrder="0" shrinkToFit="0" vertical="center" wrapText="0"/>
    </xf>
    <xf borderId="0" fillId="3" fontId="21" numFmtId="0" xfId="0" applyAlignment="1" applyFont="1">
      <alignment horizontal="center" readingOrder="0" shrinkToFit="0" vertical="center" wrapText="0"/>
    </xf>
    <xf borderId="0" fillId="3" fontId="21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 shrinkToFit="0" vertical="center" wrapText="0"/>
    </xf>
    <xf borderId="0" fillId="15" fontId="0" numFmtId="0" xfId="0" applyAlignment="1" applyFill="1" applyFont="1">
      <alignment vertical="center"/>
    </xf>
    <xf borderId="0" fillId="0" fontId="0" numFmtId="0" xfId="0" applyAlignment="1" applyFont="1">
      <alignment readingOrder="0" vertical="center"/>
    </xf>
    <xf borderId="0" fillId="0" fontId="0" numFmtId="0" xfId="0" applyAlignment="1" applyFont="1">
      <alignment vertical="center"/>
    </xf>
    <xf borderId="0" fillId="0" fontId="19" numFmtId="0" xfId="0" applyAlignment="1" applyFont="1">
      <alignment horizontal="center" shrinkToFit="0" vertical="center" wrapText="0"/>
    </xf>
    <xf borderId="0" fillId="16" fontId="0" numFmtId="0" xfId="0" applyAlignment="1" applyFill="1" applyFont="1">
      <alignment vertical="center"/>
    </xf>
    <xf borderId="0" fillId="0" fontId="19" numFmtId="165" xfId="0" applyAlignment="1" applyFont="1" applyNumberFormat="1">
      <alignment horizontal="center" readingOrder="0" shrinkToFit="0" vertical="center" wrapText="0"/>
    </xf>
    <xf borderId="0" fillId="17" fontId="0" numFmtId="0" xfId="0" applyAlignment="1" applyFill="1" applyFont="1">
      <alignment vertical="center"/>
    </xf>
    <xf borderId="60" fillId="7" fontId="21" numFmtId="0" xfId="0" applyAlignment="1" applyBorder="1" applyFont="1">
      <alignment horizontal="center" readingOrder="0" shrinkToFit="0" vertical="center" wrapText="0"/>
    </xf>
    <xf borderId="60" fillId="9" fontId="21" numFmtId="0" xfId="0" applyAlignment="1" applyBorder="1" applyFont="1">
      <alignment horizontal="center" readingOrder="0" shrinkToFit="0" vertical="center" wrapText="0"/>
    </xf>
    <xf borderId="60" fillId="7" fontId="21" numFmtId="0" xfId="0" applyAlignment="1" applyBorder="1" applyFont="1">
      <alignment horizontal="center" readingOrder="0" vertical="center"/>
    </xf>
    <xf borderId="61" fillId="7" fontId="21" numFmtId="0" xfId="0" applyAlignment="1" applyBorder="1" applyFont="1">
      <alignment horizontal="center" readingOrder="0" shrinkToFit="0" vertical="center" wrapText="0"/>
    </xf>
    <xf borderId="61" fillId="7" fontId="21" numFmtId="0" xfId="0" applyAlignment="1" applyBorder="1" applyFont="1">
      <alignment horizontal="center" readingOrder="0" vertical="center"/>
    </xf>
    <xf borderId="60" fillId="15" fontId="19" numFmtId="168" xfId="0" applyAlignment="1" applyBorder="1" applyFont="1" applyNumberFormat="1">
      <alignment horizontal="center" readingOrder="0" shrinkToFit="0" vertical="center" wrapText="0"/>
    </xf>
    <xf borderId="60" fillId="15" fontId="19" numFmtId="0" xfId="0" applyAlignment="1" applyBorder="1" applyFont="1">
      <alignment horizontal="center" readingOrder="0" shrinkToFit="0" vertical="center" wrapText="0"/>
    </xf>
    <xf borderId="60" fillId="15" fontId="40" numFmtId="0" xfId="0" applyAlignment="1" applyBorder="1" applyFont="1">
      <alignment horizontal="center" shrinkToFit="0" vertical="center" wrapText="0"/>
    </xf>
    <xf borderId="60" fillId="15" fontId="41" numFmtId="0" xfId="0" applyAlignment="1" applyBorder="1" applyFont="1">
      <alignment horizontal="center" readingOrder="0" vertical="center"/>
    </xf>
    <xf borderId="60" fillId="15" fontId="19" numFmtId="0" xfId="0" applyAlignment="1" applyBorder="1" applyFont="1">
      <alignment readingOrder="0" shrinkToFit="0" vertical="center" wrapText="0"/>
    </xf>
    <xf borderId="60" fillId="15" fontId="0" numFmtId="0" xfId="0" applyAlignment="1" applyBorder="1" applyFont="1">
      <alignment horizontal="center" readingOrder="0" vertical="center"/>
    </xf>
    <xf borderId="60" fillId="15" fontId="41" numFmtId="3" xfId="0" applyAlignment="1" applyBorder="1" applyFont="1" applyNumberFormat="1">
      <alignment horizontal="right" readingOrder="0" vertical="center"/>
    </xf>
    <xf borderId="60" fillId="15" fontId="19" numFmtId="0" xfId="0" applyAlignment="1" applyBorder="1" applyFont="1">
      <alignment horizontal="center" readingOrder="0" shrinkToFit="0" vertical="center" wrapText="0"/>
    </xf>
    <xf borderId="61" fillId="15" fontId="19" numFmtId="0" xfId="0" applyAlignment="1" applyBorder="1" applyFont="1">
      <alignment horizontal="center" readingOrder="0" shrinkToFit="0" vertical="center" wrapText="0"/>
    </xf>
    <xf borderId="61" fillId="15" fontId="28" numFmtId="0" xfId="0" applyAlignment="1" applyBorder="1" applyFont="1">
      <alignment horizontal="center" readingOrder="0" vertical="center"/>
    </xf>
    <xf borderId="61" fillId="15" fontId="19" numFmtId="169" xfId="0" applyAlignment="1" applyBorder="1" applyFont="1" applyNumberFormat="1">
      <alignment horizontal="center" readingOrder="0" shrinkToFit="0" vertical="center" wrapText="0"/>
    </xf>
    <xf borderId="61" fillId="15" fontId="19" numFmtId="3" xfId="0" applyAlignment="1" applyBorder="1" applyFont="1" applyNumberFormat="1">
      <alignment horizontal="right" readingOrder="0" shrinkToFit="0" vertical="center" wrapText="0"/>
    </xf>
    <xf borderId="60" fillId="15" fontId="19" numFmtId="0" xfId="0" applyAlignment="1" applyBorder="1" applyFont="1">
      <alignment shrinkToFit="0" vertical="center" wrapText="0"/>
    </xf>
    <xf borderId="61" fillId="15" fontId="19" numFmtId="168" xfId="0" applyAlignment="1" applyBorder="1" applyFont="1" applyNumberFormat="1">
      <alignment horizontal="center" readingOrder="0" shrinkToFit="0" vertical="center" wrapText="0"/>
    </xf>
    <xf borderId="60" fillId="15" fontId="28" numFmtId="0" xfId="0" applyAlignment="1" applyBorder="1" applyFont="1">
      <alignment horizontal="center" vertical="center"/>
    </xf>
    <xf borderId="60" fillId="15" fontId="19" numFmtId="3" xfId="0" applyAlignment="1" applyBorder="1" applyFont="1" applyNumberFormat="1">
      <alignment horizontal="right" readingOrder="0" shrinkToFit="0" vertical="center" wrapText="0"/>
    </xf>
    <xf borderId="60" fillId="15" fontId="19" numFmtId="0" xfId="0" applyAlignment="1" applyBorder="1" applyFont="1">
      <alignment horizontal="center" shrinkToFit="0" vertical="center" wrapText="0"/>
    </xf>
    <xf borderId="60" fillId="3" fontId="19" numFmtId="168" xfId="0" applyAlignment="1" applyBorder="1" applyFont="1" applyNumberFormat="1">
      <alignment horizontal="center" readingOrder="0" shrinkToFit="0" vertical="center" wrapText="0"/>
    </xf>
    <xf borderId="60" fillId="3" fontId="19" numFmtId="0" xfId="0" applyAlignment="1" applyBorder="1" applyFont="1">
      <alignment horizontal="center" readingOrder="0" shrinkToFit="0" vertical="center" wrapText="0"/>
    </xf>
    <xf borderId="60" fillId="3" fontId="40" numFmtId="0" xfId="0" applyAlignment="1" applyBorder="1" applyFont="1">
      <alignment horizontal="center" shrinkToFit="0" vertical="center" wrapText="0"/>
    </xf>
    <xf borderId="60" fillId="3" fontId="41" numFmtId="0" xfId="0" applyAlignment="1" applyBorder="1" applyFont="1">
      <alignment horizontal="center" readingOrder="0" vertical="center"/>
    </xf>
    <xf borderId="60" fillId="3" fontId="19" numFmtId="0" xfId="0" applyAlignment="1" applyBorder="1" applyFont="1">
      <alignment readingOrder="0" shrinkToFit="0" vertical="center" wrapText="0"/>
    </xf>
    <xf borderId="60" fillId="3" fontId="0" numFmtId="0" xfId="0" applyAlignment="1" applyBorder="1" applyFont="1">
      <alignment horizontal="center" readingOrder="0" vertical="center"/>
    </xf>
    <xf borderId="60" fillId="3" fontId="41" numFmtId="3" xfId="0" applyAlignment="1" applyBorder="1" applyFont="1" applyNumberFormat="1">
      <alignment horizontal="right" readingOrder="0" vertical="center"/>
    </xf>
    <xf borderId="60" fillId="3" fontId="19" numFmtId="0" xfId="0" applyAlignment="1" applyBorder="1" applyFont="1">
      <alignment horizontal="center" readingOrder="0" shrinkToFit="0" vertical="center" wrapText="0"/>
    </xf>
    <xf borderId="60" fillId="3" fontId="28" numFmtId="0" xfId="0" applyAlignment="1" applyBorder="1" applyFont="1">
      <alignment horizontal="center" vertical="center"/>
    </xf>
    <xf borderId="60" fillId="3" fontId="19" numFmtId="3" xfId="0" applyAlignment="1" applyBorder="1" applyFont="1" applyNumberFormat="1">
      <alignment horizontal="right" readingOrder="0" shrinkToFit="0" vertical="center" wrapText="0"/>
    </xf>
    <xf borderId="60" fillId="3" fontId="19" numFmtId="0" xfId="0" applyAlignment="1" applyBorder="1" applyFont="1">
      <alignment shrinkToFit="0" vertical="center" wrapText="0"/>
    </xf>
    <xf borderId="60" fillId="3" fontId="19" numFmtId="0" xfId="0" applyAlignment="1" applyBorder="1" applyFont="1">
      <alignment horizontal="center" shrinkToFit="0" vertical="center" wrapText="0"/>
    </xf>
    <xf borderId="0" fillId="3" fontId="0" numFmtId="0" xfId="0" applyAlignment="1" applyFont="1">
      <alignment vertical="center"/>
    </xf>
    <xf borderId="60" fillId="17" fontId="19" numFmtId="168" xfId="0" applyAlignment="1" applyBorder="1" applyFont="1" applyNumberFormat="1">
      <alignment horizontal="center" readingOrder="0" shrinkToFit="0" vertical="center" wrapText="0"/>
    </xf>
    <xf borderId="60" fillId="17" fontId="19" numFmtId="0" xfId="0" applyAlignment="1" applyBorder="1" applyFont="1">
      <alignment horizontal="center" readingOrder="0" shrinkToFit="0" vertical="center" wrapText="0"/>
    </xf>
    <xf borderId="60" fillId="17" fontId="40" numFmtId="0" xfId="0" applyAlignment="1" applyBorder="1" applyFont="1">
      <alignment horizontal="center" shrinkToFit="0" vertical="center" wrapText="0"/>
    </xf>
    <xf borderId="60" fillId="17" fontId="41" numFmtId="0" xfId="0" applyAlignment="1" applyBorder="1" applyFont="1">
      <alignment horizontal="center" readingOrder="0" vertical="center"/>
    </xf>
    <xf borderId="60" fillId="17" fontId="19" numFmtId="0" xfId="0" applyAlignment="1" applyBorder="1" applyFont="1">
      <alignment readingOrder="0" shrinkToFit="0" vertical="center" wrapText="0"/>
    </xf>
    <xf borderId="60" fillId="17" fontId="0" numFmtId="0" xfId="0" applyAlignment="1" applyBorder="1" applyFont="1">
      <alignment horizontal="center" readingOrder="0" vertical="center"/>
    </xf>
    <xf borderId="60" fillId="17" fontId="41" numFmtId="3" xfId="0" applyAlignment="1" applyBorder="1" applyFont="1" applyNumberFormat="1">
      <alignment horizontal="right" readingOrder="0" vertical="center"/>
    </xf>
    <xf borderId="60" fillId="17" fontId="19" numFmtId="0" xfId="0" applyAlignment="1" applyBorder="1" applyFont="1">
      <alignment horizontal="center" readingOrder="0" shrinkToFit="0" vertical="center" wrapText="0"/>
    </xf>
    <xf borderId="60" fillId="17" fontId="28" numFmtId="0" xfId="0" applyAlignment="1" applyBorder="1" applyFont="1">
      <alignment horizontal="center" vertical="center"/>
    </xf>
    <xf borderId="60" fillId="17" fontId="19" numFmtId="3" xfId="0" applyAlignment="1" applyBorder="1" applyFont="1" applyNumberFormat="1">
      <alignment horizontal="right" readingOrder="0" shrinkToFit="0" vertical="center" wrapText="0"/>
    </xf>
    <xf borderId="60" fillId="17" fontId="19" numFmtId="0" xfId="0" applyAlignment="1" applyBorder="1" applyFont="1">
      <alignment shrinkToFit="0" vertical="center" wrapText="0"/>
    </xf>
    <xf borderId="60" fillId="17" fontId="19" numFmtId="0" xfId="0" applyAlignment="1" applyBorder="1" applyFont="1">
      <alignment horizontal="center" shrinkToFit="0" vertical="center" wrapText="0"/>
    </xf>
    <xf borderId="60" fillId="3" fontId="19" numFmtId="0" xfId="0" applyAlignment="1" applyBorder="1" applyFont="1">
      <alignment horizontal="center" shrinkToFit="0" vertical="center" wrapText="0"/>
    </xf>
    <xf borderId="60" fillId="15" fontId="19" numFmtId="0" xfId="0" applyAlignment="1" applyBorder="1" applyFont="1">
      <alignment horizontal="center" shrinkToFit="0" vertical="center" wrapText="0"/>
    </xf>
    <xf borderId="60" fillId="3" fontId="28" numFmtId="0" xfId="0" applyAlignment="1" applyBorder="1" applyFont="1">
      <alignment horizontal="center" vertical="center"/>
    </xf>
    <xf borderId="60" fillId="3" fontId="28" numFmtId="0" xfId="0" applyAlignment="1" applyBorder="1" applyFont="1">
      <alignment horizontal="center" readingOrder="0" vertical="center"/>
    </xf>
    <xf borderId="60" fillId="3" fontId="0" numFmtId="0" xfId="0" applyAlignment="1" applyBorder="1" applyFont="1">
      <alignment horizontal="center" vertical="center"/>
    </xf>
    <xf borderId="60" fillId="3" fontId="19" numFmtId="168" xfId="0" applyAlignment="1" applyBorder="1" applyFont="1" applyNumberFormat="1">
      <alignment horizontal="center" shrinkToFit="0" vertical="center" wrapText="0"/>
    </xf>
    <xf borderId="60" fillId="3" fontId="19" numFmtId="3" xfId="0" applyAlignment="1" applyBorder="1" applyFont="1" applyNumberFormat="1">
      <alignment horizontal="right" shrinkToFit="0" vertical="center" wrapText="0"/>
    </xf>
    <xf borderId="60" fillId="15" fontId="19" numFmtId="168" xfId="0" applyAlignment="1" applyBorder="1" applyFont="1" applyNumberFormat="1">
      <alignment horizontal="center" shrinkToFit="0" vertical="center" wrapText="0"/>
    </xf>
    <xf borderId="60" fillId="15" fontId="41" numFmtId="0" xfId="0" applyAlignment="1" applyBorder="1" applyFont="1">
      <alignment horizontal="center" vertical="center"/>
    </xf>
    <xf borderId="60" fillId="15" fontId="19" numFmtId="0" xfId="0" applyAlignment="1" applyBorder="1" applyFont="1">
      <alignment shrinkToFit="0" vertical="center" wrapText="0"/>
    </xf>
    <xf borderId="60" fillId="15" fontId="41" numFmtId="3" xfId="0" applyAlignment="1" applyBorder="1" applyFont="1" applyNumberFormat="1">
      <alignment horizontal="right" vertical="center"/>
    </xf>
    <xf borderId="61" fillId="15" fontId="19" numFmtId="169" xfId="0" applyAlignment="1" applyBorder="1" applyFont="1" applyNumberFormat="1">
      <alignment horizontal="center" shrinkToFit="0" vertical="center" wrapText="0"/>
    </xf>
    <xf borderId="60" fillId="6" fontId="19" numFmtId="168" xfId="0" applyAlignment="1" applyBorder="1" applyFont="1" applyNumberFormat="1">
      <alignment horizontal="center" readingOrder="0" shrinkToFit="0" vertical="center" wrapText="0"/>
    </xf>
    <xf borderId="60" fillId="6" fontId="19" numFmtId="0" xfId="0" applyAlignment="1" applyBorder="1" applyFont="1">
      <alignment horizontal="center" shrinkToFit="0" vertical="center" wrapText="0"/>
    </xf>
    <xf borderId="60" fillId="6" fontId="19" numFmtId="0" xfId="0" applyAlignment="1" applyBorder="1" applyFont="1">
      <alignment horizontal="center" readingOrder="0" shrinkToFit="0" vertical="center" wrapText="0"/>
    </xf>
    <xf borderId="60" fillId="6" fontId="40" numFmtId="0" xfId="0" applyAlignment="1" applyBorder="1" applyFont="1">
      <alignment horizontal="center" shrinkToFit="0" vertical="center" wrapText="0"/>
    </xf>
    <xf borderId="60" fillId="6" fontId="41" numFmtId="0" xfId="0" applyAlignment="1" applyBorder="1" applyFont="1">
      <alignment horizontal="center" readingOrder="0" vertical="center"/>
    </xf>
    <xf borderId="60" fillId="6" fontId="19" numFmtId="0" xfId="0" applyAlignment="1" applyBorder="1" applyFont="1">
      <alignment readingOrder="0" shrinkToFit="0" vertical="center" wrapText="0"/>
    </xf>
    <xf borderId="60" fillId="6" fontId="0" numFmtId="0" xfId="0" applyAlignment="1" applyBorder="1" applyFont="1">
      <alignment horizontal="center" readingOrder="0" vertical="center"/>
    </xf>
    <xf borderId="60" fillId="6" fontId="41" numFmtId="3" xfId="0" applyAlignment="1" applyBorder="1" applyFont="1" applyNumberFormat="1">
      <alignment horizontal="right" readingOrder="0" vertical="center"/>
    </xf>
    <xf borderId="60" fillId="6" fontId="19" numFmtId="0" xfId="0" applyAlignment="1" applyBorder="1" applyFont="1">
      <alignment horizontal="center" shrinkToFit="0" vertical="center" wrapText="0"/>
    </xf>
    <xf borderId="60" fillId="6" fontId="19" numFmtId="0" xfId="0" applyAlignment="1" applyBorder="1" applyFont="1">
      <alignment shrinkToFit="0" vertical="center" wrapText="0"/>
    </xf>
    <xf borderId="60" fillId="6" fontId="19" numFmtId="0" xfId="0" applyAlignment="1" applyBorder="1" applyFont="1">
      <alignment horizontal="center" shrinkToFit="0" vertical="center" wrapText="0"/>
    </xf>
    <xf borderId="0" fillId="6" fontId="0" numFmtId="0" xfId="0" applyAlignment="1" applyFont="1">
      <alignment vertical="center"/>
    </xf>
    <xf borderId="60" fillId="6" fontId="19" numFmtId="0" xfId="0" applyAlignment="1" applyBorder="1" applyFont="1">
      <alignment horizontal="center" readingOrder="0" shrinkToFit="0" vertical="center" wrapText="0"/>
    </xf>
    <xf borderId="60" fillId="6" fontId="0" numFmtId="0" xfId="0" applyAlignment="1" applyBorder="1" applyFont="1">
      <alignment horizontal="center" vertical="center"/>
    </xf>
    <xf borderId="60" fillId="6" fontId="19" numFmtId="168" xfId="0" applyAlignment="1" applyBorder="1" applyFont="1" applyNumberFormat="1">
      <alignment horizontal="center" shrinkToFit="0" vertical="center" wrapText="0"/>
    </xf>
    <xf borderId="60" fillId="6" fontId="19" numFmtId="3" xfId="0" applyAlignment="1" applyBorder="1" applyFont="1" applyNumberFormat="1">
      <alignment horizontal="right" shrinkToFit="0" vertical="center" wrapText="0"/>
    </xf>
    <xf borderId="60" fillId="6" fontId="40" numFmtId="0" xfId="0" applyAlignment="1" applyBorder="1" applyFont="1">
      <alignment horizontal="center" readingOrder="0" shrinkToFit="0" vertical="center" wrapText="0"/>
    </xf>
    <xf borderId="60" fillId="6" fontId="19" numFmtId="3" xfId="0" applyAlignment="1" applyBorder="1" applyFont="1" applyNumberFormat="1">
      <alignment horizontal="right" readingOrder="0" shrinkToFit="0" vertical="center" wrapText="0"/>
    </xf>
    <xf borderId="60" fillId="3" fontId="41" numFmtId="3" xfId="0" applyAlignment="1" applyBorder="1" applyFont="1" applyNumberFormat="1">
      <alignment horizontal="right" vertical="center"/>
    </xf>
    <xf borderId="60" fillId="3" fontId="19" numFmtId="0" xfId="0" applyAlignment="1" applyBorder="1" applyFont="1">
      <alignment horizontal="center" shrinkToFit="0" vertical="center" wrapText="0"/>
    </xf>
    <xf borderId="60" fillId="3" fontId="41" numFmtId="0" xfId="0" applyAlignment="1" applyBorder="1" applyFont="1">
      <alignment horizontal="center" vertical="center"/>
    </xf>
    <xf borderId="60" fillId="3" fontId="19" numFmtId="0" xfId="0" applyAlignment="1" applyBorder="1" applyFont="1">
      <alignment shrinkToFit="0" vertical="center" wrapText="0"/>
    </xf>
    <xf borderId="60" fillId="3" fontId="40" numFmtId="0" xfId="0" applyAlignment="1" applyBorder="1" applyFont="1">
      <alignment horizontal="center" readingOrder="0" shrinkToFit="0" vertical="center" wrapText="0"/>
    </xf>
    <xf borderId="60" fillId="3" fontId="42" numFmtId="3" xfId="0" applyAlignment="1" applyBorder="1" applyFont="1" applyNumberFormat="1">
      <alignment horizontal="right" readingOrder="0" vertical="center"/>
    </xf>
    <xf borderId="60" fillId="3" fontId="20" numFmtId="168" xfId="0" applyAlignment="1" applyBorder="1" applyFont="1" applyNumberFormat="1">
      <alignment horizontal="center" readingOrder="0" shrinkToFit="0" vertical="center" wrapText="0"/>
    </xf>
    <xf borderId="60" fillId="16" fontId="19" numFmtId="168" xfId="0" applyAlignment="1" applyBorder="1" applyFont="1" applyNumberFormat="1">
      <alignment horizontal="center" readingOrder="0" shrinkToFit="0" vertical="center" wrapText="0"/>
    </xf>
    <xf borderId="60" fillId="16" fontId="19" numFmtId="0" xfId="0" applyAlignment="1" applyBorder="1" applyFont="1">
      <alignment horizontal="center" shrinkToFit="0" vertical="center" wrapText="0"/>
    </xf>
    <xf borderId="60" fillId="16" fontId="19" numFmtId="0" xfId="0" applyAlignment="1" applyBorder="1" applyFont="1">
      <alignment horizontal="center" readingOrder="0" shrinkToFit="0" vertical="center" wrapText="0"/>
    </xf>
    <xf borderId="60" fillId="16" fontId="40" numFmtId="0" xfId="0" applyAlignment="1" applyBorder="1" applyFont="1">
      <alignment horizontal="center" readingOrder="0" shrinkToFit="0" vertical="center" wrapText="0"/>
    </xf>
    <xf borderId="60" fillId="16" fontId="41" numFmtId="0" xfId="0" applyAlignment="1" applyBorder="1" applyFont="1">
      <alignment horizontal="center" readingOrder="0" vertical="center"/>
    </xf>
    <xf borderId="60" fillId="16" fontId="19" numFmtId="0" xfId="0" applyAlignment="1" applyBorder="1" applyFont="1">
      <alignment readingOrder="0" shrinkToFit="0" vertical="center" wrapText="0"/>
    </xf>
    <xf borderId="60" fillId="16" fontId="0" numFmtId="0" xfId="0" applyAlignment="1" applyBorder="1" applyFont="1">
      <alignment horizontal="center" readingOrder="0" vertical="center"/>
    </xf>
    <xf borderId="60" fillId="16" fontId="41" numFmtId="3" xfId="0" applyAlignment="1" applyBorder="1" applyFont="1" applyNumberFormat="1">
      <alignment horizontal="right" readingOrder="0" vertical="center"/>
    </xf>
    <xf borderId="60" fillId="16" fontId="19" numFmtId="0" xfId="0" applyAlignment="1" applyBorder="1" applyFont="1">
      <alignment horizontal="center" readingOrder="0" shrinkToFit="0" vertical="center" wrapText="0"/>
    </xf>
    <xf borderId="60" fillId="16" fontId="19" numFmtId="3" xfId="0" applyAlignment="1" applyBorder="1" applyFont="1" applyNumberFormat="1">
      <alignment horizontal="right" readingOrder="0" shrinkToFit="0" vertical="center" wrapText="0"/>
    </xf>
    <xf borderId="60" fillId="16" fontId="19" numFmtId="0" xfId="0" applyAlignment="1" applyBorder="1" applyFont="1">
      <alignment shrinkToFit="0" vertical="center" wrapText="0"/>
    </xf>
    <xf borderId="60" fillId="0" fontId="40" numFmtId="0" xfId="0" applyAlignment="1" applyBorder="1" applyFont="1">
      <alignment horizontal="center" readingOrder="0" shrinkToFit="0" vertical="center" wrapText="0"/>
    </xf>
    <xf borderId="60" fillId="3" fontId="19" numFmtId="0" xfId="0" applyAlignment="1" applyBorder="1" applyFont="1">
      <alignment horizontal="center" readingOrder="0" shrinkToFit="0" vertical="center" wrapText="1"/>
    </xf>
    <xf borderId="60" fillId="3" fontId="41" numFmtId="0" xfId="0" applyAlignment="1" applyBorder="1" applyFont="1">
      <alignment horizontal="right" readingOrder="0" vertical="center"/>
    </xf>
    <xf borderId="62" fillId="3" fontId="19" numFmtId="168" xfId="0" applyAlignment="1" applyBorder="1" applyFont="1" applyNumberFormat="1">
      <alignment horizontal="center" readingOrder="0" shrinkToFit="0" vertical="center" wrapText="0"/>
    </xf>
    <xf borderId="62" fillId="3" fontId="19" numFmtId="0" xfId="0" applyAlignment="1" applyBorder="1" applyFont="1">
      <alignment shrinkToFit="0" vertical="center" wrapText="0"/>
    </xf>
    <xf borderId="62" fillId="3" fontId="19" numFmtId="0" xfId="0" applyAlignment="1" applyBorder="1" applyFont="1">
      <alignment horizontal="center" readingOrder="0" shrinkToFit="0" vertical="center" wrapText="0"/>
    </xf>
    <xf borderId="62" fillId="3" fontId="19" numFmtId="0" xfId="0" applyAlignment="1" applyBorder="1" applyFont="1">
      <alignment readingOrder="0" shrinkToFit="0" vertical="center" wrapText="0"/>
    </xf>
    <xf borderId="62" fillId="3" fontId="0" numFmtId="0" xfId="0" applyAlignment="1" applyBorder="1" applyFont="1">
      <alignment horizontal="center" readingOrder="0" vertical="center"/>
    </xf>
    <xf borderId="62" fillId="3" fontId="19" numFmtId="3" xfId="0" applyAlignment="1" applyBorder="1" applyFont="1" applyNumberFormat="1">
      <alignment horizontal="right" readingOrder="0" shrinkToFit="0" vertical="center" wrapText="0"/>
    </xf>
    <xf borderId="62" fillId="3" fontId="19" numFmtId="0" xfId="0" applyAlignment="1" applyBorder="1" applyFont="1">
      <alignment horizontal="center" readingOrder="0" shrinkToFit="0" vertical="center" wrapText="0"/>
    </xf>
    <xf borderId="60" fillId="3" fontId="28" numFmtId="3" xfId="0" applyAlignment="1" applyBorder="1" applyFont="1" applyNumberFormat="1">
      <alignment horizontal="right" vertical="center"/>
    </xf>
    <xf borderId="62" fillId="17" fontId="19" numFmtId="168" xfId="0" applyAlignment="1" applyBorder="1" applyFont="1" applyNumberFormat="1">
      <alignment horizontal="center" readingOrder="0" shrinkToFit="0" vertical="center" wrapText="0"/>
    </xf>
    <xf borderId="62" fillId="17" fontId="19" numFmtId="0" xfId="0" applyAlignment="1" applyBorder="1" applyFont="1">
      <alignment shrinkToFit="0" vertical="center" wrapText="0"/>
    </xf>
    <xf borderId="60" fillId="17" fontId="40" numFmtId="0" xfId="0" applyAlignment="1" applyBorder="1" applyFont="1">
      <alignment horizontal="center" readingOrder="0" shrinkToFit="0" vertical="center" wrapText="0"/>
    </xf>
    <xf borderId="62" fillId="17" fontId="19" numFmtId="0" xfId="0" applyAlignment="1" applyBorder="1" applyFont="1">
      <alignment horizontal="center" readingOrder="0" shrinkToFit="0" vertical="center" wrapText="0"/>
    </xf>
    <xf borderId="62" fillId="17" fontId="19" numFmtId="0" xfId="0" applyAlignment="1" applyBorder="1" applyFont="1">
      <alignment readingOrder="0" shrinkToFit="0" vertical="center" wrapText="0"/>
    </xf>
    <xf borderId="62" fillId="17" fontId="19" numFmtId="3" xfId="0" applyAlignment="1" applyBorder="1" applyFont="1" applyNumberFormat="1">
      <alignment horizontal="right" readingOrder="0" shrinkToFit="0" vertical="center" wrapText="0"/>
    </xf>
    <xf borderId="62" fillId="17" fontId="19" numFmtId="0" xfId="0" applyAlignment="1" applyBorder="1" applyFont="1">
      <alignment horizontal="center" readingOrder="0" shrinkToFit="0" vertical="center" wrapText="0"/>
    </xf>
    <xf borderId="0" fillId="6" fontId="0" numFmtId="0" xfId="0" applyAlignment="1" applyFont="1">
      <alignment vertical="center"/>
    </xf>
    <xf borderId="0" fillId="6" fontId="43" numFmtId="0" xfId="0" applyAlignment="1" applyFont="1">
      <alignment vertical="center"/>
    </xf>
    <xf borderId="60" fillId="3" fontId="28" numFmtId="168" xfId="0" applyAlignment="1" applyBorder="1" applyFont="1" applyNumberFormat="1">
      <alignment horizontal="center" vertical="center"/>
    </xf>
    <xf borderId="60" fillId="3" fontId="28" numFmtId="3" xfId="0" applyAlignment="1" applyBorder="1" applyFont="1" applyNumberFormat="1">
      <alignment horizontal="right" vertical="center"/>
    </xf>
    <xf borderId="60" fillId="0" fontId="19" numFmtId="168" xfId="0" applyAlignment="1" applyBorder="1" applyFont="1" applyNumberFormat="1">
      <alignment horizontal="center" readingOrder="0" shrinkToFit="0" vertical="center" wrapText="0"/>
    </xf>
    <xf borderId="60" fillId="3" fontId="28" numFmtId="168" xfId="0" applyAlignment="1" applyBorder="1" applyFont="1" applyNumberFormat="1">
      <alignment horizontal="center" readingOrder="0" vertical="center"/>
    </xf>
    <xf borderId="60" fillId="3" fontId="19" numFmtId="168" xfId="0" applyAlignment="1" applyBorder="1" applyFont="1" applyNumberFormat="1">
      <alignment horizontal="center" readingOrder="0" shrinkToFit="0" vertical="center" wrapText="0"/>
    </xf>
    <xf borderId="60" fillId="6" fontId="28" numFmtId="168" xfId="0" applyAlignment="1" applyBorder="1" applyFont="1" applyNumberFormat="1">
      <alignment horizontal="center" vertical="center"/>
    </xf>
    <xf borderId="60" fillId="6" fontId="28" numFmtId="3" xfId="0" applyAlignment="1" applyBorder="1" applyFont="1" applyNumberFormat="1">
      <alignment horizontal="right" vertical="center"/>
    </xf>
    <xf borderId="60" fillId="6" fontId="28" numFmtId="168" xfId="0" applyAlignment="1" applyBorder="1" applyFont="1" applyNumberFormat="1">
      <alignment horizontal="center" readingOrder="0" vertical="center"/>
    </xf>
    <xf borderId="60" fillId="3" fontId="19" numFmtId="0" xfId="0" applyAlignment="1" applyBorder="1" applyFont="1">
      <alignment readingOrder="0" shrinkToFit="0" vertical="center" wrapText="0"/>
    </xf>
    <xf borderId="60" fillId="3" fontId="0" numFmtId="0" xfId="0" applyAlignment="1" applyBorder="1" applyFont="1">
      <alignment horizontal="center" readingOrder="0" vertical="center"/>
    </xf>
    <xf borderId="60" fillId="3" fontId="19" numFmtId="0" xfId="0" applyAlignment="1" applyBorder="1" applyFont="1">
      <alignment shrinkToFit="0" vertical="center" wrapText="0"/>
    </xf>
    <xf borderId="60" fillId="6" fontId="19" numFmtId="168" xfId="0" applyAlignment="1" applyBorder="1" applyFont="1" applyNumberFormat="1">
      <alignment horizontal="center" readingOrder="0" shrinkToFit="0" vertical="center" wrapText="0"/>
    </xf>
    <xf borderId="60" fillId="6" fontId="19" numFmtId="0" xfId="0" applyAlignment="1" applyBorder="1" applyFont="1">
      <alignment shrinkToFit="0" vertical="center" wrapText="0"/>
    </xf>
    <xf borderId="60" fillId="6" fontId="19" numFmtId="0" xfId="0" applyAlignment="1" applyBorder="1" applyFont="1">
      <alignment readingOrder="0" shrinkToFit="0" vertical="center" wrapText="0"/>
    </xf>
    <xf borderId="60" fillId="6" fontId="0" numFmtId="0" xfId="0" applyAlignment="1" applyBorder="1" applyFont="1">
      <alignment horizontal="center" readingOrder="0" vertical="center"/>
    </xf>
    <xf borderId="60" fillId="6" fontId="28" numFmtId="0" xfId="0" applyAlignment="1" applyBorder="1" applyFont="1">
      <alignment horizontal="center" vertical="center"/>
    </xf>
    <xf borderId="60" fillId="17" fontId="19" numFmtId="168" xfId="0" applyAlignment="1" applyBorder="1" applyFont="1" applyNumberFormat="1">
      <alignment horizontal="center" readingOrder="0" shrinkToFit="0" vertical="center" wrapText="0"/>
    </xf>
    <xf borderId="60" fillId="17" fontId="19" numFmtId="0" xfId="0" applyAlignment="1" applyBorder="1" applyFont="1">
      <alignment shrinkToFit="0" vertical="center" wrapText="0"/>
    </xf>
    <xf borderId="60" fillId="17" fontId="19" numFmtId="0" xfId="0" applyAlignment="1" applyBorder="1" applyFont="1">
      <alignment readingOrder="0" shrinkToFit="0" vertical="center" wrapText="0"/>
    </xf>
    <xf borderId="60" fillId="17" fontId="0" numFmtId="0" xfId="0" applyAlignment="1" applyBorder="1" applyFont="1">
      <alignment horizontal="center" readingOrder="0" vertical="center"/>
    </xf>
    <xf borderId="60" fillId="6" fontId="41" numFmtId="0" xfId="0" applyAlignment="1" applyBorder="1" applyFont="1">
      <alignment horizontal="center" readingOrder="0" vertical="center"/>
    </xf>
    <xf borderId="60" fillId="6" fontId="19" numFmtId="3" xfId="0" applyAlignment="1" applyBorder="1" applyFont="1" applyNumberFormat="1">
      <alignment horizontal="right" readingOrder="0" shrinkToFit="0" vertical="center" wrapText="0"/>
    </xf>
    <xf borderId="60" fillId="6" fontId="28" numFmtId="168" xfId="0" applyAlignment="1" applyBorder="1" applyFont="1" applyNumberFormat="1">
      <alignment horizontal="center" readingOrder="0" vertical="center"/>
    </xf>
    <xf borderId="60" fillId="6" fontId="28" numFmtId="3" xfId="0" applyAlignment="1" applyBorder="1" applyFont="1" applyNumberFormat="1">
      <alignment horizontal="right" readingOrder="0" vertical="center"/>
    </xf>
    <xf borderId="60" fillId="3" fontId="41" numFmtId="0" xfId="0" applyAlignment="1" applyBorder="1" applyFont="1">
      <alignment horizontal="center" readingOrder="0" vertical="center"/>
    </xf>
    <xf borderId="60" fillId="3" fontId="19" numFmtId="3" xfId="0" applyAlignment="1" applyBorder="1" applyFont="1" applyNumberFormat="1">
      <alignment horizontal="right" readingOrder="0" shrinkToFit="0" vertical="center" wrapText="0"/>
    </xf>
    <xf borderId="60" fillId="3" fontId="19" numFmtId="0" xfId="0" applyAlignment="1" applyBorder="1" applyFont="1">
      <alignment horizontal="right" shrinkToFit="0" vertical="center" wrapText="0"/>
    </xf>
    <xf borderId="60" fillId="3" fontId="28" numFmtId="3" xfId="0" applyAlignment="1" applyBorder="1" applyFont="1" applyNumberFormat="1">
      <alignment horizontal="right" readingOrder="0" vertical="center"/>
    </xf>
    <xf borderId="60" fillId="17" fontId="41" numFmtId="0" xfId="0" applyAlignment="1" applyBorder="1" applyFont="1">
      <alignment horizontal="center" readingOrder="0" vertical="center"/>
    </xf>
    <xf borderId="60" fillId="17" fontId="19" numFmtId="0" xfId="0" applyAlignment="1" applyBorder="1" applyFont="1">
      <alignment horizontal="right" readingOrder="0" shrinkToFit="0" vertical="center" wrapText="0"/>
    </xf>
    <xf borderId="60" fillId="17" fontId="19" numFmtId="3" xfId="0" applyAlignment="1" applyBorder="1" applyFont="1" applyNumberFormat="1">
      <alignment horizontal="right" readingOrder="0" shrinkToFit="0" vertical="center" wrapText="0"/>
    </xf>
    <xf borderId="60" fillId="17" fontId="19" numFmtId="0" xfId="0" applyAlignment="1" applyBorder="1" applyFont="1">
      <alignment horizontal="right" shrinkToFit="0" vertical="center" wrapText="0"/>
    </xf>
    <xf borderId="60" fillId="6" fontId="19" numFmtId="0" xfId="0" applyAlignment="1" applyBorder="1" applyFont="1">
      <alignment horizontal="right" shrinkToFit="0" vertical="center" wrapText="0"/>
    </xf>
    <xf borderId="60" fillId="3" fontId="0" numFmtId="0" xfId="0" applyAlignment="1" applyBorder="1" applyFont="1">
      <alignment vertical="center"/>
    </xf>
    <xf borderId="60" fillId="3" fontId="0" numFmtId="0" xfId="0" applyAlignment="1" applyBorder="1" applyFont="1">
      <alignment readingOrder="0" vertical="center"/>
    </xf>
    <xf borderId="60" fillId="3" fontId="0" numFmtId="168" xfId="0" applyAlignment="1" applyBorder="1" applyFont="1" applyNumberFormat="1">
      <alignment horizontal="center" readingOrder="0" vertical="center"/>
    </xf>
    <xf borderId="60" fillId="6" fontId="44" numFmtId="168" xfId="0" applyAlignment="1" applyBorder="1" applyFont="1" applyNumberFormat="1">
      <alignment horizontal="center" readingOrder="0" shrinkToFit="0" vertical="center" wrapText="0"/>
    </xf>
    <xf borderId="60" fillId="6" fontId="43" numFmtId="0" xfId="0" applyAlignment="1" applyBorder="1" applyFont="1">
      <alignment vertical="center"/>
    </xf>
    <xf borderId="60" fillId="6" fontId="44" numFmtId="0" xfId="0" applyAlignment="1" applyBorder="1" applyFont="1">
      <alignment horizontal="center" readingOrder="0" shrinkToFit="0" vertical="center" wrapText="0"/>
    </xf>
    <xf borderId="60" fillId="6" fontId="44" numFmtId="0" xfId="0" applyAlignment="1" applyBorder="1" applyFont="1">
      <alignment horizontal="center" readingOrder="0" shrinkToFit="0" vertical="center" wrapText="0"/>
    </xf>
    <xf borderId="60" fillId="0" fontId="45" numFmtId="0" xfId="0" applyAlignment="1" applyBorder="1" applyFont="1">
      <alignment horizontal="center" readingOrder="0" shrinkToFit="0" vertical="center" wrapText="0"/>
    </xf>
    <xf borderId="60" fillId="6" fontId="43" numFmtId="0" xfId="0" applyAlignment="1" applyBorder="1" applyFont="1">
      <alignment horizontal="center" readingOrder="0" vertical="center"/>
    </xf>
    <xf borderId="60" fillId="6" fontId="43" numFmtId="0" xfId="0" applyAlignment="1" applyBorder="1" applyFont="1">
      <alignment readingOrder="0" vertical="center"/>
    </xf>
    <xf borderId="60" fillId="6" fontId="44" numFmtId="3" xfId="0" applyAlignment="1" applyBorder="1" applyFont="1" applyNumberFormat="1">
      <alignment horizontal="right" readingOrder="0" shrinkToFit="0" vertical="center" wrapText="0"/>
    </xf>
    <xf borderId="60" fillId="6" fontId="43" numFmtId="0" xfId="0" applyAlignment="1" applyBorder="1" applyFont="1">
      <alignment horizontal="center" readingOrder="0" vertical="center"/>
    </xf>
    <xf borderId="60" fillId="6" fontId="44" numFmtId="168" xfId="0" applyAlignment="1" applyBorder="1" applyFont="1" applyNumberFormat="1">
      <alignment horizontal="center" readingOrder="0" shrinkToFit="0" vertical="center" wrapText="0"/>
    </xf>
    <xf borderId="60" fillId="6" fontId="28" numFmtId="0" xfId="0" applyAlignment="1" applyBorder="1" applyFont="1">
      <alignment horizontal="center" readingOrder="0" vertical="center"/>
    </xf>
    <xf borderId="60" fillId="6" fontId="28" numFmtId="3" xfId="0" applyAlignment="1" applyBorder="1" applyFont="1" applyNumberFormat="1">
      <alignment horizontal="right" readingOrder="0" shrinkToFit="0" vertical="center" wrapText="1"/>
    </xf>
    <xf borderId="60" fillId="0" fontId="19" numFmtId="0" xfId="0" applyAlignment="1" applyBorder="1" applyFont="1">
      <alignment horizontal="center" readingOrder="0" shrinkToFit="0" vertical="center" wrapText="0"/>
    </xf>
    <xf borderId="60" fillId="6" fontId="19" numFmtId="0" xfId="0" applyAlignment="1" applyBorder="1" applyFont="1">
      <alignment horizontal="right" shrinkToFit="0" vertical="center" wrapText="0"/>
    </xf>
    <xf borderId="60" fillId="6" fontId="19" numFmtId="0" xfId="0" applyAlignment="1" applyBorder="1" applyFont="1">
      <alignment horizontal="right" readingOrder="0" shrinkToFit="0" vertical="center" wrapText="0"/>
    </xf>
    <xf borderId="60" fillId="3" fontId="28" numFmtId="3" xfId="0" applyAlignment="1" applyBorder="1" applyFont="1" applyNumberFormat="1">
      <alignment horizontal="right" shrinkToFit="0" vertical="center" wrapText="1"/>
    </xf>
    <xf borderId="60" fillId="6" fontId="19" numFmtId="0" xfId="0" applyAlignment="1" applyBorder="1" applyFont="1">
      <alignment horizontal="left" readingOrder="0" shrinkToFit="0" vertical="center" wrapText="0"/>
    </xf>
    <xf borderId="60" fillId="6" fontId="19" numFmtId="3" xfId="0" applyAlignment="1" applyBorder="1" applyFont="1" applyNumberFormat="1">
      <alignment horizontal="center" readingOrder="0" shrinkToFit="0" vertical="center" wrapText="0"/>
    </xf>
    <xf borderId="60" fillId="3" fontId="28" numFmtId="3" xfId="0" applyAlignment="1" applyBorder="1" applyFont="1" applyNumberFormat="1">
      <alignment horizontal="right" readingOrder="0" vertical="center"/>
    </xf>
    <xf borderId="60" fillId="6" fontId="19" numFmtId="0" xfId="0" applyAlignment="1" applyBorder="1" applyFont="1">
      <alignment horizontal="center" shrinkToFit="0" vertical="center" wrapText="0"/>
    </xf>
    <xf borderId="60" fillId="0" fontId="19" numFmtId="0" xfId="0" applyAlignment="1" applyBorder="1" applyFont="1">
      <alignment shrinkToFit="0" vertical="center" wrapText="0"/>
    </xf>
    <xf borderId="60" fillId="0" fontId="19" numFmtId="0" xfId="0" applyAlignment="1" applyBorder="1" applyFont="1">
      <alignment horizontal="center" readingOrder="0" shrinkToFit="0" vertical="center" wrapText="0"/>
    </xf>
    <xf borderId="60" fillId="0" fontId="19" numFmtId="0" xfId="0" applyAlignment="1" applyBorder="1" applyFont="1">
      <alignment readingOrder="0" shrinkToFit="0" vertical="center" wrapText="0"/>
    </xf>
    <xf borderId="60" fillId="0" fontId="41" numFmtId="0" xfId="0" applyAlignment="1" applyBorder="1" applyFont="1">
      <alignment horizontal="center" readingOrder="0" vertical="center"/>
    </xf>
    <xf borderId="60" fillId="0" fontId="19" numFmtId="3" xfId="0" applyAlignment="1" applyBorder="1" applyFont="1" applyNumberFormat="1">
      <alignment horizontal="right" readingOrder="0" shrinkToFit="0" vertical="center" wrapText="0"/>
    </xf>
    <xf borderId="60" fillId="0" fontId="19" numFmtId="0" xfId="0" applyAlignment="1" applyBorder="1" applyFont="1">
      <alignment shrinkToFit="0" vertical="center" wrapText="0"/>
    </xf>
    <xf borderId="60" fillId="0" fontId="19" numFmtId="168" xfId="0" applyAlignment="1" applyBorder="1" applyFont="1" applyNumberFormat="1">
      <alignment shrinkToFit="0" vertical="center" wrapText="0"/>
    </xf>
    <xf borderId="60" fillId="0" fontId="19" numFmtId="0" xfId="0" applyAlignment="1" applyBorder="1" applyFont="1">
      <alignment horizontal="right" shrinkToFit="0" vertical="center" wrapText="0"/>
    </xf>
    <xf borderId="60" fillId="0" fontId="19" numFmtId="0" xfId="0" applyAlignment="1" applyBorder="1" applyFont="1">
      <alignment horizontal="center" shrinkToFit="0" vertical="center" wrapText="0"/>
    </xf>
    <xf borderId="60" fillId="3" fontId="28" numFmtId="168" xfId="0" applyAlignment="1" applyBorder="1" applyFont="1" applyNumberFormat="1">
      <alignment horizontal="center" readingOrder="0" vertical="center"/>
    </xf>
    <xf borderId="60" fillId="3" fontId="19" numFmtId="0" xfId="0" applyAlignment="1" applyBorder="1" applyFont="1">
      <alignment horizontal="center" shrinkToFit="0" vertical="center" wrapText="0"/>
    </xf>
    <xf borderId="60" fillId="3" fontId="19" numFmtId="0" xfId="0" applyAlignment="1" applyBorder="1" applyFont="1">
      <alignment shrinkToFit="0" vertical="center" wrapText="0"/>
    </xf>
    <xf borderId="60" fillId="3" fontId="19" numFmtId="168" xfId="0" applyAlignment="1" applyBorder="1" applyFont="1" applyNumberFormat="1">
      <alignment shrinkToFit="0" vertical="center" wrapText="0"/>
    </xf>
    <xf borderId="60" fillId="0" fontId="19" numFmtId="0" xfId="0" applyAlignment="1" applyBorder="1" applyFont="1">
      <alignment horizontal="right" readingOrder="0" shrinkToFit="0" vertical="center" wrapText="0"/>
    </xf>
    <xf borderId="60" fillId="0" fontId="19" numFmtId="0" xfId="0" applyAlignment="1" applyBorder="1" applyFont="1">
      <alignment horizontal="center" shrinkToFit="0" vertical="center" wrapText="0"/>
    </xf>
    <xf borderId="60" fillId="0" fontId="19" numFmtId="0" xfId="0" applyAlignment="1" applyBorder="1" applyFont="1">
      <alignment readingOrder="0" vertical="center"/>
    </xf>
    <xf borderId="60" fillId="0" fontId="41" numFmtId="3" xfId="0" applyAlignment="1" applyBorder="1" applyFont="1" applyNumberFormat="1">
      <alignment horizontal="right" readingOrder="0" vertical="center"/>
    </xf>
    <xf borderId="60" fillId="0" fontId="41" numFmtId="0" xfId="0" applyAlignment="1" applyBorder="1" applyFont="1">
      <alignment horizontal="right" vertical="center"/>
    </xf>
    <xf borderId="60" fillId="0" fontId="21" numFmtId="0" xfId="0" applyAlignment="1" applyBorder="1" applyFont="1">
      <alignment horizontal="center" shrinkToFit="0" vertical="center" wrapText="0"/>
    </xf>
    <xf borderId="60" fillId="0" fontId="19" numFmtId="0" xfId="0" applyAlignment="1" applyBorder="1" applyFont="1">
      <alignment horizontal="center" vertical="center"/>
    </xf>
    <xf borderId="60" fillId="0" fontId="41" numFmtId="0" xfId="0" applyAlignment="1" applyBorder="1" applyFont="1">
      <alignment readingOrder="0" vertical="center"/>
    </xf>
    <xf borderId="60" fillId="0" fontId="19" numFmtId="168" xfId="0" applyAlignment="1" applyBorder="1" applyFont="1" applyNumberFormat="1">
      <alignment horizontal="center" shrinkToFit="0" vertical="center" wrapText="0"/>
    </xf>
    <xf borderId="60" fillId="0" fontId="41" numFmtId="3" xfId="0" applyAlignment="1" applyBorder="1" applyFont="1" applyNumberFormat="1">
      <alignment horizontal="right" vertical="center"/>
    </xf>
    <xf borderId="60" fillId="0" fontId="19" numFmtId="168" xfId="0" applyAlignment="1" applyBorder="1" applyFont="1" applyNumberFormat="1">
      <alignment horizontal="center" readingOrder="0" shrinkToFit="0" vertical="center" wrapText="0"/>
    </xf>
    <xf borderId="60" fillId="0" fontId="19" numFmtId="3" xfId="0" applyAlignment="1" applyBorder="1" applyFont="1" applyNumberFormat="1">
      <alignment horizontal="right" readingOrder="0" shrinkToFit="0" vertical="center" wrapText="0"/>
    </xf>
    <xf borderId="60" fillId="0" fontId="19" numFmtId="0" xfId="0" applyAlignment="1" applyBorder="1" applyFont="1">
      <alignment horizontal="center" readingOrder="0" vertical="center"/>
    </xf>
    <xf borderId="60" fillId="0" fontId="19" numFmtId="170" xfId="0" applyAlignment="1" applyBorder="1" applyFont="1" applyNumberFormat="1">
      <alignment horizontal="center" readingOrder="0" shrinkToFit="0" vertical="center" wrapText="0"/>
    </xf>
    <xf borderId="60" fillId="0" fontId="19" numFmtId="0" xfId="0" applyAlignment="1" applyBorder="1" applyFont="1">
      <alignment horizontal="center" vertical="center"/>
    </xf>
    <xf borderId="60" fillId="0" fontId="28" numFmtId="0" xfId="0" applyAlignment="1" applyBorder="1" applyFont="1">
      <alignment horizontal="center" readingOrder="0" vertical="center"/>
    </xf>
    <xf borderId="60" fillId="0" fontId="41" numFmtId="0" xfId="0" applyAlignment="1" applyBorder="1" applyFont="1">
      <alignment horizontal="right" readingOrder="0" vertical="center"/>
    </xf>
    <xf borderId="60" fillId="0" fontId="19" numFmtId="170" xfId="0" applyAlignment="1" applyBorder="1" applyFont="1" applyNumberFormat="1">
      <alignment horizontal="center" shrinkToFit="0" vertical="center" wrapText="0"/>
    </xf>
    <xf borderId="60" fillId="6" fontId="41" numFmtId="3" xfId="0" applyAlignment="1" applyBorder="1" applyFont="1" applyNumberFormat="1">
      <alignment horizontal="right" readingOrder="0" vertical="center"/>
    </xf>
    <xf borderId="60" fillId="0" fontId="21" numFmtId="170" xfId="0" applyAlignment="1" applyBorder="1" applyFont="1" applyNumberFormat="1">
      <alignment horizontal="center" shrinkToFit="0" vertical="center" wrapText="0"/>
    </xf>
    <xf borderId="60" fillId="3" fontId="28" numFmtId="0" xfId="0" applyAlignment="1" applyBorder="1" applyFont="1">
      <alignment horizontal="center" vertical="center"/>
    </xf>
    <xf borderId="60" fillId="6" fontId="41" numFmtId="0" xfId="0" applyAlignment="1" applyBorder="1" applyFont="1">
      <alignment readingOrder="0" vertical="center"/>
    </xf>
    <xf borderId="60" fillId="6" fontId="19" numFmtId="170" xfId="0" applyAlignment="1" applyBorder="1" applyFont="1" applyNumberFormat="1">
      <alignment horizontal="center" shrinkToFit="0" vertical="center" wrapText="0"/>
    </xf>
    <xf borderId="60" fillId="6" fontId="19" numFmtId="168" xfId="0" applyAlignment="1" applyBorder="1" applyFont="1" applyNumberFormat="1">
      <alignment horizontal="center" shrinkToFit="0" vertical="center" wrapText="0"/>
    </xf>
    <xf borderId="60" fillId="6" fontId="41" numFmtId="3" xfId="0" applyAlignment="1" applyBorder="1" applyFont="1" applyNumberFormat="1">
      <alignment horizontal="right" vertical="center"/>
    </xf>
    <xf borderId="60" fillId="6" fontId="21" numFmtId="170" xfId="0" applyAlignment="1" applyBorder="1" applyFont="1" applyNumberFormat="1">
      <alignment horizontal="center" shrinkToFit="0" vertical="center" wrapText="0"/>
    </xf>
    <xf borderId="60" fillId="6" fontId="19" numFmtId="0" xfId="0" applyAlignment="1" applyBorder="1" applyFont="1">
      <alignment horizontal="center" vertical="center"/>
    </xf>
    <xf borderId="60" fillId="6" fontId="41" numFmtId="0" xfId="0" applyAlignment="1" applyBorder="1" applyFont="1">
      <alignment horizontal="right" readingOrder="0" vertical="center"/>
    </xf>
    <xf borderId="60" fillId="6" fontId="21" numFmtId="0" xfId="0" applyAlignment="1" applyBorder="1" applyFont="1">
      <alignment horizontal="center" shrinkToFit="0" vertical="center" wrapText="0"/>
    </xf>
    <xf borderId="60" fillId="6" fontId="19" numFmtId="0" xfId="0" applyAlignment="1" applyBorder="1" applyFont="1">
      <alignment horizontal="center" readingOrder="0" vertical="center"/>
    </xf>
    <xf borderId="60" fillId="6" fontId="19" numFmtId="0" xfId="0" applyAlignment="1" applyBorder="1" applyFont="1">
      <alignment horizontal="center" vertical="center"/>
    </xf>
    <xf borderId="60" fillId="6" fontId="19" numFmtId="170" xfId="0" applyAlignment="1" applyBorder="1" applyFont="1" applyNumberFormat="1">
      <alignment horizontal="center" readingOrder="0" shrinkToFit="0" vertical="center" wrapText="0"/>
    </xf>
    <xf borderId="60" fillId="6" fontId="21" numFmtId="168" xfId="0" applyAlignment="1" applyBorder="1" applyFont="1" applyNumberFormat="1">
      <alignment horizontal="center" shrinkToFit="0" vertical="center" wrapText="0"/>
    </xf>
    <xf borderId="60" fillId="6" fontId="41" numFmtId="0" xfId="0" applyAlignment="1" applyBorder="1" applyFont="1">
      <alignment horizontal="right" vertical="center"/>
    </xf>
    <xf borderId="63" fillId="18" fontId="46" numFmtId="0" xfId="0" applyAlignment="1" applyBorder="1" applyFill="1" applyFont="1">
      <alignment horizontal="center" vertical="center"/>
    </xf>
    <xf borderId="64" fillId="0" fontId="14" numFmtId="0" xfId="0" applyAlignment="1" applyBorder="1" applyFont="1">
      <alignment vertical="center"/>
    </xf>
    <xf borderId="65" fillId="0" fontId="14" numFmtId="0" xfId="0" applyAlignment="1" applyBorder="1" applyFont="1">
      <alignment vertical="center"/>
    </xf>
    <xf borderId="66" fillId="18" fontId="46" numFmtId="0" xfId="0" applyAlignment="1" applyBorder="1" applyFont="1">
      <alignment horizontal="center" shrinkToFit="0" vertical="center" wrapText="1"/>
    </xf>
    <xf borderId="67" fillId="18" fontId="47" numFmtId="0" xfId="0" applyAlignment="1" applyBorder="1" applyFont="1">
      <alignment horizontal="center" shrinkToFit="0" vertical="center" wrapText="1"/>
    </xf>
    <xf borderId="68" fillId="0" fontId="14" numFmtId="0" xfId="0" applyAlignment="1" applyBorder="1" applyFont="1">
      <alignment vertical="center"/>
    </xf>
    <xf borderId="69" fillId="0" fontId="14" numFmtId="0" xfId="0" applyAlignment="1" applyBorder="1" applyFont="1">
      <alignment vertical="center"/>
    </xf>
    <xf borderId="67" fillId="18" fontId="46" numFmtId="0" xfId="0" applyAlignment="1" applyBorder="1" applyFont="1">
      <alignment horizontal="center" shrinkToFit="0" vertical="center" wrapText="1"/>
    </xf>
    <xf borderId="70" fillId="18" fontId="46" numFmtId="0" xfId="0" applyAlignment="1" applyBorder="1" applyFont="1">
      <alignment horizontal="center" vertical="center"/>
    </xf>
    <xf borderId="71" fillId="18" fontId="46" numFmtId="0" xfId="0" applyAlignment="1" applyBorder="1" applyFont="1">
      <alignment horizontal="center" vertical="center"/>
    </xf>
    <xf borderId="71" fillId="18" fontId="48" numFmtId="0" xfId="0" applyAlignment="1" applyBorder="1" applyFont="1">
      <alignment horizontal="center" vertical="center"/>
    </xf>
    <xf borderId="71" fillId="18" fontId="48" numFmtId="0" xfId="0" applyAlignment="1" applyBorder="1" applyFont="1">
      <alignment horizontal="left" vertical="center"/>
    </xf>
    <xf borderId="70" fillId="18" fontId="46" numFmtId="49" xfId="0" applyAlignment="1" applyBorder="1" applyFont="1" applyNumberFormat="1">
      <alignment horizontal="center" shrinkToFit="0" vertical="center" wrapText="1"/>
    </xf>
    <xf borderId="72" fillId="0" fontId="49" numFmtId="0" xfId="0" applyAlignment="1" applyBorder="1" applyFont="1">
      <alignment horizontal="center" vertical="center"/>
    </xf>
    <xf borderId="73" fillId="0" fontId="49" numFmtId="0" xfId="0" applyAlignment="1" applyBorder="1" applyFont="1">
      <alignment horizontal="center" vertical="center"/>
    </xf>
    <xf borderId="74" fillId="0" fontId="14" numFmtId="0" xfId="0" applyAlignment="1" applyBorder="1" applyFont="1">
      <alignment vertical="center"/>
    </xf>
    <xf borderId="75" fillId="0" fontId="14" numFmtId="0" xfId="0" applyAlignment="1" applyBorder="1" applyFont="1">
      <alignment vertical="center"/>
    </xf>
    <xf borderId="76" fillId="0" fontId="28" numFmtId="0" xfId="0" applyAlignment="1" applyBorder="1" applyFont="1">
      <alignment horizontal="center" vertical="center"/>
    </xf>
    <xf borderId="0" fillId="0" fontId="28" numFmtId="0" xfId="0" applyAlignment="1" applyFont="1">
      <alignment vertical="center"/>
    </xf>
    <xf borderId="77" fillId="0" fontId="14" numFmtId="0" xfId="0" applyAlignment="1" applyBorder="1" applyFont="1">
      <alignment vertical="center"/>
    </xf>
    <xf borderId="78" fillId="0" fontId="50" numFmtId="171" xfId="0" applyAlignment="1" applyBorder="1" applyFont="1" applyNumberFormat="1">
      <alignment horizontal="center" vertical="center"/>
    </xf>
    <xf borderId="66" fillId="0" fontId="50" numFmtId="171" xfId="0" applyAlignment="1" applyBorder="1" applyFont="1" applyNumberFormat="1">
      <alignment horizontal="center" vertical="center"/>
    </xf>
    <xf borderId="66" fillId="0" fontId="51" numFmtId="171" xfId="0" applyAlignment="1" applyBorder="1" applyFont="1" applyNumberFormat="1">
      <alignment horizontal="center" vertical="center"/>
    </xf>
    <xf borderId="79" fillId="0" fontId="50" numFmtId="171" xfId="0" applyAlignment="1" applyBorder="1" applyFont="1" applyNumberFormat="1">
      <alignment horizontal="center" vertical="center"/>
    </xf>
    <xf borderId="80" fillId="0" fontId="49" numFmtId="0" xfId="0" applyAlignment="1" applyBorder="1" applyFont="1">
      <alignment horizontal="center" vertical="center"/>
    </xf>
    <xf borderId="35" fillId="0" fontId="14" numFmtId="0" xfId="0" applyAlignment="1" applyBorder="1" applyFont="1">
      <alignment vertical="center"/>
    </xf>
    <xf borderId="0" fillId="0" fontId="52" numFmtId="0" xfId="0" applyAlignment="1" applyFont="1">
      <alignment vertical="center"/>
    </xf>
    <xf borderId="78" fillId="18" fontId="46" numFmtId="0" xfId="0" applyAlignment="1" applyBorder="1" applyFont="1">
      <alignment horizontal="center" vertical="center"/>
    </xf>
    <xf borderId="60" fillId="9" fontId="52" numFmtId="0" xfId="0" applyAlignment="1" applyBorder="1" applyFont="1">
      <alignment horizontal="center" shrinkToFit="0" vertical="center" wrapText="1"/>
    </xf>
    <xf borderId="66" fillId="18" fontId="53" numFmtId="0" xfId="0" applyAlignment="1" applyBorder="1" applyFont="1">
      <alignment horizontal="center" shrinkToFit="0" vertical="center" wrapText="1"/>
    </xf>
    <xf borderId="66" fillId="18" fontId="47" numFmtId="0" xfId="0" applyAlignment="1" applyBorder="1" applyFont="1">
      <alignment horizontal="center" shrinkToFit="0" vertical="center" wrapText="1"/>
    </xf>
    <xf borderId="66" fillId="18" fontId="48" numFmtId="0" xfId="0" applyAlignment="1" applyBorder="1" applyFont="1">
      <alignment horizontal="center" shrinkToFit="0" vertical="center" wrapText="1"/>
    </xf>
    <xf borderId="66" fillId="18" fontId="46" numFmtId="49" xfId="0" applyAlignment="1" applyBorder="1" applyFont="1" applyNumberFormat="1">
      <alignment horizontal="center" shrinkToFit="0" vertical="center" wrapText="1"/>
    </xf>
    <xf borderId="81" fillId="18" fontId="46" numFmtId="49" xfId="0" applyAlignment="1" applyBorder="1" applyFont="1" applyNumberFormat="1">
      <alignment horizontal="center" shrinkToFit="0" vertical="center" wrapText="1"/>
    </xf>
    <xf borderId="82" fillId="18" fontId="46" numFmtId="0" xfId="0" applyAlignment="1" applyBorder="1" applyFont="1">
      <alignment horizontal="center" vertical="center"/>
    </xf>
    <xf borderId="78" fillId="18" fontId="46" numFmtId="0" xfId="0" applyAlignment="1" applyBorder="1" applyFont="1">
      <alignment horizontal="center" shrinkToFit="0" vertical="center" wrapText="1"/>
    </xf>
    <xf borderId="66" fillId="18" fontId="46" numFmtId="0" xfId="0" applyAlignment="1" applyBorder="1" applyFont="1">
      <alignment horizontal="center" vertical="center"/>
    </xf>
    <xf borderId="81" fillId="18" fontId="48" numFmtId="0" xfId="0" applyAlignment="1" applyBorder="1" applyFont="1">
      <alignment horizontal="center" vertical="center"/>
    </xf>
    <xf borderId="81" fillId="18" fontId="46" numFmtId="0" xfId="0" applyAlignment="1" applyBorder="1" applyFont="1">
      <alignment horizontal="center" vertical="center"/>
    </xf>
    <xf borderId="83" fillId="18" fontId="46" numFmtId="0" xfId="0" applyAlignment="1" applyBorder="1" applyFont="1">
      <alignment horizontal="center" vertical="center"/>
    </xf>
    <xf borderId="78" fillId="18" fontId="46" numFmtId="49" xfId="0" applyAlignment="1" applyBorder="1" applyFont="1" applyNumberFormat="1">
      <alignment horizontal="center" vertical="center"/>
    </xf>
    <xf borderId="66" fillId="18" fontId="46" numFmtId="49" xfId="0" applyAlignment="1" applyBorder="1" applyFont="1" applyNumberFormat="1">
      <alignment horizontal="center" vertical="center"/>
    </xf>
    <xf borderId="78" fillId="0" fontId="54" numFmtId="171" xfId="0" applyAlignment="1" applyBorder="1" applyFont="1" applyNumberFormat="1">
      <alignment horizontal="center" vertical="center"/>
    </xf>
    <xf borderId="66" fillId="0" fontId="55" numFmtId="171" xfId="0" applyAlignment="1" applyBorder="1" applyFont="1" applyNumberFormat="1">
      <alignment horizontal="center" vertical="center"/>
    </xf>
    <xf borderId="66" fillId="0" fontId="54" numFmtId="171" xfId="0" applyAlignment="1" applyBorder="1" applyFont="1" applyNumberFormat="1">
      <alignment horizontal="center" vertical="center"/>
    </xf>
    <xf borderId="79" fillId="0" fontId="54" numFmtId="171" xfId="0" applyAlignment="1" applyBorder="1" applyFont="1" applyNumberFormat="1">
      <alignment horizontal="center" vertical="center"/>
    </xf>
    <xf borderId="68" fillId="0" fontId="55" numFmtId="171" xfId="0" applyAlignment="1" applyBorder="1" applyFont="1" applyNumberFormat="1">
      <alignment horizontal="center" vertical="center"/>
    </xf>
    <xf borderId="35" fillId="0" fontId="28" numFmtId="0" xfId="0" applyAlignment="1" applyBorder="1" applyFont="1">
      <alignment horizontal="center" vertical="center"/>
    </xf>
    <xf borderId="35" fillId="0" fontId="28" numFmtId="0" xfId="0" applyAlignment="1" applyBorder="1" applyFont="1">
      <alignment vertical="center"/>
    </xf>
    <xf borderId="60" fillId="0" fontId="54" numFmtId="171" xfId="0" applyAlignment="1" applyBorder="1" applyFont="1" applyNumberFormat="1">
      <alignment horizontal="center" vertical="center"/>
    </xf>
    <xf borderId="68" fillId="0" fontId="54" numFmtId="171" xfId="0" applyAlignment="1" applyBorder="1" applyFont="1" applyNumberFormat="1">
      <alignment horizontal="center" vertical="center"/>
    </xf>
    <xf borderId="60" fillId="0" fontId="51" numFmtId="171" xfId="0" applyAlignment="1" applyBorder="1" applyFont="1" applyNumberFormat="1">
      <alignment horizontal="center" vertical="center"/>
    </xf>
    <xf borderId="68" fillId="0" fontId="51" numFmtId="171" xfId="0" applyAlignment="1" applyBorder="1" applyFont="1" applyNumberFormat="1">
      <alignment horizontal="center" vertical="center"/>
    </xf>
    <xf borderId="79" fillId="0" fontId="51" numFmtId="171" xfId="0" applyAlignment="1" applyBorder="1" applyFont="1" applyNumberFormat="1">
      <alignment horizontal="center" vertical="center"/>
    </xf>
    <xf borderId="68" fillId="0" fontId="50" numFmtId="171" xfId="0" applyAlignment="1" applyBorder="1" applyFont="1" applyNumberFormat="1">
      <alignment horizontal="center" vertical="center"/>
    </xf>
    <xf borderId="60" fillId="0" fontId="28" numFmtId="0" xfId="0" applyAlignment="1" applyBorder="1" applyFont="1">
      <alignment vertical="center"/>
    </xf>
    <xf borderId="78" fillId="0" fontId="51" numFmtId="171" xfId="0" applyAlignment="1" applyBorder="1" applyFont="1" applyNumberFormat="1">
      <alignment horizontal="center" vertical="center"/>
    </xf>
    <xf borderId="69" fillId="0" fontId="28" numFmtId="0" xfId="0" applyAlignment="1" applyBorder="1" applyFont="1">
      <alignment vertical="center"/>
    </xf>
    <xf borderId="78" fillId="6" fontId="56" numFmtId="172" xfId="0" applyAlignment="1" applyBorder="1" applyFont="1" applyNumberFormat="1">
      <alignment horizontal="center" readingOrder="0" vertical="center"/>
    </xf>
    <xf borderId="67" fillId="6" fontId="57" numFmtId="0" xfId="0" applyAlignment="1" applyBorder="1" applyFont="1">
      <alignment horizontal="center" readingOrder="0" shrinkToFit="0" vertical="center" wrapText="1"/>
    </xf>
    <xf borderId="69" fillId="0" fontId="56" numFmtId="0" xfId="0" applyAlignment="1" applyBorder="1" applyFont="1">
      <alignment horizontal="center" readingOrder="0" shrinkToFit="0" vertical="center" wrapText="1"/>
    </xf>
    <xf borderId="69" fillId="6" fontId="56" numFmtId="0" xfId="0" applyAlignment="1" applyBorder="1" applyFont="1">
      <alignment horizontal="center" readingOrder="0" shrinkToFit="0" vertical="center" wrapText="1"/>
    </xf>
    <xf borderId="66" fillId="0" fontId="56" numFmtId="0" xfId="0" applyAlignment="1" applyBorder="1" applyFont="1">
      <alignment horizontal="center" shrinkToFit="0" vertical="center" wrapText="1"/>
    </xf>
    <xf borderId="66" fillId="0" fontId="56" numFmtId="173" xfId="0" applyAlignment="1" applyBorder="1" applyFont="1" applyNumberFormat="1">
      <alignment horizontal="center" shrinkToFit="0" vertical="center" wrapText="1"/>
    </xf>
    <xf borderId="66" fillId="0" fontId="56" numFmtId="174" xfId="0" applyAlignment="1" applyBorder="1" applyFont="1" applyNumberFormat="1">
      <alignment horizontal="center" shrinkToFit="0" vertical="center" wrapText="1"/>
    </xf>
    <xf borderId="66" fillId="0" fontId="56" numFmtId="169" xfId="0" applyAlignment="1" applyBorder="1" applyFont="1" applyNumberFormat="1">
      <alignment horizontal="center" shrinkToFit="0" vertical="center" wrapText="1"/>
    </xf>
    <xf borderId="66" fillId="0" fontId="56" numFmtId="9" xfId="0" applyAlignment="1" applyBorder="1" applyFont="1" applyNumberFormat="1">
      <alignment horizontal="center" shrinkToFit="0" vertical="center" wrapText="1"/>
    </xf>
    <xf borderId="84" fillId="0" fontId="56" numFmtId="9" xfId="0" applyAlignment="1" applyBorder="1" applyFont="1" applyNumberFormat="1">
      <alignment horizontal="center" shrinkToFit="0" vertical="center" wrapText="1"/>
    </xf>
    <xf borderId="84" fillId="0" fontId="56" numFmtId="0" xfId="0" applyAlignment="1" applyBorder="1" applyFont="1">
      <alignment horizontal="center" shrinkToFit="0" vertical="center" wrapText="1"/>
    </xf>
    <xf borderId="84" fillId="0" fontId="56" numFmtId="174" xfId="0" applyAlignment="1" applyBorder="1" applyFont="1" applyNumberFormat="1">
      <alignment shrinkToFit="0" vertical="center" wrapText="1"/>
    </xf>
    <xf borderId="84" fillId="0" fontId="58" numFmtId="174" xfId="0" applyAlignment="1" applyBorder="1" applyFont="1" applyNumberFormat="1">
      <alignment shrinkToFit="0" vertical="center" wrapText="1"/>
    </xf>
    <xf borderId="84" fillId="6" fontId="59" numFmtId="169" xfId="0" applyAlignment="1" applyBorder="1" applyFont="1" applyNumberFormat="1">
      <alignment horizontal="center" shrinkToFit="1" vertical="center" wrapText="0"/>
    </xf>
    <xf borderId="84" fillId="6" fontId="59" numFmtId="49" xfId="0" applyAlignment="1" applyBorder="1" applyFont="1" applyNumberFormat="1">
      <alignment horizontal="center" shrinkToFit="1" vertical="center" wrapText="0"/>
    </xf>
    <xf borderId="85" fillId="6" fontId="59" numFmtId="49" xfId="0" applyAlignment="1" applyBorder="1" applyFont="1" applyNumberFormat="1">
      <alignment horizontal="center" shrinkToFit="1" vertical="center" wrapText="0"/>
    </xf>
    <xf borderId="86" fillId="6" fontId="59" numFmtId="169" xfId="0" applyAlignment="1" applyBorder="1" applyFont="1" applyNumberFormat="1">
      <alignment horizontal="center" shrinkToFit="1" vertical="center" wrapText="0"/>
    </xf>
    <xf borderId="87" fillId="0" fontId="60" numFmtId="0" xfId="0" applyAlignment="1" applyBorder="1" applyFont="1">
      <alignment horizontal="center" shrinkToFit="0" vertical="center" wrapText="1"/>
    </xf>
    <xf borderId="84" fillId="0" fontId="60" numFmtId="174" xfId="0" applyAlignment="1" applyBorder="1" applyFont="1" applyNumberFormat="1">
      <alignment shrinkToFit="0" vertical="center" wrapText="1"/>
    </xf>
    <xf borderId="84" fillId="0" fontId="56" numFmtId="174" xfId="0" applyAlignment="1" applyBorder="1" applyFont="1" applyNumberFormat="1">
      <alignment horizontal="center" shrinkToFit="1" vertical="center" wrapText="0"/>
    </xf>
    <xf borderId="66" fillId="3" fontId="61" numFmtId="0" xfId="0" applyAlignment="1" applyBorder="1" applyFont="1">
      <alignment horizontal="center" readingOrder="0" shrinkToFit="1" vertical="center" wrapText="0"/>
    </xf>
    <xf borderId="67" fillId="3" fontId="61" numFmtId="169" xfId="0" applyAlignment="1" applyBorder="1" applyFont="1" applyNumberFormat="1">
      <alignment horizontal="center" shrinkToFit="1" vertical="center" wrapText="0"/>
    </xf>
    <xf borderId="67" fillId="0" fontId="62" numFmtId="0" xfId="0" applyAlignment="1" applyBorder="1" applyFont="1">
      <alignment horizontal="center" readingOrder="0" shrinkToFit="1" vertical="center" wrapText="0"/>
    </xf>
    <xf borderId="69" fillId="0" fontId="62" numFmtId="169" xfId="0" applyAlignment="1" applyBorder="1" applyFont="1" applyNumberFormat="1">
      <alignment horizontal="center" shrinkToFit="1" vertical="center" wrapText="0"/>
    </xf>
    <xf borderId="68" fillId="0" fontId="59" numFmtId="49" xfId="0" applyAlignment="1" applyBorder="1" applyFont="1" applyNumberFormat="1">
      <alignment horizontal="center" shrinkToFit="0" vertical="center" wrapText="1"/>
    </xf>
    <xf borderId="66" fillId="0" fontId="59" numFmtId="49" xfId="0" applyAlignment="1" applyBorder="1" applyFont="1" applyNumberFormat="1">
      <alignment horizontal="center" shrinkToFit="0" vertical="center" wrapText="1"/>
    </xf>
    <xf borderId="79" fillId="0" fontId="56" numFmtId="169" xfId="0" applyAlignment="1" applyBorder="1" applyFont="1" applyNumberFormat="1">
      <alignment shrinkToFit="1" vertical="center" wrapText="0"/>
    </xf>
    <xf borderId="78" fillId="0" fontId="59" numFmtId="0" xfId="0" applyAlignment="1" applyBorder="1" applyFont="1">
      <alignment horizontal="center" vertical="center"/>
    </xf>
    <xf borderId="66" fillId="0" fontId="59" numFmtId="0" xfId="0" applyAlignment="1" applyBorder="1" applyFont="1">
      <alignment horizontal="center" vertical="center"/>
    </xf>
    <xf borderId="66" fillId="6" fontId="59" numFmtId="0" xfId="0" applyAlignment="1" applyBorder="1" applyFont="1">
      <alignment horizontal="center" vertical="center"/>
    </xf>
    <xf borderId="79" fillId="6" fontId="59" numFmtId="0" xfId="0" applyAlignment="1" applyBorder="1" applyFont="1">
      <alignment horizontal="center" vertical="center"/>
    </xf>
    <xf borderId="68" fillId="0" fontId="59" numFmtId="0" xfId="0" applyAlignment="1" applyBorder="1" applyFont="1">
      <alignment horizontal="center" vertical="center"/>
    </xf>
    <xf borderId="79" fillId="0" fontId="59" numFmtId="0" xfId="0" applyAlignment="1" applyBorder="1" applyFont="1">
      <alignment horizontal="center" vertical="center"/>
    </xf>
    <xf borderId="67" fillId="6" fontId="59" numFmtId="0" xfId="0" applyAlignment="1" applyBorder="1" applyFont="1">
      <alignment horizontal="center" vertical="center"/>
    </xf>
    <xf borderId="69" fillId="6" fontId="56" numFmtId="0" xfId="0" applyAlignment="1" applyBorder="1" applyFont="1">
      <alignment horizontal="center" vertical="center"/>
    </xf>
    <xf borderId="35" fillId="0" fontId="56" numFmtId="0" xfId="0" applyAlignment="1" applyBorder="1" applyFont="1">
      <alignment horizontal="center" vertical="center"/>
    </xf>
    <xf borderId="60" fillId="0" fontId="63" numFmtId="0" xfId="0" applyAlignment="1" applyBorder="1" applyFont="1">
      <alignment horizontal="center" vertical="center"/>
    </xf>
    <xf borderId="68" fillId="0" fontId="63" numFmtId="0" xfId="0" applyAlignment="1" applyBorder="1" applyFont="1">
      <alignment horizontal="center" vertical="center"/>
    </xf>
    <xf borderId="66" fillId="0" fontId="63" numFmtId="0" xfId="0" applyAlignment="1" applyBorder="1" applyFont="1">
      <alignment horizontal="center" vertical="center"/>
    </xf>
    <xf borderId="79" fillId="0" fontId="63" numFmtId="0" xfId="0" applyAlignment="1" applyBorder="1" applyFont="1">
      <alignment horizontal="center" vertical="center"/>
    </xf>
    <xf borderId="88" fillId="0" fontId="63" numFmtId="0" xfId="0" applyAlignment="1" applyBorder="1" applyFont="1">
      <alignment horizontal="center" vertical="center"/>
    </xf>
    <xf borderId="89" fillId="0" fontId="63" numFmtId="0" xfId="0" applyAlignment="1" applyBorder="1" applyFont="1">
      <alignment horizontal="center" vertical="center"/>
    </xf>
    <xf borderId="90" fillId="0" fontId="63" numFmtId="0" xfId="0" applyAlignment="1" applyBorder="1" applyFont="1">
      <alignment horizontal="center" vertical="center"/>
    </xf>
    <xf borderId="91" fillId="0" fontId="63" numFmtId="0" xfId="0" applyAlignment="1" applyBorder="1" applyFont="1">
      <alignment horizontal="center" vertical="center"/>
    </xf>
    <xf borderId="60" fillId="0" fontId="56" numFmtId="0" xfId="0" applyAlignment="1" applyBorder="1" applyFont="1">
      <alignment horizontal="center" vertical="center"/>
    </xf>
    <xf borderId="69" fillId="0" fontId="56" numFmtId="0" xfId="0" applyAlignment="1" applyBorder="1" applyFont="1">
      <alignment horizontal="center" vertical="center"/>
    </xf>
    <xf borderId="0" fillId="6" fontId="56" numFmtId="172" xfId="0" applyAlignment="1" applyFont="1" applyNumberFormat="1">
      <alignment horizontal="center" readingOrder="0" vertical="center"/>
    </xf>
    <xf borderId="0" fillId="6" fontId="57" numFmtId="0" xfId="0" applyAlignment="1" applyFont="1">
      <alignment horizontal="center" readingOrder="0" shrinkToFit="0" vertical="center" wrapText="1"/>
    </xf>
    <xf borderId="0" fillId="0" fontId="56" numFmtId="0" xfId="0" applyAlignment="1" applyFont="1">
      <alignment horizontal="center" readingOrder="0" shrinkToFit="0" vertical="center" wrapText="1"/>
    </xf>
    <xf borderId="0" fillId="6" fontId="56" numFmtId="0" xfId="0" applyAlignment="1" applyFont="1">
      <alignment horizontal="center" readingOrder="0" shrinkToFit="0" vertical="center" wrapText="1"/>
    </xf>
    <xf borderId="0" fillId="0" fontId="56" numFmtId="0" xfId="0" applyAlignment="1" applyFont="1">
      <alignment horizontal="center" shrinkToFit="0" vertical="center" wrapText="1"/>
    </xf>
    <xf borderId="0" fillId="0" fontId="56" numFmtId="173" xfId="0" applyAlignment="1" applyFont="1" applyNumberFormat="1">
      <alignment horizontal="center" shrinkToFit="0" vertical="center" wrapText="1"/>
    </xf>
    <xf borderId="0" fillId="0" fontId="56" numFmtId="174" xfId="0" applyAlignment="1" applyFont="1" applyNumberFormat="1">
      <alignment horizontal="center" shrinkToFit="0" vertical="center" wrapText="1"/>
    </xf>
    <xf borderId="0" fillId="0" fontId="56" numFmtId="169" xfId="0" applyAlignment="1" applyFont="1" applyNumberFormat="1">
      <alignment horizontal="center" shrinkToFit="0" vertical="center" wrapText="1"/>
    </xf>
    <xf borderId="0" fillId="0" fontId="56" numFmtId="9" xfId="0" applyAlignment="1" applyFont="1" applyNumberFormat="1">
      <alignment horizontal="center" shrinkToFit="0" vertical="center" wrapText="1"/>
    </xf>
    <xf borderId="0" fillId="0" fontId="56" numFmtId="174" xfId="0" applyAlignment="1" applyFont="1" applyNumberFormat="1">
      <alignment shrinkToFit="0" vertical="center" wrapText="1"/>
    </xf>
    <xf borderId="0" fillId="0" fontId="58" numFmtId="174" xfId="0" applyAlignment="1" applyFont="1" applyNumberFormat="1">
      <alignment shrinkToFit="0" vertical="center" wrapText="1"/>
    </xf>
    <xf borderId="0" fillId="6" fontId="59" numFmtId="169" xfId="0" applyAlignment="1" applyFont="1" applyNumberFormat="1">
      <alignment horizontal="center" shrinkToFit="1" vertical="center" wrapText="0"/>
    </xf>
    <xf borderId="0" fillId="6" fontId="59" numFmtId="49" xfId="0" applyAlignment="1" applyFont="1" applyNumberFormat="1">
      <alignment horizontal="center" shrinkToFit="1" vertical="center" wrapText="0"/>
    </xf>
    <xf borderId="0" fillId="0" fontId="60" numFmtId="0" xfId="0" applyAlignment="1" applyFont="1">
      <alignment horizontal="center" shrinkToFit="0" vertical="center" wrapText="1"/>
    </xf>
    <xf borderId="0" fillId="0" fontId="60" numFmtId="174" xfId="0" applyAlignment="1" applyFont="1" applyNumberFormat="1">
      <alignment shrinkToFit="0" vertical="center" wrapText="1"/>
    </xf>
    <xf borderId="0" fillId="0" fontId="56" numFmtId="174" xfId="0" applyAlignment="1" applyFont="1" applyNumberFormat="1">
      <alignment horizontal="center" shrinkToFit="1" vertical="center" wrapText="0"/>
    </xf>
    <xf borderId="0" fillId="3" fontId="61" numFmtId="0" xfId="0" applyAlignment="1" applyFont="1">
      <alignment horizontal="center" readingOrder="0" shrinkToFit="1" vertical="center" wrapText="0"/>
    </xf>
    <xf borderId="0" fillId="3" fontId="61" numFmtId="169" xfId="0" applyAlignment="1" applyFont="1" applyNumberFormat="1">
      <alignment horizontal="center" shrinkToFit="1" vertical="center" wrapText="0"/>
    </xf>
    <xf borderId="0" fillId="0" fontId="62" numFmtId="0" xfId="0" applyAlignment="1" applyFont="1">
      <alignment horizontal="center" readingOrder="0" shrinkToFit="1" vertical="center" wrapText="0"/>
    </xf>
    <xf borderId="0" fillId="0" fontId="62" numFmtId="169" xfId="0" applyAlignment="1" applyFont="1" applyNumberFormat="1">
      <alignment horizontal="center" shrinkToFit="1" vertical="center" wrapText="0"/>
    </xf>
    <xf borderId="0" fillId="0" fontId="59" numFmtId="49" xfId="0" applyAlignment="1" applyFont="1" applyNumberFormat="1">
      <alignment horizontal="center" shrinkToFit="0" vertical="center" wrapText="1"/>
    </xf>
    <xf borderId="0" fillId="0" fontId="56" numFmtId="169" xfId="0" applyAlignment="1" applyFont="1" applyNumberFormat="1">
      <alignment shrinkToFit="1" vertical="center" wrapText="0"/>
    </xf>
    <xf borderId="0" fillId="0" fontId="59" numFmtId="0" xfId="0" applyAlignment="1" applyFont="1">
      <alignment horizontal="center" vertical="center"/>
    </xf>
    <xf borderId="0" fillId="6" fontId="59" numFmtId="0" xfId="0" applyAlignment="1" applyFont="1">
      <alignment horizontal="center" vertical="center"/>
    </xf>
    <xf borderId="0" fillId="6" fontId="56" numFmtId="0" xfId="0" applyAlignment="1" applyFont="1">
      <alignment horizontal="center" vertical="center"/>
    </xf>
    <xf borderId="0" fillId="0" fontId="56" numFmtId="0" xfId="0" applyAlignment="1" applyFont="1">
      <alignment horizontal="center" vertical="center"/>
    </xf>
    <xf borderId="0" fillId="0" fontId="63" numFmtId="0" xfId="0" applyAlignment="1" applyFont="1">
      <alignment horizontal="center" vertical="center"/>
    </xf>
    <xf borderId="0" fillId="3" fontId="64" numFmtId="0" xfId="0" applyAlignment="1" applyFont="1">
      <alignment horizontal="center" readingOrder="0" shrinkToFit="0" vertical="center" wrapText="0"/>
    </xf>
    <xf borderId="0" fillId="3" fontId="64" numFmtId="0" xfId="0" applyAlignment="1" applyFont="1">
      <alignment horizontal="center" readingOrder="0" vertical="center"/>
    </xf>
    <xf borderId="0" fillId="0" fontId="25" numFmtId="0" xfId="0" applyAlignment="1" applyFont="1">
      <alignment horizontal="center" readingOrder="0" vertical="center"/>
    </xf>
    <xf borderId="0" fillId="0" fontId="25" numFmtId="0" xfId="0" applyAlignment="1" applyFont="1">
      <alignment horizontal="center" vertical="center"/>
    </xf>
    <xf borderId="0" fillId="11" fontId="64" numFmtId="0" xfId="0" applyAlignment="1" applyFont="1">
      <alignment horizontal="center" readingOrder="0" shrinkToFit="0" vertical="center" wrapText="0"/>
    </xf>
    <xf borderId="60" fillId="19" fontId="21" numFmtId="0" xfId="0" applyAlignment="1" applyBorder="1" applyFill="1" applyFont="1">
      <alignment horizontal="center" readingOrder="0" vertical="center"/>
    </xf>
    <xf borderId="60" fillId="11" fontId="21" numFmtId="0" xfId="0" applyAlignment="1" applyBorder="1" applyFont="1">
      <alignment horizontal="center" readingOrder="0" shrinkToFit="0" vertical="center" wrapText="0"/>
    </xf>
    <xf borderId="0" fillId="7" fontId="21" numFmtId="0" xfId="0" applyAlignment="1" applyFont="1">
      <alignment horizontal="center" readingOrder="0" shrinkToFit="0" vertical="center" wrapText="0"/>
    </xf>
    <xf borderId="60" fillId="3" fontId="28" numFmtId="0" xfId="0" applyAlignment="1" applyBorder="1" applyFont="1">
      <alignment horizontal="center" vertical="center"/>
    </xf>
    <xf borderId="60" fillId="3" fontId="22" numFmtId="0" xfId="0" applyAlignment="1" applyBorder="1" applyFont="1">
      <alignment horizontal="center" vertical="center"/>
    </xf>
    <xf borderId="60" fillId="3" fontId="65" numFmtId="0" xfId="0" applyAlignment="1" applyBorder="1" applyFont="1">
      <alignment horizontal="center" shrinkToFit="0" vertical="center" wrapText="0"/>
    </xf>
    <xf borderId="60" fillId="3" fontId="30" numFmtId="0" xfId="0" applyAlignment="1" applyBorder="1" applyFont="1">
      <alignment horizontal="center" vertical="center"/>
    </xf>
    <xf borderId="60" fillId="3" fontId="20" numFmtId="0" xfId="0" applyAlignment="1" applyBorder="1" applyFont="1">
      <alignment horizontal="center" shrinkToFit="0" vertical="center" wrapText="0"/>
    </xf>
    <xf borderId="60" fillId="3" fontId="31" numFmtId="0" xfId="0" applyAlignment="1" applyBorder="1" applyFont="1">
      <alignment vertical="center"/>
    </xf>
    <xf borderId="60" fillId="15" fontId="35" numFmtId="168" xfId="0" applyAlignment="1" applyBorder="1" applyFont="1" applyNumberFormat="1">
      <alignment horizontal="center" readingOrder="0" shrinkToFit="0" vertical="center" wrapText="0"/>
    </xf>
    <xf borderId="60" fillId="15" fontId="35" numFmtId="0" xfId="0" applyAlignment="1" applyBorder="1" applyFont="1">
      <alignment horizontal="center" shrinkToFit="0" vertical="center" wrapText="0"/>
    </xf>
    <xf borderId="60" fillId="15" fontId="35" numFmtId="0" xfId="0" applyAlignment="1" applyBorder="1" applyFont="1">
      <alignment horizontal="center" readingOrder="0" shrinkToFit="0" vertical="center" wrapText="0"/>
    </xf>
    <xf borderId="60" fillId="15" fontId="35" numFmtId="0" xfId="0" applyAlignment="1" applyBorder="1" applyFont="1">
      <alignment horizontal="center" shrinkToFit="0" vertical="center" wrapText="0"/>
    </xf>
    <xf borderId="60" fillId="15" fontId="66" numFmtId="0" xfId="0" applyAlignment="1" applyBorder="1" applyFont="1">
      <alignment horizontal="center" readingOrder="0" vertical="center"/>
    </xf>
    <xf borderId="60" fillId="15" fontId="35" numFmtId="0" xfId="0" applyAlignment="1" applyBorder="1" applyFont="1">
      <alignment readingOrder="0" shrinkToFit="0" vertical="center" wrapText="0"/>
    </xf>
    <xf borderId="60" fillId="15" fontId="22" numFmtId="0" xfId="0" applyAlignment="1" applyBorder="1" applyFont="1">
      <alignment horizontal="center" vertical="center"/>
    </xf>
    <xf borderId="60" fillId="15" fontId="42" numFmtId="3" xfId="0" applyAlignment="1" applyBorder="1" applyFont="1" applyNumberFormat="1">
      <alignment horizontal="right" readingOrder="0" vertical="center"/>
    </xf>
    <xf borderId="60" fillId="15" fontId="20" numFmtId="0" xfId="0" applyAlignment="1" applyBorder="1" applyFont="1">
      <alignment horizontal="center" shrinkToFit="0" vertical="center" wrapText="0"/>
    </xf>
    <xf borderId="60" fillId="15" fontId="20" numFmtId="0" xfId="0" applyAlignment="1" applyBorder="1" applyFont="1">
      <alignment horizontal="center" readingOrder="0" shrinkToFit="0" vertical="center" wrapText="0"/>
    </xf>
    <xf borderId="60" fillId="15" fontId="20" numFmtId="0" xfId="0" applyAlignment="1" applyBorder="1" applyFont="1">
      <alignment horizontal="center" shrinkToFit="0" vertical="center" wrapText="0"/>
    </xf>
    <xf borderId="60" fillId="15" fontId="20" numFmtId="168" xfId="0" applyAlignment="1" applyBorder="1" applyFont="1" applyNumberFormat="1">
      <alignment horizontal="center" shrinkToFit="0" vertical="center" wrapText="0"/>
    </xf>
    <xf borderId="60" fillId="15" fontId="20" numFmtId="3" xfId="0" applyAlignment="1" applyBorder="1" applyFont="1" applyNumberFormat="1">
      <alignment horizontal="right" shrinkToFit="0" vertical="center" wrapText="0"/>
    </xf>
    <xf borderId="60" fillId="15" fontId="20" numFmtId="0" xfId="0" applyAlignment="1" applyBorder="1" applyFont="1">
      <alignment shrinkToFit="0" vertical="center" wrapText="0"/>
    </xf>
    <xf borderId="60" fillId="3" fontId="35" numFmtId="168" xfId="0" applyAlignment="1" applyBorder="1" applyFont="1" applyNumberFormat="1">
      <alignment horizontal="center" readingOrder="0" shrinkToFit="0" vertical="center" wrapText="0"/>
    </xf>
    <xf borderId="60" fillId="3" fontId="35" numFmtId="0" xfId="0" applyAlignment="1" applyBorder="1" applyFont="1">
      <alignment horizontal="center" shrinkToFit="0" vertical="center" wrapText="0"/>
    </xf>
    <xf borderId="60" fillId="3" fontId="35" numFmtId="0" xfId="0" applyAlignment="1" applyBorder="1" applyFont="1">
      <alignment horizontal="center" readingOrder="0" shrinkToFit="0" vertical="center" wrapText="0"/>
    </xf>
    <xf borderId="60" fillId="3" fontId="35" numFmtId="0" xfId="0" applyAlignment="1" applyBorder="1" applyFont="1">
      <alignment horizontal="center" shrinkToFit="0" vertical="center" wrapText="0"/>
    </xf>
    <xf borderId="60" fillId="3" fontId="66" numFmtId="0" xfId="0" applyAlignment="1" applyBorder="1" applyFont="1">
      <alignment horizontal="center" readingOrder="0" vertical="center"/>
    </xf>
    <xf borderId="60" fillId="3" fontId="35" numFmtId="0" xfId="0" applyAlignment="1" applyBorder="1" applyFont="1">
      <alignment readingOrder="0" shrinkToFit="0" vertical="center" wrapText="0"/>
    </xf>
    <xf borderId="60" fillId="3" fontId="22" numFmtId="0" xfId="0" applyAlignment="1" applyBorder="1" applyFont="1">
      <alignment horizontal="center" vertical="center"/>
    </xf>
    <xf borderId="60" fillId="3" fontId="20" numFmtId="0" xfId="0" applyAlignment="1" applyBorder="1" applyFont="1">
      <alignment horizontal="center" shrinkToFit="0" vertical="center" wrapText="0"/>
    </xf>
    <xf borderId="60" fillId="3" fontId="20" numFmtId="168" xfId="0" applyAlignment="1" applyBorder="1" applyFont="1" applyNumberFormat="1">
      <alignment horizontal="center" shrinkToFit="0" vertical="center" wrapText="0"/>
    </xf>
    <xf borderId="60" fillId="3" fontId="20" numFmtId="3" xfId="0" applyAlignment="1" applyBorder="1" applyFont="1" applyNumberFormat="1">
      <alignment horizontal="right" shrinkToFit="0" vertical="center" wrapText="0"/>
    </xf>
    <xf borderId="60" fillId="3" fontId="20" numFmtId="0" xfId="0" applyAlignment="1" applyBorder="1" applyFont="1">
      <alignment shrinkToFit="0" vertical="center" wrapText="0"/>
    </xf>
    <xf borderId="60" fillId="3" fontId="20" numFmtId="0" xfId="0" applyAlignment="1" applyBorder="1" applyFont="1">
      <alignment horizontal="center" shrinkToFit="0" vertical="center" wrapText="0"/>
    </xf>
    <xf borderId="60" fillId="3" fontId="22" numFmtId="0" xfId="0" applyAlignment="1" applyBorder="1" applyFont="1">
      <alignment vertical="center"/>
    </xf>
    <xf borderId="60" fillId="3" fontId="35" numFmtId="168" xfId="0" applyAlignment="1" applyBorder="1" applyFont="1" applyNumberFormat="1">
      <alignment horizontal="center" shrinkToFit="0" vertical="center" wrapText="0"/>
    </xf>
    <xf borderId="60" fillId="3" fontId="22" numFmtId="0" xfId="0" applyAlignment="1" applyBorder="1" applyFont="1">
      <alignment horizontal="center" readingOrder="0" vertical="center"/>
    </xf>
    <xf borderId="60" fillId="3" fontId="20" numFmtId="3" xfId="0" applyAlignment="1" applyBorder="1" applyFont="1" applyNumberFormat="1">
      <alignment horizontal="right" readingOrder="0" shrinkToFit="0" vertical="center" wrapText="0"/>
    </xf>
    <xf borderId="60" fillId="3" fontId="20" numFmtId="0" xfId="0" applyAlignment="1" applyBorder="1" applyFont="1">
      <alignment horizontal="center" readingOrder="0" shrinkToFit="0" vertical="center" wrapText="0"/>
    </xf>
    <xf borderId="60" fillId="3" fontId="33" numFmtId="168" xfId="0" applyAlignment="1" applyBorder="1" applyFont="1" applyNumberFormat="1">
      <alignment horizontal="center" vertical="center"/>
    </xf>
    <xf borderId="60" fillId="3" fontId="33" numFmtId="0" xfId="0" applyAlignment="1" applyBorder="1" applyFont="1">
      <alignment vertical="center"/>
    </xf>
    <xf borderId="60" fillId="3" fontId="33" numFmtId="0" xfId="0" applyAlignment="1" applyBorder="1" applyFont="1">
      <alignment horizontal="center" vertical="center"/>
    </xf>
    <xf borderId="60" fillId="0" fontId="33" numFmtId="0" xfId="0" applyAlignment="1" applyBorder="1" applyFont="1">
      <alignment horizontal="center" vertical="center"/>
    </xf>
    <xf borderId="60" fillId="3" fontId="30" numFmtId="0" xfId="0" applyAlignment="1" applyBorder="1" applyFont="1">
      <alignment horizontal="center" vertical="center"/>
    </xf>
    <xf borderId="60" fillId="3" fontId="30" numFmtId="3" xfId="0" applyAlignment="1" applyBorder="1" applyFont="1" applyNumberFormat="1">
      <alignment horizontal="right" vertical="center"/>
    </xf>
    <xf borderId="60" fillId="3" fontId="30" numFmtId="0" xfId="0" applyAlignment="1" applyBorder="1" applyFont="1">
      <alignment vertical="center"/>
    </xf>
    <xf borderId="0" fillId="3" fontId="28" numFmtId="0" xfId="0" applyAlignment="1" applyFont="1">
      <alignment vertical="center"/>
    </xf>
    <xf borderId="0" fillId="3" fontId="22" numFmtId="0" xfId="0" applyAlignment="1" applyFont="1">
      <alignment vertical="center"/>
    </xf>
    <xf borderId="60" fillId="3" fontId="30" numFmtId="168" xfId="0" applyAlignment="1" applyBorder="1" applyFont="1" applyNumberFormat="1">
      <alignment vertical="center"/>
    </xf>
    <xf borderId="60" fillId="3" fontId="30" numFmtId="3" xfId="0" applyAlignment="1" applyBorder="1" applyFont="1" applyNumberFormat="1">
      <alignment vertical="center"/>
    </xf>
    <xf borderId="0" fillId="3" fontId="30" numFmtId="0" xfId="0" applyAlignment="1" applyFont="1">
      <alignment vertical="center"/>
    </xf>
    <xf borderId="60" fillId="3" fontId="67" numFmtId="0" xfId="0" applyAlignment="1" applyBorder="1" applyFont="1">
      <alignment vertical="center"/>
    </xf>
    <xf borderId="60" fillId="3" fontId="31" numFmtId="0" xfId="0" applyAlignment="1" applyBorder="1" applyFont="1">
      <alignment horizontal="center" vertical="center"/>
    </xf>
    <xf borderId="60" fillId="3" fontId="31" numFmtId="168" xfId="0" applyAlignment="1" applyBorder="1" applyFont="1" applyNumberFormat="1">
      <alignment readingOrder="0" vertical="center"/>
    </xf>
    <xf borderId="60" fillId="3" fontId="31" numFmtId="168" xfId="0" applyAlignment="1" applyBorder="1" applyFont="1" applyNumberFormat="1">
      <alignment vertical="center"/>
    </xf>
    <xf borderId="60" fillId="3" fontId="31" numFmtId="3" xfId="0" applyAlignment="1" applyBorder="1" applyFont="1" applyNumberFormat="1">
      <alignment vertical="center"/>
    </xf>
    <xf borderId="0" fillId="3" fontId="68" numFmtId="0" xfId="0" applyAlignment="1" applyFont="1">
      <alignment vertical="center"/>
    </xf>
    <xf borderId="60" fillId="3" fontId="42" numFmtId="0" xfId="0" applyAlignment="1" applyBorder="1" applyFont="1">
      <alignment horizontal="right" readingOrder="0" vertical="center"/>
    </xf>
    <xf borderId="60" fillId="3" fontId="33" numFmtId="168" xfId="0" applyAlignment="1" applyBorder="1" applyFont="1" applyNumberFormat="1">
      <alignment horizontal="center" vertical="center"/>
    </xf>
    <xf borderId="60" fillId="3" fontId="33" numFmtId="0" xfId="0" applyAlignment="1" applyBorder="1" applyFont="1">
      <alignment vertical="center"/>
    </xf>
    <xf borderId="60" fillId="3" fontId="33" numFmtId="0" xfId="0" applyAlignment="1" applyBorder="1" applyFont="1">
      <alignment horizontal="center" vertical="center"/>
    </xf>
    <xf borderId="60" fillId="3" fontId="30" numFmtId="3" xfId="0" applyAlignment="1" applyBorder="1" applyFont="1" applyNumberFormat="1">
      <alignment horizontal="right" vertical="center"/>
    </xf>
    <xf borderId="60" fillId="3" fontId="30" numFmtId="168" xfId="0" applyAlignment="1" applyBorder="1" applyFont="1" applyNumberFormat="1">
      <alignment vertical="center"/>
    </xf>
    <xf borderId="60" fillId="3" fontId="30" numFmtId="3" xfId="0" applyAlignment="1" applyBorder="1" applyFont="1" applyNumberFormat="1">
      <alignment vertical="center"/>
    </xf>
    <xf borderId="60" fillId="3" fontId="30" numFmtId="0" xfId="0" applyAlignment="1" applyBorder="1" applyFont="1">
      <alignment vertical="center"/>
    </xf>
    <xf borderId="0" fillId="3" fontId="29" numFmtId="0" xfId="0" applyAlignment="1" applyFont="1">
      <alignment vertical="center"/>
    </xf>
    <xf borderId="60" fillId="3" fontId="35" numFmtId="0" xfId="0" applyAlignment="1" applyBorder="1" applyFont="1">
      <alignment shrinkToFit="0" vertical="center" wrapText="0"/>
    </xf>
    <xf borderId="0" fillId="3" fontId="20" numFmtId="0" xfId="0" applyAlignment="1" applyFont="1">
      <alignment vertical="center"/>
    </xf>
    <xf borderId="60" fillId="3" fontId="33" numFmtId="0" xfId="0" applyAlignment="1" applyBorder="1" applyFont="1">
      <alignment readingOrder="0" vertical="center"/>
    </xf>
    <xf borderId="0" fillId="3" fontId="29" numFmtId="0" xfId="0" applyAlignment="1" applyFont="1">
      <alignment vertical="bottom"/>
    </xf>
    <xf borderId="60" fillId="0" fontId="35" numFmtId="0" xfId="0" applyAlignment="1" applyBorder="1" applyFont="1">
      <alignment horizontal="center" readingOrder="0" shrinkToFit="0" vertical="center" wrapText="0"/>
    </xf>
    <xf borderId="0" fillId="3" fontId="30" numFmtId="0" xfId="0" applyAlignment="1" applyFont="1">
      <alignment vertical="center"/>
    </xf>
    <xf borderId="60" fillId="3" fontId="26" numFmtId="0" xfId="0" applyAlignment="1" applyBorder="1" applyFont="1">
      <alignment vertical="center"/>
    </xf>
    <xf borderId="60" fillId="3" fontId="22" numFmtId="0" xfId="0" applyAlignment="1" applyBorder="1" applyFont="1">
      <alignment vertical="center"/>
    </xf>
    <xf borderId="0" fillId="3" fontId="25" numFmtId="0" xfId="0" applyAlignment="1" applyFont="1">
      <alignment vertical="center"/>
    </xf>
    <xf borderId="60" fillId="3" fontId="30" numFmtId="168" xfId="0" applyAlignment="1" applyBorder="1" applyFont="1" applyNumberFormat="1">
      <alignment horizontal="center" vertical="center"/>
    </xf>
    <xf borderId="60" fillId="3" fontId="33" numFmtId="0" xfId="0" applyAlignment="1" applyBorder="1" applyFont="1">
      <alignment horizontal="center" vertical="center"/>
    </xf>
    <xf borderId="60" fillId="3" fontId="33" numFmtId="0" xfId="0" applyAlignment="1" applyBorder="1" applyFont="1">
      <alignment vertical="center"/>
    </xf>
    <xf borderId="60" fillId="3" fontId="30" numFmtId="0" xfId="0" applyAlignment="1" applyBorder="1" applyFont="1">
      <alignment horizontal="center" vertical="center"/>
    </xf>
    <xf borderId="60" fillId="3" fontId="30" numFmtId="168" xfId="0" applyAlignment="1" applyBorder="1" applyFont="1" applyNumberFormat="1">
      <alignment horizontal="center" readingOrder="0" vertical="center"/>
    </xf>
    <xf borderId="60" fillId="3" fontId="30" numFmtId="0" xfId="0" applyAlignment="1" applyBorder="1" applyFont="1">
      <alignment vertical="center"/>
    </xf>
    <xf borderId="60" fillId="3" fontId="20" numFmtId="0" xfId="0" applyAlignment="1" applyBorder="1" applyFont="1">
      <alignment vertical="center"/>
    </xf>
    <xf borderId="60" fillId="3" fontId="33" numFmtId="0" xfId="0" applyAlignment="1" applyBorder="1" applyFont="1">
      <alignment shrinkToFit="0" vertical="center" wrapText="1"/>
    </xf>
    <xf borderId="60" fillId="3" fontId="35" numFmtId="0" xfId="0" applyAlignment="1" applyBorder="1" applyFont="1">
      <alignment horizontal="center" readingOrder="0" shrinkToFit="0" vertical="center" wrapText="1"/>
    </xf>
    <xf borderId="60" fillId="3" fontId="30" numFmtId="3" xfId="0" applyAlignment="1" applyBorder="1" applyFont="1" applyNumberFormat="1">
      <alignment horizontal="right" readingOrder="0" vertical="center"/>
    </xf>
    <xf borderId="60" fillId="3" fontId="22" numFmtId="0" xfId="0" applyAlignment="1" applyBorder="1" applyFont="1">
      <alignment shrinkToFit="0" vertical="center" wrapText="1"/>
    </xf>
    <xf borderId="62" fillId="3" fontId="20" numFmtId="0" xfId="0" applyAlignment="1" applyBorder="1" applyFont="1">
      <alignment horizontal="center" readingOrder="0" shrinkToFit="0" vertical="center" wrapText="0"/>
    </xf>
    <xf borderId="60" fillId="3" fontId="22" numFmtId="168" xfId="0" applyAlignment="1" applyBorder="1" applyFont="1" applyNumberFormat="1">
      <alignment horizontal="center" readingOrder="0" vertical="center"/>
    </xf>
    <xf borderId="60" fillId="3" fontId="35" numFmtId="168" xfId="0" applyAlignment="1" applyBorder="1" applyFont="1" applyNumberFormat="1">
      <alignment horizontal="center" readingOrder="0" shrinkToFit="0" vertical="center" wrapText="0"/>
    </xf>
    <xf borderId="60" fillId="3" fontId="35" numFmtId="0" xfId="0" applyAlignment="1" applyBorder="1" applyFont="1">
      <alignment shrinkToFit="0" vertical="center" wrapText="0"/>
    </xf>
    <xf borderId="60" fillId="3" fontId="35" numFmtId="0" xfId="0" applyAlignment="1" applyBorder="1" applyFont="1">
      <alignment horizontal="center" readingOrder="0" shrinkToFit="0" vertical="center" wrapText="0"/>
    </xf>
    <xf borderId="60" fillId="3" fontId="35" numFmtId="0" xfId="0" applyAlignment="1" applyBorder="1" applyFont="1">
      <alignment readingOrder="0" shrinkToFit="0" vertical="center" wrapText="0"/>
    </xf>
    <xf borderId="60" fillId="3" fontId="22" numFmtId="0" xfId="0" applyAlignment="1" applyBorder="1" applyFont="1">
      <alignment horizontal="center" readingOrder="0" vertical="center"/>
    </xf>
    <xf borderId="60" fillId="3" fontId="20" numFmtId="0" xfId="0" applyAlignment="1" applyBorder="1" applyFont="1">
      <alignment shrinkToFit="0" vertical="center" wrapText="0"/>
    </xf>
    <xf borderId="60" fillId="3" fontId="20" numFmtId="0" xfId="0" applyAlignment="1" applyBorder="1" applyFont="1">
      <alignment shrinkToFit="0" vertical="center" wrapText="1"/>
    </xf>
    <xf borderId="0" fillId="3" fontId="25" numFmtId="0" xfId="0" applyAlignment="1" applyFont="1">
      <alignment vertical="center"/>
    </xf>
    <xf borderId="60" fillId="3" fontId="33" numFmtId="168" xfId="0" applyAlignment="1" applyBorder="1" applyFont="1" applyNumberFormat="1">
      <alignment horizontal="center" shrinkToFit="0" vertical="center" wrapText="1"/>
    </xf>
    <xf borderId="60" fillId="3" fontId="33" numFmtId="0" xfId="0" applyAlignment="1" applyBorder="1" applyFont="1">
      <alignment horizontal="center" shrinkToFit="0" vertical="center" wrapText="1"/>
    </xf>
    <xf borderId="60" fillId="3" fontId="30" numFmtId="0" xfId="0" applyAlignment="1" applyBorder="1" applyFont="1">
      <alignment horizontal="center" shrinkToFit="0" vertical="center" wrapText="1"/>
    </xf>
    <xf borderId="60" fillId="3" fontId="30" numFmtId="3" xfId="0" applyAlignment="1" applyBorder="1" applyFont="1" applyNumberFormat="1">
      <alignment horizontal="right" shrinkToFit="0" vertical="center" wrapText="1"/>
    </xf>
    <xf borderId="60" fillId="3" fontId="30" numFmtId="0" xfId="0" applyAlignment="1" applyBorder="1" applyFont="1">
      <alignment horizontal="center" readingOrder="0" shrinkToFit="0" vertical="center" wrapText="1"/>
    </xf>
    <xf borderId="60" fillId="3" fontId="30" numFmtId="0" xfId="0" applyAlignment="1" applyBorder="1" applyFont="1">
      <alignment horizontal="center" readingOrder="0" vertical="center"/>
    </xf>
    <xf borderId="60" fillId="3" fontId="22" numFmtId="0" xfId="0" applyAlignment="1" applyBorder="1" applyFont="1">
      <alignment horizontal="center" shrinkToFit="0" vertical="center" wrapText="1"/>
    </xf>
    <xf borderId="0" fillId="3" fontId="29" numFmtId="0" xfId="0" applyAlignment="1" applyFont="1">
      <alignment vertical="center"/>
    </xf>
    <xf borderId="60" fillId="3" fontId="69" numFmtId="0" xfId="0" applyAlignment="1" applyBorder="1" applyFont="1">
      <alignment horizontal="center" vertical="center"/>
    </xf>
    <xf borderId="60" fillId="3" fontId="26" numFmtId="0" xfId="0" applyAlignment="1" applyBorder="1" applyFont="1">
      <alignment horizontal="center" readingOrder="0" vertical="center"/>
    </xf>
    <xf borderId="60" fillId="3" fontId="26" numFmtId="0" xfId="0" applyAlignment="1" applyBorder="1" applyFont="1">
      <alignment readingOrder="0" vertical="center"/>
    </xf>
    <xf borderId="60" fillId="3" fontId="70" numFmtId="0" xfId="0" applyAlignment="1" applyBorder="1" applyFont="1">
      <alignment horizontal="center" vertical="center"/>
    </xf>
    <xf borderId="60" fillId="3" fontId="42" numFmtId="0" xfId="0" applyAlignment="1" applyBorder="1" applyFont="1">
      <alignment horizontal="center" readingOrder="0" vertical="center"/>
    </xf>
    <xf borderId="60" fillId="3" fontId="33" numFmtId="0" xfId="0" applyAlignment="1" applyBorder="1" applyFont="1">
      <alignment horizontal="center" readingOrder="0" vertical="center"/>
    </xf>
    <xf borderId="60" fillId="3" fontId="66" numFmtId="0" xfId="0" applyAlignment="1" applyBorder="1" applyFont="1">
      <alignment readingOrder="0" vertical="center"/>
    </xf>
    <xf borderId="60" fillId="3" fontId="64" numFmtId="0" xfId="0" applyAlignment="1" applyBorder="1" applyFont="1">
      <alignment horizontal="center" shrinkToFit="0" vertical="center" wrapText="0"/>
    </xf>
    <xf borderId="60" fillId="3" fontId="20" numFmtId="0" xfId="0" applyAlignment="1" applyBorder="1" applyFont="1">
      <alignment horizontal="center" vertical="center"/>
    </xf>
    <xf borderId="60" fillId="3" fontId="42" numFmtId="0" xfId="0" applyAlignment="1" applyBorder="1" applyFont="1">
      <alignment horizontal="right" vertical="center"/>
    </xf>
    <xf borderId="60" fillId="3" fontId="20" numFmtId="0" xfId="0" applyAlignment="1" applyBorder="1" applyFont="1">
      <alignment horizontal="center" readingOrder="0" vertical="center"/>
    </xf>
    <xf borderId="0" fillId="3" fontId="20" numFmtId="0" xfId="0" applyAlignment="1" applyFont="1">
      <alignment horizontal="center" shrinkToFit="0" vertical="center" wrapText="0"/>
    </xf>
    <xf borderId="60" fillId="3" fontId="35" numFmtId="170" xfId="0" applyAlignment="1" applyBorder="1" applyFont="1" applyNumberFormat="1">
      <alignment horizontal="center" readingOrder="0" shrinkToFit="0" vertical="center" wrapText="0"/>
    </xf>
    <xf borderId="60" fillId="3" fontId="42" numFmtId="0" xfId="0" applyAlignment="1" applyBorder="1" applyFont="1">
      <alignment horizontal="center" vertical="center"/>
    </xf>
    <xf borderId="0" fillId="3" fontId="20" numFmtId="0" xfId="0" applyAlignment="1" applyFont="1">
      <alignment horizontal="center" readingOrder="0" vertical="center"/>
    </xf>
    <xf borderId="0" fillId="3" fontId="20" numFmtId="0" xfId="0" applyAlignment="1" applyFont="1">
      <alignment horizontal="center" vertical="center"/>
    </xf>
    <xf borderId="60" fillId="0" fontId="35" numFmtId="168" xfId="0" applyAlignment="1" applyBorder="1" applyFont="1" applyNumberFormat="1">
      <alignment horizontal="center" readingOrder="0" shrinkToFit="0" vertical="center" wrapText="0"/>
    </xf>
    <xf borderId="60" fillId="0" fontId="35" numFmtId="0" xfId="0" applyAlignment="1" applyBorder="1" applyFont="1">
      <alignment horizontal="center" shrinkToFit="0" vertical="center" wrapText="0"/>
    </xf>
    <xf borderId="60" fillId="0" fontId="66" numFmtId="0" xfId="0" applyAlignment="1" applyBorder="1" applyFont="1">
      <alignment horizontal="center" readingOrder="0" vertical="center"/>
    </xf>
    <xf borderId="60" fillId="0" fontId="66" numFmtId="0" xfId="0" applyAlignment="1" applyBorder="1" applyFont="1">
      <alignment horizontal="left" readingOrder="0" vertical="center"/>
    </xf>
    <xf borderId="60" fillId="0" fontId="42" numFmtId="0" xfId="0" applyAlignment="1" applyBorder="1" applyFont="1">
      <alignment horizontal="right" vertical="center"/>
    </xf>
    <xf borderId="60" fillId="0" fontId="42" numFmtId="3" xfId="0" applyAlignment="1" applyBorder="1" applyFont="1" applyNumberFormat="1">
      <alignment horizontal="right" readingOrder="0" vertical="center"/>
    </xf>
    <xf borderId="60" fillId="0" fontId="20" numFmtId="168" xfId="0" applyAlignment="1" applyBorder="1" applyFont="1" applyNumberFormat="1">
      <alignment horizontal="center" readingOrder="0" shrinkToFit="0" vertical="center" wrapText="0"/>
    </xf>
    <xf borderId="60" fillId="0" fontId="20" numFmtId="0" xfId="0" applyAlignment="1" applyBorder="1" applyFont="1">
      <alignment horizontal="center" vertical="center"/>
    </xf>
    <xf borderId="60" fillId="0" fontId="20" numFmtId="0" xfId="0" applyAlignment="1" applyBorder="1" applyFont="1">
      <alignment horizontal="right" vertical="center"/>
    </xf>
    <xf borderId="60" fillId="0" fontId="20" numFmtId="0" xfId="0" applyAlignment="1" applyBorder="1" applyFont="1">
      <alignment horizontal="center" shrinkToFit="0" vertical="center" wrapText="0"/>
    </xf>
    <xf borderId="60" fillId="0" fontId="20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0" fillId="0" fontId="71" numFmtId="0" xfId="0" applyAlignment="1" applyFont="1">
      <alignment horizontal="center" readingOrder="0" shrinkToFit="0" vertical="center" wrapText="0"/>
    </xf>
    <xf borderId="0" fillId="0" fontId="72" numFmtId="0" xfId="0" applyAlignment="1" applyFont="1">
      <alignment horizontal="left" readingOrder="0" shrinkToFit="0" vertical="top" wrapText="0"/>
    </xf>
    <xf borderId="0" fillId="0" fontId="72" numFmtId="0" xfId="0" applyAlignment="1" applyFont="1">
      <alignment horizontal="left" readingOrder="0" shrinkToFit="0" vertical="top" wrapText="1"/>
    </xf>
    <xf borderId="62" fillId="0" fontId="73" numFmtId="0" xfId="0" applyAlignment="1" applyBorder="1" applyFont="1">
      <alignment horizontal="center" readingOrder="0" shrinkToFit="0" vertical="center" wrapText="0"/>
    </xf>
    <xf borderId="80" fillId="0" fontId="73" numFmtId="0" xfId="0" applyAlignment="1" applyBorder="1" applyFont="1">
      <alignment horizontal="center" readingOrder="0" shrinkToFit="0" vertical="center" wrapText="0"/>
    </xf>
    <xf borderId="60" fillId="0" fontId="73" numFmtId="0" xfId="0" applyAlignment="1" applyBorder="1" applyFont="1">
      <alignment horizontal="center" readingOrder="0" shrinkToFit="0" vertical="center" wrapText="0"/>
    </xf>
    <xf borderId="92" fillId="0" fontId="14" numFmtId="0" xfId="0" applyAlignment="1" applyBorder="1" applyFont="1">
      <alignment vertical="center"/>
    </xf>
    <xf borderId="73" fillId="0" fontId="73" numFmtId="0" xfId="0" applyAlignment="1" applyBorder="1" applyFont="1">
      <alignment horizontal="center" readingOrder="0" shrinkToFit="0" vertical="center" wrapText="0"/>
    </xf>
    <xf borderId="0" fillId="0" fontId="74" numFmtId="0" xfId="0" applyAlignment="1" applyFont="1">
      <alignment horizontal="left" readingOrder="0" shrinkToFit="0" vertical="center" wrapText="0"/>
    </xf>
    <xf borderId="0" fillId="0" fontId="74" numFmtId="0" xfId="0" applyAlignment="1" applyFont="1">
      <alignment vertical="center"/>
    </xf>
    <xf borderId="0" fillId="0" fontId="74" numFmtId="169" xfId="0" applyAlignment="1" applyFont="1" applyNumberFormat="1">
      <alignment horizontal="left" readingOrder="0" shrinkToFit="0" vertical="center" wrapText="1"/>
    </xf>
    <xf borderId="0" fillId="0" fontId="74" numFmtId="0" xfId="0" applyAlignment="1" applyFont="1">
      <alignment readingOrder="0" shrinkToFit="0" vertical="center" wrapText="0"/>
    </xf>
    <xf borderId="0" fillId="0" fontId="74" numFmtId="0" xfId="0" applyAlignment="1" applyFont="1">
      <alignment shrinkToFit="0" vertical="center" wrapText="1"/>
    </xf>
    <xf borderId="0" fillId="0" fontId="74" numFmtId="0" xfId="0" applyAlignment="1" applyFont="1">
      <alignment horizontal="right" readingOrder="0" vertical="center"/>
    </xf>
    <xf borderId="0" fillId="0" fontId="74" numFmtId="0" xfId="0" applyAlignment="1" applyFont="1">
      <alignment horizontal="left" vertical="center"/>
    </xf>
    <xf borderId="93" fillId="0" fontId="14" numFmtId="0" xfId="0" applyAlignment="1" applyBorder="1" applyFont="1">
      <alignment vertical="center"/>
    </xf>
    <xf borderId="11" fillId="0" fontId="14" numFmtId="0" xfId="0" applyAlignment="1" applyBorder="1" applyFont="1">
      <alignment vertical="center"/>
    </xf>
    <xf borderId="61" fillId="0" fontId="14" numFmtId="0" xfId="0" applyAlignment="1" applyBorder="1" applyFont="1">
      <alignment vertical="center"/>
    </xf>
    <xf borderId="0" fillId="0" fontId="75" numFmtId="0" xfId="0" applyAlignment="1" applyFont="1">
      <alignment readingOrder="0" shrinkToFit="0" vertical="center" wrapText="0"/>
    </xf>
    <xf borderId="0" fillId="0" fontId="75" numFmtId="0" xfId="0" applyAlignment="1" applyFont="1">
      <alignment shrinkToFit="0" vertical="center" wrapText="1"/>
    </xf>
    <xf borderId="0" fillId="0" fontId="75" numFmtId="0" xfId="0" applyAlignment="1" applyFont="1">
      <alignment vertical="center"/>
    </xf>
    <xf borderId="0" fillId="0" fontId="75" numFmtId="0" xfId="0" applyAlignment="1" applyFont="1">
      <alignment horizontal="right" vertical="bottom"/>
    </xf>
    <xf borderId="0" fillId="0" fontId="75" numFmtId="0" xfId="0" applyAlignment="1" applyFont="1">
      <alignment horizontal="right" shrinkToFit="0" vertical="bottom" wrapText="1"/>
    </xf>
    <xf borderId="80" fillId="3" fontId="76" numFmtId="165" xfId="0" applyAlignment="1" applyBorder="1" applyFont="1" applyNumberFormat="1">
      <alignment horizontal="center" readingOrder="0" vertical="center"/>
    </xf>
    <xf borderId="60" fillId="3" fontId="76" numFmtId="165" xfId="0" applyAlignment="1" applyBorder="1" applyFont="1" applyNumberFormat="1">
      <alignment horizontal="center" readingOrder="0" vertical="center"/>
    </xf>
    <xf borderId="0" fillId="3" fontId="77" numFmtId="165" xfId="0" applyAlignment="1" applyFont="1" applyNumberFormat="1">
      <alignment horizontal="center" readingOrder="0" vertical="center"/>
    </xf>
    <xf borderId="51" fillId="0" fontId="75" numFmtId="0" xfId="0" applyAlignment="1" applyBorder="1" applyFont="1">
      <alignment horizontal="left" vertical="bottom"/>
    </xf>
    <xf borderId="0" fillId="0" fontId="75" numFmtId="0" xfId="0" applyAlignment="1" applyFont="1">
      <alignment horizontal="center" vertical="bottom"/>
    </xf>
    <xf borderId="62" fillId="20" fontId="74" numFmtId="0" xfId="0" applyAlignment="1" applyBorder="1" applyFill="1" applyFont="1">
      <alignment horizontal="center" readingOrder="0" vertical="center"/>
    </xf>
    <xf borderId="62" fillId="20" fontId="74" numFmtId="0" xfId="0" applyAlignment="1" applyBorder="1" applyFont="1">
      <alignment horizontal="center" readingOrder="0" shrinkToFit="0" vertical="center" wrapText="1"/>
    </xf>
    <xf borderId="77" fillId="20" fontId="74" numFmtId="0" xfId="0" applyAlignment="1" applyBorder="1" applyFont="1">
      <alignment horizontal="center" readingOrder="0" shrinkToFit="0" vertical="center" wrapText="1"/>
    </xf>
    <xf borderId="69" fillId="20" fontId="74" numFmtId="0" xfId="0" applyAlignment="1" applyBorder="1" applyFont="1">
      <alignment horizontal="center" readingOrder="0" vertical="center"/>
    </xf>
    <xf borderId="62" fillId="20" fontId="78" numFmtId="0" xfId="0" applyAlignment="1" applyBorder="1" applyFont="1">
      <alignment horizontal="center" readingOrder="0" shrinkToFit="0" vertical="center" wrapText="1"/>
    </xf>
    <xf borderId="80" fillId="20" fontId="78" numFmtId="0" xfId="0" applyAlignment="1" applyBorder="1" applyFont="1">
      <alignment horizontal="center" readingOrder="0" vertical="center"/>
    </xf>
    <xf borderId="60" fillId="20" fontId="74" numFmtId="0" xfId="0" applyAlignment="1" applyBorder="1" applyFont="1">
      <alignment horizontal="center" readingOrder="0" shrinkToFit="0" vertical="center" wrapText="1"/>
    </xf>
    <xf borderId="60" fillId="20" fontId="78" numFmtId="0" xfId="0" applyAlignment="1" applyBorder="1" applyFont="1">
      <alignment horizontal="center" readingOrder="0" vertical="center"/>
    </xf>
    <xf borderId="61" fillId="3" fontId="79" numFmtId="165" xfId="0" applyAlignment="1" applyBorder="1" applyFont="1" applyNumberFormat="1">
      <alignment horizontal="center" readingOrder="0" vertical="center"/>
    </xf>
    <xf borderId="11" fillId="3" fontId="79" numFmtId="0" xfId="0" applyAlignment="1" applyBorder="1" applyFont="1">
      <alignment horizontal="center" readingOrder="0" shrinkToFit="0" vertical="center" wrapText="0"/>
    </xf>
    <xf borderId="60" fillId="0" fontId="80" numFmtId="0" xfId="0" applyAlignment="1" applyBorder="1" applyFont="1">
      <alignment horizontal="center" readingOrder="0" shrinkToFit="0" vertical="center" wrapText="0"/>
    </xf>
    <xf borderId="60" fillId="0" fontId="80" numFmtId="175" xfId="0" applyAlignment="1" applyBorder="1" applyFont="1" applyNumberFormat="1">
      <alignment horizontal="center" readingOrder="0" shrinkToFit="0" vertical="center" wrapText="0"/>
    </xf>
    <xf borderId="60" fillId="0" fontId="80" numFmtId="176" xfId="0" applyAlignment="1" applyBorder="1" applyFont="1" applyNumberFormat="1">
      <alignment horizontal="center" readingOrder="0" shrinkToFit="0" vertical="center" wrapText="0"/>
    </xf>
    <xf borderId="60" fillId="0" fontId="80" numFmtId="3" xfId="0" applyAlignment="1" applyBorder="1" applyFont="1" applyNumberFormat="1">
      <alignment horizontal="center" readingOrder="0" shrinkToFit="0" vertical="center" wrapText="0"/>
    </xf>
    <xf borderId="60" fillId="3" fontId="80" numFmtId="0" xfId="0" applyAlignment="1" applyBorder="1" applyFont="1">
      <alignment horizontal="center" readingOrder="0" shrinkToFit="0" vertical="center" wrapText="0"/>
    </xf>
    <xf borderId="60" fillId="0" fontId="81" numFmtId="49" xfId="0" applyAlignment="1" applyBorder="1" applyFont="1" applyNumberFormat="1">
      <alignment horizontal="center" readingOrder="0" shrinkToFit="0" vertical="center" wrapText="1"/>
    </xf>
    <xf borderId="11" fillId="3" fontId="82" numFmtId="0" xfId="0" applyAlignment="1" applyBorder="1" applyFont="1">
      <alignment horizontal="center" vertical="center"/>
    </xf>
    <xf borderId="11" fillId="3" fontId="82" numFmtId="165" xfId="0" applyAlignment="1" applyBorder="1" applyFont="1" applyNumberFormat="1">
      <alignment horizontal="center" vertical="center"/>
    </xf>
    <xf borderId="11" fillId="3" fontId="82" numFmtId="0" xfId="0" applyAlignment="1" applyBorder="1" applyFont="1">
      <alignment horizontal="center" shrinkToFit="0" vertical="center" wrapText="1"/>
    </xf>
    <xf borderId="60" fillId="3" fontId="82" numFmtId="0" xfId="0" applyAlignment="1" applyBorder="1" applyFont="1">
      <alignment horizontal="center" vertical="center"/>
    </xf>
    <xf borderId="11" fillId="3" fontId="79" numFmtId="0" xfId="0" applyAlignment="1" applyBorder="1" applyFont="1">
      <alignment horizontal="center" readingOrder="0" vertical="center"/>
    </xf>
    <xf borderId="0" fillId="0" fontId="83" numFmtId="0" xfId="0" applyAlignment="1" applyFont="1">
      <alignment horizontal="center" readingOrder="0" vertical="center"/>
    </xf>
    <xf borderId="60" fillId="0" fontId="80" numFmtId="0" xfId="0" applyAlignment="1" applyBorder="1" applyFont="1">
      <alignment horizontal="center" readingOrder="0" shrinkToFit="0" vertical="center" wrapText="1"/>
    </xf>
    <xf borderId="60" fillId="3" fontId="79" numFmtId="0" xfId="0" applyAlignment="1" applyBorder="1" applyFont="1">
      <alignment horizontal="center" readingOrder="0" shrinkToFit="0" vertical="center" wrapText="0"/>
    </xf>
    <xf borderId="60" fillId="0" fontId="80" numFmtId="9" xfId="0" applyAlignment="1" applyBorder="1" applyFont="1" applyNumberFormat="1">
      <alignment horizontal="center" readingOrder="0" shrinkToFit="0" vertical="center" wrapText="0"/>
    </xf>
    <xf borderId="60" fillId="3" fontId="84" numFmtId="0" xfId="0" applyAlignment="1" applyBorder="1" applyFont="1">
      <alignment horizontal="center" readingOrder="0" shrinkToFit="0" vertical="center" wrapText="0"/>
    </xf>
    <xf borderId="11" fillId="0" fontId="82" numFmtId="3" xfId="0" applyAlignment="1" applyBorder="1" applyFont="1" applyNumberFormat="1">
      <alignment horizontal="center" readingOrder="0" vertical="center"/>
    </xf>
    <xf borderId="11" fillId="3" fontId="82" numFmtId="165" xfId="0" applyAlignment="1" applyBorder="1" applyFont="1" applyNumberFormat="1">
      <alignment horizontal="center" readingOrder="0" vertical="center"/>
    </xf>
    <xf borderId="11" fillId="0" fontId="85" numFmtId="0" xfId="0" applyAlignment="1" applyBorder="1" applyFont="1">
      <alignment horizontal="center" readingOrder="0" shrinkToFit="0" vertical="center" wrapText="1"/>
    </xf>
    <xf borderId="60" fillId="0" fontId="80" numFmtId="10" xfId="0" applyAlignment="1" applyBorder="1" applyFont="1" applyNumberFormat="1">
      <alignment horizontal="center" readingOrder="0" shrinkToFit="0" vertical="center" wrapText="0"/>
    </xf>
    <xf borderId="11" fillId="0" fontId="82" numFmtId="0" xfId="0" applyAlignment="1" applyBorder="1" applyFont="1">
      <alignment horizontal="center" readingOrder="0" vertical="center"/>
    </xf>
    <xf quotePrefix="1" borderId="60" fillId="0" fontId="80" numFmtId="0" xfId="0" applyAlignment="1" applyBorder="1" applyFont="1">
      <alignment horizontal="center" readingOrder="0" shrinkToFit="0" vertical="center" wrapText="0"/>
    </xf>
    <xf quotePrefix="1" borderId="60" fillId="0" fontId="80" numFmtId="0" xfId="0" applyAlignment="1" applyBorder="1" applyFont="1">
      <alignment horizontal="center" readingOrder="0" shrinkToFit="0" vertical="center" wrapText="1"/>
    </xf>
    <xf borderId="60" fillId="3" fontId="80" numFmtId="0" xfId="0" applyAlignment="1" applyBorder="1" applyFont="1">
      <alignment horizontal="center" readingOrder="0" shrinkToFit="0" vertical="center" wrapText="1"/>
    </xf>
    <xf borderId="60" fillId="3" fontId="80" numFmtId="175" xfId="0" applyAlignment="1" applyBorder="1" applyFont="1" applyNumberFormat="1">
      <alignment horizontal="center" readingOrder="0" shrinkToFit="0" vertical="center" wrapText="0"/>
    </xf>
    <xf borderId="60" fillId="3" fontId="80" numFmtId="176" xfId="0" applyAlignment="1" applyBorder="1" applyFont="1" applyNumberFormat="1">
      <alignment horizontal="center" readingOrder="0" shrinkToFit="0" vertical="center" wrapText="0"/>
    </xf>
    <xf borderId="60" fillId="3" fontId="80" numFmtId="3" xfId="0" applyAlignment="1" applyBorder="1" applyFont="1" applyNumberFormat="1">
      <alignment horizontal="center" readingOrder="0" shrinkToFit="0" vertical="center" wrapText="0"/>
    </xf>
    <xf borderId="60" fillId="3" fontId="80" numFmtId="10" xfId="0" applyAlignment="1" applyBorder="1" applyFont="1" applyNumberFormat="1">
      <alignment horizontal="center" readingOrder="0" shrinkToFit="0" vertical="center" wrapText="0"/>
    </xf>
    <xf borderId="11" fillId="3" fontId="79" numFmtId="0" xfId="0" applyAlignment="1" applyBorder="1" applyFont="1">
      <alignment horizontal="center" vertical="center"/>
    </xf>
    <xf quotePrefix="1" borderId="60" fillId="3" fontId="80" numFmtId="0" xfId="0" applyAlignment="1" applyBorder="1" applyFont="1">
      <alignment horizontal="center" readingOrder="0" shrinkToFit="0" vertical="center" wrapText="1"/>
    </xf>
    <xf borderId="61" fillId="0" fontId="79" numFmtId="165" xfId="0" applyAlignment="1" applyBorder="1" applyFont="1" applyNumberFormat="1">
      <alignment horizontal="center" readingOrder="0" vertical="center"/>
    </xf>
    <xf borderId="11" fillId="0" fontId="79" numFmtId="0" xfId="0" applyAlignment="1" applyBorder="1" applyFont="1">
      <alignment horizontal="center" readingOrder="0" shrinkToFit="0" vertical="center" wrapText="0"/>
    </xf>
    <xf borderId="11" fillId="0" fontId="82" numFmtId="0" xfId="0" applyAlignment="1" applyBorder="1" applyFont="1">
      <alignment horizontal="center" vertical="center"/>
    </xf>
    <xf borderId="11" fillId="0" fontId="82" numFmtId="165" xfId="0" applyAlignment="1" applyBorder="1" applyFont="1" applyNumberFormat="1">
      <alignment horizontal="center" vertical="center"/>
    </xf>
    <xf borderId="11" fillId="0" fontId="82" numFmtId="0" xfId="0" applyAlignment="1" applyBorder="1" applyFont="1">
      <alignment horizontal="center" shrinkToFit="0" vertical="center" wrapText="1"/>
    </xf>
    <xf borderId="60" fillId="0" fontId="82" numFmtId="0" xfId="0" applyAlignment="1" applyBorder="1" applyFont="1">
      <alignment horizontal="center" vertical="center"/>
    </xf>
    <xf borderId="11" fillId="0" fontId="79" numFmtId="0" xfId="0" applyAlignment="1" applyBorder="1" applyFont="1">
      <alignment horizontal="center" vertical="center"/>
    </xf>
    <xf borderId="61" fillId="0" fontId="79" numFmtId="165" xfId="0" applyAlignment="1" applyBorder="1" applyFont="1" applyNumberFormat="1">
      <alignment horizontal="center" readingOrder="0" vertical="center"/>
    </xf>
    <xf borderId="11" fillId="0" fontId="79" numFmtId="0" xfId="0" applyAlignment="1" applyBorder="1" applyFont="1">
      <alignment horizontal="center" readingOrder="0" shrinkToFit="0" vertical="center" wrapText="0"/>
    </xf>
    <xf borderId="11" fillId="0" fontId="79" numFmtId="0" xfId="0" applyAlignment="1" applyBorder="1" applyFont="1">
      <alignment horizontal="center" readingOrder="0" shrinkToFit="0" vertical="center" wrapText="1"/>
    </xf>
    <xf borderId="11" fillId="0" fontId="79" numFmtId="176" xfId="0" applyAlignment="1" applyBorder="1" applyFont="1" applyNumberFormat="1">
      <alignment horizontal="center" readingOrder="0" shrinkToFit="0" vertical="center" wrapText="1"/>
    </xf>
    <xf borderId="11" fillId="0" fontId="79" numFmtId="3" xfId="0" applyAlignment="1" applyBorder="1" applyFont="1" applyNumberFormat="1">
      <alignment horizontal="center" readingOrder="0" vertical="center"/>
    </xf>
    <xf borderId="11" fillId="0" fontId="79" numFmtId="0" xfId="0" applyAlignment="1" applyBorder="1" applyFont="1">
      <alignment horizontal="center" readingOrder="0" vertical="center"/>
    </xf>
    <xf borderId="11" fillId="0" fontId="79" numFmtId="9" xfId="0" applyAlignment="1" applyBorder="1" applyFont="1" applyNumberFormat="1">
      <alignment horizontal="center" readingOrder="0" vertical="center"/>
    </xf>
    <xf borderId="60" fillId="0" fontId="82" numFmtId="0" xfId="0" applyAlignment="1" applyBorder="1" applyFont="1">
      <alignment horizontal="center" vertical="center"/>
    </xf>
    <xf borderId="11" fillId="0" fontId="82" numFmtId="0" xfId="0" applyAlignment="1" applyBorder="1" applyFont="1">
      <alignment horizontal="center" vertical="center"/>
    </xf>
    <xf borderId="11" fillId="0" fontId="79" numFmtId="165" xfId="0" applyAlignment="1" applyBorder="1" applyFont="1" applyNumberFormat="1">
      <alignment horizontal="center" readingOrder="0" vertical="center"/>
    </xf>
    <xf borderId="60" fillId="0" fontId="85" numFmtId="0" xfId="0" applyAlignment="1" applyBorder="1" applyFont="1">
      <alignment horizontal="center" vertical="center"/>
    </xf>
    <xf borderId="11" fillId="0" fontId="79" numFmtId="0" xfId="0" applyAlignment="1" applyBorder="1" applyFont="1">
      <alignment horizontal="center" vertical="center"/>
    </xf>
    <xf borderId="11" fillId="0" fontId="79" numFmtId="175" xfId="0" applyAlignment="1" applyBorder="1" applyFont="1" applyNumberFormat="1">
      <alignment horizontal="center" readingOrder="0" shrinkToFit="0" vertical="center" wrapText="1"/>
    </xf>
    <xf borderId="11" fillId="0" fontId="79" numFmtId="10" xfId="0" applyAlignment="1" applyBorder="1" applyFont="1" applyNumberFormat="1">
      <alignment horizontal="center" readingOrder="0" vertical="center"/>
    </xf>
    <xf borderId="11" fillId="0" fontId="85" numFmtId="0" xfId="0" applyAlignment="1" applyBorder="1" applyFont="1">
      <alignment horizontal="center" shrinkToFit="0" vertical="center" wrapText="1"/>
    </xf>
    <xf quotePrefix="1" borderId="11" fillId="0" fontId="79" numFmtId="0" xfId="0" applyAlignment="1" applyBorder="1" applyFont="1">
      <alignment horizontal="center" readingOrder="0" shrinkToFit="0" vertical="center" wrapText="1"/>
    </xf>
    <xf borderId="11" fillId="0" fontId="86" numFmtId="0" xfId="0" applyAlignment="1" applyBorder="1" applyFont="1">
      <alignment horizontal="center" readingOrder="0" shrinkToFit="0" vertical="center" wrapText="1"/>
    </xf>
    <xf borderId="11" fillId="0" fontId="86" numFmtId="0" xfId="0" applyAlignment="1" applyBorder="1" applyFont="1">
      <alignment horizontal="center" shrinkToFit="0" vertical="center" wrapText="1"/>
    </xf>
    <xf borderId="11" fillId="0" fontId="79" numFmtId="177" xfId="0" applyAlignment="1" applyBorder="1" applyFont="1" applyNumberFormat="1">
      <alignment horizontal="center" readingOrder="0" shrinkToFit="0" vertical="center" wrapText="1"/>
    </xf>
    <xf borderId="60" fillId="0" fontId="79" numFmtId="0" xfId="0" applyAlignment="1" applyBorder="1" applyFont="1">
      <alignment horizontal="center" vertical="center"/>
    </xf>
    <xf borderId="60" fillId="0" fontId="86" numFmtId="0" xfId="0" applyAlignment="1" applyBorder="1" applyFont="1">
      <alignment horizontal="center" vertical="center"/>
    </xf>
    <xf borderId="11" fillId="0" fontId="86" numFmtId="0" xfId="0" applyAlignment="1" applyBorder="1" applyFont="1">
      <alignment horizontal="center" vertical="center"/>
    </xf>
    <xf borderId="11" fillId="0" fontId="82" numFmtId="0" xfId="0" applyAlignment="1" applyBorder="1" applyFont="1">
      <alignment horizontal="center" readingOrder="0" shrinkToFit="0" vertical="center" wrapText="1"/>
    </xf>
    <xf borderId="60" fillId="0" fontId="82" numFmtId="0" xfId="0" applyAlignment="1" applyBorder="1" applyFont="1">
      <alignment horizontal="center" readingOrder="0" vertical="center"/>
    </xf>
    <xf borderId="60" fillId="0" fontId="79" numFmtId="0" xfId="0" applyAlignment="1" applyBorder="1" applyFont="1">
      <alignment shrinkToFit="0" vertical="center" wrapText="0"/>
    </xf>
    <xf borderId="11" fillId="0" fontId="79" numFmtId="3" xfId="0" applyAlignment="1" applyBorder="1" applyFont="1" applyNumberFormat="1">
      <alignment horizontal="center" vertical="center"/>
    </xf>
    <xf borderId="11" fillId="0" fontId="79" numFmtId="165" xfId="0" applyAlignment="1" applyBorder="1" applyFont="1" applyNumberFormat="1">
      <alignment horizontal="center" vertical="center"/>
    </xf>
    <xf borderId="11" fillId="0" fontId="86" numFmtId="0" xfId="0" applyAlignment="1" applyBorder="1" applyFont="1">
      <alignment horizontal="center" shrinkToFit="0" vertical="center" wrapText="1"/>
    </xf>
    <xf borderId="11" fillId="0" fontId="79" numFmtId="0" xfId="0" applyAlignment="1" applyBorder="1" applyFont="1">
      <alignment horizontal="center" vertical="center"/>
    </xf>
    <xf borderId="11" fillId="0" fontId="82" numFmtId="0" xfId="0" applyAlignment="1" applyBorder="1" applyFont="1">
      <alignment horizontal="center" vertical="center"/>
    </xf>
    <xf borderId="11" fillId="0" fontId="82" numFmtId="165" xfId="0" applyAlignment="1" applyBorder="1" applyFont="1" applyNumberFormat="1">
      <alignment horizontal="center" vertical="center"/>
    </xf>
    <xf borderId="11" fillId="0" fontId="85" numFmtId="0" xfId="0" applyAlignment="1" applyBorder="1" applyFont="1">
      <alignment horizontal="center" shrinkToFit="0" vertical="center" wrapText="1"/>
    </xf>
    <xf borderId="60" fillId="0" fontId="85" numFmtId="0" xfId="0" applyAlignment="1" applyBorder="1" applyFont="1">
      <alignment horizontal="center" vertical="center"/>
    </xf>
    <xf borderId="11" fillId="0" fontId="82" numFmtId="3" xfId="0" applyAlignment="1" applyBorder="1" applyFont="1" applyNumberFormat="1">
      <alignment horizontal="center" vertical="center"/>
    </xf>
    <xf borderId="60" fillId="0" fontId="79" numFmtId="0" xfId="0" applyAlignment="1" applyBorder="1" applyFont="1">
      <alignment horizontal="center" readingOrder="0" shrinkToFit="0" vertical="center" wrapText="1"/>
    </xf>
    <xf borderId="60" fillId="0" fontId="79" numFmtId="175" xfId="0" applyAlignment="1" applyBorder="1" applyFont="1" applyNumberFormat="1">
      <alignment horizontal="center" readingOrder="0" shrinkToFit="0" vertical="center" wrapText="1"/>
    </xf>
    <xf borderId="60" fillId="0" fontId="79" numFmtId="176" xfId="0" applyAlignment="1" applyBorder="1" applyFont="1" applyNumberFormat="1">
      <alignment horizontal="center" readingOrder="0" shrinkToFit="0" vertical="center" wrapText="1"/>
    </xf>
    <xf borderId="60" fillId="0" fontId="79" numFmtId="3" xfId="0" applyAlignment="1" applyBorder="1" applyFont="1" applyNumberFormat="1">
      <alignment horizontal="center" readingOrder="0" shrinkToFit="0" vertical="center" wrapText="0"/>
    </xf>
    <xf borderId="60" fillId="0" fontId="79" numFmtId="0" xfId="0" applyAlignment="1" applyBorder="1" applyFont="1">
      <alignment horizontal="center" readingOrder="0" shrinkToFit="0" vertical="center" wrapText="0"/>
    </xf>
    <xf borderId="60" fillId="0" fontId="79" numFmtId="0" xfId="0" applyAlignment="1" applyBorder="1" applyFont="1">
      <alignment horizontal="center" readingOrder="0" vertical="center"/>
    </xf>
    <xf borderId="60" fillId="0" fontId="82" numFmtId="3" xfId="0" applyAlignment="1" applyBorder="1" applyFont="1" applyNumberFormat="1">
      <alignment horizontal="center" vertical="center"/>
    </xf>
    <xf borderId="60" fillId="0" fontId="85" numFmtId="0" xfId="0" applyAlignment="1" applyBorder="1" applyFont="1">
      <alignment horizontal="center" shrinkToFit="0" vertical="center" wrapText="1"/>
    </xf>
    <xf borderId="60" fillId="0" fontId="82" numFmtId="0" xfId="0" applyAlignment="1" applyBorder="1" applyFont="1">
      <alignment horizontal="center" vertical="center"/>
    </xf>
    <xf borderId="61" fillId="0" fontId="79" numFmtId="0" xfId="0" applyAlignment="1" applyBorder="1" applyFont="1">
      <alignment horizontal="center" readingOrder="0" shrinkToFit="0" vertical="center" wrapText="1"/>
    </xf>
    <xf borderId="11" fillId="0" fontId="79" numFmtId="3" xfId="0" applyAlignment="1" applyBorder="1" applyFont="1" applyNumberFormat="1">
      <alignment horizontal="center" readingOrder="0" shrinkToFit="0" vertical="center" wrapText="0"/>
    </xf>
    <xf borderId="11" fillId="0" fontId="79" numFmtId="9" xfId="0" applyAlignment="1" applyBorder="1" applyFont="1" applyNumberFormat="1">
      <alignment horizontal="center" readingOrder="0" shrinkToFit="0" vertical="center" wrapText="0"/>
    </xf>
    <xf borderId="11" fillId="0" fontId="85" numFmtId="0" xfId="0" applyAlignment="1" applyBorder="1" applyFont="1">
      <alignment horizontal="center" vertical="center"/>
    </xf>
    <xf borderId="60" fillId="0" fontId="79" numFmtId="3" xfId="0" applyAlignment="1" applyBorder="1" applyFont="1" applyNumberFormat="1">
      <alignment horizontal="center" readingOrder="0" vertical="center"/>
    </xf>
    <xf borderId="11" fillId="0" fontId="79" numFmtId="0" xfId="0" applyAlignment="1" applyBorder="1" applyFont="1">
      <alignment horizontal="right" readingOrder="0" shrinkToFit="0" vertical="center" wrapText="0"/>
    </xf>
    <xf borderId="60" fillId="0" fontId="79" numFmtId="169" xfId="0" applyAlignment="1" applyBorder="1" applyFont="1" applyNumberFormat="1">
      <alignment horizontal="center" readingOrder="0" shrinkToFit="0" vertical="center" wrapText="1"/>
    </xf>
    <xf borderId="60" fillId="0" fontId="82" numFmtId="0" xfId="0" applyAlignment="1" applyBorder="1" applyFont="1">
      <alignment horizontal="center" readingOrder="0" shrinkToFit="0" vertical="center" wrapText="1"/>
    </xf>
    <xf borderId="11" fillId="0" fontId="79" numFmtId="178" xfId="0" applyAlignment="1" applyBorder="1" applyFont="1" applyNumberFormat="1">
      <alignment horizontal="center" readingOrder="0" shrinkToFit="0" vertical="center" wrapText="1"/>
    </xf>
    <xf borderId="60" fillId="0" fontId="82" numFmtId="3" xfId="0" applyAlignment="1" applyBorder="1" applyFont="1" applyNumberFormat="1">
      <alignment horizontal="center" readingOrder="0" vertical="center"/>
    </xf>
    <xf borderId="11" fillId="0" fontId="86" numFmtId="0" xfId="0" applyAlignment="1" applyBorder="1" applyFont="1">
      <alignment horizontal="center" readingOrder="0" vertical="center"/>
    </xf>
    <xf borderId="60" fillId="0" fontId="79" numFmtId="0" xfId="0" applyAlignment="1" applyBorder="1" applyFont="1">
      <alignment horizontal="center" vertical="center"/>
    </xf>
    <xf borderId="60" fillId="0" fontId="79" numFmtId="10" xfId="0" applyAlignment="1" applyBorder="1" applyFont="1" applyNumberFormat="1">
      <alignment horizontal="center" readingOrder="0" shrinkToFit="0" vertical="center" wrapText="0"/>
    </xf>
    <xf borderId="60" fillId="0" fontId="82" numFmtId="165" xfId="0" applyAlignment="1" applyBorder="1" applyFont="1" applyNumberFormat="1">
      <alignment horizontal="center" vertical="center"/>
    </xf>
    <xf borderId="60" fillId="0" fontId="82" numFmtId="0" xfId="0" applyAlignment="1" applyBorder="1" applyFont="1">
      <alignment horizontal="center" shrinkToFit="0" vertical="center" wrapText="1"/>
    </xf>
    <xf borderId="25" fillId="0" fontId="82" numFmtId="0" xfId="0" applyAlignment="1" applyBorder="1" applyFont="1">
      <alignment horizontal="center" vertical="center"/>
    </xf>
    <xf borderId="60" fillId="0" fontId="85" numFmtId="0" xfId="0" applyAlignment="1" applyBorder="1" applyFont="1">
      <alignment horizontal="center" readingOrder="0" shrinkToFit="0" vertical="center" wrapText="1"/>
    </xf>
    <xf borderId="25" fillId="0" fontId="85" numFmtId="0" xfId="0" applyAlignment="1" applyBorder="1" applyFont="1">
      <alignment horizontal="center" vertical="center"/>
    </xf>
    <xf borderId="25" fillId="0" fontId="79" numFmtId="179" xfId="0" applyAlignment="1" applyBorder="1" applyFont="1" applyNumberFormat="1">
      <alignment horizontal="center" readingOrder="0" shrinkToFit="0" vertical="center" wrapText="1"/>
    </xf>
    <xf borderId="60" fillId="0" fontId="79" numFmtId="179" xfId="0" applyAlignment="1" applyBorder="1" applyFont="1" applyNumberFormat="1">
      <alignment horizontal="center" readingOrder="0" shrinkToFit="0" vertical="center" wrapText="1"/>
    </xf>
    <xf borderId="11" fillId="0" fontId="79" numFmtId="0" xfId="0" applyAlignment="1" applyBorder="1" applyFont="1">
      <alignment shrinkToFit="0" vertical="center" wrapText="0"/>
    </xf>
    <xf borderId="11" fillId="3" fontId="79" numFmtId="0" xfId="0" applyAlignment="1" applyBorder="1" applyFont="1">
      <alignment horizontal="center" readingOrder="0" vertical="center"/>
    </xf>
    <xf borderId="25" fillId="0" fontId="79" numFmtId="0" xfId="0" applyAlignment="1" applyBorder="1" applyFont="1">
      <alignment horizontal="center" readingOrder="0" shrinkToFit="0" vertical="center" wrapText="0"/>
    </xf>
    <xf borderId="25" fillId="0" fontId="79" numFmtId="0" xfId="0" applyAlignment="1" applyBorder="1" applyFont="1">
      <alignment horizontal="center" readingOrder="0" shrinkToFit="0" vertical="center" wrapText="1"/>
    </xf>
    <xf borderId="25" fillId="0" fontId="79" numFmtId="3" xfId="0" applyAlignment="1" applyBorder="1" applyFont="1" applyNumberFormat="1">
      <alignment horizontal="center" readingOrder="0" shrinkToFit="0" vertical="center" wrapText="0"/>
    </xf>
    <xf borderId="25" fillId="0" fontId="79" numFmtId="9" xfId="0" applyAlignment="1" applyBorder="1" applyFont="1" applyNumberFormat="1">
      <alignment horizontal="center" readingOrder="0" shrinkToFit="0" vertical="center" wrapText="0"/>
    </xf>
    <xf borderId="25" fillId="0" fontId="79" numFmtId="0" xfId="0" applyAlignment="1" applyBorder="1" applyFont="1">
      <alignment vertical="center"/>
    </xf>
    <xf borderId="25" fillId="0" fontId="79" numFmtId="3" xfId="0" applyAlignment="1" applyBorder="1" applyFont="1" applyNumberFormat="1">
      <alignment vertical="center"/>
    </xf>
    <xf borderId="25" fillId="0" fontId="79" numFmtId="165" xfId="0" applyAlignment="1" applyBorder="1" applyFont="1" applyNumberFormat="1">
      <alignment vertical="center"/>
    </xf>
    <xf borderId="25" fillId="0" fontId="79" numFmtId="0" xfId="0" applyAlignment="1" applyBorder="1" applyFont="1">
      <alignment shrinkToFit="0" vertical="center" wrapText="1"/>
    </xf>
    <xf borderId="25" fillId="0" fontId="79" numFmtId="0" xfId="0" applyAlignment="1" applyBorder="1" applyFont="1">
      <alignment vertical="center"/>
    </xf>
    <xf borderId="60" fillId="0" fontId="79" numFmtId="9" xfId="0" applyAlignment="1" applyBorder="1" applyFont="1" applyNumberFormat="1">
      <alignment horizontal="center" readingOrder="0" shrinkToFit="0" vertical="center" wrapText="0"/>
    </xf>
    <xf borderId="60" fillId="0" fontId="79" numFmtId="0" xfId="0" applyAlignment="1" applyBorder="1" applyFont="1">
      <alignment vertical="center"/>
    </xf>
    <xf borderId="60" fillId="0" fontId="79" numFmtId="165" xfId="0" applyAlignment="1" applyBorder="1" applyFont="1" applyNumberFormat="1">
      <alignment vertical="center"/>
    </xf>
    <xf borderId="60" fillId="0" fontId="79" numFmtId="0" xfId="0" applyAlignment="1" applyBorder="1" applyFont="1">
      <alignment shrinkToFit="0" vertical="center" wrapText="1"/>
    </xf>
    <xf borderId="60" fillId="0" fontId="79" numFmtId="0" xfId="0" applyAlignment="1" applyBorder="1" applyFont="1">
      <alignment vertical="center"/>
    </xf>
    <xf borderId="25" fillId="0" fontId="79" numFmtId="0" xfId="0" applyAlignment="1" applyBorder="1" applyFont="1">
      <alignment horizontal="center" shrinkToFit="0" vertical="center" wrapText="0"/>
    </xf>
    <xf borderId="60" fillId="0" fontId="79" numFmtId="3" xfId="0" applyAlignment="1" applyBorder="1" applyFont="1" applyNumberFormat="1">
      <alignment horizontal="center" vertical="center"/>
    </xf>
    <xf borderId="60" fillId="0" fontId="79" numFmtId="165" xfId="0" applyAlignment="1" applyBorder="1" applyFont="1" applyNumberFormat="1">
      <alignment horizontal="center" vertical="center"/>
    </xf>
    <xf borderId="60" fillId="0" fontId="79" numFmtId="0" xfId="0" applyAlignment="1" applyBorder="1" applyFont="1">
      <alignment horizontal="center" shrinkToFit="0" vertical="center" wrapText="1"/>
    </xf>
    <xf borderId="35" fillId="0" fontId="79" numFmtId="0" xfId="0" applyAlignment="1" applyBorder="1" applyFont="1">
      <alignment horizontal="center" readingOrder="0" shrinkToFit="0" vertical="center" wrapText="0"/>
    </xf>
    <xf borderId="0" fillId="0" fontId="26" numFmtId="0" xfId="0" applyAlignment="1" applyFont="1">
      <alignment vertical="center"/>
    </xf>
    <xf borderId="0" fillId="0" fontId="26" numFmtId="0" xfId="0" applyAlignment="1" applyFont="1">
      <alignment shrinkToFit="0" vertical="center" wrapText="1"/>
    </xf>
    <xf borderId="0" fillId="0" fontId="87" numFmtId="0" xfId="0" applyAlignment="1" applyFont="1">
      <alignment horizontal="center" shrinkToFit="0" vertical="center" wrapText="1"/>
    </xf>
    <xf borderId="0" fillId="0" fontId="88" numFmtId="0" xfId="0" applyAlignment="1" applyFont="1">
      <alignment horizontal="center" shrinkToFit="0" vertical="center" wrapText="1"/>
    </xf>
    <xf borderId="0" fillId="0" fontId="89" numFmtId="0" xfId="0" applyAlignment="1" applyFont="1">
      <alignment shrinkToFit="0" vertical="center" wrapText="1"/>
    </xf>
    <xf borderId="0" fillId="0" fontId="89" numFmtId="0" xfId="0" applyAlignment="1" applyFont="1">
      <alignment horizontal="center" shrinkToFit="0" vertical="center" wrapText="1"/>
    </xf>
    <xf borderId="0" fillId="0" fontId="90" numFmtId="0" xfId="0" applyAlignment="1" applyFont="1">
      <alignment horizontal="left" vertical="center"/>
    </xf>
    <xf borderId="0" fillId="0" fontId="88" numFmtId="0" xfId="0" applyAlignment="1" applyFont="1">
      <alignment shrinkToFit="0" vertical="center" wrapText="1"/>
    </xf>
    <xf borderId="0" fillId="0" fontId="90" numFmtId="169" xfId="0" applyAlignment="1" applyFont="1" applyNumberFormat="1">
      <alignment horizontal="left" shrinkToFit="0" vertical="center" wrapText="1"/>
    </xf>
    <xf borderId="0" fillId="0" fontId="91" numFmtId="0" xfId="0" applyAlignment="1" applyFont="1">
      <alignment shrinkToFit="0" vertical="center" wrapText="1"/>
    </xf>
    <xf borderId="0" fillId="0" fontId="92" numFmtId="180" xfId="0" applyAlignment="1" applyFont="1" applyNumberFormat="1">
      <alignment vertical="center"/>
    </xf>
    <xf borderId="0" fillId="0" fontId="93" numFmtId="0" xfId="0" applyAlignment="1" applyFont="1">
      <alignment horizontal="center" shrinkToFit="0" vertical="center" wrapText="1"/>
    </xf>
    <xf borderId="0" fillId="0" fontId="37" numFmtId="0" xfId="0" applyAlignment="1" applyFont="1">
      <alignment shrinkToFit="0" vertical="center" wrapText="1"/>
    </xf>
    <xf borderId="0" fillId="0" fontId="93" numFmtId="0" xfId="0" applyAlignment="1" applyFont="1">
      <alignment shrinkToFit="0" vertical="center" wrapText="1"/>
    </xf>
    <xf borderId="0" fillId="0" fontId="92" numFmtId="174" xfId="0" applyAlignment="1" applyFont="1" applyNumberFormat="1">
      <alignment shrinkToFit="0" vertical="center" wrapText="1"/>
    </xf>
    <xf borderId="0" fillId="0" fontId="94" numFmtId="0" xfId="0" applyAlignment="1" applyFont="1">
      <alignment horizontal="right" shrinkToFit="0" vertical="bottom" wrapText="1"/>
    </xf>
    <xf borderId="0" fillId="0" fontId="92" numFmtId="0" xfId="0" applyAlignment="1" applyFont="1">
      <alignment horizontal="right" shrinkToFit="0" vertical="bottom" wrapText="1"/>
    </xf>
    <xf borderId="51" fillId="0" fontId="92" numFmtId="169" xfId="0" applyAlignment="1" applyBorder="1" applyFont="1" applyNumberFormat="1">
      <alignment horizontal="left" shrinkToFit="0" vertical="bottom" wrapText="1"/>
    </xf>
    <xf borderId="51" fillId="0" fontId="14" numFmtId="0" xfId="0" applyAlignment="1" applyBorder="1" applyFont="1">
      <alignment vertical="center"/>
    </xf>
    <xf borderId="51" fillId="0" fontId="92" numFmtId="169" xfId="0" applyAlignment="1" applyBorder="1" applyFont="1" applyNumberFormat="1">
      <alignment horizontal="center" shrinkToFit="0" vertical="bottom" wrapText="1"/>
    </xf>
    <xf borderId="0" fillId="0" fontId="95" numFmtId="0" xfId="0" applyAlignment="1" applyFont="1">
      <alignment vertical="center"/>
    </xf>
    <xf borderId="62" fillId="21" fontId="90" numFmtId="180" xfId="0" applyAlignment="1" applyBorder="1" applyFill="1" applyFont="1" applyNumberFormat="1">
      <alignment horizontal="center" shrinkToFit="0" vertical="center" wrapText="1"/>
    </xf>
    <xf borderId="94" fillId="21" fontId="90" numFmtId="180" xfId="0" applyAlignment="1" applyBorder="1" applyFont="1" applyNumberFormat="1">
      <alignment horizontal="center" shrinkToFit="0" vertical="bottom" wrapText="1"/>
    </xf>
    <xf borderId="80" fillId="21" fontId="81" numFmtId="181" xfId="0" applyAlignment="1" applyBorder="1" applyFont="1" applyNumberFormat="1">
      <alignment horizontal="center" readingOrder="0" shrinkToFit="0" vertical="center" wrapText="1"/>
    </xf>
    <xf borderId="62" fillId="21" fontId="81" numFmtId="181" xfId="0" applyAlignment="1" applyBorder="1" applyFont="1" applyNumberFormat="1">
      <alignment horizontal="center" shrinkToFit="0" vertical="center" wrapText="1"/>
    </xf>
    <xf borderId="62" fillId="21" fontId="96" numFmtId="181" xfId="0" applyAlignment="1" applyBorder="1" applyFont="1" applyNumberFormat="1">
      <alignment horizontal="center" shrinkToFit="0" vertical="center" wrapText="1"/>
    </xf>
    <xf borderId="80" fillId="21" fontId="96" numFmtId="181" xfId="0" applyAlignment="1" applyBorder="1" applyFont="1" applyNumberFormat="1">
      <alignment horizontal="center" shrinkToFit="0" vertical="center" wrapText="1"/>
    </xf>
    <xf borderId="0" fillId="0" fontId="93" numFmtId="0" xfId="0" applyAlignment="1" applyFont="1">
      <alignment vertical="center"/>
    </xf>
    <xf borderId="95" fillId="21" fontId="90" numFmtId="180" xfId="0" applyAlignment="1" applyBorder="1" applyFont="1" applyNumberFormat="1">
      <alignment horizontal="center" shrinkToFit="0" vertical="center" wrapText="1"/>
    </xf>
    <xf borderId="60" fillId="21" fontId="97" numFmtId="181" xfId="0" applyAlignment="1" applyBorder="1" applyFont="1" applyNumberFormat="1">
      <alignment horizontal="center" shrinkToFit="0" vertical="center" wrapText="1"/>
    </xf>
    <xf borderId="60" fillId="21" fontId="81" numFmtId="181" xfId="0" applyAlignment="1" applyBorder="1" applyFont="1" applyNumberFormat="1">
      <alignment horizontal="center" shrinkToFit="0" vertical="center" wrapText="1"/>
    </xf>
    <xf borderId="60" fillId="21" fontId="96" numFmtId="181" xfId="0" applyAlignment="1" applyBorder="1" applyFont="1" applyNumberFormat="1">
      <alignment horizontal="center" shrinkToFit="0" vertical="center" wrapText="1"/>
    </xf>
    <xf borderId="62" fillId="0" fontId="98" numFmtId="180" xfId="0" applyAlignment="1" applyBorder="1" applyFont="1" applyNumberFormat="1">
      <alignment horizontal="center" readingOrder="0" shrinkToFit="0" vertical="center" wrapText="1"/>
    </xf>
    <xf borderId="60" fillId="6" fontId="92" numFmtId="49" xfId="0" applyAlignment="1" applyBorder="1" applyFont="1" applyNumberFormat="1">
      <alignment horizontal="center" shrinkToFit="0" vertical="center" wrapText="1"/>
    </xf>
    <xf borderId="61" fillId="0" fontId="92" numFmtId="180" xfId="0" applyAlignment="1" applyBorder="1" applyFont="1" applyNumberFormat="1">
      <alignment horizontal="center" shrinkToFit="0" vertical="center" wrapText="1"/>
    </xf>
    <xf borderId="61" fillId="0" fontId="92" numFmtId="49" xfId="0" applyAlignment="1" applyBorder="1" applyFont="1" applyNumberFormat="1">
      <alignment horizontal="center" shrinkToFit="0" vertical="center" wrapText="1"/>
    </xf>
    <xf borderId="61" fillId="0" fontId="92" numFmtId="174" xfId="0" applyAlignment="1" applyBorder="1" applyFont="1" applyNumberFormat="1">
      <alignment shrinkToFit="0" vertical="center" wrapText="1"/>
    </xf>
    <xf borderId="61" fillId="0" fontId="99" numFmtId="174" xfId="0" applyAlignment="1" applyBorder="1" applyFont="1" applyNumberFormat="1">
      <alignment horizontal="center" shrinkToFit="0" vertical="center" wrapText="1"/>
    </xf>
    <xf borderId="61" fillId="0" fontId="99" numFmtId="49" xfId="0" applyAlignment="1" applyBorder="1" applyFont="1" applyNumberFormat="1">
      <alignment horizontal="center" shrinkToFit="0" vertical="center" wrapText="1"/>
    </xf>
    <xf borderId="61" fillId="0" fontId="100" numFmtId="49" xfId="0" applyAlignment="1" applyBorder="1" applyFont="1" applyNumberFormat="1">
      <alignment horizontal="center" readingOrder="0" shrinkToFit="0" vertical="center" wrapText="1"/>
    </xf>
    <xf borderId="61" fillId="0" fontId="100" numFmtId="49" xfId="0" applyAlignment="1" applyBorder="1" applyFont="1" applyNumberFormat="1">
      <alignment horizontal="center" shrinkToFit="0" vertical="center" wrapText="1"/>
    </xf>
    <xf borderId="60" fillId="6" fontId="92" numFmtId="49" xfId="0" applyAlignment="1" applyBorder="1" applyFont="1" applyNumberFormat="1">
      <alignment horizontal="center" readingOrder="0" shrinkToFit="0" vertical="center" wrapText="1"/>
    </xf>
    <xf borderId="61" fillId="0" fontId="92" numFmtId="0" xfId="0" applyAlignment="1" applyBorder="1" applyFont="1">
      <alignment horizontal="center" readingOrder="0" shrinkToFit="0" vertical="center" wrapText="1"/>
    </xf>
    <xf borderId="61" fillId="0" fontId="92" numFmtId="49" xfId="0" applyAlignment="1" applyBorder="1" applyFont="1" applyNumberFormat="1">
      <alignment horizontal="center" readingOrder="0" shrinkToFit="0" vertical="center" wrapText="1"/>
    </xf>
    <xf borderId="61" fillId="0" fontId="92" numFmtId="174" xfId="0" applyAlignment="1" applyBorder="1" applyFont="1" applyNumberFormat="1">
      <alignment horizontal="center" shrinkToFit="0" vertical="center" wrapText="1"/>
    </xf>
    <xf borderId="61" fillId="0" fontId="92" numFmtId="174" xfId="0" applyAlignment="1" applyBorder="1" applyFont="1" applyNumberFormat="1">
      <alignment horizontal="center" readingOrder="0" shrinkToFit="0" vertical="center" wrapText="1"/>
    </xf>
    <xf borderId="62" fillId="0" fontId="92" numFmtId="0" xfId="0" applyAlignment="1" applyBorder="1" applyFont="1">
      <alignment horizontal="center" readingOrder="0" shrinkToFit="0" vertical="center" wrapText="1"/>
    </xf>
    <xf borderId="61" fillId="0" fontId="99" numFmtId="174" xfId="0" applyAlignment="1" applyBorder="1" applyFont="1" applyNumberFormat="1">
      <alignment horizontal="center" readingOrder="0" shrinkToFit="0" vertical="center" wrapText="1"/>
    </xf>
    <xf borderId="61" fillId="0" fontId="99" numFmtId="49" xfId="0" applyAlignment="1" applyBorder="1" applyFont="1" applyNumberFormat="1">
      <alignment horizontal="center" readingOrder="0" shrinkToFit="0" vertical="center" wrapText="1"/>
    </xf>
    <xf borderId="60" fillId="0" fontId="99" numFmtId="181" xfId="0" applyAlignment="1" applyBorder="1" applyFont="1" applyNumberFormat="1">
      <alignment horizontal="center" shrinkToFit="0" vertical="center" wrapText="1"/>
    </xf>
    <xf borderId="61" fillId="0" fontId="79" numFmtId="181" xfId="0" applyAlignment="1" applyBorder="1" applyFont="1" applyNumberFormat="1">
      <alignment horizontal="center" shrinkToFit="0" vertical="center" wrapText="1"/>
    </xf>
    <xf borderId="61" fillId="0" fontId="99" numFmtId="181" xfId="0" applyAlignment="1" applyBorder="1" applyFont="1" applyNumberFormat="1">
      <alignment horizontal="center" shrinkToFit="0" vertical="center" wrapText="1"/>
    </xf>
    <xf borderId="0" fillId="0" fontId="92" numFmtId="0" xfId="0" applyAlignment="1" applyFont="1">
      <alignment shrinkToFit="0" vertical="center" wrapText="1"/>
    </xf>
    <xf borderId="80" fillId="0" fontId="101" numFmtId="0" xfId="0" applyAlignment="1" applyBorder="1" applyFont="1">
      <alignment horizontal="center" vertical="center"/>
    </xf>
    <xf borderId="69" fillId="0" fontId="51" numFmtId="171" xfId="0" applyAlignment="1" applyBorder="1" applyFont="1" applyNumberFormat="1">
      <alignment horizontal="center" vertical="center"/>
    </xf>
    <xf borderId="78" fillId="0" fontId="74" numFmtId="171" xfId="0" applyAlignment="1" applyBorder="1" applyFont="1" applyNumberFormat="1">
      <alignment horizontal="center" vertical="center"/>
    </xf>
    <xf borderId="66" fillId="0" fontId="74" numFmtId="171" xfId="0" applyAlignment="1" applyBorder="1" applyFont="1" applyNumberFormat="1">
      <alignment horizontal="center" vertical="center"/>
    </xf>
    <xf borderId="66" fillId="0" fontId="102" numFmtId="171" xfId="0" applyAlignment="1" applyBorder="1" applyFont="1" applyNumberFormat="1">
      <alignment horizontal="center" vertical="center"/>
    </xf>
    <xf borderId="79" fillId="0" fontId="102" numFmtId="171" xfId="0" applyAlignment="1" applyBorder="1" applyFont="1" applyNumberFormat="1">
      <alignment horizontal="center" vertical="center"/>
    </xf>
    <xf borderId="68" fillId="0" fontId="74" numFmtId="171" xfId="0" applyAlignment="1" applyBorder="1" applyFont="1" applyNumberFormat="1">
      <alignment horizontal="center" vertical="center"/>
    </xf>
    <xf borderId="79" fillId="0" fontId="74" numFmtId="171" xfId="0" applyAlignment="1" applyBorder="1" applyFont="1" applyNumberFormat="1">
      <alignment horizontal="center" vertical="center"/>
    </xf>
    <xf borderId="69" fillId="0" fontId="74" numFmtId="171" xfId="0" applyAlignment="1" applyBorder="1" applyFont="1" applyNumberFormat="1">
      <alignment horizontal="center" vertical="center"/>
    </xf>
    <xf borderId="87" fillId="0" fontId="56" numFmtId="172" xfId="0" applyAlignment="1" applyBorder="1" applyFont="1" applyNumberFormat="1">
      <alignment horizontal="center" vertical="center"/>
    </xf>
    <xf borderId="84" fillId="3" fontId="56" numFmtId="0" xfId="0" applyAlignment="1" applyBorder="1" applyFont="1">
      <alignment horizontal="center" readingOrder="0" shrinkToFit="0" vertical="center" wrapText="1"/>
    </xf>
    <xf borderId="84" fillId="0" fontId="57" numFmtId="0" xfId="0" applyAlignment="1" applyBorder="1" applyFont="1">
      <alignment horizontal="center" shrinkToFit="0" vertical="center" wrapText="1"/>
    </xf>
    <xf borderId="84" fillId="0" fontId="56" numFmtId="0" xfId="0" applyAlignment="1" applyBorder="1" applyFont="1">
      <alignment horizontal="center" readingOrder="0" shrinkToFit="0" vertical="center" wrapText="1"/>
    </xf>
    <xf borderId="84" fillId="0" fontId="56" numFmtId="173" xfId="0" applyAlignment="1" applyBorder="1" applyFont="1" applyNumberFormat="1">
      <alignment horizontal="center" shrinkToFit="0" vertical="center" wrapText="1"/>
    </xf>
    <xf borderId="84" fillId="0" fontId="56" numFmtId="174" xfId="0" applyAlignment="1" applyBorder="1" applyFont="1" applyNumberFormat="1">
      <alignment horizontal="center" shrinkToFit="0" vertical="center" wrapText="1"/>
    </xf>
    <xf borderId="84" fillId="0" fontId="56" numFmtId="169" xfId="0" applyAlignment="1" applyBorder="1" applyFont="1" applyNumberFormat="1">
      <alignment horizontal="center" shrinkToFit="0" vertical="center" wrapText="1"/>
    </xf>
    <xf borderId="84" fillId="0" fontId="56" numFmtId="9" xfId="0" applyAlignment="1" applyBorder="1" applyFont="1" applyNumberFormat="1">
      <alignment horizontal="center" readingOrder="0" shrinkToFit="0" vertical="center" wrapText="1"/>
    </xf>
    <xf borderId="96" fillId="0" fontId="56" numFmtId="9" xfId="0" applyAlignment="1" applyBorder="1" applyFont="1" applyNumberFormat="1">
      <alignment horizontal="center" shrinkToFit="0" vertical="center" wrapText="1"/>
    </xf>
    <xf borderId="96" fillId="0" fontId="56" numFmtId="0" xfId="0" applyAlignment="1" applyBorder="1" applyFont="1">
      <alignment horizontal="center" shrinkToFit="0" vertical="center" wrapText="1"/>
    </xf>
    <xf borderId="96" fillId="0" fontId="56" numFmtId="174" xfId="0" applyAlignment="1" applyBorder="1" applyFont="1" applyNumberFormat="1">
      <alignment shrinkToFit="0" vertical="center" wrapText="1"/>
    </xf>
    <xf borderId="96" fillId="6" fontId="59" numFmtId="169" xfId="0" applyAlignment="1" applyBorder="1" applyFont="1" applyNumberFormat="1">
      <alignment horizontal="center" shrinkToFit="1" vertical="center" wrapText="0"/>
    </xf>
    <xf borderId="96" fillId="6" fontId="59" numFmtId="49" xfId="0" applyAlignment="1" applyBorder="1" applyFont="1" applyNumberFormat="1">
      <alignment horizontal="center" shrinkToFit="1" vertical="center" wrapText="0"/>
    </xf>
    <xf borderId="97" fillId="6" fontId="59" numFmtId="49" xfId="0" applyAlignment="1" applyBorder="1" applyFont="1" applyNumberFormat="1">
      <alignment horizontal="center" shrinkToFit="1" vertical="center" wrapText="0"/>
    </xf>
    <xf borderId="98" fillId="6" fontId="59" numFmtId="169" xfId="0" applyAlignment="1" applyBorder="1" applyFont="1" applyNumberFormat="1">
      <alignment horizontal="center" shrinkToFit="1" vertical="center" wrapText="0"/>
    </xf>
    <xf borderId="96" fillId="0" fontId="60" numFmtId="0" xfId="0" applyAlignment="1" applyBorder="1" applyFont="1">
      <alignment horizontal="center" shrinkToFit="0" vertical="center" wrapText="1"/>
    </xf>
    <xf borderId="96" fillId="0" fontId="60" numFmtId="174" xfId="0" applyAlignment="1" applyBorder="1" applyFont="1" applyNumberFormat="1">
      <alignment shrinkToFit="0" vertical="center" wrapText="1"/>
    </xf>
    <xf borderId="96" fillId="0" fontId="56" numFmtId="174" xfId="0" applyAlignment="1" applyBorder="1" applyFont="1" applyNumberFormat="1">
      <alignment horizontal="center" shrinkToFit="1" vertical="center" wrapText="0"/>
    </xf>
    <xf borderId="99" fillId="0" fontId="56" numFmtId="9" xfId="0" applyAlignment="1" applyBorder="1" applyFont="1" applyNumberFormat="1">
      <alignment horizontal="center" shrinkToFit="0" vertical="center" wrapText="1"/>
    </xf>
    <xf borderId="60" fillId="22" fontId="61" numFmtId="169" xfId="0" applyAlignment="1" applyBorder="1" applyFill="1" applyFont="1" applyNumberFormat="1">
      <alignment horizontal="center" shrinkToFit="1" vertical="center" wrapText="0"/>
    </xf>
    <xf borderId="62" fillId="0" fontId="62" numFmtId="174" xfId="0" applyAlignment="1" applyBorder="1" applyFont="1" applyNumberFormat="1">
      <alignment horizontal="center" shrinkToFit="0" vertical="center" wrapText="1"/>
    </xf>
    <xf quotePrefix="1" borderId="62" fillId="0" fontId="59" numFmtId="49" xfId="0" applyAlignment="1" applyBorder="1" applyFont="1" applyNumberFormat="1">
      <alignment horizontal="center" shrinkToFit="0" vertical="center" wrapText="1"/>
    </xf>
    <xf borderId="62" fillId="6" fontId="59" numFmtId="49" xfId="0" applyAlignment="1" applyBorder="1" applyFont="1" applyNumberFormat="1">
      <alignment horizontal="center" readingOrder="0" vertical="center"/>
    </xf>
    <xf borderId="60" fillId="0" fontId="63" numFmtId="0" xfId="0" applyAlignment="1" applyBorder="1" applyFont="1">
      <alignment vertical="center"/>
    </xf>
    <xf borderId="60" fillId="22" fontId="63" numFmtId="0" xfId="0" applyAlignment="1" applyBorder="1" applyFont="1">
      <alignment vertical="center"/>
    </xf>
    <xf borderId="60" fillId="0" fontId="103" numFmtId="171" xfId="0" applyAlignment="1" applyBorder="1" applyFont="1" applyNumberFormat="1">
      <alignment horizontal="center" vertical="center"/>
    </xf>
    <xf borderId="60" fillId="22" fontId="103" numFmtId="171" xfId="0" applyAlignment="1" applyBorder="1" applyFont="1" applyNumberFormat="1">
      <alignment horizontal="center" vertical="center"/>
    </xf>
    <xf borderId="100" fillId="0" fontId="103" numFmtId="171" xfId="0" applyAlignment="1" applyBorder="1" applyFont="1" applyNumberFormat="1">
      <alignment horizontal="center" vertical="center"/>
    </xf>
    <xf borderId="96" fillId="0" fontId="28" numFmtId="0" xfId="0" applyAlignment="1" applyBorder="1" applyFont="1">
      <alignment vertical="center"/>
    </xf>
    <xf borderId="101" fillId="0" fontId="28" numFmtId="0" xfId="0" applyAlignment="1" applyBorder="1" applyFont="1">
      <alignment vertical="center"/>
    </xf>
    <xf borderId="102" fillId="0" fontId="14" numFmtId="0" xfId="0" applyAlignment="1" applyBorder="1" applyFont="1">
      <alignment vertical="center"/>
    </xf>
    <xf borderId="103" fillId="0" fontId="14" numFmtId="0" xfId="0" applyAlignment="1" applyBorder="1" applyFont="1">
      <alignment vertical="center"/>
    </xf>
    <xf borderId="104" fillId="0" fontId="56" numFmtId="9" xfId="0" applyAlignment="1" applyBorder="1" applyFont="1" applyNumberFormat="1">
      <alignment horizontal="center" shrinkToFit="0" vertical="center" wrapText="1"/>
    </xf>
    <xf borderId="104" fillId="0" fontId="56" numFmtId="0" xfId="0" applyAlignment="1" applyBorder="1" applyFont="1">
      <alignment horizontal="center" shrinkToFit="0" vertical="center" wrapText="1"/>
    </xf>
    <xf borderId="104" fillId="0" fontId="56" numFmtId="174" xfId="0" applyAlignment="1" applyBorder="1" applyFont="1" applyNumberFormat="1">
      <alignment shrinkToFit="0" vertical="center" wrapText="1"/>
    </xf>
    <xf borderId="104" fillId="6" fontId="59" numFmtId="169" xfId="0" applyAlignment="1" applyBorder="1" applyFont="1" applyNumberFormat="1">
      <alignment horizontal="center" shrinkToFit="1" vertical="center" wrapText="0"/>
    </xf>
    <xf borderId="104" fillId="6" fontId="59" numFmtId="49" xfId="0" applyAlignment="1" applyBorder="1" applyFont="1" applyNumberFormat="1">
      <alignment horizontal="center" shrinkToFit="1" vertical="center" wrapText="0"/>
    </xf>
    <xf borderId="105" fillId="6" fontId="59" numFmtId="49" xfId="0" applyAlignment="1" applyBorder="1" applyFont="1" applyNumberFormat="1">
      <alignment horizontal="center" shrinkToFit="1" vertical="center" wrapText="0"/>
    </xf>
    <xf borderId="106" fillId="6" fontId="59" numFmtId="169" xfId="0" applyAlignment="1" applyBorder="1" applyFont="1" applyNumberFormat="1">
      <alignment horizontal="center" shrinkToFit="1" vertical="center" wrapText="0"/>
    </xf>
    <xf borderId="104" fillId="0" fontId="60" numFmtId="0" xfId="0" applyAlignment="1" applyBorder="1" applyFont="1">
      <alignment horizontal="center" shrinkToFit="0" vertical="center" wrapText="1"/>
    </xf>
    <xf borderId="104" fillId="0" fontId="60" numFmtId="174" xfId="0" applyAlignment="1" applyBorder="1" applyFont="1" applyNumberFormat="1">
      <alignment shrinkToFit="0" vertical="center" wrapText="1"/>
    </xf>
    <xf borderId="104" fillId="0" fontId="56" numFmtId="174" xfId="0" applyAlignment="1" applyBorder="1" applyFont="1" applyNumberFormat="1">
      <alignment horizontal="center" shrinkToFit="1" vertical="center" wrapText="0"/>
    </xf>
    <xf borderId="107" fillId="0" fontId="56" numFmtId="9" xfId="0" applyAlignment="1" applyBorder="1" applyFont="1" applyNumberFormat="1">
      <alignment horizontal="center" shrinkToFit="0" vertical="center" wrapText="1"/>
    </xf>
    <xf borderId="60" fillId="23" fontId="61" numFmtId="169" xfId="0" applyAlignment="1" applyBorder="1" applyFill="1" applyFont="1" applyNumberFormat="1">
      <alignment horizontal="center" shrinkToFit="1" vertical="center" wrapText="0"/>
    </xf>
    <xf borderId="60" fillId="23" fontId="63" numFmtId="0" xfId="0" applyAlignment="1" applyBorder="1" applyFont="1">
      <alignment vertical="center"/>
    </xf>
    <xf borderId="60" fillId="0" fontId="103" numFmtId="0" xfId="0" applyAlignment="1" applyBorder="1" applyFont="1">
      <alignment vertical="center"/>
    </xf>
    <xf borderId="60" fillId="23" fontId="103" numFmtId="0" xfId="0" applyAlignment="1" applyBorder="1" applyFont="1">
      <alignment vertical="center"/>
    </xf>
    <xf borderId="108" fillId="0" fontId="103" numFmtId="0" xfId="0" applyAlignment="1" applyBorder="1" applyFont="1">
      <alignment vertical="center"/>
    </xf>
    <xf borderId="104" fillId="0" fontId="28" numFmtId="0" xfId="0" applyAlignment="1" applyBorder="1" applyFont="1">
      <alignment vertical="center"/>
    </xf>
    <xf borderId="109" fillId="0" fontId="28" numFmtId="0" xfId="0" applyAlignment="1" applyBorder="1" applyFont="1">
      <alignment vertical="center"/>
    </xf>
    <xf borderId="60" fillId="24" fontId="61" numFmtId="169" xfId="0" applyAlignment="1" applyBorder="1" applyFill="1" applyFont="1" applyNumberFormat="1">
      <alignment horizontal="center" shrinkToFit="1" vertical="center" wrapText="0"/>
    </xf>
    <xf borderId="62" fillId="0" fontId="62" numFmtId="174" xfId="0" applyAlignment="1" applyBorder="1" applyFont="1" applyNumberFormat="1">
      <alignment horizontal="center" readingOrder="0" shrinkToFit="0" vertical="center" wrapText="1"/>
    </xf>
    <xf borderId="60" fillId="24" fontId="63" numFmtId="0" xfId="0" applyAlignment="1" applyBorder="1" applyFont="1">
      <alignment vertical="center"/>
    </xf>
    <xf borderId="60" fillId="6" fontId="63" numFmtId="0" xfId="0" applyAlignment="1" applyBorder="1" applyFont="1">
      <alignment vertical="center"/>
    </xf>
    <xf borderId="60" fillId="6" fontId="103" numFmtId="0" xfId="0" applyAlignment="1" applyBorder="1" applyFont="1">
      <alignment vertical="center"/>
    </xf>
    <xf borderId="60" fillId="24" fontId="103" numFmtId="0" xfId="0" applyAlignment="1" applyBorder="1" applyFont="1">
      <alignment vertical="center"/>
    </xf>
    <xf borderId="110" fillId="0" fontId="14" numFmtId="0" xfId="0" applyAlignment="1" applyBorder="1" applyFont="1">
      <alignment vertical="center"/>
    </xf>
    <xf borderId="104" fillId="0" fontId="60" numFmtId="174" xfId="0" applyAlignment="1" applyBorder="1" applyFont="1" applyNumberFormat="1">
      <alignment readingOrder="0" shrinkToFit="0" vertical="center" wrapText="1"/>
    </xf>
    <xf borderId="60" fillId="25" fontId="61" numFmtId="169" xfId="0" applyAlignment="1" applyBorder="1" applyFill="1" applyFont="1" applyNumberFormat="1">
      <alignment horizontal="center" shrinkToFit="1" vertical="center" wrapText="0"/>
    </xf>
    <xf borderId="60" fillId="25" fontId="63" numFmtId="0" xfId="0" applyAlignment="1" applyBorder="1" applyFont="1">
      <alignment vertical="center"/>
    </xf>
    <xf borderId="104" fillId="0" fontId="56" numFmtId="169" xfId="0" applyAlignment="1" applyBorder="1" applyFont="1" applyNumberFormat="1">
      <alignment horizontal="center" shrinkToFit="1" vertical="center" wrapText="0"/>
    </xf>
    <xf borderId="60" fillId="26" fontId="61" numFmtId="169" xfId="0" applyAlignment="1" applyBorder="1" applyFill="1" applyFont="1" applyNumberFormat="1">
      <alignment horizontal="center" shrinkToFit="1" vertical="center" wrapText="0"/>
    </xf>
    <xf quotePrefix="1" borderId="62" fillId="0" fontId="104" numFmtId="174" xfId="0" applyAlignment="1" applyBorder="1" applyFont="1" applyNumberFormat="1">
      <alignment horizontal="center" shrinkToFit="0" vertical="center" wrapText="1"/>
    </xf>
    <xf borderId="60" fillId="26" fontId="63" numFmtId="0" xfId="0" applyAlignment="1" applyBorder="1" applyFont="1">
      <alignment vertical="center"/>
    </xf>
    <xf borderId="111" fillId="0" fontId="56" numFmtId="9" xfId="0" applyAlignment="1" applyBorder="1" applyFont="1" applyNumberFormat="1">
      <alignment horizontal="center" shrinkToFit="0" vertical="center" wrapText="1"/>
    </xf>
    <xf borderId="104" fillId="0" fontId="56" numFmtId="0" xfId="0" applyAlignment="1" applyBorder="1" applyFont="1">
      <alignment horizontal="center" vertical="center"/>
    </xf>
    <xf borderId="60" fillId="27" fontId="61" numFmtId="169" xfId="0" applyAlignment="1" applyBorder="1" applyFill="1" applyFont="1" applyNumberFormat="1">
      <alignment horizontal="center" shrinkToFit="1" vertical="center" wrapText="0"/>
    </xf>
    <xf borderId="60" fillId="27" fontId="63" numFmtId="0" xfId="0" applyAlignment="1" applyBorder="1" applyFont="1">
      <alignment vertical="center"/>
    </xf>
    <xf borderId="60" fillId="28" fontId="61" numFmtId="169" xfId="0" applyAlignment="1" applyBorder="1" applyFill="1" applyFont="1" applyNumberFormat="1">
      <alignment horizontal="center" shrinkToFit="1" vertical="center" wrapText="0"/>
    </xf>
    <xf borderId="62" fillId="6" fontId="59" numFmtId="49" xfId="0" applyAlignment="1" applyBorder="1" applyFont="1" applyNumberFormat="1">
      <alignment horizontal="center" vertical="center"/>
    </xf>
    <xf borderId="60" fillId="28" fontId="63" numFmtId="0" xfId="0" applyAlignment="1" applyBorder="1" applyFont="1">
      <alignment vertical="center"/>
    </xf>
    <xf borderId="60" fillId="29" fontId="61" numFmtId="169" xfId="0" applyAlignment="1" applyBorder="1" applyFill="1" applyFont="1" applyNumberFormat="1">
      <alignment horizontal="center" shrinkToFit="1" vertical="center" wrapText="0"/>
    </xf>
    <xf borderId="60" fillId="29" fontId="63" numFmtId="0" xfId="0" applyAlignment="1" applyBorder="1" applyFont="1">
      <alignment vertical="center"/>
    </xf>
    <xf borderId="104" fillId="0" fontId="56" numFmtId="9" xfId="0" applyAlignment="1" applyBorder="1" applyFont="1" applyNumberFormat="1">
      <alignment shrinkToFit="0" vertical="center" wrapText="1"/>
    </xf>
    <xf borderId="104" fillId="6" fontId="59" numFmtId="174" xfId="0" applyAlignment="1" applyBorder="1" applyFont="1" applyNumberFormat="1">
      <alignment horizontal="center" shrinkToFit="0" vertical="center" wrapText="1"/>
    </xf>
    <xf borderId="104" fillId="6" fontId="59" numFmtId="49" xfId="0" applyAlignment="1" applyBorder="1" applyFont="1" applyNumberFormat="1">
      <alignment horizontal="center" shrinkToFit="0" vertical="center" wrapText="1"/>
    </xf>
    <xf borderId="105" fillId="6" fontId="59" numFmtId="49" xfId="0" applyAlignment="1" applyBorder="1" applyFont="1" applyNumberFormat="1">
      <alignment horizontal="center" shrinkToFit="0" vertical="center" wrapText="1"/>
    </xf>
    <xf borderId="106" fillId="6" fontId="59" numFmtId="49" xfId="0" applyAlignment="1" applyBorder="1" applyFont="1" applyNumberFormat="1">
      <alignment horizontal="center" shrinkToFit="0" vertical="center" wrapText="1"/>
    </xf>
    <xf borderId="60" fillId="30" fontId="61" numFmtId="174" xfId="0" applyAlignment="1" applyBorder="1" applyFill="1" applyFont="1" applyNumberFormat="1">
      <alignment horizontal="center" shrinkToFit="0" vertical="center" wrapText="1"/>
    </xf>
    <xf quotePrefix="1" borderId="62" fillId="6" fontId="59" numFmtId="49" xfId="0" applyAlignment="1" applyBorder="1" applyFont="1" applyNumberFormat="1">
      <alignment horizontal="center" vertical="center"/>
    </xf>
    <xf borderId="60" fillId="30" fontId="28" numFmtId="0" xfId="0" applyAlignment="1" applyBorder="1" applyFont="1">
      <alignment vertical="center"/>
    </xf>
    <xf borderId="60" fillId="6" fontId="28" numFmtId="0" xfId="0" applyAlignment="1" applyBorder="1" applyFont="1">
      <alignment vertical="center"/>
    </xf>
    <xf borderId="60" fillId="30" fontId="63" numFmtId="0" xfId="0" applyAlignment="1" applyBorder="1" applyFont="1">
      <alignment vertical="center"/>
    </xf>
    <xf borderId="60" fillId="31" fontId="61" numFmtId="174" xfId="0" applyAlignment="1" applyBorder="1" applyFill="1" applyFont="1" applyNumberFormat="1">
      <alignment horizontal="center" shrinkToFit="0" vertical="center" wrapText="1"/>
    </xf>
    <xf borderId="60" fillId="31" fontId="28" numFmtId="0" xfId="0" applyAlignment="1" applyBorder="1" applyFont="1">
      <alignment vertical="center"/>
    </xf>
    <xf borderId="104" fillId="6" fontId="60" numFmtId="49" xfId="0" applyAlignment="1" applyBorder="1" applyFont="1" applyNumberFormat="1">
      <alignment horizontal="center" shrinkToFit="1" vertical="center" wrapText="0"/>
    </xf>
    <xf borderId="105" fillId="6" fontId="60" numFmtId="49" xfId="0" applyAlignment="1" applyBorder="1" applyFont="1" applyNumberFormat="1">
      <alignment horizontal="center" shrinkToFit="1" vertical="center" wrapText="0"/>
    </xf>
    <xf borderId="88" fillId="0" fontId="14" numFmtId="0" xfId="0" applyAlignment="1" applyBorder="1" applyFont="1">
      <alignment vertical="center"/>
    </xf>
    <xf borderId="89" fillId="0" fontId="14" numFmtId="0" xfId="0" applyAlignment="1" applyBorder="1" applyFont="1">
      <alignment vertical="center"/>
    </xf>
    <xf borderId="112" fillId="0" fontId="56" numFmtId="9" xfId="0" applyAlignment="1" applyBorder="1" applyFont="1" applyNumberFormat="1">
      <alignment horizontal="center" shrinkToFit="0" vertical="center" wrapText="1"/>
    </xf>
    <xf borderId="112" fillId="0" fontId="56" numFmtId="0" xfId="0" applyAlignment="1" applyBorder="1" applyFont="1">
      <alignment horizontal="center" shrinkToFit="0" vertical="center" wrapText="1"/>
    </xf>
    <xf borderId="112" fillId="0" fontId="60" numFmtId="174" xfId="0" applyAlignment="1" applyBorder="1" applyFont="1" applyNumberFormat="1">
      <alignment shrinkToFit="0" vertical="center" wrapText="1"/>
    </xf>
    <xf borderId="112" fillId="6" fontId="59" numFmtId="174" xfId="0" applyAlignment="1" applyBorder="1" applyFont="1" applyNumberFormat="1">
      <alignment horizontal="center" shrinkToFit="0" vertical="center" wrapText="1"/>
    </xf>
    <xf borderId="112" fillId="6" fontId="60" numFmtId="49" xfId="0" applyAlignment="1" applyBorder="1" applyFont="1" applyNumberFormat="1">
      <alignment horizontal="center" shrinkToFit="1" vertical="center" wrapText="0"/>
    </xf>
    <xf borderId="113" fillId="6" fontId="60" numFmtId="49" xfId="0" applyAlignment="1" applyBorder="1" applyFont="1" applyNumberFormat="1">
      <alignment horizontal="center" shrinkToFit="1" vertical="center" wrapText="0"/>
    </xf>
    <xf borderId="114" fillId="6" fontId="59" numFmtId="49" xfId="0" applyAlignment="1" applyBorder="1" applyFont="1" applyNumberFormat="1">
      <alignment horizontal="center" shrinkToFit="0" vertical="center" wrapText="1"/>
    </xf>
    <xf borderId="112" fillId="0" fontId="56" numFmtId="174" xfId="0" applyAlignment="1" applyBorder="1" applyFont="1" applyNumberFormat="1">
      <alignment shrinkToFit="0" vertical="center" wrapText="1"/>
    </xf>
    <xf borderId="112" fillId="0" fontId="56" numFmtId="174" xfId="0" applyAlignment="1" applyBorder="1" applyFont="1" applyNumberFormat="1">
      <alignment horizontal="center" shrinkToFit="1" vertical="center" wrapText="0"/>
    </xf>
    <xf borderId="115" fillId="0" fontId="56" numFmtId="9" xfId="0" applyAlignment="1" applyBorder="1" applyFont="1" applyNumberFormat="1">
      <alignment horizontal="center" shrinkToFit="0" vertical="center" wrapText="1"/>
    </xf>
    <xf borderId="116" fillId="0" fontId="103" numFmtId="0" xfId="0" applyAlignment="1" applyBorder="1" applyFont="1">
      <alignment vertical="center"/>
    </xf>
    <xf borderId="112" fillId="0" fontId="28" numFmtId="0" xfId="0" applyAlignment="1" applyBorder="1" applyFont="1">
      <alignment vertical="center"/>
    </xf>
    <xf borderId="117" fillId="0" fontId="28" numFmtId="0" xfId="0" applyAlignment="1" applyBorder="1" applyFont="1">
      <alignment vertical="center"/>
    </xf>
    <xf borderId="118" fillId="6" fontId="59" numFmtId="169" xfId="0" applyAlignment="1" applyBorder="1" applyFont="1" applyNumberFormat="1">
      <alignment horizontal="center" shrinkToFit="1" vertical="center" wrapText="0"/>
    </xf>
    <xf borderId="98" fillId="0" fontId="60" numFmtId="0" xfId="0" applyAlignment="1" applyBorder="1" applyFont="1">
      <alignment horizontal="center" shrinkToFit="0" vertical="center" wrapText="1"/>
    </xf>
    <xf borderId="60" fillId="22" fontId="103" numFmtId="0" xfId="0" applyAlignment="1" applyBorder="1" applyFont="1">
      <alignment vertical="center"/>
    </xf>
    <xf borderId="119" fillId="0" fontId="103" numFmtId="0" xfId="0" applyAlignment="1" applyBorder="1" applyFont="1">
      <alignment vertical="center"/>
    </xf>
    <xf borderId="100" fillId="0" fontId="28" numFmtId="0" xfId="0" applyAlignment="1" applyBorder="1" applyFont="1">
      <alignment vertical="center"/>
    </xf>
    <xf borderId="120" fillId="6" fontId="59" numFmtId="169" xfId="0" applyAlignment="1" applyBorder="1" applyFont="1" applyNumberFormat="1">
      <alignment horizontal="center" shrinkToFit="1" vertical="center" wrapText="0"/>
    </xf>
    <xf borderId="106" fillId="0" fontId="56" numFmtId="0" xfId="0" applyAlignment="1" applyBorder="1" applyFont="1">
      <alignment horizontal="center" shrinkToFit="0" vertical="center" wrapText="1"/>
    </xf>
    <xf borderId="60" fillId="27" fontId="103" numFmtId="0" xfId="0" applyAlignment="1" applyBorder="1" applyFont="1">
      <alignment readingOrder="0" vertical="center"/>
    </xf>
    <xf borderId="60" fillId="6" fontId="103" numFmtId="0" xfId="0" applyAlignment="1" applyBorder="1" applyFont="1">
      <alignment readingOrder="0" vertical="center"/>
    </xf>
    <xf borderId="121" fillId="0" fontId="103" numFmtId="0" xfId="0" applyAlignment="1" applyBorder="1" applyFont="1">
      <alignment vertical="center"/>
    </xf>
    <xf borderId="108" fillId="0" fontId="28" numFmtId="0" xfId="0" applyAlignment="1" applyBorder="1" applyFont="1">
      <alignment vertical="center"/>
    </xf>
    <xf borderId="106" fillId="0" fontId="56" numFmtId="174" xfId="0" applyAlignment="1" applyBorder="1" applyFont="1" applyNumberFormat="1">
      <alignment shrinkToFit="0" vertical="center" wrapText="1"/>
    </xf>
    <xf borderId="60" fillId="32" fontId="61" numFmtId="169" xfId="0" applyAlignment="1" applyBorder="1" applyFill="1" applyFont="1" applyNumberFormat="1">
      <alignment horizontal="center" shrinkToFit="1" vertical="center" wrapText="0"/>
    </xf>
    <xf borderId="62" fillId="0" fontId="59" numFmtId="49" xfId="0" applyAlignment="1" applyBorder="1" applyFont="1" applyNumberFormat="1">
      <alignment horizontal="center" shrinkToFit="0" vertical="center" wrapText="1"/>
    </xf>
    <xf borderId="60" fillId="33" fontId="61" numFmtId="169" xfId="0" applyAlignment="1" applyBorder="1" applyFill="1" applyFont="1" applyNumberFormat="1">
      <alignment horizontal="center" shrinkToFit="1" vertical="center" wrapText="0"/>
    </xf>
    <xf borderId="62" fillId="0" fontId="59" numFmtId="49" xfId="0" applyAlignment="1" applyBorder="1" applyFont="1" applyNumberFormat="1">
      <alignment horizontal="center" readingOrder="0" shrinkToFit="0" vertical="center" wrapText="1"/>
    </xf>
    <xf borderId="60" fillId="28" fontId="103" numFmtId="0" xfId="0" applyAlignment="1" applyBorder="1" applyFont="1">
      <alignment vertical="center"/>
    </xf>
    <xf quotePrefix="1" borderId="62" fillId="0" fontId="62" numFmtId="174" xfId="0" applyAlignment="1" applyBorder="1" applyFont="1" applyNumberFormat="1">
      <alignment horizontal="center" shrinkToFit="0" vertical="center" wrapText="1"/>
    </xf>
    <xf quotePrefix="1" borderId="62" fillId="6" fontId="59" numFmtId="49" xfId="0" applyAlignment="1" applyBorder="1" applyFont="1" applyNumberFormat="1">
      <alignment horizontal="center" readingOrder="0" vertical="center"/>
    </xf>
    <xf borderId="62" fillId="6" fontId="62" numFmtId="174" xfId="0" applyAlignment="1" applyBorder="1" applyFont="1" applyNumberFormat="1">
      <alignment horizontal="center" shrinkToFit="0" vertical="center" wrapText="1"/>
    </xf>
    <xf borderId="112" fillId="0" fontId="56" numFmtId="9" xfId="0" applyAlignment="1" applyBorder="1" applyFont="1" applyNumberFormat="1">
      <alignment shrinkToFit="0" vertical="center" wrapText="1"/>
    </xf>
    <xf borderId="122" fillId="6" fontId="59" numFmtId="169" xfId="0" applyAlignment="1" applyBorder="1" applyFont="1" applyNumberFormat="1">
      <alignment horizontal="center" shrinkToFit="1" vertical="center" wrapText="0"/>
    </xf>
    <xf borderId="114" fillId="0" fontId="56" numFmtId="0" xfId="0" applyAlignment="1" applyBorder="1" applyFont="1">
      <alignment horizontal="center" shrinkToFit="0" vertical="center" wrapText="1"/>
    </xf>
    <xf borderId="112" fillId="0" fontId="56" numFmtId="169" xfId="0" applyAlignment="1" applyBorder="1" applyFont="1" applyNumberFormat="1">
      <alignment horizontal="center" shrinkToFit="1" vertical="center" wrapText="0"/>
    </xf>
    <xf borderId="123" fillId="0" fontId="103" numFmtId="0" xfId="0" applyAlignment="1" applyBorder="1" applyFont="1">
      <alignment vertical="center"/>
    </xf>
    <xf borderId="116" fillId="0" fontId="28" numFmtId="0" xfId="0" applyAlignment="1" applyBorder="1" applyFont="1">
      <alignment vertical="center"/>
    </xf>
    <xf borderId="84" fillId="0" fontId="62" numFmtId="0" xfId="0" applyAlignment="1" applyBorder="1" applyFont="1">
      <alignment horizontal="center" shrinkToFit="0" vertical="center" wrapText="1"/>
    </xf>
    <xf borderId="106" fillId="0" fontId="60" numFmtId="0" xfId="0" applyAlignment="1" applyBorder="1" applyFont="1">
      <alignment horizontal="center" shrinkToFit="0" vertical="center" wrapText="1"/>
    </xf>
    <xf borderId="106" fillId="0" fontId="56" numFmtId="0" xfId="0" applyAlignment="1" applyBorder="1" applyFont="1">
      <alignment horizontal="center" vertical="center"/>
    </xf>
    <xf borderId="62" fillId="0" fontId="33" numFmtId="174" xfId="0" applyAlignment="1" applyBorder="1" applyFont="1" applyNumberFormat="1">
      <alignment horizontal="center" shrinkToFit="0" vertical="center" wrapText="1"/>
    </xf>
    <xf borderId="60" fillId="24" fontId="28" numFmtId="0" xfId="0" applyAlignment="1" applyBorder="1" applyFont="1">
      <alignment vertical="center"/>
    </xf>
    <xf borderId="60" fillId="25" fontId="28" numFmtId="0" xfId="0" applyAlignment="1" applyBorder="1" applyFont="1">
      <alignment vertical="center"/>
    </xf>
    <xf borderId="60" fillId="28" fontId="28" numFmtId="0" xfId="0" applyAlignment="1" applyBorder="1" applyFont="1">
      <alignment vertical="center"/>
    </xf>
    <xf borderId="60" fillId="29" fontId="28" numFmtId="0" xfId="0" applyAlignment="1" applyBorder="1" applyFont="1">
      <alignment vertical="center"/>
    </xf>
    <xf borderId="60" fillId="26" fontId="28" numFmtId="0" xfId="0" applyAlignment="1" applyBorder="1" applyFont="1">
      <alignment vertical="center"/>
    </xf>
    <xf borderId="120" fillId="6" fontId="59" numFmtId="49" xfId="0" applyAlignment="1" applyBorder="1" applyFont="1" applyNumberFormat="1">
      <alignment horizontal="center" shrinkToFit="0" vertical="center" wrapText="1"/>
    </xf>
    <xf borderId="60" fillId="27" fontId="28" numFmtId="0" xfId="0" applyAlignment="1" applyBorder="1" applyFont="1">
      <alignment vertical="center"/>
    </xf>
    <xf quotePrefix="1" borderId="62" fillId="6" fontId="59" numFmtId="174" xfId="0" applyAlignment="1" applyBorder="1" applyFont="1" applyNumberFormat="1">
      <alignment horizontal="center" shrinkToFit="0" vertical="center" wrapText="1"/>
    </xf>
    <xf quotePrefix="1" borderId="62" fillId="6" fontId="59" numFmtId="0" xfId="0" applyAlignment="1" applyBorder="1" applyFont="1">
      <alignment horizontal="center" readingOrder="0" shrinkToFit="0" vertical="center" wrapText="1"/>
    </xf>
    <xf borderId="122" fillId="6" fontId="59" numFmtId="49" xfId="0" applyAlignment="1" applyBorder="1" applyFont="1" applyNumberFormat="1">
      <alignment horizontal="center" shrinkToFit="0" vertical="center" wrapText="1"/>
    </xf>
    <xf borderId="114" fillId="0" fontId="56" numFmtId="174" xfId="0" applyAlignment="1" applyBorder="1" applyFont="1" applyNumberFormat="1">
      <alignment horizontal="center" shrinkToFit="0" vertical="center" wrapText="1"/>
    </xf>
    <xf borderId="124" fillId="6" fontId="103" numFmtId="0" xfId="0" applyAlignment="1" applyBorder="1" applyFont="1">
      <alignment vertical="center"/>
    </xf>
    <xf borderId="111" fillId="0" fontId="56" numFmtId="169" xfId="0" applyAlignment="1" applyBorder="1" applyFont="1" applyNumberFormat="1">
      <alignment horizontal="center" shrinkToFit="0" vertical="center" wrapText="1"/>
    </xf>
    <xf borderId="96" fillId="0" fontId="56" numFmtId="9" xfId="0" applyAlignment="1" applyBorder="1" applyFont="1" applyNumberFormat="1">
      <alignment shrinkToFit="0" vertical="center" wrapText="1"/>
    </xf>
    <xf borderId="60" fillId="34" fontId="61" numFmtId="169" xfId="0" applyAlignment="1" applyBorder="1" applyFill="1" applyFont="1" applyNumberFormat="1">
      <alignment horizontal="center" shrinkToFit="1" vertical="center" wrapText="0"/>
    </xf>
    <xf borderId="62" fillId="0" fontId="62" numFmtId="0" xfId="0" applyAlignment="1" applyBorder="1" applyFont="1">
      <alignment horizontal="center" vertical="center"/>
    </xf>
    <xf borderId="62" fillId="0" fontId="59" numFmtId="49" xfId="0" applyAlignment="1" applyBorder="1" applyFont="1" applyNumberFormat="1">
      <alignment horizontal="center" vertical="center"/>
    </xf>
    <xf borderId="60" fillId="0" fontId="58" numFmtId="0" xfId="0" applyAlignment="1" applyBorder="1" applyFont="1">
      <alignment horizontal="left" vertical="center"/>
    </xf>
    <xf borderId="60" fillId="0" fontId="105" numFmtId="0" xfId="0" applyAlignment="1" applyBorder="1" applyFont="1">
      <alignment horizontal="center" vertical="center"/>
    </xf>
    <xf borderId="60" fillId="6" fontId="105" numFmtId="0" xfId="0" applyAlignment="1" applyBorder="1" applyFont="1">
      <alignment horizontal="center" vertical="center"/>
    </xf>
    <xf borderId="108" fillId="0" fontId="56" numFmtId="0" xfId="0" applyAlignment="1" applyBorder="1" applyFont="1">
      <alignment horizontal="center" vertical="center"/>
    </xf>
    <xf borderId="109" fillId="0" fontId="56" numFmtId="0" xfId="0" applyAlignment="1" applyBorder="1" applyFont="1">
      <alignment horizontal="center" vertical="center"/>
    </xf>
    <xf borderId="60" fillId="35" fontId="61" numFmtId="169" xfId="0" applyAlignment="1" applyBorder="1" applyFill="1" applyFont="1" applyNumberFormat="1">
      <alignment horizontal="center" shrinkToFit="1" vertical="center" wrapText="0"/>
    </xf>
    <xf borderId="60" fillId="0" fontId="103" numFmtId="0" xfId="0" applyAlignment="1" applyBorder="1" applyFont="1">
      <alignment horizontal="center" vertical="center"/>
    </xf>
    <xf borderId="121" fillId="0" fontId="103" numFmtId="0" xfId="0" applyAlignment="1" applyBorder="1" applyFont="1">
      <alignment horizontal="center" vertical="center"/>
    </xf>
    <xf borderId="60" fillId="6" fontId="63" numFmtId="0" xfId="0" applyAlignment="1" applyBorder="1" applyFont="1">
      <alignment horizontal="center" vertical="center"/>
    </xf>
    <xf borderId="60" fillId="22" fontId="63" numFmtId="0" xfId="0" applyAlignment="1" applyBorder="1" applyFont="1">
      <alignment horizontal="center" vertical="center"/>
    </xf>
    <xf borderId="60" fillId="22" fontId="103" numFmtId="0" xfId="0" applyAlignment="1" applyBorder="1" applyFont="1">
      <alignment horizontal="center" vertical="center"/>
    </xf>
    <xf borderId="60" fillId="23" fontId="63" numFmtId="0" xfId="0" applyAlignment="1" applyBorder="1" applyFont="1">
      <alignment horizontal="center" vertical="center"/>
    </xf>
    <xf borderId="60" fillId="32" fontId="63" numFmtId="0" xfId="0" applyAlignment="1" applyBorder="1" applyFont="1">
      <alignment horizontal="center" vertical="center"/>
    </xf>
    <xf borderId="60" fillId="33" fontId="63" numFmtId="0" xfId="0" applyAlignment="1" applyBorder="1" applyFont="1">
      <alignment horizontal="center" vertical="center"/>
    </xf>
    <xf borderId="60" fillId="26" fontId="105" numFmtId="0" xfId="0" applyAlignment="1" applyBorder="1" applyFont="1">
      <alignment horizontal="center" vertical="center"/>
    </xf>
    <xf borderId="60" fillId="26" fontId="63" numFmtId="0" xfId="0" applyAlignment="1" applyBorder="1" applyFont="1">
      <alignment horizontal="center" vertical="center"/>
    </xf>
    <xf borderId="60" fillId="27" fontId="105" numFmtId="0" xfId="0" applyAlignment="1" applyBorder="1" applyFont="1">
      <alignment horizontal="center" vertical="center"/>
    </xf>
    <xf borderId="60" fillId="27" fontId="63" numFmtId="0" xfId="0" applyAlignment="1" applyBorder="1" applyFont="1">
      <alignment horizontal="center" vertical="center"/>
    </xf>
    <xf borderId="60" fillId="28" fontId="105" numFmtId="0" xfId="0" applyAlignment="1" applyBorder="1" applyFont="1">
      <alignment horizontal="center" vertical="center"/>
    </xf>
    <xf borderId="60" fillId="6" fontId="56" numFmtId="0" xfId="0" applyAlignment="1" applyBorder="1" applyFont="1">
      <alignment horizontal="center" vertical="center"/>
    </xf>
    <xf borderId="60" fillId="28" fontId="56" numFmtId="0" xfId="0" applyAlignment="1" applyBorder="1" applyFont="1">
      <alignment horizontal="center" vertical="center"/>
    </xf>
    <xf borderId="60" fillId="28" fontId="63" numFmtId="0" xfId="0" applyAlignment="1" applyBorder="1" applyFont="1">
      <alignment horizontal="center" vertical="center"/>
    </xf>
    <xf borderId="60" fillId="29" fontId="105" numFmtId="0" xfId="0" applyAlignment="1" applyBorder="1" applyFont="1">
      <alignment horizontal="center" vertical="center"/>
    </xf>
    <xf borderId="60" fillId="29" fontId="63" numFmtId="0" xfId="0" applyAlignment="1" applyBorder="1" applyFont="1">
      <alignment horizontal="center" vertical="center"/>
    </xf>
    <xf borderId="60" fillId="6" fontId="58" numFmtId="0" xfId="0" applyAlignment="1" applyBorder="1" applyFont="1">
      <alignment horizontal="left" vertical="center"/>
    </xf>
    <xf borderId="60" fillId="30" fontId="105" numFmtId="0" xfId="0" applyAlignment="1" applyBorder="1" applyFont="1">
      <alignment horizontal="center" vertical="center"/>
    </xf>
    <xf borderId="60" fillId="30" fontId="63" numFmtId="0" xfId="0" applyAlignment="1" applyBorder="1" applyFont="1">
      <alignment horizontal="center" vertical="center"/>
    </xf>
    <xf borderId="60" fillId="31" fontId="63" numFmtId="0" xfId="0" applyAlignment="1" applyBorder="1" applyFont="1">
      <alignment horizontal="center" vertical="center"/>
    </xf>
    <xf borderId="114" fillId="0" fontId="56" numFmtId="174" xfId="0" applyAlignment="1" applyBorder="1" applyFont="1" applyNumberFormat="1">
      <alignment shrinkToFit="0" vertical="center" wrapText="1"/>
    </xf>
    <xf borderId="123" fillId="0" fontId="103" numFmtId="0" xfId="0" applyAlignment="1" applyBorder="1" applyFont="1">
      <alignment horizontal="center" vertical="center"/>
    </xf>
    <xf borderId="116" fillId="0" fontId="56" numFmtId="0" xfId="0" applyAlignment="1" applyBorder="1" applyFont="1">
      <alignment horizontal="center" vertical="center"/>
    </xf>
    <xf borderId="112" fillId="0" fontId="56" numFmtId="0" xfId="0" applyAlignment="1" applyBorder="1" applyFont="1">
      <alignment horizontal="center" vertical="center"/>
    </xf>
    <xf borderId="117" fillId="0" fontId="56" numFmtId="0" xfId="0" applyAlignment="1" applyBorder="1" applyFont="1">
      <alignment horizontal="center" vertical="center"/>
    </xf>
    <xf borderId="60" fillId="36" fontId="61" numFmtId="169" xfId="0" applyAlignment="1" applyBorder="1" applyFill="1" applyFont="1" applyNumberFormat="1">
      <alignment horizontal="center" shrinkToFit="1" vertical="center" wrapText="0"/>
    </xf>
    <xf borderId="119" fillId="0" fontId="103" numFmtId="0" xfId="0" applyAlignment="1" applyBorder="1" applyFont="1">
      <alignment horizontal="center" vertical="center"/>
    </xf>
    <xf borderId="100" fillId="0" fontId="56" numFmtId="0" xfId="0" applyAlignment="1" applyBorder="1" applyFont="1">
      <alignment horizontal="center" vertical="center"/>
    </xf>
    <xf borderId="96" fillId="0" fontId="56" numFmtId="0" xfId="0" applyAlignment="1" applyBorder="1" applyFont="1">
      <alignment horizontal="center" vertical="center"/>
    </xf>
    <xf borderId="101" fillId="0" fontId="56" numFmtId="0" xfId="0" applyAlignment="1" applyBorder="1" applyFont="1">
      <alignment horizontal="center" vertical="center"/>
    </xf>
    <xf borderId="60" fillId="37" fontId="61" numFmtId="169" xfId="0" applyAlignment="1" applyBorder="1" applyFill="1" applyFont="1" applyNumberFormat="1">
      <alignment horizontal="center" shrinkToFit="1" vertical="center" wrapText="0"/>
    </xf>
    <xf borderId="60" fillId="25" fontId="63" numFmtId="0" xfId="0" applyAlignment="1" applyBorder="1" applyFont="1">
      <alignment horizontal="center" vertical="center"/>
    </xf>
    <xf borderId="60" fillId="31" fontId="105" numFmtId="0" xfId="0" applyAlignment="1" applyBorder="1" applyFont="1">
      <alignment horizontal="center" vertical="center"/>
    </xf>
    <xf borderId="115" fillId="0" fontId="56" numFmtId="0" xfId="0" applyAlignment="1" applyBorder="1" applyFont="1">
      <alignment horizontal="center" vertical="center"/>
    </xf>
    <xf borderId="125" fillId="0" fontId="56" numFmtId="0" xfId="0" applyAlignment="1" applyBorder="1" applyFont="1">
      <alignment horizontal="center" vertical="center"/>
    </xf>
    <xf borderId="114" fillId="0" fontId="56" numFmtId="0" xfId="0" applyAlignment="1" applyBorder="1" applyFont="1">
      <alignment horizontal="center" vertical="center"/>
    </xf>
    <xf borderId="84" fillId="0" fontId="57" numFmtId="0" xfId="0" applyAlignment="1" applyBorder="1" applyFont="1">
      <alignment horizontal="center" readingOrder="0" shrinkToFit="0" vertical="center" wrapText="1"/>
    </xf>
    <xf borderId="62" fillId="0" fontId="62" numFmtId="169" xfId="0" applyAlignment="1" applyBorder="1" applyFont="1" applyNumberFormat="1">
      <alignment horizontal="center" shrinkToFit="1" vertical="center" wrapText="0"/>
    </xf>
    <xf borderId="60" fillId="6" fontId="58" numFmtId="0" xfId="0" applyAlignment="1" applyBorder="1" applyFont="1">
      <alignment vertical="center"/>
    </xf>
    <xf borderId="60" fillId="6" fontId="59" numFmtId="0" xfId="0" applyAlignment="1" applyBorder="1" applyFont="1">
      <alignment horizontal="center" vertical="center"/>
    </xf>
    <xf borderId="60" fillId="0" fontId="59" numFmtId="0" xfId="0" applyAlignment="1" applyBorder="1" applyFont="1">
      <alignment horizontal="center" vertical="center"/>
    </xf>
    <xf borderId="60" fillId="0" fontId="59" numFmtId="0" xfId="0" applyAlignment="1" applyBorder="1" applyFont="1">
      <alignment horizontal="left" vertical="center"/>
    </xf>
    <xf borderId="60" fillId="6" fontId="103" numFmtId="0" xfId="0" applyAlignment="1" applyBorder="1" applyFont="1">
      <alignment horizontal="center" vertical="center"/>
    </xf>
    <xf borderId="60" fillId="22" fontId="105" numFmtId="0" xfId="0" applyAlignment="1" applyBorder="1" applyFont="1">
      <alignment horizontal="center" vertical="center"/>
    </xf>
    <xf borderId="60" fillId="23" fontId="105" numFmtId="0" xfId="0" applyAlignment="1" applyBorder="1" applyFont="1">
      <alignment horizontal="center" vertical="center"/>
    </xf>
    <xf borderId="124" fillId="6" fontId="103" numFmtId="0" xfId="0" applyAlignment="1" applyBorder="1" applyFont="1">
      <alignment horizontal="center" vertical="center"/>
    </xf>
    <xf borderId="60" fillId="24" fontId="59" numFmtId="0" xfId="0" applyAlignment="1" applyBorder="1" applyFont="1">
      <alignment horizontal="center" vertical="center"/>
    </xf>
    <xf borderId="60" fillId="24" fontId="63" numFmtId="0" xfId="0" applyAlignment="1" applyBorder="1" applyFont="1">
      <alignment horizontal="center" vertical="center"/>
    </xf>
    <xf borderId="60" fillId="25" fontId="59" numFmtId="0" xfId="0" applyAlignment="1" applyBorder="1" applyFont="1">
      <alignment horizontal="center" vertical="center"/>
    </xf>
    <xf borderId="60" fillId="26" fontId="59" numFmtId="0" xfId="0" applyAlignment="1" applyBorder="1" applyFont="1">
      <alignment horizontal="center" vertical="center"/>
    </xf>
    <xf borderId="60" fillId="27" fontId="59" numFmtId="0" xfId="0" applyAlignment="1" applyBorder="1" applyFont="1">
      <alignment horizontal="center" vertical="center"/>
    </xf>
    <xf borderId="120" fillId="6" fontId="59" numFmtId="174" xfId="0" applyAlignment="1" applyBorder="1" applyFont="1" applyNumberFormat="1">
      <alignment shrinkToFit="0" vertical="center" wrapText="1"/>
    </xf>
    <xf borderId="60" fillId="30" fontId="59" numFmtId="0" xfId="0" applyAlignment="1" applyBorder="1" applyFont="1">
      <alignment horizontal="center" vertical="center"/>
    </xf>
    <xf borderId="60" fillId="31" fontId="59" numFmtId="0" xfId="0" applyAlignment="1" applyBorder="1" applyFont="1">
      <alignment horizontal="center" vertical="center"/>
    </xf>
    <xf borderId="84" fillId="0" fontId="104" numFmtId="0" xfId="0" applyAlignment="1" applyBorder="1" applyFont="1">
      <alignment horizontal="center" readingOrder="0" shrinkToFit="0" vertical="center" wrapText="1"/>
    </xf>
    <xf borderId="60" fillId="0" fontId="56" numFmtId="169" xfId="0" applyAlignment="1" applyBorder="1" applyFont="1" applyNumberFormat="1">
      <alignment shrinkToFit="1" vertical="center" wrapText="0"/>
    </xf>
    <xf borderId="60" fillId="32" fontId="59" numFmtId="0" xfId="0" applyAlignment="1" applyBorder="1" applyFont="1">
      <alignment horizontal="center" vertical="center"/>
    </xf>
    <xf borderId="60" fillId="32" fontId="106" numFmtId="0" xfId="0" applyAlignment="1" applyBorder="1" applyFont="1">
      <alignment horizontal="center" vertical="center"/>
    </xf>
    <xf borderId="60" fillId="33" fontId="59" numFmtId="0" xfId="0" applyAlignment="1" applyBorder="1" applyFont="1">
      <alignment horizontal="center" vertical="center"/>
    </xf>
    <xf borderId="60" fillId="33" fontId="106" numFmtId="0" xfId="0" applyAlignment="1" applyBorder="1" applyFont="1">
      <alignment horizontal="center" vertical="center"/>
    </xf>
    <xf borderId="60" fillId="38" fontId="61" numFmtId="169" xfId="0" applyAlignment="1" applyBorder="1" applyFill="1" applyFont="1" applyNumberFormat="1">
      <alignment horizontal="center" shrinkToFit="1" vertical="center" wrapText="0"/>
    </xf>
    <xf borderId="60" fillId="39" fontId="61" numFmtId="169" xfId="0" applyAlignment="1" applyBorder="1" applyFill="1" applyFont="1" applyNumberFormat="1">
      <alignment horizontal="center" shrinkToFit="1" vertical="center" wrapText="0"/>
    </xf>
    <xf borderId="104" fillId="6" fontId="56" numFmtId="174" xfId="0" applyAlignment="1" applyBorder="1" applyFont="1" applyNumberFormat="1">
      <alignment horizontal="center" shrinkToFit="1" vertical="center" wrapText="0"/>
    </xf>
    <xf borderId="62" fillId="6" fontId="62" numFmtId="169" xfId="0" applyAlignment="1" applyBorder="1" applyFont="1" applyNumberFormat="1">
      <alignment horizontal="center" shrinkToFit="1" vertical="center" wrapText="0"/>
    </xf>
    <xf borderId="60" fillId="6" fontId="59" numFmtId="49" xfId="0" applyAlignment="1" applyBorder="1" applyFont="1" applyNumberFormat="1">
      <alignment horizontal="center" shrinkToFit="1" vertical="center" wrapText="0"/>
    </xf>
    <xf borderId="60" fillId="26" fontId="56" numFmtId="0" xfId="0" applyAlignment="1" applyBorder="1" applyFont="1">
      <alignment horizontal="center" vertical="center"/>
    </xf>
    <xf borderId="60" fillId="27" fontId="56" numFmtId="0" xfId="0" applyAlignment="1" applyBorder="1" applyFont="1">
      <alignment horizontal="center" vertical="center"/>
    </xf>
    <xf borderId="60" fillId="40" fontId="61" numFmtId="174" xfId="0" applyAlignment="1" applyBorder="1" applyFill="1" applyFont="1" applyNumberFormat="1">
      <alignment horizontal="center" shrinkToFit="0" vertical="center" wrapText="1"/>
    </xf>
    <xf borderId="60" fillId="0" fontId="62" numFmtId="169" xfId="0" applyAlignment="1" applyBorder="1" applyFont="1" applyNumberFormat="1">
      <alignment horizontal="left" shrinkToFit="1" vertical="center" wrapText="0"/>
    </xf>
    <xf borderId="60" fillId="0" fontId="59" numFmtId="49" xfId="0" applyAlignment="1" applyBorder="1" applyFont="1" applyNumberFormat="1">
      <alignment horizontal="center" shrinkToFit="1" vertical="center" wrapText="0"/>
    </xf>
    <xf borderId="122" fillId="6" fontId="59" numFmtId="174" xfId="0" applyAlignment="1" applyBorder="1" applyFont="1" applyNumberFormat="1">
      <alignment shrinkToFit="0" vertical="center" wrapText="1"/>
    </xf>
    <xf borderId="60" fillId="41" fontId="61" numFmtId="174" xfId="0" applyAlignment="1" applyBorder="1" applyFill="1" applyFont="1" applyNumberFormat="1">
      <alignment horizontal="center" shrinkToFit="0" vertical="center" wrapText="1"/>
    </xf>
    <xf borderId="84" fillId="0" fontId="62" numFmtId="0" xfId="0" applyAlignment="1" applyBorder="1" applyFont="1">
      <alignment horizontal="center" readingOrder="0" shrinkToFit="0" vertical="center" wrapText="1"/>
    </xf>
    <xf borderId="60" fillId="42" fontId="61" numFmtId="174" xfId="0" applyAlignment="1" applyBorder="1" applyFill="1" applyFont="1" applyNumberFormat="1">
      <alignment horizontal="center" shrinkToFit="0" vertical="center" wrapText="1"/>
    </xf>
    <xf borderId="60" fillId="0" fontId="56" numFmtId="0" xfId="0" applyAlignment="1" applyBorder="1" applyFont="1">
      <alignment vertical="center"/>
    </xf>
    <xf borderId="60" fillId="43" fontId="61" numFmtId="169" xfId="0" applyAlignment="1" applyBorder="1" applyFill="1" applyFont="1" applyNumberFormat="1">
      <alignment horizontal="center" shrinkToFit="1" vertical="center" wrapText="0"/>
    </xf>
    <xf borderId="60" fillId="0" fontId="59" numFmtId="49" xfId="0" applyAlignment="1" applyBorder="1" applyFont="1" applyNumberFormat="1">
      <alignment horizontal="center" vertical="center"/>
    </xf>
    <xf borderId="112" fillId="6" fontId="59" numFmtId="169" xfId="0" applyAlignment="1" applyBorder="1" applyFont="1" applyNumberFormat="1">
      <alignment horizontal="center" shrinkToFit="1" vertical="center" wrapText="0"/>
    </xf>
    <xf borderId="112" fillId="6" fontId="59" numFmtId="49" xfId="0" applyAlignment="1" applyBorder="1" applyFont="1" applyNumberFormat="1">
      <alignment horizontal="center" shrinkToFit="1" vertical="center" wrapText="0"/>
    </xf>
    <xf borderId="113" fillId="6" fontId="59" numFmtId="49" xfId="0" applyAlignment="1" applyBorder="1" applyFont="1" applyNumberFormat="1">
      <alignment horizontal="center" shrinkToFit="1" vertical="center" wrapText="0"/>
    </xf>
    <xf borderId="60" fillId="44" fontId="61" numFmtId="169" xfId="0" applyAlignment="1" applyBorder="1" applyFill="1" applyFont="1" applyNumberFormat="1">
      <alignment horizontal="center" shrinkToFit="1" vertical="center" wrapText="0"/>
    </xf>
    <xf borderId="84" fillId="0" fontId="62" numFmtId="49" xfId="0" applyAlignment="1" applyBorder="1" applyFont="1" applyNumberFormat="1">
      <alignment horizontal="center" readingOrder="0" shrinkToFit="0" vertical="center" wrapText="1"/>
    </xf>
    <xf borderId="84" fillId="0" fontId="104" numFmtId="49" xfId="0" applyAlignment="1" applyBorder="1" applyFont="1" applyNumberFormat="1">
      <alignment horizontal="center" readingOrder="0" shrinkToFit="0" vertical="center" wrapText="1"/>
    </xf>
    <xf borderId="84" fillId="0" fontId="56" numFmtId="49" xfId="0" applyAlignment="1" applyBorder="1" applyFont="1" applyNumberFormat="1">
      <alignment horizontal="center" shrinkToFit="0" vertical="center" wrapText="1"/>
    </xf>
    <xf borderId="84" fillId="6" fontId="56" numFmtId="0" xfId="0" applyAlignment="1" applyBorder="1" applyFont="1">
      <alignment horizontal="center" readingOrder="0" shrinkToFit="0" vertical="center" wrapText="1"/>
    </xf>
    <xf borderId="84" fillId="6" fontId="57" numFmtId="0" xfId="0" applyAlignment="1" applyBorder="1" applyFont="1">
      <alignment horizontal="center" shrinkToFit="0" vertical="center" wrapText="1"/>
    </xf>
    <xf borderId="60" fillId="6" fontId="59" numFmtId="0" xfId="0" applyAlignment="1" applyBorder="1" applyFont="1">
      <alignment horizontal="left" vertical="center"/>
    </xf>
    <xf borderId="60" fillId="6" fontId="59" numFmtId="49" xfId="0" applyAlignment="1" applyBorder="1" applyFont="1" applyNumberFormat="1">
      <alignment horizontal="center" vertical="center"/>
    </xf>
    <xf borderId="60" fillId="45" fontId="61" numFmtId="174" xfId="0" applyAlignment="1" applyBorder="1" applyFill="1" applyFont="1" applyNumberFormat="1">
      <alignment horizontal="center" shrinkToFit="0" vertical="center" wrapText="1"/>
    </xf>
    <xf borderId="84" fillId="0" fontId="104" numFmtId="49" xfId="0" applyAlignment="1" applyBorder="1" applyFont="1" applyNumberFormat="1">
      <alignment horizontal="center" shrinkToFit="0" vertical="center" wrapText="1"/>
    </xf>
    <xf borderId="84" fillId="0" fontId="56" numFmtId="49" xfId="0" applyAlignment="1" applyBorder="1" applyFont="1" applyNumberFormat="1">
      <alignment horizontal="center" readingOrder="0" shrinkToFit="0" vertical="center" wrapText="1"/>
    </xf>
    <xf quotePrefix="1" borderId="96" fillId="0" fontId="56" numFmtId="174" xfId="0" applyAlignment="1" applyBorder="1" applyFont="1" applyNumberFormat="1">
      <alignment shrinkToFit="0" vertical="center" wrapText="1"/>
    </xf>
    <xf borderId="72" fillId="0" fontId="56" numFmtId="9" xfId="0" applyAlignment="1" applyBorder="1" applyFont="1" applyNumberFormat="1">
      <alignment horizontal="center" shrinkToFit="0" vertical="center" wrapText="1"/>
    </xf>
    <xf borderId="103" fillId="0" fontId="56" numFmtId="9" xfId="0" applyAlignment="1" applyBorder="1" applyFont="1" applyNumberFormat="1">
      <alignment horizontal="center" shrinkToFit="0" vertical="center" wrapText="1"/>
    </xf>
    <xf borderId="126" fillId="0" fontId="56" numFmtId="9" xfId="0" applyAlignment="1" applyBorder="1" applyFont="1" applyNumberFormat="1">
      <alignment horizontal="center" shrinkToFit="0" vertical="center" wrapText="1"/>
    </xf>
    <xf borderId="110" fillId="0" fontId="56" numFmtId="9" xfId="0" applyAlignment="1" applyBorder="1" applyFont="1" applyNumberFormat="1">
      <alignment horizontal="center" shrinkToFit="0" vertical="center" wrapText="1"/>
    </xf>
    <xf borderId="127" fillId="0" fontId="56" numFmtId="9" xfId="0" applyAlignment="1" applyBorder="1" applyFont="1" applyNumberFormat="1">
      <alignment horizontal="center" shrinkToFit="0" vertical="center" wrapText="1"/>
    </xf>
    <xf borderId="104" fillId="0" fontId="56" numFmtId="174" xfId="0" applyAlignment="1" applyBorder="1" applyFont="1" applyNumberFormat="1">
      <alignment horizontal="center" readingOrder="0" shrinkToFit="1" vertical="center" wrapText="0"/>
    </xf>
    <xf borderId="60" fillId="46" fontId="61" numFmtId="174" xfId="0" applyAlignment="1" applyBorder="1" applyFill="1" applyFont="1" applyNumberFormat="1">
      <alignment horizontal="center" shrinkToFit="0" vertical="center" wrapText="1"/>
    </xf>
    <xf borderId="112" fillId="0" fontId="56" numFmtId="174" xfId="0" applyAlignment="1" applyBorder="1" applyFont="1" applyNumberFormat="1">
      <alignment horizontal="center" readingOrder="0" shrinkToFit="1" vertical="center" wrapText="0"/>
    </xf>
    <xf borderId="87" fillId="0" fontId="56" numFmtId="172" xfId="0" applyAlignment="1" applyBorder="1" applyFont="1" applyNumberFormat="1">
      <alignment horizontal="center" shrinkToFit="0" vertical="center" wrapText="1"/>
    </xf>
    <xf borderId="84" fillId="0" fontId="62" numFmtId="49" xfId="0" applyAlignment="1" applyBorder="1" applyFont="1" applyNumberFormat="1">
      <alignment horizontal="center" shrinkToFit="0" vertical="center" wrapText="1"/>
    </xf>
    <xf borderId="60" fillId="47" fontId="61" numFmtId="169" xfId="0" applyAlignment="1" applyBorder="1" applyFill="1" applyFont="1" applyNumberFormat="1">
      <alignment horizontal="center" shrinkToFit="1" vertical="center" wrapText="0"/>
    </xf>
    <xf borderId="60" fillId="48" fontId="61" numFmtId="169" xfId="0" applyAlignment="1" applyBorder="1" applyFill="1" applyFont="1" applyNumberFormat="1">
      <alignment horizontal="center" shrinkToFit="1" vertical="center" wrapText="0"/>
    </xf>
    <xf borderId="60" fillId="48" fontId="63" numFmtId="0" xfId="0" applyAlignment="1" applyBorder="1" applyFont="1">
      <alignment horizontal="center" vertical="center"/>
    </xf>
    <xf borderId="60" fillId="49" fontId="61" numFmtId="169" xfId="0" applyAlignment="1" applyBorder="1" applyFill="1" applyFont="1" applyNumberFormat="1">
      <alignment horizontal="center" shrinkToFit="1" vertical="center" wrapText="0"/>
    </xf>
    <xf borderId="60" fillId="50" fontId="61" numFmtId="169" xfId="0" applyAlignment="1" applyBorder="1" applyFill="1" applyFont="1" applyNumberFormat="1">
      <alignment horizontal="center" shrinkToFit="1" vertical="center" wrapText="0"/>
    </xf>
    <xf borderId="0" fillId="0" fontId="56" numFmtId="174" xfId="0" applyAlignment="1" applyFont="1" applyNumberFormat="1">
      <alignment horizontal="center" vertical="center"/>
    </xf>
    <xf borderId="60" fillId="32" fontId="105" numFmtId="0" xfId="0" applyAlignment="1" applyBorder="1" applyFont="1">
      <alignment horizontal="center" vertical="center"/>
    </xf>
    <xf borderId="128" fillId="0" fontId="56" numFmtId="9" xfId="0" applyAlignment="1" applyBorder="1" applyFont="1" applyNumberFormat="1">
      <alignment horizontal="center" shrinkToFit="0" vertical="center" wrapText="1"/>
    </xf>
    <xf borderId="60" fillId="33" fontId="105" numFmtId="0" xfId="0" applyAlignment="1" applyBorder="1" applyFont="1">
      <alignment horizontal="center" vertical="center"/>
    </xf>
    <xf borderId="60" fillId="0" fontId="59" numFmtId="49" xfId="0" applyAlignment="1" applyBorder="1" applyFont="1" applyNumberFormat="1">
      <alignment horizontal="center" shrinkToFit="0" vertical="center" wrapText="1"/>
    </xf>
    <xf quotePrefix="1" borderId="60" fillId="0" fontId="59" numFmtId="49" xfId="0" applyAlignment="1" applyBorder="1" applyFont="1" applyNumberFormat="1">
      <alignment horizontal="center" shrinkToFit="0" vertical="center" wrapText="1"/>
    </xf>
    <xf borderId="84" fillId="0" fontId="28" numFmtId="9" xfId="0" applyAlignment="1" applyBorder="1" applyFont="1" applyNumberFormat="1">
      <alignment horizontal="center" shrinkToFit="0" vertical="center" wrapText="1"/>
    </xf>
    <xf borderId="96" fillId="0" fontId="28" numFmtId="0" xfId="0" applyAlignment="1" applyBorder="1" applyFont="1">
      <alignment horizontal="center" shrinkToFit="0" vertical="center" wrapText="1"/>
    </xf>
    <xf borderId="96" fillId="0" fontId="28" numFmtId="174" xfId="0" applyAlignment="1" applyBorder="1" applyFont="1" applyNumberFormat="1">
      <alignment shrinkToFit="0" vertical="center" wrapText="1"/>
    </xf>
    <xf quotePrefix="1" borderId="96" fillId="0" fontId="28" numFmtId="174" xfId="0" applyAlignment="1" applyBorder="1" applyFont="1" applyNumberFormat="1">
      <alignment shrinkToFit="0" vertical="center" wrapText="1"/>
    </xf>
    <xf borderId="98" fillId="0" fontId="52" numFmtId="0" xfId="0" applyAlignment="1" applyBorder="1" applyFont="1">
      <alignment horizontal="center" shrinkToFit="0" vertical="center" wrapText="1"/>
    </xf>
    <xf borderId="96" fillId="0" fontId="52" numFmtId="174" xfId="0" applyAlignment="1" applyBorder="1" applyFont="1" applyNumberFormat="1">
      <alignment shrinkToFit="0" vertical="center" wrapText="1"/>
    </xf>
    <xf borderId="60" fillId="0" fontId="61" numFmtId="169" xfId="0" applyAlignment="1" applyBorder="1" applyFont="1" applyNumberFormat="1">
      <alignment horizontal="center" shrinkToFit="1" vertical="center" wrapText="0"/>
    </xf>
    <xf borderId="104" fillId="0" fontId="28" numFmtId="0" xfId="0" applyAlignment="1" applyBorder="1" applyFont="1">
      <alignment horizontal="center" shrinkToFit="0" vertical="center" wrapText="1"/>
    </xf>
    <xf borderId="104" fillId="0" fontId="28" numFmtId="174" xfId="0" applyAlignment="1" applyBorder="1" applyFont="1" applyNumberFormat="1">
      <alignment shrinkToFit="0" vertical="center" wrapText="1"/>
    </xf>
    <xf borderId="106" fillId="0" fontId="28" numFmtId="0" xfId="0" applyAlignment="1" applyBorder="1" applyFont="1">
      <alignment horizontal="center" shrinkToFit="0" vertical="center" wrapText="1"/>
    </xf>
    <xf quotePrefix="1" borderId="104" fillId="6" fontId="59" numFmtId="49" xfId="0" applyAlignment="1" applyBorder="1" applyFont="1" applyNumberFormat="1">
      <alignment horizontal="center" shrinkToFit="0" vertical="center" wrapText="1"/>
    </xf>
    <xf borderId="120" fillId="6" fontId="59" numFmtId="174" xfId="0" applyAlignment="1" applyBorder="1" applyFont="1" applyNumberFormat="1">
      <alignment horizontal="center" shrinkToFit="0" vertical="center" wrapText="1"/>
    </xf>
    <xf borderId="60" fillId="4" fontId="60" numFmtId="174" xfId="0" applyAlignment="1" applyBorder="1" applyFont="1" applyNumberFormat="1">
      <alignment horizontal="center" shrinkToFit="0" vertical="center" wrapText="1"/>
    </xf>
    <xf borderId="104" fillId="0" fontId="52" numFmtId="0" xfId="0" applyAlignment="1" applyBorder="1" applyFont="1">
      <alignment horizontal="center" shrinkToFit="0" vertical="center" wrapText="1"/>
    </xf>
    <xf borderId="104" fillId="0" fontId="52" numFmtId="174" xfId="0" applyAlignment="1" applyBorder="1" applyFont="1" applyNumberFormat="1">
      <alignment shrinkToFit="0" vertical="center" wrapText="1"/>
    </xf>
    <xf borderId="60" fillId="45" fontId="60" numFmtId="174" xfId="0" applyAlignment="1" applyBorder="1" applyFont="1" applyNumberFormat="1">
      <alignment horizontal="center" shrinkToFit="0" vertical="center" wrapText="1"/>
    </xf>
    <xf borderId="60" fillId="40" fontId="60" numFmtId="174" xfId="0" applyAlignment="1" applyBorder="1" applyFont="1" applyNumberFormat="1">
      <alignment horizontal="center" shrinkToFit="0" vertical="center" wrapText="1"/>
    </xf>
    <xf borderId="111" fillId="0" fontId="28" numFmtId="9" xfId="0" applyAlignment="1" applyBorder="1" applyFont="1" applyNumberFormat="1">
      <alignment horizontal="center" shrinkToFit="0" vertical="center" wrapText="1"/>
    </xf>
    <xf borderId="60" fillId="30" fontId="60" numFmtId="174" xfId="0" applyAlignment="1" applyBorder="1" applyFont="1" applyNumberFormat="1">
      <alignment horizontal="center" shrinkToFit="0" vertical="center" wrapText="1"/>
    </xf>
    <xf borderId="112" fillId="0" fontId="28" numFmtId="0" xfId="0" applyAlignment="1" applyBorder="1" applyFont="1">
      <alignment horizontal="center" shrinkToFit="0" vertical="center" wrapText="1"/>
    </xf>
    <xf borderId="112" fillId="0" fontId="28" numFmtId="174" xfId="0" applyAlignment="1" applyBorder="1" applyFont="1" applyNumberFormat="1">
      <alignment shrinkToFit="0" vertical="center" wrapText="1"/>
    </xf>
    <xf borderId="112" fillId="6" fontId="59" numFmtId="49" xfId="0" applyAlignment="1" applyBorder="1" applyFont="1" applyNumberFormat="1">
      <alignment horizontal="center" shrinkToFit="0" vertical="center" wrapText="1"/>
    </xf>
    <xf borderId="113" fillId="6" fontId="59" numFmtId="49" xfId="0" applyAlignment="1" applyBorder="1" applyFont="1" applyNumberFormat="1">
      <alignment horizontal="center" shrinkToFit="0" vertical="center" wrapText="1"/>
    </xf>
    <xf borderId="122" fillId="6" fontId="59" numFmtId="174" xfId="0" applyAlignment="1" applyBorder="1" applyFont="1" applyNumberFormat="1">
      <alignment horizontal="center" shrinkToFit="0" vertical="center" wrapText="1"/>
    </xf>
    <xf borderId="114" fillId="0" fontId="28" numFmtId="0" xfId="0" applyAlignment="1" applyBorder="1" applyFont="1">
      <alignment horizontal="center" shrinkToFit="0" vertical="center" wrapText="1"/>
    </xf>
    <xf borderId="60" fillId="6" fontId="60" numFmtId="174" xfId="0" applyAlignment="1" applyBorder="1" applyFont="1" applyNumberFormat="1">
      <alignment horizontal="center" shrinkToFit="0" vertical="center" wrapText="1"/>
    </xf>
    <xf borderId="60" fillId="0" fontId="61" numFmtId="174" xfId="0" applyAlignment="1" applyBorder="1" applyFont="1" applyNumberFormat="1">
      <alignment horizontal="center" shrinkToFit="0" vertical="center" wrapText="1"/>
    </xf>
    <xf borderId="60" fillId="0" fontId="56" numFmtId="174" xfId="0" applyAlignment="1" applyBorder="1" applyFont="1" applyNumberFormat="1">
      <alignment shrinkToFit="0" vertical="center" wrapText="1"/>
    </xf>
    <xf borderId="118" fillId="6" fontId="59" numFmtId="169" xfId="0" applyAlignment="1" applyBorder="1" applyFont="1" applyNumberFormat="1">
      <alignment shrinkToFit="1" vertical="center" wrapText="0"/>
    </xf>
    <xf borderId="120" fillId="6" fontId="59" numFmtId="169" xfId="0" applyAlignment="1" applyBorder="1" applyFont="1" applyNumberFormat="1">
      <alignment shrinkToFit="1" vertical="center" wrapText="0"/>
    </xf>
    <xf quotePrefix="1" borderId="112" fillId="6" fontId="59" numFmtId="49" xfId="0" applyAlignment="1" applyBorder="1" applyFont="1" applyNumberFormat="1">
      <alignment horizontal="center" shrinkToFit="0" vertical="center" wrapText="1"/>
    </xf>
    <xf borderId="122" fillId="6" fontId="59" numFmtId="169" xfId="0" applyAlignment="1" applyBorder="1" applyFont="1" applyNumberFormat="1">
      <alignment shrinkToFit="1" vertical="center" wrapText="0"/>
    </xf>
    <xf quotePrefix="1" borderId="105" fillId="6" fontId="59" numFmtId="49" xfId="0" applyAlignment="1" applyBorder="1" applyFont="1" applyNumberFormat="1">
      <alignment horizontal="center" shrinkToFit="0" vertical="center" wrapText="1"/>
    </xf>
    <xf quotePrefix="1" borderId="113" fillId="6" fontId="59" numFmtId="49" xfId="0" applyAlignment="1" applyBorder="1" applyFont="1" applyNumberFormat="1">
      <alignment horizontal="center" shrinkToFit="0" vertical="center" wrapText="1"/>
    </xf>
    <xf borderId="35" fillId="0" fontId="51" numFmtId="171" xfId="0" applyAlignment="1" applyBorder="1" applyFont="1" applyNumberFormat="1">
      <alignment horizontal="center" vertical="center"/>
    </xf>
    <xf borderId="60" fillId="51" fontId="107" numFmtId="169" xfId="0" applyAlignment="1" applyBorder="1" applyFill="1" applyFont="1" applyNumberFormat="1">
      <alignment horizontal="center" shrinkToFit="1" vertical="center" wrapText="0"/>
    </xf>
    <xf borderId="60" fillId="51" fontId="61" numFmtId="169" xfId="0" applyAlignment="1" applyBorder="1" applyFont="1" applyNumberFormat="1">
      <alignment horizontal="center" shrinkToFit="1" vertical="center" wrapText="0"/>
    </xf>
    <xf borderId="60" fillId="51" fontId="28" numFmtId="0" xfId="0" applyAlignment="1" applyBorder="1" applyFont="1">
      <alignment vertical="center"/>
    </xf>
    <xf borderId="60" fillId="52" fontId="107" numFmtId="169" xfId="0" applyAlignment="1" applyBorder="1" applyFill="1" applyFont="1" applyNumberFormat="1">
      <alignment horizontal="center" shrinkToFit="1" vertical="center" wrapText="0"/>
    </xf>
    <xf borderId="60" fillId="52" fontId="61" numFmtId="169" xfId="0" applyAlignment="1" applyBorder="1" applyFont="1" applyNumberFormat="1">
      <alignment horizontal="center" shrinkToFit="1" vertical="center" wrapText="0"/>
    </xf>
    <xf borderId="60" fillId="53" fontId="61" numFmtId="0" xfId="0" applyAlignment="1" applyBorder="1" applyFill="1" applyFont="1">
      <alignment horizontal="center" readingOrder="0" shrinkToFit="1" vertical="center" wrapText="0"/>
    </xf>
    <xf borderId="60" fillId="53" fontId="61" numFmtId="169" xfId="0" applyAlignment="1" applyBorder="1" applyFont="1" applyNumberFormat="1">
      <alignment horizontal="center" shrinkToFit="1" vertical="center" wrapText="0"/>
    </xf>
    <xf borderId="60" fillId="53" fontId="28" numFmtId="0" xfId="0" applyAlignment="1" applyBorder="1" applyFont="1">
      <alignment vertical="center"/>
    </xf>
    <xf borderId="114" fillId="6" fontId="59" numFmtId="169" xfId="0" applyAlignment="1" applyBorder="1" applyFont="1" applyNumberFormat="1">
      <alignment horizontal="center" shrinkToFit="1" vertical="center" wrapText="0"/>
    </xf>
    <xf borderId="60" fillId="54" fontId="61" numFmtId="0" xfId="0" applyAlignment="1" applyBorder="1" applyFill="1" applyFont="1">
      <alignment horizontal="center" readingOrder="0" shrinkToFit="1" vertical="center" wrapText="0"/>
    </xf>
    <xf borderId="60" fillId="54" fontId="61" numFmtId="169" xfId="0" applyAlignment="1" applyBorder="1" applyFont="1" applyNumberFormat="1">
      <alignment horizontal="center" shrinkToFit="1" vertical="center" wrapText="0"/>
    </xf>
    <xf borderId="60" fillId="54" fontId="28" numFmtId="0" xfId="0" applyAlignment="1" applyBorder="1" applyFont="1">
      <alignment vertical="center"/>
    </xf>
    <xf borderId="60" fillId="55" fontId="107" numFmtId="169" xfId="0" applyAlignment="1" applyBorder="1" applyFill="1" applyFont="1" applyNumberFormat="1">
      <alignment horizontal="center" shrinkToFit="1" vertical="center" wrapText="0"/>
    </xf>
    <xf borderId="60" fillId="55" fontId="61" numFmtId="169" xfId="0" applyAlignment="1" applyBorder="1" applyFont="1" applyNumberFormat="1">
      <alignment horizontal="center" shrinkToFit="1" vertical="center" wrapText="0"/>
    </xf>
    <xf borderId="60" fillId="6" fontId="108" numFmtId="0" xfId="0" applyAlignment="1" applyBorder="1" applyFont="1">
      <alignment vertical="center"/>
    </xf>
    <xf borderId="60" fillId="22" fontId="28" numFmtId="0" xfId="0" applyAlignment="1" applyBorder="1" applyFont="1">
      <alignment vertical="center"/>
    </xf>
    <xf quotePrefix="1" borderId="96" fillId="0" fontId="57" numFmtId="0" xfId="0" applyAlignment="1" applyBorder="1" applyFont="1">
      <alignment horizontal="center" shrinkToFit="0" vertical="center" wrapText="1"/>
    </xf>
    <xf borderId="100" fillId="0" fontId="103" numFmtId="0" xfId="0" applyAlignment="1" applyBorder="1" applyFont="1">
      <alignment vertical="center"/>
    </xf>
    <xf quotePrefix="1" borderId="62" fillId="0" fontId="59" numFmtId="49" xfId="0" applyAlignment="1" applyBorder="1" applyFont="1" applyNumberFormat="1">
      <alignment horizontal="center" readingOrder="0" shrinkToFit="0" vertical="center" wrapText="1"/>
    </xf>
    <xf borderId="60" fillId="26" fontId="103" numFmtId="0" xfId="0" applyAlignment="1" applyBorder="1" applyFont="1">
      <alignment vertical="center"/>
    </xf>
    <xf borderId="60" fillId="27" fontId="103" numFmtId="0" xfId="0" applyAlignment="1" applyBorder="1" applyFont="1">
      <alignment vertical="center"/>
    </xf>
    <xf quotePrefix="1" borderId="62" fillId="0" fontId="104" numFmtId="0" xfId="0" applyAlignment="1" applyBorder="1" applyFont="1">
      <alignment horizontal="center" readingOrder="0" shrinkToFit="0" vertical="center" wrapText="1"/>
    </xf>
    <xf borderId="62" fillId="0" fontId="33" numFmtId="174" xfId="0" applyAlignment="1" applyBorder="1" applyFont="1" applyNumberFormat="1">
      <alignment horizontal="center" readingOrder="0" shrinkToFit="0" vertical="center" wrapText="1"/>
    </xf>
    <xf borderId="62" fillId="6" fontId="59" numFmtId="174" xfId="0" applyAlignment="1" applyBorder="1" applyFont="1" applyNumberFormat="1">
      <alignment horizontal="center" shrinkToFit="0" vertical="center" wrapText="1"/>
    </xf>
    <xf borderId="60" fillId="34" fontId="28" numFmtId="0" xfId="0" applyAlignment="1" applyBorder="1" applyFont="1">
      <alignment vertical="center"/>
    </xf>
    <xf borderId="62" fillId="0" fontId="104" numFmtId="174" xfId="0" applyAlignment="1" applyBorder="1" applyFont="1" applyNumberFormat="1">
      <alignment horizontal="center" shrinkToFit="0" vertical="center" wrapText="1"/>
    </xf>
    <xf borderId="60" fillId="23" fontId="28" numFmtId="0" xfId="0" applyAlignment="1" applyBorder="1" applyFont="1">
      <alignment vertical="center"/>
    </xf>
    <xf borderId="60" fillId="56" fontId="61" numFmtId="169" xfId="0" applyAlignment="1" applyBorder="1" applyFill="1" applyFont="1" applyNumberFormat="1">
      <alignment horizontal="center" shrinkToFit="1" vertical="center" wrapText="0"/>
    </xf>
    <xf borderId="60" fillId="56" fontId="63" numFmtId="0" xfId="0" applyAlignment="1" applyBorder="1" applyFont="1">
      <alignment vertical="center"/>
    </xf>
    <xf borderId="60" fillId="57" fontId="61" numFmtId="169" xfId="0" applyAlignment="1" applyBorder="1" applyFill="1" applyFont="1" applyNumberFormat="1">
      <alignment horizontal="center" shrinkToFit="1" vertical="center" wrapText="0"/>
    </xf>
    <xf borderId="60" fillId="57" fontId="28" numFmtId="0" xfId="0" applyAlignment="1" applyBorder="1" applyFont="1">
      <alignment vertical="center"/>
    </xf>
    <xf borderId="60" fillId="34" fontId="63" numFmtId="0" xfId="0" applyAlignment="1" applyBorder="1" applyFont="1">
      <alignment vertical="center"/>
    </xf>
    <xf borderId="62" fillId="0" fontId="104" numFmtId="174" xfId="0" applyAlignment="1" applyBorder="1" applyFont="1" applyNumberFormat="1">
      <alignment horizontal="center" readingOrder="0" shrinkToFit="0" vertical="center" wrapText="1"/>
    </xf>
    <xf borderId="60" fillId="31" fontId="63" numFmtId="0" xfId="0" applyAlignment="1" applyBorder="1" applyFont="1">
      <alignment vertical="center"/>
    </xf>
    <xf borderId="60" fillId="23" fontId="59" numFmtId="0" xfId="0" applyAlignment="1" applyBorder="1" applyFont="1">
      <alignment horizontal="left" vertical="center"/>
    </xf>
    <xf borderId="60" fillId="6" fontId="61" numFmtId="169" xfId="0" applyAlignment="1" applyBorder="1" applyFont="1" applyNumberFormat="1">
      <alignment horizontal="center" shrinkToFit="1" vertical="center" wrapText="0"/>
    </xf>
    <xf borderId="60" fillId="58" fontId="61" numFmtId="169" xfId="0" applyAlignment="1" applyBorder="1" applyFill="1" applyFont="1" applyNumberFormat="1">
      <alignment horizontal="center" shrinkToFit="1" vertical="center" wrapText="0"/>
    </xf>
    <xf borderId="60" fillId="0" fontId="62" numFmtId="174" xfId="0" applyAlignment="1" applyBorder="1" applyFont="1" applyNumberFormat="1">
      <alignment horizontal="center" shrinkToFit="0" vertical="center" wrapText="1"/>
    </xf>
    <xf borderId="60" fillId="58" fontId="63" numFmtId="0" xfId="0" applyAlignment="1" applyBorder="1" applyFont="1">
      <alignment horizontal="center" vertical="center"/>
    </xf>
    <xf borderId="104" fillId="0" fontId="56" numFmtId="174" xfId="0" applyAlignment="1" applyBorder="1" applyFont="1" applyNumberFormat="1">
      <alignment horizontal="center" vertical="center"/>
    </xf>
    <xf borderId="62" fillId="0" fontId="105" numFmtId="0" xfId="0" applyAlignment="1" applyBorder="1" applyFont="1">
      <alignment horizontal="center" vertical="center"/>
    </xf>
    <xf borderId="60" fillId="22" fontId="59" numFmtId="0" xfId="0" applyAlignment="1" applyBorder="1" applyFont="1">
      <alignment horizontal="left" vertical="center"/>
    </xf>
    <xf borderId="60" fillId="22" fontId="59" numFmtId="0" xfId="0" applyAlignment="1" applyBorder="1" applyFont="1">
      <alignment horizontal="center" vertical="center"/>
    </xf>
    <xf borderId="60" fillId="23" fontId="59" numFmtId="0" xfId="0" applyAlignment="1" applyBorder="1" applyFont="1">
      <alignment horizontal="center" vertical="center"/>
    </xf>
    <xf borderId="60" fillId="24" fontId="105" numFmtId="0" xfId="0" applyAlignment="1" applyBorder="1" applyFont="1">
      <alignment horizontal="center" vertical="center"/>
    </xf>
    <xf borderId="60" fillId="25" fontId="105" numFmtId="0" xfId="0" applyAlignment="1" applyBorder="1" applyFont="1">
      <alignment horizontal="center" vertical="center"/>
    </xf>
    <xf borderId="106" fillId="0" fontId="56" numFmtId="174" xfId="0" applyAlignment="1" applyBorder="1" applyFont="1" applyNumberFormat="1">
      <alignment horizontal="center" shrinkToFit="0" vertical="center" wrapText="1"/>
    </xf>
    <xf borderId="60" fillId="30" fontId="59" numFmtId="0" xfId="0" applyAlignment="1" applyBorder="1" applyFont="1">
      <alignment horizontal="left" vertical="center"/>
    </xf>
    <xf borderId="60" fillId="31" fontId="59" numFmtId="0" xfId="0" applyAlignment="1" applyBorder="1" applyFont="1">
      <alignment horizontal="left" vertical="center"/>
    </xf>
    <xf borderId="60" fillId="38" fontId="59" numFmtId="0" xfId="0" applyAlignment="1" applyBorder="1" applyFont="1">
      <alignment horizontal="left" vertical="center"/>
    </xf>
    <xf borderId="60" fillId="39" fontId="59" numFmtId="0" xfId="0" applyAlignment="1" applyBorder="1" applyFont="1">
      <alignment horizontal="left" vertical="center"/>
    </xf>
    <xf borderId="60" fillId="6" fontId="61" numFmtId="174" xfId="0" applyAlignment="1" applyBorder="1" applyFont="1" applyNumberFormat="1">
      <alignment horizontal="center" shrinkToFit="0" vertical="center" wrapText="1"/>
    </xf>
    <xf quotePrefix="1" borderId="104" fillId="0" fontId="28" numFmtId="174" xfId="0" applyAlignment="1" applyBorder="1" applyFont="1" applyNumberFormat="1">
      <alignment shrinkToFit="0" vertical="center" wrapText="1"/>
    </xf>
    <xf borderId="60" fillId="0" fontId="56" numFmtId="0" xfId="0" applyAlignment="1" applyBorder="1" applyFont="1">
      <alignment horizontal="left" vertical="center"/>
    </xf>
    <xf borderId="60" fillId="40" fontId="52" numFmtId="174" xfId="0" applyAlignment="1" applyBorder="1" applyFont="1" applyNumberFormat="1">
      <alignment horizontal="center" shrinkToFit="0" vertical="center" wrapText="1"/>
    </xf>
    <xf borderId="114" fillId="0" fontId="28" numFmtId="174" xfId="0" applyAlignment="1" applyBorder="1" applyFont="1" applyNumberFormat="1">
      <alignment shrinkToFit="0" vertical="center" wrapText="1"/>
    </xf>
    <xf borderId="87" fillId="59" fontId="56" numFmtId="172" xfId="0" applyAlignment="1" applyBorder="1" applyFill="1" applyFont="1" applyNumberFormat="1">
      <alignment horizontal="center" vertical="center"/>
    </xf>
    <xf borderId="84" fillId="59" fontId="57" numFmtId="0" xfId="0" applyAlignment="1" applyBorder="1" applyFont="1">
      <alignment horizontal="center" shrinkToFit="0" vertical="center" wrapText="1"/>
    </xf>
    <xf borderId="84" fillId="59" fontId="56" numFmtId="0" xfId="0" applyAlignment="1" applyBorder="1" applyFont="1">
      <alignment horizontal="center" shrinkToFit="0" vertical="center" wrapText="1"/>
    </xf>
    <xf borderId="99" fillId="0" fontId="52" numFmtId="0" xfId="0" applyAlignment="1" applyBorder="1" applyFont="1">
      <alignment horizontal="center" shrinkToFit="0" vertical="center" wrapText="1"/>
    </xf>
    <xf borderId="100" fillId="0" fontId="14" numFmtId="0" xfId="0" applyAlignment="1" applyBorder="1" applyFont="1">
      <alignment vertical="center"/>
    </xf>
    <xf borderId="60" fillId="60" fontId="61" numFmtId="169" xfId="0" applyAlignment="1" applyBorder="1" applyFill="1" applyFont="1" applyNumberFormat="1">
      <alignment horizontal="center" shrinkToFit="1" vertical="center" wrapText="0"/>
    </xf>
    <xf borderId="107" fillId="0" fontId="28" numFmtId="0" xfId="0" applyAlignment="1" applyBorder="1" applyFont="1">
      <alignment horizontal="center" shrinkToFit="0" vertical="center" wrapText="1"/>
    </xf>
    <xf borderId="108" fillId="0" fontId="14" numFmtId="0" xfId="0" applyAlignment="1" applyBorder="1" applyFont="1">
      <alignment vertical="center"/>
    </xf>
    <xf borderId="115" fillId="0" fontId="52" numFmtId="0" xfId="0" applyAlignment="1" applyBorder="1" applyFont="1">
      <alignment horizontal="center" shrinkToFit="0" vertical="center" wrapText="1"/>
    </xf>
    <xf borderId="116" fillId="0" fontId="14" numFmtId="0" xfId="0" applyAlignment="1" applyBorder="1" applyFont="1">
      <alignment vertical="center"/>
    </xf>
    <xf borderId="112" fillId="0" fontId="52" numFmtId="174" xfId="0" applyAlignment="1" applyBorder="1" applyFont="1" applyNumberFormat="1">
      <alignment shrinkToFit="0" vertical="center" wrapText="1"/>
    </xf>
    <xf borderId="114" fillId="0" fontId="30" numFmtId="0" xfId="0" applyAlignment="1" applyBorder="1" applyFont="1">
      <alignment horizontal="center" vertical="center"/>
    </xf>
    <xf borderId="60" fillId="0" fontId="62" numFmtId="174" xfId="0" applyAlignment="1" applyBorder="1" applyFont="1" applyNumberFormat="1">
      <alignment horizontal="left" shrinkToFit="0" vertical="center" wrapText="1"/>
    </xf>
    <xf borderId="60" fillId="4" fontId="61" numFmtId="174" xfId="0" applyAlignment="1" applyBorder="1" applyFont="1" applyNumberFormat="1">
      <alignment horizontal="center" shrinkToFit="0" vertical="center" wrapText="1"/>
    </xf>
    <xf borderId="60" fillId="49" fontId="105" numFmtId="0" xfId="0" applyAlignment="1" applyBorder="1" applyFont="1">
      <alignment horizontal="center" vertical="center"/>
    </xf>
    <xf borderId="60" fillId="49" fontId="63" numFmtId="0" xfId="0" applyAlignment="1" applyBorder="1" applyFont="1">
      <alignment horizontal="center" vertical="center"/>
    </xf>
    <xf borderId="60" fillId="60" fontId="60" numFmtId="169" xfId="0" applyAlignment="1" applyBorder="1" applyFont="1" applyNumberFormat="1">
      <alignment horizontal="center" shrinkToFit="1" vertical="center" wrapText="0"/>
    </xf>
    <xf borderId="60" fillId="49" fontId="60" numFmtId="169" xfId="0" applyAlignment="1" applyBorder="1" applyFont="1" applyNumberFormat="1">
      <alignment horizontal="center" shrinkToFit="1" vertical="center" wrapText="0"/>
    </xf>
    <xf borderId="107" fillId="0" fontId="52" numFmtId="0" xfId="0" applyAlignment="1" applyBorder="1" applyFont="1">
      <alignment horizontal="center" shrinkToFit="0" vertical="center" wrapText="1"/>
    </xf>
    <xf borderId="60" fillId="46" fontId="60" numFmtId="174" xfId="0" applyAlignment="1" applyBorder="1" applyFont="1" applyNumberFormat="1">
      <alignment horizontal="center" shrinkToFit="0" vertical="center" wrapText="1"/>
    </xf>
    <xf borderId="107" fillId="0" fontId="28" numFmtId="9" xfId="0" applyAlignment="1" applyBorder="1" applyFont="1" applyNumberFormat="1">
      <alignment horizontal="center" shrinkToFit="0" vertical="center" wrapText="1"/>
    </xf>
    <xf borderId="60" fillId="6" fontId="60" numFmtId="169" xfId="0" applyAlignment="1" applyBorder="1" applyFont="1" applyNumberFormat="1">
      <alignment horizontal="center" shrinkToFit="1" vertical="center" wrapText="0"/>
    </xf>
    <xf borderId="60" fillId="0" fontId="62" numFmtId="174" xfId="0" applyAlignment="1" applyBorder="1" applyFont="1" applyNumberFormat="1">
      <alignment shrinkToFit="0" vertical="center" wrapText="1"/>
    </xf>
    <xf borderId="60" fillId="0" fontId="61" numFmtId="169" xfId="0" applyAlignment="1" applyBorder="1" applyFont="1" applyNumberFormat="1">
      <alignment shrinkToFit="1" vertical="center" wrapText="0"/>
    </xf>
    <xf borderId="118" fillId="6" fontId="59" numFmtId="174" xfId="0" applyAlignment="1" applyBorder="1" applyFont="1" applyNumberFormat="1">
      <alignment shrinkToFit="0" vertical="center" wrapText="1"/>
    </xf>
    <xf borderId="60" fillId="61" fontId="60" numFmtId="174" xfId="0" applyAlignment="1" applyBorder="1" applyFill="1" applyFont="1" applyNumberFormat="1">
      <alignment horizontal="center" shrinkToFit="0" vertical="center" wrapText="1"/>
    </xf>
    <xf borderId="99" fillId="0" fontId="28" numFmtId="0" xfId="0" applyAlignment="1" applyBorder="1" applyFont="1">
      <alignment horizontal="center" shrinkToFit="0" vertical="center" wrapText="1"/>
    </xf>
    <xf borderId="60" fillId="62" fontId="48" numFmtId="174" xfId="0" applyAlignment="1" applyBorder="1" applyFill="1" applyFont="1" applyNumberFormat="1">
      <alignment horizontal="center" shrinkToFit="0" vertical="center" wrapText="1"/>
    </xf>
    <xf borderId="115" fillId="0" fontId="28" numFmtId="0" xfId="0" applyAlignment="1" applyBorder="1" applyFont="1">
      <alignment horizontal="center" shrinkToFit="0" vertical="center" wrapText="1"/>
    </xf>
    <xf borderId="60" fillId="6" fontId="61" numFmtId="169" xfId="0" applyAlignment="1" applyBorder="1" applyFont="1" applyNumberFormat="1">
      <alignment shrinkToFit="1" vertical="center" wrapText="0"/>
    </xf>
    <xf borderId="60" fillId="6" fontId="62" numFmtId="169" xfId="0" applyAlignment="1" applyBorder="1" applyFont="1" applyNumberFormat="1">
      <alignment horizontal="left" shrinkToFit="1" vertical="center" wrapText="0"/>
    </xf>
    <xf borderId="129" fillId="0" fontId="28" numFmtId="0" xfId="0" applyAlignment="1" applyBorder="1" applyFont="1">
      <alignment horizontal="center" shrinkToFit="0" vertical="center" wrapText="1"/>
    </xf>
    <xf borderId="110" fillId="0" fontId="28" numFmtId="174" xfId="0" applyAlignment="1" applyBorder="1" applyFont="1" applyNumberFormat="1">
      <alignment shrinkToFit="0" vertical="center" wrapText="1"/>
    </xf>
    <xf borderId="130" fillId="0" fontId="56" numFmtId="0" xfId="0" applyAlignment="1" applyBorder="1" applyFont="1">
      <alignment horizontal="center" vertical="center"/>
    </xf>
    <xf borderId="110" fillId="0" fontId="56" numFmtId="0" xfId="0" applyAlignment="1" applyBorder="1" applyFont="1">
      <alignment horizontal="center" vertical="center"/>
    </xf>
    <xf borderId="131" fillId="0" fontId="56" numFmtId="0" xfId="0" applyAlignment="1" applyBorder="1" applyFont="1">
      <alignment horizontal="center" vertical="center"/>
    </xf>
    <xf borderId="60" fillId="0" fontId="59" numFmtId="174" xfId="0" applyAlignment="1" applyBorder="1" applyFont="1" applyNumberFormat="1">
      <alignment shrinkToFit="0" vertical="center" wrapText="1"/>
    </xf>
    <xf borderId="60" fillId="6" fontId="54" numFmtId="0" xfId="0" applyAlignment="1" applyBorder="1" applyFont="1">
      <alignment horizontal="left" vertical="center"/>
    </xf>
    <xf borderId="73" fillId="0" fontId="49" numFmtId="182" xfId="0" applyAlignment="1" applyBorder="1" applyFont="1" applyNumberFormat="1">
      <alignment horizontal="center" readingOrder="0" vertical="center"/>
    </xf>
    <xf borderId="78" fillId="0" fontId="50" numFmtId="171" xfId="0" applyAlignment="1" applyBorder="1" applyFont="1" applyNumberFormat="1">
      <alignment horizontal="center" readingOrder="0" vertical="center"/>
    </xf>
    <xf borderId="66" fillId="0" fontId="50" numFmtId="171" xfId="0" applyAlignment="1" applyBorder="1" applyFont="1" applyNumberFormat="1">
      <alignment horizontal="center" readingOrder="0" vertical="center"/>
    </xf>
    <xf borderId="66" fillId="0" fontId="51" numFmtId="171" xfId="0" applyAlignment="1" applyBorder="1" applyFont="1" applyNumberFormat="1">
      <alignment horizontal="center" readingOrder="0" vertical="center"/>
    </xf>
    <xf borderId="79" fillId="0" fontId="51" numFmtId="171" xfId="0" applyAlignment="1" applyBorder="1" applyFont="1" applyNumberFormat="1">
      <alignment horizontal="center" readingOrder="0" vertical="center"/>
    </xf>
    <xf borderId="68" fillId="0" fontId="50" numFmtId="171" xfId="0" applyAlignment="1" applyBorder="1" applyFont="1" applyNumberFormat="1">
      <alignment horizontal="center" readingOrder="0" vertical="center"/>
    </xf>
    <xf borderId="87" fillId="6" fontId="56" numFmtId="172" xfId="0" applyAlignment="1" applyBorder="1" applyFont="1" applyNumberFormat="1">
      <alignment horizontal="center" readingOrder="0" vertical="center"/>
    </xf>
    <xf borderId="72" fillId="6" fontId="57" numFmtId="0" xfId="0" applyAlignment="1" applyBorder="1" applyFont="1">
      <alignment horizontal="center" readingOrder="0" shrinkToFit="0" vertical="center" wrapText="1"/>
    </xf>
    <xf borderId="74" fillId="0" fontId="56" numFmtId="0" xfId="0" applyAlignment="1" applyBorder="1" applyFont="1">
      <alignment horizontal="center" readingOrder="0" shrinkToFit="0" vertical="center" wrapText="1"/>
    </xf>
    <xf borderId="74" fillId="6" fontId="56" numFmtId="0" xfId="0" applyAlignment="1" applyBorder="1" applyFont="1">
      <alignment horizontal="center" readingOrder="0" shrinkToFit="0" vertical="center" wrapText="1"/>
    </xf>
    <xf borderId="66" fillId="0" fontId="56" numFmtId="0" xfId="0" applyAlignment="1" applyBorder="1" applyFont="1">
      <alignment horizontal="center" readingOrder="0" shrinkToFit="0" vertical="center" wrapText="1"/>
    </xf>
    <xf borderId="96" fillId="36" fontId="61" numFmtId="169" xfId="0" applyAlignment="1" applyBorder="1" applyFont="1" applyNumberFormat="1">
      <alignment horizontal="center" shrinkToFit="1" vertical="center" wrapText="0"/>
    </xf>
    <xf borderId="72" fillId="0" fontId="62" numFmtId="0" xfId="0" applyAlignment="1" applyBorder="1" applyFont="1">
      <alignment horizontal="center" readingOrder="0" shrinkToFit="1" vertical="center" wrapText="0"/>
    </xf>
    <xf borderId="74" fillId="0" fontId="62" numFmtId="169" xfId="0" applyAlignment="1" applyBorder="1" applyFont="1" applyNumberFormat="1">
      <alignment horizontal="center" shrinkToFit="1" vertical="center" wrapText="0"/>
    </xf>
    <xf borderId="75" fillId="0" fontId="59" numFmtId="49" xfId="0" applyAlignment="1" applyBorder="1" applyFont="1" applyNumberFormat="1">
      <alignment horizontal="center" shrinkToFit="0" vertical="center" wrapText="1"/>
    </xf>
    <xf borderId="84" fillId="0" fontId="59" numFmtId="49" xfId="0" applyAlignment="1" applyBorder="1" applyFont="1" applyNumberFormat="1">
      <alignment horizontal="center" shrinkToFit="0" vertical="center" wrapText="1"/>
    </xf>
    <xf borderId="76" fillId="0" fontId="56" numFmtId="169" xfId="0" applyAlignment="1" applyBorder="1" applyFont="1" applyNumberFormat="1">
      <alignment shrinkToFit="1" vertical="center" wrapText="0"/>
    </xf>
    <xf borderId="87" fillId="0" fontId="59" numFmtId="0" xfId="0" applyAlignment="1" applyBorder="1" applyFont="1">
      <alignment horizontal="center" vertical="center"/>
    </xf>
    <xf borderId="84" fillId="0" fontId="59" numFmtId="0" xfId="0" applyAlignment="1" applyBorder="1" applyFont="1">
      <alignment horizontal="center" vertical="center"/>
    </xf>
    <xf borderId="84" fillId="6" fontId="59" numFmtId="0" xfId="0" applyAlignment="1" applyBorder="1" applyFont="1">
      <alignment horizontal="center" vertical="center"/>
    </xf>
    <xf borderId="76" fillId="6" fontId="59" numFmtId="0" xfId="0" applyAlignment="1" applyBorder="1" applyFont="1">
      <alignment horizontal="center" vertical="center"/>
    </xf>
    <xf borderId="75" fillId="0" fontId="59" numFmtId="0" xfId="0" applyAlignment="1" applyBorder="1" applyFont="1">
      <alignment horizontal="center" vertical="center"/>
    </xf>
    <xf borderId="76" fillId="0" fontId="59" numFmtId="0" xfId="0" applyAlignment="1" applyBorder="1" applyFont="1">
      <alignment horizontal="center" vertical="center"/>
    </xf>
    <xf borderId="72" fillId="6" fontId="59" numFmtId="0" xfId="0" applyAlignment="1" applyBorder="1" applyFont="1">
      <alignment horizontal="center" vertical="center"/>
    </xf>
    <xf borderId="74" fillId="6" fontId="56" numFmtId="0" xfId="0" applyAlignment="1" applyBorder="1" applyFont="1">
      <alignment horizontal="center" vertical="center"/>
    </xf>
    <xf borderId="77" fillId="0" fontId="56" numFmtId="0" xfId="0" applyAlignment="1" applyBorder="1" applyFont="1">
      <alignment horizontal="center" vertical="center"/>
    </xf>
    <xf borderId="62" fillId="0" fontId="63" numFmtId="0" xfId="0" applyAlignment="1" applyBorder="1" applyFont="1">
      <alignment horizontal="center" vertical="center"/>
    </xf>
    <xf borderId="75" fillId="0" fontId="63" numFmtId="0" xfId="0" applyAlignment="1" applyBorder="1" applyFont="1">
      <alignment horizontal="center" vertical="center"/>
    </xf>
    <xf borderId="84" fillId="0" fontId="63" numFmtId="0" xfId="0" applyAlignment="1" applyBorder="1" applyFont="1">
      <alignment horizontal="center" vertical="center"/>
    </xf>
    <xf borderId="76" fillId="0" fontId="63" numFmtId="0" xfId="0" applyAlignment="1" applyBorder="1" applyFont="1">
      <alignment horizontal="center" vertical="center"/>
    </xf>
    <xf borderId="102" fillId="0" fontId="63" numFmtId="0" xfId="0" applyAlignment="1" applyBorder="1" applyFont="1">
      <alignment horizontal="center" vertical="center"/>
    </xf>
    <xf borderId="103" fillId="0" fontId="63" numFmtId="0" xfId="0" applyAlignment="1" applyBorder="1" applyFont="1">
      <alignment horizontal="center" vertical="center"/>
    </xf>
    <xf borderId="126" fillId="0" fontId="63" numFmtId="0" xfId="0" applyAlignment="1" applyBorder="1" applyFont="1">
      <alignment horizontal="center" vertical="center"/>
    </xf>
    <xf borderId="132" fillId="0" fontId="63" numFmtId="0" xfId="0" applyAlignment="1" applyBorder="1" applyFont="1">
      <alignment horizontal="center" vertical="center"/>
    </xf>
    <xf borderId="133" fillId="0" fontId="63" numFmtId="0" xfId="0" applyAlignment="1" applyBorder="1" applyFont="1">
      <alignment horizontal="center" vertical="center"/>
    </xf>
    <xf borderId="62" fillId="0" fontId="56" numFmtId="0" xfId="0" applyAlignment="1" applyBorder="1" applyFont="1">
      <alignment horizontal="center" vertical="center"/>
    </xf>
    <xf borderId="126" fillId="0" fontId="14" numFmtId="0" xfId="0" applyAlignment="1" applyBorder="1" applyFont="1">
      <alignment vertical="center"/>
    </xf>
    <xf borderId="104" fillId="37" fontId="61" numFmtId="169" xfId="0" applyAlignment="1" applyBorder="1" applyFont="1" applyNumberFormat="1">
      <alignment horizontal="center" shrinkToFit="1" vertical="center" wrapText="0"/>
    </xf>
    <xf borderId="84" fillId="53" fontId="61" numFmtId="0" xfId="0" applyAlignment="1" applyBorder="1" applyFont="1">
      <alignment horizontal="center" readingOrder="0" shrinkToFit="1" vertical="center" wrapText="0"/>
    </xf>
    <xf borderId="72" fillId="53" fontId="61" numFmtId="0" xfId="0" applyAlignment="1" applyBorder="1" applyFont="1">
      <alignment horizontal="center" readingOrder="0" shrinkToFit="1" vertical="center" wrapText="0"/>
    </xf>
    <xf borderId="84" fillId="54" fontId="61" numFmtId="0" xfId="0" applyAlignment="1" applyBorder="1" applyFont="1">
      <alignment horizontal="center" readingOrder="0" shrinkToFit="1" vertical="center" wrapText="0"/>
    </xf>
    <xf borderId="72" fillId="54" fontId="61" numFmtId="0" xfId="0" applyAlignment="1" applyBorder="1" applyFont="1">
      <alignment horizontal="center" readingOrder="0" shrinkToFit="1" vertical="center" wrapText="0"/>
    </xf>
    <xf borderId="103" fillId="54" fontId="63" numFmtId="0" xfId="0" applyAlignment="1" applyBorder="1" applyFont="1">
      <alignment horizontal="center" readingOrder="0" vertical="center"/>
    </xf>
    <xf borderId="103" fillId="54" fontId="63" numFmtId="0" xfId="0" applyAlignment="1" applyBorder="1" applyFont="1">
      <alignment horizontal="center" vertical="center"/>
    </xf>
    <xf borderId="84" fillId="3" fontId="61" numFmtId="0" xfId="0" applyAlignment="1" applyBorder="1" applyFont="1">
      <alignment horizontal="center" readingOrder="0" shrinkToFit="1" vertical="center" wrapText="0"/>
    </xf>
    <xf borderId="72" fillId="3" fontId="61" numFmtId="169" xfId="0" applyAlignment="1" applyBorder="1" applyFont="1" applyNumberFormat="1">
      <alignment horizontal="center" shrinkToFit="1" vertical="center" wrapText="0"/>
    </xf>
    <xf borderId="134" fillId="0" fontId="14" numFmtId="0" xfId="0" applyAlignment="1" applyBorder="1" applyFont="1">
      <alignment vertical="center"/>
    </xf>
    <xf borderId="84" fillId="3" fontId="62" numFmtId="0" xfId="0" applyAlignment="1" applyBorder="1" applyFont="1">
      <alignment horizontal="center" readingOrder="0" shrinkToFit="1" vertical="center" wrapText="0"/>
    </xf>
    <xf borderId="72" fillId="3" fontId="62" numFmtId="0" xfId="0" applyAlignment="1" applyBorder="1" applyFont="1">
      <alignment horizontal="center" readingOrder="0" shrinkToFit="1" vertical="center" wrapText="0"/>
    </xf>
    <xf borderId="75" fillId="0" fontId="62" numFmtId="49" xfId="0" applyAlignment="1" applyBorder="1" applyFont="1" applyNumberFormat="1">
      <alignment horizontal="center" shrinkToFit="0" vertical="center" wrapText="1"/>
    </xf>
    <xf borderId="67" fillId="6" fontId="57" numFmtId="0" xfId="0" applyAlignment="1" applyBorder="1" applyFont="1">
      <alignment horizontal="center" shrinkToFit="0" vertical="center" wrapText="1"/>
    </xf>
    <xf borderId="69" fillId="0" fontId="56" numFmtId="0" xfId="0" applyAlignment="1" applyBorder="1" applyFont="1">
      <alignment horizontal="center" shrinkToFit="0" vertical="center" wrapText="1"/>
    </xf>
    <xf borderId="75" fillId="0" fontId="62" numFmtId="49" xfId="0" applyAlignment="1" applyBorder="1" applyFont="1" applyNumberFormat="1">
      <alignment horizontal="center" readingOrder="0" shrinkToFit="0" vertical="center" wrapText="1"/>
    </xf>
    <xf borderId="84" fillId="3" fontId="61" numFmtId="169" xfId="0" applyAlignment="1" applyBorder="1" applyFont="1" applyNumberFormat="1">
      <alignment horizontal="center" shrinkToFit="1" vertical="center" wrapText="0"/>
    </xf>
    <xf borderId="72" fillId="0" fontId="62" numFmtId="169" xfId="0" applyAlignment="1" applyBorder="1" applyFont="1" applyNumberFormat="1">
      <alignment horizontal="center" shrinkToFit="1" vertical="center" wrapText="0"/>
    </xf>
    <xf borderId="74" fillId="0" fontId="62" numFmtId="0" xfId="0" applyAlignment="1" applyBorder="1" applyFont="1">
      <alignment horizontal="center" readingOrder="0" shrinkToFit="1" vertical="center" wrapText="0"/>
    </xf>
    <xf borderId="87" fillId="6" fontId="56" numFmtId="172" xfId="0" applyAlignment="1" applyBorder="1" applyFont="1" applyNumberFormat="1">
      <alignment horizontal="center" vertical="center"/>
    </xf>
    <xf borderId="84" fillId="6" fontId="57" numFmtId="0" xfId="0" applyAlignment="1" applyBorder="1" applyFont="1">
      <alignment horizontal="center" readingOrder="0" shrinkToFit="0" vertical="center" wrapText="1"/>
    </xf>
    <xf borderId="84" fillId="6" fontId="56" numFmtId="0" xfId="0" applyAlignment="1" applyBorder="1" applyFont="1">
      <alignment horizontal="center" shrinkToFit="0" vertical="center" wrapText="1"/>
    </xf>
    <xf quotePrefix="1" borderId="96" fillId="0" fontId="58" numFmtId="174" xfId="0" applyAlignment="1" applyBorder="1" applyFont="1" applyNumberFormat="1">
      <alignment shrinkToFit="0" vertical="center" wrapText="1"/>
    </xf>
    <xf borderId="84" fillId="0" fontId="62" numFmtId="169" xfId="0" applyAlignment="1" applyBorder="1" applyFont="1" applyNumberFormat="1">
      <alignment horizontal="center" shrinkToFit="1" vertical="center" wrapText="0"/>
    </xf>
    <xf borderId="96" fillId="0" fontId="59" numFmtId="49" xfId="0" applyAlignment="1" applyBorder="1" applyFont="1" applyNumberFormat="1">
      <alignment horizontal="center" shrinkToFit="0" vertical="center" wrapText="1"/>
    </xf>
    <xf borderId="101" fillId="0" fontId="56" numFmtId="169" xfId="0" applyAlignment="1" applyBorder="1" applyFont="1" applyNumberFormat="1">
      <alignment shrinkToFit="1" vertical="center" wrapText="0"/>
    </xf>
    <xf borderId="98" fillId="0" fontId="59" numFmtId="0" xfId="0" applyAlignment="1" applyBorder="1" applyFont="1">
      <alignment horizontal="center" vertical="center"/>
    </xf>
    <xf borderId="96" fillId="0" fontId="59" numFmtId="0" xfId="0" applyAlignment="1" applyBorder="1" applyFont="1">
      <alignment horizontal="center" vertical="center"/>
    </xf>
    <xf borderId="96" fillId="6" fontId="59" numFmtId="0" xfId="0" applyAlignment="1" applyBorder="1" applyFont="1">
      <alignment horizontal="center" vertical="center"/>
    </xf>
    <xf borderId="101" fillId="6" fontId="59" numFmtId="0" xfId="0" applyAlignment="1" applyBorder="1" applyFont="1">
      <alignment horizontal="center" vertical="center"/>
    </xf>
    <xf borderId="100" fillId="0" fontId="59" numFmtId="0" xfId="0" applyAlignment="1" applyBorder="1" applyFont="1">
      <alignment horizontal="center" vertical="center"/>
    </xf>
    <xf borderId="101" fillId="0" fontId="59" numFmtId="0" xfId="0" applyAlignment="1" applyBorder="1" applyFont="1">
      <alignment horizontal="center" vertical="center"/>
    </xf>
    <xf borderId="96" fillId="6" fontId="56" numFmtId="0" xfId="0" applyAlignment="1" applyBorder="1" applyFont="1">
      <alignment horizontal="center" vertical="center"/>
    </xf>
    <xf borderId="135" fillId="0" fontId="63" numFmtId="0" xfId="0" applyAlignment="1" applyBorder="1" applyFont="1">
      <alignment horizontal="center" vertical="center"/>
    </xf>
    <xf borderId="100" fillId="0" fontId="63" numFmtId="0" xfId="0" applyAlignment="1" applyBorder="1" applyFont="1">
      <alignment horizontal="center" vertical="center"/>
    </xf>
    <xf borderId="96" fillId="0" fontId="63" numFmtId="0" xfId="0" applyAlignment="1" applyBorder="1" applyFont="1">
      <alignment horizontal="center" vertical="center"/>
    </xf>
    <xf borderId="101" fillId="0" fontId="63" numFmtId="0" xfId="0" applyAlignment="1" applyBorder="1" applyFont="1">
      <alignment horizontal="center" vertical="center"/>
    </xf>
    <xf borderId="136" fillId="0" fontId="56" numFmtId="0" xfId="0" applyAlignment="1" applyBorder="1" applyFont="1">
      <alignment horizontal="center" vertical="center"/>
    </xf>
    <xf borderId="129" fillId="0" fontId="63" numFmtId="0" xfId="0" applyAlignment="1" applyBorder="1" applyFont="1">
      <alignment horizontal="center" vertical="center"/>
    </xf>
    <xf borderId="110" fillId="0" fontId="63" numFmtId="0" xfId="0" applyAlignment="1" applyBorder="1" applyFont="1">
      <alignment horizontal="center" vertical="center"/>
    </xf>
    <xf borderId="127" fillId="0" fontId="63" numFmtId="0" xfId="0" applyAlignment="1" applyBorder="1" applyFont="1">
      <alignment horizontal="center" vertical="center"/>
    </xf>
    <xf borderId="131" fillId="0" fontId="63" numFmtId="0" xfId="0" applyAlignment="1" applyBorder="1" applyFont="1">
      <alignment horizontal="center" vertical="center"/>
    </xf>
    <xf borderId="130" fillId="0" fontId="63" numFmtId="0" xfId="0" applyAlignment="1" applyBorder="1" applyFont="1">
      <alignment horizontal="center" vertical="center"/>
    </xf>
    <xf borderId="135" fillId="0" fontId="56" numFmtId="0" xfId="0" applyAlignment="1" applyBorder="1" applyFont="1">
      <alignment horizontal="center" vertical="center"/>
    </xf>
    <xf borderId="106" fillId="0" fontId="63" numFmtId="0" xfId="0" applyAlignment="1" applyBorder="1" applyFont="1">
      <alignment horizontal="center" vertical="center"/>
    </xf>
    <xf borderId="104" fillId="0" fontId="63" numFmtId="0" xfId="0" applyAlignment="1" applyBorder="1" applyFont="1">
      <alignment horizontal="center" vertical="center"/>
    </xf>
    <xf borderId="109" fillId="0" fontId="63" numFmtId="0" xfId="0" applyAlignment="1" applyBorder="1" applyFont="1">
      <alignment horizontal="center" vertical="center"/>
    </xf>
    <xf borderId="108" fillId="0" fontId="63" numFmtId="0" xfId="0" applyAlignment="1" applyBorder="1" applyFont="1">
      <alignment horizontal="center" vertical="center"/>
    </xf>
    <xf borderId="104" fillId="0" fontId="58" numFmtId="174" xfId="0" applyAlignment="1" applyBorder="1" applyFont="1" applyNumberFormat="1">
      <alignment shrinkToFit="0" vertical="center" wrapText="1"/>
    </xf>
    <xf borderId="104" fillId="0" fontId="59" numFmtId="49" xfId="0" applyAlignment="1" applyBorder="1" applyFont="1" applyNumberFormat="1">
      <alignment horizontal="center" shrinkToFit="0" vertical="center" wrapText="1"/>
    </xf>
    <xf borderId="109" fillId="0" fontId="56" numFmtId="169" xfId="0" applyAlignment="1" applyBorder="1" applyFont="1" applyNumberFormat="1">
      <alignment shrinkToFit="1" vertical="center" wrapText="0"/>
    </xf>
    <xf borderId="106" fillId="0" fontId="59" numFmtId="0" xfId="0" applyAlignment="1" applyBorder="1" applyFont="1">
      <alignment horizontal="center" vertical="center"/>
    </xf>
    <xf borderId="104" fillId="0" fontId="59" numFmtId="0" xfId="0" applyAlignment="1" applyBorder="1" applyFont="1">
      <alignment horizontal="center" vertical="center"/>
    </xf>
    <xf borderId="104" fillId="6" fontId="59" numFmtId="0" xfId="0" applyAlignment="1" applyBorder="1" applyFont="1">
      <alignment horizontal="center" vertical="center"/>
    </xf>
    <xf borderId="109" fillId="6" fontId="59" numFmtId="0" xfId="0" applyAlignment="1" applyBorder="1" applyFont="1">
      <alignment horizontal="center" vertical="center"/>
    </xf>
    <xf borderId="108" fillId="0" fontId="59" numFmtId="0" xfId="0" applyAlignment="1" applyBorder="1" applyFont="1">
      <alignment horizontal="center" vertical="center"/>
    </xf>
    <xf borderId="109" fillId="0" fontId="59" numFmtId="0" xfId="0" applyAlignment="1" applyBorder="1" applyFont="1">
      <alignment horizontal="center" vertical="center"/>
    </xf>
    <xf borderId="104" fillId="6" fontId="56" numFmtId="0" xfId="0" applyAlignment="1" applyBorder="1" applyFont="1">
      <alignment horizontal="center" vertical="center"/>
    </xf>
    <xf borderId="137" fillId="0" fontId="63" numFmtId="0" xfId="0" applyAlignment="1" applyBorder="1" applyFont="1">
      <alignment horizontal="center" vertical="center"/>
    </xf>
    <xf borderId="138" fillId="0" fontId="56" numFmtId="0" xfId="0" applyAlignment="1" applyBorder="1" applyFont="1">
      <alignment horizontal="center" vertical="center"/>
    </xf>
    <xf borderId="107" fillId="0" fontId="63" numFmtId="0" xfId="0" applyAlignment="1" applyBorder="1" applyFont="1">
      <alignment horizontal="center" vertical="center"/>
    </xf>
    <xf borderId="137" fillId="0" fontId="56" numFmtId="0" xfId="0" applyAlignment="1" applyBorder="1" applyFont="1">
      <alignment horizontal="center" vertical="center"/>
    </xf>
    <xf borderId="104" fillId="6" fontId="61" numFmtId="169" xfId="0" applyAlignment="1" applyBorder="1" applyFont="1" applyNumberFormat="1">
      <alignment horizontal="center" shrinkToFit="1" vertical="center" wrapText="0"/>
    </xf>
    <xf borderId="104" fillId="0" fontId="61" numFmtId="169" xfId="0" applyAlignment="1" applyBorder="1" applyFont="1" applyNumberFormat="1">
      <alignment horizontal="center" shrinkToFit="1" vertical="center" wrapText="0"/>
    </xf>
    <xf borderId="104" fillId="0" fontId="62" numFmtId="169" xfId="0" applyAlignment="1" applyBorder="1" applyFont="1" applyNumberFormat="1">
      <alignment horizontal="left" shrinkToFit="1" vertical="center" wrapText="0"/>
    </xf>
    <xf borderId="104" fillId="0" fontId="59" numFmtId="49" xfId="0" applyAlignment="1" applyBorder="1" applyFont="1" applyNumberFormat="1">
      <alignment horizontal="center" vertical="center"/>
    </xf>
    <xf borderId="106" fillId="6" fontId="59" numFmtId="0" xfId="0" applyAlignment="1" applyBorder="1" applyFont="1">
      <alignment horizontal="center" vertical="center"/>
    </xf>
    <xf borderId="139" fillId="6" fontId="59" numFmtId="0" xfId="0" applyAlignment="1" applyBorder="1" applyFont="1">
      <alignment horizontal="center" vertical="center"/>
    </xf>
    <xf borderId="109" fillId="0" fontId="56" numFmtId="0" xfId="0" applyAlignment="1" applyBorder="1" applyFont="1">
      <alignment horizontal="left" vertical="center"/>
    </xf>
    <xf borderId="104" fillId="0" fontId="56" numFmtId="9" xfId="0" applyAlignment="1" applyBorder="1" applyFont="1" applyNumberFormat="1">
      <alignment horizontal="center" vertical="center"/>
    </xf>
    <xf borderId="112" fillId="6" fontId="61" numFmtId="169" xfId="0" applyAlignment="1" applyBorder="1" applyFont="1" applyNumberFormat="1">
      <alignment horizontal="center" shrinkToFit="1" vertical="center" wrapText="0"/>
    </xf>
    <xf borderId="112" fillId="0" fontId="61" numFmtId="169" xfId="0" applyAlignment="1" applyBorder="1" applyFont="1" applyNumberFormat="1">
      <alignment horizontal="center" shrinkToFit="1" vertical="center" wrapText="0"/>
    </xf>
    <xf borderId="112" fillId="0" fontId="62" numFmtId="169" xfId="0" applyAlignment="1" applyBorder="1" applyFont="1" applyNumberFormat="1">
      <alignment horizontal="left" shrinkToFit="1" vertical="center" wrapText="0"/>
    </xf>
    <xf borderId="112" fillId="0" fontId="59" numFmtId="49" xfId="0" applyAlignment="1" applyBorder="1" applyFont="1" applyNumberFormat="1">
      <alignment horizontal="center" shrinkToFit="0" vertical="center" wrapText="1"/>
    </xf>
    <xf borderId="117" fillId="0" fontId="56" numFmtId="0" xfId="0" applyAlignment="1" applyBorder="1" applyFont="1">
      <alignment horizontal="left" vertical="center"/>
    </xf>
    <xf borderId="114" fillId="0" fontId="59" numFmtId="0" xfId="0" applyAlignment="1" applyBorder="1" applyFont="1">
      <alignment horizontal="center" vertical="center"/>
    </xf>
    <xf borderId="112" fillId="0" fontId="59" numFmtId="0" xfId="0" applyAlignment="1" applyBorder="1" applyFont="1">
      <alignment horizontal="center" vertical="center"/>
    </xf>
    <xf borderId="112" fillId="6" fontId="59" numFmtId="0" xfId="0" applyAlignment="1" applyBorder="1" applyFont="1">
      <alignment horizontal="center" vertical="center"/>
    </xf>
    <xf borderId="117" fillId="6" fontId="59" numFmtId="0" xfId="0" applyAlignment="1" applyBorder="1" applyFont="1">
      <alignment horizontal="center" vertical="center"/>
    </xf>
    <xf borderId="116" fillId="0" fontId="59" numFmtId="0" xfId="0" applyAlignment="1" applyBorder="1" applyFont="1">
      <alignment horizontal="center" vertical="center"/>
    </xf>
    <xf borderId="117" fillId="0" fontId="59" numFmtId="0" xfId="0" applyAlignment="1" applyBorder="1" applyFont="1">
      <alignment horizontal="center" vertical="center"/>
    </xf>
    <xf borderId="140" fillId="0" fontId="63" numFmtId="0" xfId="0" applyAlignment="1" applyBorder="1" applyFont="1">
      <alignment horizontal="center" vertical="center"/>
    </xf>
    <xf borderId="116" fillId="0" fontId="63" numFmtId="0" xfId="0" applyAlignment="1" applyBorder="1" applyFont="1">
      <alignment horizontal="center" vertical="center"/>
    </xf>
    <xf borderId="112" fillId="0" fontId="63" numFmtId="0" xfId="0" applyAlignment="1" applyBorder="1" applyFont="1">
      <alignment horizontal="center" vertical="center"/>
    </xf>
    <xf borderId="117" fillId="0" fontId="63" numFmtId="0" xfId="0" applyAlignment="1" applyBorder="1" applyFont="1">
      <alignment horizontal="center" vertical="center"/>
    </xf>
    <xf borderId="141" fillId="0" fontId="56" numFmtId="0" xfId="0" applyAlignment="1" applyBorder="1" applyFont="1">
      <alignment horizontal="center" vertical="center"/>
    </xf>
    <xf borderId="142" fillId="0" fontId="63" numFmtId="0" xfId="0" applyAlignment="1" applyBorder="1" applyFont="1">
      <alignment horizontal="center" vertical="center"/>
    </xf>
    <xf borderId="111" fillId="0" fontId="63" numFmtId="0" xfId="0" applyAlignment="1" applyBorder="1" applyFont="1">
      <alignment horizontal="center" vertical="center"/>
    </xf>
    <xf borderId="128" fillId="0" fontId="63" numFmtId="0" xfId="0" applyAlignment="1" applyBorder="1" applyFont="1">
      <alignment horizontal="center" vertical="center"/>
    </xf>
    <xf borderId="143" fillId="0" fontId="63" numFmtId="0" xfId="0" applyAlignment="1" applyBorder="1" applyFont="1">
      <alignment horizontal="center" vertical="center"/>
    </xf>
    <xf borderId="144" fillId="0" fontId="63" numFmtId="0" xfId="0" applyAlignment="1" applyBorder="1" applyFont="1">
      <alignment horizontal="center" vertical="center"/>
    </xf>
    <xf borderId="140" fillId="0" fontId="56" numFmtId="0" xfId="0" applyAlignment="1" applyBorder="1" applyFont="1">
      <alignment horizontal="center" vertical="center"/>
    </xf>
    <xf borderId="84" fillId="59" fontId="56" numFmtId="0" xfId="0" applyAlignment="1" applyBorder="1" applyFont="1">
      <alignment horizontal="center" readingOrder="0" shrinkToFit="0" vertical="center" wrapText="1"/>
    </xf>
    <xf quotePrefix="1" borderId="96" fillId="0" fontId="60" numFmtId="174" xfId="0" applyAlignment="1" applyBorder="1" applyFont="1" applyNumberFormat="1">
      <alignment shrinkToFit="0" vertical="center" wrapText="1"/>
    </xf>
    <xf borderId="96" fillId="6" fontId="60" numFmtId="169" xfId="0" applyAlignment="1" applyBorder="1" applyFont="1" applyNumberFormat="1">
      <alignment horizontal="center" shrinkToFit="1" vertical="center" wrapText="0"/>
    </xf>
    <xf borderId="96" fillId="0" fontId="61" numFmtId="174" xfId="0" applyAlignment="1" applyBorder="1" applyFont="1" applyNumberFormat="1">
      <alignment horizontal="center" shrinkToFit="0" vertical="center" wrapText="1"/>
    </xf>
    <xf borderId="96" fillId="0" fontId="62" numFmtId="174" xfId="0" applyAlignment="1" applyBorder="1" applyFont="1" applyNumberFormat="1">
      <alignment shrinkToFit="0" vertical="center" wrapText="1"/>
    </xf>
    <xf borderId="96" fillId="6" fontId="59" numFmtId="49" xfId="0" applyAlignment="1" applyBorder="1" applyFont="1" applyNumberFormat="1">
      <alignment horizontal="center" vertical="center"/>
    </xf>
    <xf borderId="101" fillId="0" fontId="58" numFmtId="0" xfId="0" applyAlignment="1" applyBorder="1" applyFont="1">
      <alignment horizontal="left" vertical="center"/>
    </xf>
    <xf borderId="98" fillId="6" fontId="105" numFmtId="0" xfId="0" applyAlignment="1" applyBorder="1" applyFont="1">
      <alignment horizontal="center" vertical="center"/>
    </xf>
    <xf borderId="96" fillId="0" fontId="105" numFmtId="0" xfId="0" applyAlignment="1" applyBorder="1" applyFont="1">
      <alignment horizontal="center" vertical="center"/>
    </xf>
    <xf borderId="96" fillId="6" fontId="105" numFmtId="0" xfId="0" applyAlignment="1" applyBorder="1" applyFont="1">
      <alignment horizontal="center" vertical="center"/>
    </xf>
    <xf borderId="101" fillId="6" fontId="105" numFmtId="0" xfId="0" applyAlignment="1" applyBorder="1" applyFont="1">
      <alignment horizontal="center" vertical="center"/>
    </xf>
    <xf borderId="100" fillId="0" fontId="105" numFmtId="0" xfId="0" applyAlignment="1" applyBorder="1" applyFont="1">
      <alignment horizontal="center" vertical="center"/>
    </xf>
    <xf borderId="101" fillId="0" fontId="105" numFmtId="0" xfId="0" applyAlignment="1" applyBorder="1" applyFont="1">
      <alignment horizontal="center" vertical="center"/>
    </xf>
    <xf borderId="104" fillId="6" fontId="60" numFmtId="169" xfId="0" applyAlignment="1" applyBorder="1" applyFont="1" applyNumberFormat="1">
      <alignment horizontal="center" shrinkToFit="1" vertical="center" wrapText="0"/>
    </xf>
    <xf borderId="104" fillId="0" fontId="61" numFmtId="0" xfId="0" applyAlignment="1" applyBorder="1" applyFont="1">
      <alignment horizontal="center" vertical="center"/>
    </xf>
    <xf borderId="104" fillId="0" fontId="62" numFmtId="0" xfId="0" applyAlignment="1" applyBorder="1" applyFont="1">
      <alignment horizontal="center" vertical="center"/>
    </xf>
    <xf borderId="104" fillId="6" fontId="59" numFmtId="49" xfId="0" applyAlignment="1" applyBorder="1" applyFont="1" applyNumberFormat="1">
      <alignment horizontal="center" vertical="center"/>
    </xf>
    <xf borderId="109" fillId="0" fontId="58" numFmtId="0" xfId="0" applyAlignment="1" applyBorder="1" applyFont="1">
      <alignment horizontal="left" vertical="center"/>
    </xf>
    <xf borderId="106" fillId="6" fontId="105" numFmtId="0" xfId="0" applyAlignment="1" applyBorder="1" applyFont="1">
      <alignment horizontal="center" vertical="center"/>
    </xf>
    <xf borderId="104" fillId="0" fontId="105" numFmtId="0" xfId="0" applyAlignment="1" applyBorder="1" applyFont="1">
      <alignment horizontal="center" vertical="center"/>
    </xf>
    <xf borderId="104" fillId="6" fontId="105" numFmtId="0" xfId="0" applyAlignment="1" applyBorder="1" applyFont="1">
      <alignment horizontal="center" vertical="center"/>
    </xf>
    <xf borderId="109" fillId="6" fontId="105" numFmtId="0" xfId="0" applyAlignment="1" applyBorder="1" applyFont="1">
      <alignment horizontal="center" vertical="center"/>
    </xf>
    <xf borderId="108" fillId="0" fontId="105" numFmtId="0" xfId="0" applyAlignment="1" applyBorder="1" applyFont="1">
      <alignment horizontal="center" vertical="center"/>
    </xf>
    <xf borderId="109" fillId="0" fontId="105" numFmtId="0" xfId="0" applyAlignment="1" applyBorder="1" applyFont="1">
      <alignment horizontal="center" vertical="center"/>
    </xf>
    <xf borderId="104" fillId="0" fontId="61" numFmtId="174" xfId="0" applyAlignment="1" applyBorder="1" applyFont="1" applyNumberFormat="1">
      <alignment horizontal="center" shrinkToFit="0" vertical="center" wrapText="1"/>
    </xf>
    <xf borderId="104" fillId="0" fontId="62" numFmtId="174" xfId="0" applyAlignment="1" applyBorder="1" applyFont="1" applyNumberFormat="1">
      <alignment shrinkToFit="0" vertical="center" wrapText="1"/>
    </xf>
    <xf borderId="112" fillId="6" fontId="60" numFmtId="174" xfId="0" applyAlignment="1" applyBorder="1" applyFont="1" applyNumberFormat="1">
      <alignment horizontal="center" shrinkToFit="0" vertical="center" wrapText="1"/>
    </xf>
    <xf borderId="112" fillId="0" fontId="61" numFmtId="174" xfId="0" applyAlignment="1" applyBorder="1" applyFont="1" applyNumberFormat="1">
      <alignment horizontal="center" shrinkToFit="0" vertical="center" wrapText="1"/>
    </xf>
    <xf borderId="112" fillId="0" fontId="62" numFmtId="174" xfId="0" applyAlignment="1" applyBorder="1" applyFont="1" applyNumberFormat="1">
      <alignment shrinkToFit="0" vertical="center" wrapText="1"/>
    </xf>
    <xf borderId="112" fillId="6" fontId="59" numFmtId="49" xfId="0" applyAlignment="1" applyBorder="1" applyFont="1" applyNumberFormat="1">
      <alignment horizontal="center" vertical="center"/>
    </xf>
    <xf borderId="117" fillId="0" fontId="58" numFmtId="0" xfId="0" applyAlignment="1" applyBorder="1" applyFont="1">
      <alignment horizontal="left" vertical="center"/>
    </xf>
    <xf borderId="114" fillId="6" fontId="105" numFmtId="0" xfId="0" applyAlignment="1" applyBorder="1" applyFont="1">
      <alignment horizontal="center" vertical="center"/>
    </xf>
    <xf borderId="112" fillId="0" fontId="105" numFmtId="0" xfId="0" applyAlignment="1" applyBorder="1" applyFont="1">
      <alignment horizontal="center" vertical="center"/>
    </xf>
    <xf borderId="112" fillId="6" fontId="105" numFmtId="0" xfId="0" applyAlignment="1" applyBorder="1" applyFont="1">
      <alignment horizontal="center" vertical="center"/>
    </xf>
    <xf borderId="117" fillId="6" fontId="105" numFmtId="0" xfId="0" applyAlignment="1" applyBorder="1" applyFont="1">
      <alignment horizontal="center" vertical="center"/>
    </xf>
    <xf borderId="116" fillId="0" fontId="105" numFmtId="0" xfId="0" applyAlignment="1" applyBorder="1" applyFont="1">
      <alignment horizontal="center" vertical="center"/>
    </xf>
    <xf borderId="117" fillId="0" fontId="105" numFmtId="0" xfId="0" applyAlignment="1" applyBorder="1" applyFont="1">
      <alignment horizontal="center" vertical="center"/>
    </xf>
    <xf borderId="96" fillId="63" fontId="61" numFmtId="169" xfId="0" applyAlignment="1" applyBorder="1" applyFill="1" applyFont="1" applyNumberFormat="1">
      <alignment horizontal="center" shrinkToFit="1" vertical="center" wrapText="0"/>
    </xf>
    <xf borderId="96" fillId="0" fontId="61" numFmtId="169" xfId="0" applyAlignment="1" applyBorder="1" applyFont="1" applyNumberFormat="1">
      <alignment horizontal="center" shrinkToFit="1" vertical="center" wrapText="0"/>
    </xf>
    <xf borderId="96" fillId="0" fontId="62" numFmtId="169" xfId="0" applyAlignment="1" applyBorder="1" applyFont="1" applyNumberFormat="1">
      <alignment horizontal="left" shrinkToFit="1" vertical="center" wrapText="0"/>
    </xf>
    <xf borderId="98" fillId="0" fontId="63" numFmtId="0" xfId="0" applyAlignment="1" applyBorder="1" applyFont="1">
      <alignment horizontal="center" vertical="center"/>
    </xf>
    <xf borderId="99" fillId="0" fontId="63" numFmtId="0" xfId="0" applyAlignment="1" applyBorder="1" applyFont="1">
      <alignment horizontal="center" vertical="center"/>
    </xf>
    <xf borderId="104" fillId="51" fontId="61" numFmtId="169" xfId="0" applyAlignment="1" applyBorder="1" applyFont="1" applyNumberFormat="1">
      <alignment horizontal="center" shrinkToFit="1" vertical="center" wrapText="0"/>
    </xf>
    <xf borderId="104" fillId="43" fontId="61" numFmtId="169" xfId="0" applyAlignment="1" applyBorder="1" applyFont="1" applyNumberFormat="1">
      <alignment horizontal="center" shrinkToFit="1" vertical="center" wrapText="0"/>
    </xf>
    <xf borderId="114" fillId="0" fontId="63" numFmtId="0" xfId="0" applyAlignment="1" applyBorder="1" applyFont="1">
      <alignment horizontal="center" vertical="center"/>
    </xf>
    <xf borderId="115" fillId="0" fontId="63" numFmtId="0" xfId="0" applyAlignment="1" applyBorder="1" applyFont="1">
      <alignment horizontal="center" vertical="center"/>
    </xf>
    <xf borderId="96" fillId="43" fontId="61" numFmtId="169" xfId="0" applyAlignment="1" applyBorder="1" applyFont="1" applyNumberFormat="1">
      <alignment horizontal="center" shrinkToFit="1" vertical="center" wrapText="0"/>
    </xf>
    <xf borderId="112" fillId="0" fontId="61" numFmtId="169" xfId="0" applyAlignment="1" applyBorder="1" applyFont="1" applyNumberFormat="1">
      <alignment shrinkToFit="1" vertical="center" wrapText="0"/>
    </xf>
    <xf borderId="87" fillId="64" fontId="56" numFmtId="172" xfId="0" applyAlignment="1" applyBorder="1" applyFill="1" applyFont="1" applyNumberFormat="1">
      <alignment horizontal="center" vertical="center"/>
    </xf>
    <xf borderId="84" fillId="64" fontId="57" numFmtId="0" xfId="0" applyAlignment="1" applyBorder="1" applyFont="1">
      <alignment horizontal="center" readingOrder="0" shrinkToFit="0" vertical="center" wrapText="1"/>
    </xf>
    <xf borderId="84" fillId="64" fontId="57" numFmtId="0" xfId="0" applyAlignment="1" applyBorder="1" applyFont="1">
      <alignment horizontal="center" shrinkToFit="0" vertical="center" wrapText="1"/>
    </xf>
    <xf borderId="84" fillId="64" fontId="56" numFmtId="0" xfId="0" applyAlignment="1" applyBorder="1" applyFont="1">
      <alignment horizontal="center" shrinkToFit="0" vertical="center" wrapText="1"/>
    </xf>
    <xf borderId="84" fillId="0" fontId="62" numFmtId="174" xfId="0" applyAlignment="1" applyBorder="1" applyFont="1" applyNumberFormat="1">
      <alignment horizontal="center" shrinkToFit="0" vertical="center" wrapText="1"/>
    </xf>
    <xf borderId="84" fillId="6" fontId="59" numFmtId="49" xfId="0" applyAlignment="1" applyBorder="1" applyFont="1" applyNumberFormat="1">
      <alignment horizontal="center" vertical="center"/>
    </xf>
    <xf borderId="98" fillId="0" fontId="28" numFmtId="0" xfId="0" applyAlignment="1" applyBorder="1" applyFont="1">
      <alignment vertical="center"/>
    </xf>
    <xf borderId="135" fillId="0" fontId="28" numFmtId="0" xfId="0" applyAlignment="1" applyBorder="1" applyFont="1">
      <alignment vertical="center"/>
    </xf>
    <xf borderId="136" fillId="0" fontId="28" numFmtId="0" xfId="0" applyAlignment="1" applyBorder="1" applyFont="1">
      <alignment vertical="center"/>
    </xf>
    <xf borderId="98" fillId="0" fontId="63" numFmtId="0" xfId="0" applyAlignment="1" applyBorder="1" applyFont="1">
      <alignment vertical="center"/>
    </xf>
    <xf borderId="96" fillId="0" fontId="63" numFmtId="0" xfId="0" applyAlignment="1" applyBorder="1" applyFont="1">
      <alignment vertical="center"/>
    </xf>
    <xf borderId="99" fillId="0" fontId="63" numFmtId="0" xfId="0" applyAlignment="1" applyBorder="1" applyFont="1">
      <alignment vertical="center"/>
    </xf>
    <xf borderId="101" fillId="0" fontId="63" numFmtId="0" xfId="0" applyAlignment="1" applyBorder="1" applyFont="1">
      <alignment vertical="center"/>
    </xf>
    <xf borderId="100" fillId="0" fontId="63" numFmtId="0" xfId="0" applyAlignment="1" applyBorder="1" applyFont="1">
      <alignment vertical="center"/>
    </xf>
    <xf borderId="106" fillId="0" fontId="63" numFmtId="0" xfId="0" applyAlignment="1" applyBorder="1" applyFont="1">
      <alignment vertical="center"/>
    </xf>
    <xf borderId="104" fillId="0" fontId="63" numFmtId="0" xfId="0" applyAlignment="1" applyBorder="1" applyFont="1">
      <alignment vertical="center"/>
    </xf>
    <xf borderId="109" fillId="0" fontId="63" numFmtId="0" xfId="0" applyAlignment="1" applyBorder="1" applyFont="1">
      <alignment vertical="center"/>
    </xf>
    <xf borderId="108" fillId="0" fontId="63" numFmtId="0" xfId="0" applyAlignment="1" applyBorder="1" applyFont="1">
      <alignment vertical="center"/>
    </xf>
    <xf quotePrefix="1" borderId="104" fillId="0" fontId="56" numFmtId="174" xfId="0" applyAlignment="1" applyBorder="1" applyFont="1" applyNumberFormat="1">
      <alignment shrinkToFit="0" vertical="center" wrapText="1"/>
    </xf>
    <xf borderId="106" fillId="0" fontId="28" numFmtId="0" xfId="0" applyAlignment="1" applyBorder="1" applyFont="1">
      <alignment vertical="center"/>
    </xf>
    <xf borderId="137" fillId="0" fontId="28" numFmtId="0" xfId="0" applyAlignment="1" applyBorder="1" applyFont="1">
      <alignment vertical="center"/>
    </xf>
    <xf borderId="138" fillId="0" fontId="28" numFmtId="0" xfId="0" applyAlignment="1" applyBorder="1" applyFont="1">
      <alignment vertical="center"/>
    </xf>
    <xf borderId="107" fillId="0" fontId="63" numFmtId="0" xfId="0" applyAlignment="1" applyBorder="1" applyFont="1">
      <alignment vertical="center"/>
    </xf>
    <xf borderId="104" fillId="65" fontId="61" numFmtId="169" xfId="0" applyAlignment="1" applyBorder="1" applyFill="1" applyFont="1" applyNumberFormat="1">
      <alignment horizontal="center" shrinkToFit="1" vertical="center" wrapText="0"/>
    </xf>
    <xf borderId="111" fillId="0" fontId="62" numFmtId="0" xfId="0" applyAlignment="1" applyBorder="1" applyFont="1">
      <alignment horizontal="center" vertical="center"/>
    </xf>
    <xf borderId="111" fillId="0" fontId="59" numFmtId="49" xfId="0" applyAlignment="1" applyBorder="1" applyFont="1" applyNumberFormat="1">
      <alignment horizontal="center" vertical="center"/>
    </xf>
    <xf borderId="111" fillId="6" fontId="59" numFmtId="49" xfId="0" applyAlignment="1" applyBorder="1" applyFont="1" applyNumberFormat="1">
      <alignment horizontal="center" vertical="center"/>
    </xf>
    <xf borderId="104" fillId="66" fontId="61" numFmtId="169" xfId="0" applyAlignment="1" applyBorder="1" applyFill="1" applyFont="1" applyNumberFormat="1">
      <alignment horizontal="center" shrinkToFit="1" vertical="center" wrapText="0"/>
    </xf>
    <xf borderId="104" fillId="6" fontId="61" numFmtId="174" xfId="0" applyAlignment="1" applyBorder="1" applyFont="1" applyNumberFormat="1">
      <alignment horizontal="center" shrinkToFit="0" vertical="center" wrapText="1"/>
    </xf>
    <xf borderId="111" fillId="0" fontId="62" numFmtId="174" xfId="0" applyAlignment="1" applyBorder="1" applyFont="1" applyNumberFormat="1">
      <alignment horizontal="center" shrinkToFit="0" vertical="center" wrapText="1"/>
    </xf>
    <xf borderId="111" fillId="0" fontId="59" numFmtId="49" xfId="0" applyAlignment="1" applyBorder="1" applyFont="1" applyNumberFormat="1">
      <alignment horizontal="center" shrinkToFit="0" vertical="center" wrapText="1"/>
    </xf>
    <xf borderId="139" fillId="6" fontId="28" numFmtId="0" xfId="0" applyAlignment="1" applyBorder="1" applyFont="1">
      <alignment vertical="center"/>
    </xf>
    <xf borderId="104" fillId="6" fontId="28" numFmtId="0" xfId="0" applyAlignment="1" applyBorder="1" applyFont="1">
      <alignment vertical="center"/>
    </xf>
    <xf borderId="109" fillId="6" fontId="28" numFmtId="0" xfId="0" applyAlignment="1" applyBorder="1" applyFont="1">
      <alignment vertical="center"/>
    </xf>
    <xf quotePrefix="1" borderId="104" fillId="6" fontId="61" numFmtId="174" xfId="0" applyAlignment="1" applyBorder="1" applyFont="1" applyNumberFormat="1">
      <alignment horizontal="center" shrinkToFit="0" vertical="center" wrapText="1"/>
    </xf>
    <xf borderId="114" fillId="0" fontId="63" numFmtId="0" xfId="0" applyAlignment="1" applyBorder="1" applyFont="1">
      <alignment vertical="center"/>
    </xf>
    <xf borderId="112" fillId="0" fontId="63" numFmtId="0" xfId="0" applyAlignment="1" applyBorder="1" applyFont="1">
      <alignment vertical="center"/>
    </xf>
    <xf borderId="115" fillId="0" fontId="63" numFmtId="0" xfId="0" applyAlignment="1" applyBorder="1" applyFont="1">
      <alignment vertical="center"/>
    </xf>
    <xf borderId="117" fillId="0" fontId="63" numFmtId="0" xfId="0" applyAlignment="1" applyBorder="1" applyFont="1">
      <alignment vertical="center"/>
    </xf>
    <xf borderId="116" fillId="0" fontId="63" numFmtId="0" xfId="0" applyAlignment="1" applyBorder="1" applyFont="1">
      <alignment vertical="center"/>
    </xf>
    <xf borderId="145" fillId="6" fontId="28" numFmtId="0" xfId="0" applyAlignment="1" applyBorder="1" applyFont="1">
      <alignment vertical="center"/>
    </xf>
    <xf borderId="96" fillId="6" fontId="28" numFmtId="0" xfId="0" applyAlignment="1" applyBorder="1" applyFont="1">
      <alignment vertical="center"/>
    </xf>
    <xf borderId="101" fillId="6" fontId="28" numFmtId="0" xfId="0" applyAlignment="1" applyBorder="1" applyFont="1">
      <alignment vertical="center"/>
    </xf>
    <xf borderId="129" fillId="0" fontId="63" numFmtId="0" xfId="0" applyAlignment="1" applyBorder="1" applyFont="1">
      <alignment vertical="center"/>
    </xf>
    <xf borderId="110" fillId="0" fontId="63" numFmtId="0" xfId="0" applyAlignment="1" applyBorder="1" applyFont="1">
      <alignment vertical="center"/>
    </xf>
    <xf borderId="127" fillId="0" fontId="63" numFmtId="0" xfId="0" applyAlignment="1" applyBorder="1" applyFont="1">
      <alignment vertical="center"/>
    </xf>
    <xf borderId="131" fillId="0" fontId="63" numFmtId="0" xfId="0" applyAlignment="1" applyBorder="1" applyFont="1">
      <alignment vertical="center"/>
    </xf>
    <xf borderId="130" fillId="0" fontId="63" numFmtId="0" xfId="0" applyAlignment="1" applyBorder="1" applyFont="1">
      <alignment vertical="center"/>
    </xf>
    <xf borderId="112" fillId="66" fontId="61" numFmtId="169" xfId="0" applyAlignment="1" applyBorder="1" applyFont="1" applyNumberFormat="1">
      <alignment horizontal="center" shrinkToFit="1" vertical="center" wrapText="0"/>
    </xf>
    <xf borderId="114" fillId="0" fontId="28" numFmtId="0" xfId="0" applyAlignment="1" applyBorder="1" applyFont="1">
      <alignment vertical="center"/>
    </xf>
    <xf borderId="140" fillId="0" fontId="28" numFmtId="0" xfId="0" applyAlignment="1" applyBorder="1" applyFont="1">
      <alignment vertical="center"/>
    </xf>
    <xf borderId="146" fillId="6" fontId="28" numFmtId="0" xfId="0" applyAlignment="1" applyBorder="1" applyFont="1">
      <alignment vertical="center"/>
    </xf>
    <xf borderId="112" fillId="6" fontId="28" numFmtId="0" xfId="0" applyAlignment="1" applyBorder="1" applyFont="1">
      <alignment vertical="center"/>
    </xf>
    <xf borderId="117" fillId="6" fontId="28" numFmtId="0" xfId="0" applyAlignment="1" applyBorder="1" applyFont="1">
      <alignment vertical="center"/>
    </xf>
    <xf borderId="141" fillId="0" fontId="28" numFmtId="0" xfId="0" applyAlignment="1" applyBorder="1" applyFont="1">
      <alignment vertical="center"/>
    </xf>
    <xf borderId="129" fillId="0" fontId="56" numFmtId="0" xfId="0" applyAlignment="1" applyBorder="1" applyFont="1">
      <alignment horizontal="center" shrinkToFit="0" vertical="center" wrapText="1"/>
    </xf>
    <xf borderId="110" fillId="0" fontId="56" numFmtId="174" xfId="0" applyAlignment="1" applyBorder="1" applyFont="1" applyNumberFormat="1">
      <alignment shrinkToFit="0" vertical="center" wrapText="1"/>
    </xf>
    <xf borderId="110" fillId="0" fontId="56" numFmtId="174" xfId="0" applyAlignment="1" applyBorder="1" applyFont="1" applyNumberFormat="1">
      <alignment horizontal="center" shrinkToFit="1" vertical="center" wrapText="0"/>
    </xf>
    <xf borderId="147" fillId="6" fontId="61" numFmtId="174" xfId="0" applyAlignment="1" applyBorder="1" applyFont="1" applyNumberFormat="1">
      <alignment horizontal="center" shrinkToFit="0" vertical="center" wrapText="1"/>
    </xf>
    <xf borderId="103" fillId="0" fontId="62" numFmtId="174" xfId="0" applyAlignment="1" applyBorder="1" applyFont="1" applyNumberFormat="1">
      <alignment horizontal="center" shrinkToFit="0" vertical="center" wrapText="1"/>
    </xf>
    <xf borderId="103" fillId="0" fontId="59" numFmtId="49" xfId="0" applyAlignment="1" applyBorder="1" applyFont="1" applyNumberFormat="1">
      <alignment horizontal="center" shrinkToFit="0" vertical="center" wrapText="1"/>
    </xf>
    <xf borderId="148" fillId="6" fontId="59" numFmtId="49" xfId="0" applyAlignment="1" applyBorder="1" applyFont="1" applyNumberFormat="1">
      <alignment horizontal="center" vertical="center"/>
    </xf>
    <xf borderId="131" fillId="0" fontId="28" numFmtId="0" xfId="0" applyAlignment="1" applyBorder="1" applyFont="1">
      <alignment vertical="center"/>
    </xf>
    <xf borderId="129" fillId="0" fontId="28" numFmtId="0" xfId="0" applyAlignment="1" applyBorder="1" applyFont="1">
      <alignment vertical="center"/>
    </xf>
    <xf borderId="110" fillId="0" fontId="28" numFmtId="0" xfId="0" applyAlignment="1" applyBorder="1" applyFont="1">
      <alignment vertical="center"/>
    </xf>
    <xf borderId="130" fillId="0" fontId="28" numFmtId="0" xfId="0" applyAlignment="1" applyBorder="1" applyFont="1">
      <alignment vertical="center"/>
    </xf>
    <xf borderId="149" fillId="0" fontId="28" numFmtId="0" xfId="0" applyAlignment="1" applyBorder="1" applyFont="1">
      <alignment vertical="center"/>
    </xf>
    <xf borderId="150" fillId="6" fontId="28" numFmtId="0" xfId="0" applyAlignment="1" applyBorder="1" applyFont="1">
      <alignment vertical="center"/>
    </xf>
    <xf borderId="147" fillId="6" fontId="28" numFmtId="0" xfId="0" applyAlignment="1" applyBorder="1" applyFont="1">
      <alignment vertical="center"/>
    </xf>
    <xf borderId="151" fillId="6" fontId="28" numFmtId="0" xfId="0" applyAlignment="1" applyBorder="1" applyFont="1">
      <alignment vertical="center"/>
    </xf>
    <xf borderId="152" fillId="0" fontId="28" numFmtId="0" xfId="0" applyAlignment="1" applyBorder="1" applyFont="1">
      <alignment vertical="center"/>
    </xf>
    <xf borderId="129" fillId="0" fontId="14" numFmtId="0" xfId="0" applyAlignment="1" applyBorder="1" applyFont="1">
      <alignment vertical="center"/>
    </xf>
    <xf borderId="153" fillId="0" fontId="14" numFmtId="0" xfId="0" applyAlignment="1" applyBorder="1" applyFont="1">
      <alignment vertical="center"/>
    </xf>
    <xf borderId="142" fillId="0" fontId="63" numFmtId="0" xfId="0" applyAlignment="1" applyBorder="1" applyFont="1">
      <alignment vertical="center"/>
    </xf>
    <xf borderId="111" fillId="0" fontId="63" numFmtId="0" xfId="0" applyAlignment="1" applyBorder="1" applyFont="1">
      <alignment vertical="center"/>
    </xf>
    <xf borderId="128" fillId="0" fontId="63" numFmtId="0" xfId="0" applyAlignment="1" applyBorder="1" applyFont="1">
      <alignment vertical="center"/>
    </xf>
    <xf borderId="143" fillId="0" fontId="63" numFmtId="0" xfId="0" applyAlignment="1" applyBorder="1" applyFont="1">
      <alignment vertical="center"/>
    </xf>
    <xf borderId="144" fillId="0" fontId="63" numFmtId="0" xfId="0" applyAlignment="1" applyBorder="1" applyFont="1">
      <alignment vertical="center"/>
    </xf>
    <xf borderId="0" fillId="0" fontId="81" numFmtId="0" xfId="0" applyAlignment="1" applyFont="1">
      <alignment shrinkToFit="0" vertical="center" wrapText="0"/>
    </xf>
    <xf borderId="0" fillId="0" fontId="99" numFmtId="0" xfId="0" applyAlignment="1" applyFont="1">
      <alignment shrinkToFit="0" vertical="center" wrapText="0"/>
    </xf>
    <xf borderId="0" fillId="0" fontId="99" numFmtId="0" xfId="0" applyAlignment="1" applyFont="1">
      <alignment shrinkToFit="0" vertical="center" wrapText="1"/>
    </xf>
    <xf borderId="62" fillId="0" fontId="19" numFmtId="0" xfId="0" applyAlignment="1" applyBorder="1" applyFont="1">
      <alignment horizontal="center" readingOrder="0" vertical="center"/>
    </xf>
    <xf borderId="0" fillId="0" fontId="99" numFmtId="0" xfId="0" applyAlignment="1" applyFont="1">
      <alignment horizontal="center" shrinkToFit="0" vertical="center" wrapText="1"/>
    </xf>
    <xf borderId="0" fillId="0" fontId="109" numFmtId="0" xfId="0" applyAlignment="1" applyFont="1">
      <alignment vertical="center"/>
    </xf>
    <xf borderId="35" fillId="0" fontId="19" numFmtId="165" xfId="0" applyAlignment="1" applyBorder="1" applyFont="1" applyNumberFormat="1">
      <alignment horizontal="center" readingOrder="0" shrinkToFit="0" vertical="center" wrapText="0"/>
    </xf>
    <xf borderId="62" fillId="7" fontId="82" numFmtId="0" xfId="0" applyAlignment="1" applyBorder="1" applyFont="1">
      <alignment horizontal="center" readingOrder="0" shrinkToFit="0" vertical="center" wrapText="0"/>
    </xf>
    <xf borderId="62" fillId="9" fontId="21" numFmtId="0" xfId="0" applyAlignment="1" applyBorder="1" applyFont="1">
      <alignment horizontal="center" readingOrder="0" shrinkToFit="0" vertical="center" wrapText="0"/>
    </xf>
    <xf borderId="62" fillId="9" fontId="82" numFmtId="0" xfId="0" applyAlignment="1" applyBorder="1" applyFont="1">
      <alignment horizontal="center" readingOrder="0" shrinkToFit="0" vertical="center" wrapText="0"/>
    </xf>
    <xf borderId="62" fillId="9" fontId="82" numFmtId="0" xfId="0" applyAlignment="1" applyBorder="1" applyFont="1">
      <alignment horizontal="center" readingOrder="0" shrinkToFit="0" vertical="center" wrapText="1"/>
    </xf>
    <xf borderId="80" fillId="7" fontId="82" numFmtId="0" xfId="0" applyAlignment="1" applyBorder="1" applyFont="1">
      <alignment horizontal="center" readingOrder="0" shrinkToFit="0" vertical="center" wrapText="0"/>
    </xf>
    <xf borderId="80" fillId="7" fontId="82" numFmtId="0" xfId="0" applyAlignment="1" applyBorder="1" applyFont="1">
      <alignment horizontal="center" readingOrder="0" vertical="center"/>
    </xf>
    <xf borderId="73" fillId="7" fontId="82" numFmtId="0" xfId="0" applyAlignment="1" applyBorder="1" applyFont="1">
      <alignment horizontal="center" readingOrder="0" shrinkToFit="0" vertical="center" wrapText="0"/>
    </xf>
    <xf borderId="69" fillId="7" fontId="82" numFmtId="0" xfId="0" applyAlignment="1" applyBorder="1" applyFont="1">
      <alignment horizontal="center" readingOrder="0" shrinkToFit="0" vertical="center" wrapText="0"/>
    </xf>
    <xf borderId="35" fillId="7" fontId="82" numFmtId="0" xfId="0" applyAlignment="1" applyBorder="1" applyFont="1">
      <alignment horizontal="center" readingOrder="0" shrinkToFit="0" vertical="center" wrapText="0"/>
    </xf>
    <xf borderId="62" fillId="7" fontId="82" numFmtId="0" xfId="0" applyAlignment="1" applyBorder="1" applyFont="1">
      <alignment horizontal="center" readingOrder="0" shrinkToFit="0" vertical="center" wrapText="1"/>
    </xf>
    <xf borderId="0" fillId="0" fontId="79" numFmtId="0" xfId="0" applyAlignment="1" applyFont="1">
      <alignment shrinkToFit="0" vertical="center" wrapText="0"/>
    </xf>
    <xf borderId="60" fillId="7" fontId="82" numFmtId="0" xfId="0" applyAlignment="1" applyBorder="1" applyFont="1">
      <alignment horizontal="center" readingOrder="0" shrinkToFit="0" vertical="center" wrapText="0"/>
    </xf>
    <xf borderId="60" fillId="7" fontId="82" numFmtId="0" xfId="0" applyAlignment="1" applyBorder="1" applyFont="1">
      <alignment horizontal="center" readingOrder="0" vertical="center"/>
    </xf>
    <xf borderId="60" fillId="15" fontId="79" numFmtId="0" xfId="0" applyAlignment="1" applyBorder="1" applyFont="1">
      <alignment horizontal="center" readingOrder="0" shrinkToFit="0" vertical="center" wrapText="0"/>
    </xf>
    <xf borderId="60" fillId="15" fontId="25" numFmtId="168" xfId="0" applyAlignment="1" applyBorder="1" applyFont="1" applyNumberFormat="1">
      <alignment readingOrder="0" vertical="center"/>
    </xf>
    <xf borderId="60" fillId="15" fontId="79" numFmtId="3" xfId="0" applyAlignment="1" applyBorder="1" applyFont="1" applyNumberFormat="1">
      <alignment horizontal="center" readingOrder="0" shrinkToFit="0" vertical="center" wrapText="0"/>
    </xf>
    <xf borderId="60" fillId="15" fontId="28" numFmtId="0" xfId="0" applyAlignment="1" applyBorder="1" applyFont="1">
      <alignment horizontal="center" readingOrder="0" vertical="center"/>
    </xf>
    <xf borderId="60" fillId="15" fontId="79" numFmtId="169" xfId="0" applyAlignment="1" applyBorder="1" applyFont="1" applyNumberFormat="1">
      <alignment horizontal="center" readingOrder="0" shrinkToFit="0" vertical="center" wrapText="0"/>
    </xf>
    <xf borderId="60" fillId="15" fontId="79" numFmtId="0" xfId="0" applyAlignment="1" applyBorder="1" applyFont="1">
      <alignment horizontal="center" shrinkToFit="0" vertical="center" wrapText="0"/>
    </xf>
    <xf borderId="60" fillId="15" fontId="79" numFmtId="0" xfId="0" applyAlignment="1" applyBorder="1" applyFont="1">
      <alignment horizontal="center" readingOrder="0" shrinkToFit="0" vertical="center" wrapText="1"/>
    </xf>
    <xf borderId="0" fillId="15" fontId="79" numFmtId="0" xfId="0" applyAlignment="1" applyFont="1">
      <alignment shrinkToFit="0" vertical="center" wrapText="0"/>
    </xf>
    <xf borderId="60" fillId="0" fontId="25" numFmtId="168" xfId="0" applyAlignment="1" applyBorder="1" applyFont="1" applyNumberFormat="1">
      <alignment readingOrder="0" vertical="center"/>
    </xf>
    <xf borderId="60" fillId="0" fontId="79" numFmtId="169" xfId="0" applyAlignment="1" applyBorder="1" applyFont="1" applyNumberFormat="1">
      <alignment horizontal="center" readingOrder="0" shrinkToFit="0" vertical="center" wrapText="0"/>
    </xf>
    <xf borderId="60" fillId="0" fontId="79" numFmtId="0" xfId="0" applyAlignment="1" applyBorder="1" applyFont="1">
      <alignment horizontal="center" shrinkToFit="0" vertical="center" wrapText="0"/>
    </xf>
    <xf borderId="60" fillId="3" fontId="28" numFmtId="0" xfId="0" applyAlignment="1" applyBorder="1" applyFont="1">
      <alignment vertical="center"/>
    </xf>
    <xf borderId="60" fillId="3" fontId="28" numFmtId="3" xfId="0" applyAlignment="1" applyBorder="1" applyFont="1" applyNumberFormat="1">
      <alignment vertical="center"/>
    </xf>
    <xf borderId="60" fillId="3" fontId="79" numFmtId="169" xfId="0" applyAlignment="1" applyBorder="1" applyFont="1" applyNumberFormat="1">
      <alignment horizontal="center" readingOrder="0" shrinkToFit="0" vertical="center" wrapText="0"/>
    </xf>
    <xf borderId="60" fillId="3" fontId="28" numFmtId="0" xfId="0" applyAlignment="1" applyBorder="1" applyFont="1">
      <alignment vertical="center"/>
    </xf>
    <xf borderId="60" fillId="3" fontId="79" numFmtId="0" xfId="0" applyAlignment="1" applyBorder="1" applyFont="1">
      <alignment horizontal="center" readingOrder="0" shrinkToFit="0" vertical="center" wrapText="0"/>
    </xf>
    <xf borderId="60" fillId="3" fontId="28" numFmtId="169" xfId="0" applyAlignment="1" applyBorder="1" applyFont="1" applyNumberFormat="1">
      <alignment horizontal="center" vertical="center"/>
    </xf>
    <xf borderId="60" fillId="0" fontId="79" numFmtId="0" xfId="0" applyAlignment="1" applyBorder="1" applyFont="1">
      <alignment readingOrder="0" shrinkToFit="0" vertical="center" wrapText="0"/>
    </xf>
    <xf borderId="60" fillId="0" fontId="79" numFmtId="3" xfId="0" applyAlignment="1" applyBorder="1" applyFont="1" applyNumberFormat="1">
      <alignment readingOrder="0" shrinkToFit="0" vertical="center" wrapText="0"/>
    </xf>
    <xf borderId="60" fillId="0" fontId="79" numFmtId="0" xfId="0" applyAlignment="1" applyBorder="1" applyFont="1">
      <alignment readingOrder="0" shrinkToFit="0" vertical="center" wrapText="1"/>
    </xf>
    <xf borderId="60" fillId="0" fontId="79" numFmtId="168" xfId="0" applyAlignment="1" applyBorder="1" applyFont="1" applyNumberFormat="1">
      <alignment horizontal="center" readingOrder="0" shrinkToFit="0" vertical="center" wrapText="0"/>
    </xf>
    <xf borderId="60" fillId="6" fontId="79" numFmtId="0" xfId="0" applyAlignment="1" applyBorder="1" applyFont="1">
      <alignment horizontal="center" readingOrder="0" shrinkToFit="0" vertical="center" wrapText="0"/>
    </xf>
    <xf borderId="60" fillId="3" fontId="79" numFmtId="0" xfId="0" applyAlignment="1" applyBorder="1" applyFont="1">
      <alignment readingOrder="0" shrinkToFit="0" vertical="center" wrapText="1"/>
    </xf>
    <xf borderId="60" fillId="3" fontId="79" numFmtId="3" xfId="0" applyAlignment="1" applyBorder="1" applyFont="1" applyNumberFormat="1">
      <alignment readingOrder="0" shrinkToFit="0" vertical="center" wrapText="0"/>
    </xf>
    <xf borderId="60" fillId="3" fontId="79" numFmtId="0" xfId="0" applyAlignment="1" applyBorder="1" applyFont="1">
      <alignment shrinkToFit="0" vertical="center" wrapText="0"/>
    </xf>
    <xf borderId="60" fillId="3" fontId="79" numFmtId="0" xfId="0" applyAlignment="1" applyBorder="1" applyFont="1">
      <alignment horizontal="center" shrinkToFit="0" vertical="center" wrapText="0"/>
    </xf>
    <xf borderId="60" fillId="3" fontId="79" numFmtId="0" xfId="0" applyAlignment="1" applyBorder="1" applyFont="1">
      <alignment horizontal="center" readingOrder="0" vertical="center"/>
    </xf>
    <xf borderId="60" fillId="3" fontId="79" numFmtId="0" xfId="0" applyAlignment="1" applyBorder="1" applyFont="1">
      <alignment horizontal="center" readingOrder="0" shrinkToFit="0" vertical="center" wrapText="1"/>
    </xf>
    <xf borderId="0" fillId="3" fontId="79" numFmtId="0" xfId="0" applyAlignment="1" applyFont="1">
      <alignment shrinkToFit="0" vertical="center" wrapText="0"/>
    </xf>
    <xf borderId="60" fillId="0" fontId="79" numFmtId="0" xfId="0" applyAlignment="1" applyBorder="1" applyFont="1">
      <alignment horizontal="center" shrinkToFit="0" vertical="center" wrapText="1"/>
    </xf>
    <xf borderId="0" fillId="0" fontId="99" numFmtId="0" xfId="0" applyAlignment="1" applyFont="1">
      <alignment horizontal="center" readingOrder="0" shrinkToFit="0" vertical="center" wrapText="0"/>
    </xf>
    <xf borderId="0" fillId="0" fontId="99" numFmtId="0" xfId="0" applyAlignment="1" applyFont="1">
      <alignment vertical="center"/>
    </xf>
    <xf borderId="0" fillId="0" fontId="99" numFmtId="0" xfId="0" applyAlignment="1" applyFont="1">
      <alignment horizontal="center" shrinkToFit="0" vertical="center" wrapText="0"/>
    </xf>
    <xf borderId="0" fillId="0" fontId="109" numFmtId="0" xfId="0" applyAlignment="1" applyFont="1">
      <alignment shrinkToFit="0" vertical="center" wrapText="1"/>
    </xf>
    <xf borderId="0" fillId="0" fontId="110" numFmtId="0" xfId="0" applyAlignment="1" applyFont="1">
      <alignment horizontal="center" readingOrder="0" vertical="center"/>
    </xf>
    <xf borderId="62" fillId="3" fontId="111" numFmtId="0" xfId="0" applyAlignment="1" applyBorder="1" applyFont="1">
      <alignment horizontal="center" readingOrder="0" shrinkToFit="0" vertical="center" wrapText="0"/>
    </xf>
    <xf borderId="80" fillId="3" fontId="111" numFmtId="0" xfId="0" applyAlignment="1" applyBorder="1" applyFont="1">
      <alignment horizontal="center" readingOrder="0" shrinkToFit="0" vertical="center" wrapText="0"/>
    </xf>
    <xf borderId="154" fillId="3" fontId="112" numFmtId="0" xfId="0" applyAlignment="1" applyBorder="1" applyFont="1">
      <alignment horizontal="center" readingOrder="0" shrinkToFit="0" vertical="center" wrapText="0"/>
    </xf>
    <xf borderId="69" fillId="3" fontId="40" numFmtId="0" xfId="0" applyAlignment="1" applyBorder="1" applyFont="1">
      <alignment horizontal="center" readingOrder="0" shrinkToFit="0" vertical="center" wrapText="0"/>
    </xf>
    <xf borderId="155" fillId="0" fontId="14" numFmtId="0" xfId="0" applyAlignment="1" applyBorder="1" applyFont="1">
      <alignment vertical="center"/>
    </xf>
    <xf borderId="62" fillId="3" fontId="40" numFmtId="0" xfId="0" applyAlignment="1" applyBorder="1" applyFont="1">
      <alignment horizontal="center" readingOrder="0" shrinkToFit="0" vertical="center" wrapText="0"/>
    </xf>
    <xf borderId="62" fillId="3" fontId="112" numFmtId="0" xfId="0" applyAlignment="1" applyBorder="1" applyFont="1">
      <alignment horizontal="center" readingOrder="0" shrinkToFit="0" vertical="center" wrapText="0"/>
    </xf>
    <xf borderId="62" fillId="3" fontId="113" numFmtId="0" xfId="0" applyAlignment="1" applyBorder="1" applyFont="1">
      <alignment horizontal="center" readingOrder="0" vertical="center"/>
    </xf>
    <xf borderId="156" fillId="3" fontId="112" numFmtId="0" xfId="0" applyAlignment="1" applyBorder="1" applyFont="1">
      <alignment horizontal="center" readingOrder="0" vertical="center"/>
    </xf>
    <xf borderId="157" fillId="3" fontId="112" numFmtId="0" xfId="0" applyAlignment="1" applyBorder="1" applyFont="1">
      <alignment horizontal="center" readingOrder="0" vertical="center"/>
    </xf>
    <xf borderId="80" fillId="3" fontId="40" numFmtId="0" xfId="0" applyAlignment="1" applyBorder="1" applyFont="1">
      <alignment horizontal="center" readingOrder="0" shrinkToFit="0" vertical="center" wrapText="0"/>
    </xf>
    <xf borderId="25" fillId="3" fontId="113" numFmtId="0" xfId="0" applyAlignment="1" applyBorder="1" applyFont="1">
      <alignment horizontal="center" readingOrder="0" vertical="center"/>
    </xf>
    <xf borderId="62" fillId="3" fontId="112" numFmtId="0" xfId="0" applyAlignment="1" applyBorder="1" applyFont="1">
      <alignment horizontal="center" readingOrder="0" vertical="center"/>
    </xf>
    <xf borderId="158" fillId="0" fontId="14" numFmtId="0" xfId="0" applyAlignment="1" applyBorder="1" applyFont="1">
      <alignment vertical="center"/>
    </xf>
    <xf borderId="60" fillId="3" fontId="112" numFmtId="0" xfId="0" applyAlignment="1" applyBorder="1" applyFont="1">
      <alignment horizontal="center" readingOrder="0" vertical="center"/>
    </xf>
    <xf borderId="159" fillId="3" fontId="112" numFmtId="0" xfId="0" applyAlignment="1" applyBorder="1" applyFont="1">
      <alignment horizontal="center" readingOrder="0" vertical="center"/>
    </xf>
    <xf borderId="93" fillId="3" fontId="114" numFmtId="0" xfId="0" applyAlignment="1" applyBorder="1" applyFont="1">
      <alignment horizontal="left" readingOrder="0" shrinkToFit="0" vertical="center" wrapText="0"/>
    </xf>
    <xf borderId="61" fillId="3" fontId="115" numFmtId="0" xfId="0" applyAlignment="1" applyBorder="1" applyFont="1">
      <alignment horizontal="right" readingOrder="0" shrinkToFit="0" vertical="center" wrapText="0"/>
    </xf>
    <xf borderId="11" fillId="3" fontId="115" numFmtId="0" xfId="0" applyAlignment="1" applyBorder="1" applyFont="1">
      <alignment horizontal="right" readingOrder="0" shrinkToFit="0" vertical="center" wrapText="0"/>
    </xf>
    <xf borderId="11" fillId="3" fontId="115" numFmtId="0" xfId="0" applyAlignment="1" applyBorder="1" applyFont="1">
      <alignment horizontal="right" shrinkToFit="0" vertical="center" wrapText="0"/>
    </xf>
    <xf borderId="93" fillId="3" fontId="115" numFmtId="0" xfId="0" applyAlignment="1" applyBorder="1" applyFont="1">
      <alignment horizontal="right" readingOrder="0" shrinkToFit="0" vertical="center" wrapText="0"/>
    </xf>
    <xf borderId="93" fillId="3" fontId="115" numFmtId="0" xfId="0" applyAlignment="1" applyBorder="1" applyFont="1">
      <alignment horizontal="center" readingOrder="0" shrinkToFit="0" vertical="center" wrapText="0"/>
    </xf>
    <xf borderId="158" fillId="3" fontId="115" numFmtId="0" xfId="0" applyAlignment="1" applyBorder="1" applyFont="1">
      <alignment horizontal="center" shrinkToFit="0" vertical="center" wrapText="0"/>
    </xf>
    <xf borderId="60" fillId="3" fontId="115" numFmtId="0" xfId="0" applyAlignment="1" applyBorder="1" applyFont="1">
      <alignment horizontal="center" shrinkToFit="0" vertical="center" wrapText="0"/>
    </xf>
    <xf borderId="60" fillId="3" fontId="116" numFmtId="0" xfId="0" applyAlignment="1" applyBorder="1" applyFont="1">
      <alignment horizontal="center" shrinkToFit="0" vertical="center" wrapText="0"/>
    </xf>
    <xf borderId="159" fillId="3" fontId="115" numFmtId="0" xfId="0" applyAlignment="1" applyBorder="1" applyFont="1">
      <alignment horizontal="center" shrinkToFit="0" vertical="center" wrapText="0"/>
    </xf>
    <xf borderId="11" fillId="3" fontId="115" numFmtId="0" xfId="0" applyAlignment="1" applyBorder="1" applyFont="1">
      <alignment horizontal="center" shrinkToFit="0" vertical="center" wrapText="0"/>
    </xf>
    <xf borderId="61" fillId="3" fontId="40" numFmtId="0" xfId="0" applyAlignment="1" applyBorder="1" applyFont="1">
      <alignment horizontal="center" vertical="center"/>
    </xf>
    <xf borderId="60" fillId="3" fontId="115" numFmtId="0" xfId="0" applyAlignment="1" applyBorder="1" applyFont="1">
      <alignment horizontal="right" readingOrder="0" shrinkToFit="0" vertical="center" wrapText="0"/>
    </xf>
    <xf borderId="51" fillId="3" fontId="115" numFmtId="0" xfId="0" applyAlignment="1" applyBorder="1" applyFont="1">
      <alignment horizontal="right" readingOrder="0" shrinkToFit="0" vertical="center" wrapText="0"/>
    </xf>
    <xf borderId="60" fillId="3" fontId="40" numFmtId="0" xfId="0" applyAlignment="1" applyBorder="1" applyFont="1">
      <alignment horizontal="center" vertical="center"/>
    </xf>
    <xf borderId="60" fillId="3" fontId="115" numFmtId="0" xfId="0" applyAlignment="1" applyBorder="1" applyFont="1">
      <alignment horizontal="right" shrinkToFit="0" vertical="center" wrapText="0"/>
    </xf>
    <xf borderId="51" fillId="3" fontId="115" numFmtId="0" xfId="0" applyAlignment="1" applyBorder="1" applyFont="1">
      <alignment horizontal="right" shrinkToFit="0" vertical="center" wrapText="0"/>
    </xf>
    <xf borderId="93" fillId="3" fontId="115" numFmtId="0" xfId="0" applyAlignment="1" applyBorder="1" applyFont="1">
      <alignment horizontal="center" shrinkToFit="0" vertical="center" wrapText="0"/>
    </xf>
    <xf borderId="158" fillId="3" fontId="115" numFmtId="0" xfId="0" applyAlignment="1" applyBorder="1" applyFont="1">
      <alignment horizontal="center" readingOrder="0" shrinkToFit="0" vertical="center" wrapText="0"/>
    </xf>
    <xf borderId="60" fillId="3" fontId="115" numFmtId="0" xfId="0" applyAlignment="1" applyBorder="1" applyFont="1">
      <alignment horizontal="center" readingOrder="0" shrinkToFit="0" vertical="center" wrapText="0"/>
    </xf>
    <xf borderId="11" fillId="3" fontId="115" numFmtId="0" xfId="0" applyAlignment="1" applyBorder="1" applyFont="1">
      <alignment horizontal="center" readingOrder="0" shrinkToFit="0" vertical="center" wrapText="0"/>
    </xf>
    <xf borderId="60" fillId="3" fontId="115" numFmtId="0" xfId="0" applyAlignment="1" applyBorder="1" applyFont="1">
      <alignment horizontal="center" shrinkToFit="0" vertical="center" wrapText="0"/>
    </xf>
    <xf borderId="80" fillId="3" fontId="114" numFmtId="0" xfId="0" applyAlignment="1" applyBorder="1" applyFont="1">
      <alignment horizontal="left" readingOrder="0" shrinkToFit="0" vertical="center" wrapText="0"/>
    </xf>
    <xf borderId="154" fillId="3" fontId="115" numFmtId="0" xfId="0" applyAlignment="1" applyBorder="1" applyFont="1">
      <alignment horizontal="center" readingOrder="0" shrinkToFit="0" vertical="center" wrapText="0"/>
    </xf>
    <xf borderId="155" fillId="3" fontId="115" numFmtId="0" xfId="0" applyAlignment="1" applyBorder="1" applyFont="1">
      <alignment horizontal="center" shrinkToFit="0" vertical="center" wrapText="0"/>
    </xf>
    <xf borderId="35" fillId="3" fontId="115" numFmtId="0" xfId="0" applyAlignment="1" applyBorder="1" applyFont="1">
      <alignment horizontal="center" shrinkToFit="0" vertical="center" wrapText="0"/>
    </xf>
    <xf borderId="35" fillId="3" fontId="115" numFmtId="0" xfId="0" applyAlignment="1" applyBorder="1" applyFont="1">
      <alignment horizontal="center" readingOrder="0" shrinkToFit="0" vertical="center" wrapText="0"/>
    </xf>
    <xf borderId="60" fillId="3" fontId="20" numFmtId="0" xfId="0" applyAlignment="1" applyBorder="1" applyFont="1">
      <alignment horizontal="center" vertical="center"/>
    </xf>
    <xf borderId="60" fillId="3" fontId="114" numFmtId="0" xfId="0" applyAlignment="1" applyBorder="1" applyFont="1">
      <alignment readingOrder="0" shrinkToFit="0" vertical="center" wrapText="0"/>
    </xf>
    <xf borderId="62" fillId="3" fontId="40" numFmtId="0" xfId="0" applyAlignment="1" applyBorder="1" applyFont="1">
      <alignment vertical="center"/>
    </xf>
    <xf borderId="62" fillId="3" fontId="114" numFmtId="0" xfId="0" applyAlignment="1" applyBorder="1" applyFont="1">
      <alignment readingOrder="0" shrinkToFit="0" vertical="center" wrapText="0"/>
    </xf>
    <xf borderId="77" fillId="3" fontId="115" numFmtId="0" xfId="0" applyAlignment="1" applyBorder="1" applyFont="1">
      <alignment horizontal="right" shrinkToFit="0" vertical="center" wrapText="0"/>
    </xf>
    <xf borderId="77" fillId="3" fontId="115" numFmtId="0" xfId="0" applyAlignment="1" applyBorder="1" applyFont="1">
      <alignment horizontal="right" readingOrder="0" shrinkToFit="0" vertical="center" wrapText="0"/>
    </xf>
    <xf borderId="156" fillId="3" fontId="115" numFmtId="0" xfId="0" applyAlignment="1" applyBorder="1" applyFont="1">
      <alignment horizontal="right" shrinkToFit="0" vertical="center" wrapText="0"/>
    </xf>
    <xf borderId="156" fillId="3" fontId="115" numFmtId="0" xfId="0" applyAlignment="1" applyBorder="1" applyFont="1">
      <alignment horizontal="center" shrinkToFit="0" vertical="center" wrapText="0"/>
    </xf>
    <xf borderId="160" fillId="3" fontId="115" numFmtId="0" xfId="0" applyAlignment="1" applyBorder="1" applyFont="1">
      <alignment horizontal="center" shrinkToFit="0" vertical="center" wrapText="0"/>
    </xf>
    <xf borderId="77" fillId="3" fontId="115" numFmtId="0" xfId="0" applyAlignment="1" applyBorder="1" applyFont="1">
      <alignment horizontal="center" shrinkToFit="0" vertical="center" wrapText="0"/>
    </xf>
    <xf borderId="77" fillId="3" fontId="40" numFmtId="0" xfId="0" applyAlignment="1" applyBorder="1" applyFont="1">
      <alignment horizontal="center" vertical="center"/>
    </xf>
    <xf borderId="80" fillId="3" fontId="114" numFmtId="0" xfId="0" applyAlignment="1" applyBorder="1" applyFont="1">
      <alignment horizontal="center" readingOrder="0" vertical="center"/>
    </xf>
    <xf borderId="155" fillId="3" fontId="115" numFmtId="0" xfId="0" applyAlignment="1" applyBorder="1" applyFont="1">
      <alignment horizontal="center" readingOrder="0" shrinkToFit="0" vertical="center" wrapText="0"/>
    </xf>
    <xf borderId="35" fillId="3" fontId="116" numFmtId="0" xfId="0" applyAlignment="1" applyBorder="1" applyFont="1">
      <alignment horizontal="center" readingOrder="0" shrinkToFit="0" vertical="center" wrapText="0"/>
    </xf>
    <xf borderId="35" fillId="3" fontId="40" numFmtId="0" xfId="0" applyAlignment="1" applyBorder="1" applyFont="1">
      <alignment horizontal="center" shrinkToFit="0" vertical="center" wrapText="0"/>
    </xf>
    <xf borderId="0" fillId="0" fontId="19" numFmtId="0" xfId="0" applyAlignment="1" applyFont="1">
      <alignment shrinkToFit="0" vertical="center" wrapText="0"/>
    </xf>
    <xf borderId="0" fillId="0" fontId="117" numFmtId="0" xfId="0" applyAlignment="1" applyFont="1">
      <alignment horizontal="center" readingOrder="0" shrinkToFit="0" vertical="center" wrapText="0"/>
    </xf>
    <xf borderId="0" fillId="0" fontId="118" numFmtId="0" xfId="0" applyAlignment="1" applyFont="1">
      <alignment shrinkToFit="0" vertical="center" wrapText="0"/>
    </xf>
    <xf borderId="0" fillId="0" fontId="19" numFmtId="0" xfId="0" applyAlignment="1" applyFont="1">
      <alignment horizontal="left" shrinkToFit="0" vertical="top" wrapText="0"/>
    </xf>
    <xf borderId="0" fillId="0" fontId="118" numFmtId="0" xfId="0" applyAlignment="1" applyFont="1">
      <alignment horizontal="center" shrinkToFit="0" vertical="center" wrapText="0"/>
    </xf>
    <xf borderId="0" fillId="0" fontId="119" numFmtId="0" xfId="0" applyAlignment="1" applyFont="1">
      <alignment horizontal="center" readingOrder="0" shrinkToFit="0" vertical="center" wrapText="0"/>
    </xf>
    <xf borderId="0" fillId="67" fontId="119" numFmtId="0" xfId="0" applyAlignment="1" applyFill="1" applyFont="1">
      <alignment horizontal="left" readingOrder="0" shrinkToFit="0" vertical="center" wrapText="0"/>
    </xf>
    <xf borderId="0" fillId="0" fontId="120" numFmtId="0" xfId="0" applyAlignment="1" applyFont="1">
      <alignment horizontal="center" shrinkToFit="0" vertical="center" wrapText="0"/>
    </xf>
    <xf borderId="0" fillId="0" fontId="40" numFmtId="0" xfId="0" applyAlignment="1" applyFont="1">
      <alignment shrinkToFit="0" vertical="center" wrapText="0"/>
    </xf>
    <xf borderId="62" fillId="68" fontId="121" numFmtId="0" xfId="0" applyAlignment="1" applyBorder="1" applyFill="1" applyFont="1">
      <alignment horizontal="center" readingOrder="0" shrinkToFit="0" vertical="center" wrapText="0"/>
    </xf>
    <xf borderId="60" fillId="69" fontId="121" numFmtId="0" xfId="0" applyAlignment="1" applyBorder="1" applyFill="1" applyFont="1">
      <alignment horizontal="center" readingOrder="0" shrinkToFit="0" vertical="center" wrapText="0"/>
    </xf>
    <xf borderId="69" fillId="69" fontId="122" numFmtId="0" xfId="0" applyAlignment="1" applyBorder="1" applyFont="1">
      <alignment horizontal="center" readingOrder="0" shrinkToFit="0" vertical="center" wrapText="0"/>
    </xf>
    <xf borderId="80" fillId="69" fontId="122" numFmtId="0" xfId="0" applyAlignment="1" applyBorder="1" applyFont="1">
      <alignment horizontal="center" readingOrder="0" shrinkToFit="0" vertical="center" wrapText="0"/>
    </xf>
    <xf borderId="62" fillId="69" fontId="122" numFmtId="0" xfId="0" applyAlignment="1" applyBorder="1" applyFont="1">
      <alignment horizontal="center" readingOrder="0" vertical="center"/>
    </xf>
    <xf borderId="62" fillId="68" fontId="40" numFmtId="0" xfId="0" applyAlignment="1" applyBorder="1" applyFont="1">
      <alignment horizontal="center" readingOrder="0" shrinkToFit="0" vertical="center" wrapText="0"/>
    </xf>
    <xf borderId="0" fillId="0" fontId="122" numFmtId="0" xfId="0" applyAlignment="1" applyFont="1">
      <alignment horizontal="center" shrinkToFit="0" vertical="center" wrapText="0"/>
    </xf>
    <xf borderId="60" fillId="69" fontId="121" numFmtId="0" xfId="0" applyAlignment="1" applyBorder="1" applyFont="1">
      <alignment horizontal="center" readingOrder="0" vertical="center"/>
    </xf>
    <xf borderId="0" fillId="0" fontId="40" numFmtId="0" xfId="0" applyAlignment="1" applyFont="1">
      <alignment horizontal="left" vertical="center"/>
    </xf>
    <xf borderId="92" fillId="0" fontId="123" numFmtId="0" xfId="0" applyAlignment="1" applyBorder="1" applyFont="1">
      <alignment horizontal="center" readingOrder="0" vertical="center"/>
    </xf>
    <xf borderId="60" fillId="0" fontId="122" numFmtId="0" xfId="0" applyAlignment="1" applyBorder="1" applyFont="1">
      <alignment horizontal="center" readingOrder="0" vertical="center"/>
    </xf>
    <xf borderId="60" fillId="70" fontId="40" numFmtId="0" xfId="0" applyAlignment="1" applyBorder="1" applyFill="1" applyFont="1">
      <alignment horizontal="center" readingOrder="0" shrinkToFit="0" vertical="center" wrapText="0"/>
    </xf>
    <xf borderId="35" fillId="70" fontId="40" numFmtId="0" xfId="0" applyAlignment="1" applyBorder="1" applyFont="1">
      <alignment horizontal="center" readingOrder="0" shrinkToFit="0" vertical="center" wrapText="0"/>
    </xf>
    <xf borderId="60" fillId="70" fontId="45" numFmtId="0" xfId="0" applyAlignment="1" applyBorder="1" applyFont="1">
      <alignment horizontal="center" readingOrder="0" shrinkToFit="0" vertical="center" wrapText="0"/>
    </xf>
    <xf borderId="60" fillId="0" fontId="124" numFmtId="0" xfId="0" applyAlignment="1" applyBorder="1" applyFont="1">
      <alignment horizontal="center" vertical="center"/>
    </xf>
    <xf borderId="60" fillId="70" fontId="40" numFmtId="0" xfId="0" applyAlignment="1" applyBorder="1" applyFont="1">
      <alignment horizontal="center" shrinkToFit="0" vertical="center" wrapText="0"/>
    </xf>
    <xf borderId="11" fillId="70" fontId="40" numFmtId="0" xfId="0" applyAlignment="1" applyBorder="1" applyFont="1">
      <alignment horizontal="center" shrinkToFit="0" vertical="center" wrapText="0"/>
    </xf>
    <xf borderId="60" fillId="70" fontId="45" numFmtId="0" xfId="0" applyAlignment="1" applyBorder="1" applyFont="1">
      <alignment horizontal="center" shrinkToFit="0" vertical="center" wrapText="0"/>
    </xf>
    <xf borderId="0" fillId="0" fontId="40" numFmtId="0" xfId="0" applyAlignment="1" applyFont="1">
      <alignment horizontal="left" shrinkToFit="0" vertical="center" wrapText="0"/>
    </xf>
    <xf borderId="60" fillId="0" fontId="125" numFmtId="0" xfId="0" applyAlignment="1" applyBorder="1" applyFont="1">
      <alignment horizontal="center" readingOrder="0" vertical="center"/>
    </xf>
    <xf borderId="60" fillId="70" fontId="122" numFmtId="0" xfId="0" applyAlignment="1" applyBorder="1" applyFont="1">
      <alignment horizontal="center" readingOrder="0" shrinkToFit="0" vertical="center" wrapText="0"/>
    </xf>
    <xf borderId="60" fillId="70" fontId="126" numFmtId="0" xfId="0" applyAlignment="1" applyBorder="1" applyFont="1">
      <alignment horizontal="center" readingOrder="0" shrinkToFit="0" vertical="center" wrapText="0"/>
    </xf>
    <xf borderId="0" fillId="0" fontId="122" numFmtId="0" xfId="0" applyAlignment="1" applyFont="1">
      <alignment horizontal="left" shrinkToFit="0" vertical="center" wrapText="0"/>
    </xf>
    <xf borderId="0" fillId="0" fontId="120" numFmtId="0" xfId="0" applyAlignment="1" applyFont="1">
      <alignment shrinkToFit="0" vertical="center" wrapText="0"/>
    </xf>
    <xf borderId="62" fillId="0" fontId="123" numFmtId="0" xfId="0" applyAlignment="1" applyBorder="1" applyFont="1">
      <alignment horizontal="center" readingOrder="0" vertical="center"/>
    </xf>
    <xf borderId="74" fillId="0" fontId="127" numFmtId="0" xfId="0" applyAlignment="1" applyBorder="1" applyFont="1">
      <alignment horizontal="left" vertical="center"/>
    </xf>
    <xf borderId="156" fillId="0" fontId="127" numFmtId="0" xfId="0" applyAlignment="1" applyBorder="1" applyFont="1">
      <alignment horizontal="left" readingOrder="0" vertical="center"/>
    </xf>
    <xf borderId="25" fillId="0" fontId="14" numFmtId="0" xfId="0" applyAlignment="1" applyBorder="1" applyFont="1">
      <alignment vertical="center"/>
    </xf>
    <xf borderId="156" fillId="0" fontId="123" numFmtId="0" xfId="0" applyAlignment="1" applyBorder="1" applyFont="1">
      <alignment shrinkToFit="0" vertical="center" wrapText="0"/>
    </xf>
    <xf borderId="93" fillId="0" fontId="127" numFmtId="0" xfId="0" applyAlignment="1" applyBorder="1" applyFont="1">
      <alignment horizontal="left" vertical="center"/>
    </xf>
    <xf borderId="156" fillId="0" fontId="40" numFmtId="0" xfId="0" applyAlignment="1" applyBorder="1" applyFont="1">
      <alignment horizontal="left" readingOrder="0" vertical="center"/>
    </xf>
    <xf borderId="0" fillId="0" fontId="19" numFmtId="0" xfId="0" applyAlignment="1" applyFont="1">
      <alignment vertical="center"/>
    </xf>
    <xf borderId="0" fillId="0" fontId="123" numFmtId="0" xfId="0" applyAlignment="1" applyFont="1">
      <alignment shrinkToFit="0" vertical="center" wrapText="0"/>
    </xf>
    <xf borderId="156" fillId="0" fontId="40" numFmtId="0" xfId="0" applyAlignment="1" applyBorder="1" applyFont="1">
      <alignment horizontal="left" vertical="center"/>
    </xf>
    <xf borderId="0" fillId="0" fontId="120" numFmtId="0" xfId="0" applyAlignment="1" applyFont="1">
      <alignment vertical="center"/>
    </xf>
    <xf borderId="93" fillId="0" fontId="40" numFmtId="0" xfId="0" applyAlignment="1" applyBorder="1" applyFont="1">
      <alignment horizontal="left" vertical="center"/>
    </xf>
    <xf borderId="74" fillId="0" fontId="40" numFmtId="0" xfId="0" applyAlignment="1" applyBorder="1" applyFont="1">
      <alignment horizontal="left" vertical="center"/>
    </xf>
    <xf borderId="156" fillId="0" fontId="122" numFmtId="0" xfId="0" applyAlignment="1" applyBorder="1" applyFont="1">
      <alignment horizontal="left" readingOrder="0" vertical="center"/>
    </xf>
    <xf borderId="93" fillId="0" fontId="40" numFmtId="0" xfId="0" applyAlignment="1" applyBorder="1" applyFont="1">
      <alignment horizontal="left" shrinkToFit="0" vertical="center" wrapText="0"/>
    </xf>
    <xf borderId="73" fillId="0" fontId="40" numFmtId="0" xfId="0" applyAlignment="1" applyBorder="1" applyFont="1">
      <alignment horizontal="left" readingOrder="0" vertical="center"/>
    </xf>
    <xf borderId="74" fillId="0" fontId="40" numFmtId="0" xfId="0" applyAlignment="1" applyBorder="1" applyFont="1">
      <alignment horizontal="left" readingOrder="0" vertical="center"/>
    </xf>
    <xf borderId="156" fillId="0" fontId="14" numFmtId="0" xfId="0" applyAlignment="1" applyBorder="1" applyFont="1">
      <alignment vertical="center"/>
    </xf>
    <xf borderId="93" fillId="0" fontId="40" numFmtId="0" xfId="0" applyAlignment="1" applyBorder="1" applyFont="1">
      <alignment horizontal="left" readingOrder="0" shrinkToFit="0" vertical="center" wrapText="0"/>
    </xf>
    <xf borderId="0" fillId="0" fontId="40" numFmtId="0" xfId="0" applyAlignment="1" applyFont="1">
      <alignment readingOrder="0" shrinkToFit="0" vertical="center" wrapText="0"/>
    </xf>
    <xf borderId="0" fillId="0" fontId="123" numFmtId="0" xfId="0" applyAlignment="1" applyFont="1">
      <alignment horizontal="center" vertical="center"/>
    </xf>
    <xf borderId="0" fillId="0" fontId="40" numFmtId="0" xfId="0" applyAlignment="1" applyFont="1">
      <alignment horizontal="left" shrinkToFit="0" vertical="center" wrapText="0"/>
    </xf>
    <xf borderId="0" fillId="0" fontId="40" numFmtId="0" xfId="0" applyAlignment="1" applyFont="1">
      <alignment horizontal="right" readingOrder="0" shrinkToFit="0" vertical="center" wrapText="0"/>
    </xf>
    <xf borderId="0" fillId="0" fontId="19" numFmtId="0" xfId="0" applyAlignment="1" applyFont="1">
      <alignment shrinkToFit="0" vertical="center" wrapText="0"/>
    </xf>
    <xf borderId="161" fillId="0" fontId="120" numFmtId="0" xfId="0" applyAlignment="1" applyBorder="1" applyFont="1">
      <alignment horizontal="left" readingOrder="0" shrinkToFit="0" vertical="center" wrapText="0"/>
    </xf>
    <xf borderId="162" fillId="0" fontId="14" numFmtId="0" xfId="0" applyAlignment="1" applyBorder="1" applyFont="1">
      <alignment vertical="center"/>
    </xf>
    <xf borderId="163" fillId="0" fontId="14" numFmtId="0" xfId="0" applyAlignment="1" applyBorder="1" applyFont="1">
      <alignment vertical="center"/>
    </xf>
    <xf borderId="162" fillId="0" fontId="120" numFmtId="0" xfId="0" applyAlignment="1" applyBorder="1" applyFont="1">
      <alignment vertical="center"/>
    </xf>
    <xf borderId="163" fillId="0" fontId="120" numFmtId="0" xfId="0" applyAlignment="1" applyBorder="1" applyFont="1">
      <alignment vertical="center"/>
    </xf>
    <xf borderId="60" fillId="7" fontId="122" numFmtId="0" xfId="0" applyAlignment="1" applyBorder="1" applyFont="1">
      <alignment horizontal="center" readingOrder="0" shrinkToFit="0" vertical="center" wrapText="0"/>
    </xf>
    <xf borderId="60" fillId="7" fontId="122" numFmtId="0" xfId="0" applyAlignment="1" applyBorder="1" applyFont="1">
      <alignment horizontal="center" shrinkToFit="0" vertical="center" wrapText="0"/>
    </xf>
    <xf borderId="69" fillId="7" fontId="122" numFmtId="0" xfId="0" applyAlignment="1" applyBorder="1" applyFont="1">
      <alignment horizontal="center" readingOrder="0" shrinkToFit="0" vertical="center" wrapText="0"/>
    </xf>
    <xf borderId="80" fillId="7" fontId="122" numFmtId="0" xfId="0" applyAlignment="1" applyBorder="1" applyFont="1">
      <alignment horizontal="center" readingOrder="0" shrinkToFit="0" vertical="center" wrapText="0"/>
    </xf>
    <xf borderId="35" fillId="7" fontId="122" numFmtId="0" xfId="0" applyAlignment="1" applyBorder="1" applyFont="1">
      <alignment horizontal="center" readingOrder="0" shrinkToFit="0" vertical="center" wrapText="0"/>
    </xf>
    <xf borderId="0" fillId="0" fontId="120" numFmtId="0" xfId="0" applyAlignment="1" applyFont="1">
      <alignment shrinkToFit="0" vertical="center" wrapText="0"/>
    </xf>
    <xf borderId="164" fillId="0" fontId="120" numFmtId="0" xfId="0" applyAlignment="1" applyBorder="1" applyFont="1">
      <alignment readingOrder="0" shrinkToFit="0" vertical="center" wrapText="0"/>
    </xf>
    <xf borderId="165" fillId="0" fontId="120" numFmtId="0" xfId="0" applyAlignment="1" applyBorder="1" applyFont="1">
      <alignment vertical="center"/>
    </xf>
    <xf borderId="62" fillId="0" fontId="40" numFmtId="0" xfId="0" applyAlignment="1" applyBorder="1" applyFont="1">
      <alignment horizontal="center" readingOrder="0" shrinkToFit="0" vertical="center" wrapText="0"/>
    </xf>
    <xf borderId="60" fillId="0" fontId="40" numFmtId="0" xfId="0" applyAlignment="1" applyBorder="1" applyFont="1">
      <alignment horizontal="center" readingOrder="0" shrinkToFit="0" vertical="center" wrapText="0"/>
    </xf>
    <xf borderId="60" fillId="0" fontId="40" numFmtId="0" xfId="0" applyAlignment="1" applyBorder="1" applyFont="1">
      <alignment horizontal="center" shrinkToFit="0" vertical="center" wrapText="0"/>
    </xf>
    <xf borderId="51" fillId="0" fontId="40" numFmtId="0" xfId="0" applyAlignment="1" applyBorder="1" applyFont="1">
      <alignment horizontal="center" readingOrder="0" shrinkToFit="0" vertical="center" wrapText="0"/>
    </xf>
    <xf borderId="93" fillId="0" fontId="40" numFmtId="0" xfId="0" applyAlignment="1" applyBorder="1" applyFont="1">
      <alignment horizontal="center" readingOrder="0" shrinkToFit="0" vertical="center" wrapText="0"/>
    </xf>
    <xf borderId="61" fillId="0" fontId="40" numFmtId="0" xfId="0" applyAlignment="1" applyBorder="1" applyFont="1">
      <alignment horizontal="center" readingOrder="0" shrinkToFit="0" vertical="center" wrapText="0"/>
    </xf>
    <xf borderId="11" fillId="0" fontId="40" numFmtId="0" xfId="0" applyAlignment="1" applyBorder="1" applyFont="1">
      <alignment horizontal="center" readingOrder="0" shrinkToFit="0" vertical="center" wrapText="0"/>
    </xf>
    <xf borderId="165" fillId="0" fontId="14" numFmtId="0" xfId="0" applyAlignment="1" applyBorder="1" applyFont="1">
      <alignment vertical="center"/>
    </xf>
    <xf borderId="93" fillId="0" fontId="40" numFmtId="3" xfId="0" applyAlignment="1" applyBorder="1" applyFont="1" applyNumberFormat="1">
      <alignment horizontal="center" readingOrder="0" shrinkToFit="0" vertical="center" wrapText="0"/>
    </xf>
    <xf borderId="61" fillId="0" fontId="40" numFmtId="0" xfId="0" applyAlignment="1" applyBorder="1" applyFont="1">
      <alignment horizontal="center" shrinkToFit="0" vertical="center" wrapText="0"/>
    </xf>
    <xf borderId="11" fillId="0" fontId="40" numFmtId="3" xfId="0" applyAlignment="1" applyBorder="1" applyFont="1" applyNumberFormat="1">
      <alignment horizontal="center" readingOrder="0" shrinkToFit="0" vertical="center" wrapText="0"/>
    </xf>
    <xf borderId="80" fillId="0" fontId="40" numFmtId="0" xfId="0" applyAlignment="1" applyBorder="1" applyFont="1">
      <alignment horizontal="center" readingOrder="0" shrinkToFit="0" vertical="center" wrapText="0"/>
    </xf>
    <xf borderId="60" fillId="0" fontId="40" numFmtId="3" xfId="0" applyAlignment="1" applyBorder="1" applyFont="1" applyNumberFormat="1">
      <alignment horizontal="center" readingOrder="0" shrinkToFit="0" vertical="center" wrapText="0"/>
    </xf>
    <xf borderId="60" fillId="0" fontId="40" numFmtId="3" xfId="0" applyAlignment="1" applyBorder="1" applyFont="1" applyNumberFormat="1">
      <alignment horizontal="center" shrinkToFit="0" vertical="center" wrapText="0"/>
    </xf>
    <xf borderId="51" fillId="0" fontId="40" numFmtId="3" xfId="0" applyAlignment="1" applyBorder="1" applyFont="1" applyNumberFormat="1">
      <alignment horizontal="center" readingOrder="0" shrinkToFit="0" vertical="center" wrapText="0"/>
    </xf>
    <xf borderId="0" fillId="0" fontId="40" numFmtId="0" xfId="0" applyAlignment="1" applyFont="1">
      <alignment shrinkToFit="0" vertical="center" wrapText="0"/>
    </xf>
    <xf borderId="166" fillId="0" fontId="120" numFmtId="0" xfId="0" applyAlignment="1" applyBorder="1" applyFont="1">
      <alignment horizontal="left" readingOrder="0" vertical="center"/>
    </xf>
    <xf borderId="167" fillId="0" fontId="14" numFmtId="0" xfId="0" applyAlignment="1" applyBorder="1" applyFont="1">
      <alignment vertical="center"/>
    </xf>
    <xf borderId="168" fillId="0" fontId="14" numFmtId="0" xfId="0" applyAlignment="1" applyBorder="1" applyFont="1">
      <alignment vertical="center"/>
    </xf>
    <xf borderId="0" fillId="0" fontId="40" numFmtId="0" xfId="0" applyAlignment="1" applyFont="1">
      <alignment vertical="center"/>
    </xf>
    <xf borderId="169" fillId="0" fontId="59" numFmtId="0" xfId="0" applyAlignment="1" applyBorder="1" applyFont="1">
      <alignment horizontal="center" vertical="bottom"/>
    </xf>
    <xf borderId="170" fillId="0" fontId="59" numFmtId="0" xfId="0" applyAlignment="1" applyBorder="1" applyFont="1">
      <alignment horizontal="center" vertical="bottom"/>
    </xf>
    <xf borderId="170" fillId="0" fontId="59" numFmtId="0" xfId="0" applyAlignment="1" applyBorder="1" applyFont="1">
      <alignment horizontal="center" vertical="center"/>
    </xf>
    <xf borderId="61" fillId="0" fontId="28" numFmtId="0" xfId="0" applyAlignment="1" applyBorder="1" applyFont="1">
      <alignment horizontal="center" vertical="bottom"/>
    </xf>
    <xf borderId="11" fillId="0" fontId="28" numFmtId="0" xfId="0" applyAlignment="1" applyBorder="1" applyFont="1">
      <alignment vertical="bottom"/>
    </xf>
    <xf borderId="11" fillId="0" fontId="29" numFmtId="0" xfId="0" applyAlignment="1" applyBorder="1" applyFont="1">
      <alignment vertical="top"/>
    </xf>
    <xf borderId="11" fillId="0" fontId="28" numFmtId="0" xfId="0" applyAlignment="1" applyBorder="1" applyFont="1">
      <alignment vertical="top"/>
    </xf>
    <xf borderId="11" fillId="0" fontId="28" numFmtId="0" xfId="0" applyAlignment="1" applyBorder="1" applyFont="1">
      <alignment vertical="center"/>
    </xf>
    <xf borderId="60" fillId="0" fontId="28" numFmtId="0" xfId="0" applyAlignment="1" applyBorder="1" applyFont="1">
      <alignment horizontal="center" vertical="bottom"/>
    </xf>
    <xf borderId="60" fillId="0" fontId="28" numFmtId="0" xfId="0" applyAlignment="1" applyBorder="1" applyFont="1">
      <alignment vertical="bottom"/>
    </xf>
    <xf borderId="60" fillId="0" fontId="28" numFmtId="0" xfId="0" applyAlignment="1" applyBorder="1" applyFont="1">
      <alignment vertical="top"/>
    </xf>
    <xf borderId="60" fillId="0" fontId="29" numFmtId="0" xfId="0" applyAlignment="1" applyBorder="1" applyFont="1">
      <alignment vertical="top"/>
    </xf>
    <xf borderId="60" fillId="0" fontId="28" numFmtId="0" xfId="0" applyAlignment="1" applyBorder="1" applyFont="1">
      <alignment vertical="center"/>
    </xf>
    <xf borderId="0" fillId="0" fontId="56" numFmtId="0" xfId="0" applyAlignment="1" applyFont="1">
      <alignment vertical="bottom"/>
    </xf>
    <xf borderId="60" fillId="0" fontId="128" numFmtId="0" xfId="0" applyAlignment="1" applyBorder="1" applyFont="1">
      <alignment vertical="center"/>
    </xf>
    <xf borderId="60" fillId="0" fontId="29" numFmtId="0" xfId="0" applyAlignment="1" applyBorder="1" applyFont="1">
      <alignment vertical="bottom"/>
    </xf>
    <xf borderId="60" fillId="0" fontId="129" numFmtId="0" xfId="0" applyAlignment="1" applyBorder="1" applyFont="1">
      <alignment vertical="center"/>
    </xf>
    <xf borderId="60" fillId="0" fontId="29" numFmtId="0" xfId="0" applyAlignment="1" applyBorder="1" applyFont="1">
      <alignment vertical="center"/>
    </xf>
    <xf borderId="0" fillId="0" fontId="130" numFmtId="0" xfId="0" applyAlignment="1" applyFont="1">
      <alignment horizontal="center" readingOrder="0" shrinkToFit="0" vertical="center" wrapText="0"/>
    </xf>
    <xf borderId="0" fillId="0" fontId="130" numFmtId="0" xfId="0" applyAlignment="1" applyFont="1">
      <alignment shrinkToFit="0" vertical="center" wrapText="0"/>
    </xf>
    <xf borderId="0" fillId="0" fontId="131" numFmtId="0" xfId="0" applyAlignment="1" applyFont="1">
      <alignment shrinkToFit="0" vertical="center" wrapText="0"/>
    </xf>
    <xf borderId="0" fillId="0" fontId="131" numFmtId="0" xfId="0" applyAlignment="1" applyFont="1">
      <alignment horizontal="right" readingOrder="0" shrinkToFit="0" vertical="center" wrapText="0"/>
    </xf>
    <xf borderId="0" fillId="0" fontId="131" numFmtId="0" xfId="0" applyAlignment="1" applyFont="1">
      <alignment readingOrder="0" shrinkToFit="0" vertical="center" wrapText="0"/>
    </xf>
    <xf borderId="0" fillId="0" fontId="131" numFmtId="0" xfId="0" applyAlignment="1" applyFont="1">
      <alignment horizontal="right" shrinkToFit="0" vertical="center" wrapText="0"/>
    </xf>
    <xf borderId="80" fillId="7" fontId="132" numFmtId="0" xfId="0" applyAlignment="1" applyBorder="1" applyFont="1">
      <alignment horizontal="center" readingOrder="0" shrinkToFit="0" vertical="center" wrapText="0"/>
    </xf>
    <xf borderId="69" fillId="7" fontId="132" numFmtId="0" xfId="0" applyAlignment="1" applyBorder="1" applyFont="1">
      <alignment horizontal="center" readingOrder="0" shrinkToFit="0" vertical="center" wrapText="0"/>
    </xf>
    <xf borderId="60" fillId="7" fontId="132" numFmtId="0" xfId="0" applyAlignment="1" applyBorder="1" applyFont="1">
      <alignment horizontal="center" readingOrder="0" shrinkToFit="0" vertical="center" wrapText="0"/>
    </xf>
    <xf borderId="92" fillId="0" fontId="131" numFmtId="0" xfId="0" applyAlignment="1" applyBorder="1" applyFont="1">
      <alignment horizontal="center" readingOrder="0" vertical="center"/>
    </xf>
    <xf borderId="156" fillId="0" fontId="131" numFmtId="0" xfId="0" applyAlignment="1" applyBorder="1" applyFont="1">
      <alignment horizontal="center" readingOrder="0" shrinkToFit="0" vertical="center" wrapText="0"/>
    </xf>
    <xf borderId="92" fillId="0" fontId="131" numFmtId="0" xfId="0" applyAlignment="1" applyBorder="1" applyFont="1">
      <alignment horizontal="center" readingOrder="0" shrinkToFit="0" vertical="center" wrapText="0"/>
    </xf>
    <xf borderId="92" fillId="0" fontId="30" numFmtId="0" xfId="0" applyAlignment="1" applyBorder="1" applyFont="1">
      <alignment horizontal="center" vertical="center"/>
    </xf>
    <xf borderId="11" fillId="0" fontId="20" numFmtId="0" xfId="0" applyAlignment="1" applyBorder="1" applyFont="1">
      <alignment horizontal="center" readingOrder="0" vertical="center"/>
    </xf>
    <xf borderId="60" fillId="0" fontId="131" numFmtId="0" xfId="0" applyAlignment="1" applyBorder="1" applyFont="1">
      <alignment horizontal="center" readingOrder="0" shrinkToFit="0" vertical="center" wrapText="0"/>
    </xf>
    <xf borderId="92" fillId="0" fontId="20" numFmtId="0" xfId="0" applyAlignment="1" applyBorder="1" applyFont="1">
      <alignment horizontal="center" readingOrder="0" vertical="center"/>
    </xf>
    <xf borderId="62" fillId="0" fontId="30" numFmtId="0" xfId="0" applyAlignment="1" applyBorder="1" applyFont="1">
      <alignment horizontal="center" vertical="center"/>
    </xf>
    <xf borderId="92" fillId="0" fontId="131" numFmtId="0" xfId="0" applyAlignment="1" applyBorder="1" applyFont="1">
      <alignment horizontal="center" vertical="center"/>
    </xf>
    <xf borderId="92" fillId="3" fontId="131" numFmtId="0" xfId="0" applyAlignment="1" applyBorder="1" applyFont="1">
      <alignment horizontal="center" readingOrder="0" vertical="center"/>
    </xf>
    <xf borderId="92" fillId="3" fontId="131" numFmtId="0" xfId="0" applyAlignment="1" applyBorder="1" applyFont="1">
      <alignment horizontal="center" readingOrder="0" shrinkToFit="0" vertical="center" wrapText="0"/>
    </xf>
    <xf borderId="11" fillId="3" fontId="20" numFmtId="0" xfId="0" applyAlignment="1" applyBorder="1" applyFont="1">
      <alignment horizontal="center" readingOrder="0" vertical="center"/>
    </xf>
    <xf borderId="60" fillId="3" fontId="131" numFmtId="0" xfId="0" applyAlignment="1" applyBorder="1" applyFont="1">
      <alignment horizontal="center" readingOrder="0" shrinkToFit="0" vertical="center" wrapText="0"/>
    </xf>
    <xf borderId="11" fillId="3" fontId="133" numFmtId="0" xfId="0" applyAlignment="1" applyBorder="1" applyFont="1">
      <alignment horizontal="center" readingOrder="0" vertical="center"/>
    </xf>
    <xf borderId="92" fillId="3" fontId="131" numFmtId="0" xfId="0" applyAlignment="1" applyBorder="1" applyFont="1">
      <alignment horizontal="center" vertical="center"/>
    </xf>
    <xf borderId="92" fillId="3" fontId="131" numFmtId="0" xfId="0" applyAlignment="1" applyBorder="1" applyFont="1">
      <alignment horizontal="center" shrinkToFit="0" vertical="center" wrapText="0"/>
    </xf>
    <xf borderId="11" fillId="3" fontId="134" numFmtId="0" xfId="0" applyAlignment="1" applyBorder="1" applyFont="1">
      <alignment vertical="center"/>
    </xf>
    <xf borderId="60" fillId="3" fontId="131" numFmtId="0" xfId="0" applyAlignment="1" applyBorder="1" applyFont="1">
      <alignment horizontal="center" shrinkToFit="0" vertical="center" wrapText="0"/>
    </xf>
    <xf borderId="62" fillId="3" fontId="131" numFmtId="0" xfId="0" applyAlignment="1" applyBorder="1" applyFont="1">
      <alignment horizontal="center" readingOrder="0" vertical="center"/>
    </xf>
    <xf borderId="62" fillId="0" fontId="30" numFmtId="0" xfId="0" applyAlignment="1" applyBorder="1" applyFont="1">
      <alignment horizontal="center" readingOrder="0" vertical="center"/>
    </xf>
    <xf borderId="11" fillId="3" fontId="134" numFmtId="0" xfId="0" applyAlignment="1" applyBorder="1" applyFont="1">
      <alignment vertical="center"/>
    </xf>
    <xf borderId="73" fillId="0" fontId="131" numFmtId="0" xfId="0" applyAlignment="1" applyBorder="1" applyFont="1">
      <alignment horizontal="center" readingOrder="0" shrinkToFit="0" vertical="center" wrapText="0"/>
    </xf>
    <xf borderId="156" fillId="0" fontId="131" numFmtId="0" xfId="0" applyAlignment="1" applyBorder="1" applyFont="1">
      <alignment horizontal="center" readingOrder="0" vertical="center"/>
    </xf>
    <xf borderId="51" fillId="0" fontId="20" numFmtId="0" xfId="0" applyAlignment="1" applyBorder="1" applyFont="1">
      <alignment horizontal="center" readingOrder="0" vertical="center"/>
    </xf>
    <xf borderId="0" fillId="0" fontId="131" numFmtId="0" xfId="0" applyAlignment="1" applyFont="1">
      <alignment horizontal="center" readingOrder="0" shrinkToFit="0" vertical="center" wrapText="0"/>
    </xf>
    <xf borderId="73" fillId="3" fontId="131" numFmtId="0" xfId="0" applyAlignment="1" applyBorder="1" applyFont="1">
      <alignment horizontal="center" readingOrder="0" shrinkToFit="0" vertical="center" wrapText="0"/>
    </xf>
    <xf borderId="62" fillId="3" fontId="131" numFmtId="0" xfId="0" applyAlignment="1" applyBorder="1" applyFont="1">
      <alignment horizontal="center" readingOrder="0" shrinkToFit="0" vertical="center" wrapText="0"/>
    </xf>
    <xf borderId="0" fillId="0" fontId="135" numFmtId="0" xfId="0" applyAlignment="1" applyFont="1">
      <alignment readingOrder="0" vertical="center"/>
    </xf>
    <xf borderId="0" fillId="0" fontId="136" numFmtId="0" xfId="0" applyAlignment="1" applyFont="1">
      <alignment readingOrder="0" vertical="center"/>
    </xf>
    <xf borderId="0" fillId="0" fontId="137" numFmtId="0" xfId="0" applyAlignment="1" applyFont="1">
      <alignment readingOrder="0" vertical="center"/>
    </xf>
    <xf borderId="0" fillId="0" fontId="136" numFmtId="0" xfId="0" applyAlignment="1" applyFont="1">
      <alignment vertical="center"/>
    </xf>
    <xf borderId="0" fillId="8" fontId="138" numFmtId="0" xfId="0" applyAlignment="1" applyFont="1">
      <alignment readingOrder="0" vertical="center"/>
    </xf>
    <xf borderId="0" fillId="71" fontId="138" numFmtId="0" xfId="0" applyAlignment="1" applyFill="1" applyFont="1">
      <alignment readingOrder="0" vertical="center"/>
    </xf>
    <xf borderId="0" fillId="0" fontId="139" numFmtId="0" xfId="0" applyAlignment="1" applyFont="1">
      <alignment readingOrder="0" vertical="center"/>
    </xf>
    <xf borderId="0" fillId="0" fontId="140" numFmtId="0" xfId="0" applyAlignment="1" applyFont="1">
      <alignment readingOrder="0" vertical="center"/>
    </xf>
    <xf borderId="0" fillId="0" fontId="141" numFmtId="0" xfId="0" applyAlignment="1" applyFont="1">
      <alignment readingOrder="0" vertical="center"/>
    </xf>
    <xf borderId="0" fillId="72" fontId="136" numFmtId="0" xfId="0" applyAlignment="1" applyFill="1" applyFont="1">
      <alignment readingOrder="0" vertical="center"/>
    </xf>
    <xf borderId="0" fillId="0" fontId="142" numFmtId="0" xfId="0" applyAlignment="1" applyFont="1">
      <alignment readingOrder="0" vertical="center"/>
    </xf>
    <xf borderId="0" fillId="11" fontId="137" numFmtId="0" xfId="0" applyAlignment="1" applyFont="1">
      <alignment readingOrder="0" vertical="center"/>
    </xf>
    <xf borderId="0" fillId="0" fontId="138" numFmtId="0" xfId="0" applyAlignment="1" applyFont="1">
      <alignment readingOrder="0" vertical="center"/>
    </xf>
    <xf borderId="0" fillId="0" fontId="143" numFmtId="0" xfId="0" applyAlignment="1" applyFont="1">
      <alignment readingOrder="0" vertical="center"/>
    </xf>
    <xf borderId="0" fillId="0" fontId="143" numFmtId="0" xfId="0" applyAlignment="1" applyFont="1">
      <alignment vertical="center"/>
    </xf>
    <xf borderId="0" fillId="0" fontId="144" numFmtId="0" xfId="0" applyAlignment="1" applyFont="1">
      <alignment readingOrder="0" vertical="center"/>
    </xf>
    <xf borderId="0" fillId="0" fontId="145" numFmtId="0" xfId="0" applyAlignment="1" applyFont="1">
      <alignment vertical="center"/>
    </xf>
    <xf borderId="0" fillId="0" fontId="145" numFmtId="0" xfId="0" applyAlignment="1" applyFont="1">
      <alignment readingOrder="0" vertical="center"/>
    </xf>
    <xf borderId="0" fillId="0" fontId="146" numFmtId="0" xfId="0" applyAlignment="1" applyFont="1">
      <alignment readingOrder="0" vertical="center"/>
    </xf>
    <xf borderId="0" fillId="0" fontId="147" numFmtId="0" xfId="0" applyAlignment="1" applyFont="1">
      <alignment readingOrder="0" vertical="center"/>
    </xf>
    <xf borderId="0" fillId="0" fontId="148" numFmtId="0" xfId="0" applyAlignment="1" applyFont="1">
      <alignment readingOrder="0" vertical="center"/>
    </xf>
    <xf quotePrefix="1" borderId="0" fillId="0" fontId="148" numFmtId="0" xfId="0" applyAlignment="1" applyFont="1">
      <alignment readingOrder="0" vertical="center"/>
    </xf>
    <xf borderId="0" fillId="0" fontId="148" numFmtId="0" xfId="0" applyAlignment="1" applyFont="1">
      <alignment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스마트공장 진행현황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152400</xdr:rowOff>
    </xdr:from>
    <xdr:ext cx="657225" cy="257175"/>
    <xdr:sp>
      <xdr:nvSpPr>
        <xdr:cNvPr id="3" name="Shape 3"/>
        <xdr:cNvSpPr/>
      </xdr:nvSpPr>
      <xdr:spPr>
        <a:xfrm>
          <a:off x="2561825" y="840600"/>
          <a:ext cx="1300800" cy="400200"/>
        </a:xfrm>
        <a:prstGeom prst="roundRect">
          <a:avLst>
            <a:gd fmla="val 16667" name="adj"/>
          </a:avLst>
        </a:prstGeom>
        <a:solidFill>
          <a:srgbClr val="0000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900">
              <a:solidFill>
                <a:srgbClr val="FFFF00"/>
              </a:solidFill>
            </a:rPr>
            <a:t>신규 추가</a:t>
          </a:r>
          <a:endParaRPr b="1" sz="1900">
            <a:solidFill>
              <a:srgbClr val="FFFF00"/>
            </a:solidFill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3</xdr:row>
      <xdr:rowOff>0</xdr:rowOff>
    </xdr:from>
    <xdr:ext cx="1019175" cy="285750"/>
    <xdr:sp>
      <xdr:nvSpPr>
        <xdr:cNvPr id="4" name="Shape 4"/>
        <xdr:cNvSpPr/>
      </xdr:nvSpPr>
      <xdr:spPr>
        <a:xfrm>
          <a:off x="1870825" y="1074725"/>
          <a:ext cx="1164300" cy="338400"/>
        </a:xfrm>
        <a:prstGeom prst="roundRect">
          <a:avLst>
            <a:gd fmla="val 16667" name="adj"/>
          </a:avLst>
        </a:prstGeom>
        <a:gradFill>
          <a:gsLst>
            <a:gs pos="0">
              <a:srgbClr val="696969"/>
            </a:gs>
            <a:gs pos="100000">
              <a:srgbClr val="1D1D1D"/>
            </a:gs>
          </a:gsLst>
          <a:path path="circle">
            <a:fillToRect b="50%" l="50%" r="50%" t="50%"/>
          </a:path>
          <a:tileRect/>
        </a:gra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>
              <a:solidFill>
                <a:srgbClr val="FFFF00"/>
              </a:solidFill>
            </a:rPr>
            <a:t>신규 추가</a:t>
          </a:r>
          <a:endParaRPr b="1" sz="1300">
            <a:solidFill>
              <a:srgbClr val="FFFF00"/>
            </a:solidFill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2</xdr:row>
      <xdr:rowOff>171450</xdr:rowOff>
    </xdr:from>
    <xdr:ext cx="1085850" cy="323850"/>
    <xdr:sp>
      <xdr:nvSpPr>
        <xdr:cNvPr id="5" name="Shape 5"/>
        <xdr:cNvSpPr/>
      </xdr:nvSpPr>
      <xdr:spPr>
        <a:xfrm>
          <a:off x="2220475" y="562450"/>
          <a:ext cx="1358700" cy="366900"/>
        </a:xfrm>
        <a:prstGeom prst="roundRect">
          <a:avLst>
            <a:gd fmla="val 16667" name="adj"/>
          </a:avLst>
        </a:prstGeom>
        <a:solidFill>
          <a:srgbClr val="0000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00"/>
              </a:solidFill>
            </a:rPr>
            <a:t>신규 추가</a:t>
          </a:r>
          <a:endParaRPr b="1" sz="1400">
            <a:solidFill>
              <a:srgbClr val="FFFF00"/>
            </a:solidFill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314325</xdr:colOff>
      <xdr:row>0</xdr:row>
      <xdr:rowOff>333375</xdr:rowOff>
    </xdr:from>
    <xdr:ext cx="4695825" cy="186690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2</xdr:row>
      <xdr:rowOff>390525</xdr:rowOff>
    </xdr:from>
    <xdr:ext cx="1381125" cy="390525"/>
    <xdr:sp>
      <xdr:nvSpPr>
        <xdr:cNvPr id="6" name="Shape 6"/>
        <xdr:cNvSpPr/>
      </xdr:nvSpPr>
      <xdr:spPr>
        <a:xfrm>
          <a:off x="2220475" y="562450"/>
          <a:ext cx="1358700" cy="366900"/>
        </a:xfrm>
        <a:prstGeom prst="roundRect">
          <a:avLst>
            <a:gd fmla="val 16667" name="adj"/>
          </a:avLst>
        </a:prstGeom>
        <a:solidFill>
          <a:srgbClr val="0000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00"/>
              </a:solidFill>
            </a:rPr>
            <a:t>신규 추가</a:t>
          </a:r>
          <a:endParaRPr b="1" sz="1400">
            <a:solidFill>
              <a:srgbClr val="FFFF00"/>
            </a:solidFill>
          </a:endParaRPr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3324225</xdr:colOff>
      <xdr:row>17</xdr:row>
      <xdr:rowOff>123825</xdr:rowOff>
    </xdr:from>
    <xdr:ext cx="12782550" cy="391477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3990975</xdr:colOff>
      <xdr:row>52</xdr:row>
      <xdr:rowOff>19050</xdr:rowOff>
    </xdr:from>
    <xdr:ext cx="15659100" cy="2752725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885825</xdr:colOff>
      <xdr:row>30</xdr:row>
      <xdr:rowOff>19050</xdr:rowOff>
    </xdr:from>
    <xdr:ext cx="9010650" cy="5429250"/>
    <xdr:pic>
      <xdr:nvPicPr>
        <xdr:cNvPr id="0" name="image4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9:Y46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스마트공장 진행현황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Sbg_6X2DjRM3bE7P4NfWqtwWpTD9ui_pr779CbI6AE/edit?gid=1138841789" TargetMode="External"/><Relationship Id="rId2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0.38"/>
    <col customWidth="1" min="2" max="4" width="25.13"/>
    <col customWidth="1" min="5" max="5" width="2.63"/>
    <col customWidth="1" min="6" max="7" width="25.13"/>
    <col customWidth="1" min="8" max="8" width="2.63"/>
    <col customWidth="1" min="9" max="10" width="25.13"/>
    <col customWidth="1" min="11" max="11" width="2.63"/>
    <col customWidth="1" min="12" max="13" width="25.13"/>
  </cols>
  <sheetData>
    <row r="1" ht="26.25" customHeight="1">
      <c r="A1" s="1"/>
      <c r="B1" s="2" t="s">
        <v>0</v>
      </c>
      <c r="E1" s="3"/>
      <c r="F1" s="2" t="s">
        <v>1</v>
      </c>
      <c r="K1" s="3"/>
      <c r="L1" s="4" t="s">
        <v>2</v>
      </c>
      <c r="N1" s="5"/>
      <c r="O1" s="6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7.5" customHeight="1">
      <c r="A2" s="1"/>
      <c r="B2" s="7" t="s">
        <v>3</v>
      </c>
      <c r="C2" s="8">
        <f>COUNTA('견적서 진행현황'!A:A)-1</f>
        <v>507</v>
      </c>
      <c r="D2" s="1"/>
      <c r="E2" s="3"/>
      <c r="F2" s="7" t="s">
        <v>3</v>
      </c>
      <c r="G2" s="8">
        <f>COUNTA('수주 및 입금 진행현황'!A:A)</f>
        <v>115</v>
      </c>
      <c r="H2" s="7"/>
      <c r="I2" s="7"/>
      <c r="J2" s="9"/>
      <c r="K2" s="3"/>
      <c r="L2" s="10" t="s">
        <v>4</v>
      </c>
      <c r="M2" s="11">
        <f>MATCH(E1+308,'물가변동 진행현황'!A:A,1)</f>
        <v>20</v>
      </c>
      <c r="N2" s="12"/>
      <c r="O2" s="12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6.25" customHeight="1">
      <c r="A3" s="1"/>
      <c r="B3" s="13" t="s">
        <v>5</v>
      </c>
      <c r="C3" s="14" t="s">
        <v>6</v>
      </c>
      <c r="D3" s="15" t="s">
        <v>7</v>
      </c>
      <c r="E3" s="3"/>
      <c r="F3" s="16" t="s">
        <v>8</v>
      </c>
      <c r="G3" s="17" t="s">
        <v>9</v>
      </c>
      <c r="H3" s="18"/>
      <c r="I3" s="19" t="s">
        <v>6</v>
      </c>
      <c r="J3" s="20" t="s">
        <v>7</v>
      </c>
      <c r="K3" s="3"/>
      <c r="L3" s="21" t="s">
        <v>9</v>
      </c>
      <c r="M3" s="22" t="s">
        <v>6</v>
      </c>
      <c r="N3" s="23"/>
      <c r="O3" s="2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6.25" customHeight="1">
      <c r="A4" s="1"/>
      <c r="B4" s="24" t="s">
        <v>10</v>
      </c>
      <c r="C4" s="25">
        <f t="array" ref="C4">COUNTIF(INDIRECT("'견적서 진행현황'!L7:L"&amp;C2+5),B4)</f>
        <v>28</v>
      </c>
      <c r="D4" s="26">
        <f>C4+C5</f>
        <v>255</v>
      </c>
      <c r="E4" s="3"/>
      <c r="F4" s="27" t="s">
        <v>11</v>
      </c>
      <c r="G4" s="28" t="s">
        <v>12</v>
      </c>
      <c r="H4" s="29"/>
      <c r="I4" s="30">
        <f t="array" ref="I4">COUNTIF(INDIRECT("'수주 및 입금 진행현황'!L7:L" &amp;G2+4), "수주")</f>
        <v>97</v>
      </c>
      <c r="J4" s="31">
        <f>I4+I5</f>
        <v>113</v>
      </c>
      <c r="K4" s="3"/>
      <c r="L4" s="32" t="s">
        <v>13</v>
      </c>
      <c r="M4" s="33">
        <f t="array" ref="M4">COUNTIF(INDIRECT("'견적서 진행현황'!D7:D"&amp;C2+5),"공사-물가변동")</f>
        <v>30</v>
      </c>
      <c r="N4" s="34"/>
      <c r="O4" s="34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6.25" customHeight="1">
      <c r="A5" s="1"/>
      <c r="B5" s="35" t="s">
        <v>12</v>
      </c>
      <c r="C5" s="36">
        <f t="array" ref="C5">COUNTIF(INDIRECT("'견적서 진행현황'!L7:L"&amp;C2+5),B5)</f>
        <v>227</v>
      </c>
      <c r="D5" s="37"/>
      <c r="E5" s="3"/>
      <c r="F5" s="38"/>
      <c r="G5" s="39" t="s">
        <v>10</v>
      </c>
      <c r="H5" s="40"/>
      <c r="I5" s="41">
        <f t="array" ref="I5">COUNTIF(INDIRECT("'수주 및 입금 진행현황'!L7:L" &amp;G2+4), G5)</f>
        <v>16</v>
      </c>
      <c r="J5" s="42"/>
      <c r="K5" s="3"/>
      <c r="L5" s="43" t="s">
        <v>14</v>
      </c>
      <c r="M5" s="44">
        <f t="array" ref="M5">COUNTIFS(INDIRECT("'견적서 진행현황'!D7:D"&amp;C2+5), "공사-물가변동", INDIRECT("'견적서 진행현황'!L7:L"&amp;C2+5), "미수주")</f>
        <v>9</v>
      </c>
      <c r="N5" s="34"/>
      <c r="O5" s="34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6.25" customHeight="1">
      <c r="A6" s="1"/>
      <c r="B6" s="45" t="s">
        <v>15</v>
      </c>
      <c r="C6" s="46">
        <f t="array" ref="C6">COUNTA(INDIRECT("'견적서 진행현황'!M7:M"&amp;C2+5))-(C7+C8+C9)</f>
        <v>33</v>
      </c>
      <c r="D6" s="47">
        <f>C6+C7+C8+C9</f>
        <v>250</v>
      </c>
      <c r="E6" s="3"/>
      <c r="F6" s="48" t="s">
        <v>9</v>
      </c>
      <c r="G6" s="28" t="s">
        <v>16</v>
      </c>
      <c r="H6" s="29"/>
      <c r="I6" s="49">
        <f>J4-I7</f>
        <v>26</v>
      </c>
      <c r="J6" s="50">
        <f>I6+I7</f>
        <v>113</v>
      </c>
      <c r="K6" s="3"/>
      <c r="L6" s="51" t="s">
        <v>12</v>
      </c>
      <c r="M6" s="52">
        <f t="array" ref="M6">COUNTIFS(INDIRECT("'견적서 진행현황'!D7:D"&amp;C2+5), "공사-물가변동", INDIRECT("'견적서 진행현황'!L7:L"&amp;C2+5), "수주")</f>
        <v>14</v>
      </c>
      <c r="N6" s="34"/>
      <c r="O6" s="34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6.25" customHeight="1">
      <c r="A7" s="1"/>
      <c r="B7" s="24" t="s">
        <v>17</v>
      </c>
      <c r="C7" s="53">
        <f t="array" ref="C7">COUNTIF(INDIRECT("'견적서 진행현황'!N7:N"&amp;C2+5),B7)-(C8+C9)</f>
        <v>-1</v>
      </c>
      <c r="D7" s="54"/>
      <c r="E7" s="3"/>
      <c r="F7" s="55"/>
      <c r="G7" s="56" t="s">
        <v>17</v>
      </c>
      <c r="H7" s="57"/>
      <c r="I7" s="58">
        <f t="array" ref="I7">COUNTIF(INDIRECT("'수주 및 입금 진행현황'!N7:N" &amp;G2+4), "&lt;&gt;")</f>
        <v>87</v>
      </c>
      <c r="J7" s="37"/>
      <c r="K7" s="3"/>
      <c r="L7" s="32" t="s">
        <v>18</v>
      </c>
      <c r="M7" s="33">
        <f t="array" ref="M7">COUNTIF(INDIRECT("'물가변동 진행현황'!K7:K"&amp;$M$2),L7)</f>
        <v>2</v>
      </c>
      <c r="N7" s="34"/>
      <c r="O7" s="3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6.25" customHeight="1">
      <c r="A8" s="1"/>
      <c r="B8" s="24" t="s">
        <v>19</v>
      </c>
      <c r="C8" s="53">
        <f t="array" ref="C8">COUNTIF(INDIRECT("'견적서 진행현황'!P7:P"&amp;C2+5),"&lt;&gt;")-C9</f>
        <v>154</v>
      </c>
      <c r="D8" s="54"/>
      <c r="E8" s="3"/>
      <c r="F8" s="59" t="s">
        <v>20</v>
      </c>
      <c r="G8" s="60" t="s">
        <v>21</v>
      </c>
      <c r="H8" s="61"/>
      <c r="I8" s="62">
        <f>I7-(I9+I10)</f>
        <v>48</v>
      </c>
      <c r="J8" s="63">
        <f>I8+I9+I10</f>
        <v>87</v>
      </c>
      <c r="K8" s="3"/>
      <c r="L8" s="43" t="s">
        <v>22</v>
      </c>
      <c r="M8" s="64">
        <f t="shared" ref="M8:M9" si="1">COUNTIF(INDIRECT("'물가변동 진행현황'!J7:J"&amp;$M$2),L8)</f>
        <v>3</v>
      </c>
      <c r="N8" s="34"/>
      <c r="O8" s="34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6.25" customHeight="1">
      <c r="A9" s="1"/>
      <c r="B9" s="35" t="s">
        <v>23</v>
      </c>
      <c r="C9" s="65">
        <f t="array" ref="C9">COUNTIF(INDIRECT("'견적서 진행현황'!S7:S"&amp;C2+5),"&lt;&gt;")</f>
        <v>64</v>
      </c>
      <c r="D9" s="37"/>
      <c r="E9" s="3"/>
      <c r="F9" s="66"/>
      <c r="G9" s="67" t="s">
        <v>24</v>
      </c>
      <c r="H9" s="68"/>
      <c r="I9" s="69">
        <f t="array" ref="I9">COUNTIF(INDIRECT("'수주 및 입금 진행현황'!Q7:Q" &amp;G2+4), "&lt;&gt;")-I10</f>
        <v>24</v>
      </c>
      <c r="J9" s="54"/>
      <c r="K9" s="3"/>
      <c r="L9" s="51" t="s">
        <v>17</v>
      </c>
      <c r="M9" s="70">
        <f t="shared" si="1"/>
        <v>9</v>
      </c>
      <c r="N9" s="34"/>
      <c r="O9" s="34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6.25" customHeight="1">
      <c r="A10" s="3"/>
      <c r="B10" s="71" t="s">
        <v>13</v>
      </c>
      <c r="C10" s="72">
        <f t="array" ref="C10">COUNTIF(INDIRECT("'견적서 진행현황'!L7:L"&amp;C2+5),B10)</f>
        <v>45</v>
      </c>
      <c r="D10" s="73" t="s">
        <v>25</v>
      </c>
      <c r="E10" s="3"/>
      <c r="F10" s="55"/>
      <c r="G10" s="56" t="s">
        <v>23</v>
      </c>
      <c r="H10" s="57"/>
      <c r="I10" s="74">
        <f t="array" ref="I10">COUNTIF(INDIRECT("'수주 및 입금 진행현황'!S7:S" &amp;G2+4), "&lt;&gt;")</f>
        <v>15</v>
      </c>
      <c r="J10" s="37"/>
      <c r="K10" s="3"/>
      <c r="L10" s="75" t="s">
        <v>7</v>
      </c>
      <c r="M10" s="22">
        <f>M7+M8+M9</f>
        <v>14</v>
      </c>
      <c r="N10" s="23"/>
      <c r="O10" s="2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6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76" t="s">
        <v>26</v>
      </c>
      <c r="M11" s="23"/>
      <c r="N11" s="23"/>
      <c r="O11" s="2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6.25" customHeight="1">
      <c r="A12" s="3"/>
      <c r="B12" s="2" t="s">
        <v>27</v>
      </c>
      <c r="E12" s="3"/>
      <c r="F12" s="4" t="s">
        <v>28</v>
      </c>
      <c r="H12" s="77"/>
      <c r="I12" s="4" t="s">
        <v>29</v>
      </c>
      <c r="K12" s="3"/>
      <c r="L12" s="4" t="s">
        <v>30</v>
      </c>
      <c r="N12" s="78"/>
      <c r="O12" s="78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7.5" customHeight="1">
      <c r="A13" s="3"/>
      <c r="B13" s="79" t="s">
        <v>4</v>
      </c>
      <c r="C13" s="80"/>
      <c r="D13" s="8">
        <f>MATCH(1E+308, '일정(LH)'!A:A, 1)</f>
        <v>248</v>
      </c>
      <c r="E13" s="3"/>
      <c r="F13" s="81" t="s">
        <v>4</v>
      </c>
      <c r="G13" s="82">
        <f>MATCH(1E+308,'일정(LH외 공사)'!A:A,1)</f>
        <v>203</v>
      </c>
      <c r="H13" s="3"/>
      <c r="I13" s="81" t="s">
        <v>4</v>
      </c>
      <c r="J13" s="82">
        <f>MATCH(1E+308,'일정(원가 등)'!A:A,1)</f>
        <v>53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6.25" customHeight="1">
      <c r="A14" s="83"/>
      <c r="B14" s="17" t="s">
        <v>31</v>
      </c>
      <c r="C14" s="84"/>
      <c r="D14" s="85" t="s">
        <v>6</v>
      </c>
      <c r="E14" s="83"/>
      <c r="F14" s="86" t="s">
        <v>9</v>
      </c>
      <c r="G14" s="86" t="s">
        <v>6</v>
      </c>
      <c r="H14" s="83"/>
      <c r="I14" s="86" t="s">
        <v>9</v>
      </c>
      <c r="J14" s="87" t="s">
        <v>6</v>
      </c>
      <c r="L14" s="86" t="s">
        <v>9</v>
      </c>
      <c r="M14" s="87" t="s">
        <v>6</v>
      </c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26.25" customHeight="1">
      <c r="A15" s="83"/>
      <c r="B15" s="88" t="s">
        <v>32</v>
      </c>
      <c r="C15" s="89" t="s">
        <v>33</v>
      </c>
      <c r="D15" s="90">
        <f t="shared" ref="D15:D29" si="2">COUNTIF(INDIRECT("'일정(LH)'!B3:B"&amp;$D$13),B15)</f>
        <v>0</v>
      </c>
      <c r="E15" s="83"/>
      <c r="F15" s="91" t="s">
        <v>32</v>
      </c>
      <c r="G15" s="92">
        <f t="shared" ref="G15:G20" si="3">COUNTIF(INDIRECT("'일정(LH외 공사)'!B3:B"&amp;$G$13),F15)</f>
        <v>1</v>
      </c>
      <c r="H15" s="83"/>
      <c r="I15" s="91" t="s">
        <v>32</v>
      </c>
      <c r="J15" s="93">
        <f t="shared" ref="J15:J20" si="4">COUNTIF(INDIRECT("'일정(원가 등)'!B4:B"&amp;$J$13),I15)</f>
        <v>0</v>
      </c>
      <c r="L15" s="94" t="s">
        <v>34</v>
      </c>
      <c r="M15" s="95">
        <f>'혁신바우처 사업 진행현황'!D11</f>
        <v>160</v>
      </c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26.25" customHeight="1">
      <c r="A16" s="83"/>
      <c r="B16" s="88" t="s">
        <v>35</v>
      </c>
      <c r="C16" s="89" t="s">
        <v>36</v>
      </c>
      <c r="D16" s="96">
        <f t="shared" si="2"/>
        <v>0</v>
      </c>
      <c r="E16" s="83"/>
      <c r="F16" s="97" t="s">
        <v>37</v>
      </c>
      <c r="G16" s="92">
        <f t="shared" si="3"/>
        <v>4</v>
      </c>
      <c r="H16" s="83"/>
      <c r="I16" s="97" t="s">
        <v>37</v>
      </c>
      <c r="J16" s="93">
        <f t="shared" si="4"/>
        <v>1</v>
      </c>
      <c r="L16" s="97" t="s">
        <v>38</v>
      </c>
      <c r="M16" s="93">
        <f>'혁신바우처 사업 진행현황'!F11</f>
        <v>0</v>
      </c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26.25" customHeight="1">
      <c r="A17" s="83"/>
      <c r="B17" s="88" t="s">
        <v>39</v>
      </c>
      <c r="C17" s="89" t="s">
        <v>40</v>
      </c>
      <c r="D17" s="96">
        <f t="shared" si="2"/>
        <v>0</v>
      </c>
      <c r="E17" s="83"/>
      <c r="F17" s="97" t="s">
        <v>19</v>
      </c>
      <c r="G17" s="92">
        <f t="shared" si="3"/>
        <v>6</v>
      </c>
      <c r="H17" s="83"/>
      <c r="I17" s="97" t="s">
        <v>19</v>
      </c>
      <c r="J17" s="93">
        <f t="shared" si="4"/>
        <v>3</v>
      </c>
      <c r="L17" s="97" t="s">
        <v>41</v>
      </c>
      <c r="M17" s="93">
        <f>'혁신바우처 사업 진행현황'!F11</f>
        <v>0</v>
      </c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26.25" customHeight="1">
      <c r="A18" s="83"/>
      <c r="B18" s="88" t="s">
        <v>42</v>
      </c>
      <c r="C18" s="89" t="s">
        <v>43</v>
      </c>
      <c r="D18" s="96">
        <f t="shared" si="2"/>
        <v>1</v>
      </c>
      <c r="E18" s="98"/>
      <c r="F18" s="97" t="s">
        <v>44</v>
      </c>
      <c r="G18" s="92">
        <f t="shared" si="3"/>
        <v>0</v>
      </c>
      <c r="H18" s="83"/>
      <c r="I18" s="97" t="s">
        <v>44</v>
      </c>
      <c r="J18" s="93">
        <f t="shared" si="4"/>
        <v>0</v>
      </c>
      <c r="L18" s="97" t="s">
        <v>17</v>
      </c>
      <c r="M18" s="93">
        <f>'혁신바우처 사업 진행현황'!H11</f>
        <v>75</v>
      </c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26.25" customHeight="1">
      <c r="A19" s="83"/>
      <c r="B19" s="88" t="s">
        <v>45</v>
      </c>
      <c r="C19" s="89" t="s">
        <v>46</v>
      </c>
      <c r="D19" s="96">
        <f t="shared" si="2"/>
        <v>8</v>
      </c>
      <c r="E19" s="83"/>
      <c r="F19" s="97" t="s">
        <v>24</v>
      </c>
      <c r="G19" s="92">
        <f t="shared" si="3"/>
        <v>5</v>
      </c>
      <c r="H19" s="83"/>
      <c r="I19" s="97" t="s">
        <v>24</v>
      </c>
      <c r="J19" s="93">
        <f t="shared" si="4"/>
        <v>1</v>
      </c>
      <c r="L19" s="99" t="s">
        <v>21</v>
      </c>
      <c r="M19" s="100">
        <f>'혁신바우처 사업 진행현황'!H11</f>
        <v>75</v>
      </c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26.25" customHeight="1">
      <c r="A20" s="83"/>
      <c r="B20" s="88" t="s">
        <v>47</v>
      </c>
      <c r="C20" s="89" t="s">
        <v>48</v>
      </c>
      <c r="D20" s="96">
        <f t="shared" si="2"/>
        <v>0</v>
      </c>
      <c r="E20" s="83"/>
      <c r="F20" s="101" t="s">
        <v>23</v>
      </c>
      <c r="G20" s="102">
        <f t="shared" si="3"/>
        <v>6</v>
      </c>
      <c r="H20" s="83"/>
      <c r="I20" s="101" t="s">
        <v>23</v>
      </c>
      <c r="J20" s="93">
        <f t="shared" si="4"/>
        <v>2</v>
      </c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26.25" customHeight="1">
      <c r="A21" s="83"/>
      <c r="B21" s="88" t="s">
        <v>49</v>
      </c>
      <c r="C21" s="89" t="s">
        <v>50</v>
      </c>
      <c r="D21" s="96">
        <f t="shared" si="2"/>
        <v>9</v>
      </c>
      <c r="E21" s="83"/>
      <c r="F21" s="103" t="s">
        <v>7</v>
      </c>
      <c r="G21" s="104">
        <f>SUM(G15:G20)</f>
        <v>22</v>
      </c>
      <c r="H21" s="83"/>
      <c r="I21" s="103" t="s">
        <v>7</v>
      </c>
      <c r="J21" s="105">
        <f>SUM(J15:J20)</f>
        <v>7</v>
      </c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26.25" customHeight="1">
      <c r="A22" s="83"/>
      <c r="B22" s="88" t="s">
        <v>51</v>
      </c>
      <c r="C22" s="89" t="s">
        <v>52</v>
      </c>
      <c r="D22" s="96">
        <f t="shared" si="2"/>
        <v>0</v>
      </c>
      <c r="E22" s="83"/>
      <c r="J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26.25" customHeight="1">
      <c r="A23" s="83"/>
      <c r="B23" s="88" t="s">
        <v>53</v>
      </c>
      <c r="C23" s="89" t="s">
        <v>54</v>
      </c>
      <c r="D23" s="96">
        <f t="shared" si="2"/>
        <v>0</v>
      </c>
      <c r="E23" s="83"/>
      <c r="F23" s="4" t="s">
        <v>55</v>
      </c>
      <c r="H23" s="83"/>
      <c r="I23" s="4" t="s">
        <v>56</v>
      </c>
      <c r="K23" s="83"/>
      <c r="L23" s="4" t="s">
        <v>57</v>
      </c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26.25" customHeight="1">
      <c r="A24" s="83"/>
      <c r="B24" s="88" t="s">
        <v>58</v>
      </c>
      <c r="C24" s="89" t="s">
        <v>59</v>
      </c>
      <c r="D24" s="96">
        <f t="shared" si="2"/>
        <v>0</v>
      </c>
      <c r="E24" s="83"/>
      <c r="F24" s="86" t="s">
        <v>9</v>
      </c>
      <c r="G24" s="86" t="s">
        <v>6</v>
      </c>
      <c r="H24" s="83"/>
      <c r="I24" s="86" t="s">
        <v>9</v>
      </c>
      <c r="J24" s="86" t="s">
        <v>6</v>
      </c>
      <c r="K24" s="83"/>
      <c r="L24" s="86" t="s">
        <v>9</v>
      </c>
      <c r="M24" s="86" t="s">
        <v>6</v>
      </c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26.25" customHeight="1">
      <c r="A25" s="83"/>
      <c r="B25" s="88" t="s">
        <v>60</v>
      </c>
      <c r="C25" s="89" t="s">
        <v>61</v>
      </c>
      <c r="D25" s="96">
        <f t="shared" si="2"/>
        <v>0</v>
      </c>
      <c r="E25" s="83"/>
      <c r="F25" s="106" t="s">
        <v>34</v>
      </c>
      <c r="G25" s="107">
        <f>'스마트공장 진행현황'!J48</f>
        <v>116</v>
      </c>
      <c r="H25" s="83"/>
      <c r="I25" s="106" t="s">
        <v>34</v>
      </c>
      <c r="J25" s="107">
        <v>3.0</v>
      </c>
      <c r="K25" s="83"/>
      <c r="L25" s="106" t="s">
        <v>34</v>
      </c>
      <c r="M25" s="107">
        <v>0.0</v>
      </c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26.25" customHeight="1">
      <c r="A26" s="83"/>
      <c r="B26" s="88" t="s">
        <v>62</v>
      </c>
      <c r="C26" s="89" t="s">
        <v>63</v>
      </c>
      <c r="D26" s="96">
        <f t="shared" si="2"/>
        <v>0</v>
      </c>
      <c r="E26" s="83"/>
      <c r="F26" s="94" t="s">
        <v>18</v>
      </c>
      <c r="G26" s="108">
        <f>'스마트공장 진행현황'!K48</f>
        <v>41</v>
      </c>
      <c r="H26" s="83"/>
      <c r="I26" s="94" t="s">
        <v>18</v>
      </c>
      <c r="J26" s="108">
        <v>3.0</v>
      </c>
      <c r="K26" s="83"/>
      <c r="L26" s="94" t="s">
        <v>18</v>
      </c>
      <c r="M26" s="108">
        <v>0.0</v>
      </c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26.25" customHeight="1">
      <c r="A27" s="83"/>
      <c r="B27" s="88" t="s">
        <v>64</v>
      </c>
      <c r="C27" s="89" t="s">
        <v>65</v>
      </c>
      <c r="D27" s="96">
        <f t="shared" si="2"/>
        <v>0</v>
      </c>
      <c r="E27" s="83"/>
      <c r="F27" s="97" t="s">
        <v>19</v>
      </c>
      <c r="G27" s="92">
        <f>'스마트공장 진행현황'!M48</f>
        <v>75</v>
      </c>
      <c r="H27" s="83"/>
      <c r="I27" s="97" t="s">
        <v>19</v>
      </c>
      <c r="J27" s="92">
        <v>0.0</v>
      </c>
      <c r="K27" s="83"/>
      <c r="L27" s="97" t="s">
        <v>19</v>
      </c>
      <c r="M27" s="92">
        <v>0.0</v>
      </c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26.25" customHeight="1">
      <c r="A28" s="83"/>
      <c r="B28" s="88" t="s">
        <v>66</v>
      </c>
      <c r="C28" s="89" t="s">
        <v>67</v>
      </c>
      <c r="D28" s="96">
        <f t="shared" si="2"/>
        <v>0</v>
      </c>
      <c r="E28" s="83"/>
      <c r="F28" s="99" t="s">
        <v>24</v>
      </c>
      <c r="G28" s="109">
        <f>'스마트공장 진행현황'!O48</f>
        <v>0</v>
      </c>
      <c r="H28" s="83"/>
      <c r="I28" s="99" t="s">
        <v>24</v>
      </c>
      <c r="J28" s="109">
        <v>0.0</v>
      </c>
      <c r="K28" s="83"/>
      <c r="L28" s="99" t="s">
        <v>24</v>
      </c>
      <c r="M28" s="109">
        <v>0.0</v>
      </c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26.25" customHeight="1">
      <c r="A29" s="83"/>
      <c r="B29" s="110" t="s">
        <v>23</v>
      </c>
      <c r="C29" s="111" t="s">
        <v>68</v>
      </c>
      <c r="D29" s="112">
        <f t="shared" si="2"/>
        <v>0</v>
      </c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26.25" customHeight="1">
      <c r="A30" s="83"/>
      <c r="B30" s="113" t="s">
        <v>7</v>
      </c>
      <c r="C30" s="84"/>
      <c r="D30" s="114">
        <f>SUM(D15:D29)</f>
        <v>18</v>
      </c>
      <c r="E30" s="83"/>
      <c r="F30" s="3"/>
      <c r="G30" s="3"/>
      <c r="H30" s="83"/>
      <c r="I30" s="3"/>
      <c r="J30" s="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H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20">
    <mergeCell ref="J4:J5"/>
    <mergeCell ref="J6:J7"/>
    <mergeCell ref="F23:G23"/>
    <mergeCell ref="I23:J23"/>
    <mergeCell ref="L23:M23"/>
    <mergeCell ref="B30:C30"/>
    <mergeCell ref="F8:F10"/>
    <mergeCell ref="J8:J10"/>
    <mergeCell ref="B12:D12"/>
    <mergeCell ref="F12:G12"/>
    <mergeCell ref="I12:J12"/>
    <mergeCell ref="L12:M12"/>
    <mergeCell ref="B14:C14"/>
    <mergeCell ref="B1:D1"/>
    <mergeCell ref="F1:J1"/>
    <mergeCell ref="L1:M1"/>
    <mergeCell ref="D4:D5"/>
    <mergeCell ref="F4:F5"/>
    <mergeCell ref="D6:D9"/>
    <mergeCell ref="F6:F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0"/>
    <col customWidth="1" min="2" max="2" width="5.5"/>
    <col customWidth="1" min="3" max="3" width="4.63"/>
    <col customWidth="1" min="4" max="4" width="5.63"/>
    <col customWidth="1" min="5" max="5" width="8.38"/>
    <col customWidth="1" min="6" max="6" width="21.75"/>
    <col customWidth="1" min="7" max="7" width="18.75"/>
    <col customWidth="1" min="8" max="8" width="27.25"/>
    <col customWidth="1" min="9" max="9" width="13.38"/>
    <col customWidth="1" min="10" max="10" width="14.63"/>
    <col customWidth="1" min="11" max="11" width="85.38"/>
    <col customWidth="1" min="12" max="12" width="5.25"/>
    <col customWidth="1" min="13" max="13" width="11.75"/>
  </cols>
  <sheetData>
    <row r="1" ht="38.25" customHeight="1">
      <c r="A1" s="115" t="s">
        <v>69</v>
      </c>
      <c r="B1" s="116">
        <v>762.0</v>
      </c>
      <c r="C1" s="117" t="s">
        <v>70</v>
      </c>
      <c r="D1" s="117" t="s">
        <v>71</v>
      </c>
      <c r="E1" s="118" t="s">
        <v>72</v>
      </c>
      <c r="F1" s="119" t="s">
        <v>73</v>
      </c>
      <c r="G1" s="119" t="s">
        <v>74</v>
      </c>
      <c r="H1" s="119" t="s">
        <v>75</v>
      </c>
      <c r="I1" s="117" t="s">
        <v>8</v>
      </c>
      <c r="J1" s="117" t="s">
        <v>76</v>
      </c>
      <c r="K1" s="120" t="s">
        <v>77</v>
      </c>
      <c r="L1" s="121" t="s">
        <v>78</v>
      </c>
      <c r="M1" s="117" t="s">
        <v>79</v>
      </c>
      <c r="N1" s="122" t="s">
        <v>80</v>
      </c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</row>
    <row r="2">
      <c r="A2" s="124"/>
      <c r="B2" s="116">
        <v>767.0</v>
      </c>
      <c r="C2" s="125"/>
      <c r="D2" s="126"/>
      <c r="E2" s="127"/>
      <c r="F2" s="128"/>
      <c r="G2" s="129"/>
      <c r="H2" s="129"/>
      <c r="I2" s="129"/>
      <c r="J2" s="130"/>
      <c r="K2" s="131"/>
      <c r="L2" s="126"/>
      <c r="M2" s="126"/>
      <c r="N2" s="132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</row>
    <row r="3">
      <c r="A3" s="124"/>
      <c r="B3" s="116">
        <v>766.0</v>
      </c>
      <c r="C3" s="125"/>
      <c r="D3" s="126"/>
      <c r="E3" s="127"/>
      <c r="F3" s="128"/>
      <c r="G3" s="129"/>
      <c r="H3" s="129"/>
      <c r="I3" s="129"/>
      <c r="J3" s="130"/>
      <c r="K3" s="131"/>
      <c r="L3" s="126"/>
      <c r="M3" s="126"/>
      <c r="N3" s="132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</row>
    <row r="4">
      <c r="A4" s="124"/>
      <c r="B4" s="116">
        <v>765.0</v>
      </c>
      <c r="C4" s="125"/>
      <c r="D4" s="126"/>
      <c r="E4" s="127"/>
      <c r="F4" s="128"/>
      <c r="G4" s="129"/>
      <c r="H4" s="129"/>
      <c r="I4" s="129"/>
      <c r="J4" s="130"/>
      <c r="K4" s="131"/>
      <c r="L4" s="126"/>
      <c r="M4" s="126"/>
      <c r="N4" s="132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</row>
    <row r="5">
      <c r="A5" s="124"/>
      <c r="B5" s="116">
        <v>764.0</v>
      </c>
      <c r="C5" s="125"/>
      <c r="D5" s="126"/>
      <c r="E5" s="127"/>
      <c r="F5" s="128"/>
      <c r="G5" s="129"/>
      <c r="H5" s="129"/>
      <c r="I5" s="129"/>
      <c r="J5" s="130"/>
      <c r="K5" s="131"/>
      <c r="L5" s="126"/>
      <c r="M5" s="126"/>
      <c r="N5" s="132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</row>
    <row r="6">
      <c r="A6" s="124"/>
      <c r="B6" s="116">
        <v>763.0</v>
      </c>
      <c r="C6" s="125"/>
      <c r="D6" s="126"/>
      <c r="E6" s="127"/>
      <c r="F6" s="128"/>
      <c r="G6" s="129"/>
      <c r="H6" s="129"/>
      <c r="I6" s="129"/>
      <c r="J6" s="130"/>
      <c r="K6" s="131"/>
      <c r="L6" s="126"/>
      <c r="M6" s="126"/>
      <c r="N6" s="132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</row>
    <row r="7">
      <c r="A7" s="124"/>
      <c r="B7" s="116">
        <v>762.0</v>
      </c>
      <c r="C7" s="125">
        <v>46189.0</v>
      </c>
      <c r="D7" s="126" t="s">
        <v>81</v>
      </c>
      <c r="E7" s="127" t="s">
        <v>82</v>
      </c>
      <c r="F7" s="128" t="s">
        <v>83</v>
      </c>
      <c r="G7" s="129" t="s">
        <v>84</v>
      </c>
      <c r="H7" s="129" t="s">
        <v>85</v>
      </c>
      <c r="I7" s="129" t="s">
        <v>86</v>
      </c>
      <c r="J7" s="130">
        <v>46189.583333333336</v>
      </c>
      <c r="K7" s="131" t="s">
        <v>87</v>
      </c>
      <c r="L7" s="126">
        <v>0.5</v>
      </c>
      <c r="M7" s="126">
        <v>0.0</v>
      </c>
      <c r="N7" s="132" t="str">
        <f t="array" ref="N7">LET(행번호, MATCH(1, INDEX(('수주 및 입금 진행현황'!$F:$F=G7) * ('수주 및 입금 진행현황'!$G:$G=H7) * ('수주 및 입금 진행현황'!$F:$F&lt;&gt;""), 0), 0), IF(ISNUMBER(행번호), HYPERLINK("#gid=" &amp; "1759022251" &amp; "&amp;range=A" &amp; 행번호, "이동"), "X"))</f>
        <v>X</v>
      </c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</row>
    <row r="8">
      <c r="A8" s="124"/>
      <c r="B8" s="116">
        <v>761.0</v>
      </c>
      <c r="C8" s="125">
        <v>46189.0</v>
      </c>
      <c r="D8" s="126" t="s">
        <v>88</v>
      </c>
      <c r="E8" s="127" t="s">
        <v>89</v>
      </c>
      <c r="F8" s="128" t="s">
        <v>90</v>
      </c>
      <c r="G8" s="129" t="s">
        <v>91</v>
      </c>
      <c r="H8" s="129" t="s">
        <v>92</v>
      </c>
      <c r="I8" s="129" t="s">
        <v>93</v>
      </c>
      <c r="J8" s="130">
        <v>46189.416666666664</v>
      </c>
      <c r="K8" s="131" t="s">
        <v>94</v>
      </c>
      <c r="L8" s="126">
        <v>0.2</v>
      </c>
      <c r="M8" s="126">
        <v>0.0</v>
      </c>
      <c r="N8" s="134" t="s">
        <v>95</v>
      </c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</row>
    <row r="9">
      <c r="A9" s="124"/>
      <c r="B9" s="116">
        <v>760.0</v>
      </c>
      <c r="C9" s="125">
        <v>46189.0</v>
      </c>
      <c r="D9" s="126" t="s">
        <v>88</v>
      </c>
      <c r="E9" s="127" t="s">
        <v>89</v>
      </c>
      <c r="F9" s="128" t="s">
        <v>90</v>
      </c>
      <c r="G9" s="129" t="s">
        <v>91</v>
      </c>
      <c r="H9" s="129" t="s">
        <v>92</v>
      </c>
      <c r="I9" s="129" t="s">
        <v>86</v>
      </c>
      <c r="J9" s="130">
        <v>46189.416666666664</v>
      </c>
      <c r="K9" s="131" t="s">
        <v>96</v>
      </c>
      <c r="L9" s="126">
        <v>0.5</v>
      </c>
      <c r="M9" s="126">
        <v>0.0</v>
      </c>
      <c r="N9" s="134" t="s">
        <v>95</v>
      </c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</row>
    <row r="10">
      <c r="A10" s="124"/>
      <c r="B10" s="116">
        <v>759.0</v>
      </c>
      <c r="C10" s="135">
        <v>46188.0</v>
      </c>
      <c r="D10" s="126" t="s">
        <v>88</v>
      </c>
      <c r="E10" s="127" t="s">
        <v>89</v>
      </c>
      <c r="F10" s="128" t="s">
        <v>90</v>
      </c>
      <c r="G10" s="129" t="s">
        <v>97</v>
      </c>
      <c r="H10" s="129" t="s">
        <v>98</v>
      </c>
      <c r="I10" s="129" t="s">
        <v>93</v>
      </c>
      <c r="J10" s="130">
        <v>46188.479166666664</v>
      </c>
      <c r="K10" s="131" t="s">
        <v>94</v>
      </c>
      <c r="L10" s="126">
        <v>0.2</v>
      </c>
      <c r="M10" s="126">
        <v>0.0</v>
      </c>
      <c r="N10" s="134" t="s">
        <v>95</v>
      </c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</row>
    <row r="11">
      <c r="A11" s="124"/>
      <c r="B11" s="116">
        <v>758.0</v>
      </c>
      <c r="C11" s="135">
        <v>46188.0</v>
      </c>
      <c r="D11" s="126" t="s">
        <v>88</v>
      </c>
      <c r="E11" s="127" t="s">
        <v>89</v>
      </c>
      <c r="F11" s="128" t="s">
        <v>90</v>
      </c>
      <c r="G11" s="129" t="s">
        <v>97</v>
      </c>
      <c r="H11" s="129" t="s">
        <v>98</v>
      </c>
      <c r="I11" s="129" t="s">
        <v>86</v>
      </c>
      <c r="J11" s="130">
        <v>46188.479166666664</v>
      </c>
      <c r="K11" s="131" t="s">
        <v>99</v>
      </c>
      <c r="L11" s="126">
        <v>0.5</v>
      </c>
      <c r="M11" s="126">
        <v>0.0</v>
      </c>
      <c r="N11" s="134" t="s">
        <v>95</v>
      </c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</row>
    <row r="12">
      <c r="A12" s="124"/>
      <c r="B12" s="116">
        <v>757.0</v>
      </c>
      <c r="C12" s="135">
        <v>46188.0</v>
      </c>
      <c r="D12" s="126" t="s">
        <v>88</v>
      </c>
      <c r="E12" s="127" t="s">
        <v>89</v>
      </c>
      <c r="F12" s="128" t="s">
        <v>90</v>
      </c>
      <c r="G12" s="129" t="s">
        <v>97</v>
      </c>
      <c r="H12" s="129" t="s">
        <v>98</v>
      </c>
      <c r="I12" s="129" t="s">
        <v>100</v>
      </c>
      <c r="J12" s="130">
        <v>46188.479166666664</v>
      </c>
      <c r="K12" s="131" t="s">
        <v>101</v>
      </c>
      <c r="L12" s="126">
        <v>0.2</v>
      </c>
      <c r="M12" s="126">
        <v>0.0</v>
      </c>
      <c r="N12" s="134" t="s">
        <v>95</v>
      </c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</row>
    <row r="13">
      <c r="A13" s="124"/>
      <c r="B13" s="116">
        <v>756.0</v>
      </c>
      <c r="C13" s="135">
        <v>46188.0</v>
      </c>
      <c r="D13" s="126" t="s">
        <v>81</v>
      </c>
      <c r="E13" s="127" t="s">
        <v>82</v>
      </c>
      <c r="F13" s="128" t="s">
        <v>83</v>
      </c>
      <c r="G13" s="129" t="s">
        <v>84</v>
      </c>
      <c r="H13" s="129" t="s">
        <v>85</v>
      </c>
      <c r="I13" s="129" t="s">
        <v>86</v>
      </c>
      <c r="J13" s="130">
        <v>46188.041666666664</v>
      </c>
      <c r="K13" s="131" t="s">
        <v>102</v>
      </c>
      <c r="L13" s="126">
        <v>0.5</v>
      </c>
      <c r="M13" s="126"/>
      <c r="N13" s="132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</row>
    <row r="14">
      <c r="A14" s="124"/>
      <c r="B14" s="116">
        <v>755.0</v>
      </c>
      <c r="C14" s="135">
        <v>46188.0</v>
      </c>
      <c r="D14" s="126" t="s">
        <v>88</v>
      </c>
      <c r="E14" s="127" t="s">
        <v>103</v>
      </c>
      <c r="F14" s="128" t="s">
        <v>104</v>
      </c>
      <c r="G14" s="129" t="s">
        <v>105</v>
      </c>
      <c r="H14" s="129" t="s">
        <v>106</v>
      </c>
      <c r="I14" s="129" t="s">
        <v>93</v>
      </c>
      <c r="J14" s="129" t="s">
        <v>107</v>
      </c>
      <c r="K14" s="131" t="s">
        <v>94</v>
      </c>
      <c r="L14" s="126">
        <v>0.2</v>
      </c>
      <c r="M14" s="126">
        <v>0.0</v>
      </c>
      <c r="N14" s="134" t="s">
        <v>95</v>
      </c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</row>
    <row r="15" ht="27.75" customHeight="1">
      <c r="A15" s="124"/>
      <c r="B15" s="116">
        <v>754.0</v>
      </c>
      <c r="C15" s="135">
        <v>46188.0</v>
      </c>
      <c r="D15" s="126" t="s">
        <v>88</v>
      </c>
      <c r="E15" s="127" t="s">
        <v>103</v>
      </c>
      <c r="F15" s="128" t="s">
        <v>104</v>
      </c>
      <c r="G15" s="129" t="s">
        <v>105</v>
      </c>
      <c r="H15" s="129" t="s">
        <v>106</v>
      </c>
      <c r="I15" s="129" t="s">
        <v>86</v>
      </c>
      <c r="J15" s="129" t="s">
        <v>107</v>
      </c>
      <c r="K15" s="131" t="s">
        <v>108</v>
      </c>
      <c r="L15" s="126">
        <v>0.5</v>
      </c>
      <c r="M15" s="126">
        <v>0.0</v>
      </c>
      <c r="N15" s="134" t="s">
        <v>95</v>
      </c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</row>
    <row r="16">
      <c r="A16" s="124"/>
      <c r="B16" s="116">
        <v>753.0</v>
      </c>
      <c r="C16" s="135">
        <v>46188.0</v>
      </c>
      <c r="D16" s="126" t="s">
        <v>88</v>
      </c>
      <c r="E16" s="127" t="s">
        <v>103</v>
      </c>
      <c r="F16" s="128" t="s">
        <v>104</v>
      </c>
      <c r="G16" s="129" t="s">
        <v>105</v>
      </c>
      <c r="H16" s="129" t="s">
        <v>106</v>
      </c>
      <c r="I16" s="129" t="s">
        <v>100</v>
      </c>
      <c r="J16" s="129" t="s">
        <v>107</v>
      </c>
      <c r="K16" s="131" t="s">
        <v>109</v>
      </c>
      <c r="L16" s="126">
        <v>0.2</v>
      </c>
      <c r="M16" s="126">
        <v>0.0</v>
      </c>
      <c r="N16" s="134" t="s">
        <v>95</v>
      </c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</row>
    <row r="17">
      <c r="A17" s="124"/>
      <c r="B17" s="116">
        <v>752.0</v>
      </c>
      <c r="C17" s="125">
        <v>46184.0</v>
      </c>
      <c r="D17" s="126" t="s">
        <v>88</v>
      </c>
      <c r="E17" s="136" t="s">
        <v>110</v>
      </c>
      <c r="F17" s="137" t="s">
        <v>111</v>
      </c>
      <c r="G17" s="129" t="s">
        <v>112</v>
      </c>
      <c r="H17" s="129" t="s">
        <v>113</v>
      </c>
      <c r="I17" s="129" t="s">
        <v>93</v>
      </c>
      <c r="J17" s="129" t="s">
        <v>114</v>
      </c>
      <c r="K17" s="131" t="s">
        <v>94</v>
      </c>
      <c r="L17" s="126">
        <v>0.25</v>
      </c>
      <c r="M17" s="126">
        <v>0.0</v>
      </c>
      <c r="N17" s="134" t="s">
        <v>95</v>
      </c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</row>
    <row r="18">
      <c r="A18" s="124"/>
      <c r="B18" s="116">
        <v>751.0</v>
      </c>
      <c r="C18" s="125">
        <v>46184.0</v>
      </c>
      <c r="D18" s="126" t="s">
        <v>88</v>
      </c>
      <c r="E18" s="136" t="s">
        <v>110</v>
      </c>
      <c r="F18" s="137" t="s">
        <v>111</v>
      </c>
      <c r="G18" s="129" t="s">
        <v>112</v>
      </c>
      <c r="H18" s="129" t="s">
        <v>113</v>
      </c>
      <c r="I18" s="129" t="s">
        <v>100</v>
      </c>
      <c r="J18" s="129" t="s">
        <v>114</v>
      </c>
      <c r="K18" s="131" t="s">
        <v>109</v>
      </c>
      <c r="L18" s="126">
        <v>0.25</v>
      </c>
      <c r="M18" s="126">
        <v>0.0</v>
      </c>
      <c r="N18" s="134" t="s">
        <v>95</v>
      </c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</row>
    <row r="19">
      <c r="A19" s="124"/>
      <c r="B19" s="116">
        <v>750.0</v>
      </c>
      <c r="C19" s="125">
        <v>46184.0</v>
      </c>
      <c r="D19" s="126" t="s">
        <v>88</v>
      </c>
      <c r="E19" s="136" t="s">
        <v>110</v>
      </c>
      <c r="F19" s="137" t="s">
        <v>111</v>
      </c>
      <c r="G19" s="129" t="s">
        <v>112</v>
      </c>
      <c r="H19" s="129" t="s">
        <v>113</v>
      </c>
      <c r="I19" s="129" t="s">
        <v>86</v>
      </c>
      <c r="J19" s="129" t="s">
        <v>114</v>
      </c>
      <c r="K19" s="131" t="s">
        <v>115</v>
      </c>
      <c r="L19" s="126">
        <v>0.5</v>
      </c>
      <c r="M19" s="126">
        <v>0.0</v>
      </c>
      <c r="N19" s="134" t="s">
        <v>95</v>
      </c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</row>
    <row r="20">
      <c r="A20" s="124"/>
      <c r="B20" s="116">
        <v>749.0</v>
      </c>
      <c r="C20" s="125">
        <v>46184.0</v>
      </c>
      <c r="D20" s="126" t="s">
        <v>116</v>
      </c>
      <c r="E20" s="127" t="s">
        <v>117</v>
      </c>
      <c r="F20" s="128" t="s">
        <v>83</v>
      </c>
      <c r="G20" s="129" t="s">
        <v>118</v>
      </c>
      <c r="H20" s="129" t="s">
        <v>119</v>
      </c>
      <c r="I20" s="129" t="s">
        <v>120</v>
      </c>
      <c r="J20" s="129" t="s">
        <v>121</v>
      </c>
      <c r="K20" s="131" t="s">
        <v>122</v>
      </c>
      <c r="L20" s="126">
        <v>0.7</v>
      </c>
      <c r="M20" s="126"/>
      <c r="N20" s="132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</row>
    <row r="21">
      <c r="A21" s="124"/>
      <c r="B21" s="116">
        <v>748.0</v>
      </c>
      <c r="C21" s="135">
        <v>46183.0</v>
      </c>
      <c r="D21" s="126" t="s">
        <v>88</v>
      </c>
      <c r="E21" s="127" t="s">
        <v>103</v>
      </c>
      <c r="F21" s="128" t="s">
        <v>104</v>
      </c>
      <c r="G21" s="129" t="s">
        <v>123</v>
      </c>
      <c r="H21" s="129" t="s">
        <v>124</v>
      </c>
      <c r="I21" s="129" t="s">
        <v>93</v>
      </c>
      <c r="J21" s="130">
        <v>46183.6875</v>
      </c>
      <c r="K21" s="131" t="s">
        <v>94</v>
      </c>
      <c r="L21" s="126">
        <v>0.25</v>
      </c>
      <c r="M21" s="126">
        <v>0.0</v>
      </c>
      <c r="N21" s="134" t="s">
        <v>95</v>
      </c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</row>
    <row r="22">
      <c r="A22" s="124"/>
      <c r="B22" s="116">
        <v>747.0</v>
      </c>
      <c r="C22" s="135">
        <v>46183.0</v>
      </c>
      <c r="D22" s="126" t="s">
        <v>88</v>
      </c>
      <c r="E22" s="127" t="s">
        <v>103</v>
      </c>
      <c r="F22" s="128" t="s">
        <v>104</v>
      </c>
      <c r="G22" s="129" t="s">
        <v>123</v>
      </c>
      <c r="H22" s="129" t="s">
        <v>124</v>
      </c>
      <c r="I22" s="129" t="s">
        <v>100</v>
      </c>
      <c r="J22" s="130">
        <v>46183.6875</v>
      </c>
      <c r="K22" s="131" t="s">
        <v>109</v>
      </c>
      <c r="L22" s="126">
        <v>0.25</v>
      </c>
      <c r="M22" s="126">
        <v>0.0</v>
      </c>
      <c r="N22" s="134" t="s">
        <v>95</v>
      </c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</row>
    <row r="23">
      <c r="A23" s="124"/>
      <c r="B23" s="116">
        <v>746.0</v>
      </c>
      <c r="C23" s="135">
        <v>46183.0</v>
      </c>
      <c r="D23" s="126" t="s">
        <v>88</v>
      </c>
      <c r="E23" s="136" t="s">
        <v>110</v>
      </c>
      <c r="F23" s="137" t="s">
        <v>111</v>
      </c>
      <c r="G23" s="129" t="s">
        <v>125</v>
      </c>
      <c r="H23" s="129" t="s">
        <v>126</v>
      </c>
      <c r="I23" s="129" t="s">
        <v>100</v>
      </c>
      <c r="J23" s="130">
        <v>46183.625</v>
      </c>
      <c r="K23" s="131" t="s">
        <v>109</v>
      </c>
      <c r="L23" s="126">
        <v>0.25</v>
      </c>
      <c r="M23" s="126">
        <v>0.0</v>
      </c>
      <c r="N23" s="132" t="str">
        <f t="array" ref="N23">LET(행번호, MATCH(1, INDEX(('수주 및 입금 진행현황'!$F:$F=G23) * ('수주 및 입금 진행현황'!$G:$G=H23) * ('수주 및 입금 진행현황'!$F:$F&lt;&gt;""), 0), 0), IF(ISNUMBER(행번호), HYPERLINK("#gid=" &amp; "1759022251" &amp; "&amp;range=A" &amp; 행번호, "이동"), "X"))</f>
        <v>X</v>
      </c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</row>
    <row r="24">
      <c r="A24" s="124"/>
      <c r="B24" s="116">
        <v>745.0</v>
      </c>
      <c r="C24" s="135">
        <v>46183.0</v>
      </c>
      <c r="D24" s="126" t="s">
        <v>88</v>
      </c>
      <c r="E24" s="136" t="s">
        <v>110</v>
      </c>
      <c r="F24" s="137" t="s">
        <v>111</v>
      </c>
      <c r="G24" s="129" t="s">
        <v>125</v>
      </c>
      <c r="H24" s="129" t="s">
        <v>127</v>
      </c>
      <c r="I24" s="129" t="s">
        <v>100</v>
      </c>
      <c r="J24" s="130">
        <v>46183.625</v>
      </c>
      <c r="K24" s="131" t="s">
        <v>109</v>
      </c>
      <c r="L24" s="126">
        <v>0.25</v>
      </c>
      <c r="M24" s="126">
        <v>0.0</v>
      </c>
      <c r="N24" s="132" t="str">
        <f t="array" ref="N24">LET(행번호, MATCH(1, INDEX(('수주 및 입금 진행현황'!$F:$F=G24) * ('수주 및 입금 진행현황'!$G:$G=H24) * ('수주 및 입금 진행현황'!$F:$F&lt;&gt;""), 0), 0), IF(ISNUMBER(행번호), HYPERLINK("#gid=" &amp; "1759022251" &amp; "&amp;range=A" &amp; 행번호, "이동"), "X"))</f>
        <v>X</v>
      </c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</row>
    <row r="25">
      <c r="A25" s="124"/>
      <c r="B25" s="116">
        <v>744.0</v>
      </c>
      <c r="C25" s="135">
        <v>46183.0</v>
      </c>
      <c r="D25" s="126" t="s">
        <v>88</v>
      </c>
      <c r="E25" s="127" t="s">
        <v>89</v>
      </c>
      <c r="F25" s="128" t="s">
        <v>90</v>
      </c>
      <c r="G25" s="129" t="s">
        <v>97</v>
      </c>
      <c r="H25" s="129" t="s">
        <v>128</v>
      </c>
      <c r="I25" s="129" t="s">
        <v>93</v>
      </c>
      <c r="J25" s="130">
        <v>46183.604166666664</v>
      </c>
      <c r="K25" s="131" t="s">
        <v>94</v>
      </c>
      <c r="L25" s="126">
        <v>0.25</v>
      </c>
      <c r="M25" s="126">
        <v>0.0</v>
      </c>
      <c r="N25" s="134" t="s">
        <v>95</v>
      </c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</row>
    <row r="26">
      <c r="A26" s="124"/>
      <c r="B26" s="116">
        <v>743.0</v>
      </c>
      <c r="C26" s="135">
        <v>46183.0</v>
      </c>
      <c r="D26" s="126" t="s">
        <v>88</v>
      </c>
      <c r="E26" s="127" t="s">
        <v>89</v>
      </c>
      <c r="F26" s="128" t="s">
        <v>90</v>
      </c>
      <c r="G26" s="129" t="s">
        <v>97</v>
      </c>
      <c r="H26" s="129" t="s">
        <v>128</v>
      </c>
      <c r="I26" s="129" t="s">
        <v>86</v>
      </c>
      <c r="J26" s="130">
        <v>46183.604166666664</v>
      </c>
      <c r="K26" s="131" t="s">
        <v>129</v>
      </c>
      <c r="L26" s="126">
        <v>0.5</v>
      </c>
      <c r="M26" s="126">
        <v>0.0</v>
      </c>
      <c r="N26" s="134" t="s">
        <v>95</v>
      </c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</row>
    <row r="27">
      <c r="A27" s="124"/>
      <c r="B27" s="116">
        <v>742.0</v>
      </c>
      <c r="C27" s="135">
        <v>46183.0</v>
      </c>
      <c r="D27" s="126" t="s">
        <v>88</v>
      </c>
      <c r="E27" s="127" t="s">
        <v>103</v>
      </c>
      <c r="F27" s="128" t="s">
        <v>104</v>
      </c>
      <c r="G27" s="129" t="s">
        <v>91</v>
      </c>
      <c r="H27" s="129" t="s">
        <v>130</v>
      </c>
      <c r="I27" s="129" t="s">
        <v>86</v>
      </c>
      <c r="J27" s="130">
        <v>46183.604166666664</v>
      </c>
      <c r="K27" s="131" t="s">
        <v>99</v>
      </c>
      <c r="L27" s="126">
        <v>0.5</v>
      </c>
      <c r="M27" s="126">
        <v>0.0</v>
      </c>
      <c r="N27" s="134" t="s">
        <v>95</v>
      </c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</row>
    <row r="28">
      <c r="A28" s="124"/>
      <c r="B28" s="116">
        <v>741.0</v>
      </c>
      <c r="C28" s="135">
        <v>46183.0</v>
      </c>
      <c r="D28" s="126" t="s">
        <v>81</v>
      </c>
      <c r="E28" s="127" t="s">
        <v>82</v>
      </c>
      <c r="F28" s="128" t="s">
        <v>83</v>
      </c>
      <c r="G28" s="129" t="s">
        <v>131</v>
      </c>
      <c r="H28" s="129" t="s">
        <v>132</v>
      </c>
      <c r="I28" s="129" t="s">
        <v>86</v>
      </c>
      <c r="J28" s="138">
        <v>46183.5</v>
      </c>
      <c r="K28" s="131" t="s">
        <v>133</v>
      </c>
      <c r="L28" s="126">
        <v>0.5</v>
      </c>
      <c r="M28" s="126"/>
      <c r="N28" s="132" t="str">
        <f t="array" ref="N28">LET(행번호, MATCH(1, INDEX(('수주 및 입금 진행현황'!$F:$F=G28) * ('수주 및 입금 진행현황'!$G:$G=H28) * ('수주 및 입금 진행현황'!$F:$F&lt;&gt;""), 0), 0), IF(ISNUMBER(행번호), HYPERLINK("#gid=" &amp; "1759022251" &amp; "&amp;range=A" &amp; 행번호, "이동"), "X"))</f>
        <v>X</v>
      </c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</row>
    <row r="29">
      <c r="A29" s="124"/>
      <c r="B29" s="116">
        <v>740.0</v>
      </c>
      <c r="C29" s="135">
        <v>46183.0</v>
      </c>
      <c r="D29" s="126" t="s">
        <v>81</v>
      </c>
      <c r="E29" s="127" t="s">
        <v>82</v>
      </c>
      <c r="F29" s="128" t="s">
        <v>83</v>
      </c>
      <c r="G29" s="129" t="s">
        <v>134</v>
      </c>
      <c r="H29" s="129" t="s">
        <v>135</v>
      </c>
      <c r="I29" s="129" t="s">
        <v>86</v>
      </c>
      <c r="J29" s="138">
        <v>46183.5</v>
      </c>
      <c r="K29" s="131" t="s">
        <v>99</v>
      </c>
      <c r="L29" s="126">
        <v>0.5</v>
      </c>
      <c r="M29" s="126"/>
      <c r="N29" s="132" t="str">
        <f t="array" ref="N29">LET(행번호, MATCH(1, INDEX(('수주 및 입금 진행현황'!$F:$F=G29) * ('수주 및 입금 진행현황'!$G:$G=H29) * ('수주 및 입금 진행현황'!$F:$F&lt;&gt;""), 0), 0), IF(ISNUMBER(행번호), HYPERLINK("#gid=" &amp; "1759022251" &amp; "&amp;range=A" &amp; 행번호, "이동"), "X"))</f>
        <v>X</v>
      </c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</row>
    <row r="30">
      <c r="A30" s="124"/>
      <c r="B30" s="116">
        <v>739.0</v>
      </c>
      <c r="C30" s="135">
        <v>46183.0</v>
      </c>
      <c r="D30" s="126" t="s">
        <v>136</v>
      </c>
      <c r="E30" s="127" t="s">
        <v>137</v>
      </c>
      <c r="F30" s="128" t="s">
        <v>138</v>
      </c>
      <c r="G30" s="129" t="s">
        <v>139</v>
      </c>
      <c r="H30" s="129" t="s">
        <v>140</v>
      </c>
      <c r="I30" s="129" t="s">
        <v>120</v>
      </c>
      <c r="J30" s="130">
        <v>46183.4375</v>
      </c>
      <c r="K30" s="131" t="s">
        <v>141</v>
      </c>
      <c r="L30" s="126">
        <v>0.5</v>
      </c>
      <c r="M30" s="126">
        <v>0.0</v>
      </c>
      <c r="N30" s="132" t="str">
        <f t="array" ref="N30">LET(행번호, MATCH(1, INDEX(('수주 및 입금 진행현황'!$F:$F=G30) * ('수주 및 입금 진행현황'!$G:$G=H30) * ('수주 및 입금 진행현황'!$F:$F&lt;&gt;""), 0), 0), IF(ISNUMBER(행번호), HYPERLINK("#gid=" &amp; "1759022251" &amp; "&amp;range=A" &amp; 행번호, "이동"), "X"))</f>
        <v>X</v>
      </c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</row>
    <row r="31">
      <c r="A31" s="124"/>
      <c r="B31" s="116">
        <v>738.0</v>
      </c>
      <c r="C31" s="125">
        <v>46181.0</v>
      </c>
      <c r="D31" s="126" t="s">
        <v>88</v>
      </c>
      <c r="E31" s="127" t="s">
        <v>103</v>
      </c>
      <c r="F31" s="128" t="s">
        <v>104</v>
      </c>
      <c r="G31" s="129" t="s">
        <v>142</v>
      </c>
      <c r="H31" s="129" t="s">
        <v>143</v>
      </c>
      <c r="I31" s="129" t="s">
        <v>86</v>
      </c>
      <c r="J31" s="130">
        <v>46181.6875</v>
      </c>
      <c r="K31" s="131" t="s">
        <v>99</v>
      </c>
      <c r="L31" s="126">
        <v>0.5</v>
      </c>
      <c r="M31" s="126">
        <v>0.0</v>
      </c>
      <c r="N31" s="134" t="s">
        <v>95</v>
      </c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</row>
    <row r="32">
      <c r="A32" s="124"/>
      <c r="B32" s="116">
        <v>737.0</v>
      </c>
      <c r="C32" s="125">
        <v>46181.0</v>
      </c>
      <c r="D32" s="126" t="s">
        <v>88</v>
      </c>
      <c r="E32" s="127" t="s">
        <v>103</v>
      </c>
      <c r="F32" s="128" t="s">
        <v>104</v>
      </c>
      <c r="G32" s="129" t="s">
        <v>142</v>
      </c>
      <c r="H32" s="129" t="s">
        <v>143</v>
      </c>
      <c r="I32" s="129" t="s">
        <v>100</v>
      </c>
      <c r="J32" s="130">
        <v>46181.6875</v>
      </c>
      <c r="K32" s="131" t="s">
        <v>109</v>
      </c>
      <c r="L32" s="126">
        <v>0.25</v>
      </c>
      <c r="M32" s="126">
        <v>0.0</v>
      </c>
      <c r="N32" s="134" t="s">
        <v>95</v>
      </c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</row>
    <row r="33">
      <c r="A33" s="124"/>
      <c r="B33" s="116">
        <v>736.0</v>
      </c>
      <c r="C33" s="125">
        <v>46181.0</v>
      </c>
      <c r="D33" s="126" t="s">
        <v>136</v>
      </c>
      <c r="E33" s="127" t="s">
        <v>144</v>
      </c>
      <c r="F33" s="128" t="s">
        <v>138</v>
      </c>
      <c r="G33" s="129" t="s">
        <v>145</v>
      </c>
      <c r="H33" s="129" t="s">
        <v>146</v>
      </c>
      <c r="I33" s="129" t="s">
        <v>120</v>
      </c>
      <c r="J33" s="130">
        <v>46181.708333333336</v>
      </c>
      <c r="K33" s="131" t="s">
        <v>99</v>
      </c>
      <c r="L33" s="126">
        <v>0.5</v>
      </c>
      <c r="M33" s="126"/>
      <c r="N33" s="132" t="str">
        <f t="array" ref="N33">LET(행번호, MATCH(1, INDEX(('수주 및 입금 진행현황'!$F:$F=G33) * ('수주 및 입금 진행현황'!$G:$G=H33) * ('수주 및 입금 진행현황'!$F:$F&lt;&gt;""), 0), 0), IF(ISNUMBER(행번호), HYPERLINK("#gid=" &amp; "1759022251" &amp; "&amp;range=A" &amp; 행번호, "이동"), "X"))</f>
        <v>X</v>
      </c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</row>
    <row r="34">
      <c r="A34" s="124"/>
      <c r="B34" s="116">
        <v>735.0</v>
      </c>
      <c r="C34" s="125">
        <v>46181.0</v>
      </c>
      <c r="D34" s="126" t="s">
        <v>81</v>
      </c>
      <c r="E34" s="127" t="s">
        <v>82</v>
      </c>
      <c r="F34" s="128" t="s">
        <v>83</v>
      </c>
      <c r="G34" s="129" t="s">
        <v>147</v>
      </c>
      <c r="H34" s="129" t="s">
        <v>148</v>
      </c>
      <c r="I34" s="129" t="s">
        <v>86</v>
      </c>
      <c r="J34" s="130">
        <v>46181.479166666664</v>
      </c>
      <c r="K34" s="131" t="s">
        <v>149</v>
      </c>
      <c r="L34" s="126">
        <v>0.5</v>
      </c>
      <c r="M34" s="126"/>
      <c r="N34" s="132" t="str">
        <f t="array" ref="N34">LET(행번호, MATCH(1, INDEX(('수주 및 입금 진행현황'!$F:$F=G34) * ('수주 및 입금 진행현황'!$G:$G=H34) * ('수주 및 입금 진행현황'!$F:$F&lt;&gt;""), 0), 0), IF(ISNUMBER(행번호), HYPERLINK("#gid=" &amp; "1759022251" &amp; "&amp;range=A" &amp; 행번호, "이동"), "X"))</f>
        <v>X</v>
      </c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</row>
    <row r="35">
      <c r="A35" s="124"/>
      <c r="B35" s="116">
        <v>734.0</v>
      </c>
      <c r="C35" s="125">
        <v>46181.0</v>
      </c>
      <c r="D35" s="126" t="s">
        <v>88</v>
      </c>
      <c r="E35" s="127" t="s">
        <v>103</v>
      </c>
      <c r="F35" s="128" t="s">
        <v>104</v>
      </c>
      <c r="G35" s="129" t="s">
        <v>91</v>
      </c>
      <c r="H35" s="129" t="s">
        <v>150</v>
      </c>
      <c r="I35" s="129" t="s">
        <v>86</v>
      </c>
      <c r="J35" s="130">
        <v>46181.458333333336</v>
      </c>
      <c r="K35" s="131" t="s">
        <v>151</v>
      </c>
      <c r="L35" s="126">
        <v>0.5</v>
      </c>
      <c r="M35" s="126">
        <v>0.0</v>
      </c>
      <c r="N35" s="134" t="s">
        <v>95</v>
      </c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</row>
    <row r="36">
      <c r="A36" s="124"/>
      <c r="B36" s="116">
        <v>733.0</v>
      </c>
      <c r="C36" s="125">
        <v>46181.0</v>
      </c>
      <c r="D36" s="126" t="s">
        <v>81</v>
      </c>
      <c r="E36" s="127" t="s">
        <v>82</v>
      </c>
      <c r="F36" s="128" t="s">
        <v>83</v>
      </c>
      <c r="G36" s="129" t="s">
        <v>152</v>
      </c>
      <c r="H36" s="129" t="s">
        <v>153</v>
      </c>
      <c r="I36" s="129" t="s">
        <v>86</v>
      </c>
      <c r="J36" s="130">
        <v>46181.416666666664</v>
      </c>
      <c r="K36" s="131" t="s">
        <v>154</v>
      </c>
      <c r="L36" s="126">
        <v>0.5</v>
      </c>
      <c r="M36" s="126"/>
      <c r="N36" s="132" t="str">
        <f t="array" ref="N36">LET(행번호, MATCH(1, INDEX(('수주 및 입금 진행현황'!$F:$F=G36) * ('수주 및 입금 진행현황'!$G:$G=H36) * ('수주 및 입금 진행현황'!$F:$F&lt;&gt;""), 0), 0), IF(ISNUMBER(행번호), HYPERLINK("#gid=" &amp; "1759022251" &amp; "&amp;range=A" &amp; 행번호, "이동"), "X"))</f>
        <v>X</v>
      </c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</row>
    <row r="37">
      <c r="A37" s="124"/>
      <c r="B37" s="116">
        <v>732.0</v>
      </c>
      <c r="C37" s="135">
        <v>46178.0</v>
      </c>
      <c r="D37" s="126" t="s">
        <v>88</v>
      </c>
      <c r="E37" s="127" t="s">
        <v>89</v>
      </c>
      <c r="F37" s="128" t="s">
        <v>90</v>
      </c>
      <c r="G37" s="129" t="s">
        <v>105</v>
      </c>
      <c r="H37" s="129" t="s">
        <v>155</v>
      </c>
      <c r="I37" s="129" t="s">
        <v>93</v>
      </c>
      <c r="J37" s="130">
        <v>46178.666666666664</v>
      </c>
      <c r="K37" s="131" t="s">
        <v>94</v>
      </c>
      <c r="L37" s="126">
        <v>0.2</v>
      </c>
      <c r="M37" s="126">
        <v>0.0</v>
      </c>
      <c r="N37" s="134" t="s">
        <v>95</v>
      </c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</row>
    <row r="38">
      <c r="A38" s="124"/>
      <c r="B38" s="116">
        <v>731.0</v>
      </c>
      <c r="C38" s="135">
        <v>46178.0</v>
      </c>
      <c r="D38" s="126" t="s">
        <v>88</v>
      </c>
      <c r="E38" s="127" t="s">
        <v>89</v>
      </c>
      <c r="F38" s="128" t="s">
        <v>90</v>
      </c>
      <c r="G38" s="129" t="s">
        <v>105</v>
      </c>
      <c r="H38" s="129" t="s">
        <v>155</v>
      </c>
      <c r="I38" s="129" t="s">
        <v>86</v>
      </c>
      <c r="J38" s="130">
        <v>46178.666666666664</v>
      </c>
      <c r="K38" s="131" t="s">
        <v>99</v>
      </c>
      <c r="L38" s="126">
        <v>0.4</v>
      </c>
      <c r="M38" s="126">
        <v>0.0</v>
      </c>
      <c r="N38" s="134" t="s">
        <v>95</v>
      </c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</row>
    <row r="39">
      <c r="A39" s="124"/>
      <c r="B39" s="116">
        <v>730.0</v>
      </c>
      <c r="C39" s="135">
        <v>46178.0</v>
      </c>
      <c r="D39" s="126" t="s">
        <v>88</v>
      </c>
      <c r="E39" s="127" t="s">
        <v>89</v>
      </c>
      <c r="F39" s="128" t="s">
        <v>90</v>
      </c>
      <c r="G39" s="129" t="s">
        <v>105</v>
      </c>
      <c r="H39" s="129" t="s">
        <v>155</v>
      </c>
      <c r="I39" s="129" t="s">
        <v>100</v>
      </c>
      <c r="J39" s="130">
        <v>46178.666666666664</v>
      </c>
      <c r="K39" s="131" t="s">
        <v>109</v>
      </c>
      <c r="L39" s="126">
        <v>0.2</v>
      </c>
      <c r="M39" s="126">
        <v>0.0</v>
      </c>
      <c r="N39" s="134" t="s">
        <v>95</v>
      </c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</row>
    <row r="40">
      <c r="A40" s="124"/>
      <c r="B40" s="116">
        <v>729.0</v>
      </c>
      <c r="C40" s="135">
        <v>46178.0</v>
      </c>
      <c r="D40" s="126" t="s">
        <v>116</v>
      </c>
      <c r="E40" s="127" t="s">
        <v>117</v>
      </c>
      <c r="F40" s="128" t="s">
        <v>83</v>
      </c>
      <c r="G40" s="129" t="s">
        <v>118</v>
      </c>
      <c r="H40" s="129" t="s">
        <v>156</v>
      </c>
      <c r="I40" s="129" t="s">
        <v>86</v>
      </c>
      <c r="J40" s="129" t="s">
        <v>157</v>
      </c>
      <c r="K40" s="131" t="s">
        <v>99</v>
      </c>
      <c r="L40" s="126">
        <v>0.4</v>
      </c>
      <c r="M40" s="126">
        <v>0.0</v>
      </c>
      <c r="N40" s="132" t="str">
        <f t="array" ref="N40">LET(행번호, MATCH(1, INDEX(('수주 및 입금 진행현황'!$F:$F=G40) * ('수주 및 입금 진행현황'!$G:$G=H40) * ('수주 및 입금 진행현황'!$F:$F&lt;&gt;""), 0), 0), IF(ISNUMBER(행번호), HYPERLINK("#gid=" &amp; "1759022251" &amp; "&amp;range=A" &amp; 행번호, "이동"), "X"))</f>
        <v>X</v>
      </c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</row>
    <row r="41">
      <c r="A41" s="124"/>
      <c r="B41" s="116">
        <v>728.0</v>
      </c>
      <c r="C41" s="135">
        <v>46178.0</v>
      </c>
      <c r="D41" s="126" t="s">
        <v>88</v>
      </c>
      <c r="E41" s="127" t="s">
        <v>103</v>
      </c>
      <c r="F41" s="128" t="s">
        <v>104</v>
      </c>
      <c r="G41" s="129" t="s">
        <v>97</v>
      </c>
      <c r="H41" s="129" t="s">
        <v>158</v>
      </c>
      <c r="I41" s="129" t="s">
        <v>100</v>
      </c>
      <c r="J41" s="130">
        <v>46178.583333333336</v>
      </c>
      <c r="K41" s="131" t="s">
        <v>109</v>
      </c>
      <c r="L41" s="126">
        <v>0.2</v>
      </c>
      <c r="M41" s="126">
        <v>0.0</v>
      </c>
      <c r="N41" s="134" t="s">
        <v>95</v>
      </c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</row>
    <row r="42">
      <c r="A42" s="124"/>
      <c r="B42" s="116">
        <v>727.0</v>
      </c>
      <c r="C42" s="135">
        <v>46178.0</v>
      </c>
      <c r="D42" s="126" t="s">
        <v>88</v>
      </c>
      <c r="E42" s="127" t="s">
        <v>103</v>
      </c>
      <c r="F42" s="128" t="s">
        <v>104</v>
      </c>
      <c r="G42" s="129" t="s">
        <v>159</v>
      </c>
      <c r="H42" s="129" t="s">
        <v>160</v>
      </c>
      <c r="I42" s="129" t="s">
        <v>93</v>
      </c>
      <c r="J42" s="129" t="s">
        <v>161</v>
      </c>
      <c r="K42" s="131" t="s">
        <v>94</v>
      </c>
      <c r="L42" s="126">
        <v>0.2</v>
      </c>
      <c r="M42" s="126">
        <v>0.0</v>
      </c>
      <c r="N42" s="134" t="s">
        <v>95</v>
      </c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</row>
    <row r="43">
      <c r="A43" s="124"/>
      <c r="B43" s="116">
        <v>726.0</v>
      </c>
      <c r="C43" s="135">
        <v>46178.0</v>
      </c>
      <c r="D43" s="126" t="s">
        <v>88</v>
      </c>
      <c r="E43" s="127" t="s">
        <v>103</v>
      </c>
      <c r="F43" s="128" t="s">
        <v>104</v>
      </c>
      <c r="G43" s="129" t="s">
        <v>159</v>
      </c>
      <c r="H43" s="129" t="s">
        <v>160</v>
      </c>
      <c r="I43" s="129" t="s">
        <v>86</v>
      </c>
      <c r="J43" s="129" t="s">
        <v>161</v>
      </c>
      <c r="K43" s="131" t="s">
        <v>109</v>
      </c>
      <c r="L43" s="126">
        <v>0.4</v>
      </c>
      <c r="M43" s="126">
        <v>0.0</v>
      </c>
      <c r="N43" s="134" t="s">
        <v>95</v>
      </c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</row>
    <row r="44">
      <c r="A44" s="124"/>
      <c r="B44" s="116">
        <v>725.0</v>
      </c>
      <c r="C44" s="135">
        <v>46178.0</v>
      </c>
      <c r="D44" s="126" t="s">
        <v>88</v>
      </c>
      <c r="E44" s="127" t="s">
        <v>103</v>
      </c>
      <c r="F44" s="128" t="s">
        <v>104</v>
      </c>
      <c r="G44" s="129" t="s">
        <v>159</v>
      </c>
      <c r="H44" s="129" t="s">
        <v>160</v>
      </c>
      <c r="I44" s="129" t="s">
        <v>100</v>
      </c>
      <c r="J44" s="129" t="s">
        <v>161</v>
      </c>
      <c r="K44" s="131" t="s">
        <v>109</v>
      </c>
      <c r="L44" s="126">
        <v>0.2</v>
      </c>
      <c r="M44" s="126">
        <v>0.0</v>
      </c>
      <c r="N44" s="134" t="s">
        <v>95</v>
      </c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</row>
    <row r="45">
      <c r="A45" s="124"/>
      <c r="B45" s="116">
        <v>724.0</v>
      </c>
      <c r="C45" s="135">
        <v>46178.0</v>
      </c>
      <c r="D45" s="126" t="s">
        <v>81</v>
      </c>
      <c r="E45" s="127" t="s">
        <v>162</v>
      </c>
      <c r="F45" s="128" t="s">
        <v>163</v>
      </c>
      <c r="G45" s="129" t="s">
        <v>164</v>
      </c>
      <c r="H45" s="129" t="s">
        <v>165</v>
      </c>
      <c r="I45" s="129" t="s">
        <v>86</v>
      </c>
      <c r="J45" s="130">
        <v>46178.479166666664</v>
      </c>
      <c r="K45" s="131" t="s">
        <v>166</v>
      </c>
      <c r="L45" s="126">
        <v>0.4</v>
      </c>
      <c r="M45" s="126"/>
      <c r="N45" s="132" t="str">
        <f t="array" ref="N45">LET(행번호, MATCH(1, INDEX(('수주 및 입금 진행현황'!$F:$F=G45) * ('수주 및 입금 진행현황'!$G:$G=H45) * ('수주 및 입금 진행현황'!$F:$F&lt;&gt;""), 0), 0), IF(ISNUMBER(행번호), HYPERLINK("#gid=" &amp; "1759022251" &amp; "&amp;range=A" &amp; 행번호, "이동"), "X"))</f>
        <v>X</v>
      </c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</row>
    <row r="46">
      <c r="A46" s="124"/>
      <c r="B46" s="116">
        <v>723.0</v>
      </c>
      <c r="C46" s="135">
        <v>46178.0</v>
      </c>
      <c r="D46" s="126" t="s">
        <v>81</v>
      </c>
      <c r="E46" s="127" t="s">
        <v>82</v>
      </c>
      <c r="F46" s="128" t="s">
        <v>83</v>
      </c>
      <c r="G46" s="129" t="s">
        <v>167</v>
      </c>
      <c r="H46" s="129" t="s">
        <v>168</v>
      </c>
      <c r="I46" s="129" t="s">
        <v>86</v>
      </c>
      <c r="J46" s="130">
        <v>46178.479166666664</v>
      </c>
      <c r="K46" s="131" t="s">
        <v>169</v>
      </c>
      <c r="L46" s="126">
        <v>0.4</v>
      </c>
      <c r="M46" s="126"/>
      <c r="N46" s="132" t="str">
        <f t="array" ref="N46">LET(행번호, MATCH(1, INDEX(('수주 및 입금 진행현황'!$F:$F=G46) * ('수주 및 입금 진행현황'!$G:$G=H46) * ('수주 및 입금 진행현황'!$F:$F&lt;&gt;""), 0), 0), IF(ISNUMBER(행번호), HYPERLINK("#gid=" &amp; "1759022251" &amp; "&amp;range=A" &amp; 행번호, "이동"), "X"))</f>
        <v>X</v>
      </c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</row>
    <row r="47">
      <c r="A47" s="124"/>
      <c r="B47" s="116">
        <v>722.0</v>
      </c>
      <c r="C47" s="135">
        <v>46178.0</v>
      </c>
      <c r="D47" s="126" t="s">
        <v>81</v>
      </c>
      <c r="E47" s="127" t="s">
        <v>82</v>
      </c>
      <c r="F47" s="128" t="s">
        <v>83</v>
      </c>
      <c r="G47" s="129" t="s">
        <v>170</v>
      </c>
      <c r="H47" s="129" t="s">
        <v>171</v>
      </c>
      <c r="I47" s="129" t="s">
        <v>86</v>
      </c>
      <c r="J47" s="130">
        <v>46178.479166666664</v>
      </c>
      <c r="K47" s="131" t="s">
        <v>99</v>
      </c>
      <c r="L47" s="126">
        <v>0.4</v>
      </c>
      <c r="M47" s="126"/>
      <c r="N47" s="132" t="str">
        <f t="array" ref="N47">LET(행번호, MATCH(1, INDEX(('수주 및 입금 진행현황'!$F:$F=G47) * ('수주 및 입금 진행현황'!$G:$G=H47) * ('수주 및 입금 진행현황'!$F:$F&lt;&gt;""), 0), 0), IF(ISNUMBER(행번호), HYPERLINK("#gid=" &amp; "1759022251" &amp; "&amp;range=A" &amp; 행번호, "이동"), "X"))</f>
        <v>X</v>
      </c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</row>
    <row r="48">
      <c r="A48" s="124"/>
      <c r="B48" s="116">
        <v>721.0</v>
      </c>
      <c r="C48" s="135">
        <v>46178.0</v>
      </c>
      <c r="D48" s="126" t="s">
        <v>81</v>
      </c>
      <c r="E48" s="127" t="s">
        <v>82</v>
      </c>
      <c r="F48" s="128" t="s">
        <v>83</v>
      </c>
      <c r="G48" s="129" t="s">
        <v>172</v>
      </c>
      <c r="H48" s="129" t="s">
        <v>173</v>
      </c>
      <c r="I48" s="129" t="s">
        <v>86</v>
      </c>
      <c r="J48" s="130">
        <v>46178.479166666664</v>
      </c>
      <c r="K48" s="131" t="s">
        <v>174</v>
      </c>
      <c r="L48" s="126">
        <v>0.4</v>
      </c>
      <c r="M48" s="126"/>
      <c r="N48" s="132" t="str">
        <f t="array" ref="N48">LET(행번호, MATCH(1, INDEX(('수주 및 입금 진행현황'!$F:$F=G48) * ('수주 및 입금 진행현황'!$G:$G=H48) * ('수주 및 입금 진행현황'!$F:$F&lt;&gt;""), 0), 0), IF(ISNUMBER(행번호), HYPERLINK("#gid=" &amp; "1759022251" &amp; "&amp;range=A" &amp; 행번호, "이동"), "X"))</f>
        <v>X</v>
      </c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</row>
    <row r="49">
      <c r="A49" s="124"/>
      <c r="B49" s="116">
        <v>720.0</v>
      </c>
      <c r="C49" s="135">
        <v>46178.0</v>
      </c>
      <c r="D49" s="126" t="s">
        <v>88</v>
      </c>
      <c r="E49" s="127" t="s">
        <v>82</v>
      </c>
      <c r="F49" s="128" t="s">
        <v>83</v>
      </c>
      <c r="G49" s="129" t="s">
        <v>175</v>
      </c>
      <c r="H49" s="129" t="s">
        <v>176</v>
      </c>
      <c r="I49" s="129" t="s">
        <v>100</v>
      </c>
      <c r="J49" s="130">
        <v>46178.458333333336</v>
      </c>
      <c r="K49" s="131" t="s">
        <v>109</v>
      </c>
      <c r="L49" s="126">
        <v>0.2</v>
      </c>
      <c r="M49" s="126">
        <v>0.0</v>
      </c>
      <c r="N49" s="132" t="str">
        <f t="array" ref="N49">LET(행번호, MATCH(1, INDEX(('수주 및 입금 진행현황'!$F:$F=G49) * ('수주 및 입금 진행현황'!$G:$G=H49) * ('수주 및 입금 진행현황'!$F:$F&lt;&gt;""), 0), 0), IF(ISNUMBER(행번호), HYPERLINK("#gid=" &amp; "1759022251" &amp; "&amp;range=A" &amp; 행번호, "이동"), "X"))</f>
        <v>X</v>
      </c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</row>
    <row r="50">
      <c r="A50" s="124"/>
      <c r="B50" s="116">
        <v>719.0</v>
      </c>
      <c r="C50" s="135">
        <v>46178.0</v>
      </c>
      <c r="D50" s="126" t="s">
        <v>88</v>
      </c>
      <c r="E50" s="127" t="s">
        <v>103</v>
      </c>
      <c r="F50" s="128" t="s">
        <v>104</v>
      </c>
      <c r="G50" s="129" t="s">
        <v>175</v>
      </c>
      <c r="H50" s="129" t="s">
        <v>177</v>
      </c>
      <c r="I50" s="129" t="s">
        <v>100</v>
      </c>
      <c r="J50" s="130">
        <v>46178.458333333336</v>
      </c>
      <c r="K50" s="131" t="s">
        <v>109</v>
      </c>
      <c r="L50" s="126">
        <v>0.2</v>
      </c>
      <c r="M50" s="126">
        <v>0.0</v>
      </c>
      <c r="N50" s="132" t="str">
        <f t="array" ref="N50">LET(행번호, MATCH(1, INDEX(('수주 및 입금 진행현황'!$F:$F=G50) * ('수주 및 입금 진행현황'!$G:$G=H50) * ('수주 및 입금 진행현황'!$F:$F&lt;&gt;""), 0), 0), IF(ISNUMBER(행번호), HYPERLINK("#gid=" &amp; "1759022251" &amp; "&amp;range=A" &amp; 행번호, "이동"), "X"))</f>
        <v>X</v>
      </c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</row>
    <row r="51">
      <c r="A51" s="124"/>
      <c r="B51" s="116">
        <v>718.0</v>
      </c>
      <c r="C51" s="135">
        <v>46178.0</v>
      </c>
      <c r="D51" s="126" t="s">
        <v>88</v>
      </c>
      <c r="E51" s="127" t="s">
        <v>103</v>
      </c>
      <c r="F51" s="128" t="s">
        <v>104</v>
      </c>
      <c r="G51" s="129" t="s">
        <v>175</v>
      </c>
      <c r="H51" s="129" t="s">
        <v>178</v>
      </c>
      <c r="I51" s="129" t="s">
        <v>100</v>
      </c>
      <c r="J51" s="130">
        <v>46178.458333333336</v>
      </c>
      <c r="K51" s="131" t="s">
        <v>109</v>
      </c>
      <c r="L51" s="126">
        <v>0.2</v>
      </c>
      <c r="M51" s="126">
        <v>0.0</v>
      </c>
      <c r="N51" s="134" t="s">
        <v>95</v>
      </c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</row>
    <row r="52">
      <c r="A52" s="124"/>
      <c r="B52" s="116">
        <v>717.0</v>
      </c>
      <c r="C52" s="135">
        <v>46178.0</v>
      </c>
      <c r="D52" s="126" t="s">
        <v>88</v>
      </c>
      <c r="E52" s="127" t="s">
        <v>103</v>
      </c>
      <c r="F52" s="128" t="s">
        <v>104</v>
      </c>
      <c r="G52" s="129" t="s">
        <v>175</v>
      </c>
      <c r="H52" s="129" t="s">
        <v>179</v>
      </c>
      <c r="I52" s="129" t="s">
        <v>100</v>
      </c>
      <c r="J52" s="130">
        <v>46178.458333333336</v>
      </c>
      <c r="K52" s="131" t="s">
        <v>109</v>
      </c>
      <c r="L52" s="126">
        <v>0.2</v>
      </c>
      <c r="M52" s="126">
        <v>0.0</v>
      </c>
      <c r="N52" s="132" t="str">
        <f t="array" ref="N52">LET(행번호, MATCH(1, INDEX(('수주 및 입금 진행현황'!$F:$F=G52) * ('수주 및 입금 진행현황'!$G:$G=H52) * ('수주 및 입금 진행현황'!$F:$F&lt;&gt;""), 0), 0), IF(ISNUMBER(행번호), HYPERLINK("#gid=" &amp; "1759022251" &amp; "&amp;range=A" &amp; 행번호, "이동"), "X"))</f>
        <v>X</v>
      </c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</row>
    <row r="53">
      <c r="A53" s="124"/>
      <c r="B53" s="116">
        <v>716.0</v>
      </c>
      <c r="C53" s="135">
        <v>46178.0</v>
      </c>
      <c r="D53" s="126" t="s">
        <v>88</v>
      </c>
      <c r="E53" s="136" t="s">
        <v>110</v>
      </c>
      <c r="F53" s="137" t="s">
        <v>111</v>
      </c>
      <c r="G53" s="129" t="s">
        <v>175</v>
      </c>
      <c r="H53" s="129" t="s">
        <v>180</v>
      </c>
      <c r="I53" s="129" t="s">
        <v>100</v>
      </c>
      <c r="J53" s="130">
        <v>46178.458333333336</v>
      </c>
      <c r="K53" s="131" t="s">
        <v>109</v>
      </c>
      <c r="L53" s="126">
        <v>0.2</v>
      </c>
      <c r="M53" s="126">
        <v>0.0</v>
      </c>
      <c r="N53" s="132" t="str">
        <f t="array" ref="N53">LET(행번호, MATCH(1, INDEX(('수주 및 입금 진행현황'!$F:$F=G53) * ('수주 및 입금 진행현황'!$G:$G=H53) * ('수주 및 입금 진행현황'!$F:$F&lt;&gt;""), 0), 0), IF(ISNUMBER(행번호), HYPERLINK("#gid=" &amp; "1759022251" &amp; "&amp;range=A" &amp; 행번호, "이동"), "X"))</f>
        <v>X</v>
      </c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</row>
    <row r="54">
      <c r="A54" s="124"/>
      <c r="B54" s="116">
        <v>715.0</v>
      </c>
      <c r="C54" s="135">
        <v>46178.0</v>
      </c>
      <c r="D54" s="126" t="s">
        <v>88</v>
      </c>
      <c r="E54" s="127" t="s">
        <v>103</v>
      </c>
      <c r="F54" s="128" t="s">
        <v>104</v>
      </c>
      <c r="G54" s="129" t="s">
        <v>175</v>
      </c>
      <c r="H54" s="129" t="s">
        <v>181</v>
      </c>
      <c r="I54" s="129" t="s">
        <v>100</v>
      </c>
      <c r="J54" s="130">
        <v>46178.458333333336</v>
      </c>
      <c r="K54" s="131" t="s">
        <v>109</v>
      </c>
      <c r="L54" s="126">
        <v>0.2</v>
      </c>
      <c r="M54" s="126">
        <v>0.0</v>
      </c>
      <c r="N54" s="134" t="s">
        <v>95</v>
      </c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</row>
    <row r="55">
      <c r="A55" s="124"/>
      <c r="B55" s="116">
        <v>714.0</v>
      </c>
      <c r="C55" s="135">
        <v>46178.0</v>
      </c>
      <c r="D55" s="126" t="s">
        <v>88</v>
      </c>
      <c r="E55" s="127" t="s">
        <v>103</v>
      </c>
      <c r="F55" s="128" t="s">
        <v>104</v>
      </c>
      <c r="G55" s="129" t="s">
        <v>175</v>
      </c>
      <c r="H55" s="129" t="s">
        <v>182</v>
      </c>
      <c r="I55" s="129" t="s">
        <v>100</v>
      </c>
      <c r="J55" s="130">
        <v>46178.458333333336</v>
      </c>
      <c r="K55" s="131" t="s">
        <v>109</v>
      </c>
      <c r="L55" s="126">
        <v>0.2</v>
      </c>
      <c r="M55" s="126">
        <v>0.0</v>
      </c>
      <c r="N55" s="132" t="str">
        <f t="array" ref="N55">LET(행번호, MATCH(1, INDEX(('수주 및 입금 진행현황'!$F:$F=G55) * ('수주 및 입금 진행현황'!$G:$G=H55) * ('수주 및 입금 진행현황'!$F:$F&lt;&gt;""), 0), 0), IF(ISNUMBER(행번호), HYPERLINK("#gid=" &amp; "1759022251" &amp; "&amp;range=A" &amp; 행번호, "이동"), "X"))</f>
        <v>X</v>
      </c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</row>
    <row r="56">
      <c r="A56" s="124"/>
      <c r="B56" s="116">
        <v>713.0</v>
      </c>
      <c r="C56" s="135">
        <v>46178.0</v>
      </c>
      <c r="D56" s="126" t="s">
        <v>88</v>
      </c>
      <c r="E56" s="127" t="s">
        <v>103</v>
      </c>
      <c r="F56" s="128" t="s">
        <v>104</v>
      </c>
      <c r="G56" s="129" t="s">
        <v>175</v>
      </c>
      <c r="H56" s="129" t="s">
        <v>183</v>
      </c>
      <c r="I56" s="129" t="s">
        <v>100</v>
      </c>
      <c r="J56" s="130">
        <v>46178.458333333336</v>
      </c>
      <c r="K56" s="131" t="s">
        <v>109</v>
      </c>
      <c r="L56" s="126">
        <v>0.2</v>
      </c>
      <c r="M56" s="126">
        <v>0.0</v>
      </c>
      <c r="N56" s="134" t="s">
        <v>95</v>
      </c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</row>
    <row r="57">
      <c r="A57" s="124"/>
      <c r="B57" s="116">
        <v>712.0</v>
      </c>
      <c r="C57" s="135">
        <v>46178.0</v>
      </c>
      <c r="D57" s="126" t="s">
        <v>88</v>
      </c>
      <c r="E57" s="127" t="s">
        <v>103</v>
      </c>
      <c r="F57" s="128" t="s">
        <v>104</v>
      </c>
      <c r="G57" s="129" t="s">
        <v>184</v>
      </c>
      <c r="H57" s="129" t="s">
        <v>185</v>
      </c>
      <c r="I57" s="129" t="s">
        <v>100</v>
      </c>
      <c r="J57" s="130">
        <v>46178.395833333336</v>
      </c>
      <c r="K57" s="131" t="s">
        <v>109</v>
      </c>
      <c r="L57" s="126">
        <v>0.2</v>
      </c>
      <c r="M57" s="126">
        <v>0.0</v>
      </c>
      <c r="N57" s="134" t="s">
        <v>95</v>
      </c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</row>
    <row r="58">
      <c r="A58" s="124"/>
      <c r="B58" s="116">
        <v>711.0</v>
      </c>
      <c r="C58" s="135">
        <v>46178.0</v>
      </c>
      <c r="D58" s="126" t="s">
        <v>186</v>
      </c>
      <c r="E58" s="127" t="s">
        <v>162</v>
      </c>
      <c r="F58" s="128" t="s">
        <v>163</v>
      </c>
      <c r="G58" s="129" t="s">
        <v>187</v>
      </c>
      <c r="H58" s="129" t="s">
        <v>188</v>
      </c>
      <c r="I58" s="129" t="s">
        <v>86</v>
      </c>
      <c r="J58" s="129" t="s">
        <v>189</v>
      </c>
      <c r="K58" s="131" t="s">
        <v>190</v>
      </c>
      <c r="L58" s="126">
        <v>0.3</v>
      </c>
      <c r="M58" s="126"/>
      <c r="N58" s="132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</row>
    <row r="59">
      <c r="A59" s="124"/>
      <c r="B59" s="116">
        <v>710.0</v>
      </c>
      <c r="C59" s="135">
        <v>46178.0</v>
      </c>
      <c r="D59" s="126" t="s">
        <v>186</v>
      </c>
      <c r="E59" s="127" t="s">
        <v>162</v>
      </c>
      <c r="F59" s="128" t="s">
        <v>163</v>
      </c>
      <c r="G59" s="129" t="s">
        <v>187</v>
      </c>
      <c r="H59" s="129" t="s">
        <v>191</v>
      </c>
      <c r="I59" s="129" t="s">
        <v>86</v>
      </c>
      <c r="J59" s="129" t="s">
        <v>189</v>
      </c>
      <c r="K59" s="131" t="s">
        <v>192</v>
      </c>
      <c r="L59" s="126">
        <v>0.3</v>
      </c>
      <c r="M59" s="126"/>
      <c r="N59" s="132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</row>
    <row r="60">
      <c r="A60" s="124"/>
      <c r="B60" s="116">
        <v>709.0</v>
      </c>
      <c r="C60" s="125">
        <v>46177.0</v>
      </c>
      <c r="D60" s="126" t="s">
        <v>186</v>
      </c>
      <c r="E60" s="127" t="s">
        <v>89</v>
      </c>
      <c r="F60" s="128" t="s">
        <v>90</v>
      </c>
      <c r="G60" s="129" t="s">
        <v>187</v>
      </c>
      <c r="H60" s="129" t="s">
        <v>193</v>
      </c>
      <c r="I60" s="129" t="s">
        <v>86</v>
      </c>
      <c r="J60" s="129" t="s">
        <v>194</v>
      </c>
      <c r="K60" s="131" t="s">
        <v>192</v>
      </c>
      <c r="L60" s="126">
        <v>0.3</v>
      </c>
      <c r="M60" s="126"/>
      <c r="N60" s="132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</row>
    <row r="61">
      <c r="A61" s="124"/>
      <c r="B61" s="116">
        <v>708.0</v>
      </c>
      <c r="C61" s="125">
        <v>46177.0</v>
      </c>
      <c r="D61" s="126" t="s">
        <v>186</v>
      </c>
      <c r="E61" s="127" t="s">
        <v>162</v>
      </c>
      <c r="F61" s="128" t="s">
        <v>163</v>
      </c>
      <c r="G61" s="129" t="s">
        <v>187</v>
      </c>
      <c r="H61" s="129" t="s">
        <v>195</v>
      </c>
      <c r="I61" s="129" t="s">
        <v>86</v>
      </c>
      <c r="J61" s="129" t="s">
        <v>194</v>
      </c>
      <c r="K61" s="131" t="s">
        <v>196</v>
      </c>
      <c r="L61" s="126">
        <v>0.3</v>
      </c>
      <c r="M61" s="126"/>
      <c r="N61" s="132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</row>
    <row r="62">
      <c r="A62" s="124"/>
      <c r="B62" s="116">
        <v>707.0</v>
      </c>
      <c r="C62" s="125">
        <v>46177.0</v>
      </c>
      <c r="D62" s="126" t="s">
        <v>88</v>
      </c>
      <c r="E62" s="136" t="s">
        <v>110</v>
      </c>
      <c r="F62" s="137" t="s">
        <v>111</v>
      </c>
      <c r="G62" s="129" t="s">
        <v>175</v>
      </c>
      <c r="H62" s="129" t="s">
        <v>180</v>
      </c>
      <c r="I62" s="129" t="s">
        <v>86</v>
      </c>
      <c r="J62" s="129" t="s">
        <v>197</v>
      </c>
      <c r="K62" s="131" t="s">
        <v>198</v>
      </c>
      <c r="L62" s="126">
        <v>0.4</v>
      </c>
      <c r="M62" s="126"/>
      <c r="N62" s="132" t="str">
        <f t="array" ref="N62">LET(행번호, MATCH(1, INDEX(('수주 및 입금 진행현황'!$F:$F=G62) * ('수주 및 입금 진행현황'!$G:$G=H62) * ('수주 및 입금 진행현황'!$F:$F&lt;&gt;""), 0), 0), IF(ISNUMBER(행번호), HYPERLINK("#gid=" &amp; "1759022251" &amp; "&amp;range=A" &amp; 행번호, "이동"), "X"))</f>
        <v>X</v>
      </c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</row>
    <row r="63">
      <c r="A63" s="124"/>
      <c r="B63" s="116">
        <v>706.0</v>
      </c>
      <c r="C63" s="125">
        <v>46177.0</v>
      </c>
      <c r="D63" s="126" t="s">
        <v>199</v>
      </c>
      <c r="E63" s="127" t="s">
        <v>82</v>
      </c>
      <c r="F63" s="128" t="s">
        <v>83</v>
      </c>
      <c r="G63" s="129" t="s">
        <v>200</v>
      </c>
      <c r="H63" s="139" t="s">
        <v>201</v>
      </c>
      <c r="I63" s="129" t="s">
        <v>86</v>
      </c>
      <c r="J63" s="130">
        <v>46177.666666666664</v>
      </c>
      <c r="K63" s="131" t="s">
        <v>202</v>
      </c>
      <c r="L63" s="126">
        <v>0.4</v>
      </c>
      <c r="M63" s="126">
        <v>0.0</v>
      </c>
      <c r="N63" s="132" t="str">
        <f t="array" ref="N63">LET(행번호, MATCH(1, INDEX(('수주 및 입금 진행현황'!$F:$F=G63) * ('수주 및 입금 진행현황'!$G:$G=H63) * ('수주 및 입금 진행현황'!$F:$F&lt;&gt;""), 0), 0), IF(ISNUMBER(행번호), HYPERLINK("#gid=" &amp; "1759022251" &amp; "&amp;range=A" &amp; 행번호, "이동"), "X"))</f>
        <v>X</v>
      </c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</row>
    <row r="64">
      <c r="A64" s="124"/>
      <c r="B64" s="116">
        <v>705.0</v>
      </c>
      <c r="C64" s="125">
        <v>46177.0</v>
      </c>
      <c r="D64" s="126" t="s">
        <v>88</v>
      </c>
      <c r="E64" s="127" t="s">
        <v>89</v>
      </c>
      <c r="F64" s="128" t="s">
        <v>90</v>
      </c>
      <c r="G64" s="129" t="s">
        <v>175</v>
      </c>
      <c r="H64" s="129" t="s">
        <v>203</v>
      </c>
      <c r="I64" s="129" t="s">
        <v>86</v>
      </c>
      <c r="J64" s="130">
        <v>46177.625</v>
      </c>
      <c r="K64" s="131" t="s">
        <v>99</v>
      </c>
      <c r="L64" s="126">
        <v>0.4</v>
      </c>
      <c r="M64" s="126">
        <v>0.0</v>
      </c>
      <c r="N64" s="132" t="str">
        <f t="array" ref="N64">LET(행번호, MATCH(1, INDEX(('수주 및 입금 진행현황'!$F:$F=G64) * ('수주 및 입금 진행현황'!$G:$G=H64) * ('수주 및 입금 진행현황'!$F:$F&lt;&gt;""), 0), 0), IF(ISNUMBER(행번호), HYPERLINK("#gid=" &amp; "1759022251" &amp; "&amp;range=A" &amp; 행번호, "이동"), "X"))</f>
        <v>X</v>
      </c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</row>
    <row r="65">
      <c r="A65" s="124"/>
      <c r="B65" s="116">
        <v>704.0</v>
      </c>
      <c r="C65" s="125">
        <v>46177.0</v>
      </c>
      <c r="D65" s="126" t="s">
        <v>88</v>
      </c>
      <c r="E65" s="127" t="s">
        <v>89</v>
      </c>
      <c r="F65" s="128" t="s">
        <v>90</v>
      </c>
      <c r="G65" s="129" t="s">
        <v>175</v>
      </c>
      <c r="H65" s="129" t="s">
        <v>204</v>
      </c>
      <c r="I65" s="129" t="s">
        <v>86</v>
      </c>
      <c r="J65" s="130">
        <v>46177.625</v>
      </c>
      <c r="K65" s="131" t="s">
        <v>205</v>
      </c>
      <c r="L65" s="126">
        <v>0.4</v>
      </c>
      <c r="M65" s="126">
        <v>0.0</v>
      </c>
      <c r="N65" s="132" t="str">
        <f t="array" ref="N65">LET(행번호, MATCH(1, INDEX(('수주 및 입금 진행현황'!$F:$F=G65) * ('수주 및 입금 진행현황'!$G:$G=H65) * ('수주 및 입금 진행현황'!$F:$F&lt;&gt;""), 0), 0), IF(ISNUMBER(행번호), HYPERLINK("#gid=" &amp; "1759022251" &amp; "&amp;range=A" &amp; 행번호, "이동"), "X"))</f>
        <v>X</v>
      </c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</row>
    <row r="66">
      <c r="A66" s="124"/>
      <c r="B66" s="116">
        <v>703.0</v>
      </c>
      <c r="C66" s="125">
        <v>46177.0</v>
      </c>
      <c r="D66" s="126" t="s">
        <v>88</v>
      </c>
      <c r="E66" s="127" t="s">
        <v>89</v>
      </c>
      <c r="F66" s="128" t="s">
        <v>90</v>
      </c>
      <c r="G66" s="129" t="s">
        <v>175</v>
      </c>
      <c r="H66" s="129" t="s">
        <v>206</v>
      </c>
      <c r="I66" s="129" t="s">
        <v>86</v>
      </c>
      <c r="J66" s="130">
        <v>46177.625</v>
      </c>
      <c r="K66" s="131" t="s">
        <v>207</v>
      </c>
      <c r="L66" s="126">
        <v>0.4</v>
      </c>
      <c r="M66" s="126">
        <v>0.0</v>
      </c>
      <c r="N66" s="132" t="str">
        <f t="array" ref="N66">LET(행번호, MATCH(1, INDEX(('수주 및 입금 진행현황'!$F:$F=G66) * ('수주 및 입금 진행현황'!$G:$G=H66) * ('수주 및 입금 진행현황'!$F:$F&lt;&gt;""), 0), 0), IF(ISNUMBER(행번호), HYPERLINK("#gid=" &amp; "1759022251" &amp; "&amp;range=A" &amp; 행번호, "이동"), "X"))</f>
        <v>X</v>
      </c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</row>
    <row r="67">
      <c r="A67" s="124"/>
      <c r="B67" s="116">
        <v>702.0</v>
      </c>
      <c r="C67" s="125">
        <v>46177.0</v>
      </c>
      <c r="D67" s="126" t="s">
        <v>88</v>
      </c>
      <c r="E67" s="127" t="s">
        <v>89</v>
      </c>
      <c r="F67" s="128" t="s">
        <v>90</v>
      </c>
      <c r="G67" s="129" t="s">
        <v>175</v>
      </c>
      <c r="H67" s="129" t="s">
        <v>208</v>
      </c>
      <c r="I67" s="129" t="s">
        <v>86</v>
      </c>
      <c r="J67" s="130">
        <v>46177.625</v>
      </c>
      <c r="K67" s="131" t="s">
        <v>99</v>
      </c>
      <c r="L67" s="126">
        <v>0.4</v>
      </c>
      <c r="M67" s="126">
        <v>0.0</v>
      </c>
      <c r="N67" s="132" t="str">
        <f t="array" ref="N67">LET(행번호, MATCH(1, INDEX(('수주 및 입금 진행현황'!$F:$F=G67) * ('수주 및 입금 진행현황'!$G:$G=H67) * ('수주 및 입금 진행현황'!$F:$F&lt;&gt;""), 0), 0), IF(ISNUMBER(행번호), HYPERLINK("#gid=" &amp; "1759022251" &amp; "&amp;range=A" &amp; 행번호, "이동"), "X"))</f>
        <v>X</v>
      </c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</row>
    <row r="68">
      <c r="A68" s="124"/>
      <c r="B68" s="116">
        <v>701.0</v>
      </c>
      <c r="C68" s="125">
        <v>46177.0</v>
      </c>
      <c r="D68" s="126" t="s">
        <v>88</v>
      </c>
      <c r="E68" s="127" t="s">
        <v>89</v>
      </c>
      <c r="F68" s="128" t="s">
        <v>90</v>
      </c>
      <c r="G68" s="129" t="s">
        <v>175</v>
      </c>
      <c r="H68" s="129" t="s">
        <v>209</v>
      </c>
      <c r="I68" s="129" t="s">
        <v>86</v>
      </c>
      <c r="J68" s="130">
        <v>46177.625</v>
      </c>
      <c r="K68" s="131" t="s">
        <v>99</v>
      </c>
      <c r="L68" s="126">
        <v>0.4</v>
      </c>
      <c r="M68" s="126">
        <v>0.0</v>
      </c>
      <c r="N68" s="132" t="str">
        <f t="array" ref="N68">LET(행번호, MATCH(1, INDEX(('수주 및 입금 진행현황'!$F:$F=G68) * ('수주 및 입금 진행현황'!$G:$G=H68) * ('수주 및 입금 진행현황'!$F:$F&lt;&gt;""), 0), 0), IF(ISNUMBER(행번호), HYPERLINK("#gid=" &amp; "1759022251" &amp; "&amp;range=A" &amp; 행번호, "이동"), "X"))</f>
        <v>X</v>
      </c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</row>
    <row r="69">
      <c r="A69" s="124"/>
      <c r="B69" s="116">
        <v>700.0</v>
      </c>
      <c r="C69" s="125">
        <v>46177.0</v>
      </c>
      <c r="D69" s="126" t="s">
        <v>88</v>
      </c>
      <c r="E69" s="127" t="s">
        <v>89</v>
      </c>
      <c r="F69" s="128" t="s">
        <v>90</v>
      </c>
      <c r="G69" s="129" t="s">
        <v>175</v>
      </c>
      <c r="H69" s="129" t="s">
        <v>210</v>
      </c>
      <c r="I69" s="129" t="s">
        <v>86</v>
      </c>
      <c r="J69" s="130">
        <v>46177.625</v>
      </c>
      <c r="K69" s="131" t="s">
        <v>99</v>
      </c>
      <c r="L69" s="126">
        <v>0.4</v>
      </c>
      <c r="M69" s="126">
        <v>0.0</v>
      </c>
      <c r="N69" s="132" t="str">
        <f t="array" ref="N69">LET(행번호, MATCH(1, INDEX(('수주 및 입금 진행현황'!$F:$F=G69) * ('수주 및 입금 진행현황'!$G:$G=H69) * ('수주 및 입금 진행현황'!$F:$F&lt;&gt;""), 0), 0), IF(ISNUMBER(행번호), HYPERLINK("#gid=" &amp; "1759022251" &amp; "&amp;range=A" &amp; 행번호, "이동"), "X"))</f>
        <v>X</v>
      </c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</row>
    <row r="70">
      <c r="A70" s="124"/>
      <c r="B70" s="116">
        <v>699.0</v>
      </c>
      <c r="C70" s="125">
        <v>46177.0</v>
      </c>
      <c r="D70" s="126" t="s">
        <v>88</v>
      </c>
      <c r="E70" s="127" t="s">
        <v>89</v>
      </c>
      <c r="F70" s="128" t="s">
        <v>90</v>
      </c>
      <c r="G70" s="129" t="s">
        <v>175</v>
      </c>
      <c r="H70" s="129" t="s">
        <v>211</v>
      </c>
      <c r="I70" s="129" t="s">
        <v>86</v>
      </c>
      <c r="J70" s="130">
        <v>46177.625</v>
      </c>
      <c r="K70" s="131" t="s">
        <v>212</v>
      </c>
      <c r="L70" s="126">
        <v>0.4</v>
      </c>
      <c r="M70" s="126">
        <v>0.0</v>
      </c>
      <c r="N70" s="132" t="str">
        <f t="array" ref="N70">LET(행번호, MATCH(1, INDEX(('수주 및 입금 진행현황'!$F:$F=G70) * ('수주 및 입금 진행현황'!$G:$G=H70) * ('수주 및 입금 진행현황'!$F:$F&lt;&gt;""), 0), 0), IF(ISNUMBER(행번호), HYPERLINK("#gid=" &amp; "1759022251" &amp; "&amp;range=A" &amp; 행번호, "이동"), "X"))</f>
        <v>X</v>
      </c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</row>
    <row r="71">
      <c r="A71" s="124"/>
      <c r="B71" s="116">
        <v>698.0</v>
      </c>
      <c r="C71" s="125">
        <v>46177.0</v>
      </c>
      <c r="D71" s="126" t="s">
        <v>88</v>
      </c>
      <c r="E71" s="127" t="s">
        <v>89</v>
      </c>
      <c r="F71" s="128" t="s">
        <v>90</v>
      </c>
      <c r="G71" s="129" t="s">
        <v>175</v>
      </c>
      <c r="H71" s="129" t="s">
        <v>213</v>
      </c>
      <c r="I71" s="129" t="s">
        <v>86</v>
      </c>
      <c r="J71" s="130">
        <v>46177.625</v>
      </c>
      <c r="K71" s="131" t="s">
        <v>214</v>
      </c>
      <c r="L71" s="126">
        <v>0.4</v>
      </c>
      <c r="M71" s="126">
        <v>0.0</v>
      </c>
      <c r="N71" s="132" t="str">
        <f t="array" ref="N71">LET(행번호, MATCH(1, INDEX(('수주 및 입금 진행현황'!$F:$F=G71) * ('수주 및 입금 진행현황'!$G:$G=H71) * ('수주 및 입금 진행현황'!$F:$F&lt;&gt;""), 0), 0), IF(ISNUMBER(행번호), HYPERLINK("#gid=" &amp; "1759022251" &amp; "&amp;range=A" &amp; 행번호, "이동"), "X"))</f>
        <v>X</v>
      </c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</row>
    <row r="72">
      <c r="A72" s="124"/>
      <c r="B72" s="116">
        <v>697.0</v>
      </c>
      <c r="C72" s="125">
        <v>46177.0</v>
      </c>
      <c r="D72" s="126" t="s">
        <v>88</v>
      </c>
      <c r="E72" s="127" t="s">
        <v>89</v>
      </c>
      <c r="F72" s="128" t="s">
        <v>90</v>
      </c>
      <c r="G72" s="129" t="s">
        <v>175</v>
      </c>
      <c r="H72" s="129" t="s">
        <v>215</v>
      </c>
      <c r="I72" s="129" t="s">
        <v>86</v>
      </c>
      <c r="J72" s="130">
        <v>46177.625</v>
      </c>
      <c r="K72" s="131" t="s">
        <v>216</v>
      </c>
      <c r="L72" s="126">
        <v>0.4</v>
      </c>
      <c r="M72" s="126">
        <v>0.0</v>
      </c>
      <c r="N72" s="132" t="str">
        <f t="array" ref="N72">LET(행번호, MATCH(1, INDEX(('수주 및 입금 진행현황'!$F:$F=G72) * ('수주 및 입금 진행현황'!$G:$G=H72) * ('수주 및 입금 진행현황'!$F:$F&lt;&gt;""), 0), 0), IF(ISNUMBER(행번호), HYPERLINK("#gid=" &amp; "1759022251" &amp; "&amp;range=A" &amp; 행번호, "이동"), "X"))</f>
        <v>X</v>
      </c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</row>
    <row r="73">
      <c r="A73" s="124"/>
      <c r="B73" s="116">
        <v>696.0</v>
      </c>
      <c r="C73" s="125">
        <v>46177.0</v>
      </c>
      <c r="D73" s="126" t="s">
        <v>88</v>
      </c>
      <c r="E73" s="127" t="s">
        <v>89</v>
      </c>
      <c r="F73" s="128" t="s">
        <v>90</v>
      </c>
      <c r="G73" s="129" t="s">
        <v>175</v>
      </c>
      <c r="H73" s="129" t="s">
        <v>217</v>
      </c>
      <c r="I73" s="129" t="s">
        <v>86</v>
      </c>
      <c r="J73" s="130">
        <v>46177.625</v>
      </c>
      <c r="K73" s="131" t="s">
        <v>99</v>
      </c>
      <c r="L73" s="126">
        <v>0.4</v>
      </c>
      <c r="M73" s="126">
        <v>0.0</v>
      </c>
      <c r="N73" s="132" t="str">
        <f t="array" ref="N73">LET(행번호, MATCH(1, INDEX(('수주 및 입금 진행현황'!$F:$F=G73) * ('수주 및 입금 진행현황'!$G:$G=H73) * ('수주 및 입금 진행현황'!$F:$F&lt;&gt;""), 0), 0), IF(ISNUMBER(행번호), HYPERLINK("#gid=" &amp; "1759022251" &amp; "&amp;range=A" &amp; 행번호, "이동"), "X"))</f>
        <v>X</v>
      </c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</row>
    <row r="74">
      <c r="A74" s="124"/>
      <c r="B74" s="116">
        <v>695.0</v>
      </c>
      <c r="C74" s="125">
        <v>46177.0</v>
      </c>
      <c r="D74" s="126" t="s">
        <v>88</v>
      </c>
      <c r="E74" s="127" t="s">
        <v>89</v>
      </c>
      <c r="F74" s="128" t="s">
        <v>90</v>
      </c>
      <c r="G74" s="129" t="s">
        <v>175</v>
      </c>
      <c r="H74" s="129" t="s">
        <v>218</v>
      </c>
      <c r="I74" s="129" t="s">
        <v>86</v>
      </c>
      <c r="J74" s="130">
        <v>46177.625</v>
      </c>
      <c r="K74" s="131" t="s">
        <v>219</v>
      </c>
      <c r="L74" s="126">
        <v>0.4</v>
      </c>
      <c r="M74" s="126">
        <v>0.0</v>
      </c>
      <c r="N74" s="132" t="str">
        <f t="array" ref="N74">LET(행번호, MATCH(1, INDEX(('수주 및 입금 진행현황'!$F:$F=G74) * ('수주 및 입금 진행현황'!$G:$G=H74) * ('수주 및 입금 진행현황'!$F:$F&lt;&gt;""), 0), 0), IF(ISNUMBER(행번호), HYPERLINK("#gid=" &amp; "1759022251" &amp; "&amp;range=A" &amp; 행번호, "이동"), "X"))</f>
        <v>X</v>
      </c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</row>
    <row r="75">
      <c r="A75" s="124"/>
      <c r="B75" s="116">
        <v>694.0</v>
      </c>
      <c r="C75" s="125">
        <v>46177.0</v>
      </c>
      <c r="D75" s="126" t="s">
        <v>88</v>
      </c>
      <c r="E75" s="127" t="s">
        <v>89</v>
      </c>
      <c r="F75" s="128" t="s">
        <v>90</v>
      </c>
      <c r="G75" s="129" t="s">
        <v>175</v>
      </c>
      <c r="H75" s="129" t="s">
        <v>220</v>
      </c>
      <c r="I75" s="129" t="s">
        <v>86</v>
      </c>
      <c r="J75" s="130">
        <v>46177.625</v>
      </c>
      <c r="K75" s="131" t="s">
        <v>99</v>
      </c>
      <c r="L75" s="126">
        <v>0.4</v>
      </c>
      <c r="M75" s="126">
        <v>0.0</v>
      </c>
      <c r="N75" s="132" t="str">
        <f t="array" ref="N75">LET(행번호, MATCH(1, INDEX(('수주 및 입금 진행현황'!$F:$F=G75) * ('수주 및 입금 진행현황'!$G:$G=H75) * ('수주 및 입금 진행현황'!$F:$F&lt;&gt;""), 0), 0), IF(ISNUMBER(행번호), HYPERLINK("#gid=" &amp; "1759022251" &amp; "&amp;range=A" &amp; 행번호, "이동"), "X"))</f>
        <v>X</v>
      </c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</row>
    <row r="76">
      <c r="A76" s="124"/>
      <c r="B76" s="116">
        <v>693.0</v>
      </c>
      <c r="C76" s="125">
        <v>46177.0</v>
      </c>
      <c r="D76" s="126" t="s">
        <v>88</v>
      </c>
      <c r="E76" s="127" t="s">
        <v>89</v>
      </c>
      <c r="F76" s="128" t="s">
        <v>90</v>
      </c>
      <c r="G76" s="129" t="s">
        <v>175</v>
      </c>
      <c r="H76" s="129" t="s">
        <v>221</v>
      </c>
      <c r="I76" s="129" t="s">
        <v>86</v>
      </c>
      <c r="J76" s="130">
        <v>46177.625</v>
      </c>
      <c r="K76" s="131" t="s">
        <v>99</v>
      </c>
      <c r="L76" s="126">
        <v>0.4</v>
      </c>
      <c r="M76" s="126">
        <v>0.0</v>
      </c>
      <c r="N76" s="132" t="str">
        <f t="array" ref="N76">LET(행번호, MATCH(1, INDEX(('수주 및 입금 진행현황'!$F:$F=G76) * ('수주 및 입금 진행현황'!$G:$G=H76) * ('수주 및 입금 진행현황'!$F:$F&lt;&gt;""), 0), 0), IF(ISNUMBER(행번호), HYPERLINK("#gid=" &amp; "1759022251" &amp; "&amp;range=A" &amp; 행번호, "이동"), "X"))</f>
        <v>X</v>
      </c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</row>
    <row r="77">
      <c r="A77" s="124"/>
      <c r="B77" s="116">
        <v>692.0</v>
      </c>
      <c r="C77" s="125">
        <v>46177.0</v>
      </c>
      <c r="D77" s="126" t="s">
        <v>199</v>
      </c>
      <c r="E77" s="127" t="s">
        <v>222</v>
      </c>
      <c r="F77" s="128" t="s">
        <v>223</v>
      </c>
      <c r="G77" s="129" t="s">
        <v>224</v>
      </c>
      <c r="H77" s="129" t="s">
        <v>225</v>
      </c>
      <c r="I77" s="129" t="s">
        <v>100</v>
      </c>
      <c r="J77" s="130">
        <v>46177.5</v>
      </c>
      <c r="K77" s="131" t="s">
        <v>109</v>
      </c>
      <c r="L77" s="126">
        <v>0.25</v>
      </c>
      <c r="M77" s="126">
        <v>0.0</v>
      </c>
      <c r="N77" s="132" t="str">
        <f t="array" ref="N77">LET(행번호, MATCH(1, INDEX(('수주 및 입금 진행현황'!$F:$F=G77) * ('수주 및 입금 진행현황'!$G:$G=H77) * ('수주 및 입금 진행현황'!$F:$F&lt;&gt;""), 0), 0), IF(ISNUMBER(행번호), HYPERLINK("#gid=" &amp; "1759022251" &amp; "&amp;range=A" &amp; 행번호, "이동"), "X"))</f>
        <v>X</v>
      </c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</row>
    <row r="78">
      <c r="A78" s="124"/>
      <c r="B78" s="116">
        <v>691.0</v>
      </c>
      <c r="C78" s="135">
        <v>46175.0</v>
      </c>
      <c r="D78" s="126" t="s">
        <v>226</v>
      </c>
      <c r="E78" s="127" t="s">
        <v>144</v>
      </c>
      <c r="F78" s="128" t="s">
        <v>138</v>
      </c>
      <c r="G78" s="129" t="s">
        <v>227</v>
      </c>
      <c r="H78" s="129" t="s">
        <v>228</v>
      </c>
      <c r="I78" s="129" t="s">
        <v>100</v>
      </c>
      <c r="J78" s="130">
        <v>46175.708333333336</v>
      </c>
      <c r="K78" s="131" t="s">
        <v>109</v>
      </c>
      <c r="L78" s="126">
        <v>0.25</v>
      </c>
      <c r="M78" s="126"/>
      <c r="N78" s="132" t="str">
        <f t="array" ref="N78">LET(행번호, MATCH(1, INDEX(('수주 및 입금 진행현황'!$F:$F=G78) * ('수주 및 입금 진행현황'!$G:$G=H78) * ('수주 및 입금 진행현황'!$F:$F&lt;&gt;""), 0), 0), IF(ISNUMBER(행번호), HYPERLINK("#gid=" &amp; "1759022251" &amp; "&amp;range=A" &amp; 행번호, "이동"), "X"))</f>
        <v>X</v>
      </c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</row>
    <row r="79">
      <c r="A79" s="124"/>
      <c r="B79" s="116">
        <v>690.0</v>
      </c>
      <c r="C79" s="135">
        <v>46175.0</v>
      </c>
      <c r="D79" s="126" t="s">
        <v>88</v>
      </c>
      <c r="E79" s="127" t="s">
        <v>103</v>
      </c>
      <c r="F79" s="128" t="s">
        <v>104</v>
      </c>
      <c r="G79" s="129" t="s">
        <v>97</v>
      </c>
      <c r="H79" s="129" t="s">
        <v>158</v>
      </c>
      <c r="I79" s="129" t="s">
        <v>86</v>
      </c>
      <c r="J79" s="130">
        <v>46175.604166666664</v>
      </c>
      <c r="K79" s="131" t="s">
        <v>99</v>
      </c>
      <c r="L79" s="126">
        <v>0.5</v>
      </c>
      <c r="M79" s="126"/>
      <c r="N79" s="134" t="s">
        <v>95</v>
      </c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</row>
    <row r="80">
      <c r="A80" s="124"/>
      <c r="B80" s="116">
        <v>689.0</v>
      </c>
      <c r="C80" s="135">
        <v>46175.0</v>
      </c>
      <c r="D80" s="126" t="s">
        <v>88</v>
      </c>
      <c r="E80" s="127" t="s">
        <v>103</v>
      </c>
      <c r="F80" s="128" t="s">
        <v>104</v>
      </c>
      <c r="G80" s="129" t="s">
        <v>184</v>
      </c>
      <c r="H80" s="129" t="s">
        <v>185</v>
      </c>
      <c r="I80" s="129" t="s">
        <v>86</v>
      </c>
      <c r="J80" s="130">
        <v>46175.583333333336</v>
      </c>
      <c r="K80" s="131" t="s">
        <v>99</v>
      </c>
      <c r="L80" s="126">
        <v>0.5</v>
      </c>
      <c r="M80" s="126">
        <v>0.0</v>
      </c>
      <c r="N80" s="134" t="s">
        <v>95</v>
      </c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</row>
    <row r="81">
      <c r="A81" s="124"/>
      <c r="B81" s="116">
        <v>688.0</v>
      </c>
      <c r="C81" s="135">
        <v>46175.0</v>
      </c>
      <c r="D81" s="126" t="s">
        <v>226</v>
      </c>
      <c r="E81" s="127" t="s">
        <v>162</v>
      </c>
      <c r="F81" s="128" t="s">
        <v>163</v>
      </c>
      <c r="G81" s="129" t="s">
        <v>200</v>
      </c>
      <c r="H81" s="129" t="s">
        <v>229</v>
      </c>
      <c r="I81" s="129" t="s">
        <v>86</v>
      </c>
      <c r="J81" s="130">
        <v>46175.5</v>
      </c>
      <c r="K81" s="131" t="s">
        <v>230</v>
      </c>
      <c r="L81" s="126">
        <v>0.5</v>
      </c>
      <c r="M81" s="126">
        <v>0.0</v>
      </c>
      <c r="N81" s="132" t="str">
        <f t="array" ref="N81">LET(행번호, MATCH(1, INDEX(('수주 및 입금 진행현황'!$F:$F=G81) * ('수주 및 입금 진행현황'!$G:$G=H81) * ('수주 및 입금 진행현황'!$F:$F&lt;&gt;""), 0), 0), IF(ISNUMBER(행번호), HYPERLINK("#gid=" &amp; "1759022251" &amp; "&amp;range=A" &amp; 행번호, "이동"), "X"))</f>
        <v>X</v>
      </c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</row>
    <row r="82">
      <c r="A82" s="124"/>
      <c r="B82" s="116">
        <v>687.0</v>
      </c>
      <c r="C82" s="135">
        <v>46175.0</v>
      </c>
      <c r="D82" s="126" t="s">
        <v>81</v>
      </c>
      <c r="E82" s="127" t="s">
        <v>103</v>
      </c>
      <c r="F82" s="128" t="s">
        <v>104</v>
      </c>
      <c r="G82" s="129" t="s">
        <v>231</v>
      </c>
      <c r="H82" s="129" t="s">
        <v>232</v>
      </c>
      <c r="I82" s="129" t="s">
        <v>86</v>
      </c>
      <c r="J82" s="130">
        <v>46175.416666666664</v>
      </c>
      <c r="K82" s="131" t="s">
        <v>233</v>
      </c>
      <c r="L82" s="126">
        <v>0.5</v>
      </c>
      <c r="M82" s="126"/>
      <c r="N82" s="132" t="str">
        <f t="array" ref="N82">LET(행번호, MATCH(1, INDEX(('수주 및 입금 진행현황'!$F:$F=G82) * ('수주 및 입금 진행현황'!$G:$G=H82) * ('수주 및 입금 진행현황'!$F:$F&lt;&gt;""), 0), 0), IF(ISNUMBER(행번호), HYPERLINK("#gid=" &amp; "1759022251" &amp; "&amp;range=A" &amp; 행번호, "이동"), "X"))</f>
        <v>X</v>
      </c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</row>
    <row r="83">
      <c r="A83" s="124"/>
      <c r="B83" s="116">
        <v>686.0</v>
      </c>
      <c r="C83" s="135">
        <v>46175.0</v>
      </c>
      <c r="D83" s="126" t="s">
        <v>81</v>
      </c>
      <c r="E83" s="127" t="s">
        <v>162</v>
      </c>
      <c r="F83" s="128" t="s">
        <v>163</v>
      </c>
      <c r="G83" s="129" t="s">
        <v>234</v>
      </c>
      <c r="H83" s="129" t="s">
        <v>235</v>
      </c>
      <c r="I83" s="129" t="s">
        <v>86</v>
      </c>
      <c r="J83" s="130">
        <v>46175.416666666664</v>
      </c>
      <c r="K83" s="131" t="s">
        <v>236</v>
      </c>
      <c r="L83" s="126">
        <v>0.5</v>
      </c>
      <c r="M83" s="126"/>
      <c r="N83" s="132" t="str">
        <f t="array" ref="N83">LET(행번호, MATCH(1, INDEX(('수주 및 입금 진행현황'!$F:$F=G83) * ('수주 및 입금 진행현황'!$G:$G=H83) * ('수주 및 입금 진행현황'!$F:$F&lt;&gt;""), 0), 0), IF(ISNUMBER(행번호), HYPERLINK("#gid=" &amp; "1759022251" &amp; "&amp;range=A" &amp; 행번호, "이동"), "X"))</f>
        <v>X</v>
      </c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</row>
    <row r="84">
      <c r="A84" s="124"/>
      <c r="B84" s="116">
        <v>685.0</v>
      </c>
      <c r="C84" s="135">
        <v>46175.0</v>
      </c>
      <c r="D84" s="126" t="s">
        <v>81</v>
      </c>
      <c r="E84" s="127" t="s">
        <v>82</v>
      </c>
      <c r="F84" s="128" t="s">
        <v>83</v>
      </c>
      <c r="G84" s="129" t="s">
        <v>237</v>
      </c>
      <c r="H84" s="129" t="s">
        <v>238</v>
      </c>
      <c r="I84" s="129" t="s">
        <v>86</v>
      </c>
      <c r="J84" s="130">
        <v>46175.416666666664</v>
      </c>
      <c r="K84" s="131" t="s">
        <v>99</v>
      </c>
      <c r="L84" s="126">
        <v>0.5</v>
      </c>
      <c r="M84" s="126"/>
      <c r="N84" s="132" t="str">
        <f t="array" ref="N84">LET(행번호, MATCH(1, INDEX(('수주 및 입금 진행현황'!$F:$F=G84) * ('수주 및 입금 진행현황'!$G:$G=H84) * ('수주 및 입금 진행현황'!$F:$F&lt;&gt;""), 0), 0), IF(ISNUMBER(행번호), HYPERLINK("#gid=" &amp; "1759022251" &amp; "&amp;range=A" &amp; 행번호, "이동"), "X"))</f>
        <v>X</v>
      </c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</row>
    <row r="85">
      <c r="A85" s="124"/>
      <c r="B85" s="116">
        <v>684.0</v>
      </c>
      <c r="C85" s="125">
        <v>46174.0</v>
      </c>
      <c r="D85" s="126" t="s">
        <v>226</v>
      </c>
      <c r="E85" s="127" t="s">
        <v>162</v>
      </c>
      <c r="F85" s="128" t="s">
        <v>163</v>
      </c>
      <c r="G85" s="129" t="s">
        <v>200</v>
      </c>
      <c r="H85" s="129" t="s">
        <v>229</v>
      </c>
      <c r="I85" s="129" t="s">
        <v>86</v>
      </c>
      <c r="J85" s="130">
        <v>46174.625</v>
      </c>
      <c r="K85" s="131" t="s">
        <v>239</v>
      </c>
      <c r="L85" s="126">
        <v>0.5</v>
      </c>
      <c r="M85" s="126" t="s">
        <v>240</v>
      </c>
      <c r="N85" s="132" t="str">
        <f t="array" ref="N85">LET(행번호, MATCH(1, INDEX(('수주 및 입금 진행현황'!$F:$F=G85) * ('수주 및 입금 진행현황'!$G:$G=H85) * ('수주 및 입금 진행현황'!$F:$F&lt;&gt;""), 0), 0), IF(ISNUMBER(행번호), HYPERLINK("#gid=" &amp; "1759022251" &amp; "&amp;range=A" &amp; 행번호, "이동"), "X"))</f>
        <v>X</v>
      </c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</row>
    <row r="86">
      <c r="A86" s="124"/>
      <c r="B86" s="116">
        <v>683.0</v>
      </c>
      <c r="C86" s="125">
        <v>46174.0</v>
      </c>
      <c r="D86" s="126" t="s">
        <v>88</v>
      </c>
      <c r="E86" s="127" t="s">
        <v>103</v>
      </c>
      <c r="F86" s="128" t="s">
        <v>104</v>
      </c>
      <c r="G86" s="129" t="s">
        <v>241</v>
      </c>
      <c r="H86" s="129" t="s">
        <v>242</v>
      </c>
      <c r="I86" s="129" t="s">
        <v>100</v>
      </c>
      <c r="J86" s="130">
        <v>46174.5625</v>
      </c>
      <c r="K86" s="131" t="s">
        <v>109</v>
      </c>
      <c r="L86" s="126">
        <v>0.25</v>
      </c>
      <c r="M86" s="126"/>
      <c r="N86" s="134" t="s">
        <v>95</v>
      </c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</row>
    <row r="87">
      <c r="A87" s="124"/>
      <c r="B87" s="116">
        <v>682.0</v>
      </c>
      <c r="C87" s="125">
        <v>46174.0</v>
      </c>
      <c r="D87" s="126" t="s">
        <v>136</v>
      </c>
      <c r="E87" s="127" t="s">
        <v>144</v>
      </c>
      <c r="F87" s="128" t="s">
        <v>138</v>
      </c>
      <c r="G87" s="129" t="s">
        <v>227</v>
      </c>
      <c r="H87" s="129" t="s">
        <v>228</v>
      </c>
      <c r="I87" s="129" t="s">
        <v>120</v>
      </c>
      <c r="J87" s="130">
        <v>46174.625</v>
      </c>
      <c r="K87" s="131" t="s">
        <v>243</v>
      </c>
      <c r="L87" s="126">
        <v>0.5</v>
      </c>
      <c r="M87" s="126" t="s">
        <v>240</v>
      </c>
      <c r="N87" s="132" t="str">
        <f t="array" ref="N87">LET(행번호, MATCH(1, INDEX(('수주 및 입금 진행현황'!$F:$F=G87) * ('수주 및 입금 진행현황'!$G:$G=H87) * ('수주 및 입금 진행현황'!$F:$F&lt;&gt;""), 0), 0), IF(ISNUMBER(행번호), HYPERLINK("#gid=" &amp; "1759022251" &amp; "&amp;range=A" &amp; 행번호, "이동"), "X"))</f>
        <v>X</v>
      </c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</row>
    <row r="88">
      <c r="A88" s="124"/>
      <c r="B88" s="116">
        <v>681.0</v>
      </c>
      <c r="C88" s="135">
        <v>46171.0</v>
      </c>
      <c r="D88" s="126" t="s">
        <v>88</v>
      </c>
      <c r="E88" s="127" t="s">
        <v>103</v>
      </c>
      <c r="F88" s="128" t="s">
        <v>104</v>
      </c>
      <c r="G88" s="129" t="s">
        <v>244</v>
      </c>
      <c r="H88" s="129" t="s">
        <v>245</v>
      </c>
      <c r="I88" s="129" t="s">
        <v>93</v>
      </c>
      <c r="J88" s="130">
        <v>46171.666666666664</v>
      </c>
      <c r="K88" s="131" t="s">
        <v>94</v>
      </c>
      <c r="L88" s="126">
        <v>0.25</v>
      </c>
      <c r="M88" s="126">
        <v>0.0</v>
      </c>
      <c r="N88" s="134" t="s">
        <v>95</v>
      </c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</row>
    <row r="89">
      <c r="A89" s="124"/>
      <c r="B89" s="116">
        <v>680.0</v>
      </c>
      <c r="C89" s="135">
        <v>46171.0</v>
      </c>
      <c r="D89" s="126" t="s">
        <v>88</v>
      </c>
      <c r="E89" s="127" t="s">
        <v>103</v>
      </c>
      <c r="F89" s="128" t="s">
        <v>104</v>
      </c>
      <c r="G89" s="129" t="s">
        <v>244</v>
      </c>
      <c r="H89" s="129" t="s">
        <v>245</v>
      </c>
      <c r="I89" s="129" t="s">
        <v>86</v>
      </c>
      <c r="J89" s="130">
        <v>46171.666666666664</v>
      </c>
      <c r="K89" s="131" t="s">
        <v>246</v>
      </c>
      <c r="L89" s="126">
        <v>0.5</v>
      </c>
      <c r="M89" s="126">
        <v>0.0</v>
      </c>
      <c r="N89" s="134" t="s">
        <v>95</v>
      </c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</row>
    <row r="90">
      <c r="A90" s="124"/>
      <c r="B90" s="116">
        <v>679.0</v>
      </c>
      <c r="C90" s="135">
        <v>46171.0</v>
      </c>
      <c r="D90" s="126" t="s">
        <v>88</v>
      </c>
      <c r="E90" s="127" t="s">
        <v>103</v>
      </c>
      <c r="F90" s="128" t="s">
        <v>104</v>
      </c>
      <c r="G90" s="129" t="s">
        <v>91</v>
      </c>
      <c r="H90" s="129" t="s">
        <v>247</v>
      </c>
      <c r="I90" s="129" t="s">
        <v>86</v>
      </c>
      <c r="J90" s="130">
        <v>46171.625</v>
      </c>
      <c r="K90" s="131" t="s">
        <v>248</v>
      </c>
      <c r="L90" s="126">
        <v>0.5</v>
      </c>
      <c r="M90" s="126">
        <v>0.0</v>
      </c>
      <c r="N90" s="134" t="s">
        <v>95</v>
      </c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</row>
    <row r="91">
      <c r="A91" s="124"/>
      <c r="B91" s="116">
        <v>678.0</v>
      </c>
      <c r="C91" s="135">
        <v>46171.0</v>
      </c>
      <c r="D91" s="126" t="s">
        <v>88</v>
      </c>
      <c r="E91" s="127" t="s">
        <v>103</v>
      </c>
      <c r="F91" s="128" t="s">
        <v>104</v>
      </c>
      <c r="G91" s="129" t="s">
        <v>97</v>
      </c>
      <c r="H91" s="129" t="s">
        <v>158</v>
      </c>
      <c r="I91" s="129" t="s">
        <v>93</v>
      </c>
      <c r="J91" s="130">
        <v>46171.625</v>
      </c>
      <c r="K91" s="131" t="s">
        <v>94</v>
      </c>
      <c r="L91" s="126">
        <v>0.25</v>
      </c>
      <c r="M91" s="126">
        <v>0.0</v>
      </c>
      <c r="N91" s="134" t="s">
        <v>95</v>
      </c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</row>
    <row r="92">
      <c r="A92" s="124"/>
      <c r="B92" s="116">
        <v>677.0</v>
      </c>
      <c r="C92" s="135">
        <v>46171.0</v>
      </c>
      <c r="D92" s="126" t="s">
        <v>88</v>
      </c>
      <c r="E92" s="127" t="s">
        <v>103</v>
      </c>
      <c r="F92" s="128" t="s">
        <v>104</v>
      </c>
      <c r="G92" s="129" t="s">
        <v>97</v>
      </c>
      <c r="H92" s="129" t="s">
        <v>158</v>
      </c>
      <c r="I92" s="129" t="s">
        <v>86</v>
      </c>
      <c r="J92" s="130">
        <v>46171.625</v>
      </c>
      <c r="K92" s="131" t="s">
        <v>249</v>
      </c>
      <c r="L92" s="126">
        <v>0.5</v>
      </c>
      <c r="M92" s="126">
        <v>0.0</v>
      </c>
      <c r="N92" s="134" t="s">
        <v>95</v>
      </c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</row>
    <row r="93">
      <c r="A93" s="124"/>
      <c r="B93" s="116">
        <v>676.0</v>
      </c>
      <c r="C93" s="135">
        <v>46171.0</v>
      </c>
      <c r="D93" s="126" t="s">
        <v>226</v>
      </c>
      <c r="E93" s="127" t="s">
        <v>82</v>
      </c>
      <c r="F93" s="128" t="s">
        <v>83</v>
      </c>
      <c r="G93" s="129" t="s">
        <v>200</v>
      </c>
      <c r="H93" s="129" t="s">
        <v>250</v>
      </c>
      <c r="I93" s="129" t="s">
        <v>86</v>
      </c>
      <c r="J93" s="138">
        <v>46171.5</v>
      </c>
      <c r="K93" s="131" t="s">
        <v>99</v>
      </c>
      <c r="L93" s="126">
        <v>0.5</v>
      </c>
      <c r="M93" s="126"/>
      <c r="N93" s="132" t="str">
        <f t="array" ref="N93">LET(행번호, MATCH(1, INDEX(('수주 및 입금 진행현황'!$F:$F=G93) * ('수주 및 입금 진행현황'!$G:$G=H93) * ('수주 및 입금 진행현황'!$F:$F&lt;&gt;""), 0), 0), IF(ISNUMBER(행번호), HYPERLINK("#gid=" &amp; "1759022251" &amp; "&amp;range=A" &amp; 행번호, "이동"), "X"))</f>
        <v>X</v>
      </c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</row>
    <row r="94">
      <c r="A94" s="124"/>
      <c r="B94" s="116">
        <v>675.0</v>
      </c>
      <c r="C94" s="135">
        <v>46171.0</v>
      </c>
      <c r="D94" s="126" t="s">
        <v>81</v>
      </c>
      <c r="E94" s="127" t="s">
        <v>251</v>
      </c>
      <c r="F94" s="128" t="s">
        <v>252</v>
      </c>
      <c r="G94" s="129" t="s">
        <v>253</v>
      </c>
      <c r="H94" s="129" t="s">
        <v>254</v>
      </c>
      <c r="I94" s="129" t="s">
        <v>86</v>
      </c>
      <c r="J94" s="129" t="s">
        <v>255</v>
      </c>
      <c r="K94" s="131" t="s">
        <v>256</v>
      </c>
      <c r="L94" s="126">
        <v>1.0</v>
      </c>
      <c r="M94" s="126"/>
      <c r="N94" s="132" t="str">
        <f t="array" ref="N94">LET(행번호, MATCH(1, INDEX(('수주 및 입금 진행현황'!$F:$F=G94) * ('수주 및 입금 진행현황'!$G:$G=H94) * ('수주 및 입금 진행현황'!$F:$F&lt;&gt;""), 0), 0), IF(ISNUMBER(행번호), HYPERLINK("#gid=" &amp; "1759022251" &amp; "&amp;range=A" &amp; 행번호, "이동"), "X"))</f>
        <v>X</v>
      </c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</row>
    <row r="95">
      <c r="A95" s="124"/>
      <c r="B95" s="116">
        <v>674.0</v>
      </c>
      <c r="C95" s="125">
        <v>46170.0</v>
      </c>
      <c r="D95" s="126" t="s">
        <v>88</v>
      </c>
      <c r="E95" s="127" t="s">
        <v>103</v>
      </c>
      <c r="F95" s="128" t="s">
        <v>104</v>
      </c>
      <c r="G95" s="129" t="s">
        <v>91</v>
      </c>
      <c r="H95" s="129" t="s">
        <v>257</v>
      </c>
      <c r="I95" s="129" t="s">
        <v>93</v>
      </c>
      <c r="J95" s="130">
        <v>46170.583333333336</v>
      </c>
      <c r="K95" s="131" t="s">
        <v>94</v>
      </c>
      <c r="L95" s="126">
        <v>0.25</v>
      </c>
      <c r="M95" s="126">
        <v>0.0</v>
      </c>
      <c r="N95" s="134" t="s">
        <v>95</v>
      </c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</row>
    <row r="96">
      <c r="A96" s="124"/>
      <c r="B96" s="116">
        <v>673.0</v>
      </c>
      <c r="C96" s="125">
        <v>46170.0</v>
      </c>
      <c r="D96" s="126" t="s">
        <v>88</v>
      </c>
      <c r="E96" s="127" t="s">
        <v>103</v>
      </c>
      <c r="F96" s="128" t="s">
        <v>104</v>
      </c>
      <c r="G96" s="129" t="s">
        <v>91</v>
      </c>
      <c r="H96" s="129" t="s">
        <v>257</v>
      </c>
      <c r="I96" s="129" t="s">
        <v>86</v>
      </c>
      <c r="J96" s="130">
        <v>46170.583333333336</v>
      </c>
      <c r="K96" s="131" t="s">
        <v>258</v>
      </c>
      <c r="L96" s="126">
        <v>0.5</v>
      </c>
      <c r="M96" s="126">
        <v>0.0</v>
      </c>
      <c r="N96" s="134" t="s">
        <v>95</v>
      </c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</row>
    <row r="97">
      <c r="A97" s="124"/>
      <c r="B97" s="116">
        <v>672.0</v>
      </c>
      <c r="C97" s="125">
        <v>46170.0</v>
      </c>
      <c r="D97" s="126" t="s">
        <v>226</v>
      </c>
      <c r="E97" s="127" t="s">
        <v>82</v>
      </c>
      <c r="F97" s="128" t="s">
        <v>83</v>
      </c>
      <c r="G97" s="129" t="s">
        <v>259</v>
      </c>
      <c r="H97" s="129" t="s">
        <v>260</v>
      </c>
      <c r="I97" s="129" t="s">
        <v>261</v>
      </c>
      <c r="J97" s="130">
        <v>46170.5</v>
      </c>
      <c r="K97" s="131" t="s">
        <v>262</v>
      </c>
      <c r="L97" s="126">
        <v>0.5</v>
      </c>
      <c r="M97" s="126"/>
      <c r="N97" s="132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</row>
    <row r="98">
      <c r="A98" s="124"/>
      <c r="B98" s="116">
        <v>671.0</v>
      </c>
      <c r="C98" s="125">
        <v>46170.0</v>
      </c>
      <c r="D98" s="126" t="s">
        <v>226</v>
      </c>
      <c r="E98" s="127" t="s">
        <v>82</v>
      </c>
      <c r="F98" s="128" t="s">
        <v>83</v>
      </c>
      <c r="G98" s="129" t="s">
        <v>200</v>
      </c>
      <c r="H98" s="129" t="s">
        <v>250</v>
      </c>
      <c r="I98" s="129" t="s">
        <v>86</v>
      </c>
      <c r="J98" s="130">
        <v>46170.5</v>
      </c>
      <c r="K98" s="131" t="s">
        <v>263</v>
      </c>
      <c r="L98" s="126">
        <v>0.5</v>
      </c>
      <c r="M98" s="126">
        <v>0.0</v>
      </c>
      <c r="N98" s="132" t="str">
        <f t="array" ref="N98">LET(행번호, MATCH(1, INDEX(('수주 및 입금 진행현황'!$F:$F=G98) * ('수주 및 입금 진행현황'!$G:$G=H98) * ('수주 및 입금 진행현황'!$F:$F&lt;&gt;""), 0), 0), IF(ISNUMBER(행번호), HYPERLINK("#gid=" &amp; "1759022251" &amp; "&amp;range=A" &amp; 행번호, "이동"), "X"))</f>
        <v>X</v>
      </c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</row>
    <row r="99">
      <c r="A99" s="124"/>
      <c r="B99" s="116">
        <v>670.0</v>
      </c>
      <c r="C99" s="125">
        <v>46170.0</v>
      </c>
      <c r="D99" s="126" t="s">
        <v>81</v>
      </c>
      <c r="E99" s="127" t="s">
        <v>82</v>
      </c>
      <c r="F99" s="128" t="s">
        <v>83</v>
      </c>
      <c r="G99" s="129" t="s">
        <v>264</v>
      </c>
      <c r="H99" s="129" t="s">
        <v>238</v>
      </c>
      <c r="I99" s="129" t="s">
        <v>86</v>
      </c>
      <c r="J99" s="130">
        <v>46170.4375</v>
      </c>
      <c r="K99" s="131" t="s">
        <v>265</v>
      </c>
      <c r="L99" s="126">
        <v>0.5</v>
      </c>
      <c r="M99" s="126">
        <v>0.0</v>
      </c>
      <c r="N99" s="134" t="s">
        <v>95</v>
      </c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</row>
    <row r="100">
      <c r="A100" s="124"/>
      <c r="B100" s="116">
        <v>669.0</v>
      </c>
      <c r="C100" s="125">
        <v>46170.0</v>
      </c>
      <c r="D100" s="126" t="s">
        <v>81</v>
      </c>
      <c r="E100" s="127" t="s">
        <v>82</v>
      </c>
      <c r="F100" s="128" t="s">
        <v>83</v>
      </c>
      <c r="G100" s="129" t="s">
        <v>266</v>
      </c>
      <c r="H100" s="129" t="s">
        <v>238</v>
      </c>
      <c r="I100" s="129" t="s">
        <v>86</v>
      </c>
      <c r="J100" s="130">
        <v>46170.4375</v>
      </c>
      <c r="K100" s="131" t="s">
        <v>267</v>
      </c>
      <c r="L100" s="126">
        <v>0.5</v>
      </c>
      <c r="M100" s="126">
        <v>0.0</v>
      </c>
      <c r="N100" s="134" t="s">
        <v>95</v>
      </c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</row>
    <row r="101">
      <c r="A101" s="124"/>
      <c r="B101" s="116">
        <v>668.0</v>
      </c>
      <c r="C101" s="125">
        <v>46170.0</v>
      </c>
      <c r="D101" s="126" t="s">
        <v>81</v>
      </c>
      <c r="E101" s="127" t="s">
        <v>82</v>
      </c>
      <c r="F101" s="128" t="s">
        <v>83</v>
      </c>
      <c r="G101" s="129" t="s">
        <v>268</v>
      </c>
      <c r="H101" s="129" t="s">
        <v>238</v>
      </c>
      <c r="I101" s="129" t="s">
        <v>86</v>
      </c>
      <c r="J101" s="130">
        <v>46170.4375</v>
      </c>
      <c r="K101" s="131" t="s">
        <v>269</v>
      </c>
      <c r="L101" s="126">
        <v>0.5</v>
      </c>
      <c r="M101" s="126">
        <v>0.0</v>
      </c>
      <c r="N101" s="134" t="s">
        <v>95</v>
      </c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</row>
    <row r="102">
      <c r="A102" s="124"/>
      <c r="B102" s="116">
        <v>667.0</v>
      </c>
      <c r="C102" s="135">
        <v>46169.0</v>
      </c>
      <c r="D102" s="126" t="s">
        <v>116</v>
      </c>
      <c r="E102" s="127" t="s">
        <v>270</v>
      </c>
      <c r="F102" s="128" t="s">
        <v>83</v>
      </c>
      <c r="G102" s="129" t="s">
        <v>118</v>
      </c>
      <c r="H102" s="129" t="s">
        <v>271</v>
      </c>
      <c r="I102" s="129" t="s">
        <v>120</v>
      </c>
      <c r="J102" s="130">
        <v>46169.708333333336</v>
      </c>
      <c r="K102" s="131" t="s">
        <v>272</v>
      </c>
      <c r="L102" s="126">
        <v>0.5</v>
      </c>
      <c r="M102" s="126"/>
      <c r="N102" s="132" t="str">
        <f t="array" ref="N102">LET(행번호, MATCH(1, INDEX(('수주 및 입금 진행현황'!$F:$F=G102) * ('수주 및 입금 진행현황'!$G:$G=H102) * ('수주 및 입금 진행현황'!$F:$F&lt;&gt;""), 0), 0), IF(ISNUMBER(행번호), HYPERLINK("#gid=" &amp; "1759022251" &amp; "&amp;range=A" &amp; 행번호, "이동"), "X"))</f>
        <v>X</v>
      </c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</row>
    <row r="103">
      <c r="A103" s="124"/>
      <c r="B103" s="116">
        <v>666.0</v>
      </c>
      <c r="C103" s="135">
        <v>46169.0</v>
      </c>
      <c r="D103" s="126" t="s">
        <v>88</v>
      </c>
      <c r="E103" s="127" t="s">
        <v>89</v>
      </c>
      <c r="F103" s="128" t="s">
        <v>90</v>
      </c>
      <c r="G103" s="129" t="s">
        <v>273</v>
      </c>
      <c r="H103" s="129" t="s">
        <v>274</v>
      </c>
      <c r="I103" s="129" t="s">
        <v>93</v>
      </c>
      <c r="J103" s="130">
        <v>46169.604166666664</v>
      </c>
      <c r="K103" s="131" t="s">
        <v>94</v>
      </c>
      <c r="L103" s="126">
        <v>0.2</v>
      </c>
      <c r="M103" s="126">
        <v>0.0</v>
      </c>
      <c r="N103" s="134" t="s">
        <v>95</v>
      </c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</row>
    <row r="104">
      <c r="A104" s="124"/>
      <c r="B104" s="116">
        <v>665.0</v>
      </c>
      <c r="C104" s="135">
        <v>46169.0</v>
      </c>
      <c r="D104" s="126" t="s">
        <v>88</v>
      </c>
      <c r="E104" s="127" t="s">
        <v>89</v>
      </c>
      <c r="F104" s="128" t="s">
        <v>90</v>
      </c>
      <c r="G104" s="129" t="s">
        <v>273</v>
      </c>
      <c r="H104" s="129" t="s">
        <v>274</v>
      </c>
      <c r="I104" s="129" t="s">
        <v>86</v>
      </c>
      <c r="J104" s="130">
        <v>46169.604166666664</v>
      </c>
      <c r="K104" s="131" t="s">
        <v>99</v>
      </c>
      <c r="L104" s="126">
        <v>0.3</v>
      </c>
      <c r="M104" s="126">
        <v>0.0</v>
      </c>
      <c r="N104" s="134" t="s">
        <v>95</v>
      </c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</row>
    <row r="105">
      <c r="A105" s="124"/>
      <c r="B105" s="116">
        <v>664.0</v>
      </c>
      <c r="C105" s="135">
        <v>46169.0</v>
      </c>
      <c r="D105" s="126" t="s">
        <v>81</v>
      </c>
      <c r="E105" s="136" t="s">
        <v>110</v>
      </c>
      <c r="F105" s="137" t="s">
        <v>111</v>
      </c>
      <c r="G105" s="129" t="s">
        <v>275</v>
      </c>
      <c r="H105" s="129" t="s">
        <v>276</v>
      </c>
      <c r="I105" s="129" t="s">
        <v>86</v>
      </c>
      <c r="J105" s="130">
        <v>46169.583333333336</v>
      </c>
      <c r="K105" s="131" t="s">
        <v>277</v>
      </c>
      <c r="L105" s="126">
        <v>0.3</v>
      </c>
      <c r="M105" s="126"/>
      <c r="N105" s="132" t="str">
        <f t="array" ref="N105">LET(행번호, MATCH(1, INDEX(('수주 및 입금 진행현황'!$F:$F=G105) * ('수주 및 입금 진행현황'!$G:$G=H105) * ('수주 및 입금 진행현황'!$F:$F&lt;&gt;""), 0), 0), IF(ISNUMBER(행번호), HYPERLINK("#gid=" &amp; "1759022251" &amp; "&amp;range=A" &amp; 행번호, "이동"), "X"))</f>
        <v>X</v>
      </c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</row>
    <row r="106">
      <c r="A106" s="124"/>
      <c r="B106" s="116">
        <v>663.0</v>
      </c>
      <c r="C106" s="135">
        <v>46169.0</v>
      </c>
      <c r="D106" s="126" t="s">
        <v>81</v>
      </c>
      <c r="E106" s="136" t="s">
        <v>110</v>
      </c>
      <c r="F106" s="137" t="s">
        <v>111</v>
      </c>
      <c r="G106" s="129" t="s">
        <v>278</v>
      </c>
      <c r="H106" s="129" t="s">
        <v>276</v>
      </c>
      <c r="I106" s="129" t="s">
        <v>86</v>
      </c>
      <c r="J106" s="130">
        <v>46169.583333333336</v>
      </c>
      <c r="K106" s="131" t="s">
        <v>279</v>
      </c>
      <c r="L106" s="126">
        <v>0.3</v>
      </c>
      <c r="M106" s="126"/>
      <c r="N106" s="132" t="str">
        <f t="array" ref="N106">LET(행번호, MATCH(1, INDEX(('수주 및 입금 진행현황'!$F:$F=G106) * ('수주 및 입금 진행현황'!$G:$G=H106) * ('수주 및 입금 진행현황'!$F:$F&lt;&gt;""), 0), 0), IF(ISNUMBER(행번호), HYPERLINK("#gid=" &amp; "1759022251" &amp; "&amp;range=A" &amp; 행번호, "이동"), "X"))</f>
        <v>X</v>
      </c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</row>
    <row r="107">
      <c r="A107" s="124"/>
      <c r="B107" s="116">
        <v>662.0</v>
      </c>
      <c r="C107" s="135">
        <v>46169.0</v>
      </c>
      <c r="D107" s="126" t="s">
        <v>88</v>
      </c>
      <c r="E107" s="127" t="s">
        <v>103</v>
      </c>
      <c r="F107" s="128" t="s">
        <v>104</v>
      </c>
      <c r="G107" s="129" t="s">
        <v>241</v>
      </c>
      <c r="H107" s="129" t="s">
        <v>242</v>
      </c>
      <c r="I107" s="129" t="s">
        <v>86</v>
      </c>
      <c r="J107" s="130">
        <v>46169.479166666664</v>
      </c>
      <c r="K107" s="131" t="s">
        <v>280</v>
      </c>
      <c r="L107" s="126">
        <v>0.3</v>
      </c>
      <c r="M107" s="126">
        <v>0.0</v>
      </c>
      <c r="N107" s="134" t="s">
        <v>95</v>
      </c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</row>
    <row r="108">
      <c r="A108" s="124"/>
      <c r="B108" s="116">
        <v>661.0</v>
      </c>
      <c r="C108" s="135">
        <v>46169.0</v>
      </c>
      <c r="D108" s="126" t="s">
        <v>81</v>
      </c>
      <c r="E108" s="136" t="s">
        <v>110</v>
      </c>
      <c r="F108" s="137" t="s">
        <v>111</v>
      </c>
      <c r="G108" s="129" t="s">
        <v>281</v>
      </c>
      <c r="H108" s="129" t="s">
        <v>276</v>
      </c>
      <c r="I108" s="129" t="s">
        <v>86</v>
      </c>
      <c r="J108" s="130">
        <v>46169.458333333336</v>
      </c>
      <c r="K108" s="131" t="s">
        <v>282</v>
      </c>
      <c r="L108" s="126">
        <v>0.3</v>
      </c>
      <c r="M108" s="126"/>
      <c r="N108" s="132" t="str">
        <f t="array" ref="N108">LET(행번호, MATCH(1, INDEX(('수주 및 입금 진행현황'!$F:$F=G108) * ('수주 및 입금 진행현황'!$G:$G=H108) * ('수주 및 입금 진행현황'!$F:$F&lt;&gt;""), 0), 0), IF(ISNUMBER(행번호), HYPERLINK("#gid=" &amp; "1759022251" &amp; "&amp;range=A" &amp; 행번호, "이동"), "X"))</f>
        <v>X</v>
      </c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</row>
    <row r="109">
      <c r="A109" s="124"/>
      <c r="B109" s="116">
        <v>660.0</v>
      </c>
      <c r="C109" s="135">
        <v>46169.0</v>
      </c>
      <c r="D109" s="126" t="s">
        <v>81</v>
      </c>
      <c r="E109" s="136" t="s">
        <v>110</v>
      </c>
      <c r="F109" s="137" t="s">
        <v>111</v>
      </c>
      <c r="G109" s="129" t="s">
        <v>283</v>
      </c>
      <c r="H109" s="129" t="s">
        <v>276</v>
      </c>
      <c r="I109" s="129" t="s">
        <v>86</v>
      </c>
      <c r="J109" s="130">
        <v>46169.458333333336</v>
      </c>
      <c r="K109" s="131" t="s">
        <v>279</v>
      </c>
      <c r="L109" s="126">
        <v>0.3</v>
      </c>
      <c r="M109" s="126"/>
      <c r="N109" s="132" t="str">
        <f t="array" ref="N109">LET(행번호, MATCH(1, INDEX(('수주 및 입금 진행현황'!$F:$F=G109) * ('수주 및 입금 진행현황'!$G:$G=H109) * ('수주 및 입금 진행현황'!$F:$F&lt;&gt;""), 0), 0), IF(ISNUMBER(행번호), HYPERLINK("#gid=" &amp; "1759022251" &amp; "&amp;range=A" &amp; 행번호, "이동"), "X"))</f>
        <v>X</v>
      </c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</row>
    <row r="110">
      <c r="A110" s="124"/>
      <c r="B110" s="116">
        <v>659.0</v>
      </c>
      <c r="C110" s="135">
        <v>46169.0</v>
      </c>
      <c r="D110" s="126" t="s">
        <v>88</v>
      </c>
      <c r="E110" s="127" t="s">
        <v>284</v>
      </c>
      <c r="F110" s="128" t="s">
        <v>285</v>
      </c>
      <c r="G110" s="129" t="s">
        <v>123</v>
      </c>
      <c r="H110" s="129" t="s">
        <v>286</v>
      </c>
      <c r="I110" s="129" t="s">
        <v>100</v>
      </c>
      <c r="J110" s="130">
        <v>46169.4375</v>
      </c>
      <c r="K110" s="131" t="s">
        <v>109</v>
      </c>
      <c r="L110" s="126">
        <v>0.2</v>
      </c>
      <c r="M110" s="126"/>
      <c r="N110" s="134" t="s">
        <v>95</v>
      </c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</row>
    <row r="111">
      <c r="A111" s="124"/>
      <c r="B111" s="116">
        <v>658.0</v>
      </c>
      <c r="C111" s="135">
        <v>46169.0</v>
      </c>
      <c r="D111" s="126" t="s">
        <v>88</v>
      </c>
      <c r="E111" s="127" t="s">
        <v>103</v>
      </c>
      <c r="F111" s="128" t="s">
        <v>104</v>
      </c>
      <c r="G111" s="129" t="s">
        <v>142</v>
      </c>
      <c r="H111" s="129" t="s">
        <v>287</v>
      </c>
      <c r="I111" s="129" t="s">
        <v>86</v>
      </c>
      <c r="J111" s="130">
        <v>46169.4375</v>
      </c>
      <c r="K111" s="131" t="s">
        <v>288</v>
      </c>
      <c r="L111" s="126">
        <v>0.3</v>
      </c>
      <c r="M111" s="126">
        <v>0.0</v>
      </c>
      <c r="N111" s="134" t="s">
        <v>95</v>
      </c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</row>
    <row r="112">
      <c r="A112" s="124"/>
      <c r="B112" s="116">
        <v>657.0</v>
      </c>
      <c r="C112" s="135">
        <v>46169.0</v>
      </c>
      <c r="D112" s="126" t="s">
        <v>88</v>
      </c>
      <c r="E112" s="127" t="s">
        <v>103</v>
      </c>
      <c r="F112" s="128" t="s">
        <v>104</v>
      </c>
      <c r="G112" s="129" t="s">
        <v>142</v>
      </c>
      <c r="H112" s="129" t="s">
        <v>287</v>
      </c>
      <c r="I112" s="129" t="s">
        <v>100</v>
      </c>
      <c r="J112" s="130">
        <v>46169.4375</v>
      </c>
      <c r="K112" s="131" t="s">
        <v>109</v>
      </c>
      <c r="L112" s="126">
        <v>0.2</v>
      </c>
      <c r="M112" s="126">
        <v>0.0</v>
      </c>
      <c r="N112" s="134" t="s">
        <v>95</v>
      </c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</row>
    <row r="113">
      <c r="A113" s="124"/>
      <c r="B113" s="116">
        <v>656.0</v>
      </c>
      <c r="C113" s="135">
        <v>46169.0</v>
      </c>
      <c r="D113" s="126" t="s">
        <v>81</v>
      </c>
      <c r="E113" s="136" t="s">
        <v>110</v>
      </c>
      <c r="F113" s="137" t="s">
        <v>111</v>
      </c>
      <c r="G113" s="129" t="s">
        <v>289</v>
      </c>
      <c r="H113" s="129" t="s">
        <v>276</v>
      </c>
      <c r="I113" s="129" t="s">
        <v>86</v>
      </c>
      <c r="J113" s="130">
        <v>46169.4375</v>
      </c>
      <c r="K113" s="131" t="s">
        <v>279</v>
      </c>
      <c r="L113" s="126">
        <v>0.3</v>
      </c>
      <c r="M113" s="126"/>
      <c r="N113" s="132" t="str">
        <f t="array" ref="N113">LET(행번호, MATCH(1, INDEX(('수주 및 입금 진행현황'!$F:$F=G113) * ('수주 및 입금 진행현황'!$G:$G=H113) * ('수주 및 입금 진행현황'!$F:$F&lt;&gt;""), 0), 0), IF(ISNUMBER(행번호), HYPERLINK("#gid=" &amp; "1759022251" &amp; "&amp;range=A" &amp; 행번호, "이동"), "X"))</f>
        <v>X</v>
      </c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</row>
    <row r="114">
      <c r="A114" s="124"/>
      <c r="B114" s="116">
        <v>655.0</v>
      </c>
      <c r="C114" s="135">
        <v>46169.0</v>
      </c>
      <c r="D114" s="126" t="s">
        <v>81</v>
      </c>
      <c r="E114" s="136" t="s">
        <v>110</v>
      </c>
      <c r="F114" s="137" t="s">
        <v>111</v>
      </c>
      <c r="G114" s="129" t="s">
        <v>290</v>
      </c>
      <c r="H114" s="129" t="s">
        <v>276</v>
      </c>
      <c r="I114" s="129" t="s">
        <v>86</v>
      </c>
      <c r="J114" s="130">
        <v>46169.4375</v>
      </c>
      <c r="K114" s="131" t="s">
        <v>279</v>
      </c>
      <c r="L114" s="126">
        <v>0.3</v>
      </c>
      <c r="M114" s="126"/>
      <c r="N114" s="132" t="str">
        <f t="array" ref="N114">LET(행번호, MATCH(1, INDEX(('수주 및 입금 진행현황'!$F:$F=G114) * ('수주 및 입금 진행현황'!$G:$G=H114) * ('수주 및 입금 진행현황'!$F:$F&lt;&gt;""), 0), 0), IF(ISNUMBER(행번호), HYPERLINK("#gid=" &amp; "1759022251" &amp; "&amp;range=A" &amp; 행번호, "이동"), "X"))</f>
        <v>X</v>
      </c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</row>
    <row r="115">
      <c r="A115" s="124"/>
      <c r="B115" s="116">
        <v>654.0</v>
      </c>
      <c r="C115" s="135">
        <v>46169.0</v>
      </c>
      <c r="D115" s="126" t="s">
        <v>81</v>
      </c>
      <c r="E115" s="136" t="s">
        <v>110</v>
      </c>
      <c r="F115" s="137" t="s">
        <v>111</v>
      </c>
      <c r="G115" s="129" t="s">
        <v>291</v>
      </c>
      <c r="H115" s="129" t="s">
        <v>276</v>
      </c>
      <c r="I115" s="129" t="s">
        <v>86</v>
      </c>
      <c r="J115" s="130">
        <v>46169.4375</v>
      </c>
      <c r="K115" s="131" t="s">
        <v>279</v>
      </c>
      <c r="L115" s="126">
        <v>0.3</v>
      </c>
      <c r="M115" s="126"/>
      <c r="N115" s="132" t="str">
        <f t="array" ref="N115">LET(행번호, MATCH(1, INDEX(('수주 및 입금 진행현황'!$F:$F=G115) * ('수주 및 입금 진행현황'!$G:$G=H115) * ('수주 및 입금 진행현황'!$F:$F&lt;&gt;""), 0), 0), IF(ISNUMBER(행번호), HYPERLINK("#gid=" &amp; "1759022251" &amp; "&amp;range=A" &amp; 행번호, "이동"), "X"))</f>
        <v>X</v>
      </c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</row>
    <row r="116">
      <c r="A116" s="124"/>
      <c r="B116" s="116">
        <v>653.0</v>
      </c>
      <c r="C116" s="135">
        <v>46169.0</v>
      </c>
      <c r="D116" s="126" t="s">
        <v>81</v>
      </c>
      <c r="E116" s="136" t="s">
        <v>110</v>
      </c>
      <c r="F116" s="137" t="s">
        <v>111</v>
      </c>
      <c r="G116" s="129" t="s">
        <v>292</v>
      </c>
      <c r="H116" s="129" t="s">
        <v>276</v>
      </c>
      <c r="I116" s="129" t="s">
        <v>86</v>
      </c>
      <c r="J116" s="130">
        <v>46169.4375</v>
      </c>
      <c r="K116" s="131" t="s">
        <v>279</v>
      </c>
      <c r="L116" s="126">
        <v>0.3</v>
      </c>
      <c r="M116" s="126"/>
      <c r="N116" s="132" t="str">
        <f t="array" ref="N116">LET(행번호, MATCH(1, INDEX(('수주 및 입금 진행현황'!$F:$F=G116) * ('수주 및 입금 진행현황'!$G:$G=H116) * ('수주 및 입금 진행현황'!$F:$F&lt;&gt;""), 0), 0), IF(ISNUMBER(행번호), HYPERLINK("#gid=" &amp; "1759022251" &amp; "&amp;range=A" &amp; 행번호, "이동"), "X"))</f>
        <v>X</v>
      </c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</row>
    <row r="117">
      <c r="A117" s="124"/>
      <c r="B117" s="116">
        <v>652.0</v>
      </c>
      <c r="C117" s="135">
        <v>46169.0</v>
      </c>
      <c r="D117" s="126" t="s">
        <v>81</v>
      </c>
      <c r="E117" s="136" t="s">
        <v>110</v>
      </c>
      <c r="F117" s="137" t="s">
        <v>111</v>
      </c>
      <c r="G117" s="129" t="s">
        <v>293</v>
      </c>
      <c r="H117" s="129" t="s">
        <v>276</v>
      </c>
      <c r="I117" s="129" t="s">
        <v>86</v>
      </c>
      <c r="J117" s="130">
        <v>46169.4375</v>
      </c>
      <c r="K117" s="131" t="s">
        <v>279</v>
      </c>
      <c r="L117" s="126">
        <v>0.3</v>
      </c>
      <c r="M117" s="126"/>
      <c r="N117" s="132" t="str">
        <f t="array" ref="N117">LET(행번호, MATCH(1, INDEX(('수주 및 입금 진행현황'!$F:$F=G117) * ('수주 및 입금 진행현황'!$G:$G=H117) * ('수주 및 입금 진행현황'!$F:$F&lt;&gt;""), 0), 0), IF(ISNUMBER(행번호), HYPERLINK("#gid=" &amp; "1759022251" &amp; "&amp;range=A" &amp; 행번호, "이동"), "X"))</f>
        <v>X</v>
      </c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</row>
    <row r="118">
      <c r="A118" s="124"/>
      <c r="B118" s="116">
        <v>651.0</v>
      </c>
      <c r="C118" s="135">
        <v>46169.0</v>
      </c>
      <c r="D118" s="126" t="s">
        <v>81</v>
      </c>
      <c r="E118" s="136" t="s">
        <v>110</v>
      </c>
      <c r="F118" s="137" t="s">
        <v>111</v>
      </c>
      <c r="G118" s="129" t="s">
        <v>294</v>
      </c>
      <c r="H118" s="129" t="s">
        <v>276</v>
      </c>
      <c r="I118" s="129" t="s">
        <v>86</v>
      </c>
      <c r="J118" s="130">
        <v>46169.4375</v>
      </c>
      <c r="K118" s="131" t="s">
        <v>279</v>
      </c>
      <c r="L118" s="126">
        <v>0.3</v>
      </c>
      <c r="M118" s="126"/>
      <c r="N118" s="132" t="str">
        <f t="array" ref="N118">LET(행번호, MATCH(1, INDEX(('수주 및 입금 진행현황'!$F:$F=G118) * ('수주 및 입금 진행현황'!$G:$G=H118) * ('수주 및 입금 진행현황'!$F:$F&lt;&gt;""), 0), 0), IF(ISNUMBER(행번호), HYPERLINK("#gid=" &amp; "1759022251" &amp; "&amp;range=A" &amp; 행번호, "이동"), "X"))</f>
        <v>X</v>
      </c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</row>
    <row r="119">
      <c r="A119" s="124"/>
      <c r="B119" s="116">
        <v>650.0</v>
      </c>
      <c r="C119" s="135">
        <v>46169.0</v>
      </c>
      <c r="D119" s="126" t="s">
        <v>81</v>
      </c>
      <c r="E119" s="136" t="s">
        <v>110</v>
      </c>
      <c r="F119" s="137" t="s">
        <v>111</v>
      </c>
      <c r="G119" s="129" t="s">
        <v>295</v>
      </c>
      <c r="H119" s="129" t="s">
        <v>276</v>
      </c>
      <c r="I119" s="129" t="s">
        <v>86</v>
      </c>
      <c r="J119" s="130">
        <v>46169.4375</v>
      </c>
      <c r="K119" s="131" t="s">
        <v>279</v>
      </c>
      <c r="L119" s="126">
        <v>0.3</v>
      </c>
      <c r="M119" s="126"/>
      <c r="N119" s="132" t="str">
        <f t="array" ref="N119">LET(행번호, MATCH(1, INDEX(('수주 및 입금 진행현황'!$F:$F=G119) * ('수주 및 입금 진행현황'!$G:$G=H119) * ('수주 및 입금 진행현황'!$F:$F&lt;&gt;""), 0), 0), IF(ISNUMBER(행번호), HYPERLINK("#gid=" &amp; "1759022251" &amp; "&amp;range=A" &amp; 행번호, "이동"), "X"))</f>
        <v>X</v>
      </c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</row>
    <row r="120">
      <c r="A120" s="124"/>
      <c r="B120" s="116">
        <v>649.0</v>
      </c>
      <c r="C120" s="135">
        <v>46169.0</v>
      </c>
      <c r="D120" s="126" t="s">
        <v>81</v>
      </c>
      <c r="E120" s="136" t="s">
        <v>110</v>
      </c>
      <c r="F120" s="137" t="s">
        <v>111</v>
      </c>
      <c r="G120" s="129" t="s">
        <v>296</v>
      </c>
      <c r="H120" s="129" t="s">
        <v>276</v>
      </c>
      <c r="I120" s="129" t="s">
        <v>86</v>
      </c>
      <c r="J120" s="130">
        <v>46169.4375</v>
      </c>
      <c r="K120" s="131" t="s">
        <v>279</v>
      </c>
      <c r="L120" s="126">
        <v>0.3</v>
      </c>
      <c r="M120" s="126"/>
      <c r="N120" s="132" t="str">
        <f t="array" ref="N120">LET(행번호, MATCH(1, INDEX(('수주 및 입금 진행현황'!$F:$F=G120) * ('수주 및 입금 진행현황'!$G:$G=H120) * ('수주 및 입금 진행현황'!$F:$F&lt;&gt;""), 0), 0), IF(ISNUMBER(행번호), HYPERLINK("#gid=" &amp; "1759022251" &amp; "&amp;range=A" &amp; 행번호, "이동"), "X"))</f>
        <v>X</v>
      </c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</row>
    <row r="121">
      <c r="A121" s="124"/>
      <c r="B121" s="116">
        <v>648.0</v>
      </c>
      <c r="C121" s="135">
        <v>46169.0</v>
      </c>
      <c r="D121" s="126" t="s">
        <v>81</v>
      </c>
      <c r="E121" s="136" t="s">
        <v>110</v>
      </c>
      <c r="F121" s="137" t="s">
        <v>111</v>
      </c>
      <c r="G121" s="129" t="s">
        <v>297</v>
      </c>
      <c r="H121" s="129" t="s">
        <v>276</v>
      </c>
      <c r="I121" s="129" t="s">
        <v>86</v>
      </c>
      <c r="J121" s="130">
        <v>46169.4375</v>
      </c>
      <c r="K121" s="131" t="s">
        <v>279</v>
      </c>
      <c r="L121" s="126">
        <v>0.3</v>
      </c>
      <c r="M121" s="126"/>
      <c r="N121" s="132" t="str">
        <f t="array" ref="N121">LET(행번호, MATCH(1, INDEX(('수주 및 입금 진행현황'!$F:$F=G121) * ('수주 및 입금 진행현황'!$G:$G=H121) * ('수주 및 입금 진행현황'!$F:$F&lt;&gt;""), 0), 0), IF(ISNUMBER(행번호), HYPERLINK("#gid=" &amp; "1759022251" &amp; "&amp;range=A" &amp; 행번호, "이동"), "X"))</f>
        <v>X</v>
      </c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</row>
    <row r="122">
      <c r="A122" s="124"/>
      <c r="B122" s="116">
        <v>647.0</v>
      </c>
      <c r="C122" s="135">
        <v>46169.0</v>
      </c>
      <c r="D122" s="126" t="s">
        <v>81</v>
      </c>
      <c r="E122" s="136" t="s">
        <v>110</v>
      </c>
      <c r="F122" s="137" t="s">
        <v>111</v>
      </c>
      <c r="G122" s="129" t="s">
        <v>298</v>
      </c>
      <c r="H122" s="129" t="s">
        <v>276</v>
      </c>
      <c r="I122" s="129" t="s">
        <v>86</v>
      </c>
      <c r="J122" s="130">
        <v>46169.4375</v>
      </c>
      <c r="K122" s="131" t="s">
        <v>279</v>
      </c>
      <c r="L122" s="126">
        <v>0.3</v>
      </c>
      <c r="M122" s="126"/>
      <c r="N122" s="132" t="str">
        <f t="array" ref="N122">LET(행번호, MATCH(1, INDEX(('수주 및 입금 진행현황'!$F:$F=G122) * ('수주 및 입금 진행현황'!$G:$G=H122) * ('수주 및 입금 진행현황'!$F:$F&lt;&gt;""), 0), 0), IF(ISNUMBER(행번호), HYPERLINK("#gid=" &amp; "1759022251" &amp; "&amp;range=A" &amp; 행번호, "이동"), "X"))</f>
        <v>X</v>
      </c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</row>
    <row r="123">
      <c r="A123" s="124"/>
      <c r="B123" s="116">
        <v>646.0</v>
      </c>
      <c r="C123" s="135">
        <v>46169.0</v>
      </c>
      <c r="D123" s="126" t="s">
        <v>81</v>
      </c>
      <c r="E123" s="140" t="s">
        <v>162</v>
      </c>
      <c r="F123" s="141" t="s">
        <v>163</v>
      </c>
      <c r="G123" s="129" t="s">
        <v>299</v>
      </c>
      <c r="H123" s="129" t="s">
        <v>300</v>
      </c>
      <c r="I123" s="129" t="s">
        <v>86</v>
      </c>
      <c r="J123" s="130">
        <v>46169.4375</v>
      </c>
      <c r="K123" s="131" t="s">
        <v>301</v>
      </c>
      <c r="L123" s="126">
        <v>0.5</v>
      </c>
      <c r="M123" s="126"/>
      <c r="N123" s="132" t="str">
        <f t="array" ref="N123">LET(행번호, MATCH(1, INDEX(('수주 및 입금 진행현황'!$F:$F=G123) * ('수주 및 입금 진행현황'!$G:$G=H123) * ('수주 및 입금 진행현황'!$F:$F&lt;&gt;""), 0), 0), IF(ISNUMBER(행번호), HYPERLINK("#gid=" &amp; "1759022251" &amp; "&amp;range=A" &amp; 행번호, "이동"), "X"))</f>
        <v>X</v>
      </c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</row>
    <row r="124">
      <c r="A124" s="124"/>
      <c r="B124" s="116">
        <v>645.0</v>
      </c>
      <c r="C124" s="135">
        <v>46169.0</v>
      </c>
      <c r="D124" s="126" t="s">
        <v>88</v>
      </c>
      <c r="E124" s="136" t="s">
        <v>110</v>
      </c>
      <c r="F124" s="137" t="s">
        <v>111</v>
      </c>
      <c r="G124" s="129" t="s">
        <v>112</v>
      </c>
      <c r="H124" s="129" t="s">
        <v>302</v>
      </c>
      <c r="I124" s="129" t="s">
        <v>93</v>
      </c>
      <c r="J124" s="130">
        <v>46169.416666666664</v>
      </c>
      <c r="K124" s="131" t="s">
        <v>94</v>
      </c>
      <c r="L124" s="126">
        <v>0.2</v>
      </c>
      <c r="M124" s="126">
        <v>0.0</v>
      </c>
      <c r="N124" s="134" t="s">
        <v>95</v>
      </c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</row>
    <row r="125">
      <c r="A125" s="124"/>
      <c r="B125" s="116">
        <v>644.0</v>
      </c>
      <c r="C125" s="135">
        <v>46169.0</v>
      </c>
      <c r="D125" s="126" t="s">
        <v>88</v>
      </c>
      <c r="E125" s="136" t="s">
        <v>110</v>
      </c>
      <c r="F125" s="137" t="s">
        <v>111</v>
      </c>
      <c r="G125" s="129" t="s">
        <v>112</v>
      </c>
      <c r="H125" s="129" t="s">
        <v>302</v>
      </c>
      <c r="I125" s="129" t="s">
        <v>86</v>
      </c>
      <c r="J125" s="130">
        <v>46169.416666666664</v>
      </c>
      <c r="K125" s="131" t="s">
        <v>303</v>
      </c>
      <c r="L125" s="126">
        <v>0.3</v>
      </c>
      <c r="M125" s="126">
        <v>0.0</v>
      </c>
      <c r="N125" s="134" t="s">
        <v>95</v>
      </c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</row>
    <row r="126">
      <c r="A126" s="124"/>
      <c r="B126" s="116">
        <v>643.0</v>
      </c>
      <c r="C126" s="135">
        <v>46169.0</v>
      </c>
      <c r="D126" s="126" t="s">
        <v>88</v>
      </c>
      <c r="E126" s="136" t="s">
        <v>110</v>
      </c>
      <c r="F126" s="137" t="s">
        <v>111</v>
      </c>
      <c r="G126" s="129" t="s">
        <v>112</v>
      </c>
      <c r="H126" s="129" t="s">
        <v>302</v>
      </c>
      <c r="I126" s="129" t="s">
        <v>100</v>
      </c>
      <c r="J126" s="130">
        <v>46169.416666666664</v>
      </c>
      <c r="K126" s="131" t="s">
        <v>109</v>
      </c>
      <c r="L126" s="126">
        <v>0.2</v>
      </c>
      <c r="M126" s="126">
        <v>0.0</v>
      </c>
      <c r="N126" s="134" t="s">
        <v>95</v>
      </c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</row>
    <row r="127">
      <c r="A127" s="124"/>
      <c r="B127" s="116">
        <v>642.0</v>
      </c>
      <c r="C127" s="135">
        <v>46169.0</v>
      </c>
      <c r="D127" s="126" t="s">
        <v>88</v>
      </c>
      <c r="E127" s="136" t="s">
        <v>110</v>
      </c>
      <c r="F127" s="137" t="s">
        <v>111</v>
      </c>
      <c r="G127" s="129" t="s">
        <v>112</v>
      </c>
      <c r="H127" s="129" t="s">
        <v>304</v>
      </c>
      <c r="I127" s="129" t="s">
        <v>93</v>
      </c>
      <c r="J127" s="130">
        <v>46169.416666666664</v>
      </c>
      <c r="K127" s="131" t="s">
        <v>94</v>
      </c>
      <c r="L127" s="126">
        <v>0.2</v>
      </c>
      <c r="M127" s="126">
        <v>0.0</v>
      </c>
      <c r="N127" s="134" t="s">
        <v>95</v>
      </c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</row>
    <row r="128">
      <c r="A128" s="124"/>
      <c r="B128" s="116">
        <v>641.0</v>
      </c>
      <c r="C128" s="135">
        <v>46169.0</v>
      </c>
      <c r="D128" s="126" t="s">
        <v>88</v>
      </c>
      <c r="E128" s="136" t="s">
        <v>110</v>
      </c>
      <c r="F128" s="137" t="s">
        <v>111</v>
      </c>
      <c r="G128" s="129" t="s">
        <v>112</v>
      </c>
      <c r="H128" s="129" t="s">
        <v>304</v>
      </c>
      <c r="I128" s="129" t="s">
        <v>86</v>
      </c>
      <c r="J128" s="130">
        <v>46169.416666666664</v>
      </c>
      <c r="K128" s="131" t="s">
        <v>99</v>
      </c>
      <c r="L128" s="126">
        <v>0.3</v>
      </c>
      <c r="M128" s="126">
        <v>0.0</v>
      </c>
      <c r="N128" s="134" t="s">
        <v>95</v>
      </c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</row>
    <row r="129">
      <c r="A129" s="124"/>
      <c r="B129" s="116">
        <v>640.0</v>
      </c>
      <c r="C129" s="135">
        <v>46169.0</v>
      </c>
      <c r="D129" s="126" t="s">
        <v>88</v>
      </c>
      <c r="E129" s="136" t="s">
        <v>110</v>
      </c>
      <c r="F129" s="137" t="s">
        <v>111</v>
      </c>
      <c r="G129" s="129" t="s">
        <v>112</v>
      </c>
      <c r="H129" s="129" t="s">
        <v>304</v>
      </c>
      <c r="I129" s="129" t="s">
        <v>100</v>
      </c>
      <c r="J129" s="130">
        <v>46169.416666666664</v>
      </c>
      <c r="K129" s="131" t="s">
        <v>109</v>
      </c>
      <c r="L129" s="126">
        <v>0.2</v>
      </c>
      <c r="M129" s="126">
        <v>0.0</v>
      </c>
      <c r="N129" s="134" t="s">
        <v>95</v>
      </c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</row>
    <row r="130">
      <c r="A130" s="124"/>
      <c r="B130" s="116">
        <v>639.0</v>
      </c>
      <c r="C130" s="125">
        <v>46164.0</v>
      </c>
      <c r="D130" s="126" t="s">
        <v>88</v>
      </c>
      <c r="E130" s="127" t="s">
        <v>284</v>
      </c>
      <c r="F130" s="128" t="s">
        <v>285</v>
      </c>
      <c r="G130" s="129" t="s">
        <v>123</v>
      </c>
      <c r="H130" s="129" t="s">
        <v>305</v>
      </c>
      <c r="I130" s="129" t="s">
        <v>86</v>
      </c>
      <c r="J130" s="130">
        <v>46164.729166666664</v>
      </c>
      <c r="K130" s="131" t="s">
        <v>306</v>
      </c>
      <c r="L130" s="126">
        <v>0.5</v>
      </c>
      <c r="M130" s="126">
        <v>0.0</v>
      </c>
      <c r="N130" s="132" t="str">
        <f t="array" ref="N130">LET(행번호, MATCH(1, INDEX(('수주 및 입금 진행현황'!$F:$F=G130) * ('수주 및 입금 진행현황'!$G:$G=H130) * ('수주 및 입금 진행현황'!$F:$F&lt;&gt;""), 0), 0), IF(ISNUMBER(행번호), HYPERLINK("#gid=" &amp; "1759022251" &amp; "&amp;range=A" &amp; 행번호, "이동"), "X"))</f>
        <v>X</v>
      </c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</row>
    <row r="131">
      <c r="A131" s="124"/>
      <c r="B131" s="116">
        <v>638.0</v>
      </c>
      <c r="C131" s="125">
        <v>46164.0</v>
      </c>
      <c r="D131" s="126" t="s">
        <v>88</v>
      </c>
      <c r="E131" s="127" t="s">
        <v>284</v>
      </c>
      <c r="F131" s="128" t="s">
        <v>285</v>
      </c>
      <c r="G131" s="129" t="s">
        <v>123</v>
      </c>
      <c r="H131" s="129" t="s">
        <v>307</v>
      </c>
      <c r="I131" s="129" t="s">
        <v>86</v>
      </c>
      <c r="J131" s="130">
        <v>46164.729166666664</v>
      </c>
      <c r="K131" s="131" t="s">
        <v>308</v>
      </c>
      <c r="L131" s="126">
        <v>0.5</v>
      </c>
      <c r="M131" s="126">
        <v>0.0</v>
      </c>
      <c r="N131" s="132" t="str">
        <f t="array" ref="N131">LET(행번호, MATCH(1, INDEX(('수주 및 입금 진행현황'!$F:$F=G131) * ('수주 및 입금 진행현황'!$G:$G=H131) * ('수주 및 입금 진행현황'!$F:$F&lt;&gt;""), 0), 0), IF(ISNUMBER(행번호), HYPERLINK("#gid=" &amp; "1759022251" &amp; "&amp;range=A" &amp; 행번호, "이동"), "X"))</f>
        <v>X</v>
      </c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</row>
    <row r="132">
      <c r="A132" s="124"/>
      <c r="B132" s="116">
        <v>637.0</v>
      </c>
      <c r="C132" s="125">
        <v>46164.0</v>
      </c>
      <c r="D132" s="126" t="s">
        <v>88</v>
      </c>
      <c r="E132" s="127" t="s">
        <v>284</v>
      </c>
      <c r="F132" s="128" t="s">
        <v>285</v>
      </c>
      <c r="G132" s="129" t="s">
        <v>123</v>
      </c>
      <c r="H132" s="129" t="s">
        <v>286</v>
      </c>
      <c r="I132" s="129" t="s">
        <v>93</v>
      </c>
      <c r="J132" s="130">
        <v>46164.729166666664</v>
      </c>
      <c r="K132" s="131" t="s">
        <v>94</v>
      </c>
      <c r="L132" s="126">
        <v>0.25</v>
      </c>
      <c r="M132" s="126">
        <v>0.0</v>
      </c>
      <c r="N132" s="134" t="s">
        <v>95</v>
      </c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</row>
    <row r="133">
      <c r="A133" s="124"/>
      <c r="B133" s="116">
        <v>636.0</v>
      </c>
      <c r="C133" s="125">
        <v>46164.0</v>
      </c>
      <c r="D133" s="126" t="s">
        <v>81</v>
      </c>
      <c r="E133" s="127" t="s">
        <v>82</v>
      </c>
      <c r="F133" s="128" t="s">
        <v>83</v>
      </c>
      <c r="G133" s="129" t="s">
        <v>309</v>
      </c>
      <c r="H133" s="129" t="s">
        <v>310</v>
      </c>
      <c r="I133" s="129" t="s">
        <v>86</v>
      </c>
      <c r="J133" s="130">
        <v>46164.5</v>
      </c>
      <c r="K133" s="131" t="s">
        <v>311</v>
      </c>
      <c r="L133" s="126">
        <v>0.5</v>
      </c>
      <c r="M133" s="126"/>
      <c r="N133" s="132" t="str">
        <f t="array" ref="N133">LET(행번호, MATCH(1, INDEX(('수주 및 입금 진행현황'!$F:$F=G133) * ('수주 및 입금 진행현황'!$G:$G=H133) * ('수주 및 입금 진행현황'!$F:$F&lt;&gt;""), 0), 0), IF(ISNUMBER(행번호), HYPERLINK("#gid=" &amp; "1759022251" &amp; "&amp;range=A" &amp; 행번호, "이동"), "X"))</f>
        <v>X</v>
      </c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</row>
    <row r="134">
      <c r="A134" s="124"/>
      <c r="B134" s="116">
        <v>635.0</v>
      </c>
      <c r="C134" s="125">
        <v>46164.0</v>
      </c>
      <c r="D134" s="126" t="s">
        <v>88</v>
      </c>
      <c r="E134" s="127" t="s">
        <v>103</v>
      </c>
      <c r="F134" s="128" t="s">
        <v>104</v>
      </c>
      <c r="G134" s="129" t="s">
        <v>312</v>
      </c>
      <c r="H134" s="129" t="s">
        <v>313</v>
      </c>
      <c r="I134" s="129" t="s">
        <v>100</v>
      </c>
      <c r="J134" s="130">
        <v>46164.5</v>
      </c>
      <c r="K134" s="131" t="s">
        <v>109</v>
      </c>
      <c r="L134" s="126">
        <v>0.25</v>
      </c>
      <c r="M134" s="126">
        <v>0.0</v>
      </c>
      <c r="N134" s="134" t="s">
        <v>95</v>
      </c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</row>
    <row r="135">
      <c r="A135" s="124"/>
      <c r="B135" s="116">
        <v>634.0</v>
      </c>
      <c r="C135" s="125">
        <v>46164.0</v>
      </c>
      <c r="D135" s="126" t="s">
        <v>88</v>
      </c>
      <c r="E135" s="127" t="s">
        <v>103</v>
      </c>
      <c r="F135" s="128" t="s">
        <v>104</v>
      </c>
      <c r="G135" s="129" t="s">
        <v>312</v>
      </c>
      <c r="H135" s="129" t="s">
        <v>314</v>
      </c>
      <c r="I135" s="129" t="s">
        <v>100</v>
      </c>
      <c r="J135" s="130">
        <v>46164.5</v>
      </c>
      <c r="K135" s="131" t="s">
        <v>109</v>
      </c>
      <c r="L135" s="126">
        <v>0.25</v>
      </c>
      <c r="M135" s="126">
        <v>0.0</v>
      </c>
      <c r="N135" s="134" t="s">
        <v>95</v>
      </c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</row>
    <row r="136">
      <c r="A136" s="124"/>
      <c r="B136" s="116">
        <v>633.0</v>
      </c>
      <c r="C136" s="125">
        <v>46164.0</v>
      </c>
      <c r="D136" s="126" t="s">
        <v>81</v>
      </c>
      <c r="E136" s="136" t="s">
        <v>110</v>
      </c>
      <c r="F136" s="137" t="s">
        <v>111</v>
      </c>
      <c r="G136" s="129" t="s">
        <v>123</v>
      </c>
      <c r="H136" s="129" t="s">
        <v>315</v>
      </c>
      <c r="I136" s="129" t="s">
        <v>93</v>
      </c>
      <c r="J136" s="130">
        <v>46164.5</v>
      </c>
      <c r="K136" s="131" t="s">
        <v>94</v>
      </c>
      <c r="L136" s="126">
        <v>0.25</v>
      </c>
      <c r="M136" s="126">
        <v>0.0</v>
      </c>
      <c r="N136" s="134" t="s">
        <v>95</v>
      </c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</row>
    <row r="137">
      <c r="A137" s="124"/>
      <c r="B137" s="116">
        <v>632.0</v>
      </c>
      <c r="C137" s="125">
        <v>46164.0</v>
      </c>
      <c r="D137" s="126" t="s">
        <v>81</v>
      </c>
      <c r="E137" s="136" t="s">
        <v>110</v>
      </c>
      <c r="F137" s="137" t="s">
        <v>111</v>
      </c>
      <c r="G137" s="129" t="s">
        <v>123</v>
      </c>
      <c r="H137" s="129" t="s">
        <v>315</v>
      </c>
      <c r="I137" s="129" t="s">
        <v>86</v>
      </c>
      <c r="J137" s="130">
        <v>46164.5</v>
      </c>
      <c r="K137" s="131" t="s">
        <v>99</v>
      </c>
      <c r="L137" s="126">
        <v>0.5</v>
      </c>
      <c r="M137" s="126">
        <v>0.0</v>
      </c>
      <c r="N137" s="134" t="s">
        <v>95</v>
      </c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</row>
    <row r="138">
      <c r="A138" s="124"/>
      <c r="B138" s="116">
        <v>631.0</v>
      </c>
      <c r="C138" s="135">
        <v>46163.0</v>
      </c>
      <c r="D138" s="126" t="s">
        <v>81</v>
      </c>
      <c r="E138" s="127" t="s">
        <v>82</v>
      </c>
      <c r="F138" s="128" t="s">
        <v>83</v>
      </c>
      <c r="G138" s="129" t="s">
        <v>316</v>
      </c>
      <c r="H138" s="129" t="s">
        <v>238</v>
      </c>
      <c r="I138" s="129" t="s">
        <v>86</v>
      </c>
      <c r="J138" s="130">
        <v>46163.5</v>
      </c>
      <c r="K138" s="131" t="s">
        <v>317</v>
      </c>
      <c r="L138" s="126">
        <v>0.5</v>
      </c>
      <c r="M138" s="126"/>
      <c r="N138" s="132" t="str">
        <f t="array" ref="N138">LET(행번호, MATCH(1, INDEX(('수주 및 입금 진행현황'!$F:$F=G138) * ('수주 및 입금 진행현황'!$G:$G=H138) * ('수주 및 입금 진행현황'!$F:$F&lt;&gt;""), 0), 0), IF(ISNUMBER(행번호), HYPERLINK("#gid=" &amp; "1759022251" &amp; "&amp;range=A" &amp; 행번호, "이동"), "X"))</f>
        <v>X</v>
      </c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</row>
    <row r="139">
      <c r="A139" s="124"/>
      <c r="B139" s="116">
        <v>630.0</v>
      </c>
      <c r="C139" s="135">
        <v>46163.0</v>
      </c>
      <c r="D139" s="126" t="s">
        <v>88</v>
      </c>
      <c r="E139" s="127" t="s">
        <v>103</v>
      </c>
      <c r="F139" s="128" t="s">
        <v>104</v>
      </c>
      <c r="G139" s="129" t="s">
        <v>312</v>
      </c>
      <c r="H139" s="129" t="s">
        <v>313</v>
      </c>
      <c r="I139" s="129" t="s">
        <v>86</v>
      </c>
      <c r="J139" s="130">
        <v>46163.458333333336</v>
      </c>
      <c r="K139" s="131" t="s">
        <v>318</v>
      </c>
      <c r="L139" s="126">
        <v>0.5</v>
      </c>
      <c r="M139" s="126">
        <v>0.0</v>
      </c>
      <c r="N139" s="134" t="s">
        <v>95</v>
      </c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</row>
    <row r="140">
      <c r="A140" s="124"/>
      <c r="B140" s="116">
        <v>629.0</v>
      </c>
      <c r="C140" s="135">
        <v>46163.0</v>
      </c>
      <c r="D140" s="126" t="s">
        <v>88</v>
      </c>
      <c r="E140" s="127" t="s">
        <v>103</v>
      </c>
      <c r="F140" s="128" t="s">
        <v>104</v>
      </c>
      <c r="G140" s="129" t="s">
        <v>312</v>
      </c>
      <c r="H140" s="129" t="s">
        <v>314</v>
      </c>
      <c r="I140" s="129" t="s">
        <v>86</v>
      </c>
      <c r="J140" s="130">
        <v>46163.458333333336</v>
      </c>
      <c r="K140" s="131" t="s">
        <v>99</v>
      </c>
      <c r="L140" s="126">
        <v>0.5</v>
      </c>
      <c r="M140" s="126">
        <v>0.0</v>
      </c>
      <c r="N140" s="134" t="s">
        <v>95</v>
      </c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</row>
    <row r="141">
      <c r="A141" s="124"/>
      <c r="B141" s="116">
        <v>628.0</v>
      </c>
      <c r="C141" s="135">
        <v>46163.0</v>
      </c>
      <c r="D141" s="126" t="s">
        <v>88</v>
      </c>
      <c r="E141" s="127" t="s">
        <v>103</v>
      </c>
      <c r="F141" s="128" t="s">
        <v>104</v>
      </c>
      <c r="G141" s="129" t="s">
        <v>142</v>
      </c>
      <c r="H141" s="129" t="s">
        <v>319</v>
      </c>
      <c r="I141" s="129" t="s">
        <v>100</v>
      </c>
      <c r="J141" s="130">
        <v>46163.4375</v>
      </c>
      <c r="K141" s="131" t="s">
        <v>109</v>
      </c>
      <c r="L141" s="126">
        <v>0.25</v>
      </c>
      <c r="M141" s="126">
        <v>0.0</v>
      </c>
      <c r="N141" s="134" t="s">
        <v>95</v>
      </c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</row>
    <row r="142">
      <c r="A142" s="124"/>
      <c r="B142" s="116">
        <v>627.0</v>
      </c>
      <c r="C142" s="125">
        <v>46162.0</v>
      </c>
      <c r="D142" s="126" t="s">
        <v>88</v>
      </c>
      <c r="E142" s="127" t="s">
        <v>89</v>
      </c>
      <c r="F142" s="128" t="s">
        <v>90</v>
      </c>
      <c r="G142" s="129" t="s">
        <v>97</v>
      </c>
      <c r="H142" s="129" t="s">
        <v>320</v>
      </c>
      <c r="I142" s="129" t="s">
        <v>86</v>
      </c>
      <c r="J142" s="130">
        <v>46162.645833333336</v>
      </c>
      <c r="K142" s="131" t="s">
        <v>321</v>
      </c>
      <c r="L142" s="126">
        <v>0.5</v>
      </c>
      <c r="M142" s="126">
        <v>0.0</v>
      </c>
      <c r="N142" s="134" t="s">
        <v>95</v>
      </c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</row>
    <row r="143">
      <c r="A143" s="124"/>
      <c r="B143" s="116">
        <v>626.0</v>
      </c>
      <c r="C143" s="125">
        <v>46162.0</v>
      </c>
      <c r="D143" s="126" t="s">
        <v>88</v>
      </c>
      <c r="E143" s="127" t="s">
        <v>89</v>
      </c>
      <c r="F143" s="128" t="s">
        <v>90</v>
      </c>
      <c r="G143" s="129" t="s">
        <v>97</v>
      </c>
      <c r="H143" s="129" t="s">
        <v>320</v>
      </c>
      <c r="I143" s="129" t="s">
        <v>93</v>
      </c>
      <c r="J143" s="130">
        <v>46162.645833333336</v>
      </c>
      <c r="K143" s="131" t="s">
        <v>94</v>
      </c>
      <c r="L143" s="126">
        <v>0.25</v>
      </c>
      <c r="M143" s="126">
        <v>0.0</v>
      </c>
      <c r="N143" s="134" t="s">
        <v>95</v>
      </c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</row>
    <row r="144">
      <c r="A144" s="124"/>
      <c r="B144" s="116">
        <v>625.0</v>
      </c>
      <c r="C144" s="125">
        <v>46162.0</v>
      </c>
      <c r="D144" s="126" t="s">
        <v>81</v>
      </c>
      <c r="E144" s="127" t="s">
        <v>322</v>
      </c>
      <c r="F144" s="128" t="s">
        <v>83</v>
      </c>
      <c r="G144" s="129" t="s">
        <v>323</v>
      </c>
      <c r="H144" s="129" t="s">
        <v>324</v>
      </c>
      <c r="I144" s="129" t="s">
        <v>86</v>
      </c>
      <c r="J144" s="138">
        <v>46162.604166666664</v>
      </c>
      <c r="K144" s="131" t="s">
        <v>325</v>
      </c>
      <c r="L144" s="126">
        <v>0.5</v>
      </c>
      <c r="M144" s="126">
        <v>0.0</v>
      </c>
      <c r="N144" s="134" t="s">
        <v>95</v>
      </c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</row>
    <row r="145">
      <c r="A145" s="124"/>
      <c r="B145" s="116">
        <v>624.0</v>
      </c>
      <c r="C145" s="125">
        <v>46162.0</v>
      </c>
      <c r="D145" s="126" t="s">
        <v>81</v>
      </c>
      <c r="E145" s="127" t="s">
        <v>162</v>
      </c>
      <c r="F145" s="128" t="s">
        <v>163</v>
      </c>
      <c r="G145" s="129" t="s">
        <v>253</v>
      </c>
      <c r="H145" s="129" t="s">
        <v>326</v>
      </c>
      <c r="I145" s="129" t="s">
        <v>86</v>
      </c>
      <c r="J145" s="130">
        <v>46162.479166666664</v>
      </c>
      <c r="K145" s="131" t="s">
        <v>327</v>
      </c>
      <c r="L145" s="126">
        <v>0.5</v>
      </c>
      <c r="M145" s="126">
        <v>0.0</v>
      </c>
      <c r="N145" s="134" t="s">
        <v>95</v>
      </c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</row>
    <row r="146">
      <c r="A146" s="124"/>
      <c r="B146" s="116">
        <v>633.0</v>
      </c>
      <c r="C146" s="125">
        <v>46162.0</v>
      </c>
      <c r="D146" s="126" t="s">
        <v>88</v>
      </c>
      <c r="E146" s="127" t="s">
        <v>270</v>
      </c>
      <c r="F146" s="128" t="s">
        <v>83</v>
      </c>
      <c r="G146" s="129" t="s">
        <v>328</v>
      </c>
      <c r="H146" s="129" t="s">
        <v>329</v>
      </c>
      <c r="I146" s="129" t="s">
        <v>261</v>
      </c>
      <c r="J146" s="130">
        <v>46162.458333333336</v>
      </c>
      <c r="K146" s="131" t="s">
        <v>330</v>
      </c>
      <c r="L146" s="126">
        <v>0.25</v>
      </c>
      <c r="M146" s="126">
        <v>0.0</v>
      </c>
      <c r="N146" s="132" t="str">
        <f t="array" ref="N146">LET(행번호, MATCH(1, INDEX(('수주 및 입금 진행현황'!$F:$F=G146) * ('수주 및 입금 진행현황'!$G:$G=H146) * ('수주 및 입금 진행현황'!$F:$F&lt;&gt;""), 0), 0), IF(ISNUMBER(행번호), HYPERLINK("#gid=" &amp; "1759022251" &amp; "&amp;range=A" &amp; 행번호, "이동"), "X"))</f>
        <v>X</v>
      </c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</row>
    <row r="147">
      <c r="A147" s="124"/>
      <c r="B147" s="116">
        <v>632.0</v>
      </c>
      <c r="C147" s="125">
        <v>46162.0</v>
      </c>
      <c r="D147" s="126" t="s">
        <v>81</v>
      </c>
      <c r="E147" s="127" t="s">
        <v>331</v>
      </c>
      <c r="F147" s="128" t="s">
        <v>332</v>
      </c>
      <c r="G147" s="129" t="s">
        <v>333</v>
      </c>
      <c r="H147" s="129" t="s">
        <v>334</v>
      </c>
      <c r="I147" s="129" t="s">
        <v>86</v>
      </c>
      <c r="J147" s="130">
        <v>46162.416666666664</v>
      </c>
      <c r="K147" s="131" t="s">
        <v>335</v>
      </c>
      <c r="L147" s="126">
        <v>0.5</v>
      </c>
      <c r="M147" s="126"/>
      <c r="N147" s="134" t="s">
        <v>95</v>
      </c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</row>
    <row r="148">
      <c r="A148" s="124"/>
      <c r="B148" s="116">
        <v>631.0</v>
      </c>
      <c r="C148" s="135">
        <v>46161.0</v>
      </c>
      <c r="D148" s="126" t="s">
        <v>88</v>
      </c>
      <c r="E148" s="127" t="s">
        <v>103</v>
      </c>
      <c r="F148" s="128" t="s">
        <v>104</v>
      </c>
      <c r="G148" s="129" t="s">
        <v>91</v>
      </c>
      <c r="H148" s="129" t="s">
        <v>336</v>
      </c>
      <c r="I148" s="129" t="s">
        <v>86</v>
      </c>
      <c r="J148" s="130">
        <v>46161.708333333336</v>
      </c>
      <c r="K148" s="131" t="s">
        <v>99</v>
      </c>
      <c r="L148" s="126">
        <v>0.5</v>
      </c>
      <c r="M148" s="126">
        <v>0.0</v>
      </c>
      <c r="N148" s="132" t="str">
        <f t="array" ref="N148">LET(행번호, MATCH(1, INDEX(('수주 및 입금 진행현황'!$F:$F=G148) * ('수주 및 입금 진행현황'!$G:$G=H148) * ('수주 및 입금 진행현황'!$F:$F&lt;&gt;""), 0), 0), IF(ISNUMBER(행번호), HYPERLINK("#gid=" &amp; "1759022251" &amp; "&amp;range=A" &amp; 행번호, "이동"), "X"))</f>
        <v>X</v>
      </c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</row>
    <row r="149">
      <c r="A149" s="124"/>
      <c r="B149" s="116">
        <v>630.0</v>
      </c>
      <c r="C149" s="135">
        <v>46161.0</v>
      </c>
      <c r="D149" s="126" t="s">
        <v>88</v>
      </c>
      <c r="E149" s="127" t="s">
        <v>103</v>
      </c>
      <c r="F149" s="128" t="s">
        <v>104</v>
      </c>
      <c r="G149" s="129" t="s">
        <v>91</v>
      </c>
      <c r="H149" s="129" t="s">
        <v>150</v>
      </c>
      <c r="I149" s="129" t="s">
        <v>93</v>
      </c>
      <c r="J149" s="129" t="s">
        <v>337</v>
      </c>
      <c r="K149" s="131" t="s">
        <v>94</v>
      </c>
      <c r="L149" s="126">
        <v>0.25</v>
      </c>
      <c r="M149" s="126">
        <v>0.0</v>
      </c>
      <c r="N149" s="134" t="s">
        <v>95</v>
      </c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</row>
    <row r="150">
      <c r="A150" s="124"/>
      <c r="B150" s="116">
        <v>629.0</v>
      </c>
      <c r="C150" s="135">
        <v>46161.0</v>
      </c>
      <c r="D150" s="126" t="s">
        <v>88</v>
      </c>
      <c r="E150" s="127" t="s">
        <v>103</v>
      </c>
      <c r="F150" s="128" t="s">
        <v>104</v>
      </c>
      <c r="G150" s="129" t="s">
        <v>91</v>
      </c>
      <c r="H150" s="129" t="s">
        <v>150</v>
      </c>
      <c r="I150" s="129" t="s">
        <v>86</v>
      </c>
      <c r="J150" s="129" t="s">
        <v>337</v>
      </c>
      <c r="K150" s="131" t="s">
        <v>338</v>
      </c>
      <c r="L150" s="126">
        <v>0.5</v>
      </c>
      <c r="M150" s="126">
        <v>0.0</v>
      </c>
      <c r="N150" s="134" t="s">
        <v>95</v>
      </c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</row>
    <row r="151">
      <c r="A151" s="124"/>
      <c r="B151" s="116">
        <v>628.0</v>
      </c>
      <c r="C151" s="135">
        <v>46161.0</v>
      </c>
      <c r="D151" s="126" t="s">
        <v>88</v>
      </c>
      <c r="E151" s="127" t="s">
        <v>103</v>
      </c>
      <c r="F151" s="128" t="s">
        <v>104</v>
      </c>
      <c r="G151" s="129" t="s">
        <v>91</v>
      </c>
      <c r="H151" s="129" t="s">
        <v>150</v>
      </c>
      <c r="I151" s="129" t="s">
        <v>100</v>
      </c>
      <c r="J151" s="129" t="s">
        <v>337</v>
      </c>
      <c r="K151" s="131" t="s">
        <v>109</v>
      </c>
      <c r="L151" s="126">
        <v>0.25</v>
      </c>
      <c r="M151" s="126">
        <v>0.0</v>
      </c>
      <c r="N151" s="134" t="s">
        <v>95</v>
      </c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</row>
    <row r="152">
      <c r="A152" s="124"/>
      <c r="B152" s="116">
        <v>627.0</v>
      </c>
      <c r="C152" s="135">
        <v>46161.0</v>
      </c>
      <c r="D152" s="126" t="s">
        <v>81</v>
      </c>
      <c r="E152" s="127" t="s">
        <v>162</v>
      </c>
      <c r="F152" s="128" t="s">
        <v>163</v>
      </c>
      <c r="G152" s="129" t="s">
        <v>339</v>
      </c>
      <c r="H152" s="129" t="s">
        <v>340</v>
      </c>
      <c r="I152" s="129" t="s">
        <v>86</v>
      </c>
      <c r="J152" s="130">
        <v>46161.416666666664</v>
      </c>
      <c r="K152" s="131" t="s">
        <v>341</v>
      </c>
      <c r="L152" s="126">
        <v>0.5</v>
      </c>
      <c r="M152" s="126"/>
      <c r="N152" s="132" t="str">
        <f t="array" ref="N152">LET(행번호, MATCH(1, INDEX(('수주 및 입금 진행현황'!$F:$F=G152) * ('수주 및 입금 진행현황'!$G:$G=H152) * ('수주 및 입금 진행현황'!$F:$F&lt;&gt;""), 0), 0), IF(ISNUMBER(행번호), HYPERLINK("#gid=" &amp; "1759022251" &amp; "&amp;range=A" &amp; 행번호, "이동"), "X"))</f>
        <v>X</v>
      </c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</row>
    <row r="153">
      <c r="A153" s="124"/>
      <c r="B153" s="116">
        <v>626.0</v>
      </c>
      <c r="C153" s="135">
        <v>46161.0</v>
      </c>
      <c r="D153" s="126" t="s">
        <v>81</v>
      </c>
      <c r="E153" s="136" t="s">
        <v>110</v>
      </c>
      <c r="F153" s="137" t="s">
        <v>111</v>
      </c>
      <c r="G153" s="129" t="s">
        <v>339</v>
      </c>
      <c r="H153" s="129" t="s">
        <v>342</v>
      </c>
      <c r="I153" s="129" t="s">
        <v>86</v>
      </c>
      <c r="J153" s="130">
        <v>46161.416666666664</v>
      </c>
      <c r="K153" s="131" t="s">
        <v>343</v>
      </c>
      <c r="L153" s="126">
        <v>0.5</v>
      </c>
      <c r="M153" s="126"/>
      <c r="N153" s="132" t="str">
        <f t="array" ref="N153">LET(행번호, MATCH(1, INDEX(('수주 및 입금 진행현황'!$F:$F=G153) * ('수주 및 입금 진행현황'!$G:$G=H153) * ('수주 및 입금 진행현황'!$F:$F&lt;&gt;""), 0), 0), IF(ISNUMBER(행번호), HYPERLINK("#gid=" &amp; "1759022251" &amp; "&amp;range=A" &amp; 행번호, "이동"), "X"))</f>
        <v>X</v>
      </c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</row>
    <row r="154">
      <c r="A154" s="124"/>
      <c r="B154" s="116">
        <v>625.0</v>
      </c>
      <c r="C154" s="135">
        <v>46161.0</v>
      </c>
      <c r="D154" s="126" t="s">
        <v>88</v>
      </c>
      <c r="E154" s="127" t="s">
        <v>103</v>
      </c>
      <c r="F154" s="128" t="s">
        <v>104</v>
      </c>
      <c r="G154" s="129" t="s">
        <v>91</v>
      </c>
      <c r="H154" s="129" t="s">
        <v>344</v>
      </c>
      <c r="I154" s="129" t="s">
        <v>93</v>
      </c>
      <c r="J154" s="130">
        <v>46161.416666666664</v>
      </c>
      <c r="K154" s="131" t="s">
        <v>94</v>
      </c>
      <c r="L154" s="126">
        <v>0.25</v>
      </c>
      <c r="M154" s="126">
        <v>0.0</v>
      </c>
      <c r="N154" s="134" t="s">
        <v>95</v>
      </c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</row>
    <row r="155">
      <c r="A155" s="124"/>
      <c r="B155" s="116">
        <v>624.0</v>
      </c>
      <c r="C155" s="135">
        <v>46161.0</v>
      </c>
      <c r="D155" s="126" t="s">
        <v>88</v>
      </c>
      <c r="E155" s="127" t="s">
        <v>103</v>
      </c>
      <c r="F155" s="128" t="s">
        <v>104</v>
      </c>
      <c r="G155" s="129" t="s">
        <v>91</v>
      </c>
      <c r="H155" s="129" t="s">
        <v>344</v>
      </c>
      <c r="I155" s="129" t="s">
        <v>86</v>
      </c>
      <c r="J155" s="130">
        <v>46161.416666666664</v>
      </c>
      <c r="K155" s="131" t="s">
        <v>345</v>
      </c>
      <c r="L155" s="126">
        <v>0.5</v>
      </c>
      <c r="M155" s="126">
        <v>0.0</v>
      </c>
      <c r="N155" s="134" t="s">
        <v>95</v>
      </c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</row>
    <row r="156">
      <c r="A156" s="124"/>
      <c r="B156" s="116">
        <v>623.0</v>
      </c>
      <c r="C156" s="135">
        <v>46161.0</v>
      </c>
      <c r="D156" s="126" t="s">
        <v>88</v>
      </c>
      <c r="E156" s="136" t="s">
        <v>110</v>
      </c>
      <c r="F156" s="137" t="s">
        <v>111</v>
      </c>
      <c r="G156" s="129" t="s">
        <v>123</v>
      </c>
      <c r="H156" s="129" t="s">
        <v>346</v>
      </c>
      <c r="I156" s="129" t="s">
        <v>93</v>
      </c>
      <c r="J156" s="130">
        <v>46161.416666666664</v>
      </c>
      <c r="K156" s="131" t="s">
        <v>94</v>
      </c>
      <c r="L156" s="126">
        <v>0.25</v>
      </c>
      <c r="M156" s="126">
        <v>0.0</v>
      </c>
      <c r="N156" s="134" t="s">
        <v>95</v>
      </c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</row>
    <row r="157">
      <c r="A157" s="124"/>
      <c r="B157" s="116">
        <v>622.0</v>
      </c>
      <c r="C157" s="135">
        <v>46161.0</v>
      </c>
      <c r="D157" s="126" t="s">
        <v>88</v>
      </c>
      <c r="E157" s="136" t="s">
        <v>110</v>
      </c>
      <c r="F157" s="137" t="s">
        <v>111</v>
      </c>
      <c r="G157" s="129" t="s">
        <v>123</v>
      </c>
      <c r="H157" s="129" t="s">
        <v>346</v>
      </c>
      <c r="I157" s="129" t="s">
        <v>86</v>
      </c>
      <c r="J157" s="130">
        <v>46161.416666666664</v>
      </c>
      <c r="K157" s="131" t="s">
        <v>347</v>
      </c>
      <c r="L157" s="126">
        <v>0.5</v>
      </c>
      <c r="M157" s="126">
        <v>0.0</v>
      </c>
      <c r="N157" s="134" t="s">
        <v>95</v>
      </c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</row>
    <row r="158">
      <c r="A158" s="124"/>
      <c r="B158" s="116">
        <v>621.0</v>
      </c>
      <c r="C158" s="135">
        <v>46161.0</v>
      </c>
      <c r="D158" s="126" t="s">
        <v>88</v>
      </c>
      <c r="E158" s="136" t="s">
        <v>110</v>
      </c>
      <c r="F158" s="137" t="s">
        <v>111</v>
      </c>
      <c r="G158" s="129" t="s">
        <v>123</v>
      </c>
      <c r="H158" s="129" t="s">
        <v>346</v>
      </c>
      <c r="I158" s="129" t="s">
        <v>100</v>
      </c>
      <c r="J158" s="130">
        <v>46161.416666666664</v>
      </c>
      <c r="K158" s="131" t="s">
        <v>109</v>
      </c>
      <c r="L158" s="126">
        <v>0.25</v>
      </c>
      <c r="M158" s="126">
        <v>0.0</v>
      </c>
      <c r="N158" s="134" t="s">
        <v>95</v>
      </c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</row>
    <row r="159">
      <c r="A159" s="124"/>
      <c r="B159" s="116">
        <v>620.0</v>
      </c>
      <c r="C159" s="135">
        <v>46161.0</v>
      </c>
      <c r="D159" s="126" t="s">
        <v>88</v>
      </c>
      <c r="E159" s="127" t="s">
        <v>103</v>
      </c>
      <c r="F159" s="128" t="s">
        <v>104</v>
      </c>
      <c r="G159" s="129" t="s">
        <v>175</v>
      </c>
      <c r="H159" s="129" t="s">
        <v>179</v>
      </c>
      <c r="I159" s="129" t="s">
        <v>86</v>
      </c>
      <c r="J159" s="130">
        <v>46161.416666666664</v>
      </c>
      <c r="K159" s="131" t="s">
        <v>348</v>
      </c>
      <c r="L159" s="126">
        <v>0.5</v>
      </c>
      <c r="M159" s="126">
        <v>0.0</v>
      </c>
      <c r="N159" s="132" t="str">
        <f t="array" ref="N159">LET(행번호, MATCH(1, INDEX(('수주 및 입금 진행현황'!$F:$F=G159) * ('수주 및 입금 진행현황'!$G:$G=H159) * ('수주 및 입금 진행현황'!$F:$F&lt;&gt;""), 0), 0), IF(ISNUMBER(행번호), HYPERLINK("#gid=" &amp; "1759022251" &amp; "&amp;range=A" &amp; 행번호, "이동"), "X"))</f>
        <v>X</v>
      </c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</row>
    <row r="160">
      <c r="A160" s="124"/>
      <c r="B160" s="116">
        <v>619.0</v>
      </c>
      <c r="C160" s="142">
        <v>46161.0</v>
      </c>
      <c r="D160" s="126" t="s">
        <v>116</v>
      </c>
      <c r="E160" s="127" t="s">
        <v>270</v>
      </c>
      <c r="F160" s="128" t="s">
        <v>83</v>
      </c>
      <c r="G160" s="129" t="s">
        <v>118</v>
      </c>
      <c r="H160" s="129" t="s">
        <v>271</v>
      </c>
      <c r="I160" s="129" t="s">
        <v>120</v>
      </c>
      <c r="J160" s="129" t="s">
        <v>349</v>
      </c>
      <c r="K160" s="131" t="s">
        <v>350</v>
      </c>
      <c r="L160" s="126">
        <v>0.5</v>
      </c>
      <c r="M160" s="132"/>
      <c r="N160" s="132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</row>
    <row r="161">
      <c r="A161" s="124"/>
      <c r="B161" s="116">
        <v>618.0</v>
      </c>
      <c r="C161" s="143">
        <v>46160.0</v>
      </c>
      <c r="D161" s="126" t="s">
        <v>116</v>
      </c>
      <c r="E161" s="127" t="s">
        <v>270</v>
      </c>
      <c r="F161" s="128" t="s">
        <v>83</v>
      </c>
      <c r="G161" s="129" t="s">
        <v>118</v>
      </c>
      <c r="H161" s="129" t="s">
        <v>351</v>
      </c>
      <c r="I161" s="129" t="s">
        <v>120</v>
      </c>
      <c r="J161" s="129" t="s">
        <v>349</v>
      </c>
      <c r="K161" s="131" t="s">
        <v>352</v>
      </c>
      <c r="L161" s="126">
        <v>1.0</v>
      </c>
      <c r="M161" s="132"/>
      <c r="N161" s="132" t="str">
        <f t="array" ref="N161">LET(행번호, MATCH(1, INDEX(('수주 및 입금 진행현황'!$F:$F=G161) * ('수주 및 입금 진행현황'!$G:$G=H161) * ('수주 및 입금 진행현황'!$F:$F&lt;&gt;""), 0), 0), IF(ISNUMBER(행번호), HYPERLINK("#gid=" &amp; "1759022251" &amp; "&amp;range=A" &amp; 행번호, "이동"), "X"))</f>
        <v>X</v>
      </c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</row>
    <row r="162">
      <c r="A162" s="124"/>
      <c r="B162" s="116">
        <v>617.0</v>
      </c>
      <c r="C162" s="143">
        <v>46160.0</v>
      </c>
      <c r="D162" s="144" t="s">
        <v>88</v>
      </c>
      <c r="E162" s="127" t="s">
        <v>89</v>
      </c>
      <c r="F162" s="128" t="s">
        <v>90</v>
      </c>
      <c r="G162" s="129" t="s">
        <v>353</v>
      </c>
      <c r="H162" s="129" t="s">
        <v>354</v>
      </c>
      <c r="I162" s="129" t="s">
        <v>93</v>
      </c>
      <c r="J162" s="145">
        <v>46160.416666666664</v>
      </c>
      <c r="K162" s="131" t="s">
        <v>355</v>
      </c>
      <c r="L162" s="126">
        <v>0.25</v>
      </c>
      <c r="M162" s="126">
        <v>0.0</v>
      </c>
      <c r="N162" s="134" t="s">
        <v>95</v>
      </c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</row>
    <row r="163">
      <c r="A163" s="124"/>
      <c r="B163" s="116">
        <v>616.0</v>
      </c>
      <c r="C163" s="143">
        <v>46160.0</v>
      </c>
      <c r="D163" s="144" t="s">
        <v>88</v>
      </c>
      <c r="E163" s="127" t="s">
        <v>89</v>
      </c>
      <c r="F163" s="128" t="s">
        <v>90</v>
      </c>
      <c r="G163" s="129" t="s">
        <v>353</v>
      </c>
      <c r="H163" s="129" t="s">
        <v>354</v>
      </c>
      <c r="I163" s="129" t="s">
        <v>86</v>
      </c>
      <c r="J163" s="145">
        <v>46160.416666666664</v>
      </c>
      <c r="K163" s="131" t="s">
        <v>356</v>
      </c>
      <c r="L163" s="126">
        <v>0.5</v>
      </c>
      <c r="M163" s="126">
        <v>0.0</v>
      </c>
      <c r="N163" s="134" t="s">
        <v>95</v>
      </c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</row>
    <row r="164">
      <c r="A164" s="124"/>
      <c r="B164" s="116">
        <v>615.0</v>
      </c>
      <c r="C164" s="143">
        <v>46160.0</v>
      </c>
      <c r="D164" s="144" t="s">
        <v>88</v>
      </c>
      <c r="E164" s="127" t="s">
        <v>89</v>
      </c>
      <c r="F164" s="128" t="s">
        <v>90</v>
      </c>
      <c r="G164" s="146" t="s">
        <v>357</v>
      </c>
      <c r="H164" s="146" t="s">
        <v>358</v>
      </c>
      <c r="I164" s="129" t="s">
        <v>86</v>
      </c>
      <c r="J164" s="145">
        <v>46160.416666666664</v>
      </c>
      <c r="K164" s="131" t="s">
        <v>359</v>
      </c>
      <c r="L164" s="126">
        <v>0.5</v>
      </c>
      <c r="M164" s="126">
        <v>0.0</v>
      </c>
      <c r="N164" s="134" t="s">
        <v>95</v>
      </c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</row>
    <row r="165">
      <c r="A165" s="124"/>
      <c r="B165" s="116">
        <v>614.0</v>
      </c>
      <c r="C165" s="143">
        <v>46160.0</v>
      </c>
      <c r="D165" s="144" t="s">
        <v>88</v>
      </c>
      <c r="E165" s="127" t="s">
        <v>89</v>
      </c>
      <c r="F165" s="128" t="s">
        <v>90</v>
      </c>
      <c r="G165" s="146" t="s">
        <v>357</v>
      </c>
      <c r="H165" s="146" t="s">
        <v>358</v>
      </c>
      <c r="I165" s="129" t="s">
        <v>93</v>
      </c>
      <c r="J165" s="145">
        <v>46160.416666666664</v>
      </c>
      <c r="K165" s="131" t="s">
        <v>360</v>
      </c>
      <c r="L165" s="126">
        <v>0.25</v>
      </c>
      <c r="M165" s="126">
        <v>0.0</v>
      </c>
      <c r="N165" s="134" t="s">
        <v>95</v>
      </c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</row>
    <row r="166">
      <c r="A166" s="124"/>
      <c r="B166" s="116">
        <v>613.0</v>
      </c>
      <c r="C166" s="135">
        <v>46156.0</v>
      </c>
      <c r="D166" s="126" t="s">
        <v>88</v>
      </c>
      <c r="E166" s="127" t="s">
        <v>103</v>
      </c>
      <c r="F166" s="128" t="s">
        <v>104</v>
      </c>
      <c r="G166" s="129" t="s">
        <v>142</v>
      </c>
      <c r="H166" s="129" t="s">
        <v>319</v>
      </c>
      <c r="I166" s="129" t="s">
        <v>86</v>
      </c>
      <c r="J166" s="129" t="s">
        <v>361</v>
      </c>
      <c r="K166" s="131" t="s">
        <v>362</v>
      </c>
      <c r="L166" s="126">
        <v>0.5</v>
      </c>
      <c r="M166" s="126">
        <v>0.0</v>
      </c>
      <c r="N166" s="134" t="s">
        <v>95</v>
      </c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</row>
    <row r="167">
      <c r="A167" s="124"/>
      <c r="B167" s="116">
        <v>612.0</v>
      </c>
      <c r="C167" s="135">
        <v>46156.0</v>
      </c>
      <c r="D167" s="147" t="s">
        <v>81</v>
      </c>
      <c r="E167" s="136" t="s">
        <v>110</v>
      </c>
      <c r="F167" s="137" t="s">
        <v>111</v>
      </c>
      <c r="G167" s="146" t="s">
        <v>363</v>
      </c>
      <c r="H167" s="148" t="s">
        <v>364</v>
      </c>
      <c r="I167" s="148" t="s">
        <v>86</v>
      </c>
      <c r="J167" s="145">
        <v>46156.583333333336</v>
      </c>
      <c r="K167" s="131" t="s">
        <v>365</v>
      </c>
      <c r="L167" s="126">
        <v>0.5</v>
      </c>
      <c r="M167" s="132"/>
      <c r="N167" s="132" t="str">
        <f t="array" ref="N167">LET(행번호, MATCH(1, INDEX(('수주 및 입금 진행현황'!$F:$F=G167) * ('수주 및 입금 진행현황'!$G:$G=H167) * ('수주 및 입금 진행현황'!$F:$F&lt;&gt;""), 0), 0), IF(ISNUMBER(행번호), HYPERLINK("#gid=" &amp; "1759022251" &amp; "&amp;range=A" &amp; 행번호, "이동"), "X"))</f>
        <v>X</v>
      </c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</row>
    <row r="168">
      <c r="A168" s="124"/>
      <c r="B168" s="116">
        <v>611.0</v>
      </c>
      <c r="C168" s="135">
        <v>46156.0</v>
      </c>
      <c r="D168" s="126" t="s">
        <v>81</v>
      </c>
      <c r="E168" s="127" t="s">
        <v>110</v>
      </c>
      <c r="F168" s="128" t="s">
        <v>111</v>
      </c>
      <c r="G168" s="129" t="s">
        <v>366</v>
      </c>
      <c r="H168" s="129" t="s">
        <v>364</v>
      </c>
      <c r="I168" s="129" t="s">
        <v>86</v>
      </c>
      <c r="J168" s="145">
        <v>46156.583333333336</v>
      </c>
      <c r="K168" s="131" t="s">
        <v>367</v>
      </c>
      <c r="L168" s="126">
        <v>0.5</v>
      </c>
      <c r="M168" s="132"/>
      <c r="N168" s="132" t="str">
        <f t="array" ref="N168">LET(행번호, MATCH(1, INDEX(('수주 및 입금 진행현황'!$F:$F=G168) * ('수주 및 입금 진행현황'!$G:$G=H168) * ('수주 및 입금 진행현황'!$F:$F&lt;&gt;""), 0), 0), IF(ISNUMBER(행번호), HYPERLINK("#gid=" &amp; "1759022251" &amp; "&amp;range=A" &amp; 행번호, "이동"), "X"))</f>
        <v>X</v>
      </c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</row>
    <row r="169">
      <c r="A169" s="124"/>
      <c r="B169" s="116">
        <v>610.0</v>
      </c>
      <c r="C169" s="135">
        <v>46156.0</v>
      </c>
      <c r="D169" s="126" t="s">
        <v>81</v>
      </c>
      <c r="E169" s="127" t="s">
        <v>110</v>
      </c>
      <c r="F169" s="128" t="s">
        <v>111</v>
      </c>
      <c r="G169" s="129" t="s">
        <v>368</v>
      </c>
      <c r="H169" s="129" t="s">
        <v>369</v>
      </c>
      <c r="I169" s="129" t="s">
        <v>86</v>
      </c>
      <c r="J169" s="138">
        <v>46156.5</v>
      </c>
      <c r="K169" s="131" t="s">
        <v>370</v>
      </c>
      <c r="L169" s="126">
        <v>0.3</v>
      </c>
      <c r="M169" s="132"/>
      <c r="N169" s="132" t="str">
        <f t="array" ref="N169">LET(행번호, MATCH(1, INDEX(('수주 및 입금 진행현황'!$F:$F=G169) * ('수주 및 입금 진행현황'!$G:$G=H169) * ('수주 및 입금 진행현황'!$F:$F&lt;&gt;""), 0), 0), IF(ISNUMBER(행번호), HYPERLINK("#gid=" &amp; "1759022251" &amp; "&amp;range=A" &amp; 행번호, "이동"), "X"))</f>
        <v>X</v>
      </c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</row>
    <row r="170">
      <c r="A170" s="124"/>
      <c r="B170" s="116">
        <v>609.0</v>
      </c>
      <c r="C170" s="135">
        <v>46156.0</v>
      </c>
      <c r="D170" s="126" t="s">
        <v>88</v>
      </c>
      <c r="E170" s="127" t="s">
        <v>89</v>
      </c>
      <c r="F170" s="128" t="s">
        <v>90</v>
      </c>
      <c r="G170" s="129" t="s">
        <v>97</v>
      </c>
      <c r="H170" s="129" t="s">
        <v>371</v>
      </c>
      <c r="I170" s="129" t="s">
        <v>100</v>
      </c>
      <c r="J170" s="130">
        <v>46156.479166666664</v>
      </c>
      <c r="K170" s="131" t="s">
        <v>109</v>
      </c>
      <c r="L170" s="126">
        <v>0.25</v>
      </c>
      <c r="M170" s="126">
        <v>0.0</v>
      </c>
      <c r="N170" s="134" t="s">
        <v>95</v>
      </c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</row>
    <row r="171">
      <c r="A171" s="124"/>
      <c r="B171" s="116">
        <v>608.0</v>
      </c>
      <c r="C171" s="135">
        <v>46156.0</v>
      </c>
      <c r="D171" s="126" t="s">
        <v>88</v>
      </c>
      <c r="E171" s="127" t="s">
        <v>89</v>
      </c>
      <c r="F171" s="128" t="s">
        <v>90</v>
      </c>
      <c r="G171" s="129" t="s">
        <v>97</v>
      </c>
      <c r="H171" s="129" t="s">
        <v>371</v>
      </c>
      <c r="I171" s="129" t="s">
        <v>86</v>
      </c>
      <c r="J171" s="130">
        <v>46156.479166666664</v>
      </c>
      <c r="K171" s="131" t="s">
        <v>365</v>
      </c>
      <c r="L171" s="126">
        <v>0.25</v>
      </c>
      <c r="M171" s="126">
        <v>0.0</v>
      </c>
      <c r="N171" s="134" t="s">
        <v>95</v>
      </c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</row>
    <row r="172">
      <c r="A172" s="124"/>
      <c r="B172" s="116">
        <v>607.0</v>
      </c>
      <c r="C172" s="135">
        <v>46156.0</v>
      </c>
      <c r="D172" s="126" t="s">
        <v>88</v>
      </c>
      <c r="E172" s="127" t="s">
        <v>89</v>
      </c>
      <c r="F172" s="128" t="s">
        <v>90</v>
      </c>
      <c r="G172" s="129" t="s">
        <v>97</v>
      </c>
      <c r="H172" s="129" t="s">
        <v>371</v>
      </c>
      <c r="I172" s="129" t="s">
        <v>93</v>
      </c>
      <c r="J172" s="130">
        <v>46156.479166666664</v>
      </c>
      <c r="K172" s="131" t="s">
        <v>94</v>
      </c>
      <c r="L172" s="126">
        <v>0.5</v>
      </c>
      <c r="M172" s="126">
        <v>0.0</v>
      </c>
      <c r="N172" s="134" t="s">
        <v>95</v>
      </c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</row>
    <row r="173">
      <c r="A173" s="124"/>
      <c r="B173" s="116">
        <v>606.0</v>
      </c>
      <c r="C173" s="142">
        <v>46156.0</v>
      </c>
      <c r="D173" s="126" t="s">
        <v>81</v>
      </c>
      <c r="E173" s="127" t="s">
        <v>82</v>
      </c>
      <c r="F173" s="128" t="s">
        <v>83</v>
      </c>
      <c r="G173" s="129" t="s">
        <v>167</v>
      </c>
      <c r="H173" s="129" t="s">
        <v>372</v>
      </c>
      <c r="I173" s="129" t="s">
        <v>86</v>
      </c>
      <c r="J173" s="138">
        <v>46156.458333333336</v>
      </c>
      <c r="K173" s="131" t="s">
        <v>373</v>
      </c>
      <c r="L173" s="126">
        <v>0.5</v>
      </c>
      <c r="M173" s="132"/>
      <c r="N173" s="132" t="str">
        <f t="array" ref="N173">LET(행번호, MATCH(1, INDEX(('수주 및 입금 진행현황'!$F:$F=G173) * ('수주 및 입금 진행현황'!$G:$G=H173) * ('수주 및 입금 진행현황'!$F:$F&lt;&gt;""), 0), 0), IF(ISNUMBER(행번호), HYPERLINK("#gid=" &amp; "1759022251" &amp; "&amp;range=A" &amp; 행번호, "이동"), "X"))</f>
        <v>X</v>
      </c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</row>
    <row r="174">
      <c r="A174" s="124"/>
      <c r="B174" s="116">
        <v>605.0</v>
      </c>
      <c r="C174" s="135">
        <v>46156.0</v>
      </c>
      <c r="D174" s="126" t="s">
        <v>88</v>
      </c>
      <c r="E174" s="127" t="s">
        <v>110</v>
      </c>
      <c r="F174" s="128" t="s">
        <v>111</v>
      </c>
      <c r="G174" s="129" t="s">
        <v>374</v>
      </c>
      <c r="H174" s="129" t="s">
        <v>375</v>
      </c>
      <c r="I174" s="129" t="s">
        <v>100</v>
      </c>
      <c r="J174" s="129" t="s">
        <v>376</v>
      </c>
      <c r="K174" s="131" t="s">
        <v>109</v>
      </c>
      <c r="L174" s="126">
        <v>0.25</v>
      </c>
      <c r="M174" s="126">
        <v>0.0</v>
      </c>
      <c r="N174" s="132" t="str">
        <f t="array" ref="N174">LET(행번호, MATCH(1, INDEX(('수주 및 입금 진행현황'!$F:$F=G174) * ('수주 및 입금 진행현황'!$G:$G=H174) * ('수주 및 입금 진행현황'!$F:$F&lt;&gt;""), 0), 0), IF(ISNUMBER(행번호), HYPERLINK("#gid=" &amp; "1759022251" &amp; "&amp;range=A" &amp; 행번호, "이동"), "X"))</f>
        <v>X</v>
      </c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</row>
    <row r="175">
      <c r="A175" s="124"/>
      <c r="B175" s="116">
        <v>604.0</v>
      </c>
      <c r="C175" s="135">
        <v>46156.0</v>
      </c>
      <c r="D175" s="126" t="s">
        <v>88</v>
      </c>
      <c r="E175" s="127" t="s">
        <v>82</v>
      </c>
      <c r="F175" s="128" t="s">
        <v>83</v>
      </c>
      <c r="G175" s="129" t="s">
        <v>377</v>
      </c>
      <c r="H175" s="129" t="s">
        <v>378</v>
      </c>
      <c r="I175" s="129" t="s">
        <v>100</v>
      </c>
      <c r="J175" s="129" t="s">
        <v>376</v>
      </c>
      <c r="K175" s="131" t="s">
        <v>109</v>
      </c>
      <c r="L175" s="126">
        <v>0.25</v>
      </c>
      <c r="M175" s="126">
        <v>0.0</v>
      </c>
      <c r="N175" s="132" t="str">
        <f t="array" ref="N175">LET(행번호, MATCH(1, INDEX(('수주 및 입금 진행현황'!$F:$F=G175) * ('수주 및 입금 진행현황'!$G:$G=H175) * ('수주 및 입금 진행현황'!$F:$F&lt;&gt;""), 0), 0), IF(ISNUMBER(행번호), HYPERLINK("#gid=" &amp; "1759022251" &amp; "&amp;range=A" &amp; 행번호, "이동"), "X"))</f>
        <v>X</v>
      </c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</row>
    <row r="176">
      <c r="A176" s="124"/>
      <c r="B176" s="116">
        <v>603.0</v>
      </c>
      <c r="C176" s="143">
        <v>46155.0</v>
      </c>
      <c r="D176" s="126" t="s">
        <v>81</v>
      </c>
      <c r="E176" s="127" t="s">
        <v>82</v>
      </c>
      <c r="F176" s="128" t="s">
        <v>83</v>
      </c>
      <c r="G176" s="129" t="s">
        <v>379</v>
      </c>
      <c r="H176" s="129" t="s">
        <v>238</v>
      </c>
      <c r="I176" s="129" t="s">
        <v>86</v>
      </c>
      <c r="J176" s="138">
        <v>46155.708333333336</v>
      </c>
      <c r="K176" s="149" t="s">
        <v>380</v>
      </c>
      <c r="L176" s="126">
        <v>0.5</v>
      </c>
      <c r="M176" s="132"/>
      <c r="N176" s="132" t="str">
        <f t="array" ref="N176">LET(행번호, MATCH(1, INDEX(('수주 및 입금 진행현황'!$F:$F=G176) * ('수주 및 입금 진행현황'!$G:$G=H176) * ('수주 및 입금 진행현황'!$F:$F&lt;&gt;""), 0), 0), IF(ISNUMBER(행번호), HYPERLINK("#gid=" &amp; "1759022251" &amp; "&amp;range=A" &amp; 행번호, "이동"), "X"))</f>
        <v>X</v>
      </c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</row>
    <row r="177">
      <c r="A177" s="124"/>
      <c r="B177" s="116">
        <v>602.0</v>
      </c>
      <c r="C177" s="125">
        <v>46155.0</v>
      </c>
      <c r="D177" s="126" t="s">
        <v>88</v>
      </c>
      <c r="E177" s="127" t="s">
        <v>103</v>
      </c>
      <c r="F177" s="128" t="s">
        <v>104</v>
      </c>
      <c r="G177" s="129" t="s">
        <v>381</v>
      </c>
      <c r="H177" s="129" t="s">
        <v>382</v>
      </c>
      <c r="I177" s="129" t="s">
        <v>100</v>
      </c>
      <c r="J177" s="130">
        <v>46155.625</v>
      </c>
      <c r="K177" s="131" t="s">
        <v>383</v>
      </c>
      <c r="L177" s="126">
        <v>0.25</v>
      </c>
      <c r="M177" s="126">
        <v>0.0</v>
      </c>
      <c r="N177" s="134" t="s">
        <v>95</v>
      </c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</row>
    <row r="178">
      <c r="A178" s="124"/>
      <c r="B178" s="116">
        <v>601.0</v>
      </c>
      <c r="C178" s="125">
        <v>46155.0</v>
      </c>
      <c r="D178" s="126" t="s">
        <v>81</v>
      </c>
      <c r="E178" s="127" t="s">
        <v>110</v>
      </c>
      <c r="F178" s="128" t="s">
        <v>111</v>
      </c>
      <c r="G178" s="129" t="s">
        <v>384</v>
      </c>
      <c r="H178" s="129" t="s">
        <v>385</v>
      </c>
      <c r="I178" s="129" t="s">
        <v>86</v>
      </c>
      <c r="J178" s="130">
        <v>46155.479166666664</v>
      </c>
      <c r="K178" s="131" t="s">
        <v>386</v>
      </c>
      <c r="L178" s="126">
        <v>0.3</v>
      </c>
      <c r="M178" s="132"/>
      <c r="N178" s="132" t="str">
        <f t="array" ref="N178">LET(행번호, MATCH(1, INDEX(('수주 및 입금 진행현황'!$F:$F=G178) * ('수주 및 입금 진행현황'!$G:$G=H178) * ('수주 및 입금 진행현황'!$F:$F&lt;&gt;""), 0), 0), IF(ISNUMBER(행번호), HYPERLINK("#gid=" &amp; "1759022251" &amp; "&amp;range=A" &amp; 행번호, "이동"), "X"))</f>
        <v>X</v>
      </c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</row>
    <row r="179">
      <c r="A179" s="124"/>
      <c r="B179" s="116">
        <v>600.0</v>
      </c>
      <c r="C179" s="125">
        <v>46155.0</v>
      </c>
      <c r="D179" s="126" t="s">
        <v>81</v>
      </c>
      <c r="E179" s="127" t="s">
        <v>110</v>
      </c>
      <c r="F179" s="128" t="s">
        <v>111</v>
      </c>
      <c r="G179" s="129" t="s">
        <v>387</v>
      </c>
      <c r="H179" s="129" t="s">
        <v>385</v>
      </c>
      <c r="I179" s="129" t="s">
        <v>86</v>
      </c>
      <c r="J179" s="130">
        <v>46155.479166666664</v>
      </c>
      <c r="K179" s="131" t="s">
        <v>388</v>
      </c>
      <c r="L179" s="126">
        <v>0.3</v>
      </c>
      <c r="M179" s="132"/>
      <c r="N179" s="132" t="str">
        <f t="array" ref="N179">LET(행번호, MATCH(1, INDEX(('수주 및 입금 진행현황'!$F:$F=G179) * ('수주 및 입금 진행현황'!$G:$G=H179) * ('수주 및 입금 진행현황'!$F:$F&lt;&gt;""), 0), 0), IF(ISNUMBER(행번호), HYPERLINK("#gid=" &amp; "1759022251" &amp; "&amp;range=A" &amp; 행번호, "이동"), "X"))</f>
        <v>X</v>
      </c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</row>
    <row r="180">
      <c r="A180" s="124"/>
      <c r="B180" s="116">
        <v>599.0</v>
      </c>
      <c r="C180" s="125">
        <v>46155.0</v>
      </c>
      <c r="D180" s="126" t="s">
        <v>81</v>
      </c>
      <c r="E180" s="127" t="s">
        <v>110</v>
      </c>
      <c r="F180" s="128" t="s">
        <v>111</v>
      </c>
      <c r="G180" s="129" t="s">
        <v>389</v>
      </c>
      <c r="H180" s="129" t="s">
        <v>385</v>
      </c>
      <c r="I180" s="129" t="s">
        <v>86</v>
      </c>
      <c r="J180" s="130">
        <v>46155.479166666664</v>
      </c>
      <c r="K180" s="131" t="s">
        <v>388</v>
      </c>
      <c r="L180" s="126">
        <v>0.3</v>
      </c>
      <c r="M180" s="132"/>
      <c r="N180" s="132" t="str">
        <f t="array" ref="N180">LET(행번호, MATCH(1, INDEX(('수주 및 입금 진행현황'!$F:$F=G180) * ('수주 및 입금 진행현황'!$G:$G=H180) * ('수주 및 입금 진행현황'!$F:$F&lt;&gt;""), 0), 0), IF(ISNUMBER(행번호), HYPERLINK("#gid=" &amp; "1759022251" &amp; "&amp;range=A" &amp; 행번호, "이동"), "X"))</f>
        <v>X</v>
      </c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</row>
    <row r="181">
      <c r="A181" s="124"/>
      <c r="B181" s="116">
        <v>598.0</v>
      </c>
      <c r="C181" s="125">
        <v>46155.0</v>
      </c>
      <c r="D181" s="126" t="s">
        <v>81</v>
      </c>
      <c r="E181" s="127" t="s">
        <v>110</v>
      </c>
      <c r="F181" s="128" t="s">
        <v>111</v>
      </c>
      <c r="G181" s="129" t="s">
        <v>390</v>
      </c>
      <c r="H181" s="129" t="s">
        <v>385</v>
      </c>
      <c r="I181" s="129" t="s">
        <v>86</v>
      </c>
      <c r="J181" s="130">
        <v>46155.479166666664</v>
      </c>
      <c r="K181" s="131" t="s">
        <v>388</v>
      </c>
      <c r="L181" s="126">
        <v>0.3</v>
      </c>
      <c r="M181" s="132"/>
      <c r="N181" s="132" t="str">
        <f t="array" ref="N181">LET(행번호, MATCH(1, INDEX(('수주 및 입금 진행현황'!$F:$F=G181) * ('수주 및 입금 진행현황'!$G:$G=H181) * ('수주 및 입금 진행현황'!$F:$F&lt;&gt;""), 0), 0), IF(ISNUMBER(행번호), HYPERLINK("#gid=" &amp; "1759022251" &amp; "&amp;range=A" &amp; 행번호, "이동"), "X"))</f>
        <v>X</v>
      </c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</row>
    <row r="182">
      <c r="A182" s="124"/>
      <c r="B182" s="116">
        <v>597.0</v>
      </c>
      <c r="C182" s="125">
        <v>46155.0</v>
      </c>
      <c r="D182" s="126" t="s">
        <v>81</v>
      </c>
      <c r="E182" s="127" t="s">
        <v>110</v>
      </c>
      <c r="F182" s="128" t="s">
        <v>111</v>
      </c>
      <c r="G182" s="129" t="s">
        <v>391</v>
      </c>
      <c r="H182" s="129" t="s">
        <v>385</v>
      </c>
      <c r="I182" s="129" t="s">
        <v>86</v>
      </c>
      <c r="J182" s="130">
        <v>46155.479166666664</v>
      </c>
      <c r="K182" s="131" t="s">
        <v>388</v>
      </c>
      <c r="L182" s="126">
        <v>0.3</v>
      </c>
      <c r="M182" s="132"/>
      <c r="N182" s="132" t="str">
        <f t="array" ref="N182">LET(행번호, MATCH(1, INDEX(('수주 및 입금 진행현황'!$F:$F=G182) * ('수주 및 입금 진행현황'!$G:$G=H182) * ('수주 및 입금 진행현황'!$F:$F&lt;&gt;""), 0), 0), IF(ISNUMBER(행번호), HYPERLINK("#gid=" &amp; "1759022251" &amp; "&amp;range=A" &amp; 행번호, "이동"), "X"))</f>
        <v>X</v>
      </c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</row>
    <row r="183">
      <c r="A183" s="124"/>
      <c r="B183" s="116">
        <v>596.0</v>
      </c>
      <c r="C183" s="125">
        <v>46155.0</v>
      </c>
      <c r="D183" s="126" t="s">
        <v>81</v>
      </c>
      <c r="E183" s="127" t="s">
        <v>110</v>
      </c>
      <c r="F183" s="128" t="s">
        <v>111</v>
      </c>
      <c r="G183" s="129" t="s">
        <v>392</v>
      </c>
      <c r="H183" s="129" t="s">
        <v>385</v>
      </c>
      <c r="I183" s="129" t="s">
        <v>86</v>
      </c>
      <c r="J183" s="130">
        <v>46155.479166666664</v>
      </c>
      <c r="K183" s="131" t="s">
        <v>388</v>
      </c>
      <c r="L183" s="126">
        <v>0.3</v>
      </c>
      <c r="M183" s="132"/>
      <c r="N183" s="132" t="str">
        <f t="array" ref="N183">LET(행번호, MATCH(1, INDEX(('수주 및 입금 진행현황'!$F:$F=G183) * ('수주 및 입금 진행현황'!$G:$G=H183) * ('수주 및 입금 진행현황'!$F:$F&lt;&gt;""), 0), 0), IF(ISNUMBER(행번호), HYPERLINK("#gid=" &amp; "1759022251" &amp; "&amp;range=A" &amp; 행번호, "이동"), "X"))</f>
        <v>X</v>
      </c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</row>
    <row r="184">
      <c r="A184" s="124"/>
      <c r="B184" s="116">
        <v>595.0</v>
      </c>
      <c r="C184" s="125">
        <v>46155.0</v>
      </c>
      <c r="D184" s="126" t="s">
        <v>81</v>
      </c>
      <c r="E184" s="127" t="s">
        <v>110</v>
      </c>
      <c r="F184" s="128" t="s">
        <v>111</v>
      </c>
      <c r="G184" s="129" t="s">
        <v>393</v>
      </c>
      <c r="H184" s="129" t="s">
        <v>394</v>
      </c>
      <c r="I184" s="129" t="s">
        <v>86</v>
      </c>
      <c r="J184" s="130">
        <v>46155.479166666664</v>
      </c>
      <c r="K184" s="131" t="s">
        <v>395</v>
      </c>
      <c r="L184" s="126">
        <v>0.5</v>
      </c>
      <c r="M184" s="132"/>
      <c r="N184" s="132" t="str">
        <f t="array" ref="N184">LET(행번호, MATCH(1, INDEX(('수주 및 입금 진행현황'!$F:$F=G184) * ('수주 및 입금 진행현황'!$G:$G=H184) * ('수주 및 입금 진행현황'!$F:$F&lt;&gt;""), 0), 0), IF(ISNUMBER(행번호), HYPERLINK("#gid=" &amp; "1759022251" &amp; "&amp;range=A" &amp; 행번호, "이동"), "X"))</f>
        <v>X</v>
      </c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</row>
    <row r="185">
      <c r="A185" s="124"/>
      <c r="B185" s="116">
        <v>594.0</v>
      </c>
      <c r="C185" s="125">
        <v>46155.0</v>
      </c>
      <c r="D185" s="126" t="s">
        <v>81</v>
      </c>
      <c r="E185" s="127" t="s">
        <v>110</v>
      </c>
      <c r="F185" s="128" t="s">
        <v>111</v>
      </c>
      <c r="G185" s="129" t="s">
        <v>396</v>
      </c>
      <c r="H185" s="129" t="s">
        <v>394</v>
      </c>
      <c r="I185" s="129" t="s">
        <v>86</v>
      </c>
      <c r="J185" s="130">
        <v>46155.479166666664</v>
      </c>
      <c r="K185" s="131" t="s">
        <v>397</v>
      </c>
      <c r="L185" s="126">
        <v>0.5</v>
      </c>
      <c r="M185" s="132"/>
      <c r="N185" s="132" t="str">
        <f t="array" ref="N185">LET(행번호, MATCH(1, INDEX(('수주 및 입금 진행현황'!$F:$F=G185) * ('수주 및 입금 진행현황'!$G:$G=H185) * ('수주 및 입금 진행현황'!$F:$F&lt;&gt;""), 0), 0), IF(ISNUMBER(행번호), HYPERLINK("#gid=" &amp; "1759022251" &amp; "&amp;range=A" &amp; 행번호, "이동"), "X"))</f>
        <v>X</v>
      </c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</row>
    <row r="186">
      <c r="A186" s="124"/>
      <c r="B186" s="116">
        <v>593.0</v>
      </c>
      <c r="C186" s="125">
        <v>46155.0</v>
      </c>
      <c r="D186" s="126" t="s">
        <v>116</v>
      </c>
      <c r="E186" s="127" t="s">
        <v>270</v>
      </c>
      <c r="F186" s="128" t="s">
        <v>83</v>
      </c>
      <c r="G186" s="129" t="s">
        <v>118</v>
      </c>
      <c r="H186" s="129" t="s">
        <v>271</v>
      </c>
      <c r="I186" s="129" t="s">
        <v>120</v>
      </c>
      <c r="J186" s="130">
        <v>46155.479166666664</v>
      </c>
      <c r="K186" s="131" t="s">
        <v>398</v>
      </c>
      <c r="L186" s="126">
        <v>0.5</v>
      </c>
      <c r="M186" s="132"/>
      <c r="N186" s="132" t="str">
        <f t="array" ref="N186">LET(행번호, MATCH(1, INDEX(('수주 및 입금 진행현황'!$F:$F=G186) * ('수주 및 입금 진행현황'!$G:$G=H186) * ('수주 및 입금 진행현황'!$F:$F&lt;&gt;""), 0), 0), IF(ISNUMBER(행번호), HYPERLINK("#gid=" &amp; "1759022251" &amp; "&amp;range=A" &amp; 행번호, "이동"), "X"))</f>
        <v>X</v>
      </c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</row>
    <row r="187">
      <c r="A187" s="124"/>
      <c r="B187" s="116">
        <v>592.0</v>
      </c>
      <c r="C187" s="125">
        <v>46155.0</v>
      </c>
      <c r="D187" s="126" t="s">
        <v>116</v>
      </c>
      <c r="E187" s="127" t="s">
        <v>270</v>
      </c>
      <c r="F187" s="128" t="s">
        <v>83</v>
      </c>
      <c r="G187" s="129" t="s">
        <v>118</v>
      </c>
      <c r="H187" s="129" t="s">
        <v>351</v>
      </c>
      <c r="I187" s="129" t="s">
        <v>120</v>
      </c>
      <c r="J187" s="130">
        <v>46157.479166666664</v>
      </c>
      <c r="K187" s="131" t="s">
        <v>399</v>
      </c>
      <c r="L187" s="126">
        <v>0.5</v>
      </c>
      <c r="M187" s="132"/>
      <c r="N187" s="132" t="str">
        <f t="array" ref="N187">LET(행번호, MATCH(1, INDEX(('수주 및 입금 진행현황'!$F:$F=G187) * ('수주 및 입금 진행현황'!$G:$G=H187) * ('수주 및 입금 진행현황'!$F:$F&lt;&gt;""), 0), 0), IF(ISNUMBER(행번호), HYPERLINK("#gid=" &amp; "1759022251" &amp; "&amp;range=A" &amp; 행번호, "이동"), "X"))</f>
        <v>X</v>
      </c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</row>
    <row r="188">
      <c r="A188" s="124"/>
      <c r="B188" s="116">
        <v>591.0</v>
      </c>
      <c r="C188" s="135">
        <v>46154.0</v>
      </c>
      <c r="D188" s="126" t="s">
        <v>81</v>
      </c>
      <c r="E188" s="127" t="s">
        <v>82</v>
      </c>
      <c r="F188" s="128" t="s">
        <v>83</v>
      </c>
      <c r="G188" s="129" t="s">
        <v>400</v>
      </c>
      <c r="H188" s="129" t="s">
        <v>238</v>
      </c>
      <c r="I188" s="129" t="s">
        <v>86</v>
      </c>
      <c r="J188" s="130">
        <v>46154.708333333336</v>
      </c>
      <c r="K188" s="131" t="s">
        <v>401</v>
      </c>
      <c r="L188" s="126">
        <v>0.5</v>
      </c>
      <c r="M188" s="132"/>
      <c r="N188" s="132" t="str">
        <f t="array" ref="N188">LET(행번호, MATCH(1, INDEX(('수주 및 입금 진행현황'!$F:$F=G188) * ('수주 및 입금 진행현황'!$G:$G=H188) * ('수주 및 입금 진행현황'!$F:$F&lt;&gt;""), 0), 0), IF(ISNUMBER(행번호), HYPERLINK("#gid=" &amp; "1759022251" &amp; "&amp;range=A" &amp; 행번호, "이동"), "X"))</f>
        <v>X</v>
      </c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</row>
    <row r="189">
      <c r="A189" s="124"/>
      <c r="B189" s="116">
        <v>590.0</v>
      </c>
      <c r="C189" s="142">
        <v>46154.0</v>
      </c>
      <c r="D189" s="126" t="s">
        <v>88</v>
      </c>
      <c r="E189" s="127" t="s">
        <v>89</v>
      </c>
      <c r="F189" s="128" t="s">
        <v>90</v>
      </c>
      <c r="G189" s="129" t="s">
        <v>91</v>
      </c>
      <c r="H189" s="129" t="s">
        <v>402</v>
      </c>
      <c r="I189" s="129" t="s">
        <v>100</v>
      </c>
      <c r="J189" s="130">
        <v>46154.5625</v>
      </c>
      <c r="K189" s="131" t="s">
        <v>383</v>
      </c>
      <c r="L189" s="126">
        <v>0.25</v>
      </c>
      <c r="M189" s="126">
        <v>0.0</v>
      </c>
      <c r="N189" s="134" t="s">
        <v>95</v>
      </c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</row>
    <row r="190">
      <c r="A190" s="124"/>
      <c r="B190" s="116">
        <v>589.0</v>
      </c>
      <c r="C190" s="142">
        <v>46154.0</v>
      </c>
      <c r="D190" s="126" t="s">
        <v>88</v>
      </c>
      <c r="E190" s="127" t="s">
        <v>89</v>
      </c>
      <c r="F190" s="128" t="s">
        <v>90</v>
      </c>
      <c r="G190" s="129" t="s">
        <v>175</v>
      </c>
      <c r="H190" s="129" t="s">
        <v>403</v>
      </c>
      <c r="I190" s="129" t="s">
        <v>404</v>
      </c>
      <c r="J190" s="130">
        <v>46154.5625</v>
      </c>
      <c r="K190" s="131" t="s">
        <v>405</v>
      </c>
      <c r="L190" s="126">
        <v>0.25</v>
      </c>
      <c r="M190" s="126">
        <v>0.0</v>
      </c>
      <c r="N190" s="132" t="str">
        <f t="array" ref="N190">LET(행번호, MATCH(1, INDEX(('수주 및 입금 진행현황'!$F:$F=G190) * ('수주 및 입금 진행현황'!$G:$G=H190) * ('수주 및 입금 진행현황'!$F:$F&lt;&gt;""), 0), 0), IF(ISNUMBER(행번호), HYPERLINK("#gid=" &amp; "1759022251" &amp; "&amp;range=A" &amp; 행번호, "이동"), "X"))</f>
        <v>X</v>
      </c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</row>
    <row r="191">
      <c r="A191" s="124"/>
      <c r="B191" s="116">
        <v>588.0</v>
      </c>
      <c r="C191" s="142">
        <v>46154.0</v>
      </c>
      <c r="D191" s="126" t="s">
        <v>88</v>
      </c>
      <c r="E191" s="127" t="s">
        <v>89</v>
      </c>
      <c r="F191" s="128" t="s">
        <v>90</v>
      </c>
      <c r="G191" s="129" t="s">
        <v>406</v>
      </c>
      <c r="H191" s="129" t="s">
        <v>407</v>
      </c>
      <c r="I191" s="129" t="s">
        <v>404</v>
      </c>
      <c r="J191" s="130">
        <v>46154.479166666664</v>
      </c>
      <c r="K191" s="131" t="s">
        <v>405</v>
      </c>
      <c r="L191" s="126">
        <v>0.25</v>
      </c>
      <c r="M191" s="126">
        <v>0.0</v>
      </c>
      <c r="N191" s="132" t="str">
        <f t="array" ref="N191">LET(행번호, MATCH(1, INDEX(('수주 및 입금 진행현황'!$F:$F=G191) * ('수주 및 입금 진행현황'!$G:$G=H191) * ('수주 및 입금 진행현황'!$F:$F&lt;&gt;""), 0), 0), IF(ISNUMBER(행번호), HYPERLINK("#gid=" &amp; "1759022251" &amp; "&amp;range=A" &amp; 행번호, "이동"), "X"))</f>
        <v>X</v>
      </c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</row>
    <row r="192">
      <c r="A192" s="124"/>
      <c r="B192" s="116">
        <v>587.0</v>
      </c>
      <c r="C192" s="142">
        <v>46154.0</v>
      </c>
      <c r="D192" s="126" t="s">
        <v>81</v>
      </c>
      <c r="E192" s="127" t="s">
        <v>82</v>
      </c>
      <c r="F192" s="128" t="s">
        <v>83</v>
      </c>
      <c r="G192" s="129" t="s">
        <v>408</v>
      </c>
      <c r="H192" s="129" t="s">
        <v>378</v>
      </c>
      <c r="I192" s="129" t="s">
        <v>86</v>
      </c>
      <c r="J192" s="130">
        <v>46154.458333333336</v>
      </c>
      <c r="K192" s="131" t="s">
        <v>409</v>
      </c>
      <c r="L192" s="126">
        <v>0.5</v>
      </c>
      <c r="M192" s="132"/>
      <c r="N192" s="132" t="str">
        <f t="array" ref="N192">LET(행번호, MATCH(1, INDEX(('수주 및 입금 진행현황'!$F:$F=G192) * ('수주 및 입금 진행현황'!$G:$G=H192) * ('수주 및 입금 진행현황'!$F:$F&lt;&gt;""), 0), 0), IF(ISNUMBER(행번호), HYPERLINK("#gid=" &amp; "1759022251" &amp; "&amp;range=A" &amp; 행번호, "이동"), "X"))</f>
        <v>X</v>
      </c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</row>
    <row r="193">
      <c r="A193" s="124"/>
      <c r="B193" s="116">
        <v>585.0</v>
      </c>
      <c r="C193" s="142">
        <v>46154.0</v>
      </c>
      <c r="D193" s="126" t="s">
        <v>88</v>
      </c>
      <c r="E193" s="150" t="s">
        <v>410</v>
      </c>
      <c r="F193" s="128" t="s">
        <v>104</v>
      </c>
      <c r="G193" s="129" t="s">
        <v>91</v>
      </c>
      <c r="H193" s="129" t="s">
        <v>411</v>
      </c>
      <c r="I193" s="129" t="s">
        <v>93</v>
      </c>
      <c r="J193" s="130">
        <v>46154.416666666664</v>
      </c>
      <c r="K193" s="131" t="s">
        <v>383</v>
      </c>
      <c r="L193" s="126">
        <v>0.25</v>
      </c>
      <c r="M193" s="126">
        <v>0.0</v>
      </c>
      <c r="N193" s="134" t="s">
        <v>95</v>
      </c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</row>
    <row r="194">
      <c r="A194" s="124"/>
      <c r="B194" s="116">
        <v>584.0</v>
      </c>
      <c r="C194" s="142">
        <v>46154.0</v>
      </c>
      <c r="D194" s="126" t="s">
        <v>88</v>
      </c>
      <c r="E194" s="150" t="s">
        <v>410</v>
      </c>
      <c r="F194" s="128" t="s">
        <v>104</v>
      </c>
      <c r="G194" s="129" t="s">
        <v>91</v>
      </c>
      <c r="H194" s="129" t="s">
        <v>411</v>
      </c>
      <c r="I194" s="129" t="s">
        <v>86</v>
      </c>
      <c r="J194" s="130">
        <v>46154.416666666664</v>
      </c>
      <c r="K194" s="131" t="s">
        <v>412</v>
      </c>
      <c r="L194" s="126">
        <v>0.5</v>
      </c>
      <c r="M194" s="126">
        <v>0.0</v>
      </c>
      <c r="N194" s="134" t="s">
        <v>95</v>
      </c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</row>
    <row r="195">
      <c r="A195" s="124"/>
      <c r="B195" s="116">
        <v>583.0</v>
      </c>
      <c r="C195" s="143">
        <v>46153.0</v>
      </c>
      <c r="D195" s="126" t="s">
        <v>88</v>
      </c>
      <c r="E195" s="127" t="s">
        <v>413</v>
      </c>
      <c r="F195" s="128" t="s">
        <v>414</v>
      </c>
      <c r="G195" s="129" t="s">
        <v>415</v>
      </c>
      <c r="H195" s="129" t="s">
        <v>416</v>
      </c>
      <c r="I195" s="129" t="s">
        <v>86</v>
      </c>
      <c r="J195" s="130">
        <v>46153.666666666664</v>
      </c>
      <c r="K195" s="131" t="s">
        <v>417</v>
      </c>
      <c r="L195" s="126">
        <v>0.5</v>
      </c>
      <c r="M195" s="126">
        <v>0.0</v>
      </c>
      <c r="N195" s="134" t="s">
        <v>95</v>
      </c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</row>
    <row r="196">
      <c r="A196" s="124"/>
      <c r="B196" s="116">
        <v>582.0</v>
      </c>
      <c r="C196" s="143">
        <v>46153.0</v>
      </c>
      <c r="D196" s="126" t="s">
        <v>81</v>
      </c>
      <c r="E196" s="127" t="s">
        <v>82</v>
      </c>
      <c r="F196" s="128" t="s">
        <v>83</v>
      </c>
      <c r="G196" s="129" t="s">
        <v>418</v>
      </c>
      <c r="H196" s="129" t="s">
        <v>378</v>
      </c>
      <c r="I196" s="129" t="s">
        <v>86</v>
      </c>
      <c r="J196" s="130">
        <v>46153.541666666664</v>
      </c>
      <c r="K196" s="131" t="s">
        <v>419</v>
      </c>
      <c r="L196" s="126">
        <v>0.5</v>
      </c>
      <c r="M196" s="132"/>
      <c r="N196" s="132" t="str">
        <f t="array" ref="N196">LET(행번호, MATCH(1, INDEX(('수주 및 입금 진행현황'!$F:$F=G196) * ('수주 및 입금 진행현황'!$G:$G=H196) * ('수주 및 입금 진행현황'!$F:$F&lt;&gt;""), 0), 0), IF(ISNUMBER(행번호), HYPERLINK("#gid=" &amp; "1759022251" &amp; "&amp;range=A" &amp; 행번호, "이동"), "X"))</f>
        <v>X</v>
      </c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</row>
    <row r="197">
      <c r="A197" s="124"/>
      <c r="B197" s="116">
        <v>581.0</v>
      </c>
      <c r="C197" s="143">
        <v>46153.0</v>
      </c>
      <c r="D197" s="126" t="s">
        <v>88</v>
      </c>
      <c r="E197" s="150" t="s">
        <v>410</v>
      </c>
      <c r="F197" s="128" t="s">
        <v>104</v>
      </c>
      <c r="G197" s="129" t="s">
        <v>420</v>
      </c>
      <c r="H197" s="129" t="s">
        <v>421</v>
      </c>
      <c r="I197" s="129" t="s">
        <v>100</v>
      </c>
      <c r="J197" s="130">
        <v>46153.5</v>
      </c>
      <c r="K197" s="131" t="s">
        <v>383</v>
      </c>
      <c r="L197" s="126">
        <v>0.25</v>
      </c>
      <c r="M197" s="126">
        <v>0.0</v>
      </c>
      <c r="N197" s="134" t="s">
        <v>95</v>
      </c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</row>
    <row r="198">
      <c r="A198" s="124"/>
      <c r="B198" s="116">
        <v>580.0</v>
      </c>
      <c r="C198" s="143">
        <v>46153.0</v>
      </c>
      <c r="D198" s="126" t="s">
        <v>88</v>
      </c>
      <c r="E198" s="127" t="s">
        <v>89</v>
      </c>
      <c r="F198" s="128" t="s">
        <v>90</v>
      </c>
      <c r="G198" s="129" t="s">
        <v>328</v>
      </c>
      <c r="H198" s="129" t="s">
        <v>422</v>
      </c>
      <c r="I198" s="129" t="s">
        <v>86</v>
      </c>
      <c r="J198" s="130">
        <v>46153.479166666664</v>
      </c>
      <c r="K198" s="131" t="s">
        <v>423</v>
      </c>
      <c r="L198" s="126">
        <v>0.5</v>
      </c>
      <c r="M198" s="126">
        <v>0.0</v>
      </c>
      <c r="N198" s="132" t="str">
        <f t="array" ref="N198">LET(행번호, MATCH(1, INDEX(('수주 및 입금 진행현황'!$F:$F=G198) * ('수주 및 입금 진행현황'!$G:$G=H198) * ('수주 및 입금 진행현황'!$F:$F&lt;&gt;""), 0), 0), IF(ISNUMBER(행번호), HYPERLINK("#gid=" &amp; "1759022251" &amp; "&amp;range=A" &amp; 행번호, "이동"), "X"))</f>
        <v>X</v>
      </c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</row>
    <row r="199">
      <c r="A199" s="124"/>
      <c r="B199" s="116">
        <v>579.0</v>
      </c>
      <c r="C199" s="143">
        <v>46153.0</v>
      </c>
      <c r="D199" s="126" t="s">
        <v>226</v>
      </c>
      <c r="E199" s="127" t="s">
        <v>82</v>
      </c>
      <c r="F199" s="128" t="s">
        <v>83</v>
      </c>
      <c r="G199" s="129" t="s">
        <v>200</v>
      </c>
      <c r="H199" s="129" t="s">
        <v>424</v>
      </c>
      <c r="I199" s="129" t="s">
        <v>86</v>
      </c>
      <c r="J199" s="130">
        <v>46153.479166666664</v>
      </c>
      <c r="K199" s="131" t="s">
        <v>425</v>
      </c>
      <c r="L199" s="126">
        <v>0.5</v>
      </c>
      <c r="M199" s="126">
        <v>0.0</v>
      </c>
      <c r="N199" s="132" t="str">
        <f t="array" ref="N199">LET(행번호, MATCH(1, INDEX(('수주 및 입금 진행현황'!$F:$F=G199) * ('수주 및 입금 진행현황'!$G:$G=H199) * ('수주 및 입금 진행현황'!$F:$F&lt;&gt;""), 0), 0), IF(ISNUMBER(행번호), HYPERLINK("#gid=" &amp; "1759022251" &amp; "&amp;range=A" &amp; 행번호, "이동"), "X"))</f>
        <v>X</v>
      </c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</row>
    <row r="200">
      <c r="A200" s="124"/>
      <c r="B200" s="116">
        <v>578.0</v>
      </c>
      <c r="C200" s="143">
        <v>46153.0</v>
      </c>
      <c r="D200" s="126" t="s">
        <v>81</v>
      </c>
      <c r="E200" s="127" t="s">
        <v>82</v>
      </c>
      <c r="F200" s="128" t="s">
        <v>83</v>
      </c>
      <c r="G200" s="129" t="s">
        <v>175</v>
      </c>
      <c r="H200" s="129" t="s">
        <v>176</v>
      </c>
      <c r="I200" s="129" t="s">
        <v>86</v>
      </c>
      <c r="J200" s="130">
        <v>46153.416666666664</v>
      </c>
      <c r="K200" s="131" t="s">
        <v>426</v>
      </c>
      <c r="L200" s="126">
        <v>0.5</v>
      </c>
      <c r="M200" s="126">
        <v>0.0</v>
      </c>
      <c r="N200" s="132" t="str">
        <f t="array" ref="N200">LET(행번호, MATCH(1, INDEX(('수주 및 입금 진행현황'!$F:$F=G200) * ('수주 및 입금 진행현황'!$G:$G=H200) * ('수주 및 입금 진행현황'!$F:$F&lt;&gt;""), 0), 0), IF(ISNUMBER(행번호), HYPERLINK("#gid=" &amp; "1759022251" &amp; "&amp;range=A" &amp; 행번호, "이동"), "X"))</f>
        <v>X</v>
      </c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</row>
    <row r="201">
      <c r="A201" s="124"/>
      <c r="B201" s="116">
        <v>577.0</v>
      </c>
      <c r="C201" s="143">
        <v>46153.0</v>
      </c>
      <c r="D201" s="126" t="s">
        <v>81</v>
      </c>
      <c r="E201" s="127" t="s">
        <v>82</v>
      </c>
      <c r="F201" s="128" t="s">
        <v>83</v>
      </c>
      <c r="G201" s="129" t="s">
        <v>427</v>
      </c>
      <c r="H201" s="129" t="s">
        <v>238</v>
      </c>
      <c r="I201" s="129" t="s">
        <v>86</v>
      </c>
      <c r="J201" s="130">
        <v>46153.416666666664</v>
      </c>
      <c r="K201" s="131" t="s">
        <v>428</v>
      </c>
      <c r="L201" s="126">
        <v>0.52</v>
      </c>
      <c r="M201" s="132"/>
      <c r="N201" s="132" t="str">
        <f t="array" ref="N201">LET(행번호, MATCH(1, INDEX(('수주 및 입금 진행현황'!$F:$F=G201) * ('수주 및 입금 진행현황'!$G:$G=H201) * ('수주 및 입금 진행현황'!$F:$F&lt;&gt;""), 0), 0), IF(ISNUMBER(행번호), HYPERLINK("#gid=" &amp; "1759022251" &amp; "&amp;range=A" &amp; 행번호, "이동"), "X"))</f>
        <v>X</v>
      </c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</row>
    <row r="202">
      <c r="A202" s="124"/>
      <c r="B202" s="116">
        <v>576.0</v>
      </c>
      <c r="C202" s="143">
        <v>46153.0</v>
      </c>
      <c r="D202" s="126" t="s">
        <v>88</v>
      </c>
      <c r="E202" s="127" t="s">
        <v>89</v>
      </c>
      <c r="F202" s="128" t="s">
        <v>90</v>
      </c>
      <c r="G202" s="129" t="s">
        <v>91</v>
      </c>
      <c r="H202" s="129" t="s">
        <v>402</v>
      </c>
      <c r="I202" s="129" t="s">
        <v>86</v>
      </c>
      <c r="J202" s="130">
        <v>46153.416666666664</v>
      </c>
      <c r="K202" s="131" t="s">
        <v>429</v>
      </c>
      <c r="L202" s="126">
        <v>0.5</v>
      </c>
      <c r="M202" s="126">
        <v>0.0</v>
      </c>
      <c r="N202" s="134" t="s">
        <v>95</v>
      </c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</row>
    <row r="203">
      <c r="A203" s="124"/>
      <c r="B203" s="116">
        <v>575.0</v>
      </c>
      <c r="C203" s="143">
        <v>46153.0</v>
      </c>
      <c r="D203" s="126" t="s">
        <v>88</v>
      </c>
      <c r="E203" s="127" t="s">
        <v>89</v>
      </c>
      <c r="F203" s="128" t="s">
        <v>90</v>
      </c>
      <c r="G203" s="129" t="s">
        <v>91</v>
      </c>
      <c r="H203" s="129" t="s">
        <v>402</v>
      </c>
      <c r="I203" s="129" t="s">
        <v>93</v>
      </c>
      <c r="J203" s="130">
        <v>46153.416666666664</v>
      </c>
      <c r="K203" s="131" t="s">
        <v>430</v>
      </c>
      <c r="L203" s="126">
        <v>0.25</v>
      </c>
      <c r="M203" s="126">
        <v>0.0</v>
      </c>
      <c r="N203" s="134" t="s">
        <v>95</v>
      </c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</row>
    <row r="204">
      <c r="A204" s="124"/>
      <c r="B204" s="116">
        <v>574.0</v>
      </c>
      <c r="C204" s="143">
        <v>46153.0</v>
      </c>
      <c r="D204" s="126" t="s">
        <v>88</v>
      </c>
      <c r="E204" s="127" t="s">
        <v>103</v>
      </c>
      <c r="F204" s="128" t="s">
        <v>104</v>
      </c>
      <c r="G204" s="129" t="s">
        <v>381</v>
      </c>
      <c r="H204" s="129" t="s">
        <v>382</v>
      </c>
      <c r="I204" s="129" t="s">
        <v>93</v>
      </c>
      <c r="J204" s="130">
        <v>46153.395833333336</v>
      </c>
      <c r="K204" s="131" t="s">
        <v>431</v>
      </c>
      <c r="L204" s="126">
        <v>0.25</v>
      </c>
      <c r="M204" s="126">
        <v>0.0</v>
      </c>
      <c r="N204" s="134" t="s">
        <v>95</v>
      </c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</row>
    <row r="205">
      <c r="A205" s="124"/>
      <c r="B205" s="116">
        <v>573.0</v>
      </c>
      <c r="C205" s="142">
        <v>46150.0</v>
      </c>
      <c r="D205" s="126" t="s">
        <v>81</v>
      </c>
      <c r="E205" s="127" t="s">
        <v>82</v>
      </c>
      <c r="F205" s="128" t="s">
        <v>83</v>
      </c>
      <c r="G205" s="129" t="s">
        <v>432</v>
      </c>
      <c r="H205" s="129" t="s">
        <v>378</v>
      </c>
      <c r="I205" s="129" t="s">
        <v>86</v>
      </c>
      <c r="J205" s="130">
        <v>46150.5</v>
      </c>
      <c r="K205" s="151" t="s">
        <v>433</v>
      </c>
      <c r="L205" s="126">
        <v>0.5</v>
      </c>
      <c r="M205" s="132"/>
      <c r="N205" s="132" t="str">
        <f t="array" ref="N205">LET(행번호, MATCH(1, INDEX(('수주 및 입금 진행현황'!$F:$F=G205) * ('수주 및 입금 진행현황'!$G:$G=H205) * ('수주 및 입금 진행현황'!$F:$F&lt;&gt;""), 0), 0), IF(ISNUMBER(행번호), HYPERLINK("#gid=" &amp; "1759022251" &amp; "&amp;range=A" &amp; 행번호, "이동"), "X"))</f>
        <v>X</v>
      </c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</row>
    <row r="206">
      <c r="A206" s="124"/>
      <c r="B206" s="116">
        <v>572.0</v>
      </c>
      <c r="C206" s="143">
        <v>46149.0</v>
      </c>
      <c r="D206" s="126" t="s">
        <v>81</v>
      </c>
      <c r="E206" s="127" t="s">
        <v>82</v>
      </c>
      <c r="F206" s="128" t="s">
        <v>83</v>
      </c>
      <c r="G206" s="129" t="s">
        <v>434</v>
      </c>
      <c r="H206" s="129" t="s">
        <v>378</v>
      </c>
      <c r="I206" s="129" t="s">
        <v>86</v>
      </c>
      <c r="J206" s="130">
        <v>46149.479166666664</v>
      </c>
      <c r="K206" s="131" t="s">
        <v>435</v>
      </c>
      <c r="L206" s="126">
        <v>0.5</v>
      </c>
      <c r="M206" s="132"/>
      <c r="N206" s="132" t="str">
        <f t="array" ref="N206">LET(행번호, MATCH(1, INDEX(('수주 및 입금 진행현황'!$F:$F=G206) * ('수주 및 입금 진행현황'!$G:$G=H206) * ('수주 및 입금 진행현황'!$F:$F&lt;&gt;""), 0), 0), IF(ISNUMBER(행번호), HYPERLINK("#gid=" &amp; "1759022251" &amp; "&amp;range=A" &amp; 행번호, "이동"), "X"))</f>
        <v>X</v>
      </c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</row>
    <row r="207" ht="65.25" customHeight="1">
      <c r="A207" s="124"/>
      <c r="B207" s="116">
        <v>571.0</v>
      </c>
      <c r="C207" s="143">
        <v>46149.0</v>
      </c>
      <c r="D207" s="126" t="s">
        <v>226</v>
      </c>
      <c r="E207" s="127" t="s">
        <v>82</v>
      </c>
      <c r="F207" s="128" t="s">
        <v>83</v>
      </c>
      <c r="G207" s="129" t="s">
        <v>200</v>
      </c>
      <c r="H207" s="129" t="s">
        <v>424</v>
      </c>
      <c r="I207" s="129" t="s">
        <v>86</v>
      </c>
      <c r="J207" s="130">
        <v>46149.583333333336</v>
      </c>
      <c r="K207" s="131" t="s">
        <v>436</v>
      </c>
      <c r="L207" s="126">
        <v>0.5</v>
      </c>
      <c r="M207" s="126">
        <v>0.0</v>
      </c>
      <c r="N207" s="132" t="str">
        <f t="array" ref="N207">LET(행번호, MATCH(1, INDEX(('수주 및 입금 진행현황'!$F:$F=G207) * ('수주 및 입금 진행현황'!$G:$G=H207) * ('수주 및 입금 진행현황'!$F:$F&lt;&gt;""), 0), 0), IF(ISNUMBER(행번호), HYPERLINK("#gid=" &amp; "1759022251" &amp; "&amp;range=A" &amp; 행번호, "이동"), "X"))</f>
        <v>X</v>
      </c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</row>
    <row r="208">
      <c r="A208" s="124"/>
      <c r="B208" s="116">
        <v>570.0</v>
      </c>
      <c r="C208" s="143">
        <v>46149.0</v>
      </c>
      <c r="D208" s="126" t="s">
        <v>81</v>
      </c>
      <c r="E208" s="127" t="s">
        <v>82</v>
      </c>
      <c r="F208" s="128" t="s">
        <v>83</v>
      </c>
      <c r="G208" s="129" t="s">
        <v>437</v>
      </c>
      <c r="H208" s="129" t="s">
        <v>378</v>
      </c>
      <c r="I208" s="129" t="s">
        <v>86</v>
      </c>
      <c r="J208" s="130">
        <v>46149.479166666664</v>
      </c>
      <c r="K208" s="131" t="s">
        <v>438</v>
      </c>
      <c r="L208" s="126">
        <v>0.5</v>
      </c>
      <c r="M208" s="132"/>
      <c r="N208" s="132" t="str">
        <f t="array" ref="N208">LET(행번호, MATCH(1, INDEX(('수주 및 입금 진행현황'!$F:$F=G208) * ('수주 및 입금 진행현황'!$G:$G=H208) * ('수주 및 입금 진행현황'!$F:$F&lt;&gt;""), 0), 0), IF(ISNUMBER(행번호), HYPERLINK("#gid=" &amp; "1759022251" &amp; "&amp;range=A" &amp; 행번호, "이동"), "X"))</f>
        <v>X</v>
      </c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</row>
    <row r="209">
      <c r="A209" s="124"/>
      <c r="B209" s="116">
        <v>569.0</v>
      </c>
      <c r="C209" s="142">
        <v>46148.0</v>
      </c>
      <c r="D209" s="126" t="s">
        <v>81</v>
      </c>
      <c r="E209" s="127" t="s">
        <v>82</v>
      </c>
      <c r="F209" s="128" t="s">
        <v>83</v>
      </c>
      <c r="G209" s="129" t="s">
        <v>439</v>
      </c>
      <c r="H209" s="129" t="s">
        <v>378</v>
      </c>
      <c r="I209" s="129" t="s">
        <v>86</v>
      </c>
      <c r="J209" s="130">
        <v>46148.625</v>
      </c>
      <c r="K209" s="131" t="s">
        <v>440</v>
      </c>
      <c r="L209" s="126">
        <v>0.5</v>
      </c>
      <c r="M209" s="126">
        <v>0.0</v>
      </c>
      <c r="N209" s="134" t="s">
        <v>95</v>
      </c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</row>
    <row r="210">
      <c r="A210" s="124"/>
      <c r="B210" s="116">
        <v>568.0</v>
      </c>
      <c r="C210" s="142">
        <v>46148.0</v>
      </c>
      <c r="D210" s="126" t="s">
        <v>81</v>
      </c>
      <c r="E210" s="127" t="s">
        <v>82</v>
      </c>
      <c r="F210" s="128" t="s">
        <v>83</v>
      </c>
      <c r="G210" s="129" t="s">
        <v>441</v>
      </c>
      <c r="H210" s="129" t="s">
        <v>378</v>
      </c>
      <c r="I210" s="129" t="s">
        <v>86</v>
      </c>
      <c r="J210" s="130">
        <v>46148.583333333336</v>
      </c>
      <c r="K210" s="131" t="s">
        <v>442</v>
      </c>
      <c r="L210" s="126">
        <v>0.5</v>
      </c>
      <c r="M210" s="126">
        <v>0.0</v>
      </c>
      <c r="N210" s="134" t="s">
        <v>95</v>
      </c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</row>
    <row r="211">
      <c r="A211" s="124"/>
      <c r="B211" s="116">
        <v>567.0</v>
      </c>
      <c r="C211" s="142">
        <v>46148.0</v>
      </c>
      <c r="D211" s="126" t="s">
        <v>81</v>
      </c>
      <c r="E211" s="127" t="s">
        <v>82</v>
      </c>
      <c r="F211" s="128" t="s">
        <v>83</v>
      </c>
      <c r="G211" s="129" t="s">
        <v>443</v>
      </c>
      <c r="H211" s="129" t="s">
        <v>378</v>
      </c>
      <c r="I211" s="129" t="s">
        <v>86</v>
      </c>
      <c r="J211" s="130">
        <v>46148.583333333336</v>
      </c>
      <c r="K211" s="131" t="s">
        <v>444</v>
      </c>
      <c r="L211" s="126">
        <v>0.5</v>
      </c>
      <c r="M211" s="132"/>
      <c r="N211" s="132" t="str">
        <f t="array" ref="N211">LET(행번호, MATCH(1, INDEX(('수주 및 입금 진행현황'!$F:$F=G211) * ('수주 및 입금 진행현황'!$G:$G=H211) * ('수주 및 입금 진행현황'!$F:$F&lt;&gt;""), 0), 0), IF(ISNUMBER(행번호), HYPERLINK("#gid=" &amp; "1759022251" &amp; "&amp;range=A" &amp; 행번호, "이동"), "X"))</f>
        <v>X</v>
      </c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</row>
    <row r="212">
      <c r="A212" s="124"/>
      <c r="B212" s="116">
        <v>566.0</v>
      </c>
      <c r="C212" s="142">
        <v>46148.0</v>
      </c>
      <c r="D212" s="126" t="s">
        <v>88</v>
      </c>
      <c r="E212" s="127" t="s">
        <v>103</v>
      </c>
      <c r="F212" s="128" t="s">
        <v>104</v>
      </c>
      <c r="G212" s="129" t="s">
        <v>91</v>
      </c>
      <c r="H212" s="129" t="s">
        <v>130</v>
      </c>
      <c r="I212" s="129" t="s">
        <v>93</v>
      </c>
      <c r="J212" s="130">
        <v>46148.583333333336</v>
      </c>
      <c r="K212" s="131" t="s">
        <v>445</v>
      </c>
      <c r="L212" s="126">
        <v>0.25</v>
      </c>
      <c r="M212" s="126">
        <v>0.0</v>
      </c>
      <c r="N212" s="134" t="s">
        <v>95</v>
      </c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</row>
    <row r="213">
      <c r="A213" s="124"/>
      <c r="B213" s="116">
        <v>565.0</v>
      </c>
      <c r="C213" s="142">
        <v>46148.0</v>
      </c>
      <c r="D213" s="126" t="s">
        <v>88</v>
      </c>
      <c r="E213" s="127" t="s">
        <v>103</v>
      </c>
      <c r="F213" s="128" t="s">
        <v>104</v>
      </c>
      <c r="G213" s="129" t="s">
        <v>91</v>
      </c>
      <c r="H213" s="129" t="s">
        <v>130</v>
      </c>
      <c r="I213" s="129" t="s">
        <v>86</v>
      </c>
      <c r="J213" s="130">
        <v>46148.583333333336</v>
      </c>
      <c r="K213" s="131" t="s">
        <v>446</v>
      </c>
      <c r="L213" s="126">
        <v>0.5</v>
      </c>
      <c r="M213" s="126">
        <v>0.0</v>
      </c>
      <c r="N213" s="134" t="s">
        <v>95</v>
      </c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</row>
    <row r="214">
      <c r="A214" s="124"/>
      <c r="B214" s="116">
        <v>564.0</v>
      </c>
      <c r="C214" s="142">
        <v>46148.0</v>
      </c>
      <c r="D214" s="126" t="s">
        <v>88</v>
      </c>
      <c r="E214" s="127" t="s">
        <v>110</v>
      </c>
      <c r="F214" s="128" t="s">
        <v>111</v>
      </c>
      <c r="G214" s="129" t="s">
        <v>447</v>
      </c>
      <c r="H214" s="129" t="s">
        <v>448</v>
      </c>
      <c r="I214" s="129" t="s">
        <v>100</v>
      </c>
      <c r="J214" s="130">
        <v>46148.5</v>
      </c>
      <c r="K214" s="131" t="s">
        <v>383</v>
      </c>
      <c r="L214" s="126">
        <v>0.25</v>
      </c>
      <c r="M214" s="126">
        <v>0.0</v>
      </c>
      <c r="N214" s="134" t="s">
        <v>95</v>
      </c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</row>
    <row r="215">
      <c r="A215" s="124"/>
      <c r="B215" s="116">
        <v>563.0</v>
      </c>
      <c r="C215" s="142">
        <v>46148.0</v>
      </c>
      <c r="D215" s="126" t="s">
        <v>88</v>
      </c>
      <c r="E215" s="127" t="s">
        <v>110</v>
      </c>
      <c r="F215" s="128" t="s">
        <v>111</v>
      </c>
      <c r="G215" s="129" t="s">
        <v>447</v>
      </c>
      <c r="H215" s="129" t="s">
        <v>448</v>
      </c>
      <c r="I215" s="129" t="s">
        <v>86</v>
      </c>
      <c r="J215" s="130">
        <v>46148.5</v>
      </c>
      <c r="K215" s="131" t="s">
        <v>99</v>
      </c>
      <c r="L215" s="126">
        <v>0.5</v>
      </c>
      <c r="M215" s="126">
        <v>0.0</v>
      </c>
      <c r="N215" s="134" t="s">
        <v>95</v>
      </c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</row>
    <row r="216">
      <c r="A216" s="124"/>
      <c r="B216" s="116">
        <v>562.0</v>
      </c>
      <c r="C216" s="142">
        <v>46148.0</v>
      </c>
      <c r="D216" s="126" t="s">
        <v>88</v>
      </c>
      <c r="E216" s="127" t="s">
        <v>110</v>
      </c>
      <c r="F216" s="128" t="s">
        <v>111</v>
      </c>
      <c r="G216" s="129" t="s">
        <v>142</v>
      </c>
      <c r="H216" s="129" t="s">
        <v>449</v>
      </c>
      <c r="I216" s="129" t="s">
        <v>100</v>
      </c>
      <c r="J216" s="130">
        <v>46148.479166666664</v>
      </c>
      <c r="K216" s="131" t="s">
        <v>383</v>
      </c>
      <c r="L216" s="126">
        <v>0.25</v>
      </c>
      <c r="M216" s="126">
        <v>0.0</v>
      </c>
      <c r="N216" s="132" t="str">
        <f t="array" ref="N216">LET(행번호, MATCH(1, INDEX(('수주 및 입금 진행현황'!$F:$F=G216) * ('수주 및 입금 진행현황'!$G:$G=H216) * ('수주 및 입금 진행현황'!$F:$F&lt;&gt;""), 0), 0), IF(ISNUMBER(행번호), HYPERLINK("#gid=" &amp; "1759022251" &amp; "&amp;range=A" &amp; 행번호, "이동"), "X"))</f>
        <v>X</v>
      </c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</row>
    <row r="217">
      <c r="A217" s="124"/>
      <c r="B217" s="116">
        <v>561.0</v>
      </c>
      <c r="C217" s="142">
        <v>46148.0</v>
      </c>
      <c r="D217" s="126" t="s">
        <v>88</v>
      </c>
      <c r="E217" s="127" t="s">
        <v>110</v>
      </c>
      <c r="F217" s="128" t="s">
        <v>111</v>
      </c>
      <c r="G217" s="129" t="s">
        <v>142</v>
      </c>
      <c r="H217" s="129" t="s">
        <v>449</v>
      </c>
      <c r="I217" s="129" t="s">
        <v>86</v>
      </c>
      <c r="J217" s="130">
        <v>46148.479166666664</v>
      </c>
      <c r="K217" s="131" t="s">
        <v>450</v>
      </c>
      <c r="L217" s="126">
        <v>0.5</v>
      </c>
      <c r="M217" s="126">
        <v>0.0</v>
      </c>
      <c r="N217" s="132" t="str">
        <f t="array" ref="N217">LET(행번호, MATCH(1, INDEX(('수주 및 입금 진행현황'!$F:$F=G217) * ('수주 및 입금 진행현황'!$G:$G=H217) * ('수주 및 입금 진행현황'!$F:$F&lt;&gt;""), 0), 0), IF(ISNUMBER(행번호), HYPERLINK("#gid=" &amp; "1759022251" &amp; "&amp;range=A" &amp; 행번호, "이동"), "X"))</f>
        <v>X</v>
      </c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</row>
    <row r="218">
      <c r="A218" s="124"/>
      <c r="B218" s="116">
        <v>560.0</v>
      </c>
      <c r="C218" s="142">
        <v>46148.0</v>
      </c>
      <c r="D218" s="126" t="s">
        <v>81</v>
      </c>
      <c r="E218" s="127" t="s">
        <v>110</v>
      </c>
      <c r="F218" s="128" t="s">
        <v>111</v>
      </c>
      <c r="G218" s="129" t="s">
        <v>451</v>
      </c>
      <c r="H218" s="129" t="s">
        <v>394</v>
      </c>
      <c r="I218" s="129" t="s">
        <v>86</v>
      </c>
      <c r="J218" s="130">
        <v>46148.416666666664</v>
      </c>
      <c r="K218" s="131" t="s">
        <v>452</v>
      </c>
      <c r="L218" s="126">
        <v>0.5</v>
      </c>
      <c r="M218" s="132"/>
      <c r="N218" s="132" t="str">
        <f t="array" ref="N218">LET(행번호, MATCH(1, INDEX(('수주 및 입금 진행현황'!$F:$F=G218) * ('수주 및 입금 진행현황'!$G:$G=H218) * ('수주 및 입금 진행현황'!$F:$F&lt;&gt;""), 0), 0), IF(ISNUMBER(행번호), HYPERLINK("#gid=" &amp; "1759022251" &amp; "&amp;range=A" &amp; 행번호, "이동"), "X"))</f>
        <v>X</v>
      </c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</row>
    <row r="219">
      <c r="A219" s="124"/>
      <c r="B219" s="116">
        <v>559.0</v>
      </c>
      <c r="C219" s="142">
        <v>46148.0</v>
      </c>
      <c r="D219" s="126" t="s">
        <v>81</v>
      </c>
      <c r="E219" s="127" t="s">
        <v>110</v>
      </c>
      <c r="F219" s="128" t="s">
        <v>111</v>
      </c>
      <c r="G219" s="129" t="s">
        <v>453</v>
      </c>
      <c r="H219" s="129" t="s">
        <v>394</v>
      </c>
      <c r="I219" s="129" t="s">
        <v>86</v>
      </c>
      <c r="J219" s="130">
        <v>46148.416666666664</v>
      </c>
      <c r="K219" s="131" t="s">
        <v>452</v>
      </c>
      <c r="L219" s="126">
        <v>0.5</v>
      </c>
      <c r="M219" s="132"/>
      <c r="N219" s="132" t="str">
        <f t="array" ref="N219">LET(행번호, MATCH(1, INDEX(('수주 및 입금 진행현황'!$F:$F=G219) * ('수주 및 입금 진행현황'!$G:$G=H219) * ('수주 및 입금 진행현황'!$F:$F&lt;&gt;""), 0), 0), IF(ISNUMBER(행번호), HYPERLINK("#gid=" &amp; "1759022251" &amp; "&amp;range=A" &amp; 행번호, "이동"), "X"))</f>
        <v>X</v>
      </c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</row>
    <row r="220">
      <c r="A220" s="124"/>
      <c r="B220" s="116">
        <v>558.0</v>
      </c>
      <c r="C220" s="142">
        <v>46148.0</v>
      </c>
      <c r="D220" s="126" t="s">
        <v>81</v>
      </c>
      <c r="E220" s="127" t="s">
        <v>110</v>
      </c>
      <c r="F220" s="128" t="s">
        <v>111</v>
      </c>
      <c r="G220" s="129" t="s">
        <v>454</v>
      </c>
      <c r="H220" s="129" t="s">
        <v>394</v>
      </c>
      <c r="I220" s="129" t="s">
        <v>86</v>
      </c>
      <c r="J220" s="130">
        <v>46148.416666666664</v>
      </c>
      <c r="K220" s="131" t="s">
        <v>455</v>
      </c>
      <c r="L220" s="126">
        <v>0.5</v>
      </c>
      <c r="M220" s="132"/>
      <c r="N220" s="132" t="str">
        <f t="array" ref="N220">LET(행번호, MATCH(1, INDEX(('수주 및 입금 진행현황'!$F:$F=G220) * ('수주 및 입금 진행현황'!$G:$G=H220) * ('수주 및 입금 진행현황'!$F:$F&lt;&gt;""), 0), 0), IF(ISNUMBER(행번호), HYPERLINK("#gid=" &amp; "1759022251" &amp; "&amp;range=A" &amp; 행번호, "이동"), "X"))</f>
        <v>X</v>
      </c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</row>
    <row r="221">
      <c r="A221" s="124"/>
      <c r="B221" s="116">
        <v>557.0</v>
      </c>
      <c r="C221" s="142">
        <v>46148.0</v>
      </c>
      <c r="D221" s="126" t="s">
        <v>81</v>
      </c>
      <c r="E221" s="127" t="s">
        <v>110</v>
      </c>
      <c r="F221" s="128" t="s">
        <v>111</v>
      </c>
      <c r="G221" s="129" t="s">
        <v>456</v>
      </c>
      <c r="H221" s="129" t="s">
        <v>394</v>
      </c>
      <c r="I221" s="129" t="s">
        <v>86</v>
      </c>
      <c r="J221" s="130">
        <v>46148.416666666664</v>
      </c>
      <c r="K221" s="131" t="s">
        <v>457</v>
      </c>
      <c r="L221" s="126">
        <v>0.5</v>
      </c>
      <c r="M221" s="132"/>
      <c r="N221" s="132" t="str">
        <f t="array" ref="N221">LET(행번호, MATCH(1, INDEX(('수주 및 입금 진행현황'!$F:$F=G221) * ('수주 및 입금 진행현황'!$G:$G=H221) * ('수주 및 입금 진행현황'!$F:$F&lt;&gt;""), 0), 0), IF(ISNUMBER(행번호), HYPERLINK("#gid=" &amp; "1759022251" &amp; "&amp;range=A" &amp; 행번호, "이동"), "X"))</f>
        <v>X</v>
      </c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</row>
    <row r="222">
      <c r="A222" s="124"/>
      <c r="B222" s="116">
        <v>556.0</v>
      </c>
      <c r="C222" s="142">
        <v>46148.0</v>
      </c>
      <c r="D222" s="126" t="s">
        <v>81</v>
      </c>
      <c r="E222" s="127" t="s">
        <v>110</v>
      </c>
      <c r="F222" s="128" t="s">
        <v>111</v>
      </c>
      <c r="G222" s="129" t="s">
        <v>458</v>
      </c>
      <c r="H222" s="129" t="s">
        <v>394</v>
      </c>
      <c r="I222" s="129" t="s">
        <v>86</v>
      </c>
      <c r="J222" s="130">
        <v>46148.416666666664</v>
      </c>
      <c r="K222" s="131" t="s">
        <v>459</v>
      </c>
      <c r="L222" s="126">
        <v>0.5</v>
      </c>
      <c r="M222" s="132"/>
      <c r="N222" s="132" t="str">
        <f t="array" ref="N222">LET(행번호, MATCH(1, INDEX(('수주 및 입금 진행현황'!$F:$F=G222) * ('수주 및 입금 진행현황'!$G:$G=H222) * ('수주 및 입금 진행현황'!$F:$F&lt;&gt;""), 0), 0), IF(ISNUMBER(행번호), HYPERLINK("#gid=" &amp; "1759022251" &amp; "&amp;range=A" &amp; 행번호, "이동"), "X"))</f>
        <v>X</v>
      </c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</row>
    <row r="223">
      <c r="A223" s="124"/>
      <c r="B223" s="116">
        <v>555.0</v>
      </c>
      <c r="C223" s="142">
        <v>46148.0</v>
      </c>
      <c r="D223" s="126" t="s">
        <v>81</v>
      </c>
      <c r="E223" s="127" t="s">
        <v>110</v>
      </c>
      <c r="F223" s="128" t="s">
        <v>111</v>
      </c>
      <c r="G223" s="129" t="s">
        <v>460</v>
      </c>
      <c r="H223" s="129" t="s">
        <v>394</v>
      </c>
      <c r="I223" s="129" t="s">
        <v>86</v>
      </c>
      <c r="J223" s="130">
        <v>46148.416666666664</v>
      </c>
      <c r="K223" s="131" t="s">
        <v>461</v>
      </c>
      <c r="L223" s="126">
        <v>0.5</v>
      </c>
      <c r="M223" s="132"/>
      <c r="N223" s="132" t="str">
        <f t="array" ref="N223">LET(행번호, MATCH(1, INDEX(('수주 및 입금 진행현황'!$F:$F=G223) * ('수주 및 입금 진행현황'!$G:$G=H223) * ('수주 및 입금 진행현황'!$F:$F&lt;&gt;""), 0), 0), IF(ISNUMBER(행번호), HYPERLINK("#gid=" &amp; "1759022251" &amp; "&amp;range=A" &amp; 행번호, "이동"), "X"))</f>
        <v>X</v>
      </c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</row>
    <row r="224">
      <c r="A224" s="124"/>
      <c r="B224" s="116">
        <v>554.0</v>
      </c>
      <c r="C224" s="142">
        <v>46148.0</v>
      </c>
      <c r="D224" s="126" t="s">
        <v>81</v>
      </c>
      <c r="E224" s="127" t="s">
        <v>110</v>
      </c>
      <c r="F224" s="128" t="s">
        <v>111</v>
      </c>
      <c r="G224" s="129" t="s">
        <v>458</v>
      </c>
      <c r="H224" s="129" t="s">
        <v>394</v>
      </c>
      <c r="I224" s="129" t="s">
        <v>86</v>
      </c>
      <c r="J224" s="130">
        <v>46148.416666666664</v>
      </c>
      <c r="K224" s="131" t="s">
        <v>462</v>
      </c>
      <c r="L224" s="126">
        <v>0.5</v>
      </c>
      <c r="M224" s="132"/>
      <c r="N224" s="132" t="str">
        <f t="array" ref="N224">LET(행번호, MATCH(1, INDEX(('수주 및 입금 진행현황'!$F:$F=G224) * ('수주 및 입금 진행현황'!$G:$G=H224) * ('수주 및 입금 진행현황'!$F:$F&lt;&gt;""), 0), 0), IF(ISNUMBER(행번호), HYPERLINK("#gid=" &amp; "1759022251" &amp; "&amp;range=A" &amp; 행번호, "이동"), "X"))</f>
        <v>X</v>
      </c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</row>
    <row r="225">
      <c r="A225" s="124"/>
      <c r="B225" s="116">
        <v>553.0</v>
      </c>
      <c r="C225" s="142">
        <v>46148.0</v>
      </c>
      <c r="D225" s="126" t="s">
        <v>81</v>
      </c>
      <c r="E225" s="127" t="s">
        <v>110</v>
      </c>
      <c r="F225" s="128" t="s">
        <v>111</v>
      </c>
      <c r="G225" s="129" t="s">
        <v>463</v>
      </c>
      <c r="H225" s="129" t="s">
        <v>394</v>
      </c>
      <c r="I225" s="129" t="s">
        <v>86</v>
      </c>
      <c r="J225" s="130">
        <v>46148.416666666664</v>
      </c>
      <c r="K225" s="131" t="s">
        <v>452</v>
      </c>
      <c r="L225" s="126">
        <v>0.5</v>
      </c>
      <c r="M225" s="132"/>
      <c r="N225" s="132" t="str">
        <f t="array" ref="N225">LET(행번호, MATCH(1, INDEX(('수주 및 입금 진행현황'!$F:$F=G225) * ('수주 및 입금 진행현황'!$G:$G=H225) * ('수주 및 입금 진행현황'!$F:$F&lt;&gt;""), 0), 0), IF(ISNUMBER(행번호), HYPERLINK("#gid=" &amp; "1759022251" &amp; "&amp;range=A" &amp; 행번호, "이동"), "X"))</f>
        <v>X</v>
      </c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</row>
    <row r="226">
      <c r="A226" s="124"/>
      <c r="B226" s="116">
        <v>552.0</v>
      </c>
      <c r="C226" s="142">
        <v>46148.0</v>
      </c>
      <c r="D226" s="126" t="s">
        <v>81</v>
      </c>
      <c r="E226" s="127" t="s">
        <v>110</v>
      </c>
      <c r="F226" s="128" t="s">
        <v>111</v>
      </c>
      <c r="G226" s="129" t="s">
        <v>464</v>
      </c>
      <c r="H226" s="129" t="s">
        <v>394</v>
      </c>
      <c r="I226" s="129" t="s">
        <v>86</v>
      </c>
      <c r="J226" s="130">
        <v>46148.416666666664</v>
      </c>
      <c r="K226" s="131" t="s">
        <v>452</v>
      </c>
      <c r="L226" s="126">
        <v>0.5</v>
      </c>
      <c r="M226" s="132"/>
      <c r="N226" s="132" t="str">
        <f t="array" ref="N226">LET(행번호, MATCH(1, INDEX(('수주 및 입금 진행현황'!$F:$F=G226) * ('수주 및 입금 진행현황'!$G:$G=H226) * ('수주 및 입금 진행현황'!$F:$F&lt;&gt;""), 0), 0), IF(ISNUMBER(행번호), HYPERLINK("#gid=" &amp; "1759022251" &amp; "&amp;range=A" &amp; 행번호, "이동"), "X"))</f>
        <v>X</v>
      </c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</row>
    <row r="227">
      <c r="A227" s="124"/>
      <c r="B227" s="116">
        <v>551.0</v>
      </c>
      <c r="C227" s="142">
        <v>46148.0</v>
      </c>
      <c r="D227" s="126" t="s">
        <v>81</v>
      </c>
      <c r="E227" s="127" t="s">
        <v>110</v>
      </c>
      <c r="F227" s="128" t="s">
        <v>111</v>
      </c>
      <c r="G227" s="129" t="s">
        <v>465</v>
      </c>
      <c r="H227" s="129" t="s">
        <v>394</v>
      </c>
      <c r="I227" s="129" t="s">
        <v>86</v>
      </c>
      <c r="J227" s="130">
        <v>46148.416666666664</v>
      </c>
      <c r="K227" s="131" t="s">
        <v>452</v>
      </c>
      <c r="L227" s="126">
        <v>0.5</v>
      </c>
      <c r="M227" s="132"/>
      <c r="N227" s="132" t="str">
        <f t="array" ref="N227">LET(행번호, MATCH(1, INDEX(('수주 및 입금 진행현황'!$F:$F=G227) * ('수주 및 입금 진행현황'!$G:$G=H227) * ('수주 및 입금 진행현황'!$F:$F&lt;&gt;""), 0), 0), IF(ISNUMBER(행번호), HYPERLINK("#gid=" &amp; "1759022251" &amp; "&amp;range=A" &amp; 행번호, "이동"), "X"))</f>
        <v>X</v>
      </c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</row>
    <row r="228" ht="15.75" customHeight="1">
      <c r="A228" s="124"/>
      <c r="B228" s="116">
        <v>550.0</v>
      </c>
      <c r="C228" s="143">
        <v>46146.0</v>
      </c>
      <c r="D228" s="126" t="s">
        <v>81</v>
      </c>
      <c r="E228" s="127" t="s">
        <v>110</v>
      </c>
      <c r="F228" s="128" t="s">
        <v>111</v>
      </c>
      <c r="G228" s="129" t="s">
        <v>466</v>
      </c>
      <c r="H228" s="129" t="s">
        <v>467</v>
      </c>
      <c r="I228" s="129" t="s">
        <v>86</v>
      </c>
      <c r="J228" s="130">
        <v>46146.583333333336</v>
      </c>
      <c r="K228" s="131" t="s">
        <v>99</v>
      </c>
      <c r="L228" s="126">
        <v>0.5</v>
      </c>
      <c r="M228" s="132"/>
      <c r="N228" s="132" t="str">
        <f t="array" ref="N228">LET(행번호, MATCH(1, INDEX(('수주 및 입금 진행현황'!$F:$F=G228) * ('수주 및 입금 진행현황'!$G:$G=H228) * ('수주 및 입금 진행현황'!$F:$F&lt;&gt;""), 0), 0), IF(ISNUMBER(행번호), HYPERLINK("#gid=" &amp; "1759022251" &amp; "&amp;range=A" &amp; 행번호, "이동"), "X"))</f>
        <v>X</v>
      </c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</row>
    <row r="229" ht="33.0" customHeight="1">
      <c r="A229" s="124"/>
      <c r="B229" s="116">
        <v>549.0</v>
      </c>
      <c r="C229" s="143">
        <v>46146.0</v>
      </c>
      <c r="D229" s="126" t="s">
        <v>81</v>
      </c>
      <c r="E229" s="127" t="s">
        <v>110</v>
      </c>
      <c r="F229" s="128" t="s">
        <v>111</v>
      </c>
      <c r="G229" s="129" t="s">
        <v>468</v>
      </c>
      <c r="H229" s="129" t="s">
        <v>364</v>
      </c>
      <c r="I229" s="129" t="s">
        <v>86</v>
      </c>
      <c r="J229" s="130">
        <v>46146.416666666664</v>
      </c>
      <c r="K229" s="131" t="s">
        <v>469</v>
      </c>
      <c r="L229" s="126">
        <v>0.5</v>
      </c>
      <c r="M229" s="132"/>
      <c r="N229" s="132" t="str">
        <f t="array" ref="N229">LET(행번호, MATCH(1, INDEX(('수주 및 입금 진행현황'!$F:$F=G229) * ('수주 및 입금 진행현황'!$G:$G=H229) * ('수주 및 입금 진행현황'!$F:$F&lt;&gt;""), 0), 0), IF(ISNUMBER(행번호), HYPERLINK("#gid=" &amp; "1759022251" &amp; "&amp;range=A" &amp; 행번호, "이동"), "X"))</f>
        <v>X</v>
      </c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</row>
    <row r="230" ht="22.5" customHeight="1">
      <c r="A230" s="124"/>
      <c r="B230" s="116">
        <v>548.0</v>
      </c>
      <c r="C230" s="143">
        <v>46146.0</v>
      </c>
      <c r="D230" s="126" t="s">
        <v>81</v>
      </c>
      <c r="E230" s="127" t="s">
        <v>110</v>
      </c>
      <c r="F230" s="128" t="s">
        <v>111</v>
      </c>
      <c r="G230" s="129" t="s">
        <v>468</v>
      </c>
      <c r="H230" s="129" t="s">
        <v>470</v>
      </c>
      <c r="I230" s="129" t="s">
        <v>86</v>
      </c>
      <c r="J230" s="130">
        <v>46146.416666666664</v>
      </c>
      <c r="K230" s="131" t="s">
        <v>471</v>
      </c>
      <c r="L230" s="126">
        <v>0.5</v>
      </c>
      <c r="M230" s="132"/>
      <c r="N230" s="132" t="str">
        <f t="array" ref="N230">LET(행번호, MATCH(1, INDEX(('수주 및 입금 진행현황'!$F:$F=G230) * ('수주 및 입금 진행현황'!$G:$G=H230) * ('수주 및 입금 진행현황'!$F:$F&lt;&gt;""), 0), 0), IF(ISNUMBER(행번호), HYPERLINK("#gid=" &amp; "1759022251" &amp; "&amp;range=A" &amp; 행번호, "이동"), "X"))</f>
        <v>X</v>
      </c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</row>
    <row r="231" ht="21.0" customHeight="1">
      <c r="A231" s="124"/>
      <c r="B231" s="116">
        <v>547.0</v>
      </c>
      <c r="C231" s="143">
        <v>46146.0</v>
      </c>
      <c r="D231" s="126" t="s">
        <v>88</v>
      </c>
      <c r="E231" s="127" t="s">
        <v>103</v>
      </c>
      <c r="F231" s="128" t="s">
        <v>104</v>
      </c>
      <c r="G231" s="129" t="s">
        <v>91</v>
      </c>
      <c r="H231" s="129" t="s">
        <v>472</v>
      </c>
      <c r="I231" s="129" t="s">
        <v>93</v>
      </c>
      <c r="J231" s="130">
        <v>46146.416666666664</v>
      </c>
      <c r="K231" s="131" t="s">
        <v>431</v>
      </c>
      <c r="L231" s="126">
        <v>0.25</v>
      </c>
      <c r="M231" s="132"/>
      <c r="N231" s="134" t="s">
        <v>95</v>
      </c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</row>
    <row r="232" ht="23.25" customHeight="1">
      <c r="A232" s="124"/>
      <c r="B232" s="116">
        <v>546.0</v>
      </c>
      <c r="C232" s="143">
        <v>46146.0</v>
      </c>
      <c r="D232" s="126" t="s">
        <v>88</v>
      </c>
      <c r="E232" s="127" t="s">
        <v>103</v>
      </c>
      <c r="F232" s="128" t="s">
        <v>104</v>
      </c>
      <c r="G232" s="129" t="s">
        <v>91</v>
      </c>
      <c r="H232" s="129" t="s">
        <v>472</v>
      </c>
      <c r="I232" s="129" t="s">
        <v>100</v>
      </c>
      <c r="J232" s="130">
        <v>46146.416666666664</v>
      </c>
      <c r="K232" s="131" t="s">
        <v>445</v>
      </c>
      <c r="L232" s="126">
        <v>0.25</v>
      </c>
      <c r="M232" s="132"/>
      <c r="N232" s="134" t="s">
        <v>95</v>
      </c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</row>
    <row r="233" ht="33.75" customHeight="1">
      <c r="A233" s="124"/>
      <c r="B233" s="116">
        <v>545.0</v>
      </c>
      <c r="C233" s="142">
        <v>46142.0</v>
      </c>
      <c r="D233" s="126" t="s">
        <v>81</v>
      </c>
      <c r="E233" s="127" t="s">
        <v>82</v>
      </c>
      <c r="F233" s="128" t="s">
        <v>83</v>
      </c>
      <c r="G233" s="129" t="s">
        <v>473</v>
      </c>
      <c r="H233" s="129" t="s">
        <v>238</v>
      </c>
      <c r="I233" s="129" t="s">
        <v>86</v>
      </c>
      <c r="J233" s="130">
        <v>46142.666666666664</v>
      </c>
      <c r="K233" s="131" t="s">
        <v>474</v>
      </c>
      <c r="L233" s="126">
        <v>0.5</v>
      </c>
      <c r="M233" s="132"/>
      <c r="N233" s="132" t="str">
        <f t="array" ref="N233">LET(행번호, MATCH(1, INDEX(('수주 및 입금 진행현황'!$F:$F=G233) * ('수주 및 입금 진행현황'!$G:$G=H233) * ('수주 및 입금 진행현황'!$F:$F&lt;&gt;""), 0), 0), IF(ISNUMBER(행번호), HYPERLINK("#gid=" &amp; "1759022251" &amp; "&amp;range=A" &amp; 행번호, "이동"), "X"))</f>
        <v>X</v>
      </c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</row>
    <row r="234" ht="87.75" customHeight="1">
      <c r="A234" s="124"/>
      <c r="B234" s="116">
        <v>544.0</v>
      </c>
      <c r="C234" s="142">
        <v>46142.0</v>
      </c>
      <c r="D234" s="126" t="s">
        <v>88</v>
      </c>
      <c r="E234" s="127" t="s">
        <v>144</v>
      </c>
      <c r="F234" s="128" t="s">
        <v>138</v>
      </c>
      <c r="G234" s="129" t="s">
        <v>475</v>
      </c>
      <c r="H234" s="129" t="s">
        <v>476</v>
      </c>
      <c r="I234" s="129" t="s">
        <v>261</v>
      </c>
      <c r="J234" s="130">
        <v>46142.645833333336</v>
      </c>
      <c r="K234" s="131" t="s">
        <v>477</v>
      </c>
      <c r="L234" s="126">
        <v>0.5</v>
      </c>
      <c r="M234" s="126">
        <v>0.0</v>
      </c>
      <c r="N234" s="132" t="str">
        <f t="array" ref="N234">LET(행번호, MATCH(1, INDEX(('수주 및 입금 진행현황'!$F:$F=G234) * ('수주 및 입금 진행현황'!$G:$G=H234) * ('수주 및 입금 진행현황'!$F:$F&lt;&gt;""), 0), 0), IF(ISNUMBER(행번호), HYPERLINK("#gid=" &amp; "1759022251" &amp; "&amp;range=A" &amp; 행번호, "이동"), "X"))</f>
        <v>X</v>
      </c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</row>
    <row r="235" ht="24.75" customHeight="1">
      <c r="A235" s="124"/>
      <c r="B235" s="116">
        <v>543.0</v>
      </c>
      <c r="C235" s="142">
        <v>46142.0</v>
      </c>
      <c r="D235" s="126" t="s">
        <v>88</v>
      </c>
      <c r="E235" s="127" t="s">
        <v>89</v>
      </c>
      <c r="F235" s="128" t="s">
        <v>90</v>
      </c>
      <c r="G235" s="129" t="s">
        <v>91</v>
      </c>
      <c r="H235" s="129" t="s">
        <v>478</v>
      </c>
      <c r="I235" s="129" t="s">
        <v>86</v>
      </c>
      <c r="J235" s="130">
        <v>46142.5625</v>
      </c>
      <c r="K235" s="131" t="s">
        <v>99</v>
      </c>
      <c r="L235" s="126">
        <v>0.5</v>
      </c>
      <c r="M235" s="126">
        <v>0.0</v>
      </c>
      <c r="N235" s="132" t="str">
        <f t="array" ref="N235">LET(행번호, MATCH(1, INDEX(('수주 및 입금 진행현황'!$F:$F=G235) * ('수주 및 입금 진행현황'!$G:$G=H235) * ('수주 및 입금 진행현황'!$F:$F&lt;&gt;""), 0), 0), IF(ISNUMBER(행번호), HYPERLINK("#gid=" &amp; "1759022251" &amp; "&amp;range=A" &amp; 행번호, "이동"), "X"))</f>
        <v>X</v>
      </c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</row>
    <row r="236" ht="21.75" customHeight="1">
      <c r="A236" s="124"/>
      <c r="B236" s="116">
        <v>542.0</v>
      </c>
      <c r="C236" s="142">
        <v>46142.0</v>
      </c>
      <c r="D236" s="126" t="s">
        <v>88</v>
      </c>
      <c r="E236" s="127" t="s">
        <v>89</v>
      </c>
      <c r="F236" s="128" t="s">
        <v>90</v>
      </c>
      <c r="G236" s="129" t="s">
        <v>97</v>
      </c>
      <c r="H236" s="129" t="s">
        <v>479</v>
      </c>
      <c r="I236" s="129" t="s">
        <v>100</v>
      </c>
      <c r="J236" s="130">
        <v>46142.5625</v>
      </c>
      <c r="K236" s="131" t="s">
        <v>445</v>
      </c>
      <c r="L236" s="126">
        <v>0.25</v>
      </c>
      <c r="M236" s="126">
        <v>0.0</v>
      </c>
      <c r="N236" s="132" t="str">
        <f t="array" ref="N236">LET(행번호, MATCH(1, INDEX(('수주 및 입금 진행현황'!$F:$F=G236) * ('수주 및 입금 진행현황'!$G:$G=H236) * ('수주 및 입금 진행현황'!$F:$F&lt;&gt;""), 0), 0), IF(ISNUMBER(행번호), HYPERLINK("#gid=" &amp; "1759022251" &amp; "&amp;range=A" &amp; 행번호, "이동"), "X"))</f>
        <v>X</v>
      </c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</row>
    <row r="237" ht="16.5" customHeight="1">
      <c r="A237" s="124"/>
      <c r="B237" s="116">
        <v>541.0</v>
      </c>
      <c r="C237" s="142">
        <v>46142.0</v>
      </c>
      <c r="D237" s="126" t="s">
        <v>81</v>
      </c>
      <c r="E237" s="127" t="s">
        <v>82</v>
      </c>
      <c r="F237" s="128" t="s">
        <v>83</v>
      </c>
      <c r="G237" s="129" t="s">
        <v>480</v>
      </c>
      <c r="H237" s="129" t="s">
        <v>481</v>
      </c>
      <c r="I237" s="129" t="s">
        <v>86</v>
      </c>
      <c r="J237" s="130">
        <v>46142.416666666664</v>
      </c>
      <c r="K237" s="131" t="s">
        <v>482</v>
      </c>
      <c r="L237" s="126">
        <v>0.5</v>
      </c>
      <c r="M237" s="132"/>
      <c r="N237" s="132" t="str">
        <f t="array" ref="N237">LET(행번호, MATCH(1, INDEX(('수주 및 입금 진행현황'!$F:$F=G237) * ('수주 및 입금 진행현황'!$G:$G=H237) * ('수주 및 입금 진행현황'!$F:$F&lt;&gt;""), 0), 0), IF(ISNUMBER(행번호), HYPERLINK("#gid=" &amp; "1759022251" &amp; "&amp;range=A" &amp; 행번호, "이동"), "X"))</f>
        <v>X</v>
      </c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</row>
    <row r="238" ht="27.0" customHeight="1">
      <c r="A238" s="124"/>
      <c r="B238" s="116">
        <v>540.0</v>
      </c>
      <c r="C238" s="143">
        <v>46141.0</v>
      </c>
      <c r="D238" s="126" t="s">
        <v>88</v>
      </c>
      <c r="E238" s="127" t="s">
        <v>103</v>
      </c>
      <c r="F238" s="128" t="s">
        <v>104</v>
      </c>
      <c r="G238" s="129" t="s">
        <v>91</v>
      </c>
      <c r="H238" s="129" t="s">
        <v>483</v>
      </c>
      <c r="I238" s="129" t="s">
        <v>93</v>
      </c>
      <c r="J238" s="130">
        <v>46141.729166666664</v>
      </c>
      <c r="K238" s="131" t="s">
        <v>445</v>
      </c>
      <c r="L238" s="126">
        <v>0.25</v>
      </c>
      <c r="M238" s="126">
        <v>0.0</v>
      </c>
      <c r="N238" s="132" t="str">
        <f t="array" ref="N238">LET(행번호, MATCH(1, INDEX(('수주 및 입금 진행현황'!$F:$F=G238) * ('수주 및 입금 진행현황'!$G:$G=H238) * ('수주 및 입금 진행현황'!$F:$F&lt;&gt;""), 0), 0), IF(ISNUMBER(행번호), HYPERLINK("#gid=" &amp; "1759022251" &amp; "&amp;range=A" &amp; 행번호, "이동"), "X"))</f>
        <v>X</v>
      </c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</row>
    <row r="239" ht="25.5" customHeight="1">
      <c r="A239" s="124"/>
      <c r="B239" s="116">
        <v>539.0</v>
      </c>
      <c r="C239" s="143">
        <v>46141.0</v>
      </c>
      <c r="D239" s="126" t="s">
        <v>88</v>
      </c>
      <c r="E239" s="127" t="s">
        <v>103</v>
      </c>
      <c r="F239" s="128" t="s">
        <v>104</v>
      </c>
      <c r="G239" s="129" t="s">
        <v>91</v>
      </c>
      <c r="H239" s="129" t="s">
        <v>483</v>
      </c>
      <c r="I239" s="129" t="s">
        <v>86</v>
      </c>
      <c r="J239" s="130">
        <v>46141.729166666664</v>
      </c>
      <c r="K239" s="131" t="s">
        <v>99</v>
      </c>
      <c r="L239" s="126">
        <v>0.5</v>
      </c>
      <c r="M239" s="126">
        <v>0.0</v>
      </c>
      <c r="N239" s="132" t="str">
        <f t="array" ref="N239">LET(행번호, MATCH(1, INDEX(('수주 및 입금 진행현황'!$F:$F=G239) * ('수주 및 입금 진행현황'!$G:$G=H239) * ('수주 및 입금 진행현황'!$F:$F&lt;&gt;""), 0), 0), IF(ISNUMBER(행번호), HYPERLINK("#gid=" &amp; "1759022251" &amp; "&amp;range=A" &amp; 행번호, "이동"), "X"))</f>
        <v>X</v>
      </c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</row>
    <row r="240" ht="27.0" customHeight="1">
      <c r="A240" s="124"/>
      <c r="B240" s="116">
        <v>538.0</v>
      </c>
      <c r="C240" s="143">
        <v>46141.0</v>
      </c>
      <c r="D240" s="126" t="s">
        <v>88</v>
      </c>
      <c r="E240" s="127" t="s">
        <v>103</v>
      </c>
      <c r="F240" s="128" t="s">
        <v>104</v>
      </c>
      <c r="G240" s="129" t="s">
        <v>91</v>
      </c>
      <c r="H240" s="129" t="s">
        <v>483</v>
      </c>
      <c r="I240" s="129" t="s">
        <v>100</v>
      </c>
      <c r="J240" s="130">
        <v>46141.729166666664</v>
      </c>
      <c r="K240" s="131" t="s">
        <v>445</v>
      </c>
      <c r="L240" s="126">
        <v>0.25</v>
      </c>
      <c r="M240" s="126">
        <v>0.0</v>
      </c>
      <c r="N240" s="132" t="str">
        <f t="array" ref="N240">LET(행번호, MATCH(1, INDEX(('수주 및 입금 진행현황'!$F:$F=G240) * ('수주 및 입금 진행현황'!$G:$G=H240) * ('수주 및 입금 진행현황'!$F:$F&lt;&gt;""), 0), 0), IF(ISNUMBER(행번호), HYPERLINK("#gid=" &amp; "1759022251" &amp; "&amp;range=A" &amp; 행번호, "이동"), "X"))</f>
        <v>X</v>
      </c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</row>
    <row r="241" ht="23.25" customHeight="1">
      <c r="A241" s="124"/>
      <c r="B241" s="116">
        <v>537.0</v>
      </c>
      <c r="C241" s="143">
        <v>46141.0</v>
      </c>
      <c r="D241" s="126" t="s">
        <v>88</v>
      </c>
      <c r="E241" s="127" t="s">
        <v>89</v>
      </c>
      <c r="F241" s="128" t="s">
        <v>90</v>
      </c>
      <c r="G241" s="129" t="s">
        <v>484</v>
      </c>
      <c r="H241" s="129" t="s">
        <v>485</v>
      </c>
      <c r="I241" s="129" t="s">
        <v>93</v>
      </c>
      <c r="J241" s="130">
        <v>46141.666666666664</v>
      </c>
      <c r="K241" s="131" t="s">
        <v>431</v>
      </c>
      <c r="L241" s="126">
        <v>0.25</v>
      </c>
      <c r="M241" s="126">
        <v>0.0</v>
      </c>
      <c r="N241" s="132" t="str">
        <f t="array" ref="N241">LET(행번호, MATCH(1, INDEX(('수주 및 입금 진행현황'!$F:$F=G241) * ('수주 및 입금 진행현황'!$G:$G=H241) * ('수주 및 입금 진행현황'!$F:$F&lt;&gt;""), 0), 0), IF(ISNUMBER(행번호), HYPERLINK("#gid=" &amp; "1759022251" &amp; "&amp;range=A" &amp; 행번호, "이동"), "X"))</f>
        <v>X</v>
      </c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</row>
    <row r="242" ht="27.75" customHeight="1">
      <c r="A242" s="124"/>
      <c r="B242" s="116">
        <v>536.0</v>
      </c>
      <c r="C242" s="143">
        <v>46141.0</v>
      </c>
      <c r="D242" s="126" t="s">
        <v>88</v>
      </c>
      <c r="E242" s="127" t="s">
        <v>89</v>
      </c>
      <c r="F242" s="128" t="s">
        <v>90</v>
      </c>
      <c r="G242" s="129" t="s">
        <v>484</v>
      </c>
      <c r="H242" s="129" t="s">
        <v>485</v>
      </c>
      <c r="I242" s="129" t="s">
        <v>86</v>
      </c>
      <c r="J242" s="130">
        <v>46141.666666666664</v>
      </c>
      <c r="K242" s="131" t="s">
        <v>486</v>
      </c>
      <c r="L242" s="126">
        <v>0.5</v>
      </c>
      <c r="M242" s="126">
        <v>0.0</v>
      </c>
      <c r="N242" s="132" t="str">
        <f t="array" ref="N242">LET(행번호, MATCH(1, INDEX(('수주 및 입금 진행현황'!$F:$F=G242) * ('수주 및 입금 진행현황'!$G:$G=H242) * ('수주 및 입금 진행현황'!$F:$F&lt;&gt;""), 0), 0), IF(ISNUMBER(행번호), HYPERLINK("#gid=" &amp; "1759022251" &amp; "&amp;range=A" &amp; 행번호, "이동"), "X"))</f>
        <v>X</v>
      </c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</row>
    <row r="243" ht="26.25" customHeight="1">
      <c r="A243" s="124"/>
      <c r="B243" s="116">
        <v>535.0</v>
      </c>
      <c r="C243" s="143">
        <v>46141.0</v>
      </c>
      <c r="D243" s="126" t="s">
        <v>88</v>
      </c>
      <c r="E243" s="127" t="s">
        <v>89</v>
      </c>
      <c r="F243" s="128" t="s">
        <v>90</v>
      </c>
      <c r="G243" s="129" t="s">
        <v>484</v>
      </c>
      <c r="H243" s="129" t="s">
        <v>485</v>
      </c>
      <c r="I243" s="129" t="s">
        <v>100</v>
      </c>
      <c r="J243" s="130">
        <v>46141.666666666664</v>
      </c>
      <c r="K243" s="131" t="s">
        <v>445</v>
      </c>
      <c r="L243" s="126">
        <v>0.25</v>
      </c>
      <c r="M243" s="126">
        <v>0.0</v>
      </c>
      <c r="N243" s="132" t="str">
        <f t="array" ref="N243">LET(행번호, MATCH(1, INDEX(('수주 및 입금 진행현황'!$F:$F=G243) * ('수주 및 입금 진행현황'!$G:$G=H243) * ('수주 및 입금 진행현황'!$F:$F&lt;&gt;""), 0), 0), IF(ISNUMBER(행번호), HYPERLINK("#gid=" &amp; "1759022251" &amp; "&amp;range=A" &amp; 행번호, "이동"), "X"))</f>
        <v>X</v>
      </c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</row>
    <row r="244" ht="15.75" customHeight="1">
      <c r="A244" s="124"/>
      <c r="B244" s="116">
        <v>534.0</v>
      </c>
      <c r="C244" s="143">
        <v>46141.0</v>
      </c>
      <c r="D244" s="126" t="s">
        <v>116</v>
      </c>
      <c r="E244" s="127" t="s">
        <v>487</v>
      </c>
      <c r="F244" s="128" t="s">
        <v>488</v>
      </c>
      <c r="G244" s="129" t="s">
        <v>489</v>
      </c>
      <c r="H244" s="129" t="s">
        <v>490</v>
      </c>
      <c r="I244" s="129" t="s">
        <v>120</v>
      </c>
      <c r="J244" s="130">
        <v>46141.625</v>
      </c>
      <c r="K244" s="131" t="s">
        <v>491</v>
      </c>
      <c r="L244" s="126">
        <v>0.25</v>
      </c>
      <c r="M244" s="132"/>
      <c r="N244" s="132" t="str">
        <f t="array" ref="N244">LET(행번호, MATCH(1, INDEX(('수주 및 입금 진행현황'!$F:$F=G244) * ('수주 및 입금 진행현황'!$G:$G=H244) * ('수주 및 입금 진행현황'!$F:$F&lt;&gt;""), 0), 0), IF(ISNUMBER(행번호), HYPERLINK("#gid=" &amp; "1759022251" &amp; "&amp;range=A" &amp; 행번호, "이동"), "X"))</f>
        <v>X</v>
      </c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</row>
    <row r="245" ht="24.75" customHeight="1">
      <c r="A245" s="124"/>
      <c r="B245" s="116">
        <v>533.0</v>
      </c>
      <c r="C245" s="143">
        <v>46141.0</v>
      </c>
      <c r="D245" s="126" t="s">
        <v>88</v>
      </c>
      <c r="E245" s="127" t="s">
        <v>89</v>
      </c>
      <c r="F245" s="128" t="s">
        <v>90</v>
      </c>
      <c r="G245" s="129" t="s">
        <v>97</v>
      </c>
      <c r="H245" s="129" t="s">
        <v>492</v>
      </c>
      <c r="I245" s="129" t="s">
        <v>100</v>
      </c>
      <c r="J245" s="130">
        <v>46141.625</v>
      </c>
      <c r="K245" s="131" t="s">
        <v>445</v>
      </c>
      <c r="L245" s="126">
        <v>0.25</v>
      </c>
      <c r="M245" s="126">
        <v>0.0</v>
      </c>
      <c r="N245" s="132" t="str">
        <f t="array" ref="N245">LET(행번호, MATCH(1, INDEX(('수주 및 입금 진행현황'!$F:$F=G245) * ('수주 및 입금 진행현황'!$G:$G=H245) * ('수주 및 입금 진행현황'!$F:$F&lt;&gt;""), 0), 0), IF(ISNUMBER(행번호), HYPERLINK("#gid=" &amp; "1759022251" &amp; "&amp;range=A" &amp; 행번호, "이동"), "X"))</f>
        <v>X</v>
      </c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</row>
    <row r="246" ht="24.0" customHeight="1">
      <c r="A246" s="124"/>
      <c r="B246" s="116">
        <v>532.0</v>
      </c>
      <c r="C246" s="143">
        <v>46141.0</v>
      </c>
      <c r="D246" s="126" t="s">
        <v>88</v>
      </c>
      <c r="E246" s="127" t="s">
        <v>89</v>
      </c>
      <c r="F246" s="128" t="s">
        <v>90</v>
      </c>
      <c r="G246" s="129" t="s">
        <v>97</v>
      </c>
      <c r="H246" s="129" t="s">
        <v>479</v>
      </c>
      <c r="I246" s="129" t="s">
        <v>93</v>
      </c>
      <c r="J246" s="130">
        <v>46141.625</v>
      </c>
      <c r="K246" s="131" t="s">
        <v>445</v>
      </c>
      <c r="L246" s="126">
        <v>0.25</v>
      </c>
      <c r="M246" s="126">
        <v>0.0</v>
      </c>
      <c r="N246" s="132" t="str">
        <f t="array" ref="N246">LET(행번호, MATCH(1, INDEX(('수주 및 입금 진행현황'!$F:$F=G246) * ('수주 및 입금 진행현황'!$G:$G=H246) * ('수주 및 입금 진행현황'!$F:$F&lt;&gt;""), 0), 0), IF(ISNUMBER(행번호), HYPERLINK("#gid=" &amp; "1759022251" &amp; "&amp;range=A" &amp; 행번호, "이동"), "X"))</f>
        <v>X</v>
      </c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</row>
    <row r="247" ht="24.0" customHeight="1">
      <c r="A247" s="124"/>
      <c r="B247" s="116">
        <v>531.0</v>
      </c>
      <c r="C247" s="143">
        <v>46141.0</v>
      </c>
      <c r="D247" s="126" t="s">
        <v>88</v>
      </c>
      <c r="E247" s="127" t="s">
        <v>89</v>
      </c>
      <c r="F247" s="128" t="s">
        <v>90</v>
      </c>
      <c r="G247" s="129" t="s">
        <v>97</v>
      </c>
      <c r="H247" s="129" t="s">
        <v>479</v>
      </c>
      <c r="I247" s="129" t="s">
        <v>86</v>
      </c>
      <c r="J247" s="130">
        <v>46141.625</v>
      </c>
      <c r="K247" s="131" t="s">
        <v>99</v>
      </c>
      <c r="L247" s="126">
        <v>0.5</v>
      </c>
      <c r="M247" s="126">
        <v>0.0</v>
      </c>
      <c r="N247" s="132" t="str">
        <f t="array" ref="N247">LET(행번호, MATCH(1, INDEX(('수주 및 입금 진행현황'!$F:$F=G247) * ('수주 및 입금 진행현황'!$G:$G=H247) * ('수주 및 입금 진행현황'!$F:$F&lt;&gt;""), 0), 0), IF(ISNUMBER(행번호), HYPERLINK("#gid=" &amp; "1759022251" &amp; "&amp;range=A" &amp; 행번호, "이동"), "X"))</f>
        <v>X</v>
      </c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</row>
    <row r="248" ht="22.5" customHeight="1">
      <c r="A248" s="124"/>
      <c r="B248" s="116">
        <v>530.0</v>
      </c>
      <c r="C248" s="143">
        <v>46141.0</v>
      </c>
      <c r="D248" s="126" t="s">
        <v>88</v>
      </c>
      <c r="E248" s="127" t="s">
        <v>89</v>
      </c>
      <c r="F248" s="128" t="s">
        <v>90</v>
      </c>
      <c r="G248" s="129" t="s">
        <v>97</v>
      </c>
      <c r="H248" s="129" t="s">
        <v>492</v>
      </c>
      <c r="I248" s="129" t="s">
        <v>93</v>
      </c>
      <c r="J248" s="130">
        <v>46141.604166666664</v>
      </c>
      <c r="K248" s="131" t="s">
        <v>431</v>
      </c>
      <c r="L248" s="126">
        <v>0.25</v>
      </c>
      <c r="M248" s="126">
        <v>0.0</v>
      </c>
      <c r="N248" s="132" t="str">
        <f t="array" ref="N248">LET(행번호, MATCH(1, INDEX(('수주 및 입금 진행현황'!$F:$F=G248) * ('수주 및 입금 진행현황'!$G:$G=H248) * ('수주 및 입금 진행현황'!$F:$F&lt;&gt;""), 0), 0), IF(ISNUMBER(행번호), HYPERLINK("#gid=" &amp; "1759022251" &amp; "&amp;range=A" &amp; 행번호, "이동"), "X"))</f>
        <v>X</v>
      </c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</row>
    <row r="249" ht="25.5" customHeight="1">
      <c r="A249" s="124"/>
      <c r="B249" s="116">
        <v>529.0</v>
      </c>
      <c r="C249" s="143">
        <v>46141.0</v>
      </c>
      <c r="D249" s="126" t="s">
        <v>88</v>
      </c>
      <c r="E249" s="127" t="s">
        <v>89</v>
      </c>
      <c r="F249" s="128" t="s">
        <v>90</v>
      </c>
      <c r="G249" s="129" t="s">
        <v>97</v>
      </c>
      <c r="H249" s="129" t="s">
        <v>492</v>
      </c>
      <c r="I249" s="129" t="s">
        <v>86</v>
      </c>
      <c r="J249" s="130">
        <v>46141.604166666664</v>
      </c>
      <c r="K249" s="131" t="s">
        <v>493</v>
      </c>
      <c r="L249" s="126">
        <v>0.5</v>
      </c>
      <c r="M249" s="126">
        <v>0.0</v>
      </c>
      <c r="N249" s="132" t="str">
        <f t="array" ref="N249">LET(행번호, MATCH(1, INDEX(('수주 및 입금 진행현황'!$F:$F=G249) * ('수주 및 입금 진행현황'!$G:$G=H249) * ('수주 및 입금 진행현황'!$F:$F&lt;&gt;""), 0), 0), IF(ISNUMBER(행번호), HYPERLINK("#gid=" &amp; "1759022251" &amp; "&amp;range=A" &amp; 행번호, "이동"), "X"))</f>
        <v>X</v>
      </c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</row>
    <row r="250" ht="22.5" customHeight="1">
      <c r="A250" s="124"/>
      <c r="B250" s="116">
        <v>528.0</v>
      </c>
      <c r="C250" s="143">
        <v>46141.0</v>
      </c>
      <c r="D250" s="126" t="s">
        <v>81</v>
      </c>
      <c r="E250" s="127" t="s">
        <v>82</v>
      </c>
      <c r="F250" s="128" t="s">
        <v>83</v>
      </c>
      <c r="G250" s="129" t="s">
        <v>494</v>
      </c>
      <c r="H250" s="129" t="s">
        <v>495</v>
      </c>
      <c r="I250" s="129" t="s">
        <v>86</v>
      </c>
      <c r="J250" s="130">
        <v>46141.583333333336</v>
      </c>
      <c r="K250" s="131" t="s">
        <v>496</v>
      </c>
      <c r="L250" s="126">
        <v>0.5</v>
      </c>
      <c r="M250" s="126">
        <v>0.0</v>
      </c>
      <c r="N250" s="134" t="s">
        <v>95</v>
      </c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</row>
    <row r="251" ht="18.75" customHeight="1">
      <c r="A251" s="124"/>
      <c r="B251" s="116">
        <v>527.0</v>
      </c>
      <c r="C251" s="143">
        <v>46141.0</v>
      </c>
      <c r="D251" s="126" t="s">
        <v>116</v>
      </c>
      <c r="E251" s="127" t="s">
        <v>270</v>
      </c>
      <c r="F251" s="128" t="s">
        <v>83</v>
      </c>
      <c r="G251" s="129" t="s">
        <v>489</v>
      </c>
      <c r="H251" s="129" t="s">
        <v>497</v>
      </c>
      <c r="I251" s="129" t="s">
        <v>86</v>
      </c>
      <c r="J251" s="138">
        <v>46141.5</v>
      </c>
      <c r="K251" s="131" t="s">
        <v>99</v>
      </c>
      <c r="L251" s="126">
        <v>0.5</v>
      </c>
      <c r="M251" s="126">
        <v>0.0</v>
      </c>
      <c r="N251" s="132" t="str">
        <f t="array" ref="N251">LET(행번호, MATCH(1, INDEX(('수주 및 입금 진행현황'!$F:$F=G251) * ('수주 및 입금 진행현황'!$G:$G=H251) * ('수주 및 입금 진행현황'!$F:$F&lt;&gt;""), 0), 0), IF(ISNUMBER(행번호), HYPERLINK("#gid=" &amp; "1759022251" &amp; "&amp;range=A" &amp; 행번호, "이동"), "X"))</f>
        <v>X</v>
      </c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</row>
    <row r="252" ht="16.5" customHeight="1">
      <c r="A252" s="124"/>
      <c r="B252" s="116">
        <v>526.0</v>
      </c>
      <c r="C252" s="143">
        <v>46141.0</v>
      </c>
      <c r="D252" s="126" t="s">
        <v>116</v>
      </c>
      <c r="E252" s="127" t="s">
        <v>270</v>
      </c>
      <c r="F252" s="128" t="s">
        <v>83</v>
      </c>
      <c r="G252" s="129" t="s">
        <v>489</v>
      </c>
      <c r="H252" s="129" t="s">
        <v>498</v>
      </c>
      <c r="I252" s="129" t="s">
        <v>86</v>
      </c>
      <c r="J252" s="138">
        <v>46141.5</v>
      </c>
      <c r="K252" s="131" t="s">
        <v>99</v>
      </c>
      <c r="L252" s="126">
        <v>0.5</v>
      </c>
      <c r="M252" s="126">
        <v>0.0</v>
      </c>
      <c r="N252" s="132" t="str">
        <f t="array" ref="N252">LET(행번호, MATCH(1, INDEX(('수주 및 입금 진행현황'!$F:$F=G252) * ('수주 및 입금 진행현황'!$G:$G=H252) * ('수주 및 입금 진행현황'!$F:$F&lt;&gt;""), 0), 0), IF(ISNUMBER(행번호), HYPERLINK("#gid=" &amp; "1759022251" &amp; "&amp;range=A" &amp; 행번호, "이동"), "X"))</f>
        <v>X</v>
      </c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</row>
    <row r="253" ht="22.5" customHeight="1">
      <c r="A253" s="124"/>
      <c r="B253" s="116">
        <v>525.0</v>
      </c>
      <c r="C253" s="143">
        <v>46141.0</v>
      </c>
      <c r="D253" s="126" t="s">
        <v>88</v>
      </c>
      <c r="E253" s="127" t="s">
        <v>103</v>
      </c>
      <c r="F253" s="128" t="s">
        <v>104</v>
      </c>
      <c r="G253" s="129" t="s">
        <v>175</v>
      </c>
      <c r="H253" s="129" t="s">
        <v>178</v>
      </c>
      <c r="I253" s="129" t="s">
        <v>86</v>
      </c>
      <c r="J253" s="130">
        <v>46141.479166666664</v>
      </c>
      <c r="K253" s="131" t="s">
        <v>99</v>
      </c>
      <c r="L253" s="126">
        <v>0.5</v>
      </c>
      <c r="M253" s="126">
        <v>0.0</v>
      </c>
      <c r="N253" s="134" t="s">
        <v>95</v>
      </c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</row>
    <row r="254" ht="42.75" customHeight="1">
      <c r="A254" s="124"/>
      <c r="B254" s="116">
        <v>524.0</v>
      </c>
      <c r="C254" s="142">
        <v>46140.0</v>
      </c>
      <c r="D254" s="126" t="s">
        <v>116</v>
      </c>
      <c r="E254" s="127" t="s">
        <v>270</v>
      </c>
      <c r="F254" s="128" t="s">
        <v>83</v>
      </c>
      <c r="G254" s="129" t="s">
        <v>499</v>
      </c>
      <c r="H254" s="129" t="s">
        <v>500</v>
      </c>
      <c r="I254" s="129" t="s">
        <v>120</v>
      </c>
      <c r="J254" s="129" t="s">
        <v>501</v>
      </c>
      <c r="K254" s="131" t="s">
        <v>502</v>
      </c>
      <c r="L254" s="126">
        <v>0.25</v>
      </c>
      <c r="M254" s="126">
        <v>0.0</v>
      </c>
      <c r="N254" s="132" t="str">
        <f t="array" ref="N254">LET(행번호, MATCH(1, INDEX(('수주 및 입금 진행현황'!$F:$F=G254) * ('수주 및 입금 진행현황'!$G:$G=H254) * ('수주 및 입금 진행현황'!$F:$F&lt;&gt;""), 0), 0), IF(ISNUMBER(행번호), HYPERLINK("#gid=" &amp; "1759022251" &amp; "&amp;range=A" &amp; 행번호, "이동"), "X"))</f>
        <v>X</v>
      </c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</row>
    <row r="255" ht="174.75" customHeight="1">
      <c r="A255" s="124"/>
      <c r="B255" s="116">
        <v>523.0</v>
      </c>
      <c r="C255" s="142">
        <v>46140.0</v>
      </c>
      <c r="D255" s="126" t="s">
        <v>81</v>
      </c>
      <c r="E255" s="127" t="s">
        <v>82</v>
      </c>
      <c r="F255" s="128" t="s">
        <v>83</v>
      </c>
      <c r="G255" s="129" t="s">
        <v>503</v>
      </c>
      <c r="H255" s="129" t="s">
        <v>504</v>
      </c>
      <c r="I255" s="129" t="s">
        <v>86</v>
      </c>
      <c r="J255" s="130">
        <v>46140.729166666664</v>
      </c>
      <c r="K255" s="131" t="s">
        <v>505</v>
      </c>
      <c r="L255" s="126">
        <v>0.5</v>
      </c>
      <c r="M255" s="132"/>
      <c r="N255" s="132" t="str">
        <f t="array" ref="N255">LET(행번호, MATCH(1, INDEX(('수주 및 입금 진행현황'!$F:$F=G255) * ('수주 및 입금 진행현황'!$G:$G=H255) * ('수주 및 입금 진행현황'!$F:$F&lt;&gt;""), 0), 0), IF(ISNUMBER(행번호), HYPERLINK("#gid=" &amp; "1759022251" &amp; "&amp;range=A" &amp; 행번호, "이동"), "X"))</f>
        <v>X</v>
      </c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</row>
    <row r="256" ht="21.75" customHeight="1">
      <c r="A256" s="124"/>
      <c r="B256" s="116">
        <v>522.0</v>
      </c>
      <c r="C256" s="142">
        <v>46140.0</v>
      </c>
      <c r="D256" s="126" t="s">
        <v>88</v>
      </c>
      <c r="E256" s="127" t="s">
        <v>103</v>
      </c>
      <c r="F256" s="128" t="s">
        <v>104</v>
      </c>
      <c r="G256" s="129" t="s">
        <v>381</v>
      </c>
      <c r="H256" s="129" t="s">
        <v>382</v>
      </c>
      <c r="I256" s="129" t="s">
        <v>86</v>
      </c>
      <c r="J256" s="130">
        <v>46140.729166666664</v>
      </c>
      <c r="K256" s="131" t="s">
        <v>99</v>
      </c>
      <c r="L256" s="126">
        <v>0.5</v>
      </c>
      <c r="M256" s="126">
        <v>0.0</v>
      </c>
      <c r="N256" s="134" t="s">
        <v>95</v>
      </c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</row>
    <row r="257" ht="34.5" customHeight="1">
      <c r="A257" s="124"/>
      <c r="B257" s="116">
        <v>521.0</v>
      </c>
      <c r="C257" s="142">
        <v>46140.0</v>
      </c>
      <c r="D257" s="126" t="s">
        <v>226</v>
      </c>
      <c r="E257" s="127" t="s">
        <v>82</v>
      </c>
      <c r="F257" s="128" t="s">
        <v>83</v>
      </c>
      <c r="G257" s="129" t="s">
        <v>200</v>
      </c>
      <c r="H257" s="129" t="s">
        <v>506</v>
      </c>
      <c r="I257" s="129" t="s">
        <v>86</v>
      </c>
      <c r="J257" s="130">
        <v>46140.479166666664</v>
      </c>
      <c r="K257" s="131" t="s">
        <v>507</v>
      </c>
      <c r="L257" s="126">
        <v>0.5</v>
      </c>
      <c r="M257" s="126">
        <v>0.0</v>
      </c>
      <c r="N257" s="132" t="str">
        <f t="array" ref="N257">LET(행번호, MATCH(1, INDEX(('수주 및 입금 진행현황'!$F:$F=G257) * ('수주 및 입금 진행현황'!$G:$G=H257) * ('수주 및 입금 진행현황'!$F:$F&lt;&gt;""), 0), 0), IF(ISNUMBER(행번호), HYPERLINK("#gid=" &amp; "1759022251" &amp; "&amp;range=A" &amp; 행번호, "이동"), "X"))</f>
        <v>X</v>
      </c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</row>
    <row r="258" ht="73.5" customHeight="1">
      <c r="A258" s="124"/>
      <c r="B258" s="116">
        <v>520.0</v>
      </c>
      <c r="C258" s="142">
        <v>46140.0</v>
      </c>
      <c r="D258" s="126" t="s">
        <v>81</v>
      </c>
      <c r="E258" s="127" t="s">
        <v>162</v>
      </c>
      <c r="F258" s="128" t="s">
        <v>163</v>
      </c>
      <c r="G258" s="129" t="s">
        <v>508</v>
      </c>
      <c r="H258" s="129" t="s">
        <v>509</v>
      </c>
      <c r="I258" s="129" t="s">
        <v>86</v>
      </c>
      <c r="J258" s="130">
        <v>46140.458333333336</v>
      </c>
      <c r="K258" s="131" t="s">
        <v>510</v>
      </c>
      <c r="L258" s="126">
        <v>0.5</v>
      </c>
      <c r="M258" s="132"/>
      <c r="N258" s="132" t="str">
        <f t="array" ref="N258">LET(행번호, MATCH(1, INDEX(('수주 및 입금 진행현황'!$F:$F=G258) * ('수주 및 입금 진행현황'!$G:$G=H258) * ('수주 및 입금 진행현황'!$F:$F&lt;&gt;""), 0), 0), IF(ISNUMBER(행번호), HYPERLINK("#gid=" &amp; "1759022251" &amp; "&amp;range=A" &amp; 행번호, "이동"), "X"))</f>
        <v>X</v>
      </c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</row>
    <row r="259" ht="45.0" customHeight="1">
      <c r="A259" s="124"/>
      <c r="B259" s="116">
        <v>519.0</v>
      </c>
      <c r="C259" s="142">
        <v>46140.0</v>
      </c>
      <c r="D259" s="126" t="s">
        <v>81</v>
      </c>
      <c r="E259" s="127" t="s">
        <v>162</v>
      </c>
      <c r="F259" s="128" t="s">
        <v>163</v>
      </c>
      <c r="G259" s="129" t="s">
        <v>508</v>
      </c>
      <c r="H259" s="129" t="s">
        <v>511</v>
      </c>
      <c r="I259" s="129" t="s">
        <v>86</v>
      </c>
      <c r="J259" s="130">
        <v>46140.458333333336</v>
      </c>
      <c r="K259" s="131" t="s">
        <v>512</v>
      </c>
      <c r="L259" s="126">
        <v>0.5</v>
      </c>
      <c r="M259" s="132"/>
      <c r="N259" s="132" t="str">
        <f t="array" ref="N259">LET(행번호, MATCH(1, INDEX(('수주 및 입금 진행현황'!$F:$F=G259) * ('수주 및 입금 진행현황'!$G:$G=H259) * ('수주 및 입금 진행현황'!$F:$F&lt;&gt;""), 0), 0), IF(ISNUMBER(행번호), HYPERLINK("#gid=" &amp; "1759022251" &amp; "&amp;range=A" &amp; 행번호, "이동"), "X"))</f>
        <v>X</v>
      </c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</row>
    <row r="260" ht="48.75" customHeight="1">
      <c r="A260" s="124"/>
      <c r="B260" s="116">
        <v>518.0</v>
      </c>
      <c r="C260" s="142">
        <v>46140.0</v>
      </c>
      <c r="D260" s="126" t="s">
        <v>81</v>
      </c>
      <c r="E260" s="127" t="s">
        <v>162</v>
      </c>
      <c r="F260" s="128" t="s">
        <v>163</v>
      </c>
      <c r="G260" s="129" t="s">
        <v>508</v>
      </c>
      <c r="H260" s="129" t="s">
        <v>513</v>
      </c>
      <c r="I260" s="129" t="s">
        <v>86</v>
      </c>
      <c r="J260" s="130">
        <v>46140.458333333336</v>
      </c>
      <c r="K260" s="131" t="s">
        <v>512</v>
      </c>
      <c r="L260" s="126">
        <v>0.5</v>
      </c>
      <c r="M260" s="132"/>
      <c r="N260" s="132" t="str">
        <f t="array" ref="N260">LET(행번호, MATCH(1, INDEX(('수주 및 입금 진행현황'!$F:$F=G260) * ('수주 및 입금 진행현황'!$G:$G=H260) * ('수주 및 입금 진행현황'!$F:$F&lt;&gt;""), 0), 0), IF(ISNUMBER(행번호), HYPERLINK("#gid=" &amp; "1759022251" &amp; "&amp;range=A" &amp; 행번호, "이동"), "X"))</f>
        <v>X</v>
      </c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</row>
    <row r="261">
      <c r="A261" s="124"/>
      <c r="B261" s="116">
        <v>517.0</v>
      </c>
      <c r="C261" s="142">
        <v>46140.0</v>
      </c>
      <c r="D261" s="126" t="s">
        <v>81</v>
      </c>
      <c r="E261" s="127" t="s">
        <v>82</v>
      </c>
      <c r="F261" s="128" t="s">
        <v>83</v>
      </c>
      <c r="G261" s="129" t="s">
        <v>514</v>
      </c>
      <c r="H261" s="129" t="s">
        <v>515</v>
      </c>
      <c r="I261" s="129" t="s">
        <v>86</v>
      </c>
      <c r="J261" s="130">
        <v>46140.4375</v>
      </c>
      <c r="K261" s="131" t="s">
        <v>516</v>
      </c>
      <c r="L261" s="126">
        <v>0.5</v>
      </c>
      <c r="M261" s="132"/>
      <c r="N261" s="132" t="str">
        <f t="array" ref="N261">LET(행번호, MATCH(1, INDEX(('수주 및 입금 진행현황'!$F:$F=G261) * ('수주 및 입금 진행현황'!$G:$G=H261) * ('수주 및 입금 진행현황'!$F:$F&lt;&gt;""), 0), 0), IF(ISNUMBER(행번호), HYPERLINK("#gid=" &amp; "1759022251" &amp; "&amp;range=A" &amp; 행번호, "이동"), "X"))</f>
        <v>X</v>
      </c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</row>
    <row r="262" ht="181.5" customHeight="1">
      <c r="A262" s="124"/>
      <c r="B262" s="116">
        <v>516.0</v>
      </c>
      <c r="C262" s="142">
        <v>46140.0</v>
      </c>
      <c r="D262" s="126" t="s">
        <v>116</v>
      </c>
      <c r="E262" s="127" t="s">
        <v>270</v>
      </c>
      <c r="F262" s="128" t="s">
        <v>83</v>
      </c>
      <c r="G262" s="129" t="s">
        <v>489</v>
      </c>
      <c r="H262" s="129" t="s">
        <v>517</v>
      </c>
      <c r="I262" s="129" t="s">
        <v>120</v>
      </c>
      <c r="J262" s="129" t="s">
        <v>518</v>
      </c>
      <c r="K262" s="131" t="s">
        <v>519</v>
      </c>
      <c r="L262" s="126">
        <v>0.75</v>
      </c>
      <c r="M262" s="126">
        <v>0.0</v>
      </c>
      <c r="N262" s="132" t="str">
        <f t="array" ref="N262">LET(행번호, MATCH(1, INDEX(('수주 및 입금 진행현황'!$F:$F=G262) * ('수주 및 입금 진행현황'!$G:$G=H262) * ('수주 및 입금 진행현황'!$F:$F&lt;&gt;""), 0), 0), IF(ISNUMBER(행번호), HYPERLINK("#gid=" &amp; "1759022251" &amp; "&amp;range=A" &amp; 행번호, "이동"), "X"))</f>
        <v>X</v>
      </c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</row>
    <row r="263">
      <c r="A263" s="124"/>
      <c r="B263" s="116">
        <v>515.0</v>
      </c>
      <c r="C263" s="143">
        <v>46139.0</v>
      </c>
      <c r="D263" s="126" t="s">
        <v>88</v>
      </c>
      <c r="E263" s="127" t="s">
        <v>103</v>
      </c>
      <c r="F263" s="128" t="s">
        <v>104</v>
      </c>
      <c r="G263" s="129" t="s">
        <v>520</v>
      </c>
      <c r="H263" s="129" t="s">
        <v>521</v>
      </c>
      <c r="I263" s="129" t="s">
        <v>93</v>
      </c>
      <c r="J263" s="130">
        <v>46139.708333333336</v>
      </c>
      <c r="K263" s="131" t="s">
        <v>431</v>
      </c>
      <c r="L263" s="126">
        <v>0.25</v>
      </c>
      <c r="M263" s="126">
        <v>0.0</v>
      </c>
      <c r="N263" s="132" t="str">
        <f t="array" ref="N263">LET(행번호, MATCH(1, INDEX(('수주 및 입금 진행현황'!$F:$F=G263) * ('수주 및 입금 진행현황'!$G:$G=H263) * ('수주 및 입금 진행현황'!$F:$F&lt;&gt;""), 0), 0), IF(ISNUMBER(행번호), HYPERLINK("#gid=" &amp; "1759022251" &amp; "&amp;range=A" &amp; 행번호, "이동"), "X"))</f>
        <v>X</v>
      </c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</row>
    <row r="264">
      <c r="A264" s="124"/>
      <c r="B264" s="116">
        <v>514.0</v>
      </c>
      <c r="C264" s="143">
        <v>46139.0</v>
      </c>
      <c r="D264" s="126" t="s">
        <v>88</v>
      </c>
      <c r="E264" s="127" t="s">
        <v>103</v>
      </c>
      <c r="F264" s="128" t="s">
        <v>104</v>
      </c>
      <c r="G264" s="129" t="s">
        <v>520</v>
      </c>
      <c r="H264" s="129" t="s">
        <v>521</v>
      </c>
      <c r="I264" s="129" t="s">
        <v>100</v>
      </c>
      <c r="J264" s="130">
        <v>46139.708333333336</v>
      </c>
      <c r="K264" s="131" t="s">
        <v>445</v>
      </c>
      <c r="L264" s="126">
        <v>0.25</v>
      </c>
      <c r="M264" s="126">
        <v>0.0</v>
      </c>
      <c r="N264" s="132" t="str">
        <f t="array" ref="N264">LET(행번호, MATCH(1, INDEX(('수주 및 입금 진행현황'!$F:$F=G264) * ('수주 및 입금 진행현황'!$G:$G=H264) * ('수주 및 입금 진행현황'!$F:$F&lt;&gt;""), 0), 0), IF(ISNUMBER(행번호), HYPERLINK("#gid=" &amp; "1759022251" &amp; "&amp;range=A" &amp; 행번호, "이동"), "X"))</f>
        <v>X</v>
      </c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</row>
    <row r="265" ht="33.0" customHeight="1">
      <c r="A265" s="124"/>
      <c r="B265" s="116">
        <v>513.0</v>
      </c>
      <c r="C265" s="143">
        <v>46139.0</v>
      </c>
      <c r="D265" s="126" t="s">
        <v>88</v>
      </c>
      <c r="E265" s="127" t="s">
        <v>103</v>
      </c>
      <c r="F265" s="128" t="s">
        <v>104</v>
      </c>
      <c r="G265" s="129" t="s">
        <v>520</v>
      </c>
      <c r="H265" s="129" t="s">
        <v>521</v>
      </c>
      <c r="I265" s="129" t="s">
        <v>86</v>
      </c>
      <c r="J265" s="130">
        <v>46139.708333333336</v>
      </c>
      <c r="K265" s="151" t="s">
        <v>522</v>
      </c>
      <c r="L265" s="126">
        <v>0.5</v>
      </c>
      <c r="M265" s="126">
        <v>0.0</v>
      </c>
      <c r="N265" s="132" t="str">
        <f t="array" ref="N265">LET(행번호, MATCH(1, INDEX(('수주 및 입금 진행현황'!$F:$F=G265) * ('수주 및 입금 진행현황'!$G:$G=H265) * ('수주 및 입금 진행현황'!$F:$F&lt;&gt;""), 0), 0), IF(ISNUMBER(행번호), HYPERLINK("#gid=" &amp; "1759022251" &amp; "&amp;range=A" &amp; 행번호, "이동"), "X"))</f>
        <v>X</v>
      </c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</row>
    <row r="266">
      <c r="A266" s="124"/>
      <c r="B266" s="116">
        <v>512.0</v>
      </c>
      <c r="C266" s="143">
        <v>46139.0</v>
      </c>
      <c r="D266" s="126" t="s">
        <v>88</v>
      </c>
      <c r="E266" s="127" t="s">
        <v>103</v>
      </c>
      <c r="F266" s="128" t="s">
        <v>104</v>
      </c>
      <c r="G266" s="129" t="s">
        <v>142</v>
      </c>
      <c r="H266" s="129" t="s">
        <v>523</v>
      </c>
      <c r="I266" s="129" t="s">
        <v>100</v>
      </c>
      <c r="J266" s="130">
        <v>46139.645833333336</v>
      </c>
      <c r="K266" s="131" t="s">
        <v>445</v>
      </c>
      <c r="L266" s="126">
        <v>0.25</v>
      </c>
      <c r="M266" s="126">
        <v>0.0</v>
      </c>
      <c r="N266" s="132" t="str">
        <f t="array" ref="N266">LET(행번호, MATCH(1, INDEX(('수주 및 입금 진행현황'!$F:$F=G266) * ('수주 및 입금 진행현황'!$G:$G=H266) * ('수주 및 입금 진행현황'!$F:$F&lt;&gt;""), 0), 0), IF(ISNUMBER(행번호), HYPERLINK("#gid=" &amp; "1759022251" &amp; "&amp;range=A" &amp; 행번호, "이동"), "X"))</f>
        <v>X</v>
      </c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</row>
    <row r="267" ht="98.25" customHeight="1">
      <c r="A267" s="124"/>
      <c r="B267" s="116">
        <v>511.0</v>
      </c>
      <c r="C267" s="143">
        <v>46139.0</v>
      </c>
      <c r="D267" s="126" t="s">
        <v>226</v>
      </c>
      <c r="E267" s="127" t="s">
        <v>82</v>
      </c>
      <c r="F267" s="128" t="s">
        <v>83</v>
      </c>
      <c r="G267" s="129" t="s">
        <v>200</v>
      </c>
      <c r="H267" s="129" t="s">
        <v>524</v>
      </c>
      <c r="I267" s="129" t="s">
        <v>86</v>
      </c>
      <c r="J267" s="130">
        <v>46139.479166666664</v>
      </c>
      <c r="K267" s="131" t="s">
        <v>525</v>
      </c>
      <c r="L267" s="126">
        <v>0.5</v>
      </c>
      <c r="M267" s="126">
        <v>0.0</v>
      </c>
      <c r="N267" s="132" t="str">
        <f t="array" ref="N267">LET(행번호, MATCH(1, INDEX(('수주 및 입금 진행현황'!$F:$F=G267) * ('수주 및 입금 진행현황'!$G:$G=H267) * ('수주 및 입금 진행현황'!$F:$F&lt;&gt;""), 0), 0), IF(ISNUMBER(행번호), HYPERLINK("#gid=" &amp; "1759022251" &amp; "&amp;range=A" &amp; 행번호, "이동"), "X"))</f>
        <v>X</v>
      </c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</row>
    <row r="268" ht="66.75" customHeight="1">
      <c r="A268" s="124"/>
      <c r="B268" s="116">
        <v>510.0</v>
      </c>
      <c r="C268" s="143">
        <v>46139.0</v>
      </c>
      <c r="D268" s="126" t="s">
        <v>81</v>
      </c>
      <c r="E268" s="127" t="s">
        <v>82</v>
      </c>
      <c r="F268" s="128" t="s">
        <v>83</v>
      </c>
      <c r="G268" s="129" t="s">
        <v>526</v>
      </c>
      <c r="H268" s="129" t="s">
        <v>173</v>
      </c>
      <c r="I268" s="129" t="s">
        <v>86</v>
      </c>
      <c r="J268" s="130">
        <v>46139.416666666664</v>
      </c>
      <c r="K268" s="131" t="s">
        <v>527</v>
      </c>
      <c r="L268" s="126">
        <v>0.5</v>
      </c>
      <c r="M268" s="132"/>
      <c r="N268" s="132" t="str">
        <f t="array" ref="N268">LET(행번호, MATCH(1, INDEX(('수주 및 입금 진행현황'!$F:$F=G268) * ('수주 및 입금 진행현황'!$G:$G=H268) * ('수주 및 입금 진행현황'!$F:$F&lt;&gt;""), 0), 0), IF(ISNUMBER(행번호), HYPERLINK("#gid=" &amp; "1759022251" &amp; "&amp;range=A" &amp; 행번호, "이동"), "X"))</f>
        <v>X</v>
      </c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</row>
    <row r="269" ht="64.5" customHeight="1">
      <c r="A269" s="124"/>
      <c r="B269" s="116">
        <v>509.0</v>
      </c>
      <c r="C269" s="143">
        <v>46139.0</v>
      </c>
      <c r="D269" s="126" t="s">
        <v>81</v>
      </c>
      <c r="E269" s="127" t="s">
        <v>82</v>
      </c>
      <c r="F269" s="128" t="s">
        <v>83</v>
      </c>
      <c r="G269" s="129" t="s">
        <v>528</v>
      </c>
      <c r="H269" s="129" t="s">
        <v>173</v>
      </c>
      <c r="I269" s="129" t="s">
        <v>86</v>
      </c>
      <c r="J269" s="130">
        <v>46139.416666666664</v>
      </c>
      <c r="K269" s="131" t="s">
        <v>527</v>
      </c>
      <c r="L269" s="126">
        <v>0.5</v>
      </c>
      <c r="M269" s="132"/>
      <c r="N269" s="132" t="str">
        <f t="array" ref="N269">LET(행번호, MATCH(1, INDEX(('수주 및 입금 진행현황'!$F:$F=G269) * ('수주 및 입금 진행현황'!$G:$G=H269) * ('수주 및 입금 진행현황'!$F:$F&lt;&gt;""), 0), 0), IF(ISNUMBER(행번호), HYPERLINK("#gid=" &amp; "1759022251" &amp; "&amp;range=A" &amp; 행번호, "이동"), "X"))</f>
        <v>X</v>
      </c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</row>
    <row r="270" ht="33.0" customHeight="1">
      <c r="A270" s="124"/>
      <c r="B270" s="116">
        <v>508.0</v>
      </c>
      <c r="C270" s="143">
        <v>46139.0</v>
      </c>
      <c r="D270" s="126" t="s">
        <v>81</v>
      </c>
      <c r="E270" s="127" t="s">
        <v>110</v>
      </c>
      <c r="F270" s="128" t="s">
        <v>111</v>
      </c>
      <c r="G270" s="129" t="s">
        <v>529</v>
      </c>
      <c r="H270" s="129" t="s">
        <v>530</v>
      </c>
      <c r="I270" s="129" t="s">
        <v>86</v>
      </c>
      <c r="J270" s="130">
        <v>46139.416666666664</v>
      </c>
      <c r="K270" s="131" t="s">
        <v>531</v>
      </c>
      <c r="L270" s="126">
        <v>0.5</v>
      </c>
      <c r="M270" s="126">
        <v>0.0</v>
      </c>
      <c r="N270" s="132" t="str">
        <f t="array" ref="N270">LET(행번호, MATCH(1, INDEX(('수주 및 입금 진행현황'!$F:$F=G270) * ('수주 및 입금 진행현황'!$G:$G=H270) * ('수주 및 입금 진행현황'!$F:$F&lt;&gt;""), 0), 0), IF(ISNUMBER(행번호), HYPERLINK("#gid=" &amp; "1759022251" &amp; "&amp;range=A" &amp; 행번호, "이동"), "X"))</f>
        <v>X</v>
      </c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</row>
    <row r="271" ht="27.75" customHeight="1">
      <c r="A271" s="124"/>
      <c r="B271" s="116">
        <v>507.0</v>
      </c>
      <c r="C271" s="142">
        <v>46136.0</v>
      </c>
      <c r="D271" s="126" t="s">
        <v>88</v>
      </c>
      <c r="E271" s="127" t="s">
        <v>89</v>
      </c>
      <c r="F271" s="128" t="s">
        <v>90</v>
      </c>
      <c r="G271" s="129" t="s">
        <v>97</v>
      </c>
      <c r="H271" s="129" t="s">
        <v>532</v>
      </c>
      <c r="I271" s="129" t="s">
        <v>93</v>
      </c>
      <c r="J271" s="130">
        <v>46136.708333333336</v>
      </c>
      <c r="K271" s="131" t="s">
        <v>431</v>
      </c>
      <c r="L271" s="126">
        <v>0.25</v>
      </c>
      <c r="M271" s="126">
        <v>0.0</v>
      </c>
      <c r="N271" s="132" t="str">
        <f t="array" ref="N271">LET(행번호, MATCH(1, INDEX(('수주 및 입금 진행현황'!$F:$F=G271) * ('수주 및 입금 진행현황'!$G:$G=H271) * ('수주 및 입금 진행현황'!$F:$F&lt;&gt;""), 0), 0), IF(ISNUMBER(행번호), HYPERLINK("#gid=" &amp; "1759022251" &amp; "&amp;range=A" &amp; 행번호, "이동"), "X"))</f>
        <v>X</v>
      </c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</row>
    <row r="272" ht="29.25" customHeight="1">
      <c r="A272" s="124"/>
      <c r="B272" s="116">
        <v>506.0</v>
      </c>
      <c r="C272" s="142">
        <v>46136.0</v>
      </c>
      <c r="D272" s="126" t="s">
        <v>88</v>
      </c>
      <c r="E272" s="127" t="s">
        <v>89</v>
      </c>
      <c r="F272" s="128" t="s">
        <v>90</v>
      </c>
      <c r="G272" s="129" t="s">
        <v>97</v>
      </c>
      <c r="H272" s="129" t="s">
        <v>532</v>
      </c>
      <c r="I272" s="129" t="s">
        <v>86</v>
      </c>
      <c r="J272" s="130">
        <v>46136.708333333336</v>
      </c>
      <c r="K272" s="131" t="s">
        <v>533</v>
      </c>
      <c r="L272" s="126">
        <v>0.5</v>
      </c>
      <c r="M272" s="126">
        <v>0.0</v>
      </c>
      <c r="N272" s="132" t="str">
        <f t="array" ref="N272">LET(행번호, MATCH(1, INDEX(('수주 및 입금 진행현황'!$F:$F=G272) * ('수주 및 입금 진행현황'!$G:$G=H272) * ('수주 및 입금 진행현황'!$F:$F&lt;&gt;""), 0), 0), IF(ISNUMBER(행번호), HYPERLINK("#gid=" &amp; "1759022251" &amp; "&amp;range=A" &amp; 행번호, "이동"), "X"))</f>
        <v>X</v>
      </c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</row>
    <row r="273" ht="27.75" customHeight="1">
      <c r="A273" s="124"/>
      <c r="B273" s="116">
        <v>505.0</v>
      </c>
      <c r="C273" s="142">
        <v>46136.0</v>
      </c>
      <c r="D273" s="126" t="s">
        <v>88</v>
      </c>
      <c r="E273" s="127" t="s">
        <v>89</v>
      </c>
      <c r="F273" s="128" t="s">
        <v>90</v>
      </c>
      <c r="G273" s="129" t="s">
        <v>97</v>
      </c>
      <c r="H273" s="129" t="s">
        <v>532</v>
      </c>
      <c r="I273" s="129" t="s">
        <v>100</v>
      </c>
      <c r="J273" s="130">
        <v>46136.708333333336</v>
      </c>
      <c r="K273" s="131" t="s">
        <v>445</v>
      </c>
      <c r="L273" s="126">
        <v>0.25</v>
      </c>
      <c r="M273" s="126">
        <v>0.0</v>
      </c>
      <c r="N273" s="132" t="str">
        <f t="array" ref="N273">LET(행번호, MATCH(1, INDEX(('수주 및 입금 진행현황'!$F:$F=G273) * ('수주 및 입금 진행현황'!$G:$G=H273) * ('수주 및 입금 진행현황'!$F:$F&lt;&gt;""), 0), 0), IF(ISNUMBER(행번호), HYPERLINK("#gid=" &amp; "1759022251" &amp; "&amp;range=A" &amp; 행번호, "이동"), "X"))</f>
        <v>X</v>
      </c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</row>
    <row r="274" ht="25.5" customHeight="1">
      <c r="A274" s="124"/>
      <c r="B274" s="116">
        <v>504.0</v>
      </c>
      <c r="C274" s="142">
        <v>46136.0</v>
      </c>
      <c r="D274" s="126" t="s">
        <v>116</v>
      </c>
      <c r="E274" s="127" t="s">
        <v>270</v>
      </c>
      <c r="F274" s="128" t="s">
        <v>83</v>
      </c>
      <c r="G274" s="129" t="s">
        <v>499</v>
      </c>
      <c r="H274" s="129" t="s">
        <v>500</v>
      </c>
      <c r="I274" s="129" t="s">
        <v>120</v>
      </c>
      <c r="J274" s="129" t="s">
        <v>534</v>
      </c>
      <c r="K274" s="131" t="s">
        <v>535</v>
      </c>
      <c r="L274" s="126">
        <v>0.25</v>
      </c>
      <c r="M274" s="126">
        <v>0.0</v>
      </c>
      <c r="N274" s="132" t="str">
        <f t="array" ref="N274">LET(행번호, MATCH(1, INDEX(('수주 및 입금 진행현황'!$F:$F=G274) * ('수주 및 입금 진행현황'!$G:$G=H274) * ('수주 및 입금 진행현황'!$F:$F&lt;&gt;""), 0), 0), IF(ISNUMBER(행번호), HYPERLINK("#gid=" &amp; "1759022251" &amp; "&amp;range=A" &amp; 행번호, "이동"), "X"))</f>
        <v>X</v>
      </c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</row>
    <row r="275" ht="34.5" customHeight="1">
      <c r="A275" s="124"/>
      <c r="B275" s="116">
        <v>503.0</v>
      </c>
      <c r="C275" s="142">
        <v>46136.0</v>
      </c>
      <c r="D275" s="126" t="s">
        <v>81</v>
      </c>
      <c r="E275" s="127" t="s">
        <v>82</v>
      </c>
      <c r="F275" s="128" t="s">
        <v>536</v>
      </c>
      <c r="G275" s="129" t="s">
        <v>537</v>
      </c>
      <c r="H275" s="129" t="s">
        <v>538</v>
      </c>
      <c r="I275" s="129" t="s">
        <v>86</v>
      </c>
      <c r="J275" s="130">
        <v>46136.645833333336</v>
      </c>
      <c r="K275" s="131" t="s">
        <v>539</v>
      </c>
      <c r="L275" s="126">
        <v>0.5</v>
      </c>
      <c r="M275" s="126">
        <v>0.0</v>
      </c>
      <c r="N275" s="132" t="str">
        <f t="array" ref="N275">LET(행번호, MATCH(1, INDEX(('수주 및 입금 진행현황'!$F:$F=G275) * ('수주 및 입금 진행현황'!$G:$G=H275) * ('수주 및 입금 진행현황'!$F:$F&lt;&gt;""), 0), 0), IF(ISNUMBER(행번호), HYPERLINK("#gid=" &amp; "1759022251" &amp; "&amp;range=A" &amp; 행번호, "이동"), "X"))</f>
        <v>X</v>
      </c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</row>
    <row r="276" ht="53.25" customHeight="1">
      <c r="A276" s="124"/>
      <c r="B276" s="116">
        <v>502.0</v>
      </c>
      <c r="C276" s="142">
        <v>46136.0</v>
      </c>
      <c r="D276" s="126" t="s">
        <v>540</v>
      </c>
      <c r="E276" s="127" t="s">
        <v>541</v>
      </c>
      <c r="F276" s="128" t="s">
        <v>163</v>
      </c>
      <c r="G276" s="129" t="s">
        <v>187</v>
      </c>
      <c r="H276" s="129" t="s">
        <v>542</v>
      </c>
      <c r="I276" s="129" t="s">
        <v>86</v>
      </c>
      <c r="J276" s="130">
        <v>45406.604166666664</v>
      </c>
      <c r="K276" s="131" t="s">
        <v>543</v>
      </c>
      <c r="L276" s="126">
        <v>0.4</v>
      </c>
      <c r="M276" s="126">
        <v>0.0</v>
      </c>
      <c r="N276" s="132" t="str">
        <f t="array" ref="N276">LET(행번호, MATCH(1, INDEX(('수주 및 입금 진행현황'!$F:$F=G276) * ('수주 및 입금 진행현황'!$G:$G=H276) * ('수주 및 입금 진행현황'!$F:$F&lt;&gt;""), 0), 0), IF(ISNUMBER(행번호), HYPERLINK("#gid=" &amp; "1759022251" &amp; "&amp;range=A" &amp; 행번호, "이동"), "X"))</f>
        <v>X</v>
      </c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</row>
    <row r="277" ht="53.25" customHeight="1">
      <c r="A277" s="124"/>
      <c r="B277" s="116">
        <v>501.0</v>
      </c>
      <c r="C277" s="142">
        <v>46136.0</v>
      </c>
      <c r="D277" s="126" t="s">
        <v>540</v>
      </c>
      <c r="E277" s="127" t="s">
        <v>541</v>
      </c>
      <c r="F277" s="128" t="s">
        <v>163</v>
      </c>
      <c r="G277" s="129" t="s">
        <v>187</v>
      </c>
      <c r="H277" s="129" t="s">
        <v>544</v>
      </c>
      <c r="I277" s="129" t="s">
        <v>86</v>
      </c>
      <c r="J277" s="130">
        <v>45406.604166666664</v>
      </c>
      <c r="K277" s="131" t="s">
        <v>545</v>
      </c>
      <c r="L277" s="126">
        <v>0.4</v>
      </c>
      <c r="M277" s="126">
        <v>0.0</v>
      </c>
      <c r="N277" s="132" t="str">
        <f t="array" ref="N277">LET(행번호, MATCH(1, INDEX(('수주 및 입금 진행현황'!$F:$F=G277) * ('수주 및 입금 진행현황'!$G:$G=H277) * ('수주 및 입금 진행현황'!$F:$F&lt;&gt;""), 0), 0), IF(ISNUMBER(행번호), HYPERLINK("#gid=" &amp; "1759022251" &amp; "&amp;range=A" &amp; 행번호, "이동"), "X"))</f>
        <v>X</v>
      </c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</row>
    <row r="278" ht="56.25" customHeight="1">
      <c r="A278" s="124"/>
      <c r="B278" s="116">
        <v>500.0</v>
      </c>
      <c r="C278" s="143">
        <v>46135.0</v>
      </c>
      <c r="D278" s="126" t="s">
        <v>540</v>
      </c>
      <c r="E278" s="127" t="s">
        <v>541</v>
      </c>
      <c r="F278" s="128" t="s">
        <v>163</v>
      </c>
      <c r="G278" s="129" t="s">
        <v>187</v>
      </c>
      <c r="H278" s="129" t="s">
        <v>546</v>
      </c>
      <c r="I278" s="129" t="s">
        <v>86</v>
      </c>
      <c r="J278" s="130">
        <v>45405.666666666664</v>
      </c>
      <c r="K278" s="131" t="s">
        <v>547</v>
      </c>
      <c r="L278" s="126">
        <v>0.4</v>
      </c>
      <c r="M278" s="126">
        <v>0.0</v>
      </c>
      <c r="N278" s="132" t="str">
        <f t="array" ref="N278">LET(행번호, MATCH(1, INDEX(('수주 및 입금 진행현황'!$F:$F=G278) * ('수주 및 입금 진행현황'!$G:$G=H278) * ('수주 및 입금 진행현황'!$F:$F&lt;&gt;""), 0), 0), IF(ISNUMBER(행번호), HYPERLINK("#gid=" &amp; "1759022251" &amp; "&amp;range=A" &amp; 행번호, "이동"), "X"))</f>
        <v>X</v>
      </c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</row>
    <row r="279" ht="56.25" customHeight="1">
      <c r="A279" s="124"/>
      <c r="B279" s="116">
        <v>499.0</v>
      </c>
      <c r="C279" s="143">
        <v>46135.0</v>
      </c>
      <c r="D279" s="126" t="s">
        <v>540</v>
      </c>
      <c r="E279" s="127" t="s">
        <v>541</v>
      </c>
      <c r="F279" s="128" t="s">
        <v>163</v>
      </c>
      <c r="G279" s="129" t="s">
        <v>187</v>
      </c>
      <c r="H279" s="129" t="s">
        <v>548</v>
      </c>
      <c r="I279" s="129" t="s">
        <v>86</v>
      </c>
      <c r="J279" s="130">
        <v>45405.666666666664</v>
      </c>
      <c r="K279" s="131" t="s">
        <v>547</v>
      </c>
      <c r="L279" s="126">
        <v>0.4</v>
      </c>
      <c r="M279" s="126">
        <v>0.0</v>
      </c>
      <c r="N279" s="132" t="str">
        <f t="array" ref="N279">LET(행번호, MATCH(1, INDEX(('수주 및 입금 진행현황'!$F:$F=G279) * ('수주 및 입금 진행현황'!$G:$G=H279) * ('수주 및 입금 진행현황'!$F:$F&lt;&gt;""), 0), 0), IF(ISNUMBER(행번호), HYPERLINK("#gid=" &amp; "1759022251" &amp; "&amp;range=A" &amp; 행번호, "이동"), "X"))</f>
        <v>X</v>
      </c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</row>
    <row r="280" ht="45.75" customHeight="1">
      <c r="A280" s="124"/>
      <c r="B280" s="116">
        <v>498.0</v>
      </c>
      <c r="C280" s="143">
        <v>46135.0</v>
      </c>
      <c r="D280" s="126" t="s">
        <v>226</v>
      </c>
      <c r="E280" s="127" t="s">
        <v>82</v>
      </c>
      <c r="F280" s="128" t="s">
        <v>83</v>
      </c>
      <c r="G280" s="129" t="s">
        <v>200</v>
      </c>
      <c r="H280" s="129" t="s">
        <v>549</v>
      </c>
      <c r="I280" s="129" t="s">
        <v>86</v>
      </c>
      <c r="J280" s="130">
        <v>45405.625</v>
      </c>
      <c r="K280" s="152" t="s">
        <v>550</v>
      </c>
      <c r="L280" s="126">
        <v>0.5</v>
      </c>
      <c r="M280" s="126">
        <v>0.0</v>
      </c>
      <c r="N280" s="132" t="str">
        <f t="array" ref="N280">LET(행번호, MATCH(1, INDEX(('수주 및 입금 진행현황'!$F:$F=G280) * ('수주 및 입금 진행현황'!$G:$G=H280) * ('수주 및 입금 진행현황'!$F:$F&lt;&gt;""), 0), 0), IF(ISNUMBER(행번호), HYPERLINK("#gid=" &amp; "1759022251" &amp; "&amp;range=A" &amp; 행번호, "이동"), "X"))</f>
        <v>X</v>
      </c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</row>
    <row r="281" ht="32.25" customHeight="1">
      <c r="A281" s="124"/>
      <c r="B281" s="116">
        <v>497.0</v>
      </c>
      <c r="C281" s="143">
        <v>46135.0</v>
      </c>
      <c r="D281" s="126" t="s">
        <v>88</v>
      </c>
      <c r="E281" s="127" t="s">
        <v>82</v>
      </c>
      <c r="F281" s="128" t="s">
        <v>83</v>
      </c>
      <c r="G281" s="129" t="s">
        <v>551</v>
      </c>
      <c r="H281" s="129" t="s">
        <v>552</v>
      </c>
      <c r="I281" s="129" t="s">
        <v>100</v>
      </c>
      <c r="J281" s="130">
        <v>46135.458333333336</v>
      </c>
      <c r="K281" s="131" t="s">
        <v>445</v>
      </c>
      <c r="L281" s="126">
        <v>0.25</v>
      </c>
      <c r="M281" s="126">
        <v>0.0</v>
      </c>
      <c r="N281" s="132" t="str">
        <f t="array" ref="N281">LET(행번호, MATCH(1, INDEX(('수주 및 입금 진행현황'!$F:$F=G281) * ('수주 및 입금 진행현황'!$G:$G=H281) * ('수주 및 입금 진행현황'!$F:$F&lt;&gt;""), 0), 0), IF(ISNUMBER(행번호), HYPERLINK("#gid=" &amp; "1759022251" &amp; "&amp;range=A" &amp; 행번호, "이동"), "X"))</f>
        <v>X</v>
      </c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</row>
    <row r="282" ht="25.5" customHeight="1">
      <c r="A282" s="124"/>
      <c r="B282" s="116">
        <v>496.0</v>
      </c>
      <c r="C282" s="143">
        <v>46135.0</v>
      </c>
      <c r="D282" s="126" t="s">
        <v>88</v>
      </c>
      <c r="E282" s="127" t="s">
        <v>553</v>
      </c>
      <c r="F282" s="128" t="s">
        <v>554</v>
      </c>
      <c r="G282" s="129" t="s">
        <v>91</v>
      </c>
      <c r="H282" s="129" t="s">
        <v>555</v>
      </c>
      <c r="I282" s="129" t="s">
        <v>100</v>
      </c>
      <c r="J282" s="130">
        <v>46135.458333333336</v>
      </c>
      <c r="K282" s="131" t="s">
        <v>430</v>
      </c>
      <c r="L282" s="126">
        <v>0.25</v>
      </c>
      <c r="M282" s="126">
        <v>0.0</v>
      </c>
      <c r="N282" s="132" t="str">
        <f t="array" ref="N282">LET(행번호, MATCH(1, INDEX(('수주 및 입금 진행현황'!$F:$F=G282) * ('수주 및 입금 진행현황'!$G:$G=H282) * ('수주 및 입금 진행현황'!$F:$F&lt;&gt;""), 0), 0), IF(ISNUMBER(행번호), HYPERLINK("#gid=" &amp; "1759022251" &amp; "&amp;range=A" &amp; 행번호, "이동"), "X"))</f>
        <v>X</v>
      </c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</row>
    <row r="283" ht="61.5" customHeight="1">
      <c r="A283" s="124"/>
      <c r="B283" s="116">
        <v>495.0</v>
      </c>
      <c r="C283" s="143">
        <v>46135.0</v>
      </c>
      <c r="D283" s="126" t="s">
        <v>540</v>
      </c>
      <c r="E283" s="127" t="s">
        <v>541</v>
      </c>
      <c r="F283" s="128" t="s">
        <v>163</v>
      </c>
      <c r="G283" s="129" t="s">
        <v>187</v>
      </c>
      <c r="H283" s="129" t="s">
        <v>556</v>
      </c>
      <c r="I283" s="129" t="s">
        <v>86</v>
      </c>
      <c r="J283" s="130">
        <v>46135.416666666664</v>
      </c>
      <c r="K283" s="131" t="s">
        <v>547</v>
      </c>
      <c r="L283" s="126">
        <v>0.5</v>
      </c>
      <c r="M283" s="126">
        <v>0.0</v>
      </c>
      <c r="N283" s="132" t="str">
        <f t="array" ref="N283">LET(행번호, MATCH(1, INDEX(('수주 및 입금 진행현황'!$F:$F=G283) * ('수주 및 입금 진행현황'!$G:$G=H283) * ('수주 및 입금 진행현황'!$F:$F&lt;&gt;""), 0), 0), IF(ISNUMBER(행번호), HYPERLINK("#gid=" &amp; "1759022251" &amp; "&amp;range=A" &amp; 행번호, "이동"), "X"))</f>
        <v>X</v>
      </c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</row>
    <row r="284" ht="54.0" customHeight="1">
      <c r="A284" s="124"/>
      <c r="B284" s="116">
        <v>494.0</v>
      </c>
      <c r="C284" s="143">
        <v>46135.0</v>
      </c>
      <c r="D284" s="126" t="s">
        <v>540</v>
      </c>
      <c r="E284" s="127" t="s">
        <v>541</v>
      </c>
      <c r="F284" s="128" t="s">
        <v>163</v>
      </c>
      <c r="G284" s="129" t="s">
        <v>187</v>
      </c>
      <c r="H284" s="129" t="s">
        <v>557</v>
      </c>
      <c r="I284" s="129" t="s">
        <v>86</v>
      </c>
      <c r="J284" s="130">
        <v>46135.416666666664</v>
      </c>
      <c r="K284" s="131" t="s">
        <v>547</v>
      </c>
      <c r="L284" s="126">
        <v>0.5</v>
      </c>
      <c r="M284" s="126">
        <v>0.0</v>
      </c>
      <c r="N284" s="132" t="str">
        <f t="array" ref="N284">LET(행번호, MATCH(1, INDEX(('수주 및 입금 진행현황'!$F:$F=G284) * ('수주 및 입금 진행현황'!$G:$G=H284) * ('수주 및 입금 진행현황'!$F:$F&lt;&gt;""), 0), 0), IF(ISNUMBER(행번호), HYPERLINK("#gid=" &amp; "1759022251" &amp; "&amp;range=A" &amp; 행번호, "이동"), "X"))</f>
        <v>X</v>
      </c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</row>
    <row r="285" ht="53.25" customHeight="1">
      <c r="A285" s="124"/>
      <c r="B285" s="116">
        <v>493.0</v>
      </c>
      <c r="C285" s="143">
        <v>46135.0</v>
      </c>
      <c r="D285" s="126" t="s">
        <v>540</v>
      </c>
      <c r="E285" s="127" t="s">
        <v>541</v>
      </c>
      <c r="F285" s="128" t="s">
        <v>163</v>
      </c>
      <c r="G285" s="129" t="s">
        <v>187</v>
      </c>
      <c r="H285" s="129" t="s">
        <v>558</v>
      </c>
      <c r="I285" s="129" t="s">
        <v>86</v>
      </c>
      <c r="J285" s="130">
        <v>46135.416666666664</v>
      </c>
      <c r="K285" s="131" t="s">
        <v>547</v>
      </c>
      <c r="L285" s="126">
        <v>0.5</v>
      </c>
      <c r="M285" s="126">
        <v>0.0</v>
      </c>
      <c r="N285" s="132" t="str">
        <f t="array" ref="N285">LET(행번호, MATCH(1, INDEX(('수주 및 입금 진행현황'!$F:$F=G285) * ('수주 및 입금 진행현황'!$G:$G=H285) * ('수주 및 입금 진행현황'!$F:$F&lt;&gt;""), 0), 0), IF(ISNUMBER(행번호), HYPERLINK("#gid=" &amp; "1759022251" &amp; "&amp;range=A" &amp; 행번호, "이동"), "X"))</f>
        <v>X</v>
      </c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</row>
    <row r="286" ht="116.25" customHeight="1">
      <c r="A286" s="124"/>
      <c r="B286" s="116">
        <v>492.0</v>
      </c>
      <c r="C286" s="143">
        <v>46135.0</v>
      </c>
      <c r="D286" s="126" t="s">
        <v>559</v>
      </c>
      <c r="E286" s="127" t="s">
        <v>270</v>
      </c>
      <c r="F286" s="128" t="s">
        <v>83</v>
      </c>
      <c r="G286" s="129" t="s">
        <v>560</v>
      </c>
      <c r="H286" s="129" t="s">
        <v>561</v>
      </c>
      <c r="I286" s="129" t="s">
        <v>120</v>
      </c>
      <c r="J286" s="129" t="s">
        <v>562</v>
      </c>
      <c r="K286" s="151" t="s">
        <v>563</v>
      </c>
      <c r="L286" s="126">
        <v>0.5</v>
      </c>
      <c r="M286" s="126">
        <v>0.0</v>
      </c>
      <c r="N286" s="132" t="str">
        <f t="array" ref="N286">LET(행번호, MATCH(1, INDEX(('수주 및 입금 진행현황'!$F:$F=G286) * ('수주 및 입금 진행현황'!$G:$G=H286) * ('수주 및 입금 진행현황'!$F:$F&lt;&gt;""), 0), 0), IF(ISNUMBER(행번호), HYPERLINK("#gid=" &amp; "1759022251" &amp; "&amp;range=A" &amp; 행번호, "이동"), "X"))</f>
        <v>X</v>
      </c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</row>
    <row r="287" ht="22.5" customHeight="1">
      <c r="A287" s="124"/>
      <c r="B287" s="116">
        <v>491.0</v>
      </c>
      <c r="C287" s="143">
        <v>46135.0</v>
      </c>
      <c r="D287" s="126" t="s">
        <v>88</v>
      </c>
      <c r="E287" s="127" t="s">
        <v>103</v>
      </c>
      <c r="F287" s="128" t="s">
        <v>104</v>
      </c>
      <c r="G287" s="129" t="s">
        <v>142</v>
      </c>
      <c r="H287" s="129" t="s">
        <v>523</v>
      </c>
      <c r="I287" s="129" t="s">
        <v>86</v>
      </c>
      <c r="J287" s="130">
        <v>46135.416666666664</v>
      </c>
      <c r="K287" s="131" t="s">
        <v>564</v>
      </c>
      <c r="L287" s="126">
        <v>0.5</v>
      </c>
      <c r="M287" s="126">
        <v>0.0</v>
      </c>
      <c r="N287" s="132" t="str">
        <f t="array" ref="N287">LET(행번호, MATCH(1, INDEX(('수주 및 입금 진행현황'!$F:$F=G287) * ('수주 및 입금 진행현황'!$G:$G=H287) * ('수주 및 입금 진행현황'!$F:$F&lt;&gt;""), 0), 0), IF(ISNUMBER(행번호), HYPERLINK("#gid=" &amp; "1759022251" &amp; "&amp;range=A" &amp; 행번호, "이동"), "X"))</f>
        <v>X</v>
      </c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</row>
    <row r="288" ht="24.0" customHeight="1">
      <c r="A288" s="124"/>
      <c r="B288" s="116">
        <v>490.0</v>
      </c>
      <c r="C288" s="143">
        <v>46135.0</v>
      </c>
      <c r="D288" s="126" t="s">
        <v>88</v>
      </c>
      <c r="E288" s="150" t="s">
        <v>89</v>
      </c>
      <c r="F288" s="128" t="s">
        <v>90</v>
      </c>
      <c r="G288" s="129" t="s">
        <v>91</v>
      </c>
      <c r="H288" s="129" t="s">
        <v>565</v>
      </c>
      <c r="I288" s="129" t="s">
        <v>93</v>
      </c>
      <c r="J288" s="130">
        <v>46135.416666666664</v>
      </c>
      <c r="K288" s="131" t="s">
        <v>431</v>
      </c>
      <c r="L288" s="126">
        <v>0.25</v>
      </c>
      <c r="M288" s="126">
        <v>0.0</v>
      </c>
      <c r="N288" s="132" t="str">
        <f t="array" ref="N288">LET(행번호, MATCH(1, INDEX(('수주 및 입금 진행현황'!$F:$F=G288) * ('수주 및 입금 진행현황'!$G:$G=H288) * ('수주 및 입금 진행현황'!$F:$F&lt;&gt;""), 0), 0), IF(ISNUMBER(행번호), HYPERLINK("#gid=" &amp; "1759022251" &amp; "&amp;range=A" &amp; 행번호, "이동"), "X"))</f>
        <v>X</v>
      </c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</row>
    <row r="289" ht="22.5" customHeight="1">
      <c r="A289" s="124"/>
      <c r="B289" s="116">
        <v>489.0</v>
      </c>
      <c r="C289" s="143">
        <v>46135.0</v>
      </c>
      <c r="D289" s="126" t="s">
        <v>88</v>
      </c>
      <c r="E289" s="150" t="s">
        <v>89</v>
      </c>
      <c r="F289" s="128" t="s">
        <v>90</v>
      </c>
      <c r="G289" s="129" t="s">
        <v>91</v>
      </c>
      <c r="H289" s="129" t="s">
        <v>565</v>
      </c>
      <c r="I289" s="129" t="s">
        <v>404</v>
      </c>
      <c r="J289" s="130">
        <v>46135.416666666664</v>
      </c>
      <c r="K289" s="131" t="s">
        <v>566</v>
      </c>
      <c r="L289" s="126">
        <v>0.5</v>
      </c>
      <c r="M289" s="126">
        <v>0.0</v>
      </c>
      <c r="N289" s="132" t="str">
        <f t="array" ref="N289">LET(행번호, MATCH(1, INDEX(('수주 및 입금 진행현황'!$F:$F=G289) * ('수주 및 입금 진행현황'!$G:$G=H289) * ('수주 및 입금 진행현황'!$F:$F&lt;&gt;""), 0), 0), IF(ISNUMBER(행번호), HYPERLINK("#gid=" &amp; "1759022251" &amp; "&amp;range=A" &amp; 행번호, "이동"), "X"))</f>
        <v>X</v>
      </c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</row>
    <row r="290" ht="24.0" customHeight="1">
      <c r="A290" s="124"/>
      <c r="B290" s="116">
        <v>488.0</v>
      </c>
      <c r="C290" s="143">
        <v>46135.0</v>
      </c>
      <c r="D290" s="126" t="s">
        <v>88</v>
      </c>
      <c r="E290" s="150" t="s">
        <v>89</v>
      </c>
      <c r="F290" s="128" t="s">
        <v>90</v>
      </c>
      <c r="G290" s="129" t="s">
        <v>91</v>
      </c>
      <c r="H290" s="129" t="s">
        <v>565</v>
      </c>
      <c r="I290" s="129" t="s">
        <v>100</v>
      </c>
      <c r="J290" s="130">
        <v>46135.416666666664</v>
      </c>
      <c r="K290" s="131" t="s">
        <v>430</v>
      </c>
      <c r="L290" s="126">
        <v>0.5</v>
      </c>
      <c r="M290" s="126">
        <v>0.0</v>
      </c>
      <c r="N290" s="132" t="str">
        <f t="array" ref="N290">LET(행번호, MATCH(1, INDEX(('수주 및 입금 진행현황'!$F:$F=G290) * ('수주 및 입금 진행현황'!$G:$G=H290) * ('수주 및 입금 진행현황'!$F:$F&lt;&gt;""), 0), 0), IF(ISNUMBER(행번호), HYPERLINK("#gid=" &amp; "1759022251" &amp; "&amp;range=A" &amp; 행번호, "이동"), "X"))</f>
        <v>X</v>
      </c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</row>
    <row r="291" ht="24.75" customHeight="1">
      <c r="A291" s="124"/>
      <c r="B291" s="116">
        <v>487.0</v>
      </c>
      <c r="C291" s="142">
        <v>46134.0</v>
      </c>
      <c r="D291" s="126" t="s">
        <v>88</v>
      </c>
      <c r="E291" s="150" t="s">
        <v>89</v>
      </c>
      <c r="F291" s="128" t="s">
        <v>90</v>
      </c>
      <c r="G291" s="129" t="s">
        <v>91</v>
      </c>
      <c r="H291" s="129" t="s">
        <v>567</v>
      </c>
      <c r="I291" s="129" t="s">
        <v>86</v>
      </c>
      <c r="J291" s="130">
        <v>46134.479166666664</v>
      </c>
      <c r="K291" s="131" t="s">
        <v>568</v>
      </c>
      <c r="L291" s="126">
        <v>0.5</v>
      </c>
      <c r="M291" s="126">
        <v>0.0</v>
      </c>
      <c r="N291" s="132" t="str">
        <f t="array" ref="N291">LET(행번호, MATCH(1, INDEX(('수주 및 입금 진행현황'!$F:$F=G291) * ('수주 및 입금 진행현황'!$G:$G=H291) * ('수주 및 입금 진행현황'!$F:$F&lt;&gt;""), 0), 0), IF(ISNUMBER(행번호), HYPERLINK("#gid=" &amp; "1759022251" &amp; "&amp;range=A" &amp; 행번호, "이동"), "X"))</f>
        <v>X</v>
      </c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</row>
    <row r="292" ht="23.25" customHeight="1">
      <c r="A292" s="124"/>
      <c r="B292" s="116">
        <v>486.0</v>
      </c>
      <c r="C292" s="142">
        <v>46134.0</v>
      </c>
      <c r="D292" s="126" t="s">
        <v>81</v>
      </c>
      <c r="E292" s="127" t="s">
        <v>553</v>
      </c>
      <c r="F292" s="128" t="s">
        <v>554</v>
      </c>
      <c r="G292" s="129" t="s">
        <v>91</v>
      </c>
      <c r="H292" s="129" t="s">
        <v>555</v>
      </c>
      <c r="I292" s="129" t="s">
        <v>86</v>
      </c>
      <c r="J292" s="130">
        <v>46134.479166666664</v>
      </c>
      <c r="K292" s="131" t="s">
        <v>569</v>
      </c>
      <c r="L292" s="126">
        <v>0.5</v>
      </c>
      <c r="M292" s="126">
        <v>0.0</v>
      </c>
      <c r="N292" s="132" t="str">
        <f t="array" ref="N292">LET(행번호, MATCH(1, INDEX(('수주 및 입금 진행현황'!$F:$F=G292) * ('수주 및 입금 진행현황'!$G:$G=H292) * ('수주 및 입금 진행현황'!$F:$F&lt;&gt;""), 0), 0), IF(ISNUMBER(행번호), HYPERLINK("#gid=" &amp; "1759022251" &amp; "&amp;range=A" &amp; 행번호, "이동"), "X"))</f>
        <v>X</v>
      </c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</row>
    <row r="293" ht="23.25" customHeight="1">
      <c r="A293" s="124"/>
      <c r="B293" s="116">
        <v>485.0</v>
      </c>
      <c r="C293" s="142">
        <v>46134.0</v>
      </c>
      <c r="D293" s="126" t="s">
        <v>88</v>
      </c>
      <c r="E293" s="150" t="s">
        <v>89</v>
      </c>
      <c r="F293" s="128" t="s">
        <v>90</v>
      </c>
      <c r="G293" s="129" t="s">
        <v>91</v>
      </c>
      <c r="H293" s="129" t="s">
        <v>567</v>
      </c>
      <c r="I293" s="129" t="s">
        <v>93</v>
      </c>
      <c r="J293" s="130">
        <v>46134.479166666664</v>
      </c>
      <c r="K293" s="131" t="s">
        <v>431</v>
      </c>
      <c r="L293" s="126">
        <v>0.25</v>
      </c>
      <c r="M293" s="126">
        <v>0.0</v>
      </c>
      <c r="N293" s="132" t="str">
        <f t="array" ref="N293">LET(행번호, MATCH(1, INDEX(('수주 및 입금 진행현황'!$F:$F=G293) * ('수주 및 입금 진행현황'!$G:$G=H293) * ('수주 및 입금 진행현황'!$F:$F&lt;&gt;""), 0), 0), IF(ISNUMBER(행번호), HYPERLINK("#gid=" &amp; "1759022251" &amp; "&amp;range=A" &amp; 행번호, "이동"), "X"))</f>
        <v>X</v>
      </c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</row>
    <row r="294" ht="22.5" customHeight="1">
      <c r="A294" s="124"/>
      <c r="B294" s="116">
        <v>484.0</v>
      </c>
      <c r="C294" s="142">
        <v>46134.0</v>
      </c>
      <c r="D294" s="126" t="s">
        <v>88</v>
      </c>
      <c r="E294" s="150" t="s">
        <v>89</v>
      </c>
      <c r="F294" s="128" t="s">
        <v>90</v>
      </c>
      <c r="G294" s="129" t="s">
        <v>91</v>
      </c>
      <c r="H294" s="129" t="s">
        <v>567</v>
      </c>
      <c r="I294" s="129" t="s">
        <v>86</v>
      </c>
      <c r="J294" s="130">
        <v>46134.479166666664</v>
      </c>
      <c r="K294" s="152" t="s">
        <v>570</v>
      </c>
      <c r="L294" s="126">
        <v>0.5</v>
      </c>
      <c r="M294" s="126">
        <v>0.0</v>
      </c>
      <c r="N294" s="132" t="str">
        <f t="array" ref="N294">LET(행번호, MATCH(1, INDEX(('수주 및 입금 진행현황'!$F:$F=G294) * ('수주 및 입금 진행현황'!$G:$G=H294) * ('수주 및 입금 진행현황'!$F:$F&lt;&gt;""), 0), 0), IF(ISNUMBER(행번호), HYPERLINK("#gid=" &amp; "1759022251" &amp; "&amp;range=A" &amp; 행번호, "이동"), "X"))</f>
        <v>X</v>
      </c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</row>
    <row r="295" ht="24.0" customHeight="1">
      <c r="A295" s="124"/>
      <c r="B295" s="116">
        <v>483.0</v>
      </c>
      <c r="C295" s="142">
        <v>46134.0</v>
      </c>
      <c r="D295" s="126" t="s">
        <v>88</v>
      </c>
      <c r="E295" s="127" t="s">
        <v>103</v>
      </c>
      <c r="F295" s="128" t="s">
        <v>104</v>
      </c>
      <c r="G295" s="129" t="s">
        <v>571</v>
      </c>
      <c r="H295" s="129" t="s">
        <v>572</v>
      </c>
      <c r="I295" s="129" t="s">
        <v>93</v>
      </c>
      <c r="J295" s="130">
        <v>46134.4375</v>
      </c>
      <c r="K295" s="131" t="s">
        <v>431</v>
      </c>
      <c r="L295" s="126">
        <v>0.25</v>
      </c>
      <c r="M295" s="126">
        <v>0.0</v>
      </c>
      <c r="N295" s="132" t="str">
        <f t="array" ref="N295">LET(행번호, MATCH(1, INDEX(('수주 및 입금 진행현황'!$F:$F=G295) * ('수주 및 입금 진행현황'!$G:$G=H295) * ('수주 및 입금 진행현황'!$F:$F&lt;&gt;""), 0), 0), IF(ISNUMBER(행번호), HYPERLINK("#gid=" &amp; "1759022251" &amp; "&amp;range=A" &amp; 행번호, "이동"), "X"))</f>
        <v>X</v>
      </c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</row>
    <row r="296" ht="24.0" customHeight="1">
      <c r="A296" s="124"/>
      <c r="B296" s="116">
        <v>482.0</v>
      </c>
      <c r="C296" s="142">
        <v>46134.0</v>
      </c>
      <c r="D296" s="126" t="s">
        <v>88</v>
      </c>
      <c r="E296" s="127" t="s">
        <v>103</v>
      </c>
      <c r="F296" s="128" t="s">
        <v>104</v>
      </c>
      <c r="G296" s="129" t="s">
        <v>571</v>
      </c>
      <c r="H296" s="129" t="s">
        <v>572</v>
      </c>
      <c r="I296" s="129" t="s">
        <v>86</v>
      </c>
      <c r="J296" s="130">
        <v>46134.4375</v>
      </c>
      <c r="K296" s="131" t="s">
        <v>573</v>
      </c>
      <c r="L296" s="126">
        <v>0.5</v>
      </c>
      <c r="M296" s="126">
        <v>0.0</v>
      </c>
      <c r="N296" s="132" t="str">
        <f t="array" ref="N296">LET(행번호, MATCH(1, INDEX(('수주 및 입금 진행현황'!$F:$F=G296) * ('수주 및 입금 진행현황'!$G:$G=H296) * ('수주 및 입금 진행현황'!$F:$F&lt;&gt;""), 0), 0), IF(ISNUMBER(행번호), HYPERLINK("#gid=" &amp; "1759022251" &amp; "&amp;range=A" &amp; 행번호, "이동"), "X"))</f>
        <v>X</v>
      </c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</row>
    <row r="297" ht="23.25" customHeight="1">
      <c r="A297" s="124"/>
      <c r="B297" s="116">
        <v>481.0</v>
      </c>
      <c r="C297" s="142">
        <v>46134.0</v>
      </c>
      <c r="D297" s="126" t="s">
        <v>88</v>
      </c>
      <c r="E297" s="127" t="s">
        <v>103</v>
      </c>
      <c r="F297" s="128" t="s">
        <v>104</v>
      </c>
      <c r="G297" s="129" t="s">
        <v>571</v>
      </c>
      <c r="H297" s="129" t="s">
        <v>572</v>
      </c>
      <c r="I297" s="129" t="s">
        <v>100</v>
      </c>
      <c r="J297" s="130">
        <v>46134.4375</v>
      </c>
      <c r="K297" s="131" t="s">
        <v>430</v>
      </c>
      <c r="L297" s="126">
        <v>0.25</v>
      </c>
      <c r="M297" s="126">
        <v>0.0</v>
      </c>
      <c r="N297" s="132" t="str">
        <f t="array" ref="N297">LET(행번호, MATCH(1, INDEX(('수주 및 입금 진행현황'!$F:$F=G297) * ('수주 및 입금 진행현황'!$G:$G=H297) * ('수주 및 입금 진행현황'!$F:$F&lt;&gt;""), 0), 0), IF(ISNUMBER(행번호), HYPERLINK("#gid=" &amp; "1759022251" &amp; "&amp;range=A" &amp; 행번호, "이동"), "X"))</f>
        <v>X</v>
      </c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</row>
    <row r="298" ht="14.25" customHeight="1">
      <c r="A298" s="124"/>
      <c r="B298" s="116">
        <v>480.0</v>
      </c>
      <c r="C298" s="143">
        <v>46133.0</v>
      </c>
      <c r="D298" s="126" t="s">
        <v>116</v>
      </c>
      <c r="E298" s="127" t="s">
        <v>270</v>
      </c>
      <c r="F298" s="128" t="s">
        <v>83</v>
      </c>
      <c r="G298" s="129" t="s">
        <v>499</v>
      </c>
      <c r="H298" s="129" t="s">
        <v>500</v>
      </c>
      <c r="I298" s="129" t="s">
        <v>120</v>
      </c>
      <c r="J298" s="138">
        <v>46132.458333333336</v>
      </c>
      <c r="K298" s="131" t="s">
        <v>574</v>
      </c>
      <c r="L298" s="126">
        <v>0.25</v>
      </c>
      <c r="M298" s="126">
        <v>0.0</v>
      </c>
      <c r="N298" s="132" t="str">
        <f t="array" ref="N298">LET(행번호, MATCH(1, INDEX(('수주 및 입금 진행현황'!$F:$F=G298) * ('수주 및 입금 진행현황'!$G:$G=H298) * ('수주 및 입금 진행현황'!$F:$F&lt;&gt;""), 0), 0), IF(ISNUMBER(행번호), HYPERLINK("#gid=" &amp; "1759022251" &amp; "&amp;range=A" &amp; 행번호, "이동"), "X"))</f>
        <v>X</v>
      </c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</row>
    <row r="299" ht="26.25" customHeight="1">
      <c r="A299" s="124"/>
      <c r="B299" s="116">
        <v>479.0</v>
      </c>
      <c r="C299" s="153">
        <v>46133.0</v>
      </c>
      <c r="D299" s="154" t="s">
        <v>88</v>
      </c>
      <c r="E299" s="150" t="s">
        <v>410</v>
      </c>
      <c r="F299" s="128" t="s">
        <v>104</v>
      </c>
      <c r="G299" s="129" t="s">
        <v>420</v>
      </c>
      <c r="H299" s="129" t="s">
        <v>421</v>
      </c>
      <c r="I299" s="129" t="s">
        <v>93</v>
      </c>
      <c r="J299" s="130">
        <v>46133.6875</v>
      </c>
      <c r="K299" s="131" t="s">
        <v>431</v>
      </c>
      <c r="L299" s="126">
        <v>0.25</v>
      </c>
      <c r="M299" s="126">
        <v>0.0</v>
      </c>
      <c r="N299" s="134" t="s">
        <v>95</v>
      </c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</row>
    <row r="300" ht="24.75" customHeight="1">
      <c r="A300" s="124"/>
      <c r="B300" s="116">
        <v>478.0</v>
      </c>
      <c r="C300" s="153">
        <v>46133.0</v>
      </c>
      <c r="D300" s="155" t="s">
        <v>88</v>
      </c>
      <c r="E300" s="150" t="s">
        <v>103</v>
      </c>
      <c r="F300" s="128" t="s">
        <v>104</v>
      </c>
      <c r="G300" s="129" t="s">
        <v>420</v>
      </c>
      <c r="H300" s="129" t="s">
        <v>421</v>
      </c>
      <c r="I300" s="129" t="s">
        <v>86</v>
      </c>
      <c r="J300" s="130">
        <v>46133.6875</v>
      </c>
      <c r="K300" s="131" t="s">
        <v>575</v>
      </c>
      <c r="L300" s="126">
        <v>0.5</v>
      </c>
      <c r="M300" s="126">
        <v>0.0</v>
      </c>
      <c r="N300" s="134" t="s">
        <v>95</v>
      </c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</row>
    <row r="301" ht="24.75" customHeight="1">
      <c r="A301" s="124"/>
      <c r="B301" s="116">
        <v>477.0</v>
      </c>
      <c r="C301" s="143">
        <v>46133.0</v>
      </c>
      <c r="D301" s="126" t="s">
        <v>88</v>
      </c>
      <c r="E301" s="150" t="s">
        <v>89</v>
      </c>
      <c r="F301" s="128" t="s">
        <v>90</v>
      </c>
      <c r="G301" s="129" t="s">
        <v>123</v>
      </c>
      <c r="H301" s="129" t="s">
        <v>576</v>
      </c>
      <c r="I301" s="129" t="s">
        <v>93</v>
      </c>
      <c r="J301" s="129" t="s">
        <v>577</v>
      </c>
      <c r="K301" s="131" t="s">
        <v>431</v>
      </c>
      <c r="L301" s="126">
        <v>0.25</v>
      </c>
      <c r="M301" s="126">
        <v>0.0</v>
      </c>
      <c r="N301" s="132" t="str">
        <f t="array" ref="N301">LET(행번호, MATCH(1, INDEX(('수주 및 입금 진행현황'!$F:$F=G301) * ('수주 및 입금 진행현황'!$G:$G=H301) * ('수주 및 입금 진행현황'!$F:$F&lt;&gt;""), 0), 0), IF(ISNUMBER(행번호), HYPERLINK("#gid=" &amp; "1759022251" &amp; "&amp;range=A" &amp; 행번호, "이동"), "X"))</f>
        <v>X</v>
      </c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</row>
    <row r="302" ht="23.25" customHeight="1">
      <c r="A302" s="124"/>
      <c r="B302" s="116">
        <v>476.0</v>
      </c>
      <c r="C302" s="143">
        <v>46133.0</v>
      </c>
      <c r="D302" s="126" t="s">
        <v>88</v>
      </c>
      <c r="E302" s="150" t="s">
        <v>89</v>
      </c>
      <c r="F302" s="128" t="s">
        <v>90</v>
      </c>
      <c r="G302" s="129" t="s">
        <v>123</v>
      </c>
      <c r="H302" s="129" t="s">
        <v>576</v>
      </c>
      <c r="I302" s="129" t="s">
        <v>86</v>
      </c>
      <c r="J302" s="129" t="s">
        <v>577</v>
      </c>
      <c r="K302" s="131" t="s">
        <v>578</v>
      </c>
      <c r="L302" s="126">
        <v>0.5</v>
      </c>
      <c r="M302" s="126">
        <v>0.0</v>
      </c>
      <c r="N302" s="132" t="str">
        <f t="array" ref="N302">LET(행번호, MATCH(1, INDEX(('수주 및 입금 진행현황'!$F:$F=G302) * ('수주 및 입금 진행현황'!$G:$G=H302) * ('수주 및 입금 진행현황'!$F:$F&lt;&gt;""), 0), 0), IF(ISNUMBER(행번호), HYPERLINK("#gid=" &amp; "1759022251" &amp; "&amp;range=A" &amp; 행번호, "이동"), "X"))</f>
        <v>X</v>
      </c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</row>
    <row r="303" ht="21.75" customHeight="1">
      <c r="A303" s="124"/>
      <c r="B303" s="116">
        <v>475.0</v>
      </c>
      <c r="C303" s="143">
        <v>46133.0</v>
      </c>
      <c r="D303" s="126" t="s">
        <v>88</v>
      </c>
      <c r="E303" s="150" t="s">
        <v>89</v>
      </c>
      <c r="F303" s="128" t="s">
        <v>90</v>
      </c>
      <c r="G303" s="129" t="s">
        <v>123</v>
      </c>
      <c r="H303" s="129" t="s">
        <v>576</v>
      </c>
      <c r="I303" s="129" t="s">
        <v>100</v>
      </c>
      <c r="J303" s="129" t="s">
        <v>577</v>
      </c>
      <c r="K303" s="131" t="s">
        <v>430</v>
      </c>
      <c r="L303" s="126">
        <v>0.25</v>
      </c>
      <c r="M303" s="126">
        <v>0.0</v>
      </c>
      <c r="N303" s="132" t="str">
        <f t="array" ref="N303">LET(행번호, MATCH(1, INDEX(('수주 및 입금 진행현황'!$F:$F=G303) * ('수주 및 입금 진행현황'!$G:$G=H303) * ('수주 및 입금 진행현황'!$F:$F&lt;&gt;""), 0), 0), IF(ISNUMBER(행번호), HYPERLINK("#gid=" &amp; "1759022251" &amp; "&amp;range=A" &amp; 행번호, "이동"), "X"))</f>
        <v>X</v>
      </c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</row>
    <row r="304" ht="32.25" customHeight="1">
      <c r="A304" s="124"/>
      <c r="B304" s="116">
        <v>474.0</v>
      </c>
      <c r="C304" s="142">
        <v>46132.0</v>
      </c>
      <c r="D304" s="126" t="s">
        <v>81</v>
      </c>
      <c r="E304" s="127" t="s">
        <v>579</v>
      </c>
      <c r="F304" s="128" t="s">
        <v>83</v>
      </c>
      <c r="G304" s="129" t="s">
        <v>580</v>
      </c>
      <c r="H304" s="129" t="s">
        <v>581</v>
      </c>
      <c r="I304" s="129" t="s">
        <v>86</v>
      </c>
      <c r="J304" s="130">
        <v>46132.6875</v>
      </c>
      <c r="K304" s="131" t="s">
        <v>582</v>
      </c>
      <c r="L304" s="126">
        <v>0.5</v>
      </c>
      <c r="M304" s="126">
        <v>0.0</v>
      </c>
      <c r="N304" s="132" t="str">
        <f t="array" ref="N304">LET(행번호, MATCH(1, INDEX(('수주 및 입금 진행현황'!$F:$F=G304) * ('수주 및 입금 진행현황'!$G:$G=H304) * ('수주 및 입금 진행현황'!$F:$F&lt;&gt;""), 0), 0), IF(ISNUMBER(행번호), HYPERLINK("#gid=" &amp; "1759022251" &amp; "&amp;range=A" &amp; 행번호, "이동"), "X"))</f>
        <v>X</v>
      </c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</row>
    <row r="305" ht="18.0" customHeight="1">
      <c r="A305" s="124"/>
      <c r="B305" s="116">
        <v>473.0</v>
      </c>
      <c r="C305" s="142">
        <v>46132.0</v>
      </c>
      <c r="D305" s="126" t="s">
        <v>116</v>
      </c>
      <c r="E305" s="127" t="s">
        <v>270</v>
      </c>
      <c r="F305" s="128" t="s">
        <v>83</v>
      </c>
      <c r="G305" s="129" t="s">
        <v>499</v>
      </c>
      <c r="H305" s="129" t="s">
        <v>500</v>
      </c>
      <c r="I305" s="129" t="s">
        <v>120</v>
      </c>
      <c r="J305" s="138">
        <v>46132.458333333336</v>
      </c>
      <c r="K305" s="131" t="s">
        <v>583</v>
      </c>
      <c r="L305" s="126">
        <v>0.25</v>
      </c>
      <c r="M305" s="126">
        <v>0.0</v>
      </c>
      <c r="N305" s="132" t="str">
        <f t="array" ref="N305">LET(행번호, MATCH(1, INDEX(('수주 및 입금 진행현황'!$F:$F=G305) * ('수주 및 입금 진행현황'!$G:$G=H305) * ('수주 및 입금 진행현황'!$F:$F&lt;&gt;""), 0), 0), IF(ISNUMBER(행번호), HYPERLINK("#gid=" &amp; "1759022251" &amp; "&amp;range=A" &amp; 행번호, "이동"), "X"))</f>
        <v>X</v>
      </c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</row>
    <row r="306" ht="33.75" customHeight="1">
      <c r="A306" s="124"/>
      <c r="B306" s="116">
        <v>472.0</v>
      </c>
      <c r="C306" s="142">
        <v>46132.0</v>
      </c>
      <c r="D306" s="126" t="s">
        <v>81</v>
      </c>
      <c r="E306" s="127" t="s">
        <v>579</v>
      </c>
      <c r="F306" s="128" t="s">
        <v>83</v>
      </c>
      <c r="G306" s="129" t="s">
        <v>584</v>
      </c>
      <c r="H306" s="129" t="s">
        <v>585</v>
      </c>
      <c r="I306" s="129" t="s">
        <v>86</v>
      </c>
      <c r="J306" s="130">
        <v>46132.416666666664</v>
      </c>
      <c r="K306" s="131" t="s">
        <v>586</v>
      </c>
      <c r="L306" s="126">
        <v>0.5</v>
      </c>
      <c r="M306" s="132"/>
      <c r="N306" s="132" t="str">
        <f t="array" ref="N306">LET(행번호, MATCH(1, INDEX(('수주 및 입금 진행현황'!$F:$F=#REF!) * ('수주 및 입금 진행현황'!$G:$G=#REF!) * ('수주 및 입금 진행현황'!$F:$F&lt;&gt;""), 0), 0), IF(ISNUMBER(행번호), HYPERLINK("#gid=" &amp; "1759022251" &amp; "&amp;range=A" &amp; 행번호, "이동"), "X"))</f>
        <v>X</v>
      </c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</row>
    <row r="307" ht="24.0" customHeight="1">
      <c r="A307" s="124"/>
      <c r="B307" s="116">
        <v>471.0</v>
      </c>
      <c r="C307" s="143">
        <v>46129.0</v>
      </c>
      <c r="D307" s="126" t="s">
        <v>116</v>
      </c>
      <c r="E307" s="127" t="s">
        <v>270</v>
      </c>
      <c r="F307" s="128" t="s">
        <v>83</v>
      </c>
      <c r="G307" s="129" t="s">
        <v>499</v>
      </c>
      <c r="H307" s="129" t="s">
        <v>500</v>
      </c>
      <c r="I307" s="129" t="s">
        <v>120</v>
      </c>
      <c r="J307" s="138">
        <v>46129.583333333336</v>
      </c>
      <c r="K307" s="131" t="s">
        <v>535</v>
      </c>
      <c r="L307" s="126">
        <v>0.5</v>
      </c>
      <c r="M307" s="126">
        <v>0.0</v>
      </c>
      <c r="N307" s="132" t="str">
        <f t="array" ref="N307">LET(행번호, MATCH(1, INDEX(('수주 및 입금 진행현황'!$F:$F=#REF!) * ('수주 및 입금 진행현황'!$G:$G=#REF!) * ('수주 및 입금 진행현황'!$F:$F&lt;&gt;""), 0), 0), IF(ISNUMBER(행번호), HYPERLINK("#gid=" &amp; "1759022251" &amp; "&amp;range=A" &amp; 행번호, "이동"), "X"))</f>
        <v>X</v>
      </c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</row>
    <row r="308">
      <c r="A308" s="124"/>
      <c r="B308" s="116">
        <v>470.0</v>
      </c>
      <c r="C308" s="143">
        <v>46129.0</v>
      </c>
      <c r="D308" s="126" t="s">
        <v>226</v>
      </c>
      <c r="E308" s="127" t="s">
        <v>587</v>
      </c>
      <c r="F308" s="128" t="s">
        <v>588</v>
      </c>
      <c r="G308" s="129" t="s">
        <v>589</v>
      </c>
      <c r="H308" s="129" t="s">
        <v>590</v>
      </c>
      <c r="I308" s="129" t="s">
        <v>261</v>
      </c>
      <c r="J308" s="138">
        <v>46129.479166666664</v>
      </c>
      <c r="K308" s="131" t="s">
        <v>591</v>
      </c>
      <c r="L308" s="126">
        <v>0.5</v>
      </c>
      <c r="M308" s="126">
        <v>0.0</v>
      </c>
      <c r="N308" s="132" t="str">
        <f t="array" ref="N308">LET(행번호, MATCH(1, INDEX(('수주 및 입금 진행현황'!$F:$F=#REF!) * ('수주 및 입금 진행현황'!$G:$G=#REF!) * ('수주 및 입금 진행현황'!$F:$F&lt;&gt;""), 0), 0), IF(ISNUMBER(행번호), HYPERLINK("#gid=" &amp; "1759022251" &amp; "&amp;range=A" &amp; 행번호, "이동"), "X"))</f>
        <v>X</v>
      </c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</row>
    <row r="309">
      <c r="A309" s="124"/>
      <c r="B309" s="116">
        <v>469.0</v>
      </c>
      <c r="C309" s="142">
        <v>46128.0</v>
      </c>
      <c r="D309" s="126" t="s">
        <v>226</v>
      </c>
      <c r="E309" s="127" t="s">
        <v>579</v>
      </c>
      <c r="F309" s="128" t="s">
        <v>83</v>
      </c>
      <c r="G309" s="129" t="s">
        <v>200</v>
      </c>
      <c r="H309" s="129" t="s">
        <v>592</v>
      </c>
      <c r="I309" s="129" t="s">
        <v>86</v>
      </c>
      <c r="J309" s="130">
        <v>46128.729166666664</v>
      </c>
      <c r="K309" s="131" t="s">
        <v>593</v>
      </c>
      <c r="L309" s="126">
        <v>0.5</v>
      </c>
      <c r="M309" s="126">
        <v>0.0</v>
      </c>
      <c r="N309" s="132" t="str">
        <f t="array" ref="N309">LET(행번호, MATCH(1, INDEX(('수주 및 입금 진행현황'!$F:$F=#REF!) * ('수주 및 입금 진행현황'!$G:$G=#REF!) * ('수주 및 입금 진행현황'!$F:$F&lt;&gt;""), 0), 0), IF(ISNUMBER(행번호), HYPERLINK("#gid=" &amp; "1759022251" &amp; "&amp;range=A" &amp; 행번호, "이동"), "X"))</f>
        <v>X</v>
      </c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</row>
    <row r="310">
      <c r="A310" s="124"/>
      <c r="B310" s="116">
        <v>468.0</v>
      </c>
      <c r="C310" s="142">
        <v>46128.0</v>
      </c>
      <c r="D310" s="126" t="s">
        <v>226</v>
      </c>
      <c r="E310" s="127" t="s">
        <v>579</v>
      </c>
      <c r="F310" s="128" t="s">
        <v>83</v>
      </c>
      <c r="G310" s="129" t="s">
        <v>200</v>
      </c>
      <c r="H310" s="129" t="s">
        <v>594</v>
      </c>
      <c r="I310" s="129" t="s">
        <v>86</v>
      </c>
      <c r="J310" s="130">
        <v>46128.729166666664</v>
      </c>
      <c r="K310" s="131" t="s">
        <v>593</v>
      </c>
      <c r="L310" s="126">
        <v>0.5</v>
      </c>
      <c r="M310" s="126">
        <v>0.0</v>
      </c>
      <c r="N310" s="132" t="str">
        <f t="array" ref="N310">LET(행번호, MATCH(1, INDEX(('수주 및 입금 진행현황'!$F:$F=#REF!) * ('수주 및 입금 진행현황'!$G:$G=#REF!) * ('수주 및 입금 진행현황'!$F:$F&lt;&gt;""), 0), 0), IF(ISNUMBER(행번호), HYPERLINK("#gid=" &amp; "1759022251" &amp; "&amp;range=A" &amp; 행번호, "이동"), "X"))</f>
        <v>X</v>
      </c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</row>
    <row r="311">
      <c r="A311" s="124"/>
      <c r="B311" s="116">
        <v>467.0</v>
      </c>
      <c r="C311" s="142">
        <v>46128.0</v>
      </c>
      <c r="D311" s="126" t="s">
        <v>226</v>
      </c>
      <c r="E311" s="127" t="s">
        <v>587</v>
      </c>
      <c r="F311" s="128" t="s">
        <v>588</v>
      </c>
      <c r="G311" s="129" t="s">
        <v>589</v>
      </c>
      <c r="H311" s="129" t="s">
        <v>590</v>
      </c>
      <c r="I311" s="129" t="s">
        <v>261</v>
      </c>
      <c r="J311" s="130">
        <v>46128.645833333336</v>
      </c>
      <c r="K311" s="131" t="s">
        <v>595</v>
      </c>
      <c r="L311" s="126">
        <v>0.5</v>
      </c>
      <c r="M311" s="126">
        <v>0.0</v>
      </c>
      <c r="N311" s="132" t="str">
        <f t="array" ref="N311">LET(행번호, MATCH(1, INDEX(('수주 및 입금 진행현황'!$F:$F=G311) * ('수주 및 입금 진행현황'!$G:$G=H311) * ('수주 및 입금 진행현황'!$F:$F&lt;&gt;""), 0), 0), IF(ISNUMBER(행번호), HYPERLINK("#gid=" &amp; "1759022251" &amp; "&amp;range=A" &amp; 행번호, "이동"), "X"))</f>
        <v>X</v>
      </c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</row>
    <row r="312">
      <c r="A312" s="124"/>
      <c r="B312" s="116">
        <v>466.0</v>
      </c>
      <c r="C312" s="142">
        <v>46128.0</v>
      </c>
      <c r="D312" s="126" t="s">
        <v>88</v>
      </c>
      <c r="E312" s="127" t="s">
        <v>596</v>
      </c>
      <c r="F312" s="128" t="s">
        <v>90</v>
      </c>
      <c r="G312" s="129" t="s">
        <v>597</v>
      </c>
      <c r="H312" s="129" t="s">
        <v>598</v>
      </c>
      <c r="I312" s="129" t="s">
        <v>93</v>
      </c>
      <c r="J312" s="130">
        <v>46128.604166666664</v>
      </c>
      <c r="K312" s="131" t="s">
        <v>431</v>
      </c>
      <c r="L312" s="126">
        <v>0.25</v>
      </c>
      <c r="M312" s="126">
        <v>0.0</v>
      </c>
      <c r="N312" s="132" t="str">
        <f t="array" ref="N312">LET(행번호, MATCH(1, INDEX(('수주 및 입금 진행현황'!$F:$F=G312) * ('수주 및 입금 진행현황'!$G:$G=H312) * ('수주 및 입금 진행현황'!$F:$F&lt;&gt;""), 0), 0), IF(ISNUMBER(행번호), HYPERLINK("#gid=" &amp; "1759022251" &amp; "&amp;range=A" &amp; 행번호, "이동"), "X"))</f>
        <v>X</v>
      </c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</row>
    <row r="313">
      <c r="A313" s="124"/>
      <c r="B313" s="116">
        <v>465.0</v>
      </c>
      <c r="C313" s="142">
        <v>46128.0</v>
      </c>
      <c r="D313" s="126" t="s">
        <v>88</v>
      </c>
      <c r="E313" s="127" t="s">
        <v>596</v>
      </c>
      <c r="F313" s="128" t="s">
        <v>90</v>
      </c>
      <c r="G313" s="129" t="s">
        <v>597</v>
      </c>
      <c r="H313" s="129" t="s">
        <v>598</v>
      </c>
      <c r="I313" s="129" t="s">
        <v>86</v>
      </c>
      <c r="J313" s="130">
        <v>46128.604166666664</v>
      </c>
      <c r="K313" s="131" t="s">
        <v>99</v>
      </c>
      <c r="L313" s="126">
        <v>0.5</v>
      </c>
      <c r="M313" s="126">
        <v>0.0</v>
      </c>
      <c r="N313" s="132" t="str">
        <f t="array" ref="N313">LET(행번호, MATCH(1, INDEX(('수주 및 입금 진행현황'!$F:$F=G313) * ('수주 및 입금 진행현황'!$G:$G=H313) * ('수주 및 입금 진행현황'!$F:$F&lt;&gt;""), 0), 0), IF(ISNUMBER(행번호), HYPERLINK("#gid=" &amp; "1759022251" &amp; "&amp;range=A" &amp; 행번호, "이동"), "X"))</f>
        <v>X</v>
      </c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</row>
    <row r="314">
      <c r="A314" s="124"/>
      <c r="B314" s="116">
        <v>464.0</v>
      </c>
      <c r="C314" s="142">
        <v>46128.0</v>
      </c>
      <c r="D314" s="126" t="s">
        <v>88</v>
      </c>
      <c r="E314" s="127" t="s">
        <v>596</v>
      </c>
      <c r="F314" s="128" t="s">
        <v>90</v>
      </c>
      <c r="G314" s="129" t="s">
        <v>91</v>
      </c>
      <c r="H314" s="129" t="s">
        <v>478</v>
      </c>
      <c r="I314" s="129" t="s">
        <v>93</v>
      </c>
      <c r="J314" s="130">
        <v>46128.416666666664</v>
      </c>
      <c r="K314" s="131" t="s">
        <v>431</v>
      </c>
      <c r="L314" s="126">
        <v>0.25</v>
      </c>
      <c r="M314" s="126">
        <v>0.0</v>
      </c>
      <c r="N314" s="132" t="str">
        <f t="array" ref="N314">LET(행번호, MATCH(1, INDEX(('수주 및 입금 진행현황'!$F:$F=G314) * ('수주 및 입금 진행현황'!$G:$G=H314) * ('수주 및 입금 진행현황'!$F:$F&lt;&gt;""), 0), 0), IF(ISNUMBER(행번호), HYPERLINK("#gid=" &amp; "1759022251" &amp; "&amp;range=A" &amp; 행번호, "이동"), "X"))</f>
        <v>X</v>
      </c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</row>
    <row r="315">
      <c r="A315" s="124"/>
      <c r="B315" s="116">
        <v>462.0</v>
      </c>
      <c r="C315" s="142">
        <v>46128.0</v>
      </c>
      <c r="D315" s="126" t="s">
        <v>88</v>
      </c>
      <c r="E315" s="127" t="s">
        <v>596</v>
      </c>
      <c r="F315" s="128" t="s">
        <v>90</v>
      </c>
      <c r="G315" s="129" t="s">
        <v>91</v>
      </c>
      <c r="H315" s="129" t="s">
        <v>478</v>
      </c>
      <c r="I315" s="129" t="s">
        <v>86</v>
      </c>
      <c r="J315" s="130">
        <v>46128.416666666664</v>
      </c>
      <c r="K315" s="131" t="s">
        <v>99</v>
      </c>
      <c r="L315" s="126">
        <v>0.5</v>
      </c>
      <c r="M315" s="126">
        <v>0.0</v>
      </c>
      <c r="N315" s="132" t="str">
        <f t="array" ref="N315">LET(행번호, MATCH(1, INDEX(('수주 및 입금 진행현황'!$F:$F=G315) * ('수주 및 입금 진행현황'!$G:$G=H315) * ('수주 및 입금 진행현황'!$F:$F&lt;&gt;""), 0), 0), IF(ISNUMBER(행번호), HYPERLINK("#gid=" &amp; "1759022251" &amp; "&amp;range=A" &amp; 행번호, "이동"), "X"))</f>
        <v>X</v>
      </c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</row>
    <row r="316">
      <c r="A316" s="124"/>
      <c r="B316" s="116">
        <v>463.0</v>
      </c>
      <c r="C316" s="142">
        <v>46128.0</v>
      </c>
      <c r="D316" s="126" t="s">
        <v>88</v>
      </c>
      <c r="E316" s="127" t="s">
        <v>596</v>
      </c>
      <c r="F316" s="128" t="s">
        <v>90</v>
      </c>
      <c r="G316" s="129" t="s">
        <v>91</v>
      </c>
      <c r="H316" s="129" t="s">
        <v>478</v>
      </c>
      <c r="I316" s="129" t="s">
        <v>100</v>
      </c>
      <c r="J316" s="130">
        <v>46128.416666666664</v>
      </c>
      <c r="K316" s="131" t="s">
        <v>430</v>
      </c>
      <c r="L316" s="126">
        <v>0.25</v>
      </c>
      <c r="M316" s="126">
        <v>0.0</v>
      </c>
      <c r="N316" s="132" t="str">
        <f t="array" ref="N316">LET(행번호, MATCH(1, INDEX(('수주 및 입금 진행현황'!$F:$F=G316) * ('수주 및 입금 진행현황'!$G:$G=H316) * ('수주 및 입금 진행현황'!$F:$F&lt;&gt;""), 0), 0), IF(ISNUMBER(행번호), HYPERLINK("#gid=" &amp; "1759022251" &amp; "&amp;range=A" &amp; 행번호, "이동"), "X"))</f>
        <v>X</v>
      </c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</row>
    <row r="317" ht="24.0" customHeight="1">
      <c r="A317" s="124"/>
      <c r="B317" s="116">
        <v>461.0</v>
      </c>
      <c r="C317" s="156">
        <v>46127.0</v>
      </c>
      <c r="D317" s="157" t="s">
        <v>88</v>
      </c>
      <c r="E317" s="127" t="s">
        <v>596</v>
      </c>
      <c r="F317" s="128" t="s">
        <v>90</v>
      </c>
      <c r="G317" s="129" t="s">
        <v>357</v>
      </c>
      <c r="H317" s="129" t="s">
        <v>599</v>
      </c>
      <c r="I317" s="129" t="s">
        <v>93</v>
      </c>
      <c r="J317" s="130">
        <v>46127.666666666664</v>
      </c>
      <c r="K317" s="158" t="s">
        <v>600</v>
      </c>
      <c r="L317" s="126">
        <v>0.25</v>
      </c>
      <c r="M317" s="126">
        <v>0.0</v>
      </c>
      <c r="N317" s="132" t="str">
        <f t="array" ref="N317">LET(행번호, MATCH(1, INDEX(('수주 및 입금 진행현황'!$F:$F=G317) * ('수주 및 입금 진행현황'!$G:$G=H317) * ('수주 및 입금 진행현황'!$F:$F&lt;&gt;""), 0), 0), IF(ISNUMBER(행번호), HYPERLINK("#gid=" &amp; "1759022251" &amp; "&amp;range=A" &amp; 행번호, "이동"), "X"))</f>
        <v>X</v>
      </c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</row>
    <row r="318" ht="21.75" customHeight="1">
      <c r="A318" s="124"/>
      <c r="B318" s="116">
        <v>460.0</v>
      </c>
      <c r="C318" s="156">
        <v>46127.0</v>
      </c>
      <c r="D318" s="157" t="s">
        <v>88</v>
      </c>
      <c r="E318" s="127" t="s">
        <v>596</v>
      </c>
      <c r="F318" s="128" t="s">
        <v>90</v>
      </c>
      <c r="G318" s="129" t="s">
        <v>357</v>
      </c>
      <c r="H318" s="129" t="s">
        <v>599</v>
      </c>
      <c r="I318" s="129" t="s">
        <v>86</v>
      </c>
      <c r="J318" s="130">
        <v>46127.666666666664</v>
      </c>
      <c r="K318" s="131" t="s">
        <v>601</v>
      </c>
      <c r="L318" s="126">
        <v>0.5</v>
      </c>
      <c r="M318" s="126">
        <v>0.0</v>
      </c>
      <c r="N318" s="132" t="str">
        <f t="array" ref="N318">LET(행번호, MATCH(1, INDEX(('수주 및 입금 진행현황'!$F:$F=G318) * ('수주 및 입금 진행현황'!$G:$G=H318) * ('수주 및 입금 진행현황'!$F:$F&lt;&gt;""), 0), 0), IF(ISNUMBER(행번호), HYPERLINK("#gid=" &amp; "1759022251" &amp; "&amp;range=A" &amp; 행번호, "이동"), "X"))</f>
        <v>X</v>
      </c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</row>
    <row r="319" ht="24.0" customHeight="1">
      <c r="A319" s="124"/>
      <c r="B319" s="116">
        <v>459.0</v>
      </c>
      <c r="C319" s="156">
        <v>46127.0</v>
      </c>
      <c r="D319" s="157" t="s">
        <v>88</v>
      </c>
      <c r="E319" s="127" t="s">
        <v>596</v>
      </c>
      <c r="F319" s="128" t="s">
        <v>90</v>
      </c>
      <c r="G319" s="129" t="s">
        <v>357</v>
      </c>
      <c r="H319" s="129" t="s">
        <v>599</v>
      </c>
      <c r="I319" s="129" t="s">
        <v>100</v>
      </c>
      <c r="J319" s="130">
        <v>46127.666666666664</v>
      </c>
      <c r="K319" s="158" t="s">
        <v>602</v>
      </c>
      <c r="L319" s="126">
        <v>0.25</v>
      </c>
      <c r="M319" s="126">
        <v>0.0</v>
      </c>
      <c r="N319" s="132" t="str">
        <f t="array" ref="N319">LET(행번호, MATCH(1, INDEX(('수주 및 입금 진행현황'!$F:$F=G319) * ('수주 및 입금 진행현황'!$G:$G=H319) * ('수주 및 입금 진행현황'!$F:$F&lt;&gt;""), 0), 0), IF(ISNUMBER(행번호), HYPERLINK("#gid=" &amp; "1759022251" &amp; "&amp;range=A" &amp; 행번호, "이동"), "X"))</f>
        <v>X</v>
      </c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</row>
    <row r="320" ht="22.5" customHeight="1">
      <c r="A320" s="124"/>
      <c r="B320" s="116">
        <v>458.0</v>
      </c>
      <c r="C320" s="156">
        <v>46127.0</v>
      </c>
      <c r="D320" s="126" t="s">
        <v>81</v>
      </c>
      <c r="E320" s="127" t="s">
        <v>603</v>
      </c>
      <c r="F320" s="128" t="s">
        <v>111</v>
      </c>
      <c r="G320" s="129" t="s">
        <v>551</v>
      </c>
      <c r="H320" s="129" t="s">
        <v>604</v>
      </c>
      <c r="I320" s="129" t="s">
        <v>86</v>
      </c>
      <c r="J320" s="130">
        <v>46127.645833333336</v>
      </c>
      <c r="K320" s="158" t="s">
        <v>605</v>
      </c>
      <c r="L320" s="126">
        <v>0.5</v>
      </c>
      <c r="M320" s="126">
        <v>0.0</v>
      </c>
      <c r="N320" s="132" t="str">
        <f t="array" ref="N320">LET(행번호, MATCH(1, INDEX(('수주 및 입금 진행현황'!$F:$F=G320) * ('수주 및 입금 진행현황'!$G:$G=H320) * ('수주 및 입금 진행현황'!$F:$F&lt;&gt;""), 0), 0), IF(ISNUMBER(행번호), HYPERLINK("#gid=" &amp; "1759022251" &amp; "&amp;range=A" &amp; 행번호, "이동"), "X"))</f>
        <v>X</v>
      </c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</row>
    <row r="321" ht="25.5" customHeight="1">
      <c r="A321" s="124"/>
      <c r="B321" s="116">
        <v>457.0</v>
      </c>
      <c r="C321" s="156">
        <v>46127.0</v>
      </c>
      <c r="D321" s="157" t="s">
        <v>88</v>
      </c>
      <c r="E321" s="127" t="s">
        <v>606</v>
      </c>
      <c r="F321" s="128" t="s">
        <v>104</v>
      </c>
      <c r="G321" s="129" t="s">
        <v>91</v>
      </c>
      <c r="H321" s="129" t="s">
        <v>247</v>
      </c>
      <c r="I321" s="129" t="s">
        <v>93</v>
      </c>
      <c r="J321" s="130">
        <v>46127.583333333336</v>
      </c>
      <c r="K321" s="158" t="s">
        <v>600</v>
      </c>
      <c r="L321" s="126">
        <v>0.25</v>
      </c>
      <c r="M321" s="126">
        <v>0.0</v>
      </c>
      <c r="N321" s="134" t="s">
        <v>95</v>
      </c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</row>
    <row r="322" ht="22.5" customHeight="1">
      <c r="A322" s="124"/>
      <c r="B322" s="116">
        <v>456.0</v>
      </c>
      <c r="C322" s="143">
        <v>46127.0</v>
      </c>
      <c r="D322" s="126" t="s">
        <v>88</v>
      </c>
      <c r="E322" s="127" t="s">
        <v>606</v>
      </c>
      <c r="F322" s="128" t="s">
        <v>104</v>
      </c>
      <c r="G322" s="129" t="s">
        <v>91</v>
      </c>
      <c r="H322" s="129" t="s">
        <v>247</v>
      </c>
      <c r="I322" s="129" t="s">
        <v>86</v>
      </c>
      <c r="J322" s="130">
        <v>46127.583333333336</v>
      </c>
      <c r="K322" s="158" t="s">
        <v>607</v>
      </c>
      <c r="L322" s="126">
        <v>0.5</v>
      </c>
      <c r="M322" s="126">
        <v>0.0</v>
      </c>
      <c r="N322" s="134" t="s">
        <v>95</v>
      </c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</row>
    <row r="323" ht="24.75" customHeight="1">
      <c r="A323" s="124"/>
      <c r="B323" s="116">
        <v>455.0</v>
      </c>
      <c r="C323" s="143">
        <v>46127.0</v>
      </c>
      <c r="D323" s="126" t="s">
        <v>88</v>
      </c>
      <c r="E323" s="127" t="s">
        <v>606</v>
      </c>
      <c r="F323" s="128" t="s">
        <v>104</v>
      </c>
      <c r="G323" s="129" t="s">
        <v>142</v>
      </c>
      <c r="H323" s="129" t="s">
        <v>608</v>
      </c>
      <c r="I323" s="129" t="s">
        <v>100</v>
      </c>
      <c r="J323" s="130">
        <v>46127.416666666664</v>
      </c>
      <c r="K323" s="158" t="s">
        <v>602</v>
      </c>
      <c r="L323" s="126">
        <v>0.25</v>
      </c>
      <c r="M323" s="126">
        <v>0.0</v>
      </c>
      <c r="N323" s="132" t="str">
        <f t="array" ref="N323">LET(행번호, MATCH(1, INDEX(('수주 및 입금 진행현황'!$F:$F=G323) * ('수주 및 입금 진행현황'!$G:$G=H323) * ('수주 및 입금 진행현황'!$F:$F&lt;&gt;""), 0), 0), IF(ISNUMBER(행번호), HYPERLINK("#gid=" &amp; "1759022251" &amp; "&amp;range=A" &amp; 행번호, "이동"), "X"))</f>
        <v>X</v>
      </c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</row>
    <row r="324" ht="24.0" customHeight="1">
      <c r="A324" s="124"/>
      <c r="B324" s="116">
        <v>454.0</v>
      </c>
      <c r="C324" s="143">
        <v>46127.0</v>
      </c>
      <c r="D324" s="126" t="s">
        <v>88</v>
      </c>
      <c r="E324" s="127" t="s">
        <v>606</v>
      </c>
      <c r="F324" s="128" t="s">
        <v>104</v>
      </c>
      <c r="G324" s="129" t="s">
        <v>273</v>
      </c>
      <c r="H324" s="129" t="s">
        <v>609</v>
      </c>
      <c r="I324" s="129" t="s">
        <v>100</v>
      </c>
      <c r="J324" s="130">
        <v>46127.416666666664</v>
      </c>
      <c r="K324" s="158" t="s">
        <v>602</v>
      </c>
      <c r="L324" s="126">
        <v>0.25</v>
      </c>
      <c r="M324" s="126">
        <v>0.0</v>
      </c>
      <c r="N324" s="132" t="str">
        <f t="array" ref="N324">LET(행번호, MATCH(1, INDEX(('수주 및 입금 진행현황'!$F:$F=G324) * ('수주 및 입금 진행현황'!$G:$G=H324) * ('수주 및 입금 진행현황'!$F:$F&lt;&gt;""), 0), 0), IF(ISNUMBER(행번호), HYPERLINK("#gid=" &amp; "1759022251" &amp; "&amp;range=A" &amp; 행번호, "이동"), "X"))</f>
        <v>X</v>
      </c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</row>
    <row r="325" ht="22.5" customHeight="1">
      <c r="A325" s="124"/>
      <c r="B325" s="116">
        <v>453.0</v>
      </c>
      <c r="C325" s="142">
        <v>46126.0</v>
      </c>
      <c r="D325" s="126" t="s">
        <v>88</v>
      </c>
      <c r="E325" s="127" t="s">
        <v>596</v>
      </c>
      <c r="F325" s="128" t="s">
        <v>90</v>
      </c>
      <c r="G325" s="129" t="s">
        <v>597</v>
      </c>
      <c r="H325" s="129" t="s">
        <v>610</v>
      </c>
      <c r="I325" s="129" t="s">
        <v>93</v>
      </c>
      <c r="J325" s="130">
        <v>46126.666666666664</v>
      </c>
      <c r="K325" s="158" t="s">
        <v>600</v>
      </c>
      <c r="L325" s="126">
        <v>0.25</v>
      </c>
      <c r="M325" s="126">
        <v>0.0</v>
      </c>
      <c r="N325" s="132" t="str">
        <f t="array" ref="N325">LET(행번호, MATCH(1, INDEX(('수주 및 입금 진행현황'!$F:$F=G325) * ('수주 및 입금 진행현황'!$G:$G=H325) * ('수주 및 입금 진행현황'!$F:$F&lt;&gt;""), 0), 0), IF(ISNUMBER(행번호), HYPERLINK("#gid=" &amp; "1759022251" &amp; "&amp;range=A" &amp; 행번호, "이동"), "X"))</f>
        <v>X</v>
      </c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</row>
    <row r="326" ht="27.0" customHeight="1">
      <c r="A326" s="124"/>
      <c r="B326" s="116">
        <v>452.0</v>
      </c>
      <c r="C326" s="142">
        <v>46126.0</v>
      </c>
      <c r="D326" s="126" t="s">
        <v>88</v>
      </c>
      <c r="E326" s="127" t="s">
        <v>606</v>
      </c>
      <c r="F326" s="128" t="s">
        <v>104</v>
      </c>
      <c r="G326" s="129" t="s">
        <v>142</v>
      </c>
      <c r="H326" s="129" t="s">
        <v>608</v>
      </c>
      <c r="I326" s="129" t="s">
        <v>86</v>
      </c>
      <c r="J326" s="130">
        <v>46126.604166666664</v>
      </c>
      <c r="K326" s="158" t="s">
        <v>611</v>
      </c>
      <c r="L326" s="126">
        <v>0.5</v>
      </c>
      <c r="M326" s="126">
        <v>0.0</v>
      </c>
      <c r="N326" s="132" t="str">
        <f t="array" ref="N326">LET(행번호, MATCH(1, INDEX(('수주 및 입금 진행현황'!$F:$F=G326) * ('수주 및 입금 진행현황'!$G:$G=H326) * ('수주 및 입금 진행현황'!$F:$F&lt;&gt;""), 0), 0), IF(ISNUMBER(행번호), HYPERLINK("#gid=" &amp; "1759022251" &amp; "&amp;range=A" &amp; 행번호, "이동"), "X"))</f>
        <v>X</v>
      </c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</row>
    <row r="327" ht="24.0" customHeight="1">
      <c r="A327" s="124"/>
      <c r="B327" s="116">
        <v>451.0</v>
      </c>
      <c r="C327" s="142">
        <v>46126.0</v>
      </c>
      <c r="D327" s="126" t="s">
        <v>88</v>
      </c>
      <c r="E327" s="127" t="s">
        <v>606</v>
      </c>
      <c r="F327" s="128" t="s">
        <v>104</v>
      </c>
      <c r="G327" s="129" t="s">
        <v>123</v>
      </c>
      <c r="H327" s="129" t="s">
        <v>612</v>
      </c>
      <c r="I327" s="129" t="s">
        <v>93</v>
      </c>
      <c r="J327" s="130">
        <v>46126.5</v>
      </c>
      <c r="K327" s="158" t="s">
        <v>600</v>
      </c>
      <c r="L327" s="126">
        <v>0.25</v>
      </c>
      <c r="M327" s="126">
        <v>0.0</v>
      </c>
      <c r="N327" s="132" t="str">
        <f t="array" ref="N327">LET(행번호, MATCH(1, INDEX(('수주 및 입금 진행현황'!$F:$F=G327) * ('수주 및 입금 진행현황'!$G:$G=H327) * ('수주 및 입금 진행현황'!$F:$F&lt;&gt;""), 0), 0), IF(ISNUMBER(행번호), HYPERLINK("#gid=" &amp; "1759022251" &amp; "&amp;range=A" &amp; 행번호, "이동"), "X"))</f>
        <v>X</v>
      </c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</row>
    <row r="328" ht="22.5" customHeight="1">
      <c r="A328" s="124"/>
      <c r="B328" s="116">
        <v>450.0</v>
      </c>
      <c r="C328" s="142">
        <v>46126.0</v>
      </c>
      <c r="D328" s="126" t="s">
        <v>88</v>
      </c>
      <c r="E328" s="127" t="s">
        <v>606</v>
      </c>
      <c r="F328" s="128" t="s">
        <v>104</v>
      </c>
      <c r="G328" s="129" t="s">
        <v>123</v>
      </c>
      <c r="H328" s="129" t="s">
        <v>612</v>
      </c>
      <c r="I328" s="129" t="s">
        <v>100</v>
      </c>
      <c r="J328" s="130">
        <v>46126.5</v>
      </c>
      <c r="K328" s="158" t="s">
        <v>602</v>
      </c>
      <c r="L328" s="126">
        <v>0.25</v>
      </c>
      <c r="M328" s="126">
        <v>0.0</v>
      </c>
      <c r="N328" s="132" t="str">
        <f t="array" ref="N328">LET(행번호, MATCH(1, INDEX(('수주 및 입금 진행현황'!$F:$F=G328) * ('수주 및 입금 진행현황'!$G:$G=H328) * ('수주 및 입금 진행현황'!$F:$F&lt;&gt;""), 0), 0), IF(ISNUMBER(행번호), HYPERLINK("#gid=" &amp; "1759022251" &amp; "&amp;range=A" &amp; 행번호, "이동"), "X"))</f>
        <v>X</v>
      </c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</row>
    <row r="329" ht="22.5" customHeight="1">
      <c r="A329" s="124"/>
      <c r="B329" s="116">
        <v>449.0</v>
      </c>
      <c r="C329" s="142">
        <v>46126.0</v>
      </c>
      <c r="D329" s="126" t="s">
        <v>81</v>
      </c>
      <c r="E329" s="127" t="s">
        <v>603</v>
      </c>
      <c r="F329" s="128" t="s">
        <v>111</v>
      </c>
      <c r="G329" s="129" t="s">
        <v>613</v>
      </c>
      <c r="H329" s="129" t="s">
        <v>614</v>
      </c>
      <c r="I329" s="129" t="s">
        <v>86</v>
      </c>
      <c r="J329" s="130">
        <v>46126.5</v>
      </c>
      <c r="K329" s="158" t="s">
        <v>605</v>
      </c>
      <c r="L329" s="126">
        <v>0.5</v>
      </c>
      <c r="M329" s="126">
        <v>0.0</v>
      </c>
      <c r="N329" s="132" t="str">
        <f t="array" ref="N329">LET(행번호, MATCH(1, INDEX(('수주 및 입금 진행현황'!$F:$F=G329) * ('수주 및 입금 진행현황'!$G:$G=H329) * ('수주 및 입금 진행현황'!$F:$F&lt;&gt;""), 0), 0), IF(ISNUMBER(행번호), HYPERLINK("#gid=" &amp; "1759022251" &amp; "&amp;range=A" &amp; 행번호, "이동"), "X"))</f>
        <v>X</v>
      </c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</row>
    <row r="330" ht="30.0" customHeight="1">
      <c r="A330" s="124"/>
      <c r="B330" s="116">
        <v>448.0</v>
      </c>
      <c r="C330" s="142">
        <v>46126.0</v>
      </c>
      <c r="D330" s="126" t="s">
        <v>88</v>
      </c>
      <c r="E330" s="127" t="s">
        <v>606</v>
      </c>
      <c r="F330" s="128" t="s">
        <v>104</v>
      </c>
      <c r="G330" s="129" t="s">
        <v>142</v>
      </c>
      <c r="H330" s="131" t="s">
        <v>615</v>
      </c>
      <c r="I330" s="129" t="s">
        <v>100</v>
      </c>
      <c r="J330" s="130">
        <v>46126.5</v>
      </c>
      <c r="K330" s="158" t="s">
        <v>602</v>
      </c>
      <c r="L330" s="126">
        <v>0.25</v>
      </c>
      <c r="M330" s="132"/>
      <c r="N330" s="132" t="str">
        <f t="array" ref="N330">LET(행번호, MATCH(1, INDEX(('수주 및 입금 진행현황'!$F:$F=G330) * ('수주 및 입금 진행현황'!$G:$G=H330) * ('수주 및 입금 진행현황'!$F:$F&lt;&gt;""), 0), 0), IF(ISNUMBER(행번호), HYPERLINK("#gid=" &amp; "1759022251" &amp; "&amp;range=A" &amp; 행번호, "이동"), "X"))</f>
        <v>X</v>
      </c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</row>
    <row r="331" ht="16.5" customHeight="1">
      <c r="A331" s="124"/>
      <c r="B331" s="116">
        <v>447.0</v>
      </c>
      <c r="C331" s="142">
        <v>46126.0</v>
      </c>
      <c r="D331" s="126" t="s">
        <v>88</v>
      </c>
      <c r="E331" s="127" t="s">
        <v>596</v>
      </c>
      <c r="F331" s="128" t="s">
        <v>90</v>
      </c>
      <c r="G331" s="129" t="s">
        <v>91</v>
      </c>
      <c r="H331" s="129" t="s">
        <v>616</v>
      </c>
      <c r="I331" s="129" t="s">
        <v>93</v>
      </c>
      <c r="J331" s="130">
        <v>46126.5</v>
      </c>
      <c r="K331" s="158" t="s">
        <v>600</v>
      </c>
      <c r="L331" s="126">
        <v>0.25</v>
      </c>
      <c r="M331" s="126">
        <v>0.0</v>
      </c>
      <c r="N331" s="132" t="str">
        <f t="array" ref="N331">LET(행번호, MATCH(1, INDEX(('수주 및 입금 진행현황'!$F:$F=G331) * ('수주 및 입금 진행현황'!$G:$G=H331) * ('수주 및 입금 진행현황'!$F:$F&lt;&gt;""), 0), 0), IF(ISNUMBER(행번호), HYPERLINK("#gid=" &amp; "1759022251" &amp; "&amp;range=A" &amp; 행번호, "이동"), "X"))</f>
        <v>X</v>
      </c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</row>
    <row r="332" ht="14.25" customHeight="1">
      <c r="A332" s="124"/>
      <c r="B332" s="116">
        <v>446.0</v>
      </c>
      <c r="C332" s="142">
        <v>46126.0</v>
      </c>
      <c r="D332" s="126" t="s">
        <v>88</v>
      </c>
      <c r="E332" s="127" t="s">
        <v>596</v>
      </c>
      <c r="F332" s="128" t="s">
        <v>90</v>
      </c>
      <c r="G332" s="129" t="s">
        <v>91</v>
      </c>
      <c r="H332" s="129" t="s">
        <v>616</v>
      </c>
      <c r="I332" s="129" t="s">
        <v>86</v>
      </c>
      <c r="J332" s="130">
        <v>46126.5</v>
      </c>
      <c r="K332" s="158" t="s">
        <v>605</v>
      </c>
      <c r="L332" s="126">
        <v>0.5</v>
      </c>
      <c r="M332" s="126">
        <v>0.0</v>
      </c>
      <c r="N332" s="132" t="str">
        <f t="array" ref="N332">LET(행번호, MATCH(1, INDEX(('수주 및 입금 진행현황'!$F:$F=G332) * ('수주 및 입금 진행현황'!$G:$G=H332) * ('수주 및 입금 진행현황'!$F:$F&lt;&gt;""), 0), 0), IF(ISNUMBER(행번호), HYPERLINK("#gid=" &amp; "1759022251" &amp; "&amp;range=A" &amp; 행번호, "이동"), "X"))</f>
        <v>X</v>
      </c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</row>
    <row r="333" ht="18.0" customHeight="1">
      <c r="A333" s="124"/>
      <c r="B333" s="116">
        <v>445.0</v>
      </c>
      <c r="C333" s="142">
        <v>46126.0</v>
      </c>
      <c r="D333" s="126" t="s">
        <v>88</v>
      </c>
      <c r="E333" s="127" t="s">
        <v>596</v>
      </c>
      <c r="F333" s="128" t="s">
        <v>90</v>
      </c>
      <c r="G333" s="129" t="s">
        <v>91</v>
      </c>
      <c r="H333" s="129" t="s">
        <v>616</v>
      </c>
      <c r="I333" s="129" t="s">
        <v>100</v>
      </c>
      <c r="J333" s="130">
        <v>46126.5</v>
      </c>
      <c r="K333" s="158" t="s">
        <v>602</v>
      </c>
      <c r="L333" s="126">
        <v>0.25</v>
      </c>
      <c r="M333" s="126">
        <v>0.0</v>
      </c>
      <c r="N333" s="132" t="str">
        <f t="array" ref="N333">LET(행번호, MATCH(1, INDEX(('수주 및 입금 진행현황'!$F:$F=G333) * ('수주 및 입금 진행현황'!$G:$G=H333) * ('수주 및 입금 진행현황'!$F:$F&lt;&gt;""), 0), 0), IF(ISNUMBER(행번호), HYPERLINK("#gid=" &amp; "1759022251" &amp; "&amp;range=A" &amp; 행번호, "이동"), "X"))</f>
        <v>X</v>
      </c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</row>
    <row r="334" ht="24.0" customHeight="1">
      <c r="A334" s="124"/>
      <c r="B334" s="116">
        <v>444.0</v>
      </c>
      <c r="C334" s="142">
        <v>46126.0</v>
      </c>
      <c r="D334" s="126" t="s">
        <v>88</v>
      </c>
      <c r="E334" s="127" t="s">
        <v>596</v>
      </c>
      <c r="F334" s="128" t="s">
        <v>90</v>
      </c>
      <c r="G334" s="129" t="s">
        <v>617</v>
      </c>
      <c r="H334" s="129" t="s">
        <v>618</v>
      </c>
      <c r="I334" s="129" t="s">
        <v>100</v>
      </c>
      <c r="J334" s="130">
        <v>46126.458333333336</v>
      </c>
      <c r="K334" s="158" t="s">
        <v>602</v>
      </c>
      <c r="L334" s="126">
        <v>0.25</v>
      </c>
      <c r="M334" s="126">
        <v>0.0</v>
      </c>
      <c r="N334" s="132" t="str">
        <f t="array" ref="N334">LET(행번호, MATCH(1, INDEX(('수주 및 입금 진행현황'!$F:$F=G334) * ('수주 및 입금 진행현황'!$G:$G=H334) * ('수주 및 입금 진행현황'!$F:$F&lt;&gt;""), 0), 0), IF(ISNUMBER(행번호), HYPERLINK("#gid=" &amp; "1759022251" &amp; "&amp;range=A" &amp; 행번호, "이동"), "X"))</f>
        <v>X</v>
      </c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</row>
    <row r="335" ht="24.75" customHeight="1">
      <c r="A335" s="124"/>
      <c r="B335" s="116">
        <v>443.0</v>
      </c>
      <c r="C335" s="142">
        <v>46126.0</v>
      </c>
      <c r="D335" s="126" t="s">
        <v>88</v>
      </c>
      <c r="E335" s="127" t="s">
        <v>606</v>
      </c>
      <c r="F335" s="128" t="s">
        <v>104</v>
      </c>
      <c r="G335" s="129" t="s">
        <v>619</v>
      </c>
      <c r="H335" s="129" t="s">
        <v>620</v>
      </c>
      <c r="I335" s="129" t="s">
        <v>100</v>
      </c>
      <c r="J335" s="129" t="s">
        <v>621</v>
      </c>
      <c r="K335" s="158" t="s">
        <v>602</v>
      </c>
      <c r="L335" s="126">
        <v>0.25</v>
      </c>
      <c r="M335" s="126">
        <v>0.0</v>
      </c>
      <c r="N335" s="132" t="str">
        <f t="array" ref="N335">LET(행번호, MATCH(1, INDEX(('수주 및 입금 진행현황'!$F:$F=G335) * ('수주 및 입금 진행현황'!$G:$G=H335) * ('수주 및 입금 진행현황'!$F:$F&lt;&gt;""), 0), 0), IF(ISNUMBER(행번호), HYPERLINK("#gid=" &amp; "1759022251" &amp; "&amp;range=A" &amp; 행번호, "이동"), "X"))</f>
        <v>X</v>
      </c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</row>
    <row r="336" ht="27.0" customHeight="1">
      <c r="A336" s="124"/>
      <c r="B336" s="116">
        <v>442.0</v>
      </c>
      <c r="C336" s="142">
        <v>46126.0</v>
      </c>
      <c r="D336" s="126" t="s">
        <v>88</v>
      </c>
      <c r="E336" s="127" t="s">
        <v>606</v>
      </c>
      <c r="F336" s="128" t="s">
        <v>104</v>
      </c>
      <c r="G336" s="129" t="s">
        <v>520</v>
      </c>
      <c r="H336" s="129" t="s">
        <v>521</v>
      </c>
      <c r="I336" s="129" t="s">
        <v>261</v>
      </c>
      <c r="J336" s="129" t="s">
        <v>622</v>
      </c>
      <c r="K336" s="158" t="s">
        <v>623</v>
      </c>
      <c r="L336" s="126">
        <v>0.25</v>
      </c>
      <c r="M336" s="126">
        <v>0.0</v>
      </c>
      <c r="N336" s="132" t="str">
        <f t="array" ref="N336">LET(행번호, MATCH(1, INDEX(('수주 및 입금 진행현황'!$F:$F=G336) * ('수주 및 입금 진행현황'!$G:$G=H336) * ('수주 및 입금 진행현황'!$F:$F&lt;&gt;""), 0), 0), IF(ISNUMBER(행번호), HYPERLINK("#gid=" &amp; "1759022251" &amp; "&amp;range=A" &amp; 행번호, "이동"), "X"))</f>
        <v>X</v>
      </c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</row>
    <row r="337" ht="20.25" customHeight="1">
      <c r="A337" s="124"/>
      <c r="B337" s="116">
        <v>441.0</v>
      </c>
      <c r="C337" s="142">
        <v>46126.0</v>
      </c>
      <c r="D337" s="126" t="s">
        <v>88</v>
      </c>
      <c r="E337" s="127" t="s">
        <v>579</v>
      </c>
      <c r="F337" s="128" t="s">
        <v>83</v>
      </c>
      <c r="G337" s="129" t="s">
        <v>624</v>
      </c>
      <c r="H337" s="129" t="s">
        <v>625</v>
      </c>
      <c r="I337" s="129" t="s">
        <v>261</v>
      </c>
      <c r="J337" s="129" t="s">
        <v>622</v>
      </c>
      <c r="K337" s="159" t="s">
        <v>626</v>
      </c>
      <c r="L337" s="126">
        <v>0.25</v>
      </c>
      <c r="M337" s="126">
        <v>0.0</v>
      </c>
      <c r="N337" s="132" t="str">
        <f t="array" ref="N337">LET(행번호, MATCH(1, INDEX(('수주 및 입금 진행현황'!$F:$F=G337) * ('수주 및 입금 진행현황'!$G:$G=H337) * ('수주 및 입금 진행현황'!$F:$F&lt;&gt;""), 0), 0), IF(ISNUMBER(행번호), HYPERLINK("#gid=" &amp; "1759022251" &amp; "&amp;range=A" &amp; 행번호, "이동"), "X"))</f>
        <v>X</v>
      </c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</row>
    <row r="338" ht="33.75" customHeight="1">
      <c r="A338" s="124"/>
      <c r="B338" s="116">
        <v>440.0</v>
      </c>
      <c r="C338" s="143">
        <v>46125.0</v>
      </c>
      <c r="D338" s="126" t="s">
        <v>559</v>
      </c>
      <c r="E338" s="127" t="s">
        <v>270</v>
      </c>
      <c r="F338" s="128" t="s">
        <v>83</v>
      </c>
      <c r="G338" s="129" t="s">
        <v>627</v>
      </c>
      <c r="H338" s="129" t="s">
        <v>628</v>
      </c>
      <c r="I338" s="129" t="s">
        <v>86</v>
      </c>
      <c r="J338" s="129" t="s">
        <v>629</v>
      </c>
      <c r="K338" s="131" t="s">
        <v>630</v>
      </c>
      <c r="L338" s="126">
        <v>0.5</v>
      </c>
      <c r="M338" s="132"/>
      <c r="N338" s="132" t="str">
        <f t="array" ref="N338">LET(행번호, MATCH(1, INDEX(('수주 및 입금 진행현황'!$F:$F=G338) * ('수주 및 입금 진행현황'!$G:$G=H338) * ('수주 및 입금 진행현황'!$F:$F&lt;&gt;""), 0), 0), IF(ISNUMBER(행번호), HYPERLINK("#gid=" &amp; "1759022251" &amp; "&amp;range=A" &amp; 행번호, "이동"), "X"))</f>
        <v>X</v>
      </c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</row>
    <row r="339" ht="21.75" customHeight="1">
      <c r="A339" s="124"/>
      <c r="B339" s="116">
        <v>439.0</v>
      </c>
      <c r="C339" s="143">
        <v>46125.0</v>
      </c>
      <c r="D339" s="126" t="s">
        <v>88</v>
      </c>
      <c r="E339" s="127" t="s">
        <v>603</v>
      </c>
      <c r="F339" s="128" t="s">
        <v>111</v>
      </c>
      <c r="G339" s="129" t="s">
        <v>631</v>
      </c>
      <c r="H339" s="129" t="s">
        <v>632</v>
      </c>
      <c r="I339" s="129" t="s">
        <v>100</v>
      </c>
      <c r="J339" s="130">
        <v>46125.6875</v>
      </c>
      <c r="K339" s="158" t="s">
        <v>602</v>
      </c>
      <c r="L339" s="126">
        <v>0.25</v>
      </c>
      <c r="M339" s="126">
        <v>0.0</v>
      </c>
      <c r="N339" s="132" t="str">
        <f t="array" ref="N339">LET(행번호, MATCH(1, INDEX(('수주 및 입금 진행현황'!$F:$F=G339) * ('수주 및 입금 진행현황'!$G:$G=H339) * ('수주 및 입금 진행현황'!$F:$F&lt;&gt;""), 0), 0), IF(ISNUMBER(행번호), HYPERLINK("#gid=" &amp; "1759022251" &amp; "&amp;range=A" &amp; 행번호, "이동"), "X"))</f>
        <v>X</v>
      </c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</row>
    <row r="340" ht="27.75" customHeight="1">
      <c r="A340" s="124"/>
      <c r="B340" s="116">
        <v>438.0</v>
      </c>
      <c r="C340" s="143">
        <v>46125.0</v>
      </c>
      <c r="D340" s="126" t="s">
        <v>88</v>
      </c>
      <c r="E340" s="127" t="s">
        <v>606</v>
      </c>
      <c r="F340" s="128" t="s">
        <v>104</v>
      </c>
      <c r="G340" s="129" t="s">
        <v>123</v>
      </c>
      <c r="H340" s="129" t="s">
        <v>633</v>
      </c>
      <c r="I340" s="129" t="s">
        <v>100</v>
      </c>
      <c r="J340" s="130">
        <v>46125.666666666664</v>
      </c>
      <c r="K340" s="158" t="s">
        <v>602</v>
      </c>
      <c r="L340" s="126">
        <v>0.25</v>
      </c>
      <c r="M340" s="126">
        <v>0.0</v>
      </c>
      <c r="N340" s="132" t="str">
        <f t="array" ref="N340">LET(행번호, MATCH(1, INDEX(('수주 및 입금 진행현황'!$F:$F=G340) * ('수주 및 입금 진행현황'!$G:$G=H340) * ('수주 및 입금 진행현황'!$F:$F&lt;&gt;""), 0), 0), IF(ISNUMBER(행번호), HYPERLINK("#gid=" &amp; "1759022251" &amp; "&amp;range=A" &amp; 행번호, "이동"), "X"))</f>
        <v>X</v>
      </c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</row>
    <row r="341" ht="33.0" customHeight="1">
      <c r="A341" s="124"/>
      <c r="B341" s="116">
        <v>437.0</v>
      </c>
      <c r="C341" s="143">
        <v>46125.0</v>
      </c>
      <c r="D341" s="126" t="s">
        <v>81</v>
      </c>
      <c r="E341" s="127" t="s">
        <v>579</v>
      </c>
      <c r="F341" s="128" t="s">
        <v>83</v>
      </c>
      <c r="G341" s="129" t="s">
        <v>200</v>
      </c>
      <c r="H341" s="129" t="s">
        <v>634</v>
      </c>
      <c r="I341" s="129" t="s">
        <v>86</v>
      </c>
      <c r="J341" s="130">
        <v>46125.625</v>
      </c>
      <c r="K341" s="131" t="s">
        <v>635</v>
      </c>
      <c r="L341" s="126">
        <v>0.5</v>
      </c>
      <c r="M341" s="132"/>
      <c r="N341" s="132" t="str">
        <f t="array" ref="N341">LET(행번호, MATCH(1, INDEX(('수주 및 입금 진행현황'!$F:$F=G341) * ('수주 및 입금 진행현황'!$G:$G=H341) * ('수주 및 입금 진행현황'!$F:$F&lt;&gt;""), 0), 0), IF(ISNUMBER(행번호), HYPERLINK("#gid=" &amp; "1759022251" &amp; "&amp;range=A" &amp; 행번호, "이동"), "X"))</f>
        <v>X</v>
      </c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</row>
    <row r="342" ht="24.75" customHeight="1">
      <c r="A342" s="124"/>
      <c r="B342" s="116">
        <v>436.0</v>
      </c>
      <c r="C342" s="143">
        <v>46125.0</v>
      </c>
      <c r="D342" s="126" t="s">
        <v>88</v>
      </c>
      <c r="E342" s="127" t="s">
        <v>603</v>
      </c>
      <c r="F342" s="128" t="s">
        <v>111</v>
      </c>
      <c r="G342" s="129" t="s">
        <v>631</v>
      </c>
      <c r="H342" s="129" t="s">
        <v>632</v>
      </c>
      <c r="I342" s="129" t="s">
        <v>86</v>
      </c>
      <c r="J342" s="130">
        <v>46125.583333333336</v>
      </c>
      <c r="K342" s="159" t="s">
        <v>636</v>
      </c>
      <c r="L342" s="126">
        <v>0.5</v>
      </c>
      <c r="M342" s="126">
        <v>0.0</v>
      </c>
      <c r="N342" s="132" t="str">
        <f t="array" ref="N342">LET(행번호, MATCH(1, INDEX(('수주 및 입금 진행현황'!$F:$F=G342) * ('수주 및 입금 진행현황'!$G:$G=H342) * ('수주 및 입금 진행현황'!$F:$F&lt;&gt;""), 0), 0), IF(ISNUMBER(행번호), HYPERLINK("#gid=" &amp; "1759022251" &amp; "&amp;range=A" &amp; 행번호, "이동"), "X"))</f>
        <v>X</v>
      </c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</row>
    <row r="343" ht="24.0" customHeight="1">
      <c r="A343" s="124"/>
      <c r="B343" s="116">
        <v>435.0</v>
      </c>
      <c r="C343" s="143">
        <v>46125.0</v>
      </c>
      <c r="D343" s="126" t="s">
        <v>88</v>
      </c>
      <c r="E343" s="127" t="s">
        <v>596</v>
      </c>
      <c r="F343" s="128" t="s">
        <v>90</v>
      </c>
      <c r="G343" s="129" t="s">
        <v>617</v>
      </c>
      <c r="H343" s="129" t="s">
        <v>618</v>
      </c>
      <c r="I343" s="129" t="s">
        <v>93</v>
      </c>
      <c r="J343" s="130">
        <v>46125.583333333336</v>
      </c>
      <c r="K343" s="158" t="s">
        <v>600</v>
      </c>
      <c r="L343" s="126">
        <v>0.25</v>
      </c>
      <c r="M343" s="126">
        <v>0.0</v>
      </c>
      <c r="N343" s="132" t="str">
        <f t="array" ref="N343">LET(행번호, MATCH(1, INDEX(('수주 및 입금 진행현황'!$F:$F=G343) * ('수주 및 입금 진행현황'!$G:$G=H343) * ('수주 및 입금 진행현황'!$F:$F&lt;&gt;""), 0), 0), IF(ISNUMBER(행번호), HYPERLINK("#gid=" &amp; "1759022251" &amp; "&amp;range=A" &amp; 행번호, "이동"), "X"))</f>
        <v>X</v>
      </c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</row>
    <row r="344">
      <c r="A344" s="124"/>
      <c r="B344" s="116">
        <v>434.0</v>
      </c>
      <c r="C344" s="143">
        <v>46125.0</v>
      </c>
      <c r="D344" s="126" t="s">
        <v>88</v>
      </c>
      <c r="E344" s="127" t="s">
        <v>596</v>
      </c>
      <c r="F344" s="128" t="s">
        <v>90</v>
      </c>
      <c r="G344" s="129" t="s">
        <v>617</v>
      </c>
      <c r="H344" s="129" t="s">
        <v>618</v>
      </c>
      <c r="I344" s="129" t="s">
        <v>86</v>
      </c>
      <c r="J344" s="130">
        <v>46125.583333333336</v>
      </c>
      <c r="K344" s="131" t="s">
        <v>637</v>
      </c>
      <c r="L344" s="126">
        <v>0.5</v>
      </c>
      <c r="M344" s="126">
        <v>0.0</v>
      </c>
      <c r="N344" s="132" t="str">
        <f t="array" ref="N344">LET(행번호, MATCH(1, INDEX(('수주 및 입금 진행현황'!$F:$F=G344) * ('수주 및 입금 진행현황'!$G:$G=H344) * ('수주 및 입금 진행현황'!$F:$F&lt;&gt;""), 0), 0), IF(ISNUMBER(행번호), HYPERLINK("#gid=" &amp; "1759022251" &amp; "&amp;range=A" &amp; 행번호, "이동"), "X"))</f>
        <v>X</v>
      </c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</row>
    <row r="345">
      <c r="A345" s="124"/>
      <c r="B345" s="116">
        <v>433.0</v>
      </c>
      <c r="C345" s="143">
        <v>46125.0</v>
      </c>
      <c r="D345" s="126" t="s">
        <v>81</v>
      </c>
      <c r="E345" s="127" t="s">
        <v>638</v>
      </c>
      <c r="F345" s="128" t="s">
        <v>639</v>
      </c>
      <c r="G345" s="129" t="s">
        <v>640</v>
      </c>
      <c r="H345" s="129" t="s">
        <v>641</v>
      </c>
      <c r="I345" s="129" t="s">
        <v>86</v>
      </c>
      <c r="J345" s="130">
        <v>46125.4375</v>
      </c>
      <c r="K345" s="131" t="s">
        <v>642</v>
      </c>
      <c r="L345" s="126">
        <v>0.5</v>
      </c>
      <c r="M345" s="126">
        <v>0.0</v>
      </c>
      <c r="N345" s="134" t="s">
        <v>95</v>
      </c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</row>
    <row r="346">
      <c r="A346" s="124"/>
      <c r="B346" s="116">
        <v>432.0</v>
      </c>
      <c r="C346" s="143">
        <v>46125.0</v>
      </c>
      <c r="D346" s="126" t="s">
        <v>88</v>
      </c>
      <c r="E346" s="127" t="s">
        <v>596</v>
      </c>
      <c r="F346" s="128" t="s">
        <v>90</v>
      </c>
      <c r="G346" s="129" t="s">
        <v>643</v>
      </c>
      <c r="H346" s="129" t="s">
        <v>644</v>
      </c>
      <c r="I346" s="129" t="s">
        <v>100</v>
      </c>
      <c r="J346" s="130">
        <v>46125.416666666664</v>
      </c>
      <c r="K346" s="158" t="s">
        <v>645</v>
      </c>
      <c r="L346" s="126">
        <v>0.25</v>
      </c>
      <c r="M346" s="126">
        <v>0.0</v>
      </c>
      <c r="N346" s="132" t="str">
        <f t="array" ref="N346">LET(행번호, MATCH(1, INDEX(('수주 및 입금 진행현황'!$F:$F=G346) * ('수주 및 입금 진행현황'!$G:$G=H346) * ('수주 및 입금 진행현황'!$F:$F&lt;&gt;""), 0), 0), IF(ISNUMBER(행번호), HYPERLINK("#gid=" &amp; "1759022251" &amp; "&amp;range=A" &amp; 행번호, "이동"), "X"))</f>
        <v>X</v>
      </c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</row>
    <row r="347">
      <c r="A347" s="124"/>
      <c r="B347" s="116">
        <v>431.0</v>
      </c>
      <c r="C347" s="143">
        <v>46125.0</v>
      </c>
      <c r="D347" s="126" t="s">
        <v>81</v>
      </c>
      <c r="E347" s="127" t="s">
        <v>579</v>
      </c>
      <c r="F347" s="128" t="s">
        <v>83</v>
      </c>
      <c r="G347" s="129" t="s">
        <v>646</v>
      </c>
      <c r="H347" s="129" t="s">
        <v>173</v>
      </c>
      <c r="I347" s="129" t="s">
        <v>86</v>
      </c>
      <c r="J347" s="130">
        <v>46125.416666666664</v>
      </c>
      <c r="K347" s="158" t="s">
        <v>605</v>
      </c>
      <c r="L347" s="126">
        <v>0.5</v>
      </c>
      <c r="M347" s="126">
        <v>0.0</v>
      </c>
      <c r="N347" s="134" t="s">
        <v>95</v>
      </c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</row>
    <row r="348">
      <c r="A348" s="124"/>
      <c r="B348" s="116">
        <v>430.0</v>
      </c>
      <c r="C348" s="143">
        <v>46125.0</v>
      </c>
      <c r="D348" s="126" t="s">
        <v>88</v>
      </c>
      <c r="E348" s="127" t="s">
        <v>606</v>
      </c>
      <c r="F348" s="128" t="s">
        <v>104</v>
      </c>
      <c r="G348" s="129" t="s">
        <v>619</v>
      </c>
      <c r="H348" s="129" t="s">
        <v>620</v>
      </c>
      <c r="I348" s="129" t="s">
        <v>93</v>
      </c>
      <c r="J348" s="130">
        <v>46125.416666666664</v>
      </c>
      <c r="K348" s="158" t="s">
        <v>600</v>
      </c>
      <c r="L348" s="126">
        <v>0.25</v>
      </c>
      <c r="M348" s="126">
        <v>0.0</v>
      </c>
      <c r="N348" s="132" t="str">
        <f t="array" ref="N348">LET(행번호, MATCH(1, INDEX(('수주 및 입금 진행현황'!$F:$F=G348) * ('수주 및 입금 진행현황'!$G:$G=H348) * ('수주 및 입금 진행현황'!$F:$F&lt;&gt;""), 0), 0), IF(ISNUMBER(행번호), HYPERLINK("#gid=" &amp; "1759022251" &amp; "&amp;range=A" &amp; 행번호, "이동"), "X"))</f>
        <v>X</v>
      </c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</row>
    <row r="349">
      <c r="A349" s="124"/>
      <c r="B349" s="116">
        <v>429.0</v>
      </c>
      <c r="C349" s="143">
        <v>46125.0</v>
      </c>
      <c r="D349" s="126" t="s">
        <v>88</v>
      </c>
      <c r="E349" s="127" t="s">
        <v>606</v>
      </c>
      <c r="F349" s="128" t="s">
        <v>104</v>
      </c>
      <c r="G349" s="129" t="s">
        <v>619</v>
      </c>
      <c r="H349" s="129" t="s">
        <v>620</v>
      </c>
      <c r="I349" s="129" t="s">
        <v>86</v>
      </c>
      <c r="J349" s="130">
        <v>46125.416666666664</v>
      </c>
      <c r="K349" s="158" t="s">
        <v>605</v>
      </c>
      <c r="L349" s="126">
        <v>0.5</v>
      </c>
      <c r="M349" s="126">
        <v>0.0</v>
      </c>
      <c r="N349" s="132" t="str">
        <f t="array" ref="N349">LET(행번호, MATCH(1, INDEX(('수주 및 입금 진행현황'!$F:$F=G349) * ('수주 및 입금 진행현황'!$G:$G=H349) * ('수주 및 입금 진행현황'!$F:$F&lt;&gt;""), 0), 0), IF(ISNUMBER(행번호), HYPERLINK("#gid=" &amp; "1759022251" &amp; "&amp;range=A" &amp; 행번호, "이동"), "X"))</f>
        <v>X</v>
      </c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</row>
    <row r="350">
      <c r="A350" s="124"/>
      <c r="B350" s="116">
        <v>428.0</v>
      </c>
      <c r="C350" s="143">
        <v>46125.0</v>
      </c>
      <c r="D350" s="126" t="s">
        <v>88</v>
      </c>
      <c r="E350" s="127" t="s">
        <v>606</v>
      </c>
      <c r="F350" s="128" t="s">
        <v>104</v>
      </c>
      <c r="G350" s="129" t="s">
        <v>273</v>
      </c>
      <c r="H350" s="129" t="s">
        <v>647</v>
      </c>
      <c r="I350" s="129" t="s">
        <v>93</v>
      </c>
      <c r="J350" s="130">
        <v>46125.416666666664</v>
      </c>
      <c r="K350" s="158" t="s">
        <v>600</v>
      </c>
      <c r="L350" s="126">
        <v>0.25</v>
      </c>
      <c r="M350" s="126">
        <v>0.0</v>
      </c>
      <c r="N350" s="132" t="str">
        <f t="array" ref="N350">LET(행번호, MATCH(1, INDEX(('수주 및 입금 진행현황'!$F:$F=G350) * ('수주 및 입금 진행현황'!$G:$G=H350) * ('수주 및 입금 진행현황'!$F:$F&lt;&gt;""), 0), 0), IF(ISNUMBER(행번호), HYPERLINK("#gid=" &amp; "1759022251" &amp; "&amp;range=A" &amp; 행번호, "이동"), "X"))</f>
        <v>X</v>
      </c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</row>
    <row r="351">
      <c r="A351" s="124"/>
      <c r="B351" s="116">
        <v>427.0</v>
      </c>
      <c r="C351" s="143">
        <v>46125.0</v>
      </c>
      <c r="D351" s="126" t="s">
        <v>88</v>
      </c>
      <c r="E351" s="127" t="s">
        <v>606</v>
      </c>
      <c r="F351" s="128" t="s">
        <v>104</v>
      </c>
      <c r="G351" s="129" t="s">
        <v>273</v>
      </c>
      <c r="H351" s="129" t="s">
        <v>647</v>
      </c>
      <c r="I351" s="129" t="s">
        <v>86</v>
      </c>
      <c r="J351" s="130">
        <v>46125.416666666664</v>
      </c>
      <c r="K351" s="131" t="s">
        <v>648</v>
      </c>
      <c r="L351" s="126">
        <v>0.5</v>
      </c>
      <c r="M351" s="126">
        <v>0.0</v>
      </c>
      <c r="N351" s="132" t="str">
        <f t="array" ref="N351">LET(행번호, MATCH(1, INDEX(('수주 및 입금 진행현황'!$F:$F=G351) * ('수주 및 입금 진행현황'!$G:$G=H351) * ('수주 및 입금 진행현황'!$F:$F&lt;&gt;""), 0), 0), IF(ISNUMBER(행번호), HYPERLINK("#gid=" &amp; "1759022251" &amp; "&amp;range=A" &amp; 행번호, "이동"), "X"))</f>
        <v>X</v>
      </c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</row>
    <row r="352">
      <c r="A352" s="124"/>
      <c r="B352" s="116">
        <v>426.0</v>
      </c>
      <c r="C352" s="142">
        <v>46122.0</v>
      </c>
      <c r="D352" s="126" t="s">
        <v>88</v>
      </c>
      <c r="E352" s="127" t="s">
        <v>596</v>
      </c>
      <c r="F352" s="128" t="s">
        <v>90</v>
      </c>
      <c r="G352" s="129" t="s">
        <v>357</v>
      </c>
      <c r="H352" s="129" t="s">
        <v>649</v>
      </c>
      <c r="I352" s="129" t="s">
        <v>100</v>
      </c>
      <c r="J352" s="130">
        <v>46122.666666666664</v>
      </c>
      <c r="K352" s="158" t="s">
        <v>602</v>
      </c>
      <c r="L352" s="126">
        <v>0.25</v>
      </c>
      <c r="M352" s="126">
        <v>0.0</v>
      </c>
      <c r="N352" s="132" t="str">
        <f t="array" ref="N352">LET(행번호, MATCH(1, INDEX(('수주 및 입금 진행현황'!$F:$F=G352) * ('수주 및 입금 진행현황'!$G:$G=H352) * ('수주 및 입금 진행현황'!$F:$F&lt;&gt;""), 0), 0), IF(ISNUMBER(행번호), HYPERLINK("#gid=" &amp; "1759022251" &amp; "&amp;range=A" &amp; 행번호, "이동"), "X"))</f>
        <v>X</v>
      </c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</row>
    <row r="353">
      <c r="A353" s="124"/>
      <c r="B353" s="116">
        <v>425.0</v>
      </c>
      <c r="C353" s="142">
        <v>46122.0</v>
      </c>
      <c r="D353" s="126" t="s">
        <v>88</v>
      </c>
      <c r="E353" s="127" t="s">
        <v>596</v>
      </c>
      <c r="F353" s="128" t="s">
        <v>90</v>
      </c>
      <c r="G353" s="129" t="s">
        <v>357</v>
      </c>
      <c r="H353" s="129" t="s">
        <v>649</v>
      </c>
      <c r="I353" s="129" t="s">
        <v>93</v>
      </c>
      <c r="J353" s="130">
        <v>46122.458333333336</v>
      </c>
      <c r="K353" s="158" t="s">
        <v>600</v>
      </c>
      <c r="L353" s="126">
        <v>0.25</v>
      </c>
      <c r="M353" s="126">
        <v>0.0</v>
      </c>
      <c r="N353" s="132" t="str">
        <f t="array" ref="N353">LET(행번호, MATCH(1, INDEX(('수주 및 입금 진행현황'!$F:$F=G353) * ('수주 및 입금 진행현황'!$G:$G=H353) * ('수주 및 입금 진행현황'!$F:$F&lt;&gt;""), 0), 0), IF(ISNUMBER(행번호), HYPERLINK("#gid=" &amp; "1759022251" &amp; "&amp;range=A" &amp; 행번호, "이동"), "X"))</f>
        <v>X</v>
      </c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</row>
    <row r="354">
      <c r="A354" s="124"/>
      <c r="B354" s="116">
        <v>424.0</v>
      </c>
      <c r="C354" s="142">
        <v>46122.0</v>
      </c>
      <c r="D354" s="126" t="s">
        <v>88</v>
      </c>
      <c r="E354" s="127" t="s">
        <v>596</v>
      </c>
      <c r="F354" s="128" t="s">
        <v>90</v>
      </c>
      <c r="G354" s="129" t="s">
        <v>357</v>
      </c>
      <c r="H354" s="129" t="s">
        <v>649</v>
      </c>
      <c r="I354" s="129" t="s">
        <v>86</v>
      </c>
      <c r="J354" s="130">
        <v>46122.458333333336</v>
      </c>
      <c r="K354" s="131" t="s">
        <v>650</v>
      </c>
      <c r="L354" s="126">
        <v>0.5</v>
      </c>
      <c r="M354" s="126">
        <v>0.0</v>
      </c>
      <c r="N354" s="132" t="str">
        <f t="array" ref="N354">LET(행번호, MATCH(1, INDEX(('수주 및 입금 진행현황'!$F:$F=G354) * ('수주 및 입금 진행현황'!$G:$G=H354) * ('수주 및 입금 진행현황'!$F:$F&lt;&gt;""), 0), 0), IF(ISNUMBER(행번호), HYPERLINK("#gid=" &amp; "1759022251" &amp; "&amp;range=A" &amp; 행번호, "이동"), "X"))</f>
        <v>X</v>
      </c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</row>
    <row r="355">
      <c r="A355" s="124"/>
      <c r="B355" s="116">
        <v>423.0</v>
      </c>
      <c r="C355" s="142">
        <v>46122.0</v>
      </c>
      <c r="D355" s="126" t="s">
        <v>81</v>
      </c>
      <c r="E355" s="127" t="s">
        <v>579</v>
      </c>
      <c r="F355" s="128" t="s">
        <v>83</v>
      </c>
      <c r="G355" s="129" t="s">
        <v>651</v>
      </c>
      <c r="H355" s="129" t="s">
        <v>652</v>
      </c>
      <c r="I355" s="129" t="s">
        <v>86</v>
      </c>
      <c r="J355" s="130">
        <v>46122.416666666664</v>
      </c>
      <c r="K355" s="131" t="s">
        <v>653</v>
      </c>
      <c r="L355" s="126">
        <v>0.5</v>
      </c>
      <c r="M355" s="132"/>
      <c r="N355" s="132" t="str">
        <f t="array" ref="N355">LET(행번호, MATCH(1, INDEX(('수주 및 입금 진행현황'!$F:$F=G355) * ('수주 및 입금 진행현황'!$G:$G=H355) * ('수주 및 입금 진행현황'!$F:$F&lt;&gt;""), 0), 0), IF(ISNUMBER(행번호), HYPERLINK("#gid=" &amp; "1759022251" &amp; "&amp;range=A" &amp; 행번호, "이동"), "X"))</f>
        <v>X</v>
      </c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</row>
    <row r="356">
      <c r="A356" s="124"/>
      <c r="B356" s="116">
        <v>422.0</v>
      </c>
      <c r="C356" s="142">
        <v>46122.0</v>
      </c>
      <c r="D356" s="126" t="s">
        <v>88</v>
      </c>
      <c r="E356" s="127" t="s">
        <v>606</v>
      </c>
      <c r="F356" s="128" t="s">
        <v>104</v>
      </c>
      <c r="G356" s="129" t="s">
        <v>654</v>
      </c>
      <c r="H356" s="129" t="s">
        <v>655</v>
      </c>
      <c r="I356" s="129" t="s">
        <v>100</v>
      </c>
      <c r="J356" s="130">
        <v>46122.416666666664</v>
      </c>
      <c r="K356" s="158" t="s">
        <v>602</v>
      </c>
      <c r="L356" s="126">
        <v>0.25</v>
      </c>
      <c r="M356" s="126">
        <v>0.0</v>
      </c>
      <c r="N356" s="132" t="str">
        <f t="array" ref="N356">LET(행번호, MATCH(1, INDEX(('수주 및 입금 진행현황'!$F:$F=G356) * ('수주 및 입금 진행현황'!$G:$G=H356) * ('수주 및 입금 진행현황'!$F:$F&lt;&gt;""), 0), 0), IF(ISNUMBER(행번호), HYPERLINK("#gid=" &amp; "1759022251" &amp; "&amp;range=A" &amp; 행번호, "이동"), "X"))</f>
        <v>X</v>
      </c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</row>
    <row r="357">
      <c r="A357" s="124"/>
      <c r="B357" s="116">
        <v>421.0</v>
      </c>
      <c r="C357" s="143">
        <v>46121.0</v>
      </c>
      <c r="D357" s="126" t="s">
        <v>88</v>
      </c>
      <c r="E357" s="127" t="s">
        <v>606</v>
      </c>
      <c r="F357" s="128" t="s">
        <v>104</v>
      </c>
      <c r="G357" s="129" t="s">
        <v>91</v>
      </c>
      <c r="H357" s="129" t="s">
        <v>656</v>
      </c>
      <c r="I357" s="129" t="s">
        <v>100</v>
      </c>
      <c r="J357" s="130">
        <v>46121.666666666664</v>
      </c>
      <c r="K357" s="158" t="s">
        <v>602</v>
      </c>
      <c r="L357" s="126">
        <v>0.25</v>
      </c>
      <c r="M357" s="126">
        <v>0.0</v>
      </c>
      <c r="N357" s="132" t="str">
        <f t="array" ref="N357">LET(행번호, MATCH(1, INDEX(('수주 및 입금 진행현황'!$F:$F=G357) * ('수주 및 입금 진행현황'!$G:$G=H357) * ('수주 및 입금 진행현황'!$F:$F&lt;&gt;""), 0), 0), IF(ISNUMBER(행번호), HYPERLINK("#gid=" &amp; "1759022251" &amp; "&amp;range=A" &amp; 행번호, "이동"), "X"))</f>
        <v>X</v>
      </c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</row>
    <row r="358">
      <c r="A358" s="124"/>
      <c r="B358" s="116">
        <v>420.0</v>
      </c>
      <c r="C358" s="143">
        <v>46121.0</v>
      </c>
      <c r="D358" s="126" t="s">
        <v>88</v>
      </c>
      <c r="E358" s="127" t="s">
        <v>606</v>
      </c>
      <c r="F358" s="128" t="s">
        <v>104</v>
      </c>
      <c r="G358" s="129" t="s">
        <v>91</v>
      </c>
      <c r="H358" s="129" t="s">
        <v>657</v>
      </c>
      <c r="I358" s="129" t="s">
        <v>93</v>
      </c>
      <c r="J358" s="130">
        <v>46121.604166666664</v>
      </c>
      <c r="K358" s="158" t="s">
        <v>600</v>
      </c>
      <c r="L358" s="126">
        <v>0.25</v>
      </c>
      <c r="M358" s="126">
        <v>0.0</v>
      </c>
      <c r="N358" s="132" t="str">
        <f t="array" ref="N358">LET(행번호, MATCH(1, INDEX(('수주 및 입금 진행현황'!$F:$F=G358) * ('수주 및 입금 진행현황'!$G:$G=H358) * ('수주 및 입금 진행현황'!$F:$F&lt;&gt;""), 0), 0), IF(ISNUMBER(행번호), HYPERLINK("#gid=" &amp; "1759022251" &amp; "&amp;range=A" &amp; 행번호, "이동"), "X"))</f>
        <v>X</v>
      </c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</row>
    <row r="359">
      <c r="A359" s="124"/>
      <c r="B359" s="116">
        <v>419.0</v>
      </c>
      <c r="C359" s="143">
        <v>46121.0</v>
      </c>
      <c r="D359" s="126" t="s">
        <v>88</v>
      </c>
      <c r="E359" s="127" t="s">
        <v>606</v>
      </c>
      <c r="F359" s="128" t="s">
        <v>104</v>
      </c>
      <c r="G359" s="129" t="s">
        <v>91</v>
      </c>
      <c r="H359" s="129" t="s">
        <v>657</v>
      </c>
      <c r="I359" s="129" t="s">
        <v>100</v>
      </c>
      <c r="J359" s="130">
        <v>46121.604166666664</v>
      </c>
      <c r="K359" s="158" t="s">
        <v>602</v>
      </c>
      <c r="L359" s="126">
        <v>0.25</v>
      </c>
      <c r="M359" s="126">
        <v>0.0</v>
      </c>
      <c r="N359" s="132" t="str">
        <f t="array" ref="N359">LET(행번호, MATCH(1, INDEX(('수주 및 입금 진행현황'!$F:$F=G359) * ('수주 및 입금 진행현황'!$G:$G=H359) * ('수주 및 입금 진행현황'!$F:$F&lt;&gt;""), 0), 0), IF(ISNUMBER(행번호), HYPERLINK("#gid=" &amp; "1759022251" &amp; "&amp;range=A" &amp; 행번호, "이동"), "X"))</f>
        <v>X</v>
      </c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</row>
    <row r="360">
      <c r="A360" s="124"/>
      <c r="B360" s="116">
        <v>418.0</v>
      </c>
      <c r="C360" s="143">
        <v>46121.0</v>
      </c>
      <c r="D360" s="126" t="s">
        <v>88</v>
      </c>
      <c r="E360" s="127" t="s">
        <v>606</v>
      </c>
      <c r="F360" s="128" t="s">
        <v>104</v>
      </c>
      <c r="G360" s="129" t="s">
        <v>91</v>
      </c>
      <c r="H360" s="129" t="s">
        <v>657</v>
      </c>
      <c r="I360" s="129" t="s">
        <v>86</v>
      </c>
      <c r="J360" s="130">
        <v>46121.604166666664</v>
      </c>
      <c r="K360" s="131" t="s">
        <v>658</v>
      </c>
      <c r="L360" s="126">
        <v>0.5</v>
      </c>
      <c r="M360" s="126">
        <v>0.0</v>
      </c>
      <c r="N360" s="132" t="str">
        <f t="array" ref="N360">LET(행번호, MATCH(1, INDEX(('수주 및 입금 진행현황'!$F:$F=G360) * ('수주 및 입금 진행현황'!$G:$G=H360) * ('수주 및 입금 진행현황'!$F:$F&lt;&gt;""), 0), 0), IF(ISNUMBER(행번호), HYPERLINK("#gid=" &amp; "1759022251" &amp; "&amp;range=A" &amp; 행번호, "이동"), "X"))</f>
        <v>X</v>
      </c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</row>
    <row r="361">
      <c r="A361" s="124"/>
      <c r="B361" s="116">
        <v>417.0</v>
      </c>
      <c r="C361" s="143">
        <v>46121.0</v>
      </c>
      <c r="D361" s="126" t="s">
        <v>88</v>
      </c>
      <c r="E361" s="127" t="s">
        <v>606</v>
      </c>
      <c r="F361" s="128" t="s">
        <v>104</v>
      </c>
      <c r="G361" s="129" t="s">
        <v>123</v>
      </c>
      <c r="H361" s="129" t="s">
        <v>633</v>
      </c>
      <c r="I361" s="129" t="s">
        <v>93</v>
      </c>
      <c r="J361" s="130">
        <v>46121.5</v>
      </c>
      <c r="K361" s="158" t="s">
        <v>600</v>
      </c>
      <c r="L361" s="126">
        <v>0.25</v>
      </c>
      <c r="M361" s="126">
        <v>0.0</v>
      </c>
      <c r="N361" s="132" t="str">
        <f t="array" ref="N361">LET(행번호, MATCH(1, INDEX(('수주 및 입금 진행현황'!$F:$F=G361) * ('수주 및 입금 진행현황'!$G:$G=H361) * ('수주 및 입금 진행현황'!$F:$F&lt;&gt;""), 0), 0), IF(ISNUMBER(행번호), HYPERLINK("#gid=" &amp; "1759022251" &amp; "&amp;range=A" &amp; 행번호, "이동"), "X"))</f>
        <v>X</v>
      </c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</row>
    <row r="362">
      <c r="A362" s="124"/>
      <c r="B362" s="116">
        <v>416.0</v>
      </c>
      <c r="C362" s="143">
        <v>46121.0</v>
      </c>
      <c r="D362" s="126" t="s">
        <v>88</v>
      </c>
      <c r="E362" s="127" t="s">
        <v>606</v>
      </c>
      <c r="F362" s="128" t="s">
        <v>104</v>
      </c>
      <c r="G362" s="129" t="s">
        <v>123</v>
      </c>
      <c r="H362" s="129" t="s">
        <v>633</v>
      </c>
      <c r="I362" s="129" t="s">
        <v>86</v>
      </c>
      <c r="J362" s="130">
        <v>46121.5</v>
      </c>
      <c r="K362" s="131" t="s">
        <v>659</v>
      </c>
      <c r="L362" s="126">
        <v>0.5</v>
      </c>
      <c r="M362" s="126">
        <v>0.0</v>
      </c>
      <c r="N362" s="132" t="str">
        <f t="array" ref="N362">LET(행번호, MATCH(1, INDEX(('수주 및 입금 진행현황'!$F:$F=G362) * ('수주 및 입금 진행현황'!$G:$G=H362) * ('수주 및 입금 진행현황'!$F:$F&lt;&gt;""), 0), 0), IF(ISNUMBER(행번호), HYPERLINK("#gid=" &amp; "1759022251" &amp; "&amp;range=A" &amp; 행번호, "이동"), "X"))</f>
        <v>X</v>
      </c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</row>
    <row r="363">
      <c r="A363" s="124"/>
      <c r="B363" s="116">
        <v>415.0</v>
      </c>
      <c r="C363" s="143">
        <v>46121.0</v>
      </c>
      <c r="D363" s="126" t="s">
        <v>88</v>
      </c>
      <c r="E363" s="127" t="s">
        <v>606</v>
      </c>
      <c r="F363" s="128" t="s">
        <v>104</v>
      </c>
      <c r="G363" s="129" t="s">
        <v>112</v>
      </c>
      <c r="H363" s="129" t="s">
        <v>660</v>
      </c>
      <c r="I363" s="129" t="s">
        <v>93</v>
      </c>
      <c r="J363" s="130">
        <v>46121.5</v>
      </c>
      <c r="K363" s="158" t="s">
        <v>600</v>
      </c>
      <c r="L363" s="126">
        <v>0.25</v>
      </c>
      <c r="M363" s="126">
        <v>0.0</v>
      </c>
      <c r="N363" s="132" t="str">
        <f t="array" ref="N363">LET(행번호, MATCH(1, INDEX(('수주 및 입금 진행현황'!$F:$F=G363) * ('수주 및 입금 진행현황'!$G:$G=H363) * ('수주 및 입금 진행현황'!$F:$F&lt;&gt;""), 0), 0), IF(ISNUMBER(행번호), HYPERLINK("#gid=" &amp; "1759022251" &amp; "&amp;range=A" &amp; 행번호, "이동"), "X"))</f>
        <v>X</v>
      </c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</row>
    <row r="364">
      <c r="A364" s="124"/>
      <c r="B364" s="116">
        <v>414.0</v>
      </c>
      <c r="C364" s="143">
        <v>46121.0</v>
      </c>
      <c r="D364" s="126" t="s">
        <v>88</v>
      </c>
      <c r="E364" s="127" t="s">
        <v>606</v>
      </c>
      <c r="F364" s="128" t="s">
        <v>104</v>
      </c>
      <c r="G364" s="129" t="s">
        <v>112</v>
      </c>
      <c r="H364" s="129" t="s">
        <v>660</v>
      </c>
      <c r="I364" s="129" t="s">
        <v>100</v>
      </c>
      <c r="J364" s="130">
        <v>46121.5</v>
      </c>
      <c r="K364" s="158" t="s">
        <v>602</v>
      </c>
      <c r="L364" s="126">
        <v>0.25</v>
      </c>
      <c r="M364" s="126">
        <v>0.0</v>
      </c>
      <c r="N364" s="132" t="str">
        <f t="array" ref="N364">LET(행번호, MATCH(1, INDEX(('수주 및 입금 진행현황'!$F:$F=G364) * ('수주 및 입금 진행현황'!$G:$G=H364) * ('수주 및 입금 진행현황'!$F:$F&lt;&gt;""), 0), 0), IF(ISNUMBER(행번호), HYPERLINK("#gid=" &amp; "1759022251" &amp; "&amp;range=A" &amp; 행번호, "이동"), "X"))</f>
        <v>X</v>
      </c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</row>
    <row r="365">
      <c r="A365" s="124"/>
      <c r="B365" s="116">
        <v>413.0</v>
      </c>
      <c r="C365" s="143">
        <v>46121.0</v>
      </c>
      <c r="D365" s="126" t="s">
        <v>88</v>
      </c>
      <c r="E365" s="127" t="s">
        <v>606</v>
      </c>
      <c r="F365" s="128" t="s">
        <v>104</v>
      </c>
      <c r="G365" s="129" t="s">
        <v>112</v>
      </c>
      <c r="H365" s="129" t="s">
        <v>660</v>
      </c>
      <c r="I365" s="129" t="s">
        <v>86</v>
      </c>
      <c r="J365" s="130">
        <v>46121.5</v>
      </c>
      <c r="K365" s="158" t="s">
        <v>605</v>
      </c>
      <c r="L365" s="126">
        <v>0.5</v>
      </c>
      <c r="M365" s="126">
        <v>0.0</v>
      </c>
      <c r="N365" s="132" t="str">
        <f t="array" ref="N365">LET(행번호, MATCH(1, INDEX(('수주 및 입금 진행현황'!$F:$F=G365) * ('수주 및 입금 진행현황'!$G:$G=H365) * ('수주 및 입금 진행현황'!$F:$F&lt;&gt;""), 0), 0), IF(ISNUMBER(행번호), HYPERLINK("#gid=" &amp; "1759022251" &amp; "&amp;range=A" &amp; 행번호, "이동"), "X"))</f>
        <v>X</v>
      </c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</row>
    <row r="366">
      <c r="A366" s="124"/>
      <c r="B366" s="116">
        <v>412.0</v>
      </c>
      <c r="C366" s="143">
        <v>46121.0</v>
      </c>
      <c r="D366" s="126" t="s">
        <v>88</v>
      </c>
      <c r="E366" s="127" t="s">
        <v>606</v>
      </c>
      <c r="F366" s="128" t="s">
        <v>104</v>
      </c>
      <c r="G366" s="129" t="s">
        <v>175</v>
      </c>
      <c r="H366" s="129" t="s">
        <v>183</v>
      </c>
      <c r="I366" s="129" t="s">
        <v>86</v>
      </c>
      <c r="J366" s="130">
        <v>46121.458333333336</v>
      </c>
      <c r="K366" s="131" t="s">
        <v>661</v>
      </c>
      <c r="L366" s="126">
        <v>0.5</v>
      </c>
      <c r="M366" s="126">
        <v>0.0</v>
      </c>
      <c r="N366" s="134" t="s">
        <v>95</v>
      </c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</row>
    <row r="367">
      <c r="A367" s="124"/>
      <c r="B367" s="116">
        <v>411.0</v>
      </c>
      <c r="C367" s="143">
        <v>46121.0</v>
      </c>
      <c r="D367" s="126" t="s">
        <v>81</v>
      </c>
      <c r="E367" s="127" t="s">
        <v>603</v>
      </c>
      <c r="F367" s="128" t="s">
        <v>111</v>
      </c>
      <c r="G367" s="129" t="s">
        <v>662</v>
      </c>
      <c r="H367" s="129" t="s">
        <v>663</v>
      </c>
      <c r="I367" s="129" t="s">
        <v>86</v>
      </c>
      <c r="J367" s="130">
        <v>46121.416666666664</v>
      </c>
      <c r="K367" s="158" t="s">
        <v>664</v>
      </c>
      <c r="L367" s="126">
        <v>0.5</v>
      </c>
      <c r="M367" s="126">
        <v>0.0</v>
      </c>
      <c r="N367" s="132" t="str">
        <f t="array" ref="N367">LET(행번호, MATCH(1, INDEX(('수주 및 입금 진행현황'!$F:$F=G367) * ('수주 및 입금 진행현황'!$G:$G=H367) * ('수주 및 입금 진행현황'!$F:$F&lt;&gt;""), 0), 0), IF(ISNUMBER(행번호), HYPERLINK("#gid=" &amp; "1759022251" &amp; "&amp;range=A" &amp; 행번호, "이동"), "X"))</f>
        <v>X</v>
      </c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</row>
    <row r="368">
      <c r="A368" s="124"/>
      <c r="B368" s="116">
        <v>410.0</v>
      </c>
      <c r="C368" s="142">
        <v>46120.0</v>
      </c>
      <c r="D368" s="126" t="s">
        <v>116</v>
      </c>
      <c r="E368" s="127" t="s">
        <v>270</v>
      </c>
      <c r="F368" s="128" t="s">
        <v>83</v>
      </c>
      <c r="G368" s="129" t="s">
        <v>499</v>
      </c>
      <c r="H368" s="129" t="s">
        <v>500</v>
      </c>
      <c r="I368" s="129" t="s">
        <v>120</v>
      </c>
      <c r="J368" s="130">
        <v>46120.666666666664</v>
      </c>
      <c r="K368" s="131" t="s">
        <v>665</v>
      </c>
      <c r="L368" s="126">
        <v>0.5</v>
      </c>
      <c r="M368" s="132"/>
      <c r="N368" s="132" t="str">
        <f t="array" ref="N368">LET(행번호, MATCH(1, INDEX(('수주 및 입금 진행현황'!$F:$F=G368) * ('수주 및 입금 진행현황'!$G:$G=H368) * ('수주 및 입금 진행현황'!$F:$F&lt;&gt;""), 0), 0), IF(ISNUMBER(행번호), HYPERLINK("#gid=" &amp; "1759022251" &amp; "&amp;range=A" &amp; 행번호, "이동"), "X"))</f>
        <v>X</v>
      </c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</row>
    <row r="369">
      <c r="A369" s="124"/>
      <c r="B369" s="116">
        <v>409.0</v>
      </c>
      <c r="C369" s="142">
        <v>46120.0</v>
      </c>
      <c r="D369" s="126" t="s">
        <v>88</v>
      </c>
      <c r="E369" s="127" t="s">
        <v>606</v>
      </c>
      <c r="F369" s="128" t="s">
        <v>104</v>
      </c>
      <c r="G369" s="129" t="s">
        <v>91</v>
      </c>
      <c r="H369" s="129" t="s">
        <v>666</v>
      </c>
      <c r="I369" s="129" t="s">
        <v>100</v>
      </c>
      <c r="J369" s="130">
        <v>46120.625</v>
      </c>
      <c r="K369" s="158" t="s">
        <v>602</v>
      </c>
      <c r="L369" s="126">
        <v>0.25</v>
      </c>
      <c r="M369" s="126">
        <v>0.0</v>
      </c>
      <c r="N369" s="132" t="str">
        <f t="array" ref="N369">LET(행번호, MATCH(1, INDEX(('수주 및 입금 진행현황'!$F:$F=G369) * ('수주 및 입금 진행현황'!$G:$G=H369) * ('수주 및 입금 진행현황'!$F:$F&lt;&gt;""), 0), 0), IF(ISNUMBER(행번호), HYPERLINK("#gid=" &amp; "1759022251" &amp; "&amp;range=A" &amp; 행번호, "이동"), "X"))</f>
        <v>X</v>
      </c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</row>
    <row r="370">
      <c r="A370" s="124"/>
      <c r="B370" s="116">
        <v>408.0</v>
      </c>
      <c r="C370" s="142">
        <v>46120.0</v>
      </c>
      <c r="D370" s="126" t="s">
        <v>88</v>
      </c>
      <c r="E370" s="127" t="s">
        <v>606</v>
      </c>
      <c r="F370" s="128" t="s">
        <v>104</v>
      </c>
      <c r="G370" s="160" t="s">
        <v>91</v>
      </c>
      <c r="H370" s="129" t="s">
        <v>667</v>
      </c>
      <c r="I370" s="129" t="s">
        <v>100</v>
      </c>
      <c r="J370" s="130">
        <v>46120.625</v>
      </c>
      <c r="K370" s="158" t="s">
        <v>602</v>
      </c>
      <c r="L370" s="126">
        <v>0.25</v>
      </c>
      <c r="M370" s="126">
        <v>0.0</v>
      </c>
      <c r="N370" s="132" t="str">
        <f t="array" ref="N370">LET(행번호, MATCH(1, INDEX(('수주 및 입금 진행현황'!$F:$F=G370) * ('수주 및 입금 진행현황'!$G:$G=H370) * ('수주 및 입금 진행현황'!$F:$F&lt;&gt;""), 0), 0), IF(ISNUMBER(행번호), HYPERLINK("#gid=" &amp; "1759022251" &amp; "&amp;range=A" &amp; 행번호, "이동"), "X"))</f>
        <v>X</v>
      </c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</row>
    <row r="371">
      <c r="A371" s="124"/>
      <c r="B371" s="116">
        <v>407.0</v>
      </c>
      <c r="C371" s="142">
        <v>46120.0</v>
      </c>
      <c r="D371" s="126" t="s">
        <v>81</v>
      </c>
      <c r="E371" s="127" t="s">
        <v>603</v>
      </c>
      <c r="F371" s="128" t="s">
        <v>111</v>
      </c>
      <c r="G371" s="129" t="s">
        <v>374</v>
      </c>
      <c r="H371" s="129" t="s">
        <v>668</v>
      </c>
      <c r="I371" s="129" t="s">
        <v>86</v>
      </c>
      <c r="J371" s="130">
        <v>46120.583333333336</v>
      </c>
      <c r="K371" s="131" t="s">
        <v>669</v>
      </c>
      <c r="L371" s="126">
        <v>0.5</v>
      </c>
      <c r="M371" s="132"/>
      <c r="N371" s="132" t="str">
        <f t="array" ref="N371">LET(행번호, MATCH(1, INDEX(('수주 및 입금 진행현황'!$F:$F=G371) * ('수주 및 입금 진행현황'!$G:$G=H371) * ('수주 및 입금 진행현황'!$F:$F&lt;&gt;""), 0), 0), IF(ISNUMBER(행번호), HYPERLINK("#gid=" &amp; "1759022251" &amp; "&amp;range=A" &amp; 행번호, "이동"), "X"))</f>
        <v>X</v>
      </c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</row>
    <row r="372">
      <c r="A372" s="124"/>
      <c r="B372" s="116">
        <v>406.0</v>
      </c>
      <c r="C372" s="142">
        <v>46120.0</v>
      </c>
      <c r="D372" s="126" t="s">
        <v>81</v>
      </c>
      <c r="E372" s="127" t="s">
        <v>603</v>
      </c>
      <c r="F372" s="128" t="s">
        <v>111</v>
      </c>
      <c r="G372" s="129" t="s">
        <v>374</v>
      </c>
      <c r="H372" s="129" t="s">
        <v>670</v>
      </c>
      <c r="I372" s="129" t="s">
        <v>86</v>
      </c>
      <c r="J372" s="130">
        <v>46120.583333333336</v>
      </c>
      <c r="K372" s="158" t="s">
        <v>605</v>
      </c>
      <c r="L372" s="126">
        <v>0.5</v>
      </c>
      <c r="M372" s="132"/>
      <c r="N372" s="132" t="str">
        <f t="array" ref="N372">LET(행번호, MATCH(1, INDEX(('수주 및 입금 진행현황'!$F:$F=G372) * ('수주 및 입금 진행현황'!$G:$G=H372) * ('수주 및 입금 진행현황'!$F:$F&lt;&gt;""), 0), 0), IF(ISNUMBER(행번호), HYPERLINK("#gid=" &amp; "1759022251" &amp; "&amp;range=A" &amp; 행번호, "이동"), "X"))</f>
        <v>X</v>
      </c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</row>
    <row r="373">
      <c r="A373" s="124"/>
      <c r="B373" s="116">
        <v>405.0</v>
      </c>
      <c r="C373" s="142">
        <v>46120.0</v>
      </c>
      <c r="D373" s="126" t="s">
        <v>88</v>
      </c>
      <c r="E373" s="127" t="s">
        <v>596</v>
      </c>
      <c r="F373" s="128" t="s">
        <v>90</v>
      </c>
      <c r="G373" s="129" t="s">
        <v>643</v>
      </c>
      <c r="H373" s="129" t="s">
        <v>644</v>
      </c>
      <c r="I373" s="129" t="s">
        <v>86</v>
      </c>
      <c r="J373" s="130">
        <v>46120.5</v>
      </c>
      <c r="K373" s="131" t="s">
        <v>671</v>
      </c>
      <c r="L373" s="126">
        <v>0.5</v>
      </c>
      <c r="M373" s="126">
        <v>0.0</v>
      </c>
      <c r="N373" s="132" t="str">
        <f t="array" ref="N373">LET(행번호, MATCH(1, INDEX(('수주 및 입금 진행현황'!$F:$F=G373) * ('수주 및 입금 진행현황'!$G:$G=H373) * ('수주 및 입금 진행현황'!$F:$F&lt;&gt;""), 0), 0), IF(ISNUMBER(행번호), HYPERLINK("#gid=" &amp; "1759022251" &amp; "&amp;range=A" &amp; 행번호, "이동"), "X"))</f>
        <v>X</v>
      </c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</row>
    <row r="374">
      <c r="A374" s="124"/>
      <c r="B374" s="116">
        <v>404.0</v>
      </c>
      <c r="C374" s="142">
        <v>46120.0</v>
      </c>
      <c r="D374" s="126" t="s">
        <v>88</v>
      </c>
      <c r="E374" s="127" t="s">
        <v>606</v>
      </c>
      <c r="F374" s="128" t="s">
        <v>104</v>
      </c>
      <c r="G374" s="129" t="s">
        <v>142</v>
      </c>
      <c r="H374" s="129" t="s">
        <v>615</v>
      </c>
      <c r="I374" s="129" t="s">
        <v>86</v>
      </c>
      <c r="J374" s="130">
        <v>46120.479166666664</v>
      </c>
      <c r="K374" s="158" t="s">
        <v>672</v>
      </c>
      <c r="L374" s="126">
        <v>0.5</v>
      </c>
      <c r="M374" s="126">
        <v>0.0</v>
      </c>
      <c r="N374" s="132" t="str">
        <f t="array" ref="N374">LET(행번호, MATCH(1, INDEX(('수주 및 입금 진행현황'!$F:$F=G374) * ('수주 및 입금 진행현황'!$G:$G=H374) * ('수주 및 입금 진행현황'!$F:$F&lt;&gt;""), 0), 0), IF(ISNUMBER(행번호), HYPERLINK("#gid=" &amp; "1759022251" &amp; "&amp;range=A" &amp; 행번호, "이동"), "X"))</f>
        <v>X</v>
      </c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</row>
    <row r="375">
      <c r="A375" s="124"/>
      <c r="B375" s="116">
        <v>403.0</v>
      </c>
      <c r="C375" s="142">
        <v>46120.0</v>
      </c>
      <c r="D375" s="126" t="s">
        <v>81</v>
      </c>
      <c r="E375" s="127" t="s">
        <v>541</v>
      </c>
      <c r="F375" s="128" t="s">
        <v>163</v>
      </c>
      <c r="G375" s="161" t="s">
        <v>673</v>
      </c>
      <c r="H375" s="129" t="s">
        <v>674</v>
      </c>
      <c r="I375" s="129" t="s">
        <v>86</v>
      </c>
      <c r="J375" s="130">
        <v>46120.416666666664</v>
      </c>
      <c r="K375" s="162" t="s">
        <v>675</v>
      </c>
      <c r="L375" s="126">
        <v>0.5</v>
      </c>
      <c r="M375" s="126">
        <v>0.0</v>
      </c>
      <c r="N375" s="134" t="s">
        <v>95</v>
      </c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</row>
    <row r="376">
      <c r="A376" s="124"/>
      <c r="B376" s="116">
        <v>402.0</v>
      </c>
      <c r="C376" s="142">
        <v>46120.0</v>
      </c>
      <c r="D376" s="126" t="s">
        <v>81</v>
      </c>
      <c r="E376" s="127" t="s">
        <v>603</v>
      </c>
      <c r="F376" s="128" t="s">
        <v>111</v>
      </c>
      <c r="G376" s="129" t="s">
        <v>662</v>
      </c>
      <c r="H376" s="129" t="s">
        <v>663</v>
      </c>
      <c r="I376" s="129" t="s">
        <v>86</v>
      </c>
      <c r="J376" s="130">
        <v>46120.416666666664</v>
      </c>
      <c r="K376" s="131" t="s">
        <v>676</v>
      </c>
      <c r="L376" s="126">
        <v>0.5</v>
      </c>
      <c r="M376" s="132"/>
      <c r="N376" s="132" t="str">
        <f t="array" ref="N376">LET(행번호, MATCH(1, INDEX(('수주 및 입금 진행현황'!$F:$F=G376) * ('수주 및 입금 진행현황'!$G:$G=H376) * ('수주 및 입금 진행현황'!$F:$F&lt;&gt;""), 0), 0), IF(ISNUMBER(행번호), HYPERLINK("#gid=" &amp; "1759022251" &amp; "&amp;range=A" &amp; 행번호, "이동"), "X"))</f>
        <v>X</v>
      </c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</row>
    <row r="377">
      <c r="A377" s="124"/>
      <c r="B377" s="116">
        <v>401.0</v>
      </c>
      <c r="C377" s="142">
        <v>46120.0</v>
      </c>
      <c r="D377" s="126" t="s">
        <v>226</v>
      </c>
      <c r="E377" s="163"/>
      <c r="F377" s="128" t="s">
        <v>677</v>
      </c>
      <c r="G377" s="129" t="s">
        <v>309</v>
      </c>
      <c r="H377" s="129" t="s">
        <v>678</v>
      </c>
      <c r="I377" s="129" t="s">
        <v>261</v>
      </c>
      <c r="J377" s="129" t="s">
        <v>679</v>
      </c>
      <c r="K377" s="131" t="s">
        <v>680</v>
      </c>
      <c r="L377" s="126">
        <v>0.4</v>
      </c>
      <c r="M377" s="126">
        <v>0.0</v>
      </c>
      <c r="N377" s="132" t="str">
        <f t="array" ref="N377">LET(행번호, MATCH(1, INDEX(('수주 및 입금 진행현황'!$F:$F=G377) * ('수주 및 입금 진행현황'!$G:$G=H377) * ('수주 및 입금 진행현황'!$F:$F&lt;&gt;""), 0), 0), IF(ISNUMBER(행번호), HYPERLINK("#gid=" &amp; "1759022251" &amp; "&amp;range=A" &amp; 행번호, "이동"), "X"))</f>
        <v>X</v>
      </c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</row>
    <row r="378">
      <c r="A378" s="124"/>
      <c r="B378" s="116">
        <v>400.0</v>
      </c>
      <c r="C378" s="143">
        <v>46119.0</v>
      </c>
      <c r="D378" s="126" t="s">
        <v>88</v>
      </c>
      <c r="E378" s="127" t="s">
        <v>596</v>
      </c>
      <c r="F378" s="128" t="s">
        <v>90</v>
      </c>
      <c r="G378" s="129" t="s">
        <v>597</v>
      </c>
      <c r="H378" s="129" t="s">
        <v>610</v>
      </c>
      <c r="I378" s="129" t="s">
        <v>261</v>
      </c>
      <c r="J378" s="130">
        <v>46119.625</v>
      </c>
      <c r="K378" s="158" t="s">
        <v>681</v>
      </c>
      <c r="L378" s="126">
        <v>0.4</v>
      </c>
      <c r="M378" s="126">
        <v>0.0</v>
      </c>
      <c r="N378" s="132" t="str">
        <f t="array" ref="N378">LET(행번호, MATCH(1, INDEX(('수주 및 입금 진행현황'!$F:$F=G378) * ('수주 및 입금 진행현황'!$G:$G=H378) * ('수주 및 입금 진행현황'!$F:$F&lt;&gt;""), 0), 0), IF(ISNUMBER(행번호), HYPERLINK("#gid=" &amp; "1759022251" &amp; "&amp;range=A" &amp; 행번호, "이동"), "X"))</f>
        <v>X</v>
      </c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</row>
    <row r="379">
      <c r="A379" s="124"/>
      <c r="B379" s="116">
        <v>399.0</v>
      </c>
      <c r="C379" s="143">
        <v>46119.0</v>
      </c>
      <c r="D379" s="126" t="s">
        <v>88</v>
      </c>
      <c r="E379" s="127" t="s">
        <v>606</v>
      </c>
      <c r="F379" s="128" t="s">
        <v>104</v>
      </c>
      <c r="G379" s="129" t="s">
        <v>654</v>
      </c>
      <c r="H379" s="129" t="s">
        <v>655</v>
      </c>
      <c r="I379" s="129" t="s">
        <v>86</v>
      </c>
      <c r="J379" s="130">
        <v>46119.625</v>
      </c>
      <c r="K379" s="158" t="s">
        <v>605</v>
      </c>
      <c r="L379" s="126">
        <v>0.5</v>
      </c>
      <c r="M379" s="126">
        <v>0.0</v>
      </c>
      <c r="N379" s="132" t="str">
        <f t="array" ref="N379">LET(행번호, MATCH(1, INDEX(('수주 및 입금 진행현황'!$F:$F=G379) * ('수주 및 입금 진행현황'!$G:$G=H379) * ('수주 및 입금 진행현황'!$F:$F&lt;&gt;""), 0), 0), IF(ISNUMBER(행번호), HYPERLINK("#gid=" &amp; "1759022251" &amp; "&amp;range=A" &amp; 행번호, "이동"), "X"))</f>
        <v>X</v>
      </c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</row>
    <row r="380">
      <c r="A380" s="124"/>
      <c r="B380" s="116">
        <v>398.0</v>
      </c>
      <c r="C380" s="143">
        <v>46119.0</v>
      </c>
      <c r="D380" s="126" t="s">
        <v>116</v>
      </c>
      <c r="E380" s="127" t="s">
        <v>270</v>
      </c>
      <c r="F380" s="128" t="s">
        <v>83</v>
      </c>
      <c r="G380" s="129" t="s">
        <v>118</v>
      </c>
      <c r="H380" s="129" t="s">
        <v>517</v>
      </c>
      <c r="I380" s="129" t="s">
        <v>120</v>
      </c>
      <c r="J380" s="130">
        <v>46119.625</v>
      </c>
      <c r="K380" s="131" t="s">
        <v>682</v>
      </c>
      <c r="L380" s="126">
        <v>1.0</v>
      </c>
      <c r="M380" s="126">
        <v>0.0</v>
      </c>
      <c r="N380" s="132" t="str">
        <f t="array" ref="N380">LET(행번호, MATCH(1, INDEX(('수주 및 입금 진행현황'!$F:$F=G380) * ('수주 및 입금 진행현황'!$G:$G=H380) * ('수주 및 입금 진행현황'!$F:$F&lt;&gt;""), 0), 0), IF(ISNUMBER(행번호), HYPERLINK("#gid=" &amp; "1759022251" &amp; "&amp;range=A" &amp; 행번호, "이동"), "X"))</f>
        <v>X</v>
      </c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</row>
    <row r="381">
      <c r="A381" s="124"/>
      <c r="B381" s="116">
        <v>397.0</v>
      </c>
      <c r="C381" s="143">
        <v>46119.0</v>
      </c>
      <c r="D381" s="126" t="s">
        <v>88</v>
      </c>
      <c r="E381" s="127" t="s">
        <v>606</v>
      </c>
      <c r="F381" s="128" t="s">
        <v>104</v>
      </c>
      <c r="G381" s="129" t="s">
        <v>312</v>
      </c>
      <c r="H381" s="129" t="s">
        <v>683</v>
      </c>
      <c r="I381" s="129" t="s">
        <v>86</v>
      </c>
      <c r="J381" s="130">
        <v>46119.604166666664</v>
      </c>
      <c r="K381" s="152" t="s">
        <v>684</v>
      </c>
      <c r="L381" s="126">
        <v>0.5</v>
      </c>
      <c r="M381" s="126">
        <v>0.0</v>
      </c>
      <c r="N381" s="132" t="str">
        <f t="array" ref="N381">LET(행번호, MATCH(1, INDEX(('수주 및 입금 진행현황'!$F:$F=G381) * ('수주 및 입금 진행현황'!$G:$G=H381) * ('수주 및 입금 진행현황'!$F:$F&lt;&gt;""), 0), 0), IF(ISNUMBER(행번호), HYPERLINK("#gid=" &amp; "1759022251" &amp; "&amp;range=A" &amp; 행번호, "이동"), "X"))</f>
        <v>X</v>
      </c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</row>
    <row r="382">
      <c r="A382" s="124"/>
      <c r="B382" s="116">
        <v>396.0</v>
      </c>
      <c r="C382" s="143">
        <v>46119.0</v>
      </c>
      <c r="D382" s="126" t="s">
        <v>116</v>
      </c>
      <c r="E382" s="127" t="s">
        <v>270</v>
      </c>
      <c r="F382" s="128" t="s">
        <v>83</v>
      </c>
      <c r="G382" s="129" t="s">
        <v>499</v>
      </c>
      <c r="H382" s="129" t="s">
        <v>685</v>
      </c>
      <c r="I382" s="129" t="s">
        <v>120</v>
      </c>
      <c r="J382" s="129" t="s">
        <v>686</v>
      </c>
      <c r="K382" s="131" t="s">
        <v>687</v>
      </c>
      <c r="L382" s="126">
        <v>0.4</v>
      </c>
      <c r="M382" s="126"/>
      <c r="N382" s="132" t="str">
        <f t="array" ref="N382">LET(행번호, MATCH(1, INDEX(('수주 및 입금 진행현황'!$F:$F=G382) * ('수주 및 입금 진행현황'!$G:$G=H382) * ('수주 및 입금 진행현황'!$F:$F&lt;&gt;""), 0), 0), IF(ISNUMBER(행번호), HYPERLINK("#gid=" &amp; "1759022251" &amp; "&amp;range=A" &amp; 행번호, "이동"), "X"))</f>
        <v>X</v>
      </c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</row>
    <row r="383">
      <c r="A383" s="124"/>
      <c r="B383" s="116">
        <v>395.0</v>
      </c>
      <c r="C383" s="143">
        <v>46119.0</v>
      </c>
      <c r="D383" s="126" t="s">
        <v>88</v>
      </c>
      <c r="E383" s="127" t="s">
        <v>596</v>
      </c>
      <c r="F383" s="128" t="s">
        <v>90</v>
      </c>
      <c r="G383" s="129" t="s">
        <v>184</v>
      </c>
      <c r="H383" s="129" t="s">
        <v>688</v>
      </c>
      <c r="I383" s="129" t="s">
        <v>100</v>
      </c>
      <c r="J383" s="130">
        <v>46119.479166666664</v>
      </c>
      <c r="K383" s="158" t="s">
        <v>602</v>
      </c>
      <c r="L383" s="126">
        <v>0.25</v>
      </c>
      <c r="M383" s="126">
        <v>0.0</v>
      </c>
      <c r="N383" s="132" t="str">
        <f t="array" ref="N383">LET(행번호, MATCH(1, INDEX(('수주 및 입금 진행현황'!$F:$F=G383) * ('수주 및 입금 진행현황'!$G:$G=H383) * ('수주 및 입금 진행현황'!$F:$F&lt;&gt;""), 0), 0), IF(ISNUMBER(행번호), HYPERLINK("#gid=" &amp; "1759022251" &amp; "&amp;range=A" &amp; 행번호, "이동"), "X"))</f>
        <v>X</v>
      </c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</row>
    <row r="384">
      <c r="A384" s="124"/>
      <c r="B384" s="116">
        <v>394.0</v>
      </c>
      <c r="C384" s="143">
        <v>46119.0</v>
      </c>
      <c r="D384" s="126" t="s">
        <v>88</v>
      </c>
      <c r="E384" s="127" t="s">
        <v>596</v>
      </c>
      <c r="F384" s="128" t="s">
        <v>90</v>
      </c>
      <c r="G384" s="129" t="s">
        <v>184</v>
      </c>
      <c r="H384" s="129" t="s">
        <v>689</v>
      </c>
      <c r="I384" s="129" t="s">
        <v>100</v>
      </c>
      <c r="J384" s="130">
        <v>46119.479166666664</v>
      </c>
      <c r="K384" s="158" t="s">
        <v>602</v>
      </c>
      <c r="L384" s="126">
        <v>0.25</v>
      </c>
      <c r="M384" s="126">
        <v>0.0</v>
      </c>
      <c r="N384" s="132" t="str">
        <f t="array" ref="N384">LET(행번호, MATCH(1, INDEX(('수주 및 입금 진행현황'!$F:$F=G384) * ('수주 및 입금 진행현황'!$G:$G=H384) * ('수주 및 입금 진행현황'!$F:$F&lt;&gt;""), 0), 0), IF(ISNUMBER(행번호), HYPERLINK("#gid=" &amp; "1759022251" &amp; "&amp;range=A" &amp; 행번호, "이동"), "X"))</f>
        <v>X</v>
      </c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</row>
    <row r="385">
      <c r="A385" s="124"/>
      <c r="B385" s="116">
        <v>393.0</v>
      </c>
      <c r="C385" s="143">
        <v>46119.0</v>
      </c>
      <c r="D385" s="126" t="s">
        <v>88</v>
      </c>
      <c r="E385" s="127" t="s">
        <v>596</v>
      </c>
      <c r="F385" s="128" t="s">
        <v>90</v>
      </c>
      <c r="G385" s="129" t="s">
        <v>184</v>
      </c>
      <c r="H385" s="129" t="s">
        <v>690</v>
      </c>
      <c r="I385" s="129" t="s">
        <v>100</v>
      </c>
      <c r="J385" s="130">
        <v>46119.479166666664</v>
      </c>
      <c r="K385" s="158" t="s">
        <v>602</v>
      </c>
      <c r="L385" s="126">
        <v>0.25</v>
      </c>
      <c r="M385" s="126">
        <v>0.0</v>
      </c>
      <c r="N385" s="132" t="str">
        <f t="array" ref="N385">LET(행번호, MATCH(1, INDEX(('수주 및 입금 진행현황'!$F:$F=G385) * ('수주 및 입금 진행현황'!$G:$G=H385) * ('수주 및 입금 진행현황'!$F:$F&lt;&gt;""), 0), 0), IF(ISNUMBER(행번호), HYPERLINK("#gid=" &amp; "1759022251" &amp; "&amp;range=A" &amp; 행번호, "이동"), "X"))</f>
        <v>X</v>
      </c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</row>
    <row r="386">
      <c r="A386" s="124"/>
      <c r="B386" s="116">
        <v>392.0</v>
      </c>
      <c r="C386" s="143">
        <v>46119.0</v>
      </c>
      <c r="D386" s="126" t="s">
        <v>88</v>
      </c>
      <c r="E386" s="127" t="s">
        <v>606</v>
      </c>
      <c r="F386" s="128" t="s">
        <v>104</v>
      </c>
      <c r="G386" s="129" t="s">
        <v>312</v>
      </c>
      <c r="H386" s="129" t="s">
        <v>691</v>
      </c>
      <c r="I386" s="129" t="s">
        <v>86</v>
      </c>
      <c r="J386" s="130">
        <v>46119.479166666664</v>
      </c>
      <c r="K386" s="131" t="s">
        <v>692</v>
      </c>
      <c r="L386" s="126">
        <v>0.5</v>
      </c>
      <c r="M386" s="126">
        <v>0.0</v>
      </c>
      <c r="N386" s="132" t="str">
        <f t="array" ref="N386">LET(행번호, MATCH(1, INDEX(('수주 및 입금 진행현황'!$F:$F=G386) * ('수주 및 입금 진행현황'!$G:$G=H386) * ('수주 및 입금 진행현황'!$F:$F&lt;&gt;""), 0), 0), IF(ISNUMBER(행번호), HYPERLINK("#gid=" &amp; "1759022251" &amp; "&amp;range=A" &amp; 행번호, "이동"), "X"))</f>
        <v>X</v>
      </c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</row>
    <row r="387">
      <c r="A387" s="124"/>
      <c r="B387" s="116">
        <v>391.0</v>
      </c>
      <c r="C387" s="143">
        <v>46119.0</v>
      </c>
      <c r="D387" s="126" t="s">
        <v>88</v>
      </c>
      <c r="E387" s="127" t="s">
        <v>606</v>
      </c>
      <c r="F387" s="128" t="s">
        <v>104</v>
      </c>
      <c r="G387" s="129" t="s">
        <v>312</v>
      </c>
      <c r="H387" s="129" t="s">
        <v>693</v>
      </c>
      <c r="I387" s="129" t="s">
        <v>86</v>
      </c>
      <c r="J387" s="130">
        <v>46119.479166666664</v>
      </c>
      <c r="K387" s="158" t="s">
        <v>605</v>
      </c>
      <c r="L387" s="126">
        <v>0.5</v>
      </c>
      <c r="M387" s="126">
        <v>0.0</v>
      </c>
      <c r="N387" s="132" t="str">
        <f t="array" ref="N387">LET(행번호, MATCH(1, INDEX(('수주 및 입금 진행현황'!$F:$F=G387) * ('수주 및 입금 진행현황'!$G:$G=H387) * ('수주 및 입금 진행현황'!$F:$F&lt;&gt;""), 0), 0), IF(ISNUMBER(행번호), HYPERLINK("#gid=" &amp; "1759022251" &amp; "&amp;range=A" &amp; 행번호, "이동"), "X"))</f>
        <v>X</v>
      </c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</row>
    <row r="388">
      <c r="A388" s="124"/>
      <c r="B388" s="116">
        <v>390.0</v>
      </c>
      <c r="C388" s="143">
        <v>46119.0</v>
      </c>
      <c r="D388" s="126" t="s">
        <v>88</v>
      </c>
      <c r="E388" s="127" t="s">
        <v>606</v>
      </c>
      <c r="F388" s="128" t="s">
        <v>104</v>
      </c>
      <c r="G388" s="129" t="s">
        <v>312</v>
      </c>
      <c r="H388" s="129" t="s">
        <v>694</v>
      </c>
      <c r="I388" s="129" t="s">
        <v>86</v>
      </c>
      <c r="J388" s="130">
        <v>46119.479166666664</v>
      </c>
      <c r="K388" s="158" t="s">
        <v>605</v>
      </c>
      <c r="L388" s="126">
        <v>0.5</v>
      </c>
      <c r="M388" s="126">
        <v>0.0</v>
      </c>
      <c r="N388" s="132" t="str">
        <f t="array" ref="N388">LET(행번호, MATCH(1, INDEX(('수주 및 입금 진행현황'!$F:$F=G388) * ('수주 및 입금 진행현황'!$G:$G=H388) * ('수주 및 입금 진행현황'!$F:$F&lt;&gt;""), 0), 0), IF(ISNUMBER(행번호), HYPERLINK("#gid=" &amp; "1759022251" &amp; "&amp;range=A" &amp; 행번호, "이동"), "X"))</f>
        <v>X</v>
      </c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</row>
    <row r="389">
      <c r="A389" s="124"/>
      <c r="B389" s="116">
        <v>389.0</v>
      </c>
      <c r="C389" s="143">
        <v>46119.0</v>
      </c>
      <c r="D389" s="126" t="s">
        <v>88</v>
      </c>
      <c r="E389" s="127" t="s">
        <v>606</v>
      </c>
      <c r="F389" s="128" t="s">
        <v>104</v>
      </c>
      <c r="G389" s="129" t="s">
        <v>312</v>
      </c>
      <c r="H389" s="129" t="s">
        <v>695</v>
      </c>
      <c r="I389" s="129" t="s">
        <v>86</v>
      </c>
      <c r="J389" s="130">
        <v>46119.479166666664</v>
      </c>
      <c r="K389" s="158" t="s">
        <v>605</v>
      </c>
      <c r="L389" s="126">
        <v>0.5</v>
      </c>
      <c r="M389" s="126">
        <v>0.0</v>
      </c>
      <c r="N389" s="132" t="str">
        <f t="array" ref="N389">LET(행번호, MATCH(1, INDEX(('수주 및 입금 진행현황'!$F:$F=G389) * ('수주 및 입금 진행현황'!$G:$G=H389) * ('수주 및 입금 진행현황'!$F:$F&lt;&gt;""), 0), 0), IF(ISNUMBER(행번호), HYPERLINK("#gid=" &amp; "1759022251" &amp; "&amp;range=A" &amp; 행번호, "이동"), "X"))</f>
        <v>X</v>
      </c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</row>
    <row r="390">
      <c r="A390" s="124"/>
      <c r="B390" s="116">
        <v>388.0</v>
      </c>
      <c r="C390" s="143">
        <v>46119.0</v>
      </c>
      <c r="D390" s="126" t="s">
        <v>81</v>
      </c>
      <c r="E390" s="127" t="s">
        <v>579</v>
      </c>
      <c r="F390" s="128" t="s">
        <v>83</v>
      </c>
      <c r="G390" s="129" t="s">
        <v>651</v>
      </c>
      <c r="H390" s="129" t="s">
        <v>696</v>
      </c>
      <c r="I390" s="129" t="s">
        <v>86</v>
      </c>
      <c r="J390" s="130">
        <v>46119.416666666664</v>
      </c>
      <c r="K390" s="152" t="s">
        <v>697</v>
      </c>
      <c r="L390" s="126">
        <v>0.5</v>
      </c>
      <c r="M390" s="132"/>
      <c r="N390" s="132" t="str">
        <f t="array" ref="N390">LET(행번호, MATCH(1, INDEX(('수주 및 입금 진행현황'!$F:$F=G390) * ('수주 및 입금 진행현황'!$G:$G=H390) * ('수주 및 입금 진행현황'!$F:$F&lt;&gt;""), 0), 0), IF(ISNUMBER(행번호), HYPERLINK("#gid=" &amp; "1759022251" &amp; "&amp;range=A" &amp; 행번호, "이동"), "X"))</f>
        <v>X</v>
      </c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</row>
    <row r="391">
      <c r="A391" s="124"/>
      <c r="B391" s="116">
        <v>387.0</v>
      </c>
      <c r="C391" s="143">
        <v>46119.0</v>
      </c>
      <c r="D391" s="126" t="s">
        <v>88</v>
      </c>
      <c r="E391" s="163"/>
      <c r="F391" s="128" t="s">
        <v>104</v>
      </c>
      <c r="G391" s="129" t="s">
        <v>123</v>
      </c>
      <c r="H391" s="129" t="s">
        <v>698</v>
      </c>
      <c r="I391" s="129" t="s">
        <v>100</v>
      </c>
      <c r="J391" s="130">
        <v>46119.416666666664</v>
      </c>
      <c r="K391" s="158" t="s">
        <v>602</v>
      </c>
      <c r="L391" s="126">
        <v>0.25</v>
      </c>
      <c r="M391" s="126">
        <v>0.0</v>
      </c>
      <c r="N391" s="134" t="s">
        <v>95</v>
      </c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</row>
    <row r="392">
      <c r="A392" s="124"/>
      <c r="B392" s="116">
        <v>386.0</v>
      </c>
      <c r="C392" s="142">
        <v>46118.0</v>
      </c>
      <c r="D392" s="126" t="s">
        <v>186</v>
      </c>
      <c r="E392" s="163"/>
      <c r="F392" s="128" t="s">
        <v>488</v>
      </c>
      <c r="G392" s="129" t="s">
        <v>699</v>
      </c>
      <c r="H392" s="129" t="s">
        <v>700</v>
      </c>
      <c r="I392" s="129" t="s">
        <v>120</v>
      </c>
      <c r="J392" s="129" t="s">
        <v>701</v>
      </c>
      <c r="K392" s="131" t="s">
        <v>702</v>
      </c>
      <c r="L392" s="126">
        <v>0.5</v>
      </c>
      <c r="M392" s="132"/>
      <c r="N392" s="132" t="str">
        <f t="array" ref="N392">LET(행번호, MATCH(1, INDEX(('수주 및 입금 진행현황'!$F:$F=G392) * ('수주 및 입금 진행현황'!$G:$G=H392) * ('수주 및 입금 진행현황'!$F:$F&lt;&gt;""), 0), 0), IF(ISNUMBER(행번호), HYPERLINK("#gid=" &amp; "1759022251" &amp; "&amp;range=A" &amp; 행번호, "이동"), "X"))</f>
        <v>X</v>
      </c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</row>
    <row r="393">
      <c r="A393" s="124"/>
      <c r="B393" s="116">
        <v>385.0</v>
      </c>
      <c r="C393" s="142">
        <v>46118.0</v>
      </c>
      <c r="D393" s="126" t="s">
        <v>81</v>
      </c>
      <c r="E393" s="163"/>
      <c r="F393" s="128" t="s">
        <v>83</v>
      </c>
      <c r="G393" s="129" t="s">
        <v>484</v>
      </c>
      <c r="H393" s="129" t="s">
        <v>703</v>
      </c>
      <c r="I393" s="129" t="s">
        <v>86</v>
      </c>
      <c r="J393" s="129" t="s">
        <v>704</v>
      </c>
      <c r="K393" s="131" t="s">
        <v>705</v>
      </c>
      <c r="L393" s="126">
        <v>0.5</v>
      </c>
      <c r="M393" s="126">
        <v>0.0</v>
      </c>
      <c r="N393" s="132" t="str">
        <f t="array" ref="N393">LET(행번호, MATCH(1, INDEX(('수주 및 입금 진행현황'!$F:$F=G393) * ('수주 및 입금 진행현황'!$G:$G=H393) * ('수주 및 입금 진행현황'!$F:$F&lt;&gt;""), 0), 0), IF(ISNUMBER(행번호), HYPERLINK("#gid=" &amp; "1759022251" &amp; "&amp;range=A" &amp; 행번호, "이동"), "X"))</f>
        <v>X</v>
      </c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</row>
    <row r="394">
      <c r="A394" s="124"/>
      <c r="B394" s="116">
        <v>384.0</v>
      </c>
      <c r="C394" s="142">
        <v>46118.0</v>
      </c>
      <c r="D394" s="126" t="s">
        <v>88</v>
      </c>
      <c r="E394" s="163"/>
      <c r="F394" s="128" t="s">
        <v>104</v>
      </c>
      <c r="G394" s="129" t="s">
        <v>123</v>
      </c>
      <c r="H394" s="129" t="s">
        <v>706</v>
      </c>
      <c r="I394" s="129" t="s">
        <v>100</v>
      </c>
      <c r="J394" s="129" t="s">
        <v>704</v>
      </c>
      <c r="K394" s="158" t="s">
        <v>602</v>
      </c>
      <c r="L394" s="126">
        <v>0.25</v>
      </c>
      <c r="M394" s="126">
        <v>0.0</v>
      </c>
      <c r="N394" s="132" t="str">
        <f t="array" ref="N394">LET(행번호, MATCH(1, INDEX(('수주 및 입금 진행현황'!$F:$F=G394) * ('수주 및 입금 진행현황'!$G:$G=H394) * ('수주 및 입금 진행현황'!$F:$F&lt;&gt;""), 0), 0), IF(ISNUMBER(행번호), HYPERLINK("#gid=" &amp; "1759022251" &amp; "&amp;range=A" &amp; 행번호, "이동"), "X"))</f>
        <v>X</v>
      </c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</row>
    <row r="395">
      <c r="A395" s="124"/>
      <c r="B395" s="116">
        <v>383.0</v>
      </c>
      <c r="C395" s="142">
        <v>46118.0</v>
      </c>
      <c r="D395" s="126" t="s">
        <v>88</v>
      </c>
      <c r="E395" s="163"/>
      <c r="F395" s="128" t="s">
        <v>104</v>
      </c>
      <c r="G395" s="129" t="s">
        <v>447</v>
      </c>
      <c r="H395" s="129" t="s">
        <v>707</v>
      </c>
      <c r="I395" s="129" t="s">
        <v>93</v>
      </c>
      <c r="J395" s="129" t="s">
        <v>708</v>
      </c>
      <c r="K395" s="158" t="s">
        <v>600</v>
      </c>
      <c r="L395" s="126">
        <v>0.25</v>
      </c>
      <c r="M395" s="126">
        <v>0.0</v>
      </c>
      <c r="N395" s="132" t="str">
        <f t="array" ref="N395">LET(행번호, MATCH(1, INDEX(('수주 및 입금 진행현황'!$F:$F=G395) * ('수주 및 입금 진행현황'!$G:$G=H395) * ('수주 및 입금 진행현황'!$F:$F&lt;&gt;""), 0), 0), IF(ISNUMBER(행번호), HYPERLINK("#gid=" &amp; "1759022251" &amp; "&amp;range=A" &amp; 행번호, "이동"), "X"))</f>
        <v>X</v>
      </c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</row>
    <row r="396">
      <c r="A396" s="124"/>
      <c r="B396" s="116">
        <v>382.0</v>
      </c>
      <c r="C396" s="143">
        <v>46115.0</v>
      </c>
      <c r="D396" s="126" t="s">
        <v>81</v>
      </c>
      <c r="E396" s="163"/>
      <c r="F396" s="128" t="s">
        <v>104</v>
      </c>
      <c r="G396" s="129" t="s">
        <v>91</v>
      </c>
      <c r="H396" s="129" t="s">
        <v>709</v>
      </c>
      <c r="I396" s="129" t="s">
        <v>86</v>
      </c>
      <c r="J396" s="129" t="s">
        <v>710</v>
      </c>
      <c r="K396" s="131" t="s">
        <v>711</v>
      </c>
      <c r="L396" s="126">
        <v>0.5</v>
      </c>
      <c r="M396" s="126">
        <v>0.0</v>
      </c>
      <c r="N396" s="132" t="str">
        <f t="array" ref="N396">LET(행번호, MATCH(1, INDEX(('수주 및 입금 진행현황'!$F:$F=G396) * ('수주 및 입금 진행현황'!$G:$G=H396) * ('수주 및 입금 진행현황'!$F:$F&lt;&gt;""), 0), 0), IF(ISNUMBER(행번호), HYPERLINK("#gid=" &amp; "1759022251" &amp; "&amp;range=A" &amp; 행번호, "이동"), "X"))</f>
        <v>X</v>
      </c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</row>
    <row r="397">
      <c r="A397" s="124"/>
      <c r="B397" s="116">
        <v>381.0</v>
      </c>
      <c r="C397" s="142">
        <v>46114.0</v>
      </c>
      <c r="D397" s="126" t="s">
        <v>88</v>
      </c>
      <c r="E397" s="163"/>
      <c r="F397" s="128" t="s">
        <v>104</v>
      </c>
      <c r="G397" s="129" t="s">
        <v>312</v>
      </c>
      <c r="H397" s="129" t="s">
        <v>712</v>
      </c>
      <c r="I397" s="129" t="s">
        <v>86</v>
      </c>
      <c r="J397" s="130">
        <v>46114.666666666664</v>
      </c>
      <c r="K397" s="131" t="s">
        <v>713</v>
      </c>
      <c r="L397" s="126">
        <v>0.5</v>
      </c>
      <c r="M397" s="126">
        <v>0.0</v>
      </c>
      <c r="N397" s="132" t="str">
        <f t="array" ref="N397">LET(행번호, MATCH(1, INDEX(('수주 및 입금 진행현황'!$F:$F=G397) * ('수주 및 입금 진행현황'!$G:$G=H397) * ('수주 및 입금 진행현황'!$F:$F&lt;&gt;""), 0), 0), IF(ISNUMBER(행번호), HYPERLINK("#gid=" &amp; "1759022251" &amp; "&amp;range=A" &amp; 행번호, "이동"), "X"))</f>
        <v>X</v>
      </c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</row>
    <row r="398">
      <c r="A398" s="124"/>
      <c r="B398" s="116">
        <v>380.0</v>
      </c>
      <c r="C398" s="142">
        <v>46114.0</v>
      </c>
      <c r="D398" s="126" t="s">
        <v>88</v>
      </c>
      <c r="E398" s="163"/>
      <c r="F398" s="128" t="s">
        <v>104</v>
      </c>
      <c r="G398" s="129" t="s">
        <v>91</v>
      </c>
      <c r="H398" s="129" t="s">
        <v>666</v>
      </c>
      <c r="I398" s="129" t="s">
        <v>86</v>
      </c>
      <c r="J398" s="130">
        <v>46114.645833333336</v>
      </c>
      <c r="K398" s="158" t="s">
        <v>605</v>
      </c>
      <c r="L398" s="126">
        <v>0.5</v>
      </c>
      <c r="M398" s="126">
        <v>0.0</v>
      </c>
      <c r="N398" s="132" t="str">
        <f t="array" ref="N398">LET(행번호, MATCH(1, INDEX(('수주 및 입금 진행현황'!$F:$F=G398) * ('수주 및 입금 진행현황'!$G:$G=H398) * ('수주 및 입금 진행현황'!$F:$F&lt;&gt;""), 0), 0), IF(ISNUMBER(행번호), HYPERLINK("#gid=" &amp; "1759022251" &amp; "&amp;range=A" &amp; 행번호, "이동"), "X"))</f>
        <v>X</v>
      </c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</row>
    <row r="399">
      <c r="A399" s="124"/>
      <c r="B399" s="116">
        <v>379.0</v>
      </c>
      <c r="C399" s="142">
        <v>46114.0</v>
      </c>
      <c r="D399" s="126" t="s">
        <v>88</v>
      </c>
      <c r="E399" s="163"/>
      <c r="F399" s="128" t="s">
        <v>104</v>
      </c>
      <c r="G399" s="129" t="s">
        <v>91</v>
      </c>
      <c r="H399" s="129" t="s">
        <v>666</v>
      </c>
      <c r="I399" s="129" t="s">
        <v>93</v>
      </c>
      <c r="J399" s="130">
        <v>46114.645833333336</v>
      </c>
      <c r="K399" s="158" t="s">
        <v>600</v>
      </c>
      <c r="L399" s="126">
        <v>0.25</v>
      </c>
      <c r="M399" s="126">
        <v>0.0</v>
      </c>
      <c r="N399" s="132" t="str">
        <f t="array" ref="N399">LET(행번호, MATCH(1, INDEX(('수주 및 입금 진행현황'!$F:$F=G399) * ('수주 및 입금 진행현황'!$G:$G=H399) * ('수주 및 입금 진행현황'!$F:$F&lt;&gt;""), 0), 0), IF(ISNUMBER(행번호), HYPERLINK("#gid=" &amp; "1759022251" &amp; "&amp;range=A" &amp; 행번호, "이동"), "X"))</f>
        <v>X</v>
      </c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</row>
    <row r="400">
      <c r="A400" s="124"/>
      <c r="B400" s="116">
        <v>378.0</v>
      </c>
      <c r="C400" s="142">
        <v>46114.0</v>
      </c>
      <c r="D400" s="126" t="s">
        <v>88</v>
      </c>
      <c r="E400" s="163"/>
      <c r="F400" s="128" t="s">
        <v>104</v>
      </c>
      <c r="G400" s="129" t="s">
        <v>91</v>
      </c>
      <c r="H400" s="129" t="s">
        <v>667</v>
      </c>
      <c r="I400" s="129" t="s">
        <v>86</v>
      </c>
      <c r="J400" s="130">
        <v>46114.645833333336</v>
      </c>
      <c r="K400" s="158" t="s">
        <v>605</v>
      </c>
      <c r="L400" s="126">
        <v>0.5</v>
      </c>
      <c r="M400" s="126">
        <v>0.0</v>
      </c>
      <c r="N400" s="132" t="str">
        <f t="array" ref="N400">LET(행번호, MATCH(1, INDEX(('수주 및 입금 진행현황'!$F:$F=G400) * ('수주 및 입금 진행현황'!$G:$G=H400) * ('수주 및 입금 진행현황'!$F:$F&lt;&gt;""), 0), 0), IF(ISNUMBER(행번호), HYPERLINK("#gid=" &amp; "1759022251" &amp; "&amp;range=A" &amp; 행번호, "이동"), "X"))</f>
        <v>X</v>
      </c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</row>
    <row r="401">
      <c r="A401" s="124"/>
      <c r="B401" s="116">
        <v>377.0</v>
      </c>
      <c r="C401" s="142">
        <v>46114.0</v>
      </c>
      <c r="D401" s="126" t="s">
        <v>88</v>
      </c>
      <c r="E401" s="163"/>
      <c r="F401" s="128" t="s">
        <v>104</v>
      </c>
      <c r="G401" s="129" t="s">
        <v>91</v>
      </c>
      <c r="H401" s="129" t="s">
        <v>667</v>
      </c>
      <c r="I401" s="129" t="s">
        <v>93</v>
      </c>
      <c r="J401" s="130">
        <v>46114.645833333336</v>
      </c>
      <c r="K401" s="158" t="s">
        <v>600</v>
      </c>
      <c r="L401" s="126">
        <v>0.25</v>
      </c>
      <c r="M401" s="126">
        <v>0.0</v>
      </c>
      <c r="N401" s="132" t="str">
        <f t="array" ref="N401">LET(행번호, MATCH(1, INDEX(('수주 및 입금 진행현황'!$F:$F=G401) * ('수주 및 입금 진행현황'!$G:$G=H401) * ('수주 및 입금 진행현황'!$F:$F&lt;&gt;""), 0), 0), IF(ISNUMBER(행번호), HYPERLINK("#gid=" &amp; "1759022251" &amp; "&amp;range=A" &amp; 행번호, "이동"), "X"))</f>
        <v>X</v>
      </c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</row>
    <row r="402">
      <c r="A402" s="124"/>
      <c r="B402" s="116">
        <v>376.0</v>
      </c>
      <c r="C402" s="142">
        <v>46114.0</v>
      </c>
      <c r="D402" s="126" t="s">
        <v>88</v>
      </c>
      <c r="E402" s="163"/>
      <c r="F402" s="128" t="s">
        <v>90</v>
      </c>
      <c r="G402" s="129" t="s">
        <v>184</v>
      </c>
      <c r="H402" s="129" t="s">
        <v>690</v>
      </c>
      <c r="I402" s="129" t="s">
        <v>86</v>
      </c>
      <c r="J402" s="130">
        <v>46114.583333333336</v>
      </c>
      <c r="K402" s="158" t="s">
        <v>605</v>
      </c>
      <c r="L402" s="126">
        <v>0.5</v>
      </c>
      <c r="M402" s="126">
        <v>0.0</v>
      </c>
      <c r="N402" s="132" t="str">
        <f t="array" ref="N402">LET(행번호, MATCH(1, INDEX(('수주 및 입금 진행현황'!$F:$F=G402) * ('수주 및 입금 진행현황'!$G:$G=H402) * ('수주 및 입금 진행현황'!$F:$F&lt;&gt;""), 0), 0), IF(ISNUMBER(행번호), HYPERLINK("#gid=" &amp; "1759022251" &amp; "&amp;range=A" &amp; 행번호, "이동"), "X"))</f>
        <v>X</v>
      </c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</row>
    <row r="403">
      <c r="A403" s="124"/>
      <c r="B403" s="116">
        <v>375.0</v>
      </c>
      <c r="C403" s="142">
        <v>46114.0</v>
      </c>
      <c r="D403" s="126" t="s">
        <v>88</v>
      </c>
      <c r="E403" s="163"/>
      <c r="F403" s="128" t="s">
        <v>104</v>
      </c>
      <c r="G403" s="129" t="s">
        <v>571</v>
      </c>
      <c r="H403" s="129" t="s">
        <v>714</v>
      </c>
      <c r="I403" s="129" t="s">
        <v>100</v>
      </c>
      <c r="J403" s="130">
        <v>46114.479166666664</v>
      </c>
      <c r="K403" s="158" t="s">
        <v>602</v>
      </c>
      <c r="L403" s="126">
        <v>0.25</v>
      </c>
      <c r="M403" s="126">
        <v>0.0</v>
      </c>
      <c r="N403" s="132" t="str">
        <f t="array" ref="N403">LET(행번호, MATCH(1, INDEX(('수주 및 입금 진행현황'!$F:$F=G403) * ('수주 및 입금 진행현황'!$G:$G=H403) * ('수주 및 입금 진행현황'!$F:$F&lt;&gt;""), 0), 0), IF(ISNUMBER(행번호), HYPERLINK("#gid=" &amp; "1759022251" &amp; "&amp;range=A" &amp; 행번호, "이동"), "X"))</f>
        <v>X</v>
      </c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</row>
    <row r="404">
      <c r="A404" s="124"/>
      <c r="B404" s="116">
        <v>374.0</v>
      </c>
      <c r="C404" s="142">
        <v>46114.0</v>
      </c>
      <c r="D404" s="126" t="s">
        <v>88</v>
      </c>
      <c r="E404" s="163"/>
      <c r="F404" s="128" t="s">
        <v>90</v>
      </c>
      <c r="G404" s="129" t="s">
        <v>715</v>
      </c>
      <c r="H404" s="129" t="s">
        <v>716</v>
      </c>
      <c r="I404" s="129" t="s">
        <v>86</v>
      </c>
      <c r="J404" s="130">
        <v>46114.416666666664</v>
      </c>
      <c r="K404" s="158" t="s">
        <v>605</v>
      </c>
      <c r="L404" s="126">
        <v>0.5</v>
      </c>
      <c r="M404" s="126">
        <v>0.0</v>
      </c>
      <c r="N404" s="132" t="str">
        <f t="array" ref="N404">LET(행번호, MATCH(1, INDEX(('수주 및 입금 진행현황'!$F:$F=G404) * ('수주 및 입금 진행현황'!$G:$G=H404) * ('수주 및 입금 진행현황'!$F:$F&lt;&gt;""), 0), 0), IF(ISNUMBER(행번호), HYPERLINK("#gid=" &amp; "1759022251" &amp; "&amp;range=A" &amp; 행번호, "이동"), "X"))</f>
        <v>X</v>
      </c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</row>
    <row r="405">
      <c r="A405" s="124"/>
      <c r="B405" s="116">
        <v>373.0</v>
      </c>
      <c r="C405" s="142">
        <v>46114.0</v>
      </c>
      <c r="D405" s="126" t="s">
        <v>88</v>
      </c>
      <c r="E405" s="163"/>
      <c r="F405" s="128" t="s">
        <v>104</v>
      </c>
      <c r="G405" s="129" t="s">
        <v>142</v>
      </c>
      <c r="H405" s="129" t="s">
        <v>717</v>
      </c>
      <c r="I405" s="129" t="s">
        <v>100</v>
      </c>
      <c r="J405" s="130">
        <v>46114.416666666664</v>
      </c>
      <c r="K405" s="158" t="s">
        <v>602</v>
      </c>
      <c r="L405" s="126">
        <v>0.25</v>
      </c>
      <c r="M405" s="126">
        <v>0.0</v>
      </c>
      <c r="N405" s="132" t="str">
        <f t="array" ref="N405">LET(행번호, MATCH(1, INDEX(('수주 및 입금 진행현황'!$F:$F=G405) * ('수주 및 입금 진행현황'!$G:$G=H405) * ('수주 및 입금 진행현황'!$F:$F&lt;&gt;""), 0), 0), IF(ISNUMBER(행번호), HYPERLINK("#gid=" &amp; "1759022251" &amp; "&amp;range=A" &amp; 행번호, "이동"), "X"))</f>
        <v>X</v>
      </c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</row>
    <row r="406">
      <c r="A406" s="124"/>
      <c r="B406" s="116">
        <v>372.0</v>
      </c>
      <c r="C406" s="142">
        <v>46114.0</v>
      </c>
      <c r="D406" s="126" t="s">
        <v>88</v>
      </c>
      <c r="E406" s="163"/>
      <c r="F406" s="128" t="s">
        <v>104</v>
      </c>
      <c r="G406" s="129" t="s">
        <v>123</v>
      </c>
      <c r="H406" s="129" t="s">
        <v>706</v>
      </c>
      <c r="I406" s="129" t="s">
        <v>86</v>
      </c>
      <c r="J406" s="130">
        <v>46114.416666666664</v>
      </c>
      <c r="K406" s="158" t="s">
        <v>718</v>
      </c>
      <c r="L406" s="126">
        <v>0.5</v>
      </c>
      <c r="M406" s="126">
        <v>0.0</v>
      </c>
      <c r="N406" s="132" t="str">
        <f t="array" ref="N406">LET(행번호, MATCH(1, INDEX(('수주 및 입금 진행현황'!$F:$F=G406) * ('수주 및 입금 진행현황'!$G:$G=H406) * ('수주 및 입금 진행현황'!$F:$F&lt;&gt;""), 0), 0), IF(ISNUMBER(행번호), HYPERLINK("#gid=" &amp; "1759022251" &amp; "&amp;range=A" &amp; 행번호, "이동"), "X"))</f>
        <v>X</v>
      </c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</row>
    <row r="407">
      <c r="A407" s="124"/>
      <c r="B407" s="116">
        <v>371.0</v>
      </c>
      <c r="C407" s="142">
        <v>46114.0</v>
      </c>
      <c r="D407" s="126" t="s">
        <v>88</v>
      </c>
      <c r="E407" s="163"/>
      <c r="F407" s="128" t="s">
        <v>104</v>
      </c>
      <c r="G407" s="129" t="s">
        <v>123</v>
      </c>
      <c r="H407" s="129" t="s">
        <v>706</v>
      </c>
      <c r="I407" s="129" t="s">
        <v>93</v>
      </c>
      <c r="J407" s="130">
        <v>46114.416666666664</v>
      </c>
      <c r="K407" s="158" t="s">
        <v>600</v>
      </c>
      <c r="L407" s="126">
        <v>0.25</v>
      </c>
      <c r="M407" s="126">
        <v>0.0</v>
      </c>
      <c r="N407" s="132" t="str">
        <f t="array" ref="N407">LET(행번호, MATCH(1, INDEX(('수주 및 입금 진행현황'!$F:$F=G407) * ('수주 및 입금 진행현황'!$G:$G=H407) * ('수주 및 입금 진행현황'!$F:$F&lt;&gt;""), 0), 0), IF(ISNUMBER(행번호), HYPERLINK("#gid=" &amp; "1759022251" &amp; "&amp;range=A" &amp; 행번호, "이동"), "X"))</f>
        <v>X</v>
      </c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</row>
    <row r="408">
      <c r="A408" s="124"/>
      <c r="B408" s="116">
        <v>370.0</v>
      </c>
      <c r="C408" s="142">
        <v>46114.0</v>
      </c>
      <c r="D408" s="126" t="s">
        <v>88</v>
      </c>
      <c r="E408" s="163"/>
      <c r="F408" s="128" t="s">
        <v>104</v>
      </c>
      <c r="G408" s="129" t="s">
        <v>123</v>
      </c>
      <c r="H408" s="129" t="s">
        <v>719</v>
      </c>
      <c r="I408" s="129" t="s">
        <v>100</v>
      </c>
      <c r="J408" s="130">
        <v>46114.416666666664</v>
      </c>
      <c r="K408" s="158" t="s">
        <v>602</v>
      </c>
      <c r="L408" s="126">
        <v>0.25</v>
      </c>
      <c r="M408" s="126">
        <v>0.0</v>
      </c>
      <c r="N408" s="132" t="str">
        <f t="array" ref="N408">LET(행번호, MATCH(1, INDEX(('수주 및 입금 진행현황'!$F:$F=G408) * ('수주 및 입금 진행현황'!$G:$G=H408) * ('수주 및 입금 진행현황'!$F:$F&lt;&gt;""), 0), 0), IF(ISNUMBER(행번호), HYPERLINK("#gid=" &amp; "1759022251" &amp; "&amp;range=A" &amp; 행번호, "이동"), "X"))</f>
        <v>X</v>
      </c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</row>
    <row r="409">
      <c r="A409" s="124"/>
      <c r="B409" s="116">
        <v>369.0</v>
      </c>
      <c r="C409" s="143">
        <v>46113.0</v>
      </c>
      <c r="D409" s="126" t="s">
        <v>88</v>
      </c>
      <c r="E409" s="163"/>
      <c r="F409" s="128" t="s">
        <v>104</v>
      </c>
      <c r="G409" s="129" t="s">
        <v>571</v>
      </c>
      <c r="H409" s="129" t="s">
        <v>714</v>
      </c>
      <c r="I409" s="129" t="s">
        <v>93</v>
      </c>
      <c r="J409" s="130">
        <v>46113.520833333336</v>
      </c>
      <c r="K409" s="158" t="s">
        <v>600</v>
      </c>
      <c r="L409" s="126">
        <v>0.25</v>
      </c>
      <c r="M409" s="126">
        <v>0.0</v>
      </c>
      <c r="N409" s="132" t="str">
        <f t="array" ref="N409">LET(행번호, MATCH(1, INDEX(('수주 및 입금 진행현황'!$F:$F=G409) * ('수주 및 입금 진행현황'!$G:$G=H409) * ('수주 및 입금 진행현황'!$F:$F&lt;&gt;""), 0), 0), IF(ISNUMBER(행번호), HYPERLINK("#gid=" &amp; "1759022251" &amp; "&amp;range=A" &amp; 행번호, "이동"), "X"))</f>
        <v>X</v>
      </c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</row>
    <row r="410">
      <c r="A410" s="124"/>
      <c r="B410" s="116">
        <v>368.0</v>
      </c>
      <c r="C410" s="143">
        <v>46113.0</v>
      </c>
      <c r="D410" s="126" t="s">
        <v>88</v>
      </c>
      <c r="E410" s="163"/>
      <c r="F410" s="128" t="s">
        <v>104</v>
      </c>
      <c r="G410" s="129" t="s">
        <v>571</v>
      </c>
      <c r="H410" s="129" t="s">
        <v>714</v>
      </c>
      <c r="I410" s="129" t="s">
        <v>86</v>
      </c>
      <c r="J410" s="130">
        <v>46113.520833333336</v>
      </c>
      <c r="K410" s="158" t="s">
        <v>605</v>
      </c>
      <c r="L410" s="126">
        <v>0.5</v>
      </c>
      <c r="M410" s="126">
        <v>0.0</v>
      </c>
      <c r="N410" s="132" t="str">
        <f t="array" ref="N410">LET(행번호, MATCH(1, INDEX(('수주 및 입금 진행현황'!$F:$F=G410) * ('수주 및 입금 진행현황'!$G:$G=H410) * ('수주 및 입금 진행현황'!$F:$F&lt;&gt;""), 0), 0), IF(ISNUMBER(행번호), HYPERLINK("#gid=" &amp; "1759022251" &amp; "&amp;range=A" &amp; 행번호, "이동"), "X"))</f>
        <v>X</v>
      </c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</row>
    <row r="411">
      <c r="A411" s="124"/>
      <c r="B411" s="116">
        <v>367.0</v>
      </c>
      <c r="C411" s="143">
        <v>46113.0</v>
      </c>
      <c r="D411" s="126" t="s">
        <v>88</v>
      </c>
      <c r="E411" s="163"/>
      <c r="F411" s="128" t="s">
        <v>104</v>
      </c>
      <c r="G411" s="129" t="s">
        <v>654</v>
      </c>
      <c r="H411" s="129" t="s">
        <v>655</v>
      </c>
      <c r="I411" s="129" t="s">
        <v>261</v>
      </c>
      <c r="J411" s="130">
        <v>46113.416666666664</v>
      </c>
      <c r="K411" s="158" t="s">
        <v>720</v>
      </c>
      <c r="L411" s="126" t="s">
        <v>721</v>
      </c>
      <c r="M411" s="126">
        <v>0.0</v>
      </c>
      <c r="N411" s="132" t="str">
        <f t="array" ref="N411">LET(행번호, MATCH(1, INDEX(('수주 및 입금 진행현황'!$F:$F=G411) * ('수주 및 입금 진행현황'!$G:$G=H411) * ('수주 및 입금 진행현황'!$F:$F&lt;&gt;""), 0), 0), IF(ISNUMBER(행번호), HYPERLINK("#gid=" &amp; "1759022251" &amp; "&amp;range=A" &amp; 행번호, "이동"), "X"))</f>
        <v>X</v>
      </c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</row>
    <row r="412">
      <c r="A412" s="124"/>
      <c r="B412" s="116">
        <v>366.0</v>
      </c>
      <c r="C412" s="142">
        <v>46112.0</v>
      </c>
      <c r="D412" s="126" t="s">
        <v>88</v>
      </c>
      <c r="E412" s="163"/>
      <c r="F412" s="128" t="s">
        <v>104</v>
      </c>
      <c r="G412" s="129" t="s">
        <v>123</v>
      </c>
      <c r="H412" s="129" t="s">
        <v>612</v>
      </c>
      <c r="I412" s="129" t="s">
        <v>86</v>
      </c>
      <c r="J412" s="138">
        <v>46112.604166666664</v>
      </c>
      <c r="K412" s="158" t="s">
        <v>722</v>
      </c>
      <c r="L412" s="126">
        <v>0.5</v>
      </c>
      <c r="M412" s="126">
        <v>0.0</v>
      </c>
      <c r="N412" s="132" t="str">
        <f t="array" ref="N412">LET(행번호, MATCH(1, INDEX(('수주 및 입금 진행현황'!$F:$F=G412) * ('수주 및 입금 진행현황'!$G:$G=H412) * ('수주 및 입금 진행현황'!$F:$F&lt;&gt;""), 0), 0), IF(ISNUMBER(행번호), HYPERLINK("#gid=" &amp; "1759022251" &amp; "&amp;range=A" &amp; 행번호, "이동"), "X"))</f>
        <v>X</v>
      </c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</row>
    <row r="413">
      <c r="A413" s="124"/>
      <c r="B413" s="116">
        <v>364.0</v>
      </c>
      <c r="C413" s="142">
        <v>46112.0</v>
      </c>
      <c r="D413" s="126" t="s">
        <v>88</v>
      </c>
      <c r="E413" s="163"/>
      <c r="F413" s="128" t="s">
        <v>104</v>
      </c>
      <c r="G413" s="129" t="s">
        <v>142</v>
      </c>
      <c r="H413" s="129" t="s">
        <v>723</v>
      </c>
      <c r="I413" s="129" t="s">
        <v>100</v>
      </c>
      <c r="J413" s="138">
        <v>46112.645833333336</v>
      </c>
      <c r="K413" s="158" t="s">
        <v>602</v>
      </c>
      <c r="L413" s="126">
        <v>0.25</v>
      </c>
      <c r="M413" s="126">
        <v>0.0</v>
      </c>
      <c r="N413" s="132" t="str">
        <f t="array" ref="N413">LET(행번호, MATCH(1, INDEX(('수주 및 입금 진행현황'!$F:$F=G413) * ('수주 및 입금 진행현황'!$G:$G=H413) * ('수주 및 입금 진행현황'!$F:$F&lt;&gt;""), 0), 0), IF(ISNUMBER(행번호), HYPERLINK("#gid=" &amp; "1759022251" &amp; "&amp;range=A" &amp; 행번호, "이동"), "X"))</f>
        <v>X</v>
      </c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</row>
    <row r="414">
      <c r="A414" s="124"/>
      <c r="B414" s="116">
        <v>364.0</v>
      </c>
      <c r="C414" s="142">
        <v>46112.0</v>
      </c>
      <c r="D414" s="126" t="s">
        <v>88</v>
      </c>
      <c r="E414" s="163"/>
      <c r="F414" s="128" t="s">
        <v>104</v>
      </c>
      <c r="G414" s="129" t="s">
        <v>123</v>
      </c>
      <c r="H414" s="129" t="s">
        <v>612</v>
      </c>
      <c r="I414" s="129" t="s">
        <v>93</v>
      </c>
      <c r="J414" s="138">
        <v>46112.604166666664</v>
      </c>
      <c r="K414" s="158" t="s">
        <v>724</v>
      </c>
      <c r="L414" s="126">
        <v>0.25</v>
      </c>
      <c r="M414" s="126">
        <v>0.0</v>
      </c>
      <c r="N414" s="132" t="str">
        <f t="array" ref="N414">LET(행번호, MATCH(1, INDEX(('수주 및 입금 진행현황'!$F:$F=G414) * ('수주 및 입금 진행현황'!$G:$G=H414) * ('수주 및 입금 진행현황'!$F:$F&lt;&gt;""), 0), 0), IF(ISNUMBER(행번호), HYPERLINK("#gid=" &amp; "1759022251" &amp; "&amp;range=A" &amp; 행번호, "이동"), "X"))</f>
        <v>X</v>
      </c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</row>
    <row r="415">
      <c r="A415" s="124"/>
      <c r="B415" s="116">
        <v>363.0</v>
      </c>
      <c r="C415" s="142">
        <v>46112.0</v>
      </c>
      <c r="D415" s="126" t="s">
        <v>88</v>
      </c>
      <c r="E415" s="163"/>
      <c r="F415" s="128" t="s">
        <v>90</v>
      </c>
      <c r="G415" s="129" t="s">
        <v>184</v>
      </c>
      <c r="H415" s="129" t="s">
        <v>689</v>
      </c>
      <c r="I415" s="129" t="s">
        <v>86</v>
      </c>
      <c r="J415" s="138">
        <v>46112.645833333336</v>
      </c>
      <c r="K415" s="158" t="s">
        <v>605</v>
      </c>
      <c r="L415" s="126">
        <v>0.5</v>
      </c>
      <c r="M415" s="126">
        <v>0.0</v>
      </c>
      <c r="N415" s="132" t="str">
        <f t="array" ref="N415">LET(행번호, MATCH(1, INDEX(('수주 및 입금 진행현황'!$F:$F=G415) * ('수주 및 입금 진행현황'!$G:$G=H415) * ('수주 및 입금 진행현황'!$F:$F&lt;&gt;""), 0), 0), IF(ISNUMBER(행번호), HYPERLINK("#gid=" &amp; "1759022251" &amp; "&amp;range=A" &amp; 행번호, "이동"), "X"))</f>
        <v>X</v>
      </c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</row>
    <row r="416">
      <c r="A416" s="124"/>
      <c r="B416" s="116">
        <v>362.0</v>
      </c>
      <c r="C416" s="142">
        <v>46112.0</v>
      </c>
      <c r="D416" s="126" t="s">
        <v>88</v>
      </c>
      <c r="E416" s="163"/>
      <c r="F416" s="128" t="s">
        <v>90</v>
      </c>
      <c r="G416" s="129" t="s">
        <v>184</v>
      </c>
      <c r="H416" s="129" t="s">
        <v>688</v>
      </c>
      <c r="I416" s="129" t="s">
        <v>86</v>
      </c>
      <c r="J416" s="138">
        <v>46112.645833333336</v>
      </c>
      <c r="K416" s="158" t="s">
        <v>605</v>
      </c>
      <c r="L416" s="126">
        <v>0.5</v>
      </c>
      <c r="M416" s="126">
        <v>0.0</v>
      </c>
      <c r="N416" s="132" t="str">
        <f t="array" ref="N416">LET(행번호, MATCH(1, INDEX(('수주 및 입금 진행현황'!$F:$F=G416) * ('수주 및 입금 진행현황'!$G:$G=H416) * ('수주 및 입금 진행현황'!$F:$F&lt;&gt;""), 0), 0), IF(ISNUMBER(행번호), HYPERLINK("#gid=" &amp; "1759022251" &amp; "&amp;range=A" &amp; 행번호, "이동"), "X"))</f>
        <v>X</v>
      </c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</row>
    <row r="417">
      <c r="A417" s="124"/>
      <c r="B417" s="116">
        <v>361.0</v>
      </c>
      <c r="C417" s="142">
        <v>46112.0</v>
      </c>
      <c r="D417" s="126" t="s">
        <v>88</v>
      </c>
      <c r="E417" s="163"/>
      <c r="F417" s="128" t="s">
        <v>83</v>
      </c>
      <c r="G417" s="129" t="s">
        <v>725</v>
      </c>
      <c r="H417" s="129" t="s">
        <v>726</v>
      </c>
      <c r="I417" s="129" t="s">
        <v>261</v>
      </c>
      <c r="J417" s="138">
        <v>46112.604166666664</v>
      </c>
      <c r="K417" s="164" t="s">
        <v>727</v>
      </c>
      <c r="L417" s="126">
        <v>0.25</v>
      </c>
      <c r="M417" s="126">
        <v>0.0</v>
      </c>
      <c r="N417" s="132" t="str">
        <f t="array" ref="N417">LET(행번호, MATCH(1, INDEX(('수주 및 입금 진행현황'!$F:$F=G417) * ('수주 및 입금 진행현황'!$G:$G=H417) * ('수주 및 입금 진행현황'!$F:$F&lt;&gt;""), 0), 0), IF(ISNUMBER(행번호), HYPERLINK("#gid=" &amp; "1759022251" &amp; "&amp;range=A" &amp; 행번호, "이동"), "X"))</f>
        <v>X</v>
      </c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</row>
    <row r="418">
      <c r="A418" s="124"/>
      <c r="B418" s="116">
        <v>360.0</v>
      </c>
      <c r="C418" s="142">
        <v>46112.0</v>
      </c>
      <c r="D418" s="126" t="s">
        <v>88</v>
      </c>
      <c r="E418" s="163"/>
      <c r="F418" s="128" t="s">
        <v>639</v>
      </c>
      <c r="G418" s="129" t="s">
        <v>728</v>
      </c>
      <c r="H418" s="129" t="s">
        <v>729</v>
      </c>
      <c r="I418" s="129" t="s">
        <v>100</v>
      </c>
      <c r="J418" s="138">
        <v>46112.604166666664</v>
      </c>
      <c r="K418" s="158" t="s">
        <v>602</v>
      </c>
      <c r="L418" s="126">
        <v>0.25</v>
      </c>
      <c r="M418" s="126">
        <v>0.0</v>
      </c>
      <c r="N418" s="132" t="str">
        <f t="array" ref="N418">LET(행번호, MATCH(1, INDEX(('수주 및 입금 진행현황'!$F:$F=G418) * ('수주 및 입금 진행현황'!$G:$G=H418) * ('수주 및 입금 진행현황'!$F:$F&lt;&gt;""), 0), 0), IF(ISNUMBER(행번호), HYPERLINK("#gid=" &amp; "1759022251" &amp; "&amp;range=A" &amp; 행번호, "이동"), "X"))</f>
        <v>X</v>
      </c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</row>
    <row r="419">
      <c r="A419" s="124"/>
      <c r="B419" s="116">
        <v>359.0</v>
      </c>
      <c r="C419" s="142">
        <v>46112.0</v>
      </c>
      <c r="D419" s="126" t="s">
        <v>88</v>
      </c>
      <c r="E419" s="163"/>
      <c r="F419" s="128" t="s">
        <v>104</v>
      </c>
      <c r="G419" s="129" t="s">
        <v>447</v>
      </c>
      <c r="H419" s="129" t="s">
        <v>707</v>
      </c>
      <c r="I419" s="129" t="s">
        <v>86</v>
      </c>
      <c r="J419" s="138">
        <v>46112.604166666664</v>
      </c>
      <c r="K419" s="131" t="s">
        <v>730</v>
      </c>
      <c r="L419" s="126">
        <v>0.5</v>
      </c>
      <c r="M419" s="126">
        <v>0.0</v>
      </c>
      <c r="N419" s="132" t="str">
        <f t="array" ref="N419">LET(행번호, MATCH(1, INDEX(('수주 및 입금 진행현황'!$F:$F=G419) * ('수주 및 입금 진행현황'!$G:$G=H419) * ('수주 및 입금 진행현황'!$F:$F&lt;&gt;""), 0), 0), IF(ISNUMBER(행번호), HYPERLINK("#gid=" &amp; "1759022251" &amp; "&amp;range=A" &amp; 행번호, "이동"), "X"))</f>
        <v>X</v>
      </c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</row>
    <row r="420">
      <c r="A420" s="124"/>
      <c r="B420" s="116">
        <v>358.0</v>
      </c>
      <c r="C420" s="143">
        <v>46111.0</v>
      </c>
      <c r="D420" s="126" t="s">
        <v>540</v>
      </c>
      <c r="E420" s="163"/>
      <c r="F420" s="128" t="s">
        <v>163</v>
      </c>
      <c r="G420" s="129" t="s">
        <v>187</v>
      </c>
      <c r="H420" s="129" t="s">
        <v>731</v>
      </c>
      <c r="I420" s="129" t="s">
        <v>86</v>
      </c>
      <c r="J420" s="138">
        <v>46111.729166666664</v>
      </c>
      <c r="K420" s="131" t="s">
        <v>732</v>
      </c>
      <c r="L420" s="126">
        <v>0.4</v>
      </c>
      <c r="M420" s="126">
        <v>0.0</v>
      </c>
      <c r="N420" s="132" t="str">
        <f t="array" ref="N420">LET(행번호, MATCH(1, INDEX(('수주 및 입금 진행현황'!$F:$F=G420) * ('수주 및 입금 진행현황'!$G:$G=H420) * ('수주 및 입금 진행현황'!$F:$F&lt;&gt;""), 0), 0), IF(ISNUMBER(행번호), HYPERLINK("#gid=" &amp; "1759022251" &amp; "&amp;range=A" &amp; 행번호, "이동"), "X"))</f>
        <v>X</v>
      </c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</row>
    <row r="421">
      <c r="A421" s="124"/>
      <c r="B421" s="116">
        <v>357.0</v>
      </c>
      <c r="C421" s="143">
        <v>46111.0</v>
      </c>
      <c r="D421" s="126" t="s">
        <v>88</v>
      </c>
      <c r="E421" s="163"/>
      <c r="F421" s="128" t="s">
        <v>163</v>
      </c>
      <c r="G421" s="129" t="s">
        <v>733</v>
      </c>
      <c r="H421" s="129" t="s">
        <v>734</v>
      </c>
      <c r="I421" s="129" t="s">
        <v>100</v>
      </c>
      <c r="J421" s="138">
        <v>46111.6875</v>
      </c>
      <c r="K421" s="158" t="s">
        <v>602</v>
      </c>
      <c r="L421" s="126">
        <v>0.25</v>
      </c>
      <c r="M421" s="126">
        <v>0.0</v>
      </c>
      <c r="N421" s="132" t="str">
        <f t="array" ref="N421">LET(행번호, MATCH(1, INDEX(('수주 및 입금 진행현황'!$F:$F=G421) * ('수주 및 입금 진행현황'!$G:$G=H421) * ('수주 및 입금 진행현황'!$F:$F&lt;&gt;""), 0), 0), IF(ISNUMBER(행번호), HYPERLINK("#gid=" &amp; "1759022251" &amp; "&amp;range=A" &amp; 행번호, "이동"), "X"))</f>
        <v>X</v>
      </c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</row>
    <row r="422">
      <c r="A422" s="124"/>
      <c r="B422" s="116">
        <v>356.0</v>
      </c>
      <c r="C422" s="143">
        <v>46111.0</v>
      </c>
      <c r="D422" s="126" t="s">
        <v>88</v>
      </c>
      <c r="E422" s="163"/>
      <c r="F422" s="128" t="s">
        <v>163</v>
      </c>
      <c r="G422" s="129" t="s">
        <v>735</v>
      </c>
      <c r="H422" s="129" t="s">
        <v>736</v>
      </c>
      <c r="I422" s="129" t="s">
        <v>100</v>
      </c>
      <c r="J422" s="138">
        <v>46111.6875</v>
      </c>
      <c r="K422" s="158" t="s">
        <v>602</v>
      </c>
      <c r="L422" s="126">
        <v>0.25</v>
      </c>
      <c r="M422" s="126">
        <v>0.0</v>
      </c>
      <c r="N422" s="132" t="str">
        <f t="array" ref="N422">LET(행번호, MATCH(1, INDEX(('수주 및 입금 진행현황'!$F:$F=G422) * ('수주 및 입금 진행현황'!$G:$G=H422) * ('수주 및 입금 진행현황'!$F:$F&lt;&gt;""), 0), 0), IF(ISNUMBER(행번호), HYPERLINK("#gid=" &amp; "1759022251" &amp; "&amp;range=A" &amp; 행번호, "이동"), "X"))</f>
        <v>X</v>
      </c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</row>
    <row r="423">
      <c r="A423" s="124"/>
      <c r="B423" s="116">
        <v>355.0</v>
      </c>
      <c r="C423" s="143">
        <v>46111.0</v>
      </c>
      <c r="D423" s="126" t="s">
        <v>540</v>
      </c>
      <c r="E423" s="163"/>
      <c r="F423" s="128" t="s">
        <v>163</v>
      </c>
      <c r="G423" s="129" t="s">
        <v>187</v>
      </c>
      <c r="H423" s="129" t="s">
        <v>737</v>
      </c>
      <c r="I423" s="129" t="s">
        <v>86</v>
      </c>
      <c r="J423" s="138">
        <v>46111.666666666664</v>
      </c>
      <c r="K423" s="131" t="s">
        <v>732</v>
      </c>
      <c r="L423" s="126">
        <v>0.4</v>
      </c>
      <c r="M423" s="126">
        <v>0.0</v>
      </c>
      <c r="N423" s="132" t="str">
        <f t="array" ref="N423">LET(행번호, MATCH(1, INDEX(('수주 및 입금 진행현황'!$F:$F=G423) * ('수주 및 입금 진행현황'!$G:$G=H423) * ('수주 및 입금 진행현황'!$F:$F&lt;&gt;""), 0), 0), IF(ISNUMBER(행번호), HYPERLINK("#gid=" &amp; "1759022251" &amp; "&amp;range=A" &amp; 행번호, "이동"), "X"))</f>
        <v>X</v>
      </c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</row>
    <row r="424">
      <c r="A424" s="124"/>
      <c r="B424" s="116">
        <v>354.0</v>
      </c>
      <c r="C424" s="143">
        <v>46111.0</v>
      </c>
      <c r="D424" s="126" t="s">
        <v>88</v>
      </c>
      <c r="E424" s="163"/>
      <c r="F424" s="128" t="s">
        <v>163</v>
      </c>
      <c r="G424" s="129" t="s">
        <v>738</v>
      </c>
      <c r="H424" s="129" t="s">
        <v>739</v>
      </c>
      <c r="I424" s="129" t="s">
        <v>100</v>
      </c>
      <c r="J424" s="138">
        <v>46111.666666666664</v>
      </c>
      <c r="K424" s="158" t="s">
        <v>602</v>
      </c>
      <c r="L424" s="126">
        <v>0.25</v>
      </c>
      <c r="M424" s="126">
        <v>0.0</v>
      </c>
      <c r="N424" s="132" t="str">
        <f t="array" ref="N424">LET(행번호, MATCH(1, INDEX(('수주 및 입금 진행현황'!$F:$F=G424) * ('수주 및 입금 진행현황'!$G:$G=H424) * ('수주 및 입금 진행현황'!$F:$F&lt;&gt;""), 0), 0), IF(ISNUMBER(행번호), HYPERLINK("#gid=" &amp; "1759022251" &amp; "&amp;range=A" &amp; 행번호, "이동"), "X"))</f>
        <v>X</v>
      </c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</row>
    <row r="425">
      <c r="A425" s="124"/>
      <c r="B425" s="116">
        <v>353.0</v>
      </c>
      <c r="C425" s="143">
        <v>46111.0</v>
      </c>
      <c r="D425" s="126" t="s">
        <v>88</v>
      </c>
      <c r="E425" s="163"/>
      <c r="F425" s="128" t="s">
        <v>111</v>
      </c>
      <c r="G425" s="129" t="s">
        <v>740</v>
      </c>
      <c r="H425" s="129" t="s">
        <v>741</v>
      </c>
      <c r="I425" s="129" t="s">
        <v>100</v>
      </c>
      <c r="J425" s="138">
        <v>46111.645833333336</v>
      </c>
      <c r="K425" s="158" t="s">
        <v>602</v>
      </c>
      <c r="L425" s="126">
        <v>0.25</v>
      </c>
      <c r="M425" s="126">
        <v>0.0</v>
      </c>
      <c r="N425" s="132" t="str">
        <f t="array" ref="N425">LET(행번호, MATCH(1, INDEX(('수주 및 입금 진행현황'!$F:$F=G425) * ('수주 및 입금 진행현황'!$G:$G=H425) * ('수주 및 입금 진행현황'!$F:$F&lt;&gt;""), 0), 0), IF(ISNUMBER(행번호), HYPERLINK("#gid=" &amp; "1759022251" &amp; "&amp;range=A" &amp; 행번호, "이동"), "X"))</f>
        <v>X</v>
      </c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</row>
    <row r="426">
      <c r="A426" s="124"/>
      <c r="B426" s="116">
        <v>352.0</v>
      </c>
      <c r="C426" s="143">
        <v>46111.0</v>
      </c>
      <c r="D426" s="126" t="s">
        <v>88</v>
      </c>
      <c r="E426" s="163"/>
      <c r="F426" s="128" t="s">
        <v>83</v>
      </c>
      <c r="G426" s="129" t="s">
        <v>742</v>
      </c>
      <c r="H426" s="129" t="s">
        <v>743</v>
      </c>
      <c r="I426" s="129" t="s">
        <v>100</v>
      </c>
      <c r="J426" s="138">
        <v>46111.645833333336</v>
      </c>
      <c r="K426" s="158" t="s">
        <v>602</v>
      </c>
      <c r="L426" s="126">
        <v>0.25</v>
      </c>
      <c r="M426" s="126">
        <v>0.0</v>
      </c>
      <c r="N426" s="132" t="str">
        <f t="array" ref="N426">LET(행번호, MATCH(1, INDEX(('수주 및 입금 진행현황'!$F:$F=G426) * ('수주 및 입금 진행현황'!$G:$G=H426) * ('수주 및 입금 진행현황'!$F:$F&lt;&gt;""), 0), 0), IF(ISNUMBER(행번호), HYPERLINK("#gid=" &amp; "1759022251" &amp; "&amp;range=A" &amp; 행번호, "이동"), "X"))</f>
        <v>X</v>
      </c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</row>
    <row r="427">
      <c r="A427" s="124"/>
      <c r="B427" s="116">
        <v>351.0</v>
      </c>
      <c r="C427" s="143">
        <v>46111.0</v>
      </c>
      <c r="D427" s="126" t="s">
        <v>540</v>
      </c>
      <c r="E427" s="163"/>
      <c r="F427" s="128" t="s">
        <v>163</v>
      </c>
      <c r="G427" s="129" t="s">
        <v>187</v>
      </c>
      <c r="H427" s="129" t="s">
        <v>744</v>
      </c>
      <c r="I427" s="129" t="s">
        <v>86</v>
      </c>
      <c r="J427" s="138">
        <v>46111.604166666664</v>
      </c>
      <c r="K427" s="131" t="s">
        <v>732</v>
      </c>
      <c r="L427" s="126">
        <v>0.4</v>
      </c>
      <c r="M427" s="126">
        <v>0.0</v>
      </c>
      <c r="N427" s="132" t="str">
        <f t="array" ref="N427">LET(행번호, MATCH(1, INDEX(('수주 및 입금 진행현황'!$F:$F=G427) * ('수주 및 입금 진행현황'!$G:$G=H427) * ('수주 및 입금 진행현황'!$F:$F&lt;&gt;""), 0), 0), IF(ISNUMBER(행번호), HYPERLINK("#gid=" &amp; "1759022251" &amp; "&amp;range=A" &amp; 행번호, "이동"), "X"))</f>
        <v>X</v>
      </c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</row>
    <row r="428">
      <c r="A428" s="124"/>
      <c r="B428" s="116">
        <v>350.0</v>
      </c>
      <c r="C428" s="143">
        <v>46111.0</v>
      </c>
      <c r="D428" s="126" t="s">
        <v>88</v>
      </c>
      <c r="E428" s="163"/>
      <c r="F428" s="128" t="s">
        <v>83</v>
      </c>
      <c r="G428" s="129" t="s">
        <v>112</v>
      </c>
      <c r="H428" s="129" t="s">
        <v>745</v>
      </c>
      <c r="I428" s="129" t="s">
        <v>100</v>
      </c>
      <c r="J428" s="138">
        <v>46111.604166666664</v>
      </c>
      <c r="K428" s="158" t="s">
        <v>602</v>
      </c>
      <c r="L428" s="126">
        <v>0.25</v>
      </c>
      <c r="M428" s="126">
        <v>0.0</v>
      </c>
      <c r="N428" s="132" t="str">
        <f t="array" ref="N428">LET(행번호, MATCH(1, INDEX(('수주 및 입금 진행현황'!$F:$F=G428) * ('수주 및 입금 진행현황'!$G:$G=H428) * ('수주 및 입금 진행현황'!$F:$F&lt;&gt;""), 0), 0), IF(ISNUMBER(행번호), HYPERLINK("#gid=" &amp; "1759022251" &amp; "&amp;range=A" &amp; 행번호, "이동"), "X"))</f>
        <v>X</v>
      </c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</row>
    <row r="429">
      <c r="A429" s="124"/>
      <c r="B429" s="116">
        <v>349.0</v>
      </c>
      <c r="C429" s="143">
        <v>46111.0</v>
      </c>
      <c r="D429" s="126" t="s">
        <v>88</v>
      </c>
      <c r="E429" s="163"/>
      <c r="F429" s="128" t="s">
        <v>90</v>
      </c>
      <c r="G429" s="129" t="s">
        <v>112</v>
      </c>
      <c r="H429" s="129" t="s">
        <v>746</v>
      </c>
      <c r="I429" s="129" t="s">
        <v>100</v>
      </c>
      <c r="J429" s="138">
        <v>46111.604166666664</v>
      </c>
      <c r="K429" s="158" t="s">
        <v>602</v>
      </c>
      <c r="L429" s="126">
        <v>0.25</v>
      </c>
      <c r="M429" s="126">
        <v>0.0</v>
      </c>
      <c r="N429" s="132" t="str">
        <f t="array" ref="N429">LET(행번호, MATCH(1, INDEX(('수주 및 입금 진행현황'!$F:$F=G429) * ('수주 및 입금 진행현황'!$G:$G=H429) * ('수주 및 입금 진행현황'!$F:$F&lt;&gt;""), 0), 0), IF(ISNUMBER(행번호), HYPERLINK("#gid=" &amp; "1759022251" &amp; "&amp;range=A" &amp; 행번호, "이동"), "X"))</f>
        <v>X</v>
      </c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</row>
    <row r="430">
      <c r="A430" s="124"/>
      <c r="B430" s="116">
        <v>348.0</v>
      </c>
      <c r="C430" s="143">
        <v>46111.0</v>
      </c>
      <c r="D430" s="126" t="s">
        <v>88</v>
      </c>
      <c r="E430" s="163"/>
      <c r="F430" s="128" t="s">
        <v>90</v>
      </c>
      <c r="G430" s="129" t="s">
        <v>112</v>
      </c>
      <c r="H430" s="129" t="s">
        <v>747</v>
      </c>
      <c r="I430" s="129" t="s">
        <v>100</v>
      </c>
      <c r="J430" s="138">
        <v>46111.604166666664</v>
      </c>
      <c r="K430" s="158" t="s">
        <v>602</v>
      </c>
      <c r="L430" s="126">
        <v>0.25</v>
      </c>
      <c r="M430" s="126">
        <v>0.0</v>
      </c>
      <c r="N430" s="132" t="str">
        <f t="array" ref="N430">LET(행번호, MATCH(1, INDEX(('수주 및 입금 진행현황'!$F:$F=G430) * ('수주 및 입금 진행현황'!$G:$G=H430) * ('수주 및 입금 진행현황'!$F:$F&lt;&gt;""), 0), 0), IF(ISNUMBER(행번호), HYPERLINK("#gid=" &amp; "1759022251" &amp; "&amp;range=A" &amp; 행번호, "이동"), "X"))</f>
        <v>X</v>
      </c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</row>
    <row r="431">
      <c r="A431" s="124"/>
      <c r="B431" s="116">
        <v>347.0</v>
      </c>
      <c r="C431" s="143">
        <v>46111.0</v>
      </c>
      <c r="D431" s="126" t="s">
        <v>88</v>
      </c>
      <c r="E431" s="163"/>
      <c r="F431" s="128" t="s">
        <v>90</v>
      </c>
      <c r="G431" s="129" t="s">
        <v>112</v>
      </c>
      <c r="H431" s="129" t="s">
        <v>748</v>
      </c>
      <c r="I431" s="129" t="s">
        <v>100</v>
      </c>
      <c r="J431" s="138">
        <v>46111.604166666664</v>
      </c>
      <c r="K431" s="158" t="s">
        <v>602</v>
      </c>
      <c r="L431" s="126">
        <v>0.25</v>
      </c>
      <c r="M431" s="126">
        <v>0.0</v>
      </c>
      <c r="N431" s="132" t="str">
        <f t="array" ref="N431">LET(행번호, MATCH(1, INDEX(('수주 및 입금 진행현황'!$F:$F=G431) * ('수주 및 입금 진행현황'!$G:$G=H431) * ('수주 및 입금 진행현황'!$F:$F&lt;&gt;""), 0), 0), IF(ISNUMBER(행번호), HYPERLINK("#gid=" &amp; "1759022251" &amp; "&amp;range=A" &amp; 행번호, "이동"), "X"))</f>
        <v>X</v>
      </c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</row>
    <row r="432">
      <c r="A432" s="124"/>
      <c r="B432" s="116">
        <v>346.0</v>
      </c>
      <c r="C432" s="143">
        <v>46111.0</v>
      </c>
      <c r="D432" s="126" t="s">
        <v>88</v>
      </c>
      <c r="E432" s="163"/>
      <c r="F432" s="128" t="s">
        <v>90</v>
      </c>
      <c r="G432" s="129" t="s">
        <v>112</v>
      </c>
      <c r="H432" s="129" t="s">
        <v>749</v>
      </c>
      <c r="I432" s="129" t="s">
        <v>100</v>
      </c>
      <c r="J432" s="138">
        <v>46111.604166666664</v>
      </c>
      <c r="K432" s="158" t="s">
        <v>602</v>
      </c>
      <c r="L432" s="126">
        <v>0.25</v>
      </c>
      <c r="M432" s="126">
        <v>0.0</v>
      </c>
      <c r="N432" s="132" t="str">
        <f t="array" ref="N432">LET(행번호, MATCH(1, INDEX(('수주 및 입금 진행현황'!$F:$F=G432) * ('수주 및 입금 진행현황'!$G:$G=H432) * ('수주 및 입금 진행현황'!$F:$F&lt;&gt;""), 0), 0), IF(ISNUMBER(행번호), HYPERLINK("#gid=" &amp; "1759022251" &amp; "&amp;range=A" &amp; 행번호, "이동"), "X"))</f>
        <v>X</v>
      </c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</row>
    <row r="433">
      <c r="A433" s="124"/>
      <c r="B433" s="116">
        <v>345.0</v>
      </c>
      <c r="C433" s="143">
        <v>46111.0</v>
      </c>
      <c r="D433" s="126" t="s">
        <v>88</v>
      </c>
      <c r="E433" s="163"/>
      <c r="F433" s="128" t="s">
        <v>163</v>
      </c>
      <c r="G433" s="129" t="s">
        <v>750</v>
      </c>
      <c r="H433" s="129" t="s">
        <v>751</v>
      </c>
      <c r="I433" s="129" t="s">
        <v>100</v>
      </c>
      <c r="J433" s="130">
        <v>46111.5625</v>
      </c>
      <c r="K433" s="158" t="s">
        <v>602</v>
      </c>
      <c r="L433" s="126">
        <v>0.25</v>
      </c>
      <c r="M433" s="126">
        <v>0.0</v>
      </c>
      <c r="N433" s="132" t="str">
        <f t="array" ref="N433">LET(행번호, MATCH(1, INDEX(('수주 및 입금 진행현황'!$F:$F=G433) * ('수주 및 입금 진행현황'!$G:$G=H433) * ('수주 및 입금 진행현황'!$F:$F&lt;&gt;""), 0), 0), IF(ISNUMBER(행번호), HYPERLINK("#gid=" &amp; "1759022251" &amp; "&amp;range=A" &amp; 행번호, "이동"), "X"))</f>
        <v>X</v>
      </c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</row>
    <row r="434">
      <c r="A434" s="124"/>
      <c r="B434" s="116">
        <v>344.0</v>
      </c>
      <c r="C434" s="143">
        <v>46111.0</v>
      </c>
      <c r="D434" s="126" t="s">
        <v>88</v>
      </c>
      <c r="E434" s="163"/>
      <c r="F434" s="128" t="s">
        <v>163</v>
      </c>
      <c r="G434" s="129" t="s">
        <v>750</v>
      </c>
      <c r="H434" s="129" t="s">
        <v>752</v>
      </c>
      <c r="I434" s="129" t="s">
        <v>100</v>
      </c>
      <c r="J434" s="130">
        <v>46111.5625</v>
      </c>
      <c r="K434" s="158" t="s">
        <v>602</v>
      </c>
      <c r="L434" s="126">
        <v>0.25</v>
      </c>
      <c r="M434" s="126">
        <v>0.0</v>
      </c>
      <c r="N434" s="132" t="str">
        <f t="array" ref="N434">LET(행번호, MATCH(1, INDEX(('수주 및 입금 진행현황'!$F:$F=G434) * ('수주 및 입금 진행현황'!$G:$G=H434) * ('수주 및 입금 진행현황'!$F:$F&lt;&gt;""), 0), 0), IF(ISNUMBER(행번호), HYPERLINK("#gid=" &amp; "1759022251" &amp; "&amp;range=A" &amp; 행번호, "이동"), "X"))</f>
        <v>X</v>
      </c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</row>
    <row r="435">
      <c r="A435" s="124"/>
      <c r="B435" s="116">
        <v>343.0</v>
      </c>
      <c r="C435" s="143">
        <v>46111.0</v>
      </c>
      <c r="D435" s="126" t="s">
        <v>88</v>
      </c>
      <c r="E435" s="163"/>
      <c r="F435" s="128" t="s">
        <v>104</v>
      </c>
      <c r="G435" s="129" t="s">
        <v>123</v>
      </c>
      <c r="H435" s="129" t="s">
        <v>753</v>
      </c>
      <c r="I435" s="129" t="s">
        <v>100</v>
      </c>
      <c r="J435" s="130">
        <v>46111.5625</v>
      </c>
      <c r="K435" s="158" t="s">
        <v>602</v>
      </c>
      <c r="L435" s="126">
        <v>0.25</v>
      </c>
      <c r="M435" s="126">
        <v>0.0</v>
      </c>
      <c r="N435" s="132" t="str">
        <f t="array" ref="N435">LET(행번호, MATCH(1, INDEX(('수주 및 입금 진행현황'!$F:$F=G435) * ('수주 및 입금 진행현황'!$G:$G=H435) * ('수주 및 입금 진행현황'!$F:$F&lt;&gt;""), 0), 0), IF(ISNUMBER(행번호), HYPERLINK("#gid=" &amp; "1759022251" &amp; "&amp;range=A" &amp; 행번호, "이동"), "X"))</f>
        <v>X</v>
      </c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</row>
    <row r="436">
      <c r="A436" s="124"/>
      <c r="B436" s="116">
        <v>342.0</v>
      </c>
      <c r="C436" s="143">
        <v>46111.0</v>
      </c>
      <c r="D436" s="126" t="s">
        <v>88</v>
      </c>
      <c r="E436" s="163"/>
      <c r="F436" s="128" t="s">
        <v>163</v>
      </c>
      <c r="G436" s="129" t="s">
        <v>754</v>
      </c>
      <c r="H436" s="129" t="s">
        <v>755</v>
      </c>
      <c r="I436" s="129" t="s">
        <v>100</v>
      </c>
      <c r="J436" s="130">
        <v>46111.5625</v>
      </c>
      <c r="K436" s="158" t="s">
        <v>602</v>
      </c>
      <c r="L436" s="126">
        <v>0.25</v>
      </c>
      <c r="M436" s="126">
        <v>0.0</v>
      </c>
      <c r="N436" s="132" t="str">
        <f t="array" ref="N436">LET(행번호, MATCH(1, INDEX(('수주 및 입금 진행현황'!$F:$F=G436) * ('수주 및 입금 진행현황'!$G:$G=H436) * ('수주 및 입금 진행현황'!$F:$F&lt;&gt;""), 0), 0), IF(ISNUMBER(행번호), HYPERLINK("#gid=" &amp; "1759022251" &amp; "&amp;range=A" &amp; 행번호, "이동"), "X"))</f>
        <v>X</v>
      </c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</row>
    <row r="437">
      <c r="A437" s="124"/>
      <c r="B437" s="116">
        <v>341.0</v>
      </c>
      <c r="C437" s="143">
        <v>46111.0</v>
      </c>
      <c r="D437" s="126" t="s">
        <v>88</v>
      </c>
      <c r="E437" s="163"/>
      <c r="F437" s="128" t="s">
        <v>163</v>
      </c>
      <c r="G437" s="129" t="s">
        <v>756</v>
      </c>
      <c r="H437" s="129" t="s">
        <v>757</v>
      </c>
      <c r="I437" s="129" t="s">
        <v>100</v>
      </c>
      <c r="J437" s="130">
        <v>46111.5</v>
      </c>
      <c r="K437" s="158" t="s">
        <v>602</v>
      </c>
      <c r="L437" s="126">
        <v>0.25</v>
      </c>
      <c r="M437" s="126">
        <v>0.0</v>
      </c>
      <c r="N437" s="132" t="str">
        <f t="array" ref="N437">LET(행번호, MATCH(1, INDEX(('수주 및 입금 진행현황'!$F:$F=G437) * ('수주 및 입금 진행현황'!$G:$G=H437) * ('수주 및 입금 진행현황'!$F:$F&lt;&gt;""), 0), 0), IF(ISNUMBER(행번호), HYPERLINK("#gid=" &amp; "1759022251" &amp; "&amp;range=A" &amp; 행번호, "이동"), "X"))</f>
        <v>X</v>
      </c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</row>
    <row r="438">
      <c r="A438" s="124"/>
      <c r="B438" s="116">
        <v>340.0</v>
      </c>
      <c r="C438" s="143">
        <v>46111.0</v>
      </c>
      <c r="D438" s="126" t="s">
        <v>540</v>
      </c>
      <c r="E438" s="163"/>
      <c r="F438" s="128" t="s">
        <v>163</v>
      </c>
      <c r="G438" s="129" t="s">
        <v>187</v>
      </c>
      <c r="H438" s="129" t="s">
        <v>758</v>
      </c>
      <c r="I438" s="129" t="s">
        <v>86</v>
      </c>
      <c r="J438" s="130">
        <v>46111.479166666664</v>
      </c>
      <c r="K438" s="131" t="s">
        <v>759</v>
      </c>
      <c r="L438" s="126">
        <v>0.5</v>
      </c>
      <c r="M438" s="126">
        <v>0.0</v>
      </c>
      <c r="N438" s="132" t="str">
        <f t="array" ref="N438">LET(행번호, MATCH(1, INDEX(('수주 및 입금 진행현황'!$F:$F=G438) * ('수주 및 입금 진행현황'!$G:$G=H438) * ('수주 및 입금 진행현황'!$F:$F&lt;&gt;""), 0), 0), IF(ISNUMBER(행번호), HYPERLINK("#gid=" &amp; "1759022251" &amp; "&amp;range=A" &amp; 행번호, "이동"), "X"))</f>
        <v>X</v>
      </c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</row>
    <row r="439">
      <c r="A439" s="124"/>
      <c r="B439" s="116">
        <v>339.0</v>
      </c>
      <c r="C439" s="143">
        <v>46111.0</v>
      </c>
      <c r="D439" s="126" t="s">
        <v>88</v>
      </c>
      <c r="E439" s="163"/>
      <c r="F439" s="128" t="s">
        <v>163</v>
      </c>
      <c r="G439" s="129" t="s">
        <v>760</v>
      </c>
      <c r="H439" s="129" t="s">
        <v>761</v>
      </c>
      <c r="I439" s="129" t="s">
        <v>100</v>
      </c>
      <c r="J439" s="130">
        <v>46111.479166666664</v>
      </c>
      <c r="K439" s="158" t="s">
        <v>602</v>
      </c>
      <c r="L439" s="126">
        <v>0.25</v>
      </c>
      <c r="M439" s="126">
        <v>0.0</v>
      </c>
      <c r="N439" s="134" t="s">
        <v>95</v>
      </c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</row>
    <row r="440">
      <c r="A440" s="124"/>
      <c r="B440" s="116">
        <v>338.0</v>
      </c>
      <c r="C440" s="143">
        <v>46111.0</v>
      </c>
      <c r="D440" s="126" t="s">
        <v>88</v>
      </c>
      <c r="E440" s="163"/>
      <c r="F440" s="128" t="s">
        <v>163</v>
      </c>
      <c r="G440" s="129" t="s">
        <v>762</v>
      </c>
      <c r="H440" s="129" t="s">
        <v>763</v>
      </c>
      <c r="I440" s="129" t="s">
        <v>100</v>
      </c>
      <c r="J440" s="130">
        <v>46111.479166666664</v>
      </c>
      <c r="K440" s="158" t="s">
        <v>602</v>
      </c>
      <c r="L440" s="126">
        <v>0.25</v>
      </c>
      <c r="M440" s="126">
        <v>0.0</v>
      </c>
      <c r="N440" s="132" t="str">
        <f t="array" ref="N440">LET(행번호, MATCH(1, INDEX(('수주 및 입금 진행현황'!$F:$F=G440) * ('수주 및 입금 진행현황'!$G:$G=H440) * ('수주 및 입금 진행현황'!$F:$F&lt;&gt;""), 0), 0), IF(ISNUMBER(행번호), HYPERLINK("#gid=" &amp; "1759022251" &amp; "&amp;range=A" &amp; 행번호, "이동"), "X"))</f>
        <v>X</v>
      </c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</row>
    <row r="441">
      <c r="A441" s="124"/>
      <c r="B441" s="116">
        <v>337.0</v>
      </c>
      <c r="C441" s="143">
        <v>46111.0</v>
      </c>
      <c r="D441" s="126" t="s">
        <v>88</v>
      </c>
      <c r="E441" s="163"/>
      <c r="F441" s="128" t="s">
        <v>163</v>
      </c>
      <c r="G441" s="129" t="s">
        <v>764</v>
      </c>
      <c r="H441" s="129" t="s">
        <v>765</v>
      </c>
      <c r="I441" s="129" t="s">
        <v>100</v>
      </c>
      <c r="J441" s="130">
        <v>46111.4375</v>
      </c>
      <c r="K441" s="158" t="s">
        <v>602</v>
      </c>
      <c r="L441" s="126">
        <v>0.25</v>
      </c>
      <c r="M441" s="126">
        <v>0.0</v>
      </c>
      <c r="N441" s="132" t="str">
        <f t="array" ref="N441">LET(행번호, MATCH(1, INDEX(('수주 및 입금 진행현황'!$F:$F=G441) * ('수주 및 입금 진행현황'!$G:$G=H441) * ('수주 및 입금 진행현황'!$F:$F&lt;&gt;""), 0), 0), IF(ISNUMBER(행번호), HYPERLINK("#gid=" &amp; "1759022251" &amp; "&amp;range=A" &amp; 행번호, "이동"), "X"))</f>
        <v>X</v>
      </c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</row>
    <row r="442">
      <c r="A442" s="124"/>
      <c r="B442" s="116">
        <v>336.0</v>
      </c>
      <c r="C442" s="143">
        <v>46111.0</v>
      </c>
      <c r="D442" s="126" t="s">
        <v>116</v>
      </c>
      <c r="E442" s="127" t="s">
        <v>270</v>
      </c>
      <c r="F442" s="128" t="s">
        <v>83</v>
      </c>
      <c r="G442" s="129" t="s">
        <v>499</v>
      </c>
      <c r="H442" s="129" t="s">
        <v>685</v>
      </c>
      <c r="I442" s="129" t="s">
        <v>120</v>
      </c>
      <c r="J442" s="129" t="s">
        <v>686</v>
      </c>
      <c r="K442" s="131" t="s">
        <v>766</v>
      </c>
      <c r="L442" s="126">
        <v>0.4</v>
      </c>
      <c r="M442" s="126">
        <v>0.0</v>
      </c>
      <c r="N442" s="132" t="str">
        <f t="array" ref="N442">LET(행번호, MATCH(1, INDEX(('수주 및 입금 진행현황'!$F:$F=G442) * ('수주 및 입금 진행현황'!$G:$G=H442) * ('수주 및 입금 진행현황'!$F:$F&lt;&gt;""), 0), 0), IF(ISNUMBER(행번호), HYPERLINK("#gid=" &amp; "1759022251" &amp; "&amp;range=A" &amp; 행번호, "이동"), "X"))</f>
        <v>X</v>
      </c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</row>
    <row r="443">
      <c r="A443" s="124"/>
      <c r="B443" s="116">
        <v>335.0</v>
      </c>
      <c r="C443" s="143">
        <v>46111.0</v>
      </c>
      <c r="D443" s="126" t="s">
        <v>88</v>
      </c>
      <c r="E443" s="163"/>
      <c r="F443" s="128" t="s">
        <v>90</v>
      </c>
      <c r="G443" s="129" t="s">
        <v>597</v>
      </c>
      <c r="H443" s="129" t="s">
        <v>767</v>
      </c>
      <c r="I443" s="129" t="s">
        <v>100</v>
      </c>
      <c r="J443" s="130">
        <v>46111.4375</v>
      </c>
      <c r="K443" s="158" t="s">
        <v>602</v>
      </c>
      <c r="L443" s="126">
        <v>0.25</v>
      </c>
      <c r="M443" s="126">
        <v>0.0</v>
      </c>
      <c r="N443" s="132" t="str">
        <f t="array" ref="N443">LET(행번호, MATCH(1, INDEX(('수주 및 입금 진행현황'!$F:$F=G443) * ('수주 및 입금 진행현황'!$G:$G=H443) * ('수주 및 입금 진행현황'!$F:$F&lt;&gt;""), 0), 0), IF(ISNUMBER(행번호), HYPERLINK("#gid=" &amp; "1759022251" &amp; "&amp;range=A" &amp; 행번호, "이동"), "X"))</f>
        <v>X</v>
      </c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</row>
    <row r="444">
      <c r="A444" s="124"/>
      <c r="B444" s="116">
        <v>334.0</v>
      </c>
      <c r="C444" s="143">
        <v>46111.0</v>
      </c>
      <c r="D444" s="126" t="s">
        <v>88</v>
      </c>
      <c r="E444" s="163"/>
      <c r="F444" s="128" t="s">
        <v>90</v>
      </c>
      <c r="G444" s="129" t="s">
        <v>97</v>
      </c>
      <c r="H444" s="129" t="s">
        <v>768</v>
      </c>
      <c r="I444" s="129" t="s">
        <v>100</v>
      </c>
      <c r="J444" s="130">
        <v>46111.4375</v>
      </c>
      <c r="K444" s="158" t="s">
        <v>602</v>
      </c>
      <c r="L444" s="126">
        <v>0.25</v>
      </c>
      <c r="M444" s="126">
        <v>0.0</v>
      </c>
      <c r="N444" s="132" t="str">
        <f t="array" ref="N444">LET(행번호, MATCH(1, INDEX(('수주 및 입금 진행현황'!$F:$F=G444) * ('수주 및 입금 진행현황'!$G:$G=H444) * ('수주 및 입금 진행현황'!$F:$F&lt;&gt;""), 0), 0), IF(ISNUMBER(행번호), HYPERLINK("#gid=" &amp; "1759022251" &amp; "&amp;range=A" &amp; 행번호, "이동"), "X"))</f>
        <v>X</v>
      </c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</row>
    <row r="445">
      <c r="A445" s="124"/>
      <c r="B445" s="116">
        <v>333.0</v>
      </c>
      <c r="C445" s="143">
        <v>46111.0</v>
      </c>
      <c r="D445" s="126" t="s">
        <v>81</v>
      </c>
      <c r="E445" s="163"/>
      <c r="F445" s="128" t="s">
        <v>111</v>
      </c>
      <c r="G445" s="129" t="s">
        <v>468</v>
      </c>
      <c r="H445" s="129" t="s">
        <v>769</v>
      </c>
      <c r="I445" s="129" t="s">
        <v>86</v>
      </c>
      <c r="J445" s="130">
        <v>46111.4375</v>
      </c>
      <c r="K445" s="158" t="s">
        <v>770</v>
      </c>
      <c r="L445" s="126">
        <v>0.5</v>
      </c>
      <c r="M445" s="126">
        <v>0.0</v>
      </c>
      <c r="N445" s="132" t="str">
        <f t="array" ref="N445">LET(행번호, MATCH(1, INDEX(('수주 및 입금 진행현황'!$F:$F=G445) * ('수주 및 입금 진행현황'!$G:$G=H445) * ('수주 및 입금 진행현황'!$F:$F&lt;&gt;""), 0), 0), IF(ISNUMBER(행번호), HYPERLINK("#gid=" &amp; "1759022251" &amp; "&amp;range=A" &amp; 행번호, "이동"), "X"))</f>
        <v>X</v>
      </c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</row>
    <row r="446">
      <c r="A446" s="124"/>
      <c r="B446" s="116">
        <v>332.0</v>
      </c>
      <c r="C446" s="143">
        <v>46111.0</v>
      </c>
      <c r="D446" s="126" t="s">
        <v>81</v>
      </c>
      <c r="E446" s="163"/>
      <c r="F446" s="128" t="s">
        <v>771</v>
      </c>
      <c r="G446" s="129" t="s">
        <v>772</v>
      </c>
      <c r="H446" s="129" t="s">
        <v>773</v>
      </c>
      <c r="I446" s="129" t="s">
        <v>86</v>
      </c>
      <c r="J446" s="130">
        <v>46111.4375</v>
      </c>
      <c r="K446" s="158" t="s">
        <v>774</v>
      </c>
      <c r="L446" s="126">
        <v>0.5</v>
      </c>
      <c r="M446" s="126">
        <v>0.0</v>
      </c>
      <c r="N446" s="132" t="str">
        <f t="array" ref="N446">LET(행번호, MATCH(1, INDEX(('수주 및 입금 진행현황'!$F:$F=G446) * ('수주 및 입금 진행현황'!$G:$G=H446) * ('수주 및 입금 진행현황'!$F:$F&lt;&gt;""), 0), 0), IF(ISNUMBER(행번호), HYPERLINK("#gid=" &amp; "1759022251" &amp; "&amp;range=A" &amp; 행번호, "이동"), "X"))</f>
        <v>X</v>
      </c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</row>
    <row r="447">
      <c r="A447" s="124"/>
      <c r="B447" s="116">
        <v>331.0</v>
      </c>
      <c r="C447" s="143">
        <v>46111.0</v>
      </c>
      <c r="D447" s="126" t="s">
        <v>81</v>
      </c>
      <c r="E447" s="163"/>
      <c r="F447" s="128" t="s">
        <v>83</v>
      </c>
      <c r="G447" s="129" t="s">
        <v>112</v>
      </c>
      <c r="H447" s="129" t="s">
        <v>775</v>
      </c>
      <c r="I447" s="129" t="s">
        <v>86</v>
      </c>
      <c r="J447" s="130">
        <v>46111.4375</v>
      </c>
      <c r="K447" s="158" t="s">
        <v>776</v>
      </c>
      <c r="L447" s="126">
        <v>0.5</v>
      </c>
      <c r="M447" s="126">
        <v>0.0</v>
      </c>
      <c r="N447" s="132" t="str">
        <f t="array" ref="N447">LET(행번호, MATCH(1, INDEX(('수주 및 입금 진행현황'!$F:$F=G447) * ('수주 및 입금 진행현황'!$G:$G=H447) * ('수주 및 입금 진행현황'!$F:$F&lt;&gt;""), 0), 0), IF(ISNUMBER(행번호), HYPERLINK("#gid=" &amp; "1759022251" &amp; "&amp;range=A" &amp; 행번호, "이동"), "X"))</f>
        <v>X</v>
      </c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</row>
    <row r="448">
      <c r="A448" s="124"/>
      <c r="B448" s="116">
        <v>330.0</v>
      </c>
      <c r="C448" s="165">
        <v>46111.0</v>
      </c>
      <c r="D448" s="144" t="s">
        <v>81</v>
      </c>
      <c r="E448" s="163"/>
      <c r="F448" s="128" t="s">
        <v>83</v>
      </c>
      <c r="G448" s="129" t="s">
        <v>777</v>
      </c>
      <c r="H448" s="129" t="s">
        <v>778</v>
      </c>
      <c r="I448" s="129" t="s">
        <v>86</v>
      </c>
      <c r="J448" s="130">
        <v>46111.4375</v>
      </c>
      <c r="K448" s="131" t="s">
        <v>779</v>
      </c>
      <c r="L448" s="126">
        <v>0.5</v>
      </c>
      <c r="M448" s="132"/>
      <c r="N448" s="132" t="str">
        <f t="array" ref="N448">LET(행번호, MATCH(1, INDEX(('수주 및 입금 진행현황'!$F:$F=G448) * ('수주 및 입금 진행현황'!$G:$G=H448) * ('수주 및 입금 진행현황'!$F:$F&lt;&gt;""), 0), 0), IF(ISNUMBER(행번호), HYPERLINK("#gid=" &amp; "1759022251" &amp; "&amp;range=A" &amp; 행번호, "이동"), "X"))</f>
        <v>X</v>
      </c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</row>
    <row r="449">
      <c r="A449" s="124"/>
      <c r="B449" s="116">
        <v>329.0</v>
      </c>
      <c r="C449" s="143">
        <v>46111.0</v>
      </c>
      <c r="D449" s="126" t="s">
        <v>88</v>
      </c>
      <c r="E449" s="163"/>
      <c r="F449" s="128" t="s">
        <v>104</v>
      </c>
      <c r="G449" s="129" t="s">
        <v>175</v>
      </c>
      <c r="H449" s="129" t="s">
        <v>181</v>
      </c>
      <c r="I449" s="129" t="s">
        <v>86</v>
      </c>
      <c r="J449" s="130">
        <v>46111.4375</v>
      </c>
      <c r="K449" s="152" t="s">
        <v>780</v>
      </c>
      <c r="L449" s="126">
        <v>0.5</v>
      </c>
      <c r="M449" s="126">
        <v>0.0</v>
      </c>
      <c r="N449" s="134" t="s">
        <v>95</v>
      </c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</row>
    <row r="450">
      <c r="A450" s="124"/>
      <c r="B450" s="116">
        <v>328.0</v>
      </c>
      <c r="C450" s="143">
        <v>46111.0</v>
      </c>
      <c r="D450" s="126" t="s">
        <v>88</v>
      </c>
      <c r="E450" s="163"/>
      <c r="F450" s="128" t="s">
        <v>104</v>
      </c>
      <c r="G450" s="129" t="s">
        <v>142</v>
      </c>
      <c r="H450" s="129" t="s">
        <v>717</v>
      </c>
      <c r="I450" s="129" t="s">
        <v>86</v>
      </c>
      <c r="J450" s="130">
        <v>46111.4375</v>
      </c>
      <c r="K450" s="158" t="s">
        <v>605</v>
      </c>
      <c r="L450" s="126">
        <v>0.5</v>
      </c>
      <c r="M450" s="126">
        <v>0.0</v>
      </c>
      <c r="N450" s="132" t="str">
        <f t="array" ref="N450">LET(행번호, MATCH(1, INDEX(('수주 및 입금 진행현황'!$F:$F=G450) * ('수주 및 입금 진행현황'!$G:$G=H450) * ('수주 및 입금 진행현황'!$F:$F&lt;&gt;""), 0), 0), IF(ISNUMBER(행번호), HYPERLINK("#gid=" &amp; "1759022251" &amp; "&amp;range=A" &amp; 행번호, "이동"), "X"))</f>
        <v>X</v>
      </c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</row>
    <row r="451">
      <c r="A451" s="124"/>
      <c r="B451" s="116">
        <v>327.0</v>
      </c>
      <c r="C451" s="142">
        <v>46108.0</v>
      </c>
      <c r="D451" s="126" t="s">
        <v>540</v>
      </c>
      <c r="E451" s="163"/>
      <c r="F451" s="128" t="s">
        <v>104</v>
      </c>
      <c r="G451" s="129" t="s">
        <v>781</v>
      </c>
      <c r="H451" s="129" t="s">
        <v>782</v>
      </c>
      <c r="I451" s="129" t="s">
        <v>404</v>
      </c>
      <c r="J451" s="129" t="s">
        <v>783</v>
      </c>
      <c r="K451" s="158" t="s">
        <v>784</v>
      </c>
      <c r="L451" s="126">
        <v>0.5</v>
      </c>
      <c r="M451" s="126">
        <v>0.0</v>
      </c>
      <c r="N451" s="132" t="str">
        <f t="array" ref="N451">LET(행번호, MATCH(1, INDEX(('수주 및 입금 진행현황'!$F:$F=G451) * ('수주 및 입금 진행현황'!$G:$G=H451) * ('수주 및 입금 진행현황'!$F:$F&lt;&gt;""), 0), 0), IF(ISNUMBER(행번호), HYPERLINK("#gid=" &amp; "1759022251" &amp; "&amp;range=A" &amp; 행번호, "이동"), "X"))</f>
        <v>X</v>
      </c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</row>
    <row r="452">
      <c r="A452" s="124"/>
      <c r="B452" s="116">
        <v>326.0</v>
      </c>
      <c r="C452" s="142">
        <v>46108.0</v>
      </c>
      <c r="D452" s="126" t="s">
        <v>88</v>
      </c>
      <c r="E452" s="163"/>
      <c r="F452" s="128" t="s">
        <v>90</v>
      </c>
      <c r="G452" s="129" t="s">
        <v>175</v>
      </c>
      <c r="H452" s="129" t="s">
        <v>182</v>
      </c>
      <c r="I452" s="129" t="s">
        <v>86</v>
      </c>
      <c r="J452" s="129" t="s">
        <v>783</v>
      </c>
      <c r="K452" s="158" t="s">
        <v>605</v>
      </c>
      <c r="L452" s="126">
        <v>0.5</v>
      </c>
      <c r="M452" s="126">
        <v>0.0</v>
      </c>
      <c r="N452" s="132" t="str">
        <f t="array" ref="N452">LET(행번호, MATCH(1, INDEX(('수주 및 입금 진행현황'!$F:$F=G452) * ('수주 및 입금 진행현황'!$G:$G=H452) * ('수주 및 입금 진행현황'!$F:$F&lt;&gt;""), 0), 0), IF(ISNUMBER(행번호), HYPERLINK("#gid=" &amp; "1759022251" &amp; "&amp;range=A" &amp; 행번호, "이동"), "X"))</f>
        <v>X</v>
      </c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</row>
    <row r="453">
      <c r="A453" s="124"/>
      <c r="B453" s="116">
        <v>325.0</v>
      </c>
      <c r="C453" s="142">
        <v>46108.0</v>
      </c>
      <c r="D453" s="126" t="s">
        <v>88</v>
      </c>
      <c r="E453" s="163"/>
      <c r="F453" s="128" t="s">
        <v>90</v>
      </c>
      <c r="G453" s="129" t="s">
        <v>112</v>
      </c>
      <c r="H453" s="129" t="s">
        <v>746</v>
      </c>
      <c r="I453" s="129" t="s">
        <v>86</v>
      </c>
      <c r="J453" s="129" t="s">
        <v>783</v>
      </c>
      <c r="K453" s="158" t="s">
        <v>605</v>
      </c>
      <c r="L453" s="126">
        <v>0.5</v>
      </c>
      <c r="M453" s="126">
        <v>0.0</v>
      </c>
      <c r="N453" s="132" t="str">
        <f t="array" ref="N453">LET(행번호, MATCH(1, INDEX(('수주 및 입금 진행현황'!$F:$F=G453) * ('수주 및 입금 진행현황'!$G:$G=H453) * ('수주 및 입금 진행현황'!$F:$F&lt;&gt;""), 0), 0), IF(ISNUMBER(행번호), HYPERLINK("#gid=" &amp; "1759022251" &amp; "&amp;range=A" &amp; 행번호, "이동"), "X"))</f>
        <v>X</v>
      </c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</row>
    <row r="454">
      <c r="A454" s="124"/>
      <c r="B454" s="116">
        <v>324.0</v>
      </c>
      <c r="C454" s="142">
        <v>46108.0</v>
      </c>
      <c r="D454" s="126" t="s">
        <v>88</v>
      </c>
      <c r="E454" s="163"/>
      <c r="F454" s="128" t="s">
        <v>90</v>
      </c>
      <c r="G454" s="129" t="s">
        <v>112</v>
      </c>
      <c r="H454" s="129" t="s">
        <v>746</v>
      </c>
      <c r="I454" s="129" t="s">
        <v>93</v>
      </c>
      <c r="J454" s="129" t="s">
        <v>783</v>
      </c>
      <c r="K454" s="158" t="s">
        <v>600</v>
      </c>
      <c r="L454" s="126">
        <v>0.25</v>
      </c>
      <c r="M454" s="126">
        <v>0.0</v>
      </c>
      <c r="N454" s="132" t="str">
        <f t="array" ref="N454">LET(행번호, MATCH(1, INDEX(('수주 및 입금 진행현황'!$F:$F=G454) * ('수주 및 입금 진행현황'!$G:$G=H454) * ('수주 및 입금 진행현황'!$F:$F&lt;&gt;""), 0), 0), IF(ISNUMBER(행번호), HYPERLINK("#gid=" &amp; "1759022251" &amp; "&amp;range=A" &amp; 행번호, "이동"), "X"))</f>
        <v>X</v>
      </c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</row>
    <row r="455">
      <c r="A455" s="124"/>
      <c r="B455" s="116">
        <v>323.0</v>
      </c>
      <c r="C455" s="142">
        <v>46108.0</v>
      </c>
      <c r="D455" s="126" t="s">
        <v>88</v>
      </c>
      <c r="E455" s="163"/>
      <c r="F455" s="128" t="s">
        <v>90</v>
      </c>
      <c r="G455" s="129" t="s">
        <v>112</v>
      </c>
      <c r="H455" s="129" t="s">
        <v>747</v>
      </c>
      <c r="I455" s="129" t="s">
        <v>86</v>
      </c>
      <c r="J455" s="129" t="s">
        <v>783</v>
      </c>
      <c r="K455" s="158" t="s">
        <v>605</v>
      </c>
      <c r="L455" s="126">
        <v>0.5</v>
      </c>
      <c r="M455" s="126">
        <v>0.0</v>
      </c>
      <c r="N455" s="132" t="str">
        <f t="array" ref="N455">LET(행번호, MATCH(1, INDEX(('수주 및 입금 진행현황'!$F:$F=G455) * ('수주 및 입금 진행현황'!$G:$G=H455) * ('수주 및 입금 진행현황'!$F:$F&lt;&gt;""), 0), 0), IF(ISNUMBER(행번호), HYPERLINK("#gid=" &amp; "1759022251" &amp; "&amp;range=A" &amp; 행번호, "이동"), "X"))</f>
        <v>X</v>
      </c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</row>
    <row r="456">
      <c r="A456" s="124"/>
      <c r="B456" s="116">
        <v>322.0</v>
      </c>
      <c r="C456" s="142">
        <v>46108.0</v>
      </c>
      <c r="D456" s="126" t="s">
        <v>88</v>
      </c>
      <c r="E456" s="163"/>
      <c r="F456" s="128" t="s">
        <v>90</v>
      </c>
      <c r="G456" s="129" t="s">
        <v>112</v>
      </c>
      <c r="H456" s="129" t="s">
        <v>747</v>
      </c>
      <c r="I456" s="129" t="s">
        <v>93</v>
      </c>
      <c r="J456" s="129" t="s">
        <v>783</v>
      </c>
      <c r="K456" s="158" t="s">
        <v>600</v>
      </c>
      <c r="L456" s="126">
        <v>0.25</v>
      </c>
      <c r="M456" s="126">
        <v>0.0</v>
      </c>
      <c r="N456" s="132" t="str">
        <f t="array" ref="N456">LET(행번호, MATCH(1, INDEX(('수주 및 입금 진행현황'!$F:$F=G456) * ('수주 및 입금 진행현황'!$G:$G=H456) * ('수주 및 입금 진행현황'!$F:$F&lt;&gt;""), 0), 0), IF(ISNUMBER(행번호), HYPERLINK("#gid=" &amp; "1759022251" &amp; "&amp;range=A" &amp; 행번호, "이동"), "X"))</f>
        <v>X</v>
      </c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</row>
    <row r="457">
      <c r="A457" s="124"/>
      <c r="B457" s="116">
        <v>321.0</v>
      </c>
      <c r="C457" s="142">
        <v>46108.0</v>
      </c>
      <c r="D457" s="126" t="s">
        <v>88</v>
      </c>
      <c r="E457" s="163"/>
      <c r="F457" s="128" t="s">
        <v>90</v>
      </c>
      <c r="G457" s="129" t="s">
        <v>112</v>
      </c>
      <c r="H457" s="129" t="s">
        <v>748</v>
      </c>
      <c r="I457" s="129" t="s">
        <v>86</v>
      </c>
      <c r="J457" s="129" t="s">
        <v>783</v>
      </c>
      <c r="K457" s="158" t="s">
        <v>605</v>
      </c>
      <c r="L457" s="126">
        <v>0.5</v>
      </c>
      <c r="M457" s="126">
        <v>0.0</v>
      </c>
      <c r="N457" s="132" t="str">
        <f t="array" ref="N457">LET(행번호, MATCH(1, INDEX(('수주 및 입금 진행현황'!$F:$F=G457) * ('수주 및 입금 진행현황'!$G:$G=H457) * ('수주 및 입금 진행현황'!$F:$F&lt;&gt;""), 0), 0), IF(ISNUMBER(행번호), HYPERLINK("#gid=" &amp; "1759022251" &amp; "&amp;range=A" &amp; 행번호, "이동"), "X"))</f>
        <v>X</v>
      </c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</row>
    <row r="458">
      <c r="A458" s="124"/>
      <c r="B458" s="116">
        <v>320.0</v>
      </c>
      <c r="C458" s="142">
        <v>46108.0</v>
      </c>
      <c r="D458" s="126" t="s">
        <v>88</v>
      </c>
      <c r="E458" s="163"/>
      <c r="F458" s="128" t="s">
        <v>90</v>
      </c>
      <c r="G458" s="129" t="s">
        <v>112</v>
      </c>
      <c r="H458" s="129" t="s">
        <v>748</v>
      </c>
      <c r="I458" s="129" t="s">
        <v>93</v>
      </c>
      <c r="J458" s="129" t="s">
        <v>783</v>
      </c>
      <c r="K458" s="158" t="s">
        <v>600</v>
      </c>
      <c r="L458" s="126">
        <v>0.25</v>
      </c>
      <c r="M458" s="126">
        <v>0.0</v>
      </c>
      <c r="N458" s="132" t="str">
        <f t="array" ref="N458">LET(행번호, MATCH(1, INDEX(('수주 및 입금 진행현황'!$F:$F=G458) * ('수주 및 입금 진행현황'!$G:$G=H458) * ('수주 및 입금 진행현황'!$F:$F&lt;&gt;""), 0), 0), IF(ISNUMBER(행번호), HYPERLINK("#gid=" &amp; "1759022251" &amp; "&amp;range=A" &amp; 행번호, "이동"), "X"))</f>
        <v>X</v>
      </c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</row>
    <row r="459">
      <c r="A459" s="124"/>
      <c r="B459" s="116">
        <v>319.0</v>
      </c>
      <c r="C459" s="142">
        <v>46108.0</v>
      </c>
      <c r="D459" s="126" t="s">
        <v>88</v>
      </c>
      <c r="E459" s="163"/>
      <c r="F459" s="128" t="s">
        <v>111</v>
      </c>
      <c r="G459" s="129" t="s">
        <v>112</v>
      </c>
      <c r="H459" s="129" t="s">
        <v>749</v>
      </c>
      <c r="I459" s="129" t="s">
        <v>86</v>
      </c>
      <c r="J459" s="129" t="s">
        <v>783</v>
      </c>
      <c r="K459" s="158" t="s">
        <v>605</v>
      </c>
      <c r="L459" s="126">
        <v>0.5</v>
      </c>
      <c r="M459" s="126">
        <v>0.0</v>
      </c>
      <c r="N459" s="132" t="str">
        <f t="array" ref="N459">LET(행번호, MATCH(1, INDEX(('수주 및 입금 진행현황'!$F:$F=G459) * ('수주 및 입금 진행현황'!$G:$G=H459) * ('수주 및 입금 진행현황'!$F:$F&lt;&gt;""), 0), 0), IF(ISNUMBER(행번호), HYPERLINK("#gid=" &amp; "1759022251" &amp; "&amp;range=A" &amp; 행번호, "이동"), "X"))</f>
        <v>X</v>
      </c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</row>
    <row r="460">
      <c r="A460" s="124"/>
      <c r="B460" s="116">
        <v>318.0</v>
      </c>
      <c r="C460" s="142">
        <v>46108.0</v>
      </c>
      <c r="D460" s="126" t="s">
        <v>88</v>
      </c>
      <c r="E460" s="163"/>
      <c r="F460" s="128" t="s">
        <v>111</v>
      </c>
      <c r="G460" s="129" t="s">
        <v>112</v>
      </c>
      <c r="H460" s="129" t="s">
        <v>749</v>
      </c>
      <c r="I460" s="129" t="s">
        <v>93</v>
      </c>
      <c r="J460" s="129" t="s">
        <v>783</v>
      </c>
      <c r="K460" s="158" t="s">
        <v>600</v>
      </c>
      <c r="L460" s="126">
        <v>0.25</v>
      </c>
      <c r="M460" s="126">
        <v>0.0</v>
      </c>
      <c r="N460" s="132" t="str">
        <f t="array" ref="N460">LET(행번호, MATCH(1, INDEX(('수주 및 입금 진행현황'!$F:$F=G460) * ('수주 및 입금 진행현황'!$G:$G=H460) * ('수주 및 입금 진행현황'!$F:$F&lt;&gt;""), 0), 0), IF(ISNUMBER(행번호), HYPERLINK("#gid=" &amp; "1759022251" &amp; "&amp;range=A" &amp; 행번호, "이동"), "X"))</f>
        <v>X</v>
      </c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</row>
    <row r="461">
      <c r="A461" s="124"/>
      <c r="B461" s="116">
        <v>317.0</v>
      </c>
      <c r="C461" s="142">
        <v>46108.0</v>
      </c>
      <c r="D461" s="126" t="s">
        <v>88</v>
      </c>
      <c r="E461" s="163"/>
      <c r="F461" s="128" t="s">
        <v>104</v>
      </c>
      <c r="G461" s="129" t="s">
        <v>142</v>
      </c>
      <c r="H461" s="129" t="s">
        <v>723</v>
      </c>
      <c r="I461" s="129" t="s">
        <v>86</v>
      </c>
      <c r="J461" s="129" t="s">
        <v>785</v>
      </c>
      <c r="K461" s="158" t="s">
        <v>786</v>
      </c>
      <c r="L461" s="126">
        <v>0.5</v>
      </c>
      <c r="M461" s="126">
        <v>0.0</v>
      </c>
      <c r="N461" s="132" t="str">
        <f t="array" ref="N461">LET(행번호, MATCH(1, INDEX(('수주 및 입금 진행현황'!$F:$F=G461) * ('수주 및 입금 진행현황'!$G:$G=H461) * ('수주 및 입금 진행현황'!$F:$F&lt;&gt;""), 0), 0), IF(ISNUMBER(행번호), HYPERLINK("#gid=" &amp; "1759022251" &amp; "&amp;range=A" &amp; 행번호, "이동"), "X"))</f>
        <v>X</v>
      </c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</row>
    <row r="462">
      <c r="A462" s="124"/>
      <c r="B462" s="116">
        <v>316.0</v>
      </c>
      <c r="C462" s="142">
        <v>46108.0</v>
      </c>
      <c r="D462" s="126" t="s">
        <v>540</v>
      </c>
      <c r="E462" s="163"/>
      <c r="F462" s="128" t="s">
        <v>163</v>
      </c>
      <c r="G462" s="129" t="s">
        <v>187</v>
      </c>
      <c r="H462" s="129" t="s">
        <v>787</v>
      </c>
      <c r="I462" s="129" t="s">
        <v>86</v>
      </c>
      <c r="J462" s="129" t="s">
        <v>788</v>
      </c>
      <c r="K462" s="158" t="s">
        <v>789</v>
      </c>
      <c r="L462" s="126">
        <v>0.4</v>
      </c>
      <c r="M462" s="126">
        <v>0.0</v>
      </c>
      <c r="N462" s="132" t="str">
        <f t="array" ref="N462">LET(행번호, MATCH(1, INDEX(('수주 및 입금 진행현황'!$F:$F=G462) * ('수주 및 입금 진행현황'!$G:$G=H462) * ('수주 및 입금 진행현황'!$F:$F&lt;&gt;""), 0), 0), IF(ISNUMBER(행번호), HYPERLINK("#gid=" &amp; "1759022251" &amp; "&amp;range=A" &amp; 행번호, "이동"), "X"))</f>
        <v>X</v>
      </c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</row>
    <row r="463">
      <c r="A463" s="124"/>
      <c r="B463" s="116">
        <v>315.0</v>
      </c>
      <c r="C463" s="142">
        <v>46108.0</v>
      </c>
      <c r="D463" s="126" t="s">
        <v>540</v>
      </c>
      <c r="E463" s="163"/>
      <c r="F463" s="128" t="s">
        <v>163</v>
      </c>
      <c r="G463" s="129" t="s">
        <v>187</v>
      </c>
      <c r="H463" s="129" t="s">
        <v>790</v>
      </c>
      <c r="I463" s="129" t="s">
        <v>86</v>
      </c>
      <c r="J463" s="129" t="s">
        <v>791</v>
      </c>
      <c r="K463" s="158" t="s">
        <v>792</v>
      </c>
      <c r="L463" s="126">
        <v>0.4</v>
      </c>
      <c r="M463" s="126">
        <v>0.0</v>
      </c>
      <c r="N463" s="132" t="str">
        <f t="array" ref="N463">LET(행번호, MATCH(1, INDEX(('수주 및 입금 진행현황'!$F:$F=G463) * ('수주 및 입금 진행현황'!$G:$G=H463) * ('수주 및 입금 진행현황'!$F:$F&lt;&gt;""), 0), 0), IF(ISNUMBER(행번호), HYPERLINK("#gid=" &amp; "1759022251" &amp; "&amp;range=A" &amp; 행번호, "이동"), "X"))</f>
        <v>X</v>
      </c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</row>
    <row r="464">
      <c r="A464" s="124"/>
      <c r="B464" s="116">
        <v>314.0</v>
      </c>
      <c r="C464" s="142">
        <v>46108.0</v>
      </c>
      <c r="D464" s="126" t="s">
        <v>88</v>
      </c>
      <c r="E464" s="163"/>
      <c r="F464" s="128" t="s">
        <v>90</v>
      </c>
      <c r="G464" s="129" t="s">
        <v>97</v>
      </c>
      <c r="H464" s="129" t="s">
        <v>793</v>
      </c>
      <c r="I464" s="129" t="s">
        <v>100</v>
      </c>
      <c r="J464" s="129" t="s">
        <v>794</v>
      </c>
      <c r="K464" s="158" t="s">
        <v>602</v>
      </c>
      <c r="L464" s="126">
        <v>0.4</v>
      </c>
      <c r="M464" s="126">
        <v>0.0</v>
      </c>
      <c r="N464" s="132" t="str">
        <f t="array" ref="N464">LET(행번호, MATCH(1, INDEX(('수주 및 입금 진행현황'!$F:$F=G464) * ('수주 및 입금 진행현황'!$G:$G=H464) * ('수주 및 입금 진행현황'!$F:$F&lt;&gt;""), 0), 0), IF(ISNUMBER(행번호), HYPERLINK("#gid=" &amp; "1759022251" &amp; "&amp;range=A" &amp; 행번호, "이동"), "X"))</f>
        <v>X</v>
      </c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</row>
    <row r="465">
      <c r="A465" s="124"/>
      <c r="B465" s="116">
        <v>313.0</v>
      </c>
      <c r="C465" s="142">
        <v>46108.0</v>
      </c>
      <c r="D465" s="126" t="s">
        <v>540</v>
      </c>
      <c r="E465" s="163"/>
      <c r="F465" s="128" t="s">
        <v>163</v>
      </c>
      <c r="G465" s="129" t="s">
        <v>187</v>
      </c>
      <c r="H465" s="129" t="s">
        <v>795</v>
      </c>
      <c r="I465" s="129" t="s">
        <v>86</v>
      </c>
      <c r="J465" s="129" t="s">
        <v>796</v>
      </c>
      <c r="K465" s="158" t="s">
        <v>792</v>
      </c>
      <c r="L465" s="126">
        <v>0.4</v>
      </c>
      <c r="M465" s="126">
        <v>0.0</v>
      </c>
      <c r="N465" s="132" t="str">
        <f t="array" ref="N465">LET(행번호, MATCH(1, INDEX(('수주 및 입금 진행현황'!$F:$F=G465) * ('수주 및 입금 진행현황'!$G:$G=H465) * ('수주 및 입금 진행현황'!$F:$F&lt;&gt;""), 0), 0), IF(ISNUMBER(행번호), HYPERLINK("#gid=" &amp; "1759022251" &amp; "&amp;range=A" &amp; 행번호, "이동"), "X"))</f>
        <v>X</v>
      </c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</row>
    <row r="466">
      <c r="A466" s="124"/>
      <c r="B466" s="116">
        <v>312.0</v>
      </c>
      <c r="C466" s="142">
        <v>46108.0</v>
      </c>
      <c r="D466" s="126" t="s">
        <v>88</v>
      </c>
      <c r="E466" s="163"/>
      <c r="F466" s="128" t="s">
        <v>111</v>
      </c>
      <c r="G466" s="129" t="s">
        <v>797</v>
      </c>
      <c r="H466" s="129" t="s">
        <v>798</v>
      </c>
      <c r="I466" s="129" t="s">
        <v>261</v>
      </c>
      <c r="J466" s="129" t="s">
        <v>796</v>
      </c>
      <c r="K466" s="158" t="s">
        <v>799</v>
      </c>
      <c r="L466" s="126">
        <v>0.25</v>
      </c>
      <c r="M466" s="126">
        <v>0.0</v>
      </c>
      <c r="N466" s="134" t="s">
        <v>95</v>
      </c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</row>
    <row r="467">
      <c r="A467" s="124"/>
      <c r="B467" s="116">
        <v>311.0</v>
      </c>
      <c r="C467" s="142">
        <v>46108.0</v>
      </c>
      <c r="D467" s="126" t="s">
        <v>540</v>
      </c>
      <c r="E467" s="163"/>
      <c r="F467" s="128" t="s">
        <v>163</v>
      </c>
      <c r="G467" s="129" t="s">
        <v>187</v>
      </c>
      <c r="H467" s="129" t="s">
        <v>800</v>
      </c>
      <c r="I467" s="129" t="s">
        <v>86</v>
      </c>
      <c r="J467" s="129" t="s">
        <v>801</v>
      </c>
      <c r="K467" s="158" t="s">
        <v>792</v>
      </c>
      <c r="L467" s="126">
        <v>0.4</v>
      </c>
      <c r="M467" s="126">
        <v>0.0</v>
      </c>
      <c r="N467" s="132" t="str">
        <f t="array" ref="N467">LET(행번호, MATCH(1, INDEX(('수주 및 입금 진행현황'!$F:$F=G467) * ('수주 및 입금 진행현황'!$G:$G=H467) * ('수주 및 입금 진행현황'!$F:$F&lt;&gt;""), 0), 0), IF(ISNUMBER(행번호), HYPERLINK("#gid=" &amp; "1759022251" &amp; "&amp;range=A" &amp; 행번호, "이동"), "X"))</f>
        <v>X</v>
      </c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</row>
    <row r="468">
      <c r="A468" s="124"/>
      <c r="B468" s="116">
        <v>310.0</v>
      </c>
      <c r="C468" s="142">
        <v>46108.0</v>
      </c>
      <c r="D468" s="126" t="s">
        <v>88</v>
      </c>
      <c r="E468" s="163"/>
      <c r="F468" s="128" t="s">
        <v>90</v>
      </c>
      <c r="G468" s="129" t="s">
        <v>97</v>
      </c>
      <c r="H468" s="129" t="s">
        <v>793</v>
      </c>
      <c r="I468" s="129" t="s">
        <v>86</v>
      </c>
      <c r="J468" s="129" t="s">
        <v>802</v>
      </c>
      <c r="K468" s="131" t="s">
        <v>803</v>
      </c>
      <c r="L468" s="126">
        <v>0.5</v>
      </c>
      <c r="M468" s="126">
        <v>0.0</v>
      </c>
      <c r="N468" s="132" t="str">
        <f t="array" ref="N468">LET(행번호, MATCH(1, INDEX(('수주 및 입금 진행현황'!$F:$F=G468) * ('수주 및 입금 진행현황'!$G:$G=H468) * ('수주 및 입금 진행현황'!$F:$F&lt;&gt;""), 0), 0), IF(ISNUMBER(행번호), HYPERLINK("#gid=" &amp; "1759022251" &amp; "&amp;range=A" &amp; 행번호, "이동"), "X"))</f>
        <v>X</v>
      </c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</row>
    <row r="469">
      <c r="A469" s="124"/>
      <c r="B469" s="116">
        <v>309.0</v>
      </c>
      <c r="C469" s="142">
        <v>46108.0</v>
      </c>
      <c r="D469" s="126" t="s">
        <v>88</v>
      </c>
      <c r="E469" s="163"/>
      <c r="F469" s="128" t="s">
        <v>90</v>
      </c>
      <c r="G469" s="129" t="s">
        <v>97</v>
      </c>
      <c r="H469" s="129" t="s">
        <v>793</v>
      </c>
      <c r="I469" s="129" t="s">
        <v>93</v>
      </c>
      <c r="J469" s="129" t="s">
        <v>802</v>
      </c>
      <c r="K469" s="158" t="s">
        <v>600</v>
      </c>
      <c r="L469" s="126">
        <v>0.25</v>
      </c>
      <c r="M469" s="126">
        <v>0.0</v>
      </c>
      <c r="N469" s="132" t="str">
        <f t="array" ref="N469">LET(행번호, MATCH(1, INDEX(('수주 및 입금 진행현황'!$F:$F=G469) * ('수주 및 입금 진행현황'!$G:$G=H469) * ('수주 및 입금 진행현황'!$F:$F&lt;&gt;""), 0), 0), IF(ISNUMBER(행번호), HYPERLINK("#gid=" &amp; "1759022251" &amp; "&amp;range=A" &amp; 행번호, "이동"), "X"))</f>
        <v>X</v>
      </c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</row>
    <row r="470">
      <c r="A470" s="124"/>
      <c r="B470" s="116">
        <v>308.0</v>
      </c>
      <c r="C470" s="143">
        <v>46107.0</v>
      </c>
      <c r="D470" s="126" t="s">
        <v>540</v>
      </c>
      <c r="E470" s="163"/>
      <c r="F470" s="128" t="s">
        <v>163</v>
      </c>
      <c r="G470" s="129" t="s">
        <v>187</v>
      </c>
      <c r="H470" s="129" t="s">
        <v>804</v>
      </c>
      <c r="I470" s="129" t="s">
        <v>86</v>
      </c>
      <c r="J470" s="129" t="s">
        <v>805</v>
      </c>
      <c r="K470" s="131" t="s">
        <v>759</v>
      </c>
      <c r="L470" s="126">
        <v>0.4</v>
      </c>
      <c r="M470" s="126">
        <v>0.0</v>
      </c>
      <c r="N470" s="132" t="str">
        <f t="array" ref="N470">LET(행번호, MATCH(1, INDEX(('수주 및 입금 진행현황'!$F:$F=G470) * ('수주 및 입금 진행현황'!$G:$G=H470) * ('수주 및 입금 진행현황'!$F:$F&lt;&gt;""), 0), 0), IF(ISNUMBER(행번호), HYPERLINK("#gid=" &amp; "1759022251" &amp; "&amp;range=A" &amp; 행번호, "이동"), "X"))</f>
        <v>X</v>
      </c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</row>
    <row r="471">
      <c r="A471" s="124"/>
      <c r="B471" s="116">
        <v>307.0</v>
      </c>
      <c r="C471" s="143">
        <v>46107.0</v>
      </c>
      <c r="D471" s="126" t="s">
        <v>540</v>
      </c>
      <c r="E471" s="163"/>
      <c r="F471" s="128" t="s">
        <v>163</v>
      </c>
      <c r="G471" s="129" t="s">
        <v>187</v>
      </c>
      <c r="H471" s="129" t="s">
        <v>806</v>
      </c>
      <c r="I471" s="129" t="s">
        <v>86</v>
      </c>
      <c r="J471" s="129" t="s">
        <v>807</v>
      </c>
      <c r="K471" s="131" t="s">
        <v>759</v>
      </c>
      <c r="L471" s="126">
        <v>0.4</v>
      </c>
      <c r="M471" s="126">
        <v>0.0</v>
      </c>
      <c r="N471" s="132" t="str">
        <f t="array" ref="N471">LET(행번호, MATCH(1, INDEX(('수주 및 입금 진행현황'!$F:$F=G471) * ('수주 및 입금 진행현황'!$G:$G=H471) * ('수주 및 입금 진행현황'!$F:$F&lt;&gt;""), 0), 0), IF(ISNUMBER(행번호), HYPERLINK("#gid=" &amp; "1759022251" &amp; "&amp;range=A" &amp; 행번호, "이동"), "X"))</f>
        <v>X</v>
      </c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</row>
    <row r="472">
      <c r="A472" s="124"/>
      <c r="B472" s="116">
        <v>306.0</v>
      </c>
      <c r="C472" s="143">
        <v>46107.0</v>
      </c>
      <c r="D472" s="126" t="s">
        <v>540</v>
      </c>
      <c r="E472" s="163"/>
      <c r="F472" s="128" t="s">
        <v>536</v>
      </c>
      <c r="G472" s="129" t="s">
        <v>187</v>
      </c>
      <c r="H472" s="129" t="s">
        <v>808</v>
      </c>
      <c r="I472" s="129" t="s">
        <v>86</v>
      </c>
      <c r="J472" s="129" t="s">
        <v>809</v>
      </c>
      <c r="K472" s="158" t="s">
        <v>792</v>
      </c>
      <c r="L472" s="126">
        <v>0.4</v>
      </c>
      <c r="M472" s="126">
        <v>0.0</v>
      </c>
      <c r="N472" s="132" t="str">
        <f t="array" ref="N472">LET(행번호, MATCH(1, INDEX(('수주 및 입금 진행현황'!$F:$F=G472) * ('수주 및 입금 진행현황'!$G:$G=H472) * ('수주 및 입금 진행현황'!$F:$F&lt;&gt;""), 0), 0), IF(ISNUMBER(행번호), HYPERLINK("#gid=" &amp; "1759022251" &amp; "&amp;range=A" &amp; 행번호, "이동"), "X"))</f>
        <v>X</v>
      </c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</row>
    <row r="473">
      <c r="A473" s="124"/>
      <c r="B473" s="116">
        <v>305.0</v>
      </c>
      <c r="C473" s="143">
        <v>46107.0</v>
      </c>
      <c r="D473" s="126" t="s">
        <v>540</v>
      </c>
      <c r="E473" s="163"/>
      <c r="F473" s="128" t="s">
        <v>536</v>
      </c>
      <c r="G473" s="129" t="s">
        <v>187</v>
      </c>
      <c r="H473" s="129" t="s">
        <v>810</v>
      </c>
      <c r="I473" s="129" t="s">
        <v>86</v>
      </c>
      <c r="J473" s="129" t="s">
        <v>811</v>
      </c>
      <c r="K473" s="158" t="s">
        <v>792</v>
      </c>
      <c r="L473" s="126">
        <v>0.4</v>
      </c>
      <c r="M473" s="126">
        <v>0.0</v>
      </c>
      <c r="N473" s="132" t="str">
        <f t="array" ref="N473">LET(행번호, MATCH(1, INDEX(('수주 및 입금 진행현황'!$F:$F=G473) * ('수주 및 입금 진행현황'!$G:$G=H473) * ('수주 및 입금 진행현황'!$F:$F&lt;&gt;""), 0), 0), IF(ISNUMBER(행번호), HYPERLINK("#gid=" &amp; "1759022251" &amp; "&amp;range=A" &amp; 행번호, "이동"), "X"))</f>
        <v>X</v>
      </c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</row>
    <row r="474">
      <c r="A474" s="124"/>
      <c r="B474" s="116">
        <v>304.0</v>
      </c>
      <c r="C474" s="143">
        <v>46107.0</v>
      </c>
      <c r="D474" s="126" t="s">
        <v>559</v>
      </c>
      <c r="E474" s="127" t="s">
        <v>270</v>
      </c>
      <c r="F474" s="128" t="s">
        <v>83</v>
      </c>
      <c r="G474" s="129" t="s">
        <v>118</v>
      </c>
      <c r="H474" s="129" t="s">
        <v>812</v>
      </c>
      <c r="I474" s="129" t="s">
        <v>120</v>
      </c>
      <c r="J474" s="129" t="s">
        <v>813</v>
      </c>
      <c r="K474" s="131" t="s">
        <v>814</v>
      </c>
      <c r="L474" s="126">
        <v>1.0</v>
      </c>
      <c r="M474" s="132"/>
      <c r="N474" s="132" t="str">
        <f t="array" ref="N474">LET(행번호, MATCH(1, INDEX(('수주 및 입금 진행현황'!$F:$F=G474) * ('수주 및 입금 진행현황'!$G:$G=H474) * ('수주 및 입금 진행현황'!$F:$F&lt;&gt;""), 0), 0), IF(ISNUMBER(행번호), HYPERLINK("#gid=" &amp; "1759022251" &amp; "&amp;range=A" &amp; 행번호, "이동"), "X"))</f>
        <v>X</v>
      </c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</row>
    <row r="475">
      <c r="A475" s="124"/>
      <c r="B475" s="116">
        <v>303.0</v>
      </c>
      <c r="C475" s="143">
        <v>46107.0</v>
      </c>
      <c r="D475" s="126" t="s">
        <v>81</v>
      </c>
      <c r="E475" s="163"/>
      <c r="F475" s="128" t="s">
        <v>163</v>
      </c>
      <c r="G475" s="129" t="s">
        <v>673</v>
      </c>
      <c r="H475" s="129" t="s">
        <v>815</v>
      </c>
      <c r="I475" s="129" t="s">
        <v>86</v>
      </c>
      <c r="J475" s="129" t="s">
        <v>816</v>
      </c>
      <c r="K475" s="131" t="s">
        <v>817</v>
      </c>
      <c r="L475" s="126">
        <v>0.5</v>
      </c>
      <c r="M475" s="132"/>
      <c r="N475" s="132" t="str">
        <f t="array" ref="N475">LET(행번호, MATCH(1, INDEX(('수주 및 입금 진행현황'!$F:$F=G475) * ('수주 및 입금 진행현황'!$G:$G=H475) * ('수주 및 입금 진행현황'!$F:$F&lt;&gt;""), 0), 0), IF(ISNUMBER(행번호), HYPERLINK("#gid=" &amp; "1759022251" &amp; "&amp;range=A" &amp; 행번호, "이동"), "X"))</f>
        <v>X</v>
      </c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</row>
    <row r="476">
      <c r="A476" s="124"/>
      <c r="B476" s="116">
        <v>302.0</v>
      </c>
      <c r="C476" s="143">
        <v>46107.0</v>
      </c>
      <c r="D476" s="126" t="s">
        <v>81</v>
      </c>
      <c r="E476" s="163"/>
      <c r="F476" s="128" t="s">
        <v>111</v>
      </c>
      <c r="G476" s="129" t="s">
        <v>818</v>
      </c>
      <c r="H476" s="129" t="s">
        <v>819</v>
      </c>
      <c r="I476" s="129" t="s">
        <v>86</v>
      </c>
      <c r="J476" s="129" t="s">
        <v>816</v>
      </c>
      <c r="K476" s="131" t="s">
        <v>820</v>
      </c>
      <c r="L476" s="126">
        <v>0.5</v>
      </c>
      <c r="M476" s="126">
        <v>0.0</v>
      </c>
      <c r="N476" s="132" t="str">
        <f t="array" ref="N476">LET(행번호, MATCH(1, INDEX(('수주 및 입금 진행현황'!$F:$F=G476) * ('수주 및 입금 진행현황'!$G:$G=H476) * ('수주 및 입금 진행현황'!$F:$F&lt;&gt;""), 0), 0), IF(ISNUMBER(행번호), HYPERLINK("#gid=" &amp; "1759022251" &amp; "&amp;range=A" &amp; 행번호, "이동"), "X"))</f>
        <v>X</v>
      </c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</row>
    <row r="477">
      <c r="A477" s="124"/>
      <c r="B477" s="116">
        <v>301.0</v>
      </c>
      <c r="C477" s="142">
        <v>46106.0</v>
      </c>
      <c r="D477" s="126" t="s">
        <v>88</v>
      </c>
      <c r="E477" s="163"/>
      <c r="F477" s="128" t="s">
        <v>104</v>
      </c>
      <c r="G477" s="129" t="s">
        <v>821</v>
      </c>
      <c r="H477" s="129" t="s">
        <v>822</v>
      </c>
      <c r="I477" s="129" t="s">
        <v>86</v>
      </c>
      <c r="J477" s="130">
        <v>46106.729166666664</v>
      </c>
      <c r="K477" s="158" t="s">
        <v>605</v>
      </c>
      <c r="L477" s="126">
        <v>0.5</v>
      </c>
      <c r="M477" s="126">
        <v>0.0</v>
      </c>
      <c r="N477" s="132" t="str">
        <f t="array" ref="N477">LET(행번호, MATCH(1, INDEX(('수주 및 입금 진행현황'!$F:$F=G477) * ('수주 및 입금 진행현황'!$G:$G=H477) * ('수주 및 입금 진행현황'!$F:$F&lt;&gt;""), 0), 0), IF(ISNUMBER(행번호), HYPERLINK("#gid=" &amp; "1759022251" &amp; "&amp;range=A" &amp; 행번호, "이동"), "X"))</f>
        <v>X</v>
      </c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</row>
    <row r="478">
      <c r="A478" s="124"/>
      <c r="B478" s="116">
        <v>300.0</v>
      </c>
      <c r="C478" s="142">
        <v>46106.0</v>
      </c>
      <c r="D478" s="126" t="s">
        <v>540</v>
      </c>
      <c r="E478" s="163"/>
      <c r="F478" s="128" t="s">
        <v>104</v>
      </c>
      <c r="G478" s="129" t="s">
        <v>781</v>
      </c>
      <c r="H478" s="129" t="s">
        <v>782</v>
      </c>
      <c r="I478" s="129" t="s">
        <v>404</v>
      </c>
      <c r="J478" s="130">
        <v>46106.6875</v>
      </c>
      <c r="K478" s="131" t="s">
        <v>823</v>
      </c>
      <c r="L478" s="126">
        <v>0.5</v>
      </c>
      <c r="M478" s="126">
        <v>0.0</v>
      </c>
      <c r="N478" s="132" t="str">
        <f t="array" ref="N478">LET(행번호, MATCH(1, INDEX(('수주 및 입금 진행현황'!$F:$F=G478) * ('수주 및 입금 진행현황'!$G:$G=H478) * ('수주 및 입금 진행현황'!$F:$F&lt;&gt;""), 0), 0), IF(ISNUMBER(행번호), HYPERLINK("#gid=" &amp; "1759022251" &amp; "&amp;range=A" &amp; 행번호, "이동"), "X"))</f>
        <v>X</v>
      </c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</row>
    <row r="479">
      <c r="A479" s="124"/>
      <c r="B479" s="116">
        <v>299.0</v>
      </c>
      <c r="C479" s="142">
        <v>46106.0</v>
      </c>
      <c r="D479" s="126" t="s">
        <v>81</v>
      </c>
      <c r="E479" s="163"/>
      <c r="F479" s="128" t="s">
        <v>111</v>
      </c>
      <c r="G479" s="129" t="s">
        <v>147</v>
      </c>
      <c r="H479" s="129" t="s">
        <v>824</v>
      </c>
      <c r="I479" s="129" t="s">
        <v>86</v>
      </c>
      <c r="J479" s="129" t="s">
        <v>825</v>
      </c>
      <c r="K479" s="152" t="s">
        <v>826</v>
      </c>
      <c r="L479" s="126">
        <v>0.5</v>
      </c>
      <c r="M479" s="126">
        <v>0.0</v>
      </c>
      <c r="N479" s="132" t="str">
        <f t="array" ref="N479">LET(행번호, MATCH(1, INDEX(('수주 및 입금 진행현황'!$F:$F=G479) * ('수주 및 입금 진행현황'!$G:$G=H479) * ('수주 및 입금 진행현황'!$F:$F&lt;&gt;""), 0), 0), IF(ISNUMBER(행번호), HYPERLINK("#gid=" &amp; "1759022251" &amp; "&amp;range=A" &amp; 행번호, "이동"), "X"))</f>
        <v>X</v>
      </c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</row>
    <row r="480">
      <c r="A480" s="124"/>
      <c r="B480" s="116">
        <v>298.0</v>
      </c>
      <c r="C480" s="142">
        <v>46106.0</v>
      </c>
      <c r="D480" s="126" t="s">
        <v>81</v>
      </c>
      <c r="E480" s="163"/>
      <c r="F480" s="128" t="s">
        <v>111</v>
      </c>
      <c r="G480" s="129" t="s">
        <v>827</v>
      </c>
      <c r="H480" s="129" t="s">
        <v>828</v>
      </c>
      <c r="I480" s="129" t="s">
        <v>86</v>
      </c>
      <c r="J480" s="129" t="s">
        <v>825</v>
      </c>
      <c r="K480" s="152" t="s">
        <v>829</v>
      </c>
      <c r="L480" s="126">
        <v>0.5</v>
      </c>
      <c r="M480" s="132"/>
      <c r="N480" s="132" t="str">
        <f t="array" ref="N480">LET(행번호, MATCH(1, INDEX(('수주 및 입금 진행현황'!$F:$F=G480) * ('수주 및 입금 진행현황'!$G:$G=H480) * ('수주 및 입금 진행현황'!$F:$F&lt;&gt;""), 0), 0), IF(ISNUMBER(행번호), HYPERLINK("#gid=" &amp; "1759022251" &amp; "&amp;range=A" &amp; 행번호, "이동"), "X"))</f>
        <v>X</v>
      </c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</row>
    <row r="481">
      <c r="A481" s="124"/>
      <c r="B481" s="116">
        <v>297.0</v>
      </c>
      <c r="C481" s="143">
        <v>46105.0</v>
      </c>
      <c r="D481" s="126" t="s">
        <v>540</v>
      </c>
      <c r="E481" s="163"/>
      <c r="F481" s="128" t="s">
        <v>104</v>
      </c>
      <c r="G481" s="129" t="s">
        <v>781</v>
      </c>
      <c r="H481" s="129" t="s">
        <v>782</v>
      </c>
      <c r="I481" s="129" t="s">
        <v>404</v>
      </c>
      <c r="J481" s="130">
        <v>46105.708333333336</v>
      </c>
      <c r="K481" s="158" t="s">
        <v>830</v>
      </c>
      <c r="L481" s="126">
        <v>0.5</v>
      </c>
      <c r="M481" s="126">
        <v>0.0</v>
      </c>
      <c r="N481" s="132" t="str">
        <f t="array" ref="N481">LET(행번호, MATCH(1, INDEX(('수주 및 입금 진행현황'!$F:$F=G481) * ('수주 및 입금 진행현황'!$G:$G=H481) * ('수주 및 입금 진행현황'!$F:$F&lt;&gt;""), 0), 0), IF(ISNUMBER(행번호), HYPERLINK("#gid=" &amp; "1759022251" &amp; "&amp;range=A" &amp; 행번호, "이동"), "X"))</f>
        <v>X</v>
      </c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</row>
    <row r="482">
      <c r="A482" s="124"/>
      <c r="B482" s="116">
        <v>296.0</v>
      </c>
      <c r="C482" s="143">
        <v>46105.0</v>
      </c>
      <c r="D482" s="126" t="s">
        <v>88</v>
      </c>
      <c r="E482" s="163"/>
      <c r="F482" s="128" t="s">
        <v>90</v>
      </c>
      <c r="G482" s="129" t="s">
        <v>597</v>
      </c>
      <c r="H482" s="129" t="s">
        <v>767</v>
      </c>
      <c r="I482" s="129" t="s">
        <v>86</v>
      </c>
      <c r="J482" s="130">
        <v>46105.583333333336</v>
      </c>
      <c r="K482" s="158" t="s">
        <v>831</v>
      </c>
      <c r="L482" s="126">
        <v>0.5</v>
      </c>
      <c r="M482" s="126">
        <v>0.0</v>
      </c>
      <c r="N482" s="132" t="str">
        <f t="array" ref="N482">LET(행번호, MATCH(1, INDEX(('수주 및 입금 진행현황'!$F:$F=G482) * ('수주 및 입금 진행현황'!$G:$G=H482) * ('수주 및 입금 진행현황'!$F:$F&lt;&gt;""), 0), 0), IF(ISNUMBER(행번호), HYPERLINK("#gid=" &amp; "1759022251" &amp; "&amp;range=A" &amp; 행번호, "이동"), "X"))</f>
        <v>X</v>
      </c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</row>
    <row r="483">
      <c r="A483" s="124"/>
      <c r="B483" s="116">
        <v>295.0</v>
      </c>
      <c r="C483" s="143">
        <v>46105.0</v>
      </c>
      <c r="D483" s="126" t="s">
        <v>88</v>
      </c>
      <c r="E483" s="163"/>
      <c r="F483" s="128" t="s">
        <v>90</v>
      </c>
      <c r="G483" s="129" t="s">
        <v>597</v>
      </c>
      <c r="H483" s="129" t="s">
        <v>767</v>
      </c>
      <c r="I483" s="129" t="s">
        <v>93</v>
      </c>
      <c r="J483" s="130">
        <v>46105.583333333336</v>
      </c>
      <c r="K483" s="158" t="s">
        <v>600</v>
      </c>
      <c r="L483" s="126">
        <v>0.25</v>
      </c>
      <c r="M483" s="126">
        <v>0.0</v>
      </c>
      <c r="N483" s="132" t="str">
        <f t="array" ref="N483">LET(행번호, MATCH(1, INDEX(('수주 및 입금 진행현황'!$F:$F=G483) * ('수주 및 입금 진행현황'!$G:$G=H483) * ('수주 및 입금 진행현황'!$F:$F&lt;&gt;""), 0), 0), IF(ISNUMBER(행번호), HYPERLINK("#gid=" &amp; "1759022251" &amp; "&amp;range=A" &amp; 행번호, "이동"), "X"))</f>
        <v>X</v>
      </c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</row>
    <row r="484">
      <c r="A484" s="124"/>
      <c r="B484" s="116">
        <v>294.0</v>
      </c>
      <c r="C484" s="143">
        <v>46105.0</v>
      </c>
      <c r="D484" s="126" t="s">
        <v>88</v>
      </c>
      <c r="E484" s="163"/>
      <c r="F484" s="128" t="s">
        <v>104</v>
      </c>
      <c r="G484" s="129" t="s">
        <v>597</v>
      </c>
      <c r="H484" s="129" t="s">
        <v>832</v>
      </c>
      <c r="I484" s="129" t="s">
        <v>100</v>
      </c>
      <c r="J484" s="130">
        <v>46105.458333333336</v>
      </c>
      <c r="K484" s="158" t="s">
        <v>602</v>
      </c>
      <c r="L484" s="126">
        <v>0.25</v>
      </c>
      <c r="M484" s="126">
        <v>0.0</v>
      </c>
      <c r="N484" s="132" t="str">
        <f t="array" ref="N484">LET(행번호, MATCH(1, INDEX(('수주 및 입금 진행현황'!$F:$F=G484) * ('수주 및 입금 진행현황'!$G:$G=H484) * ('수주 및 입금 진행현황'!$F:$F&lt;&gt;""), 0), 0), IF(ISNUMBER(행번호), HYPERLINK("#gid=" &amp; "1759022251" &amp; "&amp;range=A" &amp; 행번호, "이동"), "X"))</f>
        <v>X</v>
      </c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</row>
    <row r="485">
      <c r="A485" s="124"/>
      <c r="B485" s="116">
        <v>293.0</v>
      </c>
      <c r="C485" s="143">
        <v>46105.0</v>
      </c>
      <c r="D485" s="126" t="s">
        <v>81</v>
      </c>
      <c r="E485" s="163"/>
      <c r="F485" s="128" t="s">
        <v>111</v>
      </c>
      <c r="G485" s="129" t="s">
        <v>468</v>
      </c>
      <c r="H485" s="129" t="s">
        <v>833</v>
      </c>
      <c r="I485" s="129" t="s">
        <v>86</v>
      </c>
      <c r="J485" s="130">
        <v>46105.4375</v>
      </c>
      <c r="K485" s="131" t="s">
        <v>834</v>
      </c>
      <c r="L485" s="126">
        <v>0.5</v>
      </c>
      <c r="M485" s="132"/>
      <c r="N485" s="132" t="str">
        <f t="array" ref="N485">LET(행번호, MATCH(1, INDEX(('수주 및 입금 진행현황'!$F:$F=G485) * ('수주 및 입금 진행현황'!$G:$G=H485) * ('수주 및 입금 진행현황'!$F:$F&lt;&gt;""), 0), 0), IF(ISNUMBER(행번호), HYPERLINK("#gid=" &amp; "1759022251" &amp; "&amp;range=A" &amp; 행번호, "이동"), "X"))</f>
        <v>X</v>
      </c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</row>
    <row r="486">
      <c r="A486" s="124"/>
      <c r="B486" s="116">
        <v>292.0</v>
      </c>
      <c r="C486" s="143">
        <v>46105.0</v>
      </c>
      <c r="D486" s="126" t="s">
        <v>81</v>
      </c>
      <c r="E486" s="163"/>
      <c r="F486" s="128" t="s">
        <v>111</v>
      </c>
      <c r="G486" s="129" t="s">
        <v>468</v>
      </c>
      <c r="H486" s="129" t="s">
        <v>835</v>
      </c>
      <c r="I486" s="129" t="s">
        <v>86</v>
      </c>
      <c r="J486" s="130">
        <v>46105.4375</v>
      </c>
      <c r="K486" s="152" t="s">
        <v>836</v>
      </c>
      <c r="L486" s="126">
        <v>0.5</v>
      </c>
      <c r="M486" s="132"/>
      <c r="N486" s="132" t="str">
        <f t="array" ref="N486">LET(행번호, MATCH(1, INDEX(('수주 및 입금 진행현황'!$F:$F=G486) * ('수주 및 입금 진행현황'!$G:$G=H486) * ('수주 및 입금 진행현황'!$F:$F&lt;&gt;""), 0), 0), IF(ISNUMBER(행번호), HYPERLINK("#gid=" &amp; "1759022251" &amp; "&amp;range=A" &amp; 행번호, "이동"), "X"))</f>
        <v>X</v>
      </c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</row>
    <row r="487">
      <c r="A487" s="124"/>
      <c r="B487" s="116">
        <v>291.0</v>
      </c>
      <c r="C487" s="143">
        <v>46105.0</v>
      </c>
      <c r="D487" s="126" t="s">
        <v>81</v>
      </c>
      <c r="E487" s="163"/>
      <c r="F487" s="128" t="s">
        <v>111</v>
      </c>
      <c r="G487" s="129" t="s">
        <v>468</v>
      </c>
      <c r="H487" s="129" t="s">
        <v>837</v>
      </c>
      <c r="I487" s="129" t="s">
        <v>86</v>
      </c>
      <c r="J487" s="130">
        <v>46105.4375</v>
      </c>
      <c r="K487" s="131" t="s">
        <v>838</v>
      </c>
      <c r="L487" s="126">
        <v>0.5</v>
      </c>
      <c r="M487" s="132"/>
      <c r="N487" s="132" t="str">
        <f t="array" ref="N487">LET(행번호, MATCH(1, INDEX(('수주 및 입금 진행현황'!$F:$F=G487) * ('수주 및 입금 진행현황'!$G:$G=H487) * ('수주 및 입금 진행현황'!$F:$F&lt;&gt;""), 0), 0), IF(ISNUMBER(행번호), HYPERLINK("#gid=" &amp; "1759022251" &amp; "&amp;range=A" &amp; 행번호, "이동"), "X"))</f>
        <v>X</v>
      </c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</row>
    <row r="488">
      <c r="A488" s="124"/>
      <c r="B488" s="116">
        <v>290.0</v>
      </c>
      <c r="C488" s="143">
        <v>46105.0</v>
      </c>
      <c r="D488" s="126" t="s">
        <v>81</v>
      </c>
      <c r="E488" s="163"/>
      <c r="F488" s="128" t="s">
        <v>111</v>
      </c>
      <c r="G488" s="129" t="s">
        <v>839</v>
      </c>
      <c r="H488" s="129" t="s">
        <v>840</v>
      </c>
      <c r="I488" s="129" t="s">
        <v>86</v>
      </c>
      <c r="J488" s="130">
        <v>46105.4375</v>
      </c>
      <c r="K488" s="131" t="s">
        <v>841</v>
      </c>
      <c r="L488" s="126">
        <v>0.5</v>
      </c>
      <c r="M488" s="132"/>
      <c r="N488" s="132" t="str">
        <f t="array" ref="N488">LET(행번호, MATCH(1, INDEX(('수주 및 입금 진행현황'!$F:$F=G488) * ('수주 및 입금 진행현황'!$G:$G=H488) * ('수주 및 입금 진행현황'!$F:$F&lt;&gt;""), 0), 0), IF(ISNUMBER(행번호), HYPERLINK("#gid=" &amp; "1759022251" &amp; "&amp;range=A" &amp; 행번호, "이동"), "X"))</f>
        <v>X</v>
      </c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</row>
    <row r="489">
      <c r="A489" s="124"/>
      <c r="B489" s="116">
        <v>289.0</v>
      </c>
      <c r="C489" s="142">
        <v>46104.0</v>
      </c>
      <c r="D489" s="126" t="s">
        <v>88</v>
      </c>
      <c r="E489" s="163"/>
      <c r="F489" s="128" t="s">
        <v>104</v>
      </c>
      <c r="G489" s="129" t="s">
        <v>597</v>
      </c>
      <c r="H489" s="129" t="s">
        <v>832</v>
      </c>
      <c r="I489" s="129" t="s">
        <v>86</v>
      </c>
      <c r="J489" s="129" t="s">
        <v>842</v>
      </c>
      <c r="K489" s="166" t="s">
        <v>843</v>
      </c>
      <c r="L489" s="126">
        <v>0.5</v>
      </c>
      <c r="M489" s="126">
        <v>0.0</v>
      </c>
      <c r="N489" s="132" t="str">
        <f t="array" ref="N489">LET(행번호, MATCH(1, INDEX(('수주 및 입금 진행현황'!$F:$F=G489) * ('수주 및 입금 진행현황'!$G:$G=H489) * ('수주 및 입금 진행현황'!$F:$F&lt;&gt;""), 0), 0), IF(ISNUMBER(행번호), HYPERLINK("#gid=" &amp; "1759022251" &amp; "&amp;range=A" &amp; 행번호, "이동"), "X"))</f>
        <v>X</v>
      </c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</row>
    <row r="490">
      <c r="A490" s="124"/>
      <c r="B490" s="116">
        <v>288.0</v>
      </c>
      <c r="C490" s="142">
        <v>46104.0</v>
      </c>
      <c r="D490" s="126" t="s">
        <v>88</v>
      </c>
      <c r="E490" s="163"/>
      <c r="F490" s="128" t="s">
        <v>104</v>
      </c>
      <c r="G490" s="129" t="s">
        <v>597</v>
      </c>
      <c r="H490" s="129" t="s">
        <v>832</v>
      </c>
      <c r="I490" s="129" t="s">
        <v>93</v>
      </c>
      <c r="J490" s="129" t="s">
        <v>842</v>
      </c>
      <c r="K490" s="158" t="s">
        <v>600</v>
      </c>
      <c r="L490" s="126">
        <v>0.25</v>
      </c>
      <c r="M490" s="126">
        <v>0.0</v>
      </c>
      <c r="N490" s="132" t="str">
        <f t="array" ref="N490">LET(행번호, MATCH(1, INDEX(('수주 및 입금 진행현황'!$F:$F=G490) * ('수주 및 입금 진행현황'!$G:$G=H490) * ('수주 및 입금 진행현황'!$F:$F&lt;&gt;""), 0), 0), IF(ISNUMBER(행번호), HYPERLINK("#gid=" &amp; "1759022251" &amp; "&amp;range=A" &amp; 행번호, "이동"), "X"))</f>
        <v>X</v>
      </c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</row>
    <row r="491">
      <c r="A491" s="124"/>
      <c r="B491" s="116">
        <v>287.0</v>
      </c>
      <c r="C491" s="142">
        <v>46104.0</v>
      </c>
      <c r="D491" s="126" t="s">
        <v>540</v>
      </c>
      <c r="E491" s="163"/>
      <c r="F491" s="128" t="s">
        <v>163</v>
      </c>
      <c r="G491" s="129" t="s">
        <v>187</v>
      </c>
      <c r="H491" s="129" t="s">
        <v>844</v>
      </c>
      <c r="I491" s="129" t="s">
        <v>86</v>
      </c>
      <c r="J491" s="129" t="s">
        <v>845</v>
      </c>
      <c r="K491" s="158" t="s">
        <v>759</v>
      </c>
      <c r="L491" s="126">
        <v>0.4</v>
      </c>
      <c r="M491" s="126">
        <v>0.0</v>
      </c>
      <c r="N491" s="132" t="str">
        <f t="array" ref="N491">LET(행번호, MATCH(1, INDEX(('수주 및 입금 진행현황'!$F:$F=G491) * ('수주 및 입금 진행현황'!$G:$G=H491) * ('수주 및 입금 진행현황'!$F:$F&lt;&gt;""), 0), 0), IF(ISNUMBER(행번호), HYPERLINK("#gid=" &amp; "1759022251" &amp; "&amp;range=A" &amp; 행번호, "이동"), "X"))</f>
        <v>X</v>
      </c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</row>
    <row r="492">
      <c r="A492" s="124"/>
      <c r="B492" s="116">
        <v>286.0</v>
      </c>
      <c r="C492" s="142">
        <v>46104.0</v>
      </c>
      <c r="D492" s="126" t="s">
        <v>81</v>
      </c>
      <c r="E492" s="163"/>
      <c r="F492" s="128" t="s">
        <v>163</v>
      </c>
      <c r="G492" s="129" t="s">
        <v>846</v>
      </c>
      <c r="H492" s="129" t="s">
        <v>847</v>
      </c>
      <c r="I492" s="129" t="s">
        <v>86</v>
      </c>
      <c r="J492" s="129" t="s">
        <v>848</v>
      </c>
      <c r="K492" s="131" t="s">
        <v>849</v>
      </c>
      <c r="L492" s="126">
        <v>0.5</v>
      </c>
      <c r="M492" s="126">
        <v>0.0</v>
      </c>
      <c r="N492" s="132" t="str">
        <f t="array" ref="N492">LET(행번호, MATCH(1, INDEX(('수주 및 입금 진행현황'!$F:$F=G492) * ('수주 및 입금 진행현황'!$G:$G=H492) * ('수주 및 입금 진행현황'!$F:$F&lt;&gt;""), 0), 0), IF(ISNUMBER(행번호), HYPERLINK("#gid=" &amp; "1759022251" &amp; "&amp;range=A" &amp; 행번호, "이동"), "X"))</f>
        <v>X</v>
      </c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</row>
    <row r="493">
      <c r="A493" s="124"/>
      <c r="B493" s="116">
        <v>285.0</v>
      </c>
      <c r="C493" s="142">
        <v>46104.0</v>
      </c>
      <c r="D493" s="126" t="s">
        <v>116</v>
      </c>
      <c r="E493" s="127" t="s">
        <v>850</v>
      </c>
      <c r="F493" s="128" t="s">
        <v>851</v>
      </c>
      <c r="G493" s="129" t="s">
        <v>852</v>
      </c>
      <c r="H493" s="129" t="s">
        <v>853</v>
      </c>
      <c r="I493" s="129" t="s">
        <v>120</v>
      </c>
      <c r="J493" s="129" t="s">
        <v>854</v>
      </c>
      <c r="K493" s="152" t="s">
        <v>855</v>
      </c>
      <c r="L493" s="126">
        <v>0.5</v>
      </c>
      <c r="M493" s="132"/>
      <c r="N493" s="132" t="str">
        <f t="array" ref="N493">LET(행번호, MATCH(1, INDEX(('수주 및 입금 진행현황'!$F:$F=G493) * ('수주 및 입금 진행현황'!$G:$G=H493) * ('수주 및 입금 진행현황'!$F:$F&lt;&gt;""), 0), 0), IF(ISNUMBER(행번호), HYPERLINK("#gid=" &amp; "1759022251" &amp; "&amp;range=A" &amp; 행번호, "이동"), "X"))</f>
        <v>X</v>
      </c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</row>
    <row r="494">
      <c r="A494" s="124"/>
      <c r="B494" s="116">
        <v>284.0</v>
      </c>
      <c r="C494" s="142">
        <v>46104.0</v>
      </c>
      <c r="D494" s="126" t="s">
        <v>81</v>
      </c>
      <c r="E494" s="163"/>
      <c r="F494" s="167" t="s">
        <v>771</v>
      </c>
      <c r="G494" s="129" t="s">
        <v>772</v>
      </c>
      <c r="H494" s="129" t="s">
        <v>856</v>
      </c>
      <c r="I494" s="129" t="s">
        <v>86</v>
      </c>
      <c r="J494" s="129" t="s">
        <v>854</v>
      </c>
      <c r="K494" s="152" t="s">
        <v>857</v>
      </c>
      <c r="L494" s="126">
        <v>0.5</v>
      </c>
      <c r="M494" s="132"/>
      <c r="N494" s="132" t="str">
        <f t="array" ref="N494">LET(행번호, MATCH(1, INDEX(('수주 및 입금 진행현황'!$F:$F=G494) * ('수주 및 입금 진행현황'!$G:$G=H494) * ('수주 및 입금 진행현황'!$F:$F&lt;&gt;""), 0), 0), IF(ISNUMBER(행번호), HYPERLINK("#gid=" &amp; "1759022251" &amp; "&amp;range=A" &amp; 행번호, "이동"), "X"))</f>
        <v>X</v>
      </c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</row>
    <row r="495">
      <c r="A495" s="124"/>
      <c r="B495" s="116">
        <v>283.0</v>
      </c>
      <c r="C495" s="142">
        <v>46104.0</v>
      </c>
      <c r="D495" s="126" t="s">
        <v>81</v>
      </c>
      <c r="E495" s="163"/>
      <c r="F495" s="128" t="s">
        <v>83</v>
      </c>
      <c r="G495" s="129" t="s">
        <v>858</v>
      </c>
      <c r="H495" s="129" t="s">
        <v>859</v>
      </c>
      <c r="I495" s="129" t="s">
        <v>86</v>
      </c>
      <c r="J495" s="129" t="s">
        <v>860</v>
      </c>
      <c r="K495" s="131" t="s">
        <v>861</v>
      </c>
      <c r="L495" s="126">
        <v>0.5</v>
      </c>
      <c r="M495" s="126">
        <v>0.0</v>
      </c>
      <c r="N495" s="134" t="s">
        <v>95</v>
      </c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</row>
    <row r="496">
      <c r="A496" s="124"/>
      <c r="B496" s="116">
        <v>282.0</v>
      </c>
      <c r="C496" s="142">
        <v>46104.0</v>
      </c>
      <c r="D496" s="126" t="s">
        <v>81</v>
      </c>
      <c r="E496" s="163"/>
      <c r="F496" s="128" t="s">
        <v>83</v>
      </c>
      <c r="G496" s="129" t="s">
        <v>862</v>
      </c>
      <c r="H496" s="129" t="s">
        <v>859</v>
      </c>
      <c r="I496" s="129" t="s">
        <v>86</v>
      </c>
      <c r="J496" s="129" t="s">
        <v>860</v>
      </c>
      <c r="K496" s="166" t="s">
        <v>863</v>
      </c>
      <c r="L496" s="126">
        <v>0.5</v>
      </c>
      <c r="M496" s="126">
        <v>0.0</v>
      </c>
      <c r="N496" s="134" t="s">
        <v>95</v>
      </c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</row>
    <row r="497">
      <c r="A497" s="124"/>
      <c r="B497" s="116">
        <v>281.0</v>
      </c>
      <c r="C497" s="142">
        <v>46104.0</v>
      </c>
      <c r="D497" s="126" t="s">
        <v>88</v>
      </c>
      <c r="E497" s="163"/>
      <c r="F497" s="128" t="s">
        <v>104</v>
      </c>
      <c r="G497" s="129" t="s">
        <v>123</v>
      </c>
      <c r="H497" s="129" t="s">
        <v>864</v>
      </c>
      <c r="I497" s="129" t="s">
        <v>100</v>
      </c>
      <c r="J497" s="129" t="s">
        <v>860</v>
      </c>
      <c r="K497" s="158" t="s">
        <v>602</v>
      </c>
      <c r="L497" s="126">
        <v>0.25</v>
      </c>
      <c r="M497" s="126">
        <v>0.0</v>
      </c>
      <c r="N497" s="132" t="str">
        <f t="array" ref="N497">LET(행번호, MATCH(1, INDEX(('수주 및 입금 진행현황'!$F:$F=G497) * ('수주 및 입금 진행현황'!$G:$G=H497) * ('수주 및 입금 진행현황'!$F:$F&lt;&gt;""), 0), 0), IF(ISNUMBER(행번호), HYPERLINK("#gid=" &amp; "1759022251" &amp; "&amp;range=A" &amp; 행번호, "이동"), "X"))</f>
        <v>X</v>
      </c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</row>
    <row r="498">
      <c r="A498" s="124"/>
      <c r="B498" s="116">
        <v>280.0</v>
      </c>
      <c r="C498" s="143">
        <v>46101.0</v>
      </c>
      <c r="D498" s="126" t="s">
        <v>88</v>
      </c>
      <c r="E498" s="163"/>
      <c r="F498" s="128" t="s">
        <v>104</v>
      </c>
      <c r="G498" s="129" t="s">
        <v>123</v>
      </c>
      <c r="H498" s="129" t="s">
        <v>864</v>
      </c>
      <c r="I498" s="129" t="s">
        <v>86</v>
      </c>
      <c r="J498" s="129" t="s">
        <v>865</v>
      </c>
      <c r="K498" s="158" t="s">
        <v>605</v>
      </c>
      <c r="L498" s="126">
        <v>0.25</v>
      </c>
      <c r="M498" s="126">
        <v>0.0</v>
      </c>
      <c r="N498" s="132" t="str">
        <f t="array" ref="N498">LET(행번호, MATCH(1, INDEX(('수주 및 입금 진행현황'!$F:$F=G498) * ('수주 및 입금 진행현황'!$G:$G=H498) * ('수주 및 입금 진행현황'!$F:$F&lt;&gt;""), 0), 0), IF(ISNUMBER(행번호), HYPERLINK("#gid=" &amp; "1759022251" &amp; "&amp;range=A" &amp; 행번호, "이동"), "X"))</f>
        <v>X</v>
      </c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</row>
    <row r="499">
      <c r="A499" s="124"/>
      <c r="B499" s="116">
        <v>279.0</v>
      </c>
      <c r="C499" s="143">
        <v>46101.0</v>
      </c>
      <c r="D499" s="126" t="s">
        <v>88</v>
      </c>
      <c r="E499" s="163"/>
      <c r="F499" s="128" t="s">
        <v>104</v>
      </c>
      <c r="G499" s="129" t="s">
        <v>123</v>
      </c>
      <c r="H499" s="129" t="s">
        <v>864</v>
      </c>
      <c r="I499" s="129" t="s">
        <v>93</v>
      </c>
      <c r="J499" s="129" t="s">
        <v>865</v>
      </c>
      <c r="K499" s="158" t="s">
        <v>600</v>
      </c>
      <c r="L499" s="126">
        <v>0.25</v>
      </c>
      <c r="M499" s="126">
        <v>0.0</v>
      </c>
      <c r="N499" s="132" t="str">
        <f t="array" ref="N499">LET(행번호, MATCH(1, INDEX(('수주 및 입금 진행현황'!$F:$F=G499) * ('수주 및 입금 진행현황'!$G:$G=H499) * ('수주 및 입금 진행현황'!$F:$F&lt;&gt;""), 0), 0), IF(ISNUMBER(행번호), HYPERLINK("#gid=" &amp; "1759022251" &amp; "&amp;range=A" &amp; 행번호, "이동"), "X"))</f>
        <v>X</v>
      </c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</row>
    <row r="500">
      <c r="A500" s="124"/>
      <c r="B500" s="116">
        <v>278.0</v>
      </c>
      <c r="C500" s="143">
        <v>46101.0</v>
      </c>
      <c r="D500" s="126" t="s">
        <v>88</v>
      </c>
      <c r="E500" s="163"/>
      <c r="F500" s="128" t="s">
        <v>414</v>
      </c>
      <c r="G500" s="129" t="s">
        <v>866</v>
      </c>
      <c r="H500" s="129" t="s">
        <v>867</v>
      </c>
      <c r="I500" s="129" t="s">
        <v>100</v>
      </c>
      <c r="J500" s="129" t="s">
        <v>868</v>
      </c>
      <c r="K500" s="158" t="s">
        <v>602</v>
      </c>
      <c r="L500" s="126">
        <v>0.25</v>
      </c>
      <c r="M500" s="126">
        <v>0.0</v>
      </c>
      <c r="N500" s="132" t="str">
        <f t="array" ref="N500">LET(행번호, MATCH(1, INDEX(('수주 및 입금 진행현황'!$F:$F=G500) * ('수주 및 입금 진행현황'!$G:$G=H500) * ('수주 및 입금 진행현황'!$F:$F&lt;&gt;""), 0), 0), IF(ISNUMBER(행번호), HYPERLINK("#gid=" &amp; "1759022251" &amp; "&amp;range=A" &amp; 행번호, "이동"), "X"))</f>
        <v>X</v>
      </c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</row>
    <row r="501">
      <c r="A501" s="124"/>
      <c r="B501" s="116">
        <v>277.0</v>
      </c>
      <c r="C501" s="143">
        <v>46101.0</v>
      </c>
      <c r="D501" s="126" t="s">
        <v>88</v>
      </c>
      <c r="E501" s="163"/>
      <c r="F501" s="128" t="s">
        <v>104</v>
      </c>
      <c r="G501" s="129" t="s">
        <v>175</v>
      </c>
      <c r="H501" s="129" t="s">
        <v>869</v>
      </c>
      <c r="I501" s="129" t="s">
        <v>100</v>
      </c>
      <c r="J501" s="129" t="s">
        <v>868</v>
      </c>
      <c r="K501" s="158" t="s">
        <v>602</v>
      </c>
      <c r="L501" s="126">
        <v>0.25</v>
      </c>
      <c r="M501" s="126">
        <v>0.0</v>
      </c>
      <c r="N501" s="132" t="str">
        <f t="array" ref="N501">LET(행번호, MATCH(1, INDEX(('수주 및 입금 진행현황'!$F:$F=G501) * ('수주 및 입금 진행현황'!$G:$G=H501) * ('수주 및 입금 진행현황'!$F:$F&lt;&gt;""), 0), 0), IF(ISNUMBER(행번호), HYPERLINK("#gid=" &amp; "1759022251" &amp; "&amp;range=A" &amp; 행번호, "이동"), "X"))</f>
        <v>X</v>
      </c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</row>
    <row r="502">
      <c r="A502" s="124"/>
      <c r="B502" s="116">
        <v>276.0</v>
      </c>
      <c r="C502" s="143">
        <v>46101.0</v>
      </c>
      <c r="D502" s="126" t="s">
        <v>540</v>
      </c>
      <c r="E502" s="163"/>
      <c r="F502" s="128" t="s">
        <v>163</v>
      </c>
      <c r="G502" s="129" t="s">
        <v>187</v>
      </c>
      <c r="H502" s="129" t="s">
        <v>870</v>
      </c>
      <c r="I502" s="129" t="s">
        <v>86</v>
      </c>
      <c r="J502" s="129" t="s">
        <v>871</v>
      </c>
      <c r="K502" s="131" t="s">
        <v>759</v>
      </c>
      <c r="L502" s="126">
        <v>0.4</v>
      </c>
      <c r="M502" s="126">
        <v>0.0</v>
      </c>
      <c r="N502" s="132" t="str">
        <f t="array" ref="N502">LET(행번호, MATCH(1, INDEX(('수주 및 입금 진행현황'!$F:$F=G502) * ('수주 및 입금 진행현황'!$G:$G=H502) * ('수주 및 입금 진행현황'!$F:$F&lt;&gt;""), 0), 0), IF(ISNUMBER(행번호), HYPERLINK("#gid=" &amp; "1759022251" &amp; "&amp;range=A" &amp; 행번호, "이동"), "X"))</f>
        <v>X</v>
      </c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</row>
    <row r="503">
      <c r="A503" s="124"/>
      <c r="B503" s="116">
        <v>275.0</v>
      </c>
      <c r="C503" s="143">
        <v>46101.0</v>
      </c>
      <c r="D503" s="126" t="s">
        <v>81</v>
      </c>
      <c r="E503" s="163"/>
      <c r="F503" s="128" t="s">
        <v>111</v>
      </c>
      <c r="G503" s="129" t="s">
        <v>872</v>
      </c>
      <c r="H503" s="129" t="s">
        <v>495</v>
      </c>
      <c r="I503" s="129" t="s">
        <v>86</v>
      </c>
      <c r="J503" s="129" t="s">
        <v>873</v>
      </c>
      <c r="K503" s="158" t="s">
        <v>874</v>
      </c>
      <c r="L503" s="126">
        <v>0.4</v>
      </c>
      <c r="M503" s="126">
        <v>0.0</v>
      </c>
      <c r="N503" s="134" t="s">
        <v>95</v>
      </c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</row>
    <row r="504">
      <c r="A504" s="124"/>
      <c r="B504" s="116">
        <v>274.0</v>
      </c>
      <c r="C504" s="143">
        <v>46101.0</v>
      </c>
      <c r="D504" s="126" t="s">
        <v>88</v>
      </c>
      <c r="E504" s="163"/>
      <c r="F504" s="128" t="s">
        <v>104</v>
      </c>
      <c r="G504" s="129" t="s">
        <v>175</v>
      </c>
      <c r="H504" s="129" t="s">
        <v>869</v>
      </c>
      <c r="I504" s="129" t="s">
        <v>86</v>
      </c>
      <c r="J504" s="129" t="s">
        <v>875</v>
      </c>
      <c r="K504" s="152" t="s">
        <v>876</v>
      </c>
      <c r="L504" s="126">
        <v>0.4</v>
      </c>
      <c r="M504" s="126">
        <v>0.0</v>
      </c>
      <c r="N504" s="132" t="str">
        <f t="array" ref="N504">LET(행번호, MATCH(1, INDEX(('수주 및 입금 진행현황'!$F:$F=G504) * ('수주 및 입금 진행현황'!$G:$G=H504) * ('수주 및 입금 진행현황'!$F:$F&lt;&gt;""), 0), 0), IF(ISNUMBER(행번호), HYPERLINK("#gid=" &amp; "1759022251" &amp; "&amp;range=A" &amp; 행번호, "이동"), "X"))</f>
        <v>X</v>
      </c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</row>
    <row r="505">
      <c r="A505" s="124"/>
      <c r="B505" s="116">
        <v>273.0</v>
      </c>
      <c r="C505" s="143">
        <v>46101.0</v>
      </c>
      <c r="D505" s="126" t="s">
        <v>81</v>
      </c>
      <c r="E505" s="163"/>
      <c r="F505" s="128" t="s">
        <v>163</v>
      </c>
      <c r="G505" s="129" t="s">
        <v>762</v>
      </c>
      <c r="H505" s="129" t="s">
        <v>877</v>
      </c>
      <c r="I505" s="129" t="s">
        <v>86</v>
      </c>
      <c r="J505" s="129" t="s">
        <v>878</v>
      </c>
      <c r="K505" s="152" t="s">
        <v>879</v>
      </c>
      <c r="L505" s="126">
        <v>0.4</v>
      </c>
      <c r="M505" s="126">
        <v>0.0</v>
      </c>
      <c r="N505" s="132" t="str">
        <f t="array" ref="N505">LET(행번호, MATCH(1, INDEX(('수주 및 입금 진행현황'!$F:$F=G505) * ('수주 및 입금 진행현황'!$G:$G=H505) * ('수주 및 입금 진행현황'!$F:$F&lt;&gt;""), 0), 0), IF(ISNUMBER(행번호), HYPERLINK("#gid=" &amp; "1759022251" &amp; "&amp;range=A" &amp; 행번호, "이동"), "X"))</f>
        <v>X</v>
      </c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</row>
    <row r="506">
      <c r="A506" s="124"/>
      <c r="B506" s="116">
        <v>272.0</v>
      </c>
      <c r="C506" s="143">
        <v>46101.0</v>
      </c>
      <c r="D506" s="126" t="s">
        <v>81</v>
      </c>
      <c r="E506" s="163"/>
      <c r="F506" s="128" t="s">
        <v>163</v>
      </c>
      <c r="G506" s="129" t="s">
        <v>880</v>
      </c>
      <c r="H506" s="129" t="s">
        <v>881</v>
      </c>
      <c r="I506" s="129" t="s">
        <v>86</v>
      </c>
      <c r="J506" s="129" t="s">
        <v>878</v>
      </c>
      <c r="K506" s="152" t="s">
        <v>882</v>
      </c>
      <c r="L506" s="126">
        <v>0.4</v>
      </c>
      <c r="M506" s="126">
        <v>0.0</v>
      </c>
      <c r="N506" s="132" t="str">
        <f t="array" ref="N506">LET(행번호, MATCH(1, INDEX(('수주 및 입금 진행현황'!$F:$F=G506) * ('수주 및 입금 진행현황'!$G:$G=H506) * ('수주 및 입금 진행현황'!$F:$F&lt;&gt;""), 0), 0), IF(ISNUMBER(행번호), HYPERLINK("#gid=" &amp; "1759022251" &amp; "&amp;range=A" &amp; 행번호, "이동"), "X"))</f>
        <v>X</v>
      </c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</row>
    <row r="507">
      <c r="A507" s="124"/>
      <c r="B507" s="116">
        <v>271.0</v>
      </c>
      <c r="C507" s="143">
        <v>46101.0</v>
      </c>
      <c r="D507" s="126" t="s">
        <v>81</v>
      </c>
      <c r="E507" s="163"/>
      <c r="F507" s="128" t="s">
        <v>111</v>
      </c>
      <c r="G507" s="129" t="s">
        <v>883</v>
      </c>
      <c r="H507" s="129" t="s">
        <v>495</v>
      </c>
      <c r="I507" s="129" t="s">
        <v>86</v>
      </c>
      <c r="J507" s="129" t="s">
        <v>878</v>
      </c>
      <c r="K507" s="152" t="s">
        <v>884</v>
      </c>
      <c r="L507" s="126">
        <v>0.4</v>
      </c>
      <c r="M507" s="126">
        <v>0.0</v>
      </c>
      <c r="N507" s="134" t="s">
        <v>95</v>
      </c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</row>
    <row r="508">
      <c r="A508" s="124"/>
      <c r="B508" s="116">
        <v>270.0</v>
      </c>
      <c r="C508" s="142">
        <v>46100.0</v>
      </c>
      <c r="D508" s="126" t="s">
        <v>540</v>
      </c>
      <c r="E508" s="163"/>
      <c r="F508" s="128" t="s">
        <v>163</v>
      </c>
      <c r="G508" s="129" t="s">
        <v>187</v>
      </c>
      <c r="H508" s="129" t="s">
        <v>885</v>
      </c>
      <c r="I508" s="129" t="s">
        <v>86</v>
      </c>
      <c r="J508" s="129" t="s">
        <v>886</v>
      </c>
      <c r="K508" s="158" t="s">
        <v>792</v>
      </c>
      <c r="L508" s="126">
        <v>0.4</v>
      </c>
      <c r="M508" s="126">
        <v>0.0</v>
      </c>
      <c r="N508" s="132" t="str">
        <f t="array" ref="N508">LET(행번호, MATCH(1, INDEX(('수주 및 입금 진행현황'!$F:$F=G508) * ('수주 및 입금 진행현황'!$G:$G=H508) * ('수주 및 입금 진행현황'!$F:$F&lt;&gt;""), 0), 0), IF(ISNUMBER(행번호), HYPERLINK("#gid=" &amp; "1759022251" &amp; "&amp;range=A" &amp; 행번호, "이동"), "X"))</f>
        <v>X</v>
      </c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</row>
    <row r="509">
      <c r="A509" s="124"/>
      <c r="B509" s="116">
        <v>269.0</v>
      </c>
      <c r="C509" s="142">
        <v>46100.0</v>
      </c>
      <c r="D509" s="126" t="s">
        <v>540</v>
      </c>
      <c r="E509" s="163"/>
      <c r="F509" s="128" t="s">
        <v>163</v>
      </c>
      <c r="G509" s="129" t="s">
        <v>187</v>
      </c>
      <c r="H509" s="129" t="s">
        <v>887</v>
      </c>
      <c r="I509" s="129" t="s">
        <v>86</v>
      </c>
      <c r="J509" s="129" t="s">
        <v>888</v>
      </c>
      <c r="K509" s="158" t="s">
        <v>792</v>
      </c>
      <c r="L509" s="126">
        <v>0.4</v>
      </c>
      <c r="M509" s="126">
        <v>0.0</v>
      </c>
      <c r="N509" s="132" t="str">
        <f t="array" ref="N509">LET(행번호, MATCH(1, INDEX(('수주 및 입금 진행현황'!$F:$F=G509) * ('수주 및 입금 진행현황'!$G:$G=H509) * ('수주 및 입금 진행현황'!$F:$F&lt;&gt;""), 0), 0), IF(ISNUMBER(행번호), HYPERLINK("#gid=" &amp; "1759022251" &amp; "&amp;range=A" &amp; 행번호, "이동"), "X"))</f>
        <v>X</v>
      </c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</row>
    <row r="510">
      <c r="A510" s="124"/>
      <c r="B510" s="116">
        <v>268.0</v>
      </c>
      <c r="C510" s="142">
        <v>46100.0</v>
      </c>
      <c r="D510" s="126" t="s">
        <v>540</v>
      </c>
      <c r="E510" s="163"/>
      <c r="F510" s="128" t="s">
        <v>163</v>
      </c>
      <c r="G510" s="129" t="s">
        <v>187</v>
      </c>
      <c r="H510" s="129" t="s">
        <v>889</v>
      </c>
      <c r="I510" s="129" t="s">
        <v>86</v>
      </c>
      <c r="J510" s="129" t="s">
        <v>888</v>
      </c>
      <c r="K510" s="158" t="s">
        <v>759</v>
      </c>
      <c r="L510" s="126">
        <v>0.4</v>
      </c>
      <c r="M510" s="126">
        <v>0.0</v>
      </c>
      <c r="N510" s="132" t="str">
        <f t="array" ref="N510">LET(행번호, MATCH(1, INDEX(('수주 및 입금 진행현황'!$F:$F=G510) * ('수주 및 입금 진행현황'!$G:$G=H510) * ('수주 및 입금 진행현황'!$F:$F&lt;&gt;""), 0), 0), IF(ISNUMBER(행번호), HYPERLINK("#gid=" &amp; "1759022251" &amp; "&amp;range=A" &amp; 행번호, "이동"), "X"))</f>
        <v>X</v>
      </c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</row>
    <row r="511">
      <c r="A511" s="124"/>
      <c r="B511" s="116">
        <v>267.0</v>
      </c>
      <c r="C511" s="142">
        <v>46100.0</v>
      </c>
      <c r="D511" s="126" t="s">
        <v>186</v>
      </c>
      <c r="E511" s="163"/>
      <c r="F511" s="128" t="s">
        <v>163</v>
      </c>
      <c r="G511" s="129" t="s">
        <v>187</v>
      </c>
      <c r="H511" s="129" t="s">
        <v>890</v>
      </c>
      <c r="I511" s="129" t="s">
        <v>86</v>
      </c>
      <c r="J511" s="129" t="s">
        <v>891</v>
      </c>
      <c r="K511" s="158" t="s">
        <v>792</v>
      </c>
      <c r="L511" s="126">
        <v>0.4</v>
      </c>
      <c r="M511" s="126">
        <v>0.0</v>
      </c>
      <c r="N511" s="132" t="str">
        <f t="array" ref="N511">LET(행번호, MATCH(1, INDEX(('수주 및 입금 진행현황'!$F:$F=G511) * ('수주 및 입금 진행현황'!$G:$G=H511) * ('수주 및 입금 진행현황'!$F:$F&lt;&gt;""), 0), 0), IF(ISNUMBER(행번호), HYPERLINK("#gid=" &amp; "1759022251" &amp; "&amp;range=A" &amp; 행번호, "이동"), "X"))</f>
        <v>X</v>
      </c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</row>
    <row r="512">
      <c r="A512" s="124"/>
      <c r="B512" s="116">
        <v>266.0</v>
      </c>
      <c r="C512" s="142">
        <v>46100.0</v>
      </c>
      <c r="D512" s="126" t="s">
        <v>186</v>
      </c>
      <c r="E512" s="163"/>
      <c r="F512" s="128" t="s">
        <v>163</v>
      </c>
      <c r="G512" s="129" t="s">
        <v>187</v>
      </c>
      <c r="H512" s="129" t="s">
        <v>892</v>
      </c>
      <c r="I512" s="129" t="s">
        <v>86</v>
      </c>
      <c r="J512" s="129" t="s">
        <v>893</v>
      </c>
      <c r="K512" s="158" t="s">
        <v>759</v>
      </c>
      <c r="L512" s="126">
        <v>0.4</v>
      </c>
      <c r="M512" s="126">
        <v>0.0</v>
      </c>
      <c r="N512" s="132" t="str">
        <f t="array" ref="N512">LET(행번호, MATCH(1, INDEX(('수주 및 입금 진행현황'!$F:$F=G512) * ('수주 및 입금 진행현황'!$G:$G=H512) * ('수주 및 입금 진행현황'!$F:$F&lt;&gt;""), 0), 0), IF(ISNUMBER(행번호), HYPERLINK("#gid=" &amp; "1759022251" &amp; "&amp;range=A" &amp; 행번호, "이동"), "X"))</f>
        <v>X</v>
      </c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</row>
    <row r="513">
      <c r="A513" s="124"/>
      <c r="B513" s="116">
        <v>265.0</v>
      </c>
      <c r="C513" s="142">
        <v>46100.0</v>
      </c>
      <c r="D513" s="126" t="s">
        <v>88</v>
      </c>
      <c r="E513" s="163"/>
      <c r="F513" s="128" t="s">
        <v>111</v>
      </c>
      <c r="G513" s="129" t="s">
        <v>357</v>
      </c>
      <c r="H513" s="129" t="s">
        <v>894</v>
      </c>
      <c r="I513" s="129" t="s">
        <v>100</v>
      </c>
      <c r="J513" s="129" t="s">
        <v>893</v>
      </c>
      <c r="K513" s="158" t="s">
        <v>602</v>
      </c>
      <c r="L513" s="126">
        <v>0.25</v>
      </c>
      <c r="M513" s="126">
        <v>0.0</v>
      </c>
      <c r="N513" s="134" t="s">
        <v>95</v>
      </c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</row>
    <row r="514">
      <c r="A514" s="124"/>
      <c r="B514" s="116">
        <v>264.0</v>
      </c>
      <c r="C514" s="142">
        <v>46100.0</v>
      </c>
      <c r="D514" s="126" t="s">
        <v>88</v>
      </c>
      <c r="E514" s="163"/>
      <c r="F514" s="128" t="s">
        <v>111</v>
      </c>
      <c r="G514" s="129" t="s">
        <v>357</v>
      </c>
      <c r="H514" s="129" t="s">
        <v>895</v>
      </c>
      <c r="I514" s="129" t="s">
        <v>100</v>
      </c>
      <c r="J514" s="129" t="s">
        <v>893</v>
      </c>
      <c r="K514" s="158" t="s">
        <v>602</v>
      </c>
      <c r="L514" s="126">
        <v>0.25</v>
      </c>
      <c r="M514" s="126">
        <v>0.0</v>
      </c>
      <c r="N514" s="134" t="s">
        <v>95</v>
      </c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</row>
    <row r="515">
      <c r="A515" s="124"/>
      <c r="B515" s="116">
        <v>263.0</v>
      </c>
      <c r="C515" s="142">
        <v>46100.0</v>
      </c>
      <c r="D515" s="126" t="s">
        <v>88</v>
      </c>
      <c r="E515" s="163"/>
      <c r="F515" s="128" t="s">
        <v>104</v>
      </c>
      <c r="G515" s="129" t="s">
        <v>353</v>
      </c>
      <c r="H515" s="129" t="s">
        <v>896</v>
      </c>
      <c r="I515" s="129" t="s">
        <v>86</v>
      </c>
      <c r="J515" s="129" t="s">
        <v>893</v>
      </c>
      <c r="K515" s="158" t="s">
        <v>874</v>
      </c>
      <c r="L515" s="126">
        <v>0.5</v>
      </c>
      <c r="M515" s="126">
        <v>0.0</v>
      </c>
      <c r="N515" s="132" t="str">
        <f t="array" ref="N515">LET(행번호, MATCH(1, INDEX(('수주 및 입금 진행현황'!$F:$F=G515) * ('수주 및 입금 진행현황'!$G:$G=H515) * ('수주 및 입금 진행현황'!$F:$F&lt;&gt;""), 0), 0), IF(ISNUMBER(행번호), HYPERLINK("#gid=" &amp; "1759022251" &amp; "&amp;range=A" &amp; 행번호, "이동"), "X"))</f>
        <v>X</v>
      </c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</row>
    <row r="516">
      <c r="A516" s="124"/>
      <c r="B516" s="116">
        <v>262.0</v>
      </c>
      <c r="C516" s="142">
        <v>46100.0</v>
      </c>
      <c r="D516" s="126" t="s">
        <v>88</v>
      </c>
      <c r="E516" s="163"/>
      <c r="F516" s="128" t="s">
        <v>104</v>
      </c>
      <c r="G516" s="129" t="s">
        <v>353</v>
      </c>
      <c r="H516" s="129" t="s">
        <v>896</v>
      </c>
      <c r="I516" s="129" t="s">
        <v>93</v>
      </c>
      <c r="J516" s="129" t="s">
        <v>893</v>
      </c>
      <c r="K516" s="158" t="s">
        <v>600</v>
      </c>
      <c r="L516" s="126">
        <v>0.25</v>
      </c>
      <c r="M516" s="126">
        <v>0.0</v>
      </c>
      <c r="N516" s="132" t="str">
        <f t="array" ref="N516">LET(행번호, MATCH(1, INDEX(('수주 및 입금 진행현황'!$F:$F=G516) * ('수주 및 입금 진행현황'!$G:$G=H516) * ('수주 및 입금 진행현황'!$F:$F&lt;&gt;""), 0), 0), IF(ISNUMBER(행번호), HYPERLINK("#gid=" &amp; "1759022251" &amp; "&amp;range=A" &amp; 행번호, "이동"), "X"))</f>
        <v>X</v>
      </c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</row>
    <row r="517">
      <c r="A517" s="124"/>
      <c r="B517" s="116">
        <v>261.0</v>
      </c>
      <c r="C517" s="142">
        <v>46100.0</v>
      </c>
      <c r="D517" s="126" t="s">
        <v>88</v>
      </c>
      <c r="E517" s="163"/>
      <c r="F517" s="128" t="s">
        <v>104</v>
      </c>
      <c r="G517" s="129" t="s">
        <v>654</v>
      </c>
      <c r="H517" s="129" t="s">
        <v>897</v>
      </c>
      <c r="I517" s="129" t="s">
        <v>100</v>
      </c>
      <c r="J517" s="129" t="s">
        <v>898</v>
      </c>
      <c r="K517" s="158" t="s">
        <v>602</v>
      </c>
      <c r="L517" s="126">
        <v>0.25</v>
      </c>
      <c r="M517" s="126">
        <v>0.0</v>
      </c>
      <c r="N517" s="132" t="str">
        <f t="array" ref="N517">LET(행번호, MATCH(1, INDEX(('수주 및 입금 진행현황'!$F:$F=G517) * ('수주 및 입금 진행현황'!$G:$G=H517) * ('수주 및 입금 진행현황'!$F:$F&lt;&gt;""), 0), 0), IF(ISNUMBER(행번호), HYPERLINK("#gid=" &amp; "1759022251" &amp; "&amp;range=A" &amp; 행번호, "이동"), "X"))</f>
        <v>X</v>
      </c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</row>
    <row r="518">
      <c r="A518" s="124"/>
      <c r="B518" s="116">
        <v>260.0</v>
      </c>
      <c r="C518" s="142">
        <v>46100.0</v>
      </c>
      <c r="D518" s="126" t="s">
        <v>540</v>
      </c>
      <c r="E518" s="163"/>
      <c r="F518" s="128" t="s">
        <v>111</v>
      </c>
      <c r="G518" s="129" t="s">
        <v>187</v>
      </c>
      <c r="H518" s="129" t="s">
        <v>899</v>
      </c>
      <c r="I518" s="129" t="s">
        <v>86</v>
      </c>
      <c r="J518" s="129" t="s">
        <v>900</v>
      </c>
      <c r="K518" s="158" t="s">
        <v>792</v>
      </c>
      <c r="L518" s="126">
        <v>0.25</v>
      </c>
      <c r="M518" s="126">
        <v>0.0</v>
      </c>
      <c r="N518" s="132" t="str">
        <f t="array" ref="N518">LET(행번호, MATCH(1, INDEX(('수주 및 입금 진행현황'!$F:$F=G518) * ('수주 및 입금 진행현황'!$G:$G=H518) * ('수주 및 입금 진행현황'!$F:$F&lt;&gt;""), 0), 0), IF(ISNUMBER(행번호), HYPERLINK("#gid=" &amp; "1759022251" &amp; "&amp;range=A" &amp; 행번호, "이동"), "X"))</f>
        <v>X</v>
      </c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</row>
    <row r="519">
      <c r="A519" s="124"/>
      <c r="B519" s="116">
        <v>259.0</v>
      </c>
      <c r="C519" s="142">
        <v>46100.0</v>
      </c>
      <c r="D519" s="126" t="s">
        <v>540</v>
      </c>
      <c r="E519" s="163"/>
      <c r="F519" s="128" t="s">
        <v>111</v>
      </c>
      <c r="G519" s="129" t="s">
        <v>187</v>
      </c>
      <c r="H519" s="129" t="s">
        <v>901</v>
      </c>
      <c r="I519" s="129" t="s">
        <v>86</v>
      </c>
      <c r="J519" s="129" t="s">
        <v>900</v>
      </c>
      <c r="K519" s="158" t="s">
        <v>792</v>
      </c>
      <c r="L519" s="126">
        <v>0.25</v>
      </c>
      <c r="M519" s="126">
        <v>0.0</v>
      </c>
      <c r="N519" s="132" t="str">
        <f t="array" ref="N519">LET(행번호, MATCH(1, INDEX(('수주 및 입금 진행현황'!$F:$F=G519) * ('수주 및 입금 진행현황'!$G:$G=H519) * ('수주 및 입금 진행현황'!$F:$F&lt;&gt;""), 0), 0), IF(ISNUMBER(행번호), HYPERLINK("#gid=" &amp; "1759022251" &amp; "&amp;range=A" &amp; 행번호, "이동"), "X"))</f>
        <v>X</v>
      </c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</row>
    <row r="520">
      <c r="A520" s="124"/>
      <c r="B520" s="116">
        <v>258.0</v>
      </c>
      <c r="C520" s="142">
        <v>46100.0</v>
      </c>
      <c r="D520" s="126" t="s">
        <v>540</v>
      </c>
      <c r="E520" s="163"/>
      <c r="F520" s="128" t="s">
        <v>163</v>
      </c>
      <c r="G520" s="129" t="s">
        <v>187</v>
      </c>
      <c r="H520" s="129" t="s">
        <v>902</v>
      </c>
      <c r="I520" s="129" t="s">
        <v>86</v>
      </c>
      <c r="J520" s="129" t="s">
        <v>903</v>
      </c>
      <c r="K520" s="158" t="s">
        <v>792</v>
      </c>
      <c r="L520" s="126">
        <v>0.25</v>
      </c>
      <c r="M520" s="126">
        <v>0.0</v>
      </c>
      <c r="N520" s="132" t="str">
        <f t="array" ref="N520">LET(행번호, MATCH(1, INDEX(('수주 및 입금 진행현황'!$F:$F=G520) * ('수주 및 입금 진행현황'!$G:$G=H520) * ('수주 및 입금 진행현황'!$F:$F&lt;&gt;""), 0), 0), IF(ISNUMBER(행번호), HYPERLINK("#gid=" &amp; "1759022251" &amp; "&amp;range=A" &amp; 행번호, "이동"), "X"))</f>
        <v>X</v>
      </c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</row>
    <row r="521">
      <c r="A521" s="124"/>
      <c r="B521" s="116">
        <v>257.0</v>
      </c>
      <c r="C521" s="142">
        <v>46100.0</v>
      </c>
      <c r="D521" s="126" t="s">
        <v>540</v>
      </c>
      <c r="E521" s="163"/>
      <c r="F521" s="128" t="s">
        <v>536</v>
      </c>
      <c r="G521" s="129" t="s">
        <v>187</v>
      </c>
      <c r="H521" s="129" t="s">
        <v>904</v>
      </c>
      <c r="I521" s="129" t="s">
        <v>86</v>
      </c>
      <c r="J521" s="129" t="s">
        <v>903</v>
      </c>
      <c r="K521" s="131" t="s">
        <v>905</v>
      </c>
      <c r="L521" s="126">
        <v>0.25</v>
      </c>
      <c r="M521" s="126">
        <v>0.0</v>
      </c>
      <c r="N521" s="132" t="str">
        <f t="array" ref="N521">LET(행번호, MATCH(1, INDEX(('수주 및 입금 진행현황'!$F:$F=G521) * ('수주 및 입금 진행현황'!$G:$G=H521) * ('수주 및 입금 진행현황'!$F:$F&lt;&gt;""), 0), 0), IF(ISNUMBER(행번호), HYPERLINK("#gid=" &amp; "1759022251" &amp; "&amp;range=A" &amp; 행번호, "이동"), "X"))</f>
        <v>X</v>
      </c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</row>
    <row r="522">
      <c r="A522" s="124"/>
      <c r="B522" s="116">
        <v>256.0</v>
      </c>
      <c r="C522" s="142">
        <v>46100.0</v>
      </c>
      <c r="D522" s="126" t="s">
        <v>186</v>
      </c>
      <c r="E522" s="163"/>
      <c r="F522" s="128" t="s">
        <v>83</v>
      </c>
      <c r="G522" s="129" t="s">
        <v>906</v>
      </c>
      <c r="H522" s="129" t="s">
        <v>907</v>
      </c>
      <c r="I522" s="129" t="s">
        <v>86</v>
      </c>
      <c r="J522" s="129" t="s">
        <v>903</v>
      </c>
      <c r="K522" s="168" t="s">
        <v>908</v>
      </c>
      <c r="L522" s="126">
        <v>1.0</v>
      </c>
      <c r="M522" s="126">
        <v>0.0</v>
      </c>
      <c r="N522" s="132" t="str">
        <f t="array" ref="N522">LET(행번호, MATCH(1, INDEX(('수주 및 입금 진행현황'!$F:$F=G522) * ('수주 및 입금 진행현황'!$G:$G=H522) * ('수주 및 입금 진행현황'!$F:$F&lt;&gt;""), 0), 0), IF(ISNUMBER(행번호), HYPERLINK("#gid=" &amp; "1759022251" &amp; "&amp;range=A" &amp; 행번호, "이동"), "X"))</f>
        <v>X</v>
      </c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</row>
    <row r="523">
      <c r="A523" s="124"/>
      <c r="B523" s="116">
        <v>255.0</v>
      </c>
      <c r="C523" s="142">
        <v>46100.0</v>
      </c>
      <c r="D523" s="126" t="s">
        <v>88</v>
      </c>
      <c r="E523" s="163"/>
      <c r="F523" s="128" t="s">
        <v>104</v>
      </c>
      <c r="G523" s="129" t="s">
        <v>909</v>
      </c>
      <c r="H523" s="129" t="s">
        <v>910</v>
      </c>
      <c r="I523" s="129" t="s">
        <v>86</v>
      </c>
      <c r="J523" s="129" t="s">
        <v>911</v>
      </c>
      <c r="K523" s="158" t="s">
        <v>874</v>
      </c>
      <c r="L523" s="126">
        <v>0.5</v>
      </c>
      <c r="M523" s="126">
        <v>0.0</v>
      </c>
      <c r="N523" s="132" t="str">
        <f t="array" ref="N523">LET(행번호, MATCH(1, INDEX(('수주 및 입금 진행현황'!$F:$F=G523) * ('수주 및 입금 진행현황'!$G:$G=H523) * ('수주 및 입금 진행현황'!$F:$F&lt;&gt;""), 0), 0), IF(ISNUMBER(행번호), HYPERLINK("#gid=" &amp; "1759022251" &amp; "&amp;range=A" &amp; 행번호, "이동"), "X"))</f>
        <v>X</v>
      </c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</row>
    <row r="524">
      <c r="A524" s="124"/>
      <c r="B524" s="116">
        <v>254.0</v>
      </c>
      <c r="C524" s="142">
        <v>46100.0</v>
      </c>
      <c r="D524" s="126" t="s">
        <v>88</v>
      </c>
      <c r="E524" s="163"/>
      <c r="F524" s="128" t="s">
        <v>104</v>
      </c>
      <c r="G524" s="129" t="s">
        <v>909</v>
      </c>
      <c r="H524" s="129" t="s">
        <v>910</v>
      </c>
      <c r="I524" s="129" t="s">
        <v>100</v>
      </c>
      <c r="J524" s="129" t="s">
        <v>911</v>
      </c>
      <c r="K524" s="158" t="s">
        <v>602</v>
      </c>
      <c r="L524" s="126">
        <v>0.25</v>
      </c>
      <c r="M524" s="126">
        <v>0.0</v>
      </c>
      <c r="N524" s="132" t="str">
        <f t="array" ref="N524">LET(행번호, MATCH(1, INDEX(('수주 및 입금 진행현황'!$F:$F=G524) * ('수주 및 입금 진행현황'!$G:$G=H524) * ('수주 및 입금 진행현황'!$F:$F&lt;&gt;""), 0), 0), IF(ISNUMBER(행번호), HYPERLINK("#gid=" &amp; "1759022251" &amp; "&amp;range=A" &amp; 행번호, "이동"), "X"))</f>
        <v>X</v>
      </c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</row>
    <row r="525">
      <c r="A525" s="124"/>
      <c r="B525" s="116">
        <v>253.0</v>
      </c>
      <c r="C525" s="142">
        <v>46100.0</v>
      </c>
      <c r="D525" s="126" t="s">
        <v>88</v>
      </c>
      <c r="E525" s="163"/>
      <c r="F525" s="128" t="s">
        <v>104</v>
      </c>
      <c r="G525" s="129" t="s">
        <v>909</v>
      </c>
      <c r="H525" s="129" t="s">
        <v>910</v>
      </c>
      <c r="I525" s="129" t="s">
        <v>93</v>
      </c>
      <c r="J525" s="129" t="s">
        <v>911</v>
      </c>
      <c r="K525" s="158" t="s">
        <v>600</v>
      </c>
      <c r="L525" s="126">
        <v>0.25</v>
      </c>
      <c r="M525" s="126">
        <v>0.0</v>
      </c>
      <c r="N525" s="132" t="str">
        <f t="array" ref="N525">LET(행번호, MATCH(1, INDEX(('수주 및 입금 진행현황'!$F:$F=G525) * ('수주 및 입금 진행현황'!$G:$G=H525) * ('수주 및 입금 진행현황'!$F:$F&lt;&gt;""), 0), 0), IF(ISNUMBER(행번호), HYPERLINK("#gid=" &amp; "1759022251" &amp; "&amp;range=A" &amp; 행번호, "이동"), "X"))</f>
        <v>X</v>
      </c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</row>
    <row r="526">
      <c r="A526" s="124"/>
      <c r="B526" s="116">
        <v>252.0</v>
      </c>
      <c r="C526" s="142">
        <v>46100.0</v>
      </c>
      <c r="D526" s="126" t="s">
        <v>88</v>
      </c>
      <c r="E526" s="163"/>
      <c r="F526" s="128" t="s">
        <v>104</v>
      </c>
      <c r="G526" s="129" t="s">
        <v>175</v>
      </c>
      <c r="H526" s="129" t="s">
        <v>912</v>
      </c>
      <c r="I526" s="129" t="s">
        <v>100</v>
      </c>
      <c r="J526" s="129" t="s">
        <v>913</v>
      </c>
      <c r="K526" s="158" t="s">
        <v>602</v>
      </c>
      <c r="L526" s="126">
        <v>0.25</v>
      </c>
      <c r="M526" s="126">
        <v>0.0</v>
      </c>
      <c r="N526" s="132" t="str">
        <f t="array" ref="N526">LET(행번호, MATCH(1, INDEX(('수주 및 입금 진행현황'!$F:$F=G526) * ('수주 및 입금 진행현황'!$G:$G=H526) * ('수주 및 입금 진행현황'!$F:$F&lt;&gt;""), 0), 0), IF(ISNUMBER(행번호), HYPERLINK("#gid=" &amp; "1759022251" &amp; "&amp;range=A" &amp; 행번호, "이동"), "X"))</f>
        <v>X</v>
      </c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</row>
    <row r="527">
      <c r="A527" s="124"/>
      <c r="B527" s="116">
        <v>251.0</v>
      </c>
      <c r="C527" s="142">
        <v>46100.0</v>
      </c>
      <c r="D527" s="126" t="s">
        <v>88</v>
      </c>
      <c r="E527" s="163"/>
      <c r="F527" s="128" t="s">
        <v>104</v>
      </c>
      <c r="G527" s="129" t="s">
        <v>175</v>
      </c>
      <c r="H527" s="129" t="s">
        <v>914</v>
      </c>
      <c r="I527" s="129" t="s">
        <v>100</v>
      </c>
      <c r="J527" s="129" t="s">
        <v>913</v>
      </c>
      <c r="K527" s="158" t="s">
        <v>602</v>
      </c>
      <c r="L527" s="126">
        <v>0.25</v>
      </c>
      <c r="M527" s="126">
        <v>0.0</v>
      </c>
      <c r="N527" s="132" t="str">
        <f t="array" ref="N527">LET(행번호, MATCH(1, INDEX(('수주 및 입금 진행현황'!$F:$F=G527) * ('수주 및 입금 진행현황'!$G:$G=H527) * ('수주 및 입금 진행현황'!$F:$F&lt;&gt;""), 0), 0), IF(ISNUMBER(행번호), HYPERLINK("#gid=" &amp; "1759022251" &amp; "&amp;range=A" &amp; 행번호, "이동"), "X"))</f>
        <v>X</v>
      </c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</row>
    <row r="528">
      <c r="A528" s="124"/>
      <c r="B528" s="116">
        <v>250.0</v>
      </c>
      <c r="C528" s="142">
        <v>46100.0</v>
      </c>
      <c r="D528" s="126" t="s">
        <v>88</v>
      </c>
      <c r="E528" s="163"/>
      <c r="F528" s="128" t="s">
        <v>104</v>
      </c>
      <c r="G528" s="129" t="s">
        <v>175</v>
      </c>
      <c r="H528" s="129" t="s">
        <v>915</v>
      </c>
      <c r="I528" s="129" t="s">
        <v>100</v>
      </c>
      <c r="J528" s="129" t="s">
        <v>916</v>
      </c>
      <c r="K528" s="158" t="s">
        <v>602</v>
      </c>
      <c r="L528" s="126">
        <v>0.25</v>
      </c>
      <c r="M528" s="126">
        <v>0.0</v>
      </c>
      <c r="N528" s="132" t="str">
        <f t="array" ref="N528">LET(행번호, MATCH(1, INDEX(('수주 및 입금 진행현황'!$F:$F=G528) * ('수주 및 입금 진행현황'!$G:$G=H528) * ('수주 및 입금 진행현황'!$F:$F&lt;&gt;""), 0), 0), IF(ISNUMBER(행번호), HYPERLINK("#gid=" &amp; "1759022251" &amp; "&amp;range=A" &amp; 행번호, "이동"), "X"))</f>
        <v>X</v>
      </c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</row>
    <row r="529">
      <c r="A529" s="124"/>
      <c r="B529" s="116">
        <v>249.0</v>
      </c>
      <c r="C529" s="142">
        <v>46100.0</v>
      </c>
      <c r="D529" s="126" t="s">
        <v>88</v>
      </c>
      <c r="E529" s="163"/>
      <c r="F529" s="128" t="s">
        <v>104</v>
      </c>
      <c r="G529" s="129" t="s">
        <v>175</v>
      </c>
      <c r="H529" s="129" t="s">
        <v>917</v>
      </c>
      <c r="I529" s="129" t="s">
        <v>100</v>
      </c>
      <c r="J529" s="129" t="s">
        <v>916</v>
      </c>
      <c r="K529" s="158" t="s">
        <v>602</v>
      </c>
      <c r="L529" s="126">
        <v>0.25</v>
      </c>
      <c r="M529" s="126">
        <v>0.0</v>
      </c>
      <c r="N529" s="132" t="str">
        <f t="array" ref="N529">LET(행번호, MATCH(1, INDEX(('수주 및 입금 진행현황'!$F:$F=G529) * ('수주 및 입금 진행현황'!$G:$G=H529) * ('수주 및 입금 진행현황'!$F:$F&lt;&gt;""), 0), 0), IF(ISNUMBER(행번호), HYPERLINK("#gid=" &amp; "1759022251" &amp; "&amp;range=A" &amp; 행번호, "이동"), "X"))</f>
        <v>X</v>
      </c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</row>
    <row r="530">
      <c r="A530" s="124"/>
      <c r="B530" s="116">
        <v>248.0</v>
      </c>
      <c r="C530" s="142">
        <v>46100.0</v>
      </c>
      <c r="D530" s="126" t="s">
        <v>88</v>
      </c>
      <c r="E530" s="163"/>
      <c r="F530" s="128" t="s">
        <v>104</v>
      </c>
      <c r="G530" s="129" t="s">
        <v>175</v>
      </c>
      <c r="H530" s="129" t="s">
        <v>918</v>
      </c>
      <c r="I530" s="129" t="s">
        <v>100</v>
      </c>
      <c r="J530" s="129" t="s">
        <v>916</v>
      </c>
      <c r="K530" s="158" t="s">
        <v>602</v>
      </c>
      <c r="L530" s="126">
        <v>0.25</v>
      </c>
      <c r="M530" s="126">
        <v>0.0</v>
      </c>
      <c r="N530" s="132" t="str">
        <f t="array" ref="N530">LET(행번호, MATCH(1, INDEX(('수주 및 입금 진행현황'!$F:$F=G530) * ('수주 및 입금 진행현황'!$G:$G=H530) * ('수주 및 입금 진행현황'!$F:$F&lt;&gt;""), 0), 0), IF(ISNUMBER(행번호), HYPERLINK("#gid=" &amp; "1759022251" &amp; "&amp;range=A" &amp; 행번호, "이동"), "X"))</f>
        <v>X</v>
      </c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</row>
    <row r="531">
      <c r="A531" s="124"/>
      <c r="B531" s="116">
        <v>247.0</v>
      </c>
      <c r="C531" s="142">
        <v>46100.0</v>
      </c>
      <c r="D531" s="126" t="s">
        <v>88</v>
      </c>
      <c r="E531" s="163"/>
      <c r="F531" s="128" t="s">
        <v>111</v>
      </c>
      <c r="G531" s="129" t="s">
        <v>175</v>
      </c>
      <c r="H531" s="129" t="s">
        <v>919</v>
      </c>
      <c r="I531" s="129" t="s">
        <v>100</v>
      </c>
      <c r="J531" s="129" t="s">
        <v>916</v>
      </c>
      <c r="K531" s="158" t="s">
        <v>602</v>
      </c>
      <c r="L531" s="126">
        <v>0.25</v>
      </c>
      <c r="M531" s="126">
        <v>0.0</v>
      </c>
      <c r="N531" s="132" t="str">
        <f t="array" ref="N531">LET(행번호, MATCH(1, INDEX(('수주 및 입금 진행현황'!$F:$F=G531) * ('수주 및 입금 진행현황'!$G:$G=H531) * ('수주 및 입금 진행현황'!$F:$F&lt;&gt;""), 0), 0), IF(ISNUMBER(행번호), HYPERLINK("#gid=" &amp; "1759022251" &amp; "&amp;range=A" &amp; 행번호, "이동"), "X"))</f>
        <v>X</v>
      </c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</row>
    <row r="532">
      <c r="A532" s="124"/>
      <c r="B532" s="116">
        <v>246.0</v>
      </c>
      <c r="C532" s="142">
        <v>46100.0</v>
      </c>
      <c r="D532" s="126" t="s">
        <v>88</v>
      </c>
      <c r="E532" s="163"/>
      <c r="F532" s="128" t="s">
        <v>90</v>
      </c>
      <c r="G532" s="129" t="s">
        <v>97</v>
      </c>
      <c r="H532" s="129" t="s">
        <v>920</v>
      </c>
      <c r="I532" s="129" t="s">
        <v>86</v>
      </c>
      <c r="J532" s="129" t="s">
        <v>916</v>
      </c>
      <c r="K532" s="158" t="s">
        <v>874</v>
      </c>
      <c r="L532" s="126">
        <v>0.5</v>
      </c>
      <c r="M532" s="126">
        <v>0.0</v>
      </c>
      <c r="N532" s="134" t="s">
        <v>95</v>
      </c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</row>
    <row r="533">
      <c r="A533" s="124"/>
      <c r="B533" s="116">
        <v>245.0</v>
      </c>
      <c r="C533" s="142">
        <v>46100.0</v>
      </c>
      <c r="D533" s="126" t="s">
        <v>88</v>
      </c>
      <c r="E533" s="163"/>
      <c r="F533" s="128" t="s">
        <v>90</v>
      </c>
      <c r="G533" s="129" t="s">
        <v>97</v>
      </c>
      <c r="H533" s="129" t="s">
        <v>920</v>
      </c>
      <c r="I533" s="129" t="s">
        <v>93</v>
      </c>
      <c r="J533" s="129" t="s">
        <v>916</v>
      </c>
      <c r="K533" s="158" t="s">
        <v>600</v>
      </c>
      <c r="L533" s="126">
        <v>0.25</v>
      </c>
      <c r="M533" s="126">
        <v>0.0</v>
      </c>
      <c r="N533" s="134" t="s">
        <v>95</v>
      </c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</row>
    <row r="534">
      <c r="A534" s="124"/>
      <c r="B534" s="116">
        <v>244.0</v>
      </c>
      <c r="C534" s="143">
        <v>46099.0</v>
      </c>
      <c r="D534" s="126" t="s">
        <v>540</v>
      </c>
      <c r="E534" s="163"/>
      <c r="F534" s="128" t="s">
        <v>163</v>
      </c>
      <c r="G534" s="129" t="s">
        <v>187</v>
      </c>
      <c r="H534" s="129" t="s">
        <v>921</v>
      </c>
      <c r="I534" s="129" t="s">
        <v>86</v>
      </c>
      <c r="J534" s="129" t="s">
        <v>922</v>
      </c>
      <c r="K534" s="158" t="s">
        <v>923</v>
      </c>
      <c r="L534" s="126">
        <v>0.5</v>
      </c>
      <c r="M534" s="126">
        <v>0.0</v>
      </c>
      <c r="N534" s="132" t="str">
        <f t="array" ref="N534">LET(행번호, MATCH(1, INDEX(('수주 및 입금 진행현황'!$F:$F=G534) * ('수주 및 입금 진행현황'!$G:$G=H534) * ('수주 및 입금 진행현황'!$F:$F&lt;&gt;""), 0), 0), IF(ISNUMBER(행번호), HYPERLINK("#gid=" &amp; "1759022251" &amp; "&amp;range=A" &amp; 행번호, "이동"), "X"))</f>
        <v>X</v>
      </c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</row>
    <row r="535">
      <c r="A535" s="124"/>
      <c r="B535" s="116">
        <v>243.0</v>
      </c>
      <c r="C535" s="143">
        <v>46099.0</v>
      </c>
      <c r="D535" s="126" t="s">
        <v>186</v>
      </c>
      <c r="E535" s="163"/>
      <c r="F535" s="128" t="s">
        <v>163</v>
      </c>
      <c r="G535" s="129" t="s">
        <v>187</v>
      </c>
      <c r="H535" s="129" t="s">
        <v>924</v>
      </c>
      <c r="I535" s="129" t="s">
        <v>86</v>
      </c>
      <c r="J535" s="129" t="s">
        <v>925</v>
      </c>
      <c r="K535" s="158" t="s">
        <v>792</v>
      </c>
      <c r="L535" s="126">
        <v>0.5</v>
      </c>
      <c r="M535" s="126">
        <v>0.0</v>
      </c>
      <c r="N535" s="132" t="str">
        <f t="array" ref="N535">LET(행번호, MATCH(1, INDEX(('수주 및 입금 진행현황'!$F:$F=G535) * ('수주 및 입금 진행현황'!$G:$G=H535) * ('수주 및 입금 진행현황'!$F:$F&lt;&gt;""), 0), 0), IF(ISNUMBER(행번호), HYPERLINK("#gid=" &amp; "1759022251" &amp; "&amp;range=A" &amp; 행번호, "이동"), "X"))</f>
        <v>X</v>
      </c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</row>
    <row r="536">
      <c r="A536" s="124"/>
      <c r="B536" s="116">
        <v>242.0</v>
      </c>
      <c r="C536" s="143">
        <v>46099.0</v>
      </c>
      <c r="D536" s="126" t="s">
        <v>88</v>
      </c>
      <c r="E536" s="163"/>
      <c r="F536" s="128" t="s">
        <v>104</v>
      </c>
      <c r="G536" s="129" t="s">
        <v>175</v>
      </c>
      <c r="H536" s="129" t="s">
        <v>917</v>
      </c>
      <c r="I536" s="129" t="s">
        <v>86</v>
      </c>
      <c r="J536" s="129" t="s">
        <v>926</v>
      </c>
      <c r="K536" s="166" t="s">
        <v>927</v>
      </c>
      <c r="L536" s="126">
        <v>0.5</v>
      </c>
      <c r="M536" s="126">
        <v>0.0</v>
      </c>
      <c r="N536" s="132" t="str">
        <f t="array" ref="N536">LET(행번호, MATCH(1, INDEX(('수주 및 입금 진행현황'!$F:$F=G536) * ('수주 및 입금 진행현황'!$G:$G=H536) * ('수주 및 입금 진행현황'!$F:$F&lt;&gt;""), 0), 0), IF(ISNUMBER(행번호), HYPERLINK("#gid=" &amp; "1759022251" &amp; "&amp;range=A" &amp; 행번호, "이동"), "X"))</f>
        <v>X</v>
      </c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</row>
    <row r="537">
      <c r="A537" s="124"/>
      <c r="B537" s="116">
        <v>241.0</v>
      </c>
      <c r="C537" s="125">
        <v>46099.0</v>
      </c>
      <c r="D537" s="126" t="s">
        <v>540</v>
      </c>
      <c r="E537" s="163"/>
      <c r="F537" s="128" t="s">
        <v>554</v>
      </c>
      <c r="G537" s="129" t="s">
        <v>187</v>
      </c>
      <c r="H537" s="129" t="s">
        <v>928</v>
      </c>
      <c r="I537" s="129" t="s">
        <v>86</v>
      </c>
      <c r="J537" s="129" t="s">
        <v>929</v>
      </c>
      <c r="K537" s="158" t="s">
        <v>930</v>
      </c>
      <c r="L537" s="126">
        <v>0.5</v>
      </c>
      <c r="M537" s="126">
        <v>0.0</v>
      </c>
      <c r="N537" s="132" t="str">
        <f t="array" ref="N537">LET(행번호, MATCH(1, INDEX(('수주 및 입금 진행현황'!$F:$F=G537) * ('수주 및 입금 진행현황'!$G:$G=H537) * ('수주 및 입금 진행현황'!$F:$F&lt;&gt;""), 0), 0), IF(ISNUMBER(행번호), HYPERLINK("#gid=" &amp; "1759022251" &amp; "&amp;range=A" &amp; 행번호, "이동"), "X"))</f>
        <v>X</v>
      </c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</row>
    <row r="538">
      <c r="A538" s="124"/>
      <c r="B538" s="116">
        <v>240.0</v>
      </c>
      <c r="C538" s="143">
        <v>46099.0</v>
      </c>
      <c r="D538" s="126" t="s">
        <v>186</v>
      </c>
      <c r="E538" s="163"/>
      <c r="F538" s="128" t="s">
        <v>554</v>
      </c>
      <c r="G538" s="129" t="s">
        <v>187</v>
      </c>
      <c r="H538" s="129" t="s">
        <v>931</v>
      </c>
      <c r="I538" s="129" t="s">
        <v>86</v>
      </c>
      <c r="J538" s="129" t="s">
        <v>932</v>
      </c>
      <c r="K538" s="158" t="s">
        <v>930</v>
      </c>
      <c r="L538" s="126">
        <v>0.5</v>
      </c>
      <c r="M538" s="126">
        <v>0.0</v>
      </c>
      <c r="N538" s="132" t="str">
        <f t="array" ref="N538">LET(행번호, MATCH(1, INDEX(('수주 및 입금 진행현황'!$F:$F=G538) * ('수주 및 입금 진행현황'!$G:$G=H538) * ('수주 및 입금 진행현황'!$F:$F&lt;&gt;""), 0), 0), IF(ISNUMBER(행번호), HYPERLINK("#gid=" &amp; "1759022251" &amp; "&amp;range=A" &amp; 행번호, "이동"), "X"))</f>
        <v>X</v>
      </c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</row>
    <row r="539">
      <c r="A539" s="124"/>
      <c r="B539" s="116">
        <v>239.0</v>
      </c>
      <c r="C539" s="125">
        <v>46099.0</v>
      </c>
      <c r="D539" s="126" t="s">
        <v>540</v>
      </c>
      <c r="E539" s="163"/>
      <c r="F539" s="128" t="s">
        <v>83</v>
      </c>
      <c r="G539" s="129" t="s">
        <v>187</v>
      </c>
      <c r="H539" s="129" t="s">
        <v>933</v>
      </c>
      <c r="I539" s="129" t="s">
        <v>86</v>
      </c>
      <c r="J539" s="129" t="s">
        <v>934</v>
      </c>
      <c r="K539" s="158" t="s">
        <v>935</v>
      </c>
      <c r="L539" s="126">
        <v>0.5</v>
      </c>
      <c r="M539" s="126">
        <v>0.0</v>
      </c>
      <c r="N539" s="132" t="str">
        <f t="array" ref="N539">LET(행번호, MATCH(1, INDEX(('수주 및 입금 진행현황'!$F:$F=G539) * ('수주 및 입금 진행현황'!$G:$G=H539) * ('수주 및 입금 진행현황'!$F:$F&lt;&gt;""), 0), 0), IF(ISNUMBER(행번호), HYPERLINK("#gid=" &amp; "1759022251" &amp; "&amp;range=A" &amp; 행번호, "이동"), "X"))</f>
        <v>X</v>
      </c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</row>
    <row r="540">
      <c r="A540" s="124"/>
      <c r="B540" s="116">
        <v>238.0</v>
      </c>
      <c r="C540" s="143">
        <v>46099.0</v>
      </c>
      <c r="D540" s="126" t="s">
        <v>186</v>
      </c>
      <c r="E540" s="163"/>
      <c r="F540" s="128" t="s">
        <v>554</v>
      </c>
      <c r="G540" s="129" t="s">
        <v>187</v>
      </c>
      <c r="H540" s="129" t="s">
        <v>936</v>
      </c>
      <c r="I540" s="129" t="s">
        <v>86</v>
      </c>
      <c r="J540" s="129" t="s">
        <v>934</v>
      </c>
      <c r="K540" s="158" t="s">
        <v>935</v>
      </c>
      <c r="L540" s="126">
        <v>0.5</v>
      </c>
      <c r="M540" s="126">
        <v>0.0</v>
      </c>
      <c r="N540" s="132" t="str">
        <f t="array" ref="N540">LET(행번호, MATCH(1, INDEX(('수주 및 입금 진행현황'!$F:$F=G540) * ('수주 및 입금 진행현황'!$G:$G=H540) * ('수주 및 입금 진행현황'!$F:$F&lt;&gt;""), 0), 0), IF(ISNUMBER(행번호), HYPERLINK("#gid=" &amp; "1759022251" &amp; "&amp;range=A" &amp; 행번호, "이동"), "X"))</f>
        <v>X</v>
      </c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</row>
    <row r="541">
      <c r="A541" s="124"/>
      <c r="B541" s="116">
        <v>237.0</v>
      </c>
      <c r="C541" s="143">
        <v>46099.0</v>
      </c>
      <c r="D541" s="126" t="s">
        <v>81</v>
      </c>
      <c r="E541" s="163"/>
      <c r="F541" s="128" t="s">
        <v>111</v>
      </c>
      <c r="G541" s="129" t="s">
        <v>357</v>
      </c>
      <c r="H541" s="129" t="s">
        <v>894</v>
      </c>
      <c r="I541" s="129" t="s">
        <v>86</v>
      </c>
      <c r="J541" s="129" t="s">
        <v>937</v>
      </c>
      <c r="K541" s="164" t="s">
        <v>938</v>
      </c>
      <c r="L541" s="126">
        <v>0.5</v>
      </c>
      <c r="M541" s="126">
        <v>0.0</v>
      </c>
      <c r="N541" s="134" t="s">
        <v>95</v>
      </c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</row>
    <row r="542">
      <c r="A542" s="124"/>
      <c r="B542" s="116">
        <v>236.0</v>
      </c>
      <c r="C542" s="143">
        <v>46099.0</v>
      </c>
      <c r="D542" s="126" t="s">
        <v>81</v>
      </c>
      <c r="E542" s="163"/>
      <c r="F542" s="128" t="s">
        <v>111</v>
      </c>
      <c r="G542" s="129" t="s">
        <v>357</v>
      </c>
      <c r="H542" s="129" t="s">
        <v>895</v>
      </c>
      <c r="I542" s="129" t="s">
        <v>86</v>
      </c>
      <c r="J542" s="129" t="s">
        <v>937</v>
      </c>
      <c r="K542" s="164" t="s">
        <v>939</v>
      </c>
      <c r="L542" s="126">
        <v>0.5</v>
      </c>
      <c r="M542" s="126">
        <v>0.0</v>
      </c>
      <c r="N542" s="134" t="s">
        <v>95</v>
      </c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</row>
    <row r="543">
      <c r="A543" s="124"/>
      <c r="B543" s="116">
        <v>235.0</v>
      </c>
      <c r="C543" s="143">
        <v>46099.0</v>
      </c>
      <c r="D543" s="126" t="s">
        <v>88</v>
      </c>
      <c r="E543" s="163"/>
      <c r="F543" s="128" t="s">
        <v>104</v>
      </c>
      <c r="G543" s="129" t="s">
        <v>175</v>
      </c>
      <c r="H543" s="129" t="s">
        <v>914</v>
      </c>
      <c r="I543" s="129" t="s">
        <v>86</v>
      </c>
      <c r="J543" s="129" t="s">
        <v>940</v>
      </c>
      <c r="K543" s="158" t="s">
        <v>874</v>
      </c>
      <c r="L543" s="126">
        <v>0.5</v>
      </c>
      <c r="M543" s="126">
        <v>0.0</v>
      </c>
      <c r="N543" s="132" t="str">
        <f t="array" ref="N543">LET(행번호, MATCH(1, INDEX(('수주 및 입금 진행현황'!$F:$F=G543) * ('수주 및 입금 진행현황'!$G:$G=H543) * ('수주 및 입금 진행현황'!$F:$F&lt;&gt;""), 0), 0), IF(ISNUMBER(행번호), HYPERLINK("#gid=" &amp; "1759022251" &amp; "&amp;range=A" &amp; 행번호, "이동"), "X"))</f>
        <v>X</v>
      </c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</row>
    <row r="544">
      <c r="A544" s="124"/>
      <c r="B544" s="116">
        <v>234.0</v>
      </c>
      <c r="C544" s="142">
        <v>46098.0</v>
      </c>
      <c r="D544" s="126" t="s">
        <v>88</v>
      </c>
      <c r="E544" s="163"/>
      <c r="F544" s="128" t="s">
        <v>90</v>
      </c>
      <c r="G544" s="129" t="s">
        <v>91</v>
      </c>
      <c r="H544" s="129" t="s">
        <v>941</v>
      </c>
      <c r="I544" s="129" t="s">
        <v>100</v>
      </c>
      <c r="J544" s="129" t="s">
        <v>942</v>
      </c>
      <c r="K544" s="158" t="s">
        <v>602</v>
      </c>
      <c r="L544" s="126">
        <v>0.25</v>
      </c>
      <c r="M544" s="126">
        <v>0.0</v>
      </c>
      <c r="N544" s="132" t="str">
        <f t="array" ref="N544">LET(행번호, MATCH(1, INDEX(('수주 및 입금 진행현황'!$F:$F=G544) * ('수주 및 입금 진행현황'!$G:$G=H544) * ('수주 및 입금 진행현황'!$F:$F&lt;&gt;""), 0), 0), IF(ISNUMBER(행번호), HYPERLINK("#gid=" &amp; "1759022251" &amp; "&amp;range=A" &amp; 행번호, "이동"), "X"))</f>
        <v>X</v>
      </c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</row>
    <row r="545">
      <c r="A545" s="124"/>
      <c r="B545" s="116">
        <v>233.0</v>
      </c>
      <c r="C545" s="142">
        <v>46098.0</v>
      </c>
      <c r="D545" s="126" t="s">
        <v>88</v>
      </c>
      <c r="E545" s="163"/>
      <c r="F545" s="128" t="s">
        <v>90</v>
      </c>
      <c r="G545" s="129" t="s">
        <v>91</v>
      </c>
      <c r="H545" s="129" t="s">
        <v>941</v>
      </c>
      <c r="I545" s="129" t="s">
        <v>86</v>
      </c>
      <c r="J545" s="129" t="s">
        <v>942</v>
      </c>
      <c r="K545" s="166" t="s">
        <v>943</v>
      </c>
      <c r="L545" s="126">
        <v>0.5</v>
      </c>
      <c r="M545" s="126">
        <v>0.0</v>
      </c>
      <c r="N545" s="132" t="str">
        <f t="array" ref="N545">LET(행번호, MATCH(1, INDEX(('수주 및 입금 진행현황'!$F:$F=G545) * ('수주 및 입금 진행현황'!$G:$G=H545) * ('수주 및 입금 진행현황'!$F:$F&lt;&gt;""), 0), 0), IF(ISNUMBER(행번호), HYPERLINK("#gid=" &amp; "1759022251" &amp; "&amp;range=A" &amp; 행번호, "이동"), "X"))</f>
        <v>X</v>
      </c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</row>
    <row r="546">
      <c r="A546" s="124"/>
      <c r="B546" s="116">
        <v>232.0</v>
      </c>
      <c r="C546" s="142">
        <v>46098.0</v>
      </c>
      <c r="D546" s="126" t="s">
        <v>88</v>
      </c>
      <c r="E546" s="163"/>
      <c r="F546" s="128" t="s">
        <v>90</v>
      </c>
      <c r="G546" s="129" t="s">
        <v>91</v>
      </c>
      <c r="H546" s="129" t="s">
        <v>941</v>
      </c>
      <c r="I546" s="129" t="s">
        <v>93</v>
      </c>
      <c r="J546" s="129" t="s">
        <v>942</v>
      </c>
      <c r="K546" s="158" t="s">
        <v>600</v>
      </c>
      <c r="L546" s="126">
        <v>0.25</v>
      </c>
      <c r="M546" s="126">
        <v>0.0</v>
      </c>
      <c r="N546" s="132" t="str">
        <f t="array" ref="N546">LET(행번호, MATCH(1, INDEX(('수주 및 입금 진행현황'!$F:$F=G546) * ('수주 및 입금 진행현황'!$G:$G=H546) * ('수주 및 입금 진행현황'!$F:$F&lt;&gt;""), 0), 0), IF(ISNUMBER(행번호), HYPERLINK("#gid=" &amp; "1759022251" &amp; "&amp;range=A" &amp; 행번호, "이동"), "X"))</f>
        <v>X</v>
      </c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</row>
    <row r="547">
      <c r="A547" s="124"/>
      <c r="B547" s="116">
        <v>231.0</v>
      </c>
      <c r="C547" s="142">
        <v>46098.0</v>
      </c>
      <c r="D547" s="126" t="s">
        <v>88</v>
      </c>
      <c r="E547" s="163"/>
      <c r="F547" s="128" t="s">
        <v>83</v>
      </c>
      <c r="G547" s="129" t="s">
        <v>142</v>
      </c>
      <c r="H547" s="129" t="s">
        <v>944</v>
      </c>
      <c r="I547" s="129" t="s">
        <v>100</v>
      </c>
      <c r="J547" s="129" t="s">
        <v>945</v>
      </c>
      <c r="K547" s="158" t="s">
        <v>602</v>
      </c>
      <c r="L547" s="126">
        <v>0.25</v>
      </c>
      <c r="M547" s="126">
        <v>0.0</v>
      </c>
      <c r="N547" s="132" t="str">
        <f t="array" ref="N547">LET(행번호, MATCH(1, INDEX(('수주 및 입금 진행현황'!$F:$F=G547) * ('수주 및 입금 진행현황'!$G:$G=H547) * ('수주 및 입금 진행현황'!$F:$F&lt;&gt;""), 0), 0), IF(ISNUMBER(행번호), HYPERLINK("#gid=" &amp; "1759022251" &amp; "&amp;range=A" &amp; 행번호, "이동"), "X"))</f>
        <v>X</v>
      </c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</row>
    <row r="548">
      <c r="A548" s="124"/>
      <c r="B548" s="116">
        <v>230.0</v>
      </c>
      <c r="C548" s="143">
        <v>46097.0</v>
      </c>
      <c r="D548" s="126" t="s">
        <v>88</v>
      </c>
      <c r="E548" s="163"/>
      <c r="F548" s="128" t="s">
        <v>104</v>
      </c>
      <c r="G548" s="129" t="s">
        <v>357</v>
      </c>
      <c r="H548" s="129" t="s">
        <v>946</v>
      </c>
      <c r="I548" s="129" t="s">
        <v>100</v>
      </c>
      <c r="J548" s="129" t="s">
        <v>947</v>
      </c>
      <c r="K548" s="158" t="s">
        <v>602</v>
      </c>
      <c r="L548" s="126">
        <v>0.25</v>
      </c>
      <c r="M548" s="126">
        <v>0.0</v>
      </c>
      <c r="N548" s="134" t="s">
        <v>95</v>
      </c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</row>
    <row r="549">
      <c r="A549" s="124"/>
      <c r="B549" s="116">
        <v>229.0</v>
      </c>
      <c r="C549" s="125">
        <v>46097.0</v>
      </c>
      <c r="D549" s="126" t="s">
        <v>88</v>
      </c>
      <c r="E549" s="163"/>
      <c r="F549" s="128" t="s">
        <v>90</v>
      </c>
      <c r="G549" s="129" t="s">
        <v>357</v>
      </c>
      <c r="H549" s="129" t="s">
        <v>948</v>
      </c>
      <c r="I549" s="129" t="s">
        <v>100</v>
      </c>
      <c r="J549" s="129" t="s">
        <v>949</v>
      </c>
      <c r="K549" s="158" t="s">
        <v>602</v>
      </c>
      <c r="L549" s="126">
        <v>0.25</v>
      </c>
      <c r="M549" s="126">
        <v>0.0</v>
      </c>
      <c r="N549" s="132" t="str">
        <f t="array" ref="N549">LET(행번호, MATCH(1, INDEX(('수주 및 입금 진행현황'!$F:$F=G549) * ('수주 및 입금 진행현황'!$G:$G=H549) * ('수주 및 입금 진행현황'!$F:$F&lt;&gt;""), 0), 0), IF(ISNUMBER(행번호), HYPERLINK("#gid=" &amp; "1759022251" &amp; "&amp;range=A" &amp; 행번호, "이동"), "X"))</f>
        <v>X</v>
      </c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</row>
    <row r="550">
      <c r="A550" s="124"/>
      <c r="B550" s="116">
        <v>228.0</v>
      </c>
      <c r="C550" s="125">
        <v>46097.0</v>
      </c>
      <c r="D550" s="126" t="s">
        <v>88</v>
      </c>
      <c r="E550" s="163"/>
      <c r="F550" s="128" t="s">
        <v>332</v>
      </c>
      <c r="G550" s="129" t="s">
        <v>200</v>
      </c>
      <c r="H550" s="129" t="s">
        <v>950</v>
      </c>
      <c r="I550" s="129" t="s">
        <v>100</v>
      </c>
      <c r="J550" s="129" t="s">
        <v>951</v>
      </c>
      <c r="K550" s="158" t="s">
        <v>602</v>
      </c>
      <c r="L550" s="126">
        <v>0.25</v>
      </c>
      <c r="M550" s="126">
        <v>0.0</v>
      </c>
      <c r="N550" s="132" t="str">
        <f t="array" ref="N550">LET(행번호, MATCH(1, INDEX(('수주 및 입금 진행현황'!$F:$F=G550) * ('수주 및 입금 진행현황'!$G:$G=H550) * ('수주 및 입금 진행현황'!$F:$F&lt;&gt;""), 0), 0), IF(ISNUMBER(행번호), HYPERLINK("#gid=" &amp; "1759022251" &amp; "&amp;range=A" &amp; 행번호, "이동"), "X"))</f>
        <v>X</v>
      </c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</row>
    <row r="551">
      <c r="A551" s="124"/>
      <c r="B551" s="116">
        <v>227.0</v>
      </c>
      <c r="C551" s="125">
        <v>46097.0</v>
      </c>
      <c r="D551" s="126" t="s">
        <v>88</v>
      </c>
      <c r="E551" s="163"/>
      <c r="F551" s="128" t="s">
        <v>90</v>
      </c>
      <c r="G551" s="129" t="s">
        <v>357</v>
      </c>
      <c r="H551" s="129" t="s">
        <v>952</v>
      </c>
      <c r="I551" s="129" t="s">
        <v>86</v>
      </c>
      <c r="J551" s="129" t="s">
        <v>951</v>
      </c>
      <c r="K551" s="158" t="s">
        <v>874</v>
      </c>
      <c r="L551" s="126">
        <v>0.5</v>
      </c>
      <c r="M551" s="126">
        <v>0.0</v>
      </c>
      <c r="N551" s="132" t="str">
        <f t="array" ref="N551">LET(행번호, MATCH(1, INDEX(('수주 및 입금 진행현황'!$F:$F=G551) * ('수주 및 입금 진행현황'!$G:$G=H551) * ('수주 및 입금 진행현황'!$F:$F&lt;&gt;""), 0), 0), IF(ISNUMBER(행번호), HYPERLINK("#gid=" &amp; "1759022251" &amp; "&amp;range=A" &amp; 행번호, "이동"), "X"))</f>
        <v>X</v>
      </c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</row>
    <row r="552">
      <c r="A552" s="124"/>
      <c r="B552" s="116">
        <v>226.0</v>
      </c>
      <c r="C552" s="125">
        <v>46097.0</v>
      </c>
      <c r="D552" s="126" t="s">
        <v>88</v>
      </c>
      <c r="E552" s="163"/>
      <c r="F552" s="128" t="s">
        <v>90</v>
      </c>
      <c r="G552" s="129" t="s">
        <v>357</v>
      </c>
      <c r="H552" s="129" t="s">
        <v>952</v>
      </c>
      <c r="I552" s="129" t="s">
        <v>93</v>
      </c>
      <c r="J552" s="129" t="s">
        <v>951</v>
      </c>
      <c r="K552" s="158" t="s">
        <v>600</v>
      </c>
      <c r="L552" s="126">
        <v>0.25</v>
      </c>
      <c r="M552" s="126">
        <v>0.0</v>
      </c>
      <c r="N552" s="132" t="str">
        <f t="array" ref="N552">LET(행번호, MATCH(1, INDEX(('수주 및 입금 진행현황'!$F:$F=G552) * ('수주 및 입금 진행현황'!$G:$G=H552) * ('수주 및 입금 진행현황'!$F:$F&lt;&gt;""), 0), 0), IF(ISNUMBER(행번호), HYPERLINK("#gid=" &amp; "1759022251" &amp; "&amp;range=A" &amp; 행번호, "이동"), "X"))</f>
        <v>X</v>
      </c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</row>
    <row r="553">
      <c r="A553" s="124"/>
      <c r="B553" s="116">
        <v>225.0</v>
      </c>
      <c r="C553" s="125">
        <v>46097.0</v>
      </c>
      <c r="D553" s="126" t="s">
        <v>88</v>
      </c>
      <c r="E553" s="163"/>
      <c r="F553" s="128" t="s">
        <v>90</v>
      </c>
      <c r="G553" s="129" t="s">
        <v>123</v>
      </c>
      <c r="H553" s="129" t="s">
        <v>953</v>
      </c>
      <c r="I553" s="129" t="s">
        <v>100</v>
      </c>
      <c r="J553" s="129" t="s">
        <v>954</v>
      </c>
      <c r="K553" s="158" t="s">
        <v>602</v>
      </c>
      <c r="L553" s="126">
        <v>0.25</v>
      </c>
      <c r="M553" s="126">
        <v>0.0</v>
      </c>
      <c r="N553" s="134" t="s">
        <v>95</v>
      </c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</row>
    <row r="554">
      <c r="A554" s="124"/>
      <c r="B554" s="116">
        <v>224.0</v>
      </c>
      <c r="C554" s="125">
        <v>46097.0</v>
      </c>
      <c r="D554" s="126" t="s">
        <v>88</v>
      </c>
      <c r="E554" s="163"/>
      <c r="F554" s="128" t="s">
        <v>90</v>
      </c>
      <c r="G554" s="129" t="s">
        <v>123</v>
      </c>
      <c r="H554" s="129" t="s">
        <v>953</v>
      </c>
      <c r="I554" s="129" t="s">
        <v>86</v>
      </c>
      <c r="J554" s="129" t="s">
        <v>954</v>
      </c>
      <c r="K554" s="158" t="s">
        <v>874</v>
      </c>
      <c r="L554" s="126">
        <v>0.25</v>
      </c>
      <c r="M554" s="126">
        <v>0.0</v>
      </c>
      <c r="N554" s="134" t="s">
        <v>95</v>
      </c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</row>
    <row r="555">
      <c r="A555" s="124"/>
      <c r="B555" s="116">
        <v>223.0</v>
      </c>
      <c r="C555" s="125">
        <v>46097.0</v>
      </c>
      <c r="D555" s="126" t="s">
        <v>88</v>
      </c>
      <c r="E555" s="163"/>
      <c r="F555" s="128" t="s">
        <v>90</v>
      </c>
      <c r="G555" s="129" t="s">
        <v>123</v>
      </c>
      <c r="H555" s="129" t="s">
        <v>953</v>
      </c>
      <c r="I555" s="129" t="s">
        <v>93</v>
      </c>
      <c r="J555" s="129" t="s">
        <v>954</v>
      </c>
      <c r="K555" s="158" t="s">
        <v>600</v>
      </c>
      <c r="L555" s="126">
        <v>0.5</v>
      </c>
      <c r="M555" s="126">
        <v>0.0</v>
      </c>
      <c r="N555" s="134" t="s">
        <v>95</v>
      </c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</row>
    <row r="556">
      <c r="A556" s="124"/>
      <c r="B556" s="116">
        <v>222.0</v>
      </c>
      <c r="C556" s="125">
        <v>46097.0</v>
      </c>
      <c r="D556" s="126" t="s">
        <v>88</v>
      </c>
      <c r="E556" s="163"/>
      <c r="F556" s="128" t="s">
        <v>90</v>
      </c>
      <c r="G556" s="129" t="s">
        <v>123</v>
      </c>
      <c r="H556" s="129" t="s">
        <v>955</v>
      </c>
      <c r="I556" s="129" t="s">
        <v>100</v>
      </c>
      <c r="J556" s="129" t="s">
        <v>954</v>
      </c>
      <c r="K556" s="158" t="s">
        <v>602</v>
      </c>
      <c r="L556" s="126">
        <v>0.25</v>
      </c>
      <c r="M556" s="126">
        <v>0.0</v>
      </c>
      <c r="N556" s="134" t="s">
        <v>95</v>
      </c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</row>
    <row r="557">
      <c r="A557" s="124"/>
      <c r="B557" s="116">
        <v>221.0</v>
      </c>
      <c r="C557" s="125">
        <v>46097.0</v>
      </c>
      <c r="D557" s="126" t="s">
        <v>88</v>
      </c>
      <c r="E557" s="163"/>
      <c r="F557" s="128" t="s">
        <v>90</v>
      </c>
      <c r="G557" s="129" t="s">
        <v>123</v>
      </c>
      <c r="H557" s="129" t="s">
        <v>955</v>
      </c>
      <c r="I557" s="129" t="s">
        <v>86</v>
      </c>
      <c r="J557" s="129" t="s">
        <v>954</v>
      </c>
      <c r="K557" s="158" t="s">
        <v>874</v>
      </c>
      <c r="L557" s="126">
        <v>0.5</v>
      </c>
      <c r="M557" s="126">
        <v>0.0</v>
      </c>
      <c r="N557" s="134" t="s">
        <v>95</v>
      </c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</row>
    <row r="558">
      <c r="A558" s="124"/>
      <c r="B558" s="116">
        <v>220.0</v>
      </c>
      <c r="C558" s="125">
        <v>46097.0</v>
      </c>
      <c r="D558" s="126" t="s">
        <v>88</v>
      </c>
      <c r="E558" s="163"/>
      <c r="F558" s="128" t="s">
        <v>90</v>
      </c>
      <c r="G558" s="129" t="s">
        <v>123</v>
      </c>
      <c r="H558" s="129" t="s">
        <v>955</v>
      </c>
      <c r="I558" s="129" t="s">
        <v>93</v>
      </c>
      <c r="J558" s="129" t="s">
        <v>954</v>
      </c>
      <c r="K558" s="158" t="s">
        <v>600</v>
      </c>
      <c r="L558" s="126">
        <v>0.25</v>
      </c>
      <c r="M558" s="126">
        <v>0.0</v>
      </c>
      <c r="N558" s="134" t="s">
        <v>95</v>
      </c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</row>
    <row r="559">
      <c r="A559" s="124"/>
      <c r="B559" s="116">
        <v>219.0</v>
      </c>
      <c r="C559" s="125">
        <v>46097.0</v>
      </c>
      <c r="D559" s="126" t="s">
        <v>81</v>
      </c>
      <c r="E559" s="163"/>
      <c r="F559" s="128" t="s">
        <v>83</v>
      </c>
      <c r="G559" s="129" t="s">
        <v>956</v>
      </c>
      <c r="H559" s="129" t="s">
        <v>957</v>
      </c>
      <c r="I559" s="129" t="s">
        <v>86</v>
      </c>
      <c r="J559" s="129" t="s">
        <v>958</v>
      </c>
      <c r="K559" s="164" t="s">
        <v>959</v>
      </c>
      <c r="L559" s="126">
        <v>0.5</v>
      </c>
      <c r="M559" s="132"/>
      <c r="N559" s="132" t="str">
        <f t="array" ref="N559">LET(행번호, MATCH(1, INDEX(('수주 및 입금 진행현황'!$F:$F=G559) * ('수주 및 입금 진행현황'!$G:$G=H559) * ('수주 및 입금 진행현황'!$F:$F&lt;&gt;""), 0), 0), IF(ISNUMBER(행번호), HYPERLINK("#gid=" &amp; "1759022251" &amp; "&amp;range=A" &amp; 행번호, "이동"), "X"))</f>
        <v>X</v>
      </c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</row>
    <row r="560">
      <c r="A560" s="124"/>
      <c r="B560" s="116">
        <v>218.0</v>
      </c>
      <c r="C560" s="125">
        <v>46097.0</v>
      </c>
      <c r="D560" s="126" t="s">
        <v>81</v>
      </c>
      <c r="E560" s="163"/>
      <c r="F560" s="128" t="s">
        <v>83</v>
      </c>
      <c r="G560" s="129" t="s">
        <v>956</v>
      </c>
      <c r="H560" s="129" t="s">
        <v>960</v>
      </c>
      <c r="I560" s="129" t="s">
        <v>86</v>
      </c>
      <c r="J560" s="129" t="s">
        <v>958</v>
      </c>
      <c r="K560" s="164" t="s">
        <v>961</v>
      </c>
      <c r="L560" s="126">
        <v>0.5</v>
      </c>
      <c r="M560" s="132"/>
      <c r="N560" s="132" t="str">
        <f t="array" ref="N560">LET(행번호, MATCH(1, INDEX(('수주 및 입금 진행현황'!$F:$F=G560) * ('수주 및 입금 진행현황'!$G:$G=H560) * ('수주 및 입금 진행현황'!$F:$F&lt;&gt;""), 0), 0), IF(ISNUMBER(행번호), HYPERLINK("#gid=" &amp; "1759022251" &amp; "&amp;range=A" &amp; 행번호, "이동"), "X"))</f>
        <v>X</v>
      </c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</row>
    <row r="561">
      <c r="A561" s="124"/>
      <c r="B561" s="116">
        <v>217.0</v>
      </c>
      <c r="C561" s="125">
        <v>46097.0</v>
      </c>
      <c r="D561" s="126" t="s">
        <v>81</v>
      </c>
      <c r="E561" s="163"/>
      <c r="F561" s="128" t="s">
        <v>83</v>
      </c>
      <c r="G561" s="129" t="s">
        <v>962</v>
      </c>
      <c r="H561" s="129" t="s">
        <v>963</v>
      </c>
      <c r="I561" s="129" t="s">
        <v>86</v>
      </c>
      <c r="J561" s="129" t="s">
        <v>958</v>
      </c>
      <c r="K561" s="158" t="s">
        <v>964</v>
      </c>
      <c r="L561" s="126">
        <v>0.5</v>
      </c>
      <c r="M561" s="132"/>
      <c r="N561" s="132" t="str">
        <f t="array" ref="N561">LET(행번호, MATCH(1, INDEX(('수주 및 입금 진행현황'!$F:$F=G561) * ('수주 및 입금 진행현황'!$G:$G=H561) * ('수주 및 입금 진행현황'!$F:$F&lt;&gt;""), 0), 0), IF(ISNUMBER(행번호), HYPERLINK("#gid=" &amp; "1759022251" &amp; "&amp;range=A" &amp; 행번호, "이동"), "X"))</f>
        <v>X</v>
      </c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</row>
    <row r="562">
      <c r="A562" s="124"/>
      <c r="B562" s="116">
        <v>216.0</v>
      </c>
      <c r="C562" s="125">
        <v>46097.0</v>
      </c>
      <c r="D562" s="126" t="s">
        <v>81</v>
      </c>
      <c r="E562" s="163"/>
      <c r="F562" s="128" t="s">
        <v>83</v>
      </c>
      <c r="G562" s="129" t="s">
        <v>965</v>
      </c>
      <c r="H562" s="129" t="s">
        <v>966</v>
      </c>
      <c r="I562" s="129" t="s">
        <v>86</v>
      </c>
      <c r="J562" s="129" t="s">
        <v>958</v>
      </c>
      <c r="K562" s="164" t="s">
        <v>967</v>
      </c>
      <c r="L562" s="126">
        <v>0.5</v>
      </c>
      <c r="M562" s="132"/>
      <c r="N562" s="132" t="str">
        <f t="array" ref="N562">LET(행번호, MATCH(1, INDEX(('수주 및 입금 진행현황'!$F:$F=G562) * ('수주 및 입금 진행현황'!$G:$G=H562) * ('수주 및 입금 진행현황'!$F:$F&lt;&gt;""), 0), 0), IF(ISNUMBER(행번호), HYPERLINK("#gid=" &amp; "1759022251" &amp; "&amp;range=A" &amp; 행번호, "이동"), "X"))</f>
        <v>X</v>
      </c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</row>
    <row r="563">
      <c r="A563" s="124"/>
      <c r="B563" s="116">
        <v>215.0</v>
      </c>
      <c r="C563" s="125">
        <v>46097.0</v>
      </c>
      <c r="D563" s="126" t="s">
        <v>81</v>
      </c>
      <c r="E563" s="163"/>
      <c r="F563" s="128" t="s">
        <v>83</v>
      </c>
      <c r="G563" s="129" t="s">
        <v>968</v>
      </c>
      <c r="H563" s="129" t="s">
        <v>969</v>
      </c>
      <c r="I563" s="129" t="s">
        <v>86</v>
      </c>
      <c r="J563" s="129" t="s">
        <v>958</v>
      </c>
      <c r="K563" s="158" t="s">
        <v>970</v>
      </c>
      <c r="L563" s="126">
        <v>0.5</v>
      </c>
      <c r="M563" s="132"/>
      <c r="N563" s="132" t="str">
        <f t="array" ref="N563">LET(행번호, MATCH(1, INDEX(('수주 및 입금 진행현황'!$F:$F=G563) * ('수주 및 입금 진행현황'!$G:$G=H563) * ('수주 및 입금 진행현황'!$F:$F&lt;&gt;""), 0), 0), IF(ISNUMBER(행번호), HYPERLINK("#gid=" &amp; "1759022251" &amp; "&amp;range=A" &amp; 행번호, "이동"), "X"))</f>
        <v>X</v>
      </c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</row>
    <row r="564">
      <c r="A564" s="124"/>
      <c r="B564" s="116">
        <v>214.0</v>
      </c>
      <c r="C564" s="125">
        <v>46097.0</v>
      </c>
      <c r="D564" s="126" t="s">
        <v>88</v>
      </c>
      <c r="E564" s="163"/>
      <c r="F564" s="128" t="s">
        <v>90</v>
      </c>
      <c r="G564" s="129" t="s">
        <v>244</v>
      </c>
      <c r="H564" s="129" t="s">
        <v>971</v>
      </c>
      <c r="I564" s="129" t="s">
        <v>100</v>
      </c>
      <c r="J564" s="129" t="s">
        <v>972</v>
      </c>
      <c r="K564" s="158" t="s">
        <v>602</v>
      </c>
      <c r="L564" s="126">
        <v>0.25</v>
      </c>
      <c r="M564" s="126">
        <v>0.0</v>
      </c>
      <c r="N564" s="132" t="str">
        <f t="array" ref="N564">LET(행번호, MATCH(1, INDEX(('수주 및 입금 진행현황'!$F:$F=G564) * ('수주 및 입금 진행현황'!$G:$G=H564) * ('수주 및 입금 진행현황'!$F:$F&lt;&gt;""), 0), 0), IF(ISNUMBER(행번호), HYPERLINK("#gid=" &amp; "1759022251" &amp; "&amp;range=A" &amp; 행번호, "이동"), "X"))</f>
        <v>X</v>
      </c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</row>
    <row r="565">
      <c r="A565" s="124"/>
      <c r="B565" s="116">
        <v>213.0</v>
      </c>
      <c r="C565" s="125">
        <v>46097.0</v>
      </c>
      <c r="D565" s="126" t="s">
        <v>88</v>
      </c>
      <c r="E565" s="163"/>
      <c r="F565" s="128" t="s">
        <v>90</v>
      </c>
      <c r="G565" s="129" t="s">
        <v>244</v>
      </c>
      <c r="H565" s="129" t="s">
        <v>971</v>
      </c>
      <c r="I565" s="129" t="s">
        <v>86</v>
      </c>
      <c r="J565" s="129" t="s">
        <v>972</v>
      </c>
      <c r="K565" s="158" t="s">
        <v>973</v>
      </c>
      <c r="L565" s="132"/>
      <c r="M565" s="126">
        <v>0.0</v>
      </c>
      <c r="N565" s="132" t="str">
        <f t="array" ref="N565">LET(행번호, MATCH(1, INDEX(('수주 및 입금 진행현황'!$F:$F=G565) * ('수주 및 입금 진행현황'!$G:$G=H565) * ('수주 및 입금 진행현황'!$F:$F&lt;&gt;""), 0), 0), IF(ISNUMBER(행번호), HYPERLINK("#gid=" &amp; "1759022251" &amp; "&amp;range=A" &amp; 행번호, "이동"), "X"))</f>
        <v>X</v>
      </c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</row>
    <row r="566">
      <c r="A566" s="124"/>
      <c r="B566" s="116">
        <v>212.0</v>
      </c>
      <c r="C566" s="125">
        <v>46097.0</v>
      </c>
      <c r="D566" s="126" t="s">
        <v>88</v>
      </c>
      <c r="E566" s="163"/>
      <c r="F566" s="128" t="s">
        <v>90</v>
      </c>
      <c r="G566" s="129" t="s">
        <v>244</v>
      </c>
      <c r="H566" s="129" t="s">
        <v>971</v>
      </c>
      <c r="I566" s="129" t="s">
        <v>93</v>
      </c>
      <c r="J566" s="129" t="s">
        <v>972</v>
      </c>
      <c r="K566" s="158" t="s">
        <v>600</v>
      </c>
      <c r="L566" s="126">
        <v>0.25</v>
      </c>
      <c r="M566" s="126">
        <v>0.0</v>
      </c>
      <c r="N566" s="132" t="str">
        <f t="array" ref="N566">LET(행번호, MATCH(1, INDEX(('수주 및 입금 진행현황'!$F:$F=G566) * ('수주 및 입금 진행현황'!$G:$G=H566) * ('수주 및 입금 진행현황'!$F:$F&lt;&gt;""), 0), 0), IF(ISNUMBER(행번호), HYPERLINK("#gid=" &amp; "1759022251" &amp; "&amp;range=A" &amp; 행번호, "이동"), "X"))</f>
        <v>X</v>
      </c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</row>
    <row r="567">
      <c r="A567" s="124"/>
      <c r="B567" s="116">
        <v>211.0</v>
      </c>
      <c r="C567" s="135">
        <v>46094.0</v>
      </c>
      <c r="D567" s="126" t="s">
        <v>116</v>
      </c>
      <c r="E567" s="127" t="s">
        <v>270</v>
      </c>
      <c r="F567" s="128" t="s">
        <v>83</v>
      </c>
      <c r="G567" s="129" t="s">
        <v>974</v>
      </c>
      <c r="H567" s="129" t="s">
        <v>975</v>
      </c>
      <c r="I567" s="129" t="s">
        <v>120</v>
      </c>
      <c r="J567" s="129" t="s">
        <v>976</v>
      </c>
      <c r="K567" s="166" t="s">
        <v>977</v>
      </c>
      <c r="L567" s="126">
        <v>1.5</v>
      </c>
      <c r="M567" s="132"/>
      <c r="N567" s="132" t="str">
        <f t="array" ref="N567">LET(행번호, MATCH(1, INDEX(('수주 및 입금 진행현황'!$F:$F=G567) * ('수주 및 입금 진행현황'!$G:$G=H567) * ('수주 및 입금 진행현황'!$F:$F&lt;&gt;""), 0), 0), IF(ISNUMBER(행번호), HYPERLINK("#gid=" &amp; "1759022251" &amp; "&amp;range=A" &amp; 행번호, "이동"), "X"))</f>
        <v>X</v>
      </c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</row>
    <row r="568">
      <c r="A568" s="124"/>
      <c r="B568" s="116">
        <v>210.0</v>
      </c>
      <c r="C568" s="125">
        <v>46093.0</v>
      </c>
      <c r="D568" s="126" t="s">
        <v>81</v>
      </c>
      <c r="E568" s="163"/>
      <c r="F568" s="128" t="s">
        <v>111</v>
      </c>
      <c r="G568" s="129" t="s">
        <v>978</v>
      </c>
      <c r="H568" s="129" t="s">
        <v>979</v>
      </c>
      <c r="I568" s="129" t="s">
        <v>86</v>
      </c>
      <c r="J568" s="129" t="s">
        <v>980</v>
      </c>
      <c r="K568" s="131" t="s">
        <v>981</v>
      </c>
      <c r="L568" s="126">
        <v>0.5</v>
      </c>
      <c r="M568" s="132"/>
      <c r="N568" s="132" t="str">
        <f t="array" ref="N568">LET(행번호, MATCH(1, INDEX(('수주 및 입금 진행현황'!$F:$F=G568) * ('수주 및 입금 진행현황'!$G:$G=H568) * ('수주 및 입금 진행현황'!$F:$F&lt;&gt;""), 0), 0), IF(ISNUMBER(행번호), HYPERLINK("#gid=" &amp; "1759022251" &amp; "&amp;range=A" &amp; 행번호, "이동"), "X"))</f>
        <v>X</v>
      </c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</row>
    <row r="569">
      <c r="A569" s="124"/>
      <c r="B569" s="116">
        <v>209.0</v>
      </c>
      <c r="C569" s="125">
        <v>46093.0</v>
      </c>
      <c r="D569" s="126" t="s">
        <v>81</v>
      </c>
      <c r="E569" s="163"/>
      <c r="F569" s="128" t="s">
        <v>111</v>
      </c>
      <c r="G569" s="129" t="s">
        <v>978</v>
      </c>
      <c r="H569" s="129" t="s">
        <v>982</v>
      </c>
      <c r="I569" s="129" t="s">
        <v>86</v>
      </c>
      <c r="J569" s="129" t="s">
        <v>980</v>
      </c>
      <c r="K569" s="131" t="s">
        <v>981</v>
      </c>
      <c r="L569" s="126">
        <v>0.5</v>
      </c>
      <c r="M569" s="132"/>
      <c r="N569" s="132" t="str">
        <f t="array" ref="N569">LET(행번호, MATCH(1, INDEX(('수주 및 입금 진행현황'!$F:$F=G569) * ('수주 및 입금 진행현황'!$G:$G=H569) * ('수주 및 입금 진행현황'!$F:$F&lt;&gt;""), 0), 0), IF(ISNUMBER(행번호), HYPERLINK("#gid=" &amp; "1759022251" &amp; "&amp;range=A" &amp; 행번호, "이동"), "X"))</f>
        <v>X</v>
      </c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</row>
    <row r="570">
      <c r="A570" s="124"/>
      <c r="B570" s="116">
        <v>208.0</v>
      </c>
      <c r="C570" s="142">
        <v>46092.0</v>
      </c>
      <c r="D570" s="126" t="s">
        <v>116</v>
      </c>
      <c r="E570" s="127" t="s">
        <v>270</v>
      </c>
      <c r="F570" s="128" t="s">
        <v>83</v>
      </c>
      <c r="G570" s="129" t="s">
        <v>118</v>
      </c>
      <c r="H570" s="129" t="s">
        <v>983</v>
      </c>
      <c r="I570" s="129" t="s">
        <v>86</v>
      </c>
      <c r="J570" s="129" t="s">
        <v>984</v>
      </c>
      <c r="K570" s="131" t="s">
        <v>985</v>
      </c>
      <c r="L570" s="126">
        <v>1.0</v>
      </c>
      <c r="M570" s="132"/>
      <c r="N570" s="132" t="str">
        <f t="array" ref="N570">LET(행번호, MATCH(1, INDEX(('수주 및 입금 진행현황'!$F:$F=G570) * ('수주 및 입금 진행현황'!$G:$G=H570) * ('수주 및 입금 진행현황'!$F:$F&lt;&gt;""), 0), 0), IF(ISNUMBER(행번호), HYPERLINK("#gid=" &amp; "1759022251" &amp; "&amp;range=A" &amp; 행번호, "이동"), "X"))</f>
        <v>X</v>
      </c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</row>
    <row r="571">
      <c r="A571" s="124"/>
      <c r="B571" s="116">
        <v>207.0</v>
      </c>
      <c r="C571" s="142">
        <v>46092.0</v>
      </c>
      <c r="D571" s="126" t="s">
        <v>88</v>
      </c>
      <c r="E571" s="163"/>
      <c r="F571" s="128" t="s">
        <v>104</v>
      </c>
      <c r="G571" s="129" t="s">
        <v>821</v>
      </c>
      <c r="H571" s="129" t="s">
        <v>822</v>
      </c>
      <c r="I571" s="129" t="s">
        <v>86</v>
      </c>
      <c r="J571" s="130">
        <v>46092.5</v>
      </c>
      <c r="K571" s="158" t="s">
        <v>874</v>
      </c>
      <c r="L571" s="126">
        <v>0.5</v>
      </c>
      <c r="M571" s="126">
        <v>0.0</v>
      </c>
      <c r="N571" s="132" t="str">
        <f t="array" ref="N571">LET(행번호, MATCH(1, INDEX(('수주 및 입금 진행현황'!$F:$F=G571) * ('수주 및 입금 진행현황'!$G:$G=H571) * ('수주 및 입금 진행현황'!$F:$F&lt;&gt;""), 0), 0), IF(ISNUMBER(행번호), HYPERLINK("#gid=" &amp; "1759022251" &amp; "&amp;range=A" &amp; 행번호, "이동"), "X"))</f>
        <v>X</v>
      </c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</row>
    <row r="572">
      <c r="A572" s="124"/>
      <c r="B572" s="116">
        <v>206.0</v>
      </c>
      <c r="C572" s="142">
        <v>46092.0</v>
      </c>
      <c r="D572" s="126" t="s">
        <v>88</v>
      </c>
      <c r="E572" s="163"/>
      <c r="F572" s="128" t="s">
        <v>414</v>
      </c>
      <c r="G572" s="129" t="s">
        <v>866</v>
      </c>
      <c r="H572" s="129" t="s">
        <v>986</v>
      </c>
      <c r="I572" s="129" t="s">
        <v>86</v>
      </c>
      <c r="J572" s="130">
        <v>46092.5</v>
      </c>
      <c r="K572" s="158" t="s">
        <v>987</v>
      </c>
      <c r="L572" s="126">
        <v>1.5</v>
      </c>
      <c r="M572" s="126">
        <v>0.0</v>
      </c>
      <c r="N572" s="132" t="str">
        <f t="array" ref="N572">LET(행번호, MATCH(1, INDEX(('수주 및 입금 진행현황'!$F:$F=G572) * ('수주 및 입금 진행현황'!$G:$G=H572) * ('수주 및 입금 진행현황'!$F:$F&lt;&gt;""), 0), 0), IF(ISNUMBER(행번호), HYPERLINK("#gid=" &amp; "1759022251" &amp; "&amp;range=A" &amp; 행번호, "이동"), "X"))</f>
        <v>X</v>
      </c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</row>
    <row r="573">
      <c r="A573" s="124"/>
      <c r="B573" s="116">
        <v>205.0</v>
      </c>
      <c r="C573" s="142">
        <v>46092.0</v>
      </c>
      <c r="D573" s="126" t="s">
        <v>88</v>
      </c>
      <c r="E573" s="163"/>
      <c r="F573" s="128" t="s">
        <v>414</v>
      </c>
      <c r="G573" s="129" t="s">
        <v>866</v>
      </c>
      <c r="H573" s="129" t="s">
        <v>986</v>
      </c>
      <c r="I573" s="129" t="s">
        <v>93</v>
      </c>
      <c r="J573" s="130">
        <v>46092.5</v>
      </c>
      <c r="K573" s="158" t="s">
        <v>600</v>
      </c>
      <c r="L573" s="126">
        <v>0.25</v>
      </c>
      <c r="M573" s="126">
        <v>0.0</v>
      </c>
      <c r="N573" s="132" t="str">
        <f t="array" ref="N573">LET(행번호, MATCH(1, INDEX(('수주 및 입금 진행현황'!$F:$F=G573) * ('수주 및 입금 진행현황'!$G:$G=H573) * ('수주 및 입금 진행현황'!$F:$F&lt;&gt;""), 0), 0), IF(ISNUMBER(행번호), HYPERLINK("#gid=" &amp; "1759022251" &amp; "&amp;range=A" &amp; 행번호, "이동"), "X"))</f>
        <v>X</v>
      </c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</row>
    <row r="574">
      <c r="A574" s="124"/>
      <c r="B574" s="116">
        <v>204.0</v>
      </c>
      <c r="C574" s="143">
        <v>46091.0</v>
      </c>
      <c r="D574" s="126" t="s">
        <v>88</v>
      </c>
      <c r="E574" s="163"/>
      <c r="F574" s="128" t="s">
        <v>414</v>
      </c>
      <c r="G574" s="129" t="s">
        <v>866</v>
      </c>
      <c r="H574" s="129" t="s">
        <v>988</v>
      </c>
      <c r="I574" s="129" t="s">
        <v>93</v>
      </c>
      <c r="J574" s="129" t="s">
        <v>989</v>
      </c>
      <c r="K574" s="158" t="s">
        <v>600</v>
      </c>
      <c r="L574" s="126">
        <v>0.25</v>
      </c>
      <c r="M574" s="126">
        <v>0.0</v>
      </c>
      <c r="N574" s="132" t="str">
        <f t="array" ref="N574">LET(행번호, MATCH(1, INDEX(('수주 및 입금 진행현황'!$F:$F=G574) * ('수주 및 입금 진행현황'!$G:$G=H574) * ('수주 및 입금 진행현황'!$F:$F&lt;&gt;""), 0), 0), IF(ISNUMBER(행번호), HYPERLINK("#gid=" &amp; "1759022251" &amp; "&amp;range=A" &amp; 행번호, "이동"), "X"))</f>
        <v>X</v>
      </c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</row>
    <row r="575">
      <c r="A575" s="124"/>
      <c r="B575" s="116">
        <v>203.0</v>
      </c>
      <c r="C575" s="143">
        <v>46091.0</v>
      </c>
      <c r="D575" s="126" t="s">
        <v>88</v>
      </c>
      <c r="E575" s="163"/>
      <c r="F575" s="128" t="s">
        <v>990</v>
      </c>
      <c r="G575" s="129" t="s">
        <v>991</v>
      </c>
      <c r="H575" s="129" t="s">
        <v>992</v>
      </c>
      <c r="I575" s="129" t="s">
        <v>86</v>
      </c>
      <c r="J575" s="129" t="s">
        <v>993</v>
      </c>
      <c r="K575" s="158" t="s">
        <v>994</v>
      </c>
      <c r="L575" s="126">
        <v>0.25</v>
      </c>
      <c r="M575" s="126">
        <v>0.0</v>
      </c>
      <c r="N575" s="132" t="str">
        <f t="array" ref="N575">LET(행번호, MATCH(1, INDEX(('수주 및 입금 진행현황'!$F:$F=G575) * ('수주 및 입금 진행현황'!$G:$G=H575) * ('수주 및 입금 진행현황'!$F:$F&lt;&gt;""), 0), 0), IF(ISNUMBER(행번호), HYPERLINK("#gid=" &amp; "1759022251" &amp; "&amp;range=A" &amp; 행번호, "이동"), "X"))</f>
        <v>X</v>
      </c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</row>
    <row r="576">
      <c r="A576" s="124"/>
      <c r="B576" s="116">
        <v>202.0</v>
      </c>
      <c r="C576" s="143">
        <v>46091.0</v>
      </c>
      <c r="D576" s="126" t="s">
        <v>81</v>
      </c>
      <c r="E576" s="163"/>
      <c r="F576" s="128" t="s">
        <v>111</v>
      </c>
      <c r="G576" s="129" t="s">
        <v>995</v>
      </c>
      <c r="H576" s="129" t="s">
        <v>495</v>
      </c>
      <c r="I576" s="129" t="s">
        <v>86</v>
      </c>
      <c r="J576" s="129" t="s">
        <v>996</v>
      </c>
      <c r="K576" s="131" t="s">
        <v>997</v>
      </c>
      <c r="L576" s="126">
        <v>0.5</v>
      </c>
      <c r="M576" s="126">
        <v>0.0</v>
      </c>
      <c r="N576" s="134" t="s">
        <v>95</v>
      </c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</row>
    <row r="577">
      <c r="A577" s="124"/>
      <c r="B577" s="116">
        <v>201.0</v>
      </c>
      <c r="C577" s="143">
        <v>46091.0</v>
      </c>
      <c r="D577" s="126" t="s">
        <v>81</v>
      </c>
      <c r="E577" s="163"/>
      <c r="F577" s="128" t="s">
        <v>163</v>
      </c>
      <c r="G577" s="129" t="s">
        <v>998</v>
      </c>
      <c r="H577" s="129" t="s">
        <v>999</v>
      </c>
      <c r="I577" s="129" t="s">
        <v>86</v>
      </c>
      <c r="J577" s="129" t="s">
        <v>996</v>
      </c>
      <c r="K577" s="162" t="s">
        <v>1000</v>
      </c>
      <c r="L577" s="126">
        <v>0.5</v>
      </c>
      <c r="M577" s="132"/>
      <c r="N577" s="132" t="str">
        <f t="array" ref="N577">LET(행번호, MATCH(1, INDEX(('수주 및 입금 진행현황'!$F:$F=G577) * ('수주 및 입금 진행현황'!$G:$G=H577) * ('수주 및 입금 진행현황'!$F:$F&lt;&gt;""), 0), 0), IF(ISNUMBER(행번호), HYPERLINK("#gid=" &amp; "1759022251" &amp; "&amp;range=A" &amp; 행번호, "이동"), "X"))</f>
        <v>X</v>
      </c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</row>
    <row r="578">
      <c r="A578" s="124"/>
      <c r="B578" s="116">
        <v>200.0</v>
      </c>
      <c r="C578" s="142">
        <v>46090.0</v>
      </c>
      <c r="D578" s="126" t="s">
        <v>88</v>
      </c>
      <c r="E578" s="163"/>
      <c r="F578" s="128" t="s">
        <v>104</v>
      </c>
      <c r="G578" s="129" t="s">
        <v>357</v>
      </c>
      <c r="H578" s="129" t="s">
        <v>946</v>
      </c>
      <c r="I578" s="129" t="s">
        <v>86</v>
      </c>
      <c r="J578" s="129" t="s">
        <v>1001</v>
      </c>
      <c r="K578" s="158" t="s">
        <v>874</v>
      </c>
      <c r="L578" s="126">
        <v>0.5</v>
      </c>
      <c r="M578" s="126">
        <v>0.0</v>
      </c>
      <c r="N578" s="134" t="s">
        <v>95</v>
      </c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</row>
    <row r="579">
      <c r="A579" s="124"/>
      <c r="B579" s="116">
        <v>199.0</v>
      </c>
      <c r="C579" s="142">
        <v>46090.0</v>
      </c>
      <c r="D579" s="126" t="s">
        <v>88</v>
      </c>
      <c r="E579" s="163"/>
      <c r="F579" s="128" t="s">
        <v>104</v>
      </c>
      <c r="G579" s="129" t="s">
        <v>357</v>
      </c>
      <c r="H579" s="129" t="s">
        <v>946</v>
      </c>
      <c r="I579" s="129" t="s">
        <v>93</v>
      </c>
      <c r="J579" s="129" t="s">
        <v>1001</v>
      </c>
      <c r="K579" s="158" t="s">
        <v>600</v>
      </c>
      <c r="L579" s="126">
        <v>0.25</v>
      </c>
      <c r="M579" s="126">
        <v>0.0</v>
      </c>
      <c r="N579" s="134" t="s">
        <v>95</v>
      </c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</row>
    <row r="580">
      <c r="A580" s="124"/>
      <c r="B580" s="116">
        <v>198.0</v>
      </c>
      <c r="C580" s="142">
        <v>46090.0</v>
      </c>
      <c r="D580" s="126" t="s">
        <v>88</v>
      </c>
      <c r="E580" s="163"/>
      <c r="F580" s="128" t="s">
        <v>104</v>
      </c>
      <c r="G580" s="129" t="s">
        <v>571</v>
      </c>
      <c r="H580" s="129" t="s">
        <v>1002</v>
      </c>
      <c r="I580" s="129" t="s">
        <v>93</v>
      </c>
      <c r="J580" s="129" t="s">
        <v>1003</v>
      </c>
      <c r="K580" s="158" t="s">
        <v>600</v>
      </c>
      <c r="L580" s="126">
        <v>0.25</v>
      </c>
      <c r="M580" s="126">
        <v>0.0</v>
      </c>
      <c r="N580" s="132" t="str">
        <f t="array" ref="N580">LET(행번호, MATCH(1, INDEX(('수주 및 입금 진행현황'!$F:$F=G580) * ('수주 및 입금 진행현황'!$G:$G=H580) * ('수주 및 입금 진행현황'!$F:$F&lt;&gt;""), 0), 0), IF(ISNUMBER(행번호), HYPERLINK("#gid=" &amp; "1759022251" &amp; "&amp;range=A" &amp; 행번호, "이동"), "X"))</f>
        <v>X</v>
      </c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</row>
    <row r="581">
      <c r="A581" s="124"/>
      <c r="B581" s="116">
        <v>197.0</v>
      </c>
      <c r="C581" s="142">
        <v>46090.0</v>
      </c>
      <c r="D581" s="126" t="s">
        <v>88</v>
      </c>
      <c r="E581" s="163"/>
      <c r="F581" s="128" t="s">
        <v>104</v>
      </c>
      <c r="G581" s="129" t="s">
        <v>571</v>
      </c>
      <c r="H581" s="129" t="s">
        <v>1002</v>
      </c>
      <c r="I581" s="129" t="s">
        <v>86</v>
      </c>
      <c r="J581" s="129" t="s">
        <v>1003</v>
      </c>
      <c r="K581" s="158" t="s">
        <v>874</v>
      </c>
      <c r="L581" s="126">
        <v>0.5</v>
      </c>
      <c r="M581" s="126">
        <v>0.0</v>
      </c>
      <c r="N581" s="132" t="str">
        <f t="array" ref="N581">LET(행번호, MATCH(1, INDEX(('수주 및 입금 진행현황'!$F:$F=G581) * ('수주 및 입금 진행현황'!$G:$G=H581) * ('수주 및 입금 진행현황'!$F:$F&lt;&gt;""), 0), 0), IF(ISNUMBER(행번호), HYPERLINK("#gid=" &amp; "1759022251" &amp; "&amp;range=A" &amp; 행번호, "이동"), "X"))</f>
        <v>X</v>
      </c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</row>
    <row r="582">
      <c r="A582" s="124"/>
      <c r="B582" s="116">
        <v>196.0</v>
      </c>
      <c r="C582" s="142">
        <v>46090.0</v>
      </c>
      <c r="D582" s="126" t="s">
        <v>88</v>
      </c>
      <c r="E582" s="163"/>
      <c r="F582" s="128" t="s">
        <v>90</v>
      </c>
      <c r="G582" s="129" t="s">
        <v>123</v>
      </c>
      <c r="H582" s="129" t="s">
        <v>1004</v>
      </c>
      <c r="I582" s="129" t="s">
        <v>100</v>
      </c>
      <c r="J582" s="129" t="s">
        <v>1005</v>
      </c>
      <c r="K582" s="158" t="s">
        <v>602</v>
      </c>
      <c r="L582" s="126">
        <v>0.25</v>
      </c>
      <c r="M582" s="126">
        <v>0.0</v>
      </c>
      <c r="N582" s="132" t="str">
        <f t="array" ref="N582">LET(행번호, MATCH(1, INDEX(('수주 및 입금 진행현황'!$F:$F=G582) * ('수주 및 입금 진행현황'!$G:$G=H582) * ('수주 및 입금 진행현황'!$F:$F&lt;&gt;""), 0), 0), IF(ISNUMBER(행번호), HYPERLINK("#gid=" &amp; "1759022251" &amp; "&amp;range=A" &amp; 행번호, "이동"), "X"))</f>
        <v>X</v>
      </c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</row>
    <row r="583">
      <c r="A583" s="124"/>
      <c r="B583" s="116">
        <v>195.0</v>
      </c>
      <c r="C583" s="142">
        <v>46090.0</v>
      </c>
      <c r="D583" s="126" t="s">
        <v>88</v>
      </c>
      <c r="E583" s="163"/>
      <c r="F583" s="128" t="s">
        <v>90</v>
      </c>
      <c r="G583" s="129" t="s">
        <v>244</v>
      </c>
      <c r="H583" s="129" t="s">
        <v>971</v>
      </c>
      <c r="I583" s="129" t="s">
        <v>100</v>
      </c>
      <c r="J583" s="129" t="s">
        <v>1005</v>
      </c>
      <c r="K583" s="158" t="s">
        <v>602</v>
      </c>
      <c r="L583" s="126">
        <v>0.25</v>
      </c>
      <c r="M583" s="132"/>
      <c r="N583" s="132" t="str">
        <f t="array" ref="N583">LET(행번호, MATCH(1, INDEX(('수주 및 입금 진행현황'!$F:$F=G583) * ('수주 및 입금 진행현황'!$G:$G=H583) * ('수주 및 입금 진행현황'!$F:$F&lt;&gt;""), 0), 0), IF(ISNUMBER(행번호), HYPERLINK("#gid=" &amp; "1759022251" &amp; "&amp;range=A" &amp; 행번호, "이동"), "X"))</f>
        <v>X</v>
      </c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</row>
    <row r="584">
      <c r="A584" s="124"/>
      <c r="B584" s="116">
        <v>194.0</v>
      </c>
      <c r="C584" s="142">
        <v>46090.0</v>
      </c>
      <c r="D584" s="126" t="s">
        <v>88</v>
      </c>
      <c r="E584" s="163"/>
      <c r="F584" s="128" t="s">
        <v>90</v>
      </c>
      <c r="G584" s="129" t="s">
        <v>244</v>
      </c>
      <c r="H584" s="129" t="s">
        <v>971</v>
      </c>
      <c r="I584" s="129" t="s">
        <v>86</v>
      </c>
      <c r="J584" s="129" t="s">
        <v>1005</v>
      </c>
      <c r="K584" s="158" t="s">
        <v>874</v>
      </c>
      <c r="L584" s="126">
        <v>0.5</v>
      </c>
      <c r="M584" s="132"/>
      <c r="N584" s="132" t="str">
        <f t="array" ref="N584">LET(행번호, MATCH(1, INDEX(('수주 및 입금 진행현황'!$F:$F=G584) * ('수주 및 입금 진행현황'!$G:$G=H584) * ('수주 및 입금 진행현황'!$F:$F&lt;&gt;""), 0), 0), IF(ISNUMBER(행번호), HYPERLINK("#gid=" &amp; "1759022251" &amp; "&amp;range=A" &amp; 행번호, "이동"), "X"))</f>
        <v>X</v>
      </c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</row>
    <row r="585">
      <c r="A585" s="124"/>
      <c r="B585" s="116">
        <v>193.0</v>
      </c>
      <c r="C585" s="142">
        <v>46090.0</v>
      </c>
      <c r="D585" s="126" t="s">
        <v>88</v>
      </c>
      <c r="E585" s="163"/>
      <c r="F585" s="128" t="s">
        <v>90</v>
      </c>
      <c r="G585" s="129" t="s">
        <v>244</v>
      </c>
      <c r="H585" s="129" t="s">
        <v>971</v>
      </c>
      <c r="I585" s="129" t="s">
        <v>93</v>
      </c>
      <c r="J585" s="129" t="s">
        <v>1005</v>
      </c>
      <c r="K585" s="158" t="s">
        <v>1006</v>
      </c>
      <c r="L585" s="126">
        <v>0.25</v>
      </c>
      <c r="M585" s="132"/>
      <c r="N585" s="132" t="str">
        <f t="array" ref="N585">LET(행번호, MATCH(1, INDEX(('수주 및 입금 진행현황'!$F:$F=G585) * ('수주 및 입금 진행현황'!$G:$G=H585) * ('수주 및 입금 진행현황'!$F:$F&lt;&gt;""), 0), 0), IF(ISNUMBER(행번호), HYPERLINK("#gid=" &amp; "1759022251" &amp; "&amp;range=A" &amp; 행번호, "이동"), "X"))</f>
        <v>X</v>
      </c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</row>
    <row r="586">
      <c r="A586" s="124"/>
      <c r="B586" s="116">
        <v>192.0</v>
      </c>
      <c r="C586" s="142">
        <v>46090.0</v>
      </c>
      <c r="D586" s="126" t="s">
        <v>88</v>
      </c>
      <c r="E586" s="163"/>
      <c r="F586" s="128" t="s">
        <v>90</v>
      </c>
      <c r="G586" s="129" t="s">
        <v>123</v>
      </c>
      <c r="H586" s="129" t="s">
        <v>1004</v>
      </c>
      <c r="I586" s="129" t="s">
        <v>86</v>
      </c>
      <c r="J586" s="130">
        <v>46090.5</v>
      </c>
      <c r="K586" s="158" t="s">
        <v>1007</v>
      </c>
      <c r="L586" s="126">
        <v>0.5</v>
      </c>
      <c r="M586" s="126">
        <v>0.0</v>
      </c>
      <c r="N586" s="132" t="str">
        <f t="array" ref="N586">LET(행번호, MATCH(1, INDEX(('수주 및 입금 진행현황'!$F:$F=G586) * ('수주 및 입금 진행현황'!$G:$G=H586) * ('수주 및 입금 진행현황'!$F:$F&lt;&gt;""), 0), 0), IF(ISNUMBER(행번호), HYPERLINK("#gid=" &amp; "1759022251" &amp; "&amp;range=A" &amp; 행번호, "이동"), "X"))</f>
        <v>X</v>
      </c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</row>
    <row r="587">
      <c r="A587" s="124"/>
      <c r="B587" s="116">
        <v>191.0</v>
      </c>
      <c r="C587" s="142">
        <v>46090.0</v>
      </c>
      <c r="D587" s="126" t="s">
        <v>88</v>
      </c>
      <c r="E587" s="163"/>
      <c r="F587" s="128" t="s">
        <v>90</v>
      </c>
      <c r="G587" s="129" t="s">
        <v>123</v>
      </c>
      <c r="H587" s="129" t="s">
        <v>1004</v>
      </c>
      <c r="I587" s="129" t="s">
        <v>93</v>
      </c>
      <c r="J587" s="130">
        <v>46090.5</v>
      </c>
      <c r="K587" s="158" t="s">
        <v>600</v>
      </c>
      <c r="L587" s="126">
        <v>0.25</v>
      </c>
      <c r="M587" s="126">
        <v>0.0</v>
      </c>
      <c r="N587" s="132" t="str">
        <f t="array" ref="N587">LET(행번호, MATCH(1, INDEX(('수주 및 입금 진행현황'!$F:$F=G587) * ('수주 및 입금 진행현황'!$G:$G=H587) * ('수주 및 입금 진행현황'!$F:$F&lt;&gt;""), 0), 0), IF(ISNUMBER(행번호), HYPERLINK("#gid=" &amp; "1759022251" &amp; "&amp;range=A" &amp; 행번호, "이동"), "X"))</f>
        <v>X</v>
      </c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</row>
    <row r="588">
      <c r="A588" s="124"/>
      <c r="B588" s="116">
        <v>190.0</v>
      </c>
      <c r="C588" s="142">
        <v>46090.0</v>
      </c>
      <c r="D588" s="126" t="s">
        <v>81</v>
      </c>
      <c r="E588" s="163"/>
      <c r="F588" s="128" t="s">
        <v>163</v>
      </c>
      <c r="G588" s="129" t="s">
        <v>978</v>
      </c>
      <c r="H588" s="129" t="s">
        <v>1008</v>
      </c>
      <c r="I588" s="129" t="s">
        <v>86</v>
      </c>
      <c r="J588" s="129" t="s">
        <v>1009</v>
      </c>
      <c r="K588" s="131" t="s">
        <v>1010</v>
      </c>
      <c r="L588" s="126">
        <v>1.0</v>
      </c>
      <c r="M588" s="132"/>
      <c r="N588" s="132" t="str">
        <f t="array" ref="N588">LET(행번호, MATCH(1, INDEX(('수주 및 입금 진행현황'!$F:$F=G588) * ('수주 및 입금 진행현황'!$G:$G=H588) * ('수주 및 입금 진행현황'!$F:$F&lt;&gt;""), 0), 0), IF(ISNUMBER(행번호), HYPERLINK("#gid=" &amp; "1759022251" &amp; "&amp;range=A" &amp; 행번호, "이동"), "X"))</f>
        <v>X</v>
      </c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</row>
    <row r="589">
      <c r="A589" s="124"/>
      <c r="B589" s="116">
        <v>189.0</v>
      </c>
      <c r="C589" s="143">
        <v>46087.0</v>
      </c>
      <c r="D589" s="126" t="s">
        <v>88</v>
      </c>
      <c r="E589" s="163"/>
      <c r="F589" s="128" t="s">
        <v>104</v>
      </c>
      <c r="G589" s="129" t="s">
        <v>571</v>
      </c>
      <c r="H589" s="129" t="s">
        <v>1002</v>
      </c>
      <c r="I589" s="129" t="s">
        <v>100</v>
      </c>
      <c r="J589" s="129" t="s">
        <v>1011</v>
      </c>
      <c r="K589" s="158" t="s">
        <v>602</v>
      </c>
      <c r="L589" s="126">
        <v>0.25</v>
      </c>
      <c r="M589" s="126">
        <v>0.0</v>
      </c>
      <c r="N589" s="132" t="str">
        <f t="array" ref="N589">LET(행번호, MATCH(1, INDEX(('수주 및 입금 진행현황'!$F:$F=G589) * ('수주 및 입금 진행현황'!$G:$G=H589) * ('수주 및 입금 진행현황'!$F:$F&lt;&gt;""), 0), 0), IF(ISNUMBER(행번호), HYPERLINK("#gid=" &amp; "1759022251" &amp; "&amp;range=A" &amp; 행번호, "이동"), "X"))</f>
        <v>X</v>
      </c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</row>
    <row r="590">
      <c r="A590" s="124"/>
      <c r="B590" s="116">
        <v>188.0</v>
      </c>
      <c r="C590" s="143">
        <v>46087.0</v>
      </c>
      <c r="D590" s="126" t="s">
        <v>88</v>
      </c>
      <c r="E590" s="163"/>
      <c r="F590" s="128" t="s">
        <v>104</v>
      </c>
      <c r="G590" s="129" t="s">
        <v>571</v>
      </c>
      <c r="H590" s="129" t="s">
        <v>1002</v>
      </c>
      <c r="I590" s="129" t="s">
        <v>86</v>
      </c>
      <c r="J590" s="129" t="s">
        <v>1011</v>
      </c>
      <c r="K590" s="131" t="s">
        <v>1012</v>
      </c>
      <c r="L590" s="126">
        <v>0.5</v>
      </c>
      <c r="M590" s="126">
        <v>0.0</v>
      </c>
      <c r="N590" s="132" t="str">
        <f t="array" ref="N590">LET(행번호, MATCH(1, INDEX(('수주 및 입금 진행현황'!$F:$F=G590) * ('수주 및 입금 진행현황'!$G:$G=H590) * ('수주 및 입금 진행현황'!$F:$F&lt;&gt;""), 0), 0), IF(ISNUMBER(행번호), HYPERLINK("#gid=" &amp; "1759022251" &amp; "&amp;range=A" &amp; 행번호, "이동"), "X"))</f>
        <v>X</v>
      </c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</row>
    <row r="591">
      <c r="A591" s="124"/>
      <c r="B591" s="116">
        <v>187.0</v>
      </c>
      <c r="C591" s="143">
        <v>46087.0</v>
      </c>
      <c r="D591" s="126" t="s">
        <v>88</v>
      </c>
      <c r="E591" s="163"/>
      <c r="F591" s="128" t="s">
        <v>104</v>
      </c>
      <c r="G591" s="129" t="s">
        <v>571</v>
      </c>
      <c r="H591" s="129" t="s">
        <v>1002</v>
      </c>
      <c r="I591" s="129" t="s">
        <v>93</v>
      </c>
      <c r="J591" s="129" t="s">
        <v>1011</v>
      </c>
      <c r="K591" s="158" t="s">
        <v>600</v>
      </c>
      <c r="L591" s="126">
        <v>0.25</v>
      </c>
      <c r="M591" s="126">
        <v>0.0</v>
      </c>
      <c r="N591" s="132" t="str">
        <f t="array" ref="N591">LET(행번호, MATCH(1, INDEX(('수주 및 입금 진행현황'!$F:$F=G591) * ('수주 및 입금 진행현황'!$G:$G=H591) * ('수주 및 입금 진행현황'!$F:$F&lt;&gt;""), 0), 0), IF(ISNUMBER(행번호), HYPERLINK("#gid=" &amp; "1759022251" &amp; "&amp;range=A" &amp; 행번호, "이동"), "X"))</f>
        <v>X</v>
      </c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</row>
    <row r="592">
      <c r="A592" s="124"/>
      <c r="B592" s="116">
        <v>186.0</v>
      </c>
      <c r="C592" s="143">
        <v>46087.0</v>
      </c>
      <c r="D592" s="126" t="s">
        <v>88</v>
      </c>
      <c r="E592" s="163"/>
      <c r="F592" s="128" t="s">
        <v>104</v>
      </c>
      <c r="G592" s="129" t="s">
        <v>159</v>
      </c>
      <c r="H592" s="129" t="s">
        <v>1013</v>
      </c>
      <c r="I592" s="129" t="s">
        <v>100</v>
      </c>
      <c r="J592" s="129" t="s">
        <v>1011</v>
      </c>
      <c r="K592" s="158" t="s">
        <v>602</v>
      </c>
      <c r="L592" s="126">
        <v>0.25</v>
      </c>
      <c r="M592" s="126">
        <v>0.0</v>
      </c>
      <c r="N592" s="132" t="str">
        <f t="array" ref="N592">LET(행번호, MATCH(1, INDEX(('수주 및 입금 진행현황'!$F:$F=G592) * ('수주 및 입금 진행현황'!$G:$G=H592) * ('수주 및 입금 진행현황'!$F:$F&lt;&gt;""), 0), 0), IF(ISNUMBER(행번호), HYPERLINK("#gid=" &amp; "1759022251" &amp; "&amp;range=A" &amp; 행번호, "이동"), "X"))</f>
        <v>X</v>
      </c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</row>
    <row r="593">
      <c r="A593" s="124"/>
      <c r="B593" s="116">
        <v>185.0</v>
      </c>
      <c r="C593" s="143">
        <v>46087.0</v>
      </c>
      <c r="D593" s="126" t="s">
        <v>116</v>
      </c>
      <c r="E593" s="127" t="s">
        <v>270</v>
      </c>
      <c r="F593" s="128" t="s">
        <v>83</v>
      </c>
      <c r="G593" s="129" t="s">
        <v>852</v>
      </c>
      <c r="H593" s="129" t="s">
        <v>853</v>
      </c>
      <c r="I593" s="129" t="s">
        <v>120</v>
      </c>
      <c r="J593" s="129" t="s">
        <v>1014</v>
      </c>
      <c r="K593" s="131" t="s">
        <v>1015</v>
      </c>
      <c r="L593" s="126">
        <v>0.25</v>
      </c>
      <c r="M593" s="126">
        <v>0.0</v>
      </c>
      <c r="N593" s="132" t="str">
        <f t="array" ref="N593">LET(행번호, MATCH(1, INDEX(('수주 및 입금 진행현황'!$F:$F=G593) * ('수주 및 입금 진행현황'!$G:$G=H593) * ('수주 및 입금 진행현황'!$F:$F&lt;&gt;""), 0), 0), IF(ISNUMBER(행번호), HYPERLINK("#gid=" &amp; "1759022251" &amp; "&amp;range=A" &amp; 행번호, "이동"), "X"))</f>
        <v>X</v>
      </c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</row>
    <row r="594">
      <c r="A594" s="124"/>
      <c r="B594" s="116">
        <v>184.0</v>
      </c>
      <c r="C594" s="143">
        <v>46087.0</v>
      </c>
      <c r="D594" s="126" t="s">
        <v>88</v>
      </c>
      <c r="E594" s="163"/>
      <c r="F594" s="128" t="s">
        <v>104</v>
      </c>
      <c r="G594" s="129" t="s">
        <v>159</v>
      </c>
      <c r="H594" s="129" t="s">
        <v>1013</v>
      </c>
      <c r="I594" s="129" t="s">
        <v>86</v>
      </c>
      <c r="J594" s="129" t="s">
        <v>1016</v>
      </c>
      <c r="K594" s="158" t="s">
        <v>874</v>
      </c>
      <c r="L594" s="126">
        <v>0.5</v>
      </c>
      <c r="M594" s="126">
        <v>0.0</v>
      </c>
      <c r="N594" s="132" t="str">
        <f t="array" ref="N594">LET(행번호, MATCH(1, INDEX(('수주 및 입금 진행현황'!$F:$F=G594) * ('수주 및 입금 진행현황'!$G:$G=H594) * ('수주 및 입금 진행현황'!$F:$F&lt;&gt;""), 0), 0), IF(ISNUMBER(행번호), HYPERLINK("#gid=" &amp; "1759022251" &amp; "&amp;range=A" &amp; 행번호, "이동"), "X"))</f>
        <v>X</v>
      </c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</row>
    <row r="595">
      <c r="A595" s="124"/>
      <c r="B595" s="116">
        <v>183.0</v>
      </c>
      <c r="C595" s="143">
        <v>46087.0</v>
      </c>
      <c r="D595" s="126" t="s">
        <v>88</v>
      </c>
      <c r="E595" s="163"/>
      <c r="F595" s="128" t="s">
        <v>104</v>
      </c>
      <c r="G595" s="129" t="s">
        <v>159</v>
      </c>
      <c r="H595" s="129" t="s">
        <v>1013</v>
      </c>
      <c r="I595" s="129" t="s">
        <v>93</v>
      </c>
      <c r="J595" s="129" t="s">
        <v>1016</v>
      </c>
      <c r="K595" s="158" t="s">
        <v>600</v>
      </c>
      <c r="L595" s="126">
        <v>0.25</v>
      </c>
      <c r="M595" s="126">
        <v>0.0</v>
      </c>
      <c r="N595" s="132" t="str">
        <f t="array" ref="N595">LET(행번호, MATCH(1, INDEX(('수주 및 입금 진행현황'!$F:$F=G595) * ('수주 및 입금 진행현황'!$G:$G=H595) * ('수주 및 입금 진행현황'!$F:$F&lt;&gt;""), 0), 0), IF(ISNUMBER(행번호), HYPERLINK("#gid=" &amp; "1759022251" &amp; "&amp;range=A" &amp; 행번호, "이동"), "X"))</f>
        <v>X</v>
      </c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</row>
    <row r="596">
      <c r="A596" s="124"/>
      <c r="B596" s="116">
        <v>182.0</v>
      </c>
      <c r="C596" s="143">
        <v>46087.0</v>
      </c>
      <c r="D596" s="126" t="s">
        <v>559</v>
      </c>
      <c r="E596" s="127" t="s">
        <v>270</v>
      </c>
      <c r="F596" s="128" t="s">
        <v>83</v>
      </c>
      <c r="G596" s="129" t="s">
        <v>118</v>
      </c>
      <c r="H596" s="129" t="s">
        <v>1017</v>
      </c>
      <c r="I596" s="129" t="s">
        <v>86</v>
      </c>
      <c r="J596" s="129" t="s">
        <v>1016</v>
      </c>
      <c r="K596" s="131" t="s">
        <v>1015</v>
      </c>
      <c r="L596" s="126">
        <v>1.0</v>
      </c>
      <c r="M596" s="132"/>
      <c r="N596" s="132" t="str">
        <f t="array" ref="N596">LET(행번호, MATCH(1, INDEX(('수주 및 입금 진행현황'!$F:$F=G596) * ('수주 및 입금 진행현황'!$G:$G=H596) * ('수주 및 입금 진행현황'!$F:$F&lt;&gt;""), 0), 0), IF(ISNUMBER(행번호), HYPERLINK("#gid=" &amp; "1759022251" &amp; "&amp;range=A" &amp; 행번호, "이동"), "X"))</f>
        <v>X</v>
      </c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</row>
    <row r="597">
      <c r="A597" s="124"/>
      <c r="B597" s="116">
        <v>181.0</v>
      </c>
      <c r="C597" s="143">
        <v>46087.0</v>
      </c>
      <c r="D597" s="126" t="s">
        <v>88</v>
      </c>
      <c r="E597" s="163"/>
      <c r="F597" s="128" t="s">
        <v>104</v>
      </c>
      <c r="G597" s="129" t="s">
        <v>244</v>
      </c>
      <c r="H597" s="129" t="s">
        <v>1018</v>
      </c>
      <c r="I597" s="129" t="s">
        <v>86</v>
      </c>
      <c r="J597" s="129" t="s">
        <v>1019</v>
      </c>
      <c r="K597" s="158" t="s">
        <v>874</v>
      </c>
      <c r="L597" s="126">
        <v>0.5</v>
      </c>
      <c r="M597" s="126">
        <v>0.0</v>
      </c>
      <c r="N597" s="132" t="str">
        <f t="array" ref="N597">LET(행번호, MATCH(1, INDEX(('수주 및 입금 진행현황'!$F:$F=G597) * ('수주 및 입금 진행현황'!$G:$G=H597) * ('수주 및 입금 진행현황'!$F:$F&lt;&gt;""), 0), 0), IF(ISNUMBER(행번호), HYPERLINK("#gid=" &amp; "1759022251" &amp; "&amp;range=A" &amp; 행번호, "이동"), "X"))</f>
        <v>X</v>
      </c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</row>
    <row r="598">
      <c r="A598" s="124"/>
      <c r="B598" s="116">
        <v>180.0</v>
      </c>
      <c r="C598" s="143">
        <v>46087.0</v>
      </c>
      <c r="D598" s="126" t="s">
        <v>88</v>
      </c>
      <c r="E598" s="163"/>
      <c r="F598" s="128" t="s">
        <v>104</v>
      </c>
      <c r="G598" s="129" t="s">
        <v>244</v>
      </c>
      <c r="H598" s="129" t="s">
        <v>1018</v>
      </c>
      <c r="I598" s="129" t="s">
        <v>93</v>
      </c>
      <c r="J598" s="129" t="s">
        <v>1019</v>
      </c>
      <c r="K598" s="158" t="s">
        <v>600</v>
      </c>
      <c r="L598" s="126">
        <v>0.25</v>
      </c>
      <c r="M598" s="126">
        <v>0.0</v>
      </c>
      <c r="N598" s="132" t="str">
        <f t="array" ref="N598">LET(행번호, MATCH(1, INDEX(('수주 및 입금 진행현황'!$F:$F=G598) * ('수주 및 입금 진행현황'!$G:$G=H598) * ('수주 및 입금 진행현황'!$F:$F&lt;&gt;""), 0), 0), IF(ISNUMBER(행번호), HYPERLINK("#gid=" &amp; "1759022251" &amp; "&amp;range=A" &amp; 행번호, "이동"), "X"))</f>
        <v>X</v>
      </c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</row>
    <row r="599">
      <c r="A599" s="124"/>
      <c r="B599" s="116">
        <v>179.0</v>
      </c>
      <c r="C599" s="142">
        <v>46086.0</v>
      </c>
      <c r="D599" s="126" t="s">
        <v>88</v>
      </c>
      <c r="E599" s="163"/>
      <c r="F599" s="128" t="s">
        <v>104</v>
      </c>
      <c r="G599" s="129" t="s">
        <v>123</v>
      </c>
      <c r="H599" s="129" t="s">
        <v>1020</v>
      </c>
      <c r="I599" s="129" t="s">
        <v>100</v>
      </c>
      <c r="J599" s="129" t="s">
        <v>1021</v>
      </c>
      <c r="K599" s="158" t="s">
        <v>602</v>
      </c>
      <c r="L599" s="126">
        <v>0.25</v>
      </c>
      <c r="M599" s="126">
        <v>0.0</v>
      </c>
      <c r="N599" s="134" t="s">
        <v>95</v>
      </c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</row>
    <row r="600">
      <c r="A600" s="124"/>
      <c r="B600" s="116">
        <v>178.0</v>
      </c>
      <c r="C600" s="142">
        <v>46086.0</v>
      </c>
      <c r="D600" s="126" t="s">
        <v>88</v>
      </c>
      <c r="E600" s="163"/>
      <c r="F600" s="128" t="s">
        <v>104</v>
      </c>
      <c r="G600" s="129" t="s">
        <v>123</v>
      </c>
      <c r="H600" s="129" t="s">
        <v>1020</v>
      </c>
      <c r="I600" s="129" t="s">
        <v>86</v>
      </c>
      <c r="J600" s="129" t="s">
        <v>1021</v>
      </c>
      <c r="K600" s="158" t="s">
        <v>874</v>
      </c>
      <c r="L600" s="126">
        <v>0.5</v>
      </c>
      <c r="M600" s="126">
        <v>0.0</v>
      </c>
      <c r="N600" s="134" t="s">
        <v>95</v>
      </c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</row>
    <row r="601">
      <c r="A601" s="124"/>
      <c r="B601" s="116">
        <v>177.0</v>
      </c>
      <c r="C601" s="142">
        <v>46086.0</v>
      </c>
      <c r="D601" s="126" t="s">
        <v>88</v>
      </c>
      <c r="E601" s="163"/>
      <c r="F601" s="128" t="s">
        <v>104</v>
      </c>
      <c r="G601" s="129" t="s">
        <v>123</v>
      </c>
      <c r="H601" s="129" t="s">
        <v>1020</v>
      </c>
      <c r="I601" s="129" t="s">
        <v>93</v>
      </c>
      <c r="J601" s="129" t="s">
        <v>1021</v>
      </c>
      <c r="K601" s="158" t="s">
        <v>600</v>
      </c>
      <c r="L601" s="126">
        <v>0.25</v>
      </c>
      <c r="M601" s="126">
        <v>0.0</v>
      </c>
      <c r="N601" s="134" t="s">
        <v>95</v>
      </c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</row>
    <row r="602">
      <c r="A602" s="124"/>
      <c r="B602" s="116">
        <v>176.0</v>
      </c>
      <c r="C602" s="143">
        <v>46085.0</v>
      </c>
      <c r="D602" s="126" t="s">
        <v>81</v>
      </c>
      <c r="E602" s="163"/>
      <c r="F602" s="128" t="s">
        <v>111</v>
      </c>
      <c r="G602" s="129" t="s">
        <v>494</v>
      </c>
      <c r="H602" s="129" t="s">
        <v>1022</v>
      </c>
      <c r="I602" s="129" t="s">
        <v>86</v>
      </c>
      <c r="J602" s="129" t="s">
        <v>1023</v>
      </c>
      <c r="K602" s="166" t="s">
        <v>1024</v>
      </c>
      <c r="L602" s="126">
        <v>0.5</v>
      </c>
      <c r="M602" s="132"/>
      <c r="N602" s="132" t="str">
        <f t="array" ref="N602">LET(행번호, MATCH(1, INDEX(('수주 및 입금 진행현황'!$F:$F=G602) * ('수주 및 입금 진행현황'!$G:$G=H602) * ('수주 및 입금 진행현황'!$F:$F&lt;&gt;""), 0), 0), IF(ISNUMBER(행번호), HYPERLINK("#gid=" &amp; "1759022251" &amp; "&amp;range=A" &amp; 행번호, "이동"), "X"))</f>
        <v>X</v>
      </c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</row>
    <row r="603">
      <c r="A603" s="124"/>
      <c r="B603" s="116">
        <v>175.0</v>
      </c>
      <c r="C603" s="143">
        <v>46085.0</v>
      </c>
      <c r="D603" s="126" t="s">
        <v>81</v>
      </c>
      <c r="E603" s="163"/>
      <c r="F603" s="128" t="s">
        <v>111</v>
      </c>
      <c r="G603" s="129" t="s">
        <v>872</v>
      </c>
      <c r="H603" s="129" t="s">
        <v>1022</v>
      </c>
      <c r="I603" s="129" t="s">
        <v>86</v>
      </c>
      <c r="J603" s="129" t="s">
        <v>1025</v>
      </c>
      <c r="K603" s="158" t="s">
        <v>874</v>
      </c>
      <c r="L603" s="126">
        <v>0.5</v>
      </c>
      <c r="M603" s="132"/>
      <c r="N603" s="132" t="str">
        <f t="array" ref="N603">LET(행번호, MATCH(1, INDEX(('수주 및 입금 진행현황'!$F:$F=G603) * ('수주 및 입금 진행현황'!$G:$G=H603) * ('수주 및 입금 진행현황'!$F:$F&lt;&gt;""), 0), 0), IF(ISNUMBER(행번호), HYPERLINK("#gid=" &amp; "1759022251" &amp; "&amp;range=A" &amp; 행번호, "이동"), "X"))</f>
        <v>X</v>
      </c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</row>
    <row r="604">
      <c r="A604" s="124"/>
      <c r="B604" s="116">
        <v>174.0</v>
      </c>
      <c r="C604" s="143">
        <v>46085.0</v>
      </c>
      <c r="D604" s="126" t="s">
        <v>81</v>
      </c>
      <c r="E604" s="163"/>
      <c r="F604" s="128" t="s">
        <v>163</v>
      </c>
      <c r="G604" s="129" t="s">
        <v>1026</v>
      </c>
      <c r="H604" s="129" t="s">
        <v>1027</v>
      </c>
      <c r="I604" s="129" t="s">
        <v>86</v>
      </c>
      <c r="J604" s="129" t="s">
        <v>1028</v>
      </c>
      <c r="K604" s="169" t="s">
        <v>1029</v>
      </c>
      <c r="L604" s="126">
        <v>0.5</v>
      </c>
      <c r="M604" s="132"/>
      <c r="N604" s="132" t="str">
        <f t="array" ref="N604">LET(행번호, MATCH(1, INDEX(('수주 및 입금 진행현황'!$F:$F=G604) * ('수주 및 입금 진행현황'!$G:$G=H604) * ('수주 및 입금 진행현황'!$F:$F&lt;&gt;""), 0), 0), IF(ISNUMBER(행번호), HYPERLINK("#gid=" &amp; "1759022251" &amp; "&amp;range=A" &amp; 행번호, "이동"), "X"))</f>
        <v>X</v>
      </c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</row>
    <row r="605">
      <c r="A605" s="124"/>
      <c r="B605" s="116">
        <v>173.0</v>
      </c>
      <c r="C605" s="143">
        <v>46085.0</v>
      </c>
      <c r="D605" s="126" t="s">
        <v>81</v>
      </c>
      <c r="E605" s="163"/>
      <c r="F605" s="128" t="s">
        <v>163</v>
      </c>
      <c r="G605" s="129" t="s">
        <v>1030</v>
      </c>
      <c r="H605" s="129" t="s">
        <v>1027</v>
      </c>
      <c r="I605" s="129" t="s">
        <v>86</v>
      </c>
      <c r="J605" s="129" t="s">
        <v>1028</v>
      </c>
      <c r="K605" s="158" t="s">
        <v>1031</v>
      </c>
      <c r="L605" s="126">
        <v>0.5</v>
      </c>
      <c r="M605" s="132"/>
      <c r="N605" s="132" t="str">
        <f t="array" ref="N605">LET(행번호, MATCH(1, INDEX(('수주 및 입금 진행현황'!$F:$F=G605) * ('수주 및 입금 진행현황'!$G:$G=H605) * ('수주 및 입금 진행현황'!$F:$F&lt;&gt;""), 0), 0), IF(ISNUMBER(행번호), HYPERLINK("#gid=" &amp; "1759022251" &amp; "&amp;range=A" &amp; 행번호, "이동"), "X"))</f>
        <v>X</v>
      </c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</row>
    <row r="606">
      <c r="A606" s="124"/>
      <c r="B606" s="116">
        <v>172.0</v>
      </c>
      <c r="C606" s="143">
        <v>46085.0</v>
      </c>
      <c r="D606" s="126" t="s">
        <v>88</v>
      </c>
      <c r="E606" s="163"/>
      <c r="F606" s="128" t="s">
        <v>90</v>
      </c>
      <c r="G606" s="129" t="s">
        <v>97</v>
      </c>
      <c r="H606" s="129" t="s">
        <v>1032</v>
      </c>
      <c r="I606" s="129" t="s">
        <v>100</v>
      </c>
      <c r="J606" s="129" t="s">
        <v>1028</v>
      </c>
      <c r="K606" s="158" t="s">
        <v>602</v>
      </c>
      <c r="L606" s="126">
        <v>0.25</v>
      </c>
      <c r="M606" s="126">
        <v>0.0</v>
      </c>
      <c r="N606" s="132" t="str">
        <f t="array" ref="N606">LET(행번호, MATCH(1, INDEX(('수주 및 입금 진행현황'!$F:$F=G606) * ('수주 및 입금 진행현황'!$G:$G=H606) * ('수주 및 입금 진행현황'!$F:$F&lt;&gt;""), 0), 0), IF(ISNUMBER(행번호), HYPERLINK("#gid=" &amp; "1759022251" &amp; "&amp;range=A" &amp; 행번호, "이동"), "X"))</f>
        <v>X</v>
      </c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</row>
    <row r="607">
      <c r="A607" s="124"/>
      <c r="B607" s="116">
        <v>171.0</v>
      </c>
      <c r="C607" s="142">
        <v>46084.0</v>
      </c>
      <c r="D607" s="126" t="s">
        <v>88</v>
      </c>
      <c r="E607" s="163"/>
      <c r="F607" s="128" t="s">
        <v>90</v>
      </c>
      <c r="G607" s="129" t="s">
        <v>123</v>
      </c>
      <c r="H607" s="129" t="s">
        <v>1033</v>
      </c>
      <c r="I607" s="129" t="s">
        <v>86</v>
      </c>
      <c r="J607" s="129" t="s">
        <v>1034</v>
      </c>
      <c r="K607" s="158" t="s">
        <v>874</v>
      </c>
      <c r="L607" s="126">
        <v>0.5</v>
      </c>
      <c r="M607" s="126">
        <v>0.0</v>
      </c>
      <c r="N607" s="134" t="s">
        <v>95</v>
      </c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</row>
    <row r="608">
      <c r="A608" s="124"/>
      <c r="B608" s="116">
        <v>170.0</v>
      </c>
      <c r="C608" s="142">
        <v>46084.0</v>
      </c>
      <c r="D608" s="126" t="s">
        <v>88</v>
      </c>
      <c r="E608" s="163"/>
      <c r="F608" s="128" t="s">
        <v>90</v>
      </c>
      <c r="G608" s="129" t="s">
        <v>123</v>
      </c>
      <c r="H608" s="129" t="s">
        <v>1033</v>
      </c>
      <c r="I608" s="129" t="s">
        <v>93</v>
      </c>
      <c r="J608" s="129" t="s">
        <v>1034</v>
      </c>
      <c r="K608" s="158" t="s">
        <v>600</v>
      </c>
      <c r="L608" s="126">
        <v>0.25</v>
      </c>
      <c r="M608" s="126">
        <v>0.0</v>
      </c>
      <c r="N608" s="134" t="s">
        <v>95</v>
      </c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</row>
    <row r="609">
      <c r="A609" s="124"/>
      <c r="B609" s="116">
        <v>169.0</v>
      </c>
      <c r="C609" s="142">
        <v>46084.0</v>
      </c>
      <c r="D609" s="126" t="s">
        <v>88</v>
      </c>
      <c r="E609" s="163"/>
      <c r="F609" s="128" t="s">
        <v>90</v>
      </c>
      <c r="G609" s="129" t="s">
        <v>97</v>
      </c>
      <c r="H609" s="129" t="s">
        <v>1032</v>
      </c>
      <c r="I609" s="129" t="s">
        <v>86</v>
      </c>
      <c r="J609" s="129" t="s">
        <v>1035</v>
      </c>
      <c r="K609" s="158" t="s">
        <v>874</v>
      </c>
      <c r="L609" s="126">
        <v>0.5</v>
      </c>
      <c r="M609" s="126">
        <v>0.0</v>
      </c>
      <c r="N609" s="132" t="str">
        <f t="array" ref="N609">LET(행번호, MATCH(1, INDEX(('수주 및 입금 진행현황'!$F:$F=G609) * ('수주 및 입금 진행현황'!$G:$G=H609) * ('수주 및 입금 진행현황'!$F:$F&lt;&gt;""), 0), 0), IF(ISNUMBER(행번호), HYPERLINK("#gid=" &amp; "1759022251" &amp; "&amp;range=A" &amp; 행번호, "이동"), "X"))</f>
        <v>X</v>
      </c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</row>
    <row r="610">
      <c r="A610" s="124"/>
      <c r="B610" s="116">
        <v>168.0</v>
      </c>
      <c r="C610" s="142">
        <v>46084.0</v>
      </c>
      <c r="D610" s="126" t="s">
        <v>88</v>
      </c>
      <c r="E610" s="163"/>
      <c r="F610" s="128" t="s">
        <v>90</v>
      </c>
      <c r="G610" s="129" t="s">
        <v>97</v>
      </c>
      <c r="H610" s="129" t="s">
        <v>1032</v>
      </c>
      <c r="I610" s="129" t="s">
        <v>93</v>
      </c>
      <c r="J610" s="129" t="s">
        <v>1035</v>
      </c>
      <c r="K610" s="158" t="s">
        <v>600</v>
      </c>
      <c r="L610" s="126">
        <v>0.25</v>
      </c>
      <c r="M610" s="126">
        <v>0.0</v>
      </c>
      <c r="N610" s="132" t="str">
        <f t="array" ref="N610">LET(행번호, MATCH(1, INDEX(('수주 및 입금 진행현황'!$F:$F=G610) * ('수주 및 입금 진행현황'!$G:$G=H610) * ('수주 및 입금 진행현황'!$F:$F&lt;&gt;""), 0), 0), IF(ISNUMBER(행번호), HYPERLINK("#gid=" &amp; "1759022251" &amp; "&amp;range=A" &amp; 행번호, "이동"), "X"))</f>
        <v>X</v>
      </c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</row>
    <row r="611">
      <c r="A611" s="124"/>
      <c r="B611" s="116">
        <v>167.0</v>
      </c>
      <c r="C611" s="142">
        <v>46084.0</v>
      </c>
      <c r="D611" s="126" t="s">
        <v>88</v>
      </c>
      <c r="E611" s="163"/>
      <c r="F611" s="128" t="s">
        <v>104</v>
      </c>
      <c r="G611" s="129" t="s">
        <v>123</v>
      </c>
      <c r="H611" s="129" t="s">
        <v>1036</v>
      </c>
      <c r="I611" s="129" t="s">
        <v>100</v>
      </c>
      <c r="J611" s="129" t="s">
        <v>1037</v>
      </c>
      <c r="K611" s="158" t="s">
        <v>602</v>
      </c>
      <c r="L611" s="126">
        <v>0.25</v>
      </c>
      <c r="M611" s="126">
        <v>0.0</v>
      </c>
      <c r="N611" s="134" t="s">
        <v>95</v>
      </c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</row>
    <row r="612">
      <c r="A612" s="124"/>
      <c r="B612" s="116">
        <v>166.0</v>
      </c>
      <c r="C612" s="142">
        <v>46084.0</v>
      </c>
      <c r="D612" s="126" t="s">
        <v>88</v>
      </c>
      <c r="E612" s="163"/>
      <c r="F612" s="128" t="s">
        <v>104</v>
      </c>
      <c r="G612" s="129" t="s">
        <v>123</v>
      </c>
      <c r="H612" s="129" t="s">
        <v>1036</v>
      </c>
      <c r="I612" s="129" t="s">
        <v>86</v>
      </c>
      <c r="J612" s="129" t="s">
        <v>1037</v>
      </c>
      <c r="K612" s="158" t="s">
        <v>874</v>
      </c>
      <c r="L612" s="126">
        <v>0.5</v>
      </c>
      <c r="M612" s="126">
        <v>0.0</v>
      </c>
      <c r="N612" s="134" t="s">
        <v>95</v>
      </c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</row>
    <row r="613">
      <c r="A613" s="124"/>
      <c r="B613" s="116">
        <v>165.0</v>
      </c>
      <c r="C613" s="142">
        <v>46084.0</v>
      </c>
      <c r="D613" s="126" t="s">
        <v>88</v>
      </c>
      <c r="E613" s="163"/>
      <c r="F613" s="128" t="s">
        <v>104</v>
      </c>
      <c r="G613" s="129" t="s">
        <v>123</v>
      </c>
      <c r="H613" s="129" t="s">
        <v>1036</v>
      </c>
      <c r="I613" s="129" t="s">
        <v>93</v>
      </c>
      <c r="J613" s="129" t="s">
        <v>1037</v>
      </c>
      <c r="K613" s="158" t="s">
        <v>600</v>
      </c>
      <c r="L613" s="126">
        <v>0.25</v>
      </c>
      <c r="M613" s="126">
        <v>0.0</v>
      </c>
      <c r="N613" s="134" t="s">
        <v>95</v>
      </c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</row>
    <row r="614">
      <c r="A614" s="124"/>
      <c r="B614" s="116">
        <v>164.0</v>
      </c>
      <c r="C614" s="142">
        <v>46084.0</v>
      </c>
      <c r="D614" s="126" t="s">
        <v>88</v>
      </c>
      <c r="E614" s="163"/>
      <c r="F614" s="128" t="s">
        <v>111</v>
      </c>
      <c r="G614" s="129" t="s">
        <v>514</v>
      </c>
      <c r="H614" s="129" t="s">
        <v>1038</v>
      </c>
      <c r="I614" s="129" t="s">
        <v>100</v>
      </c>
      <c r="J614" s="129" t="s">
        <v>1037</v>
      </c>
      <c r="K614" s="158" t="s">
        <v>602</v>
      </c>
      <c r="L614" s="126">
        <v>0.25</v>
      </c>
      <c r="M614" s="126">
        <v>0.0</v>
      </c>
      <c r="N614" s="132" t="str">
        <f t="array" ref="N614">LET(행번호, MATCH(1, INDEX(('수주 및 입금 진행현황'!$F:$F=G614) * ('수주 및 입금 진행현황'!$G:$G=H614) * ('수주 및 입금 진행현황'!$F:$F&lt;&gt;""), 0), 0), IF(ISNUMBER(행번호), HYPERLINK("#gid=" &amp; "1759022251" &amp; "&amp;range=A" &amp; 행번호, "이동"), "X"))</f>
        <v>X</v>
      </c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</row>
    <row r="615">
      <c r="A615" s="124"/>
      <c r="B615" s="116">
        <v>163.0</v>
      </c>
      <c r="C615" s="143">
        <v>46080.0</v>
      </c>
      <c r="D615" s="126" t="s">
        <v>88</v>
      </c>
      <c r="E615" s="163"/>
      <c r="F615" s="128" t="s">
        <v>1039</v>
      </c>
      <c r="G615" s="129" t="s">
        <v>175</v>
      </c>
      <c r="H615" s="129" t="s">
        <v>915</v>
      </c>
      <c r="I615" s="129" t="s">
        <v>86</v>
      </c>
      <c r="J615" s="129" t="s">
        <v>1040</v>
      </c>
      <c r="K615" s="131" t="s">
        <v>1041</v>
      </c>
      <c r="L615" s="126">
        <v>0.5</v>
      </c>
      <c r="M615" s="126">
        <v>0.0</v>
      </c>
      <c r="N615" s="132" t="str">
        <f t="array" ref="N615">LET(행번호, MATCH(1, INDEX(('수주 및 입금 진행현황'!$F:$F=G615) * ('수주 및 입금 진행현황'!$G:$G=H615) * ('수주 및 입금 진행현황'!$F:$F&lt;&gt;""), 0), 0), IF(ISNUMBER(행번호), HYPERLINK("#gid=" &amp; "1759022251" &amp; "&amp;range=A" &amp; 행번호, "이동"), "X"))</f>
        <v>X</v>
      </c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</row>
    <row r="616">
      <c r="A616" s="124"/>
      <c r="B616" s="116">
        <v>162.0</v>
      </c>
      <c r="C616" s="143">
        <v>46080.0</v>
      </c>
      <c r="D616" s="126" t="s">
        <v>88</v>
      </c>
      <c r="E616" s="163"/>
      <c r="F616" s="128" t="s">
        <v>111</v>
      </c>
      <c r="G616" s="129" t="s">
        <v>631</v>
      </c>
      <c r="H616" s="170" t="s">
        <v>1042</v>
      </c>
      <c r="I616" s="129" t="s">
        <v>100</v>
      </c>
      <c r="J616" s="129" t="s">
        <v>1043</v>
      </c>
      <c r="K616" s="158" t="s">
        <v>602</v>
      </c>
      <c r="L616" s="126">
        <v>0.25</v>
      </c>
      <c r="M616" s="126">
        <v>0.0</v>
      </c>
      <c r="N616" s="132" t="str">
        <f t="array" ref="N616">LET(행번호, MATCH(1, INDEX(('수주 및 입금 진행현황'!$F:$F=G616) * ('수주 및 입금 진행현황'!$G:$G=H616) * ('수주 및 입금 진행현황'!$F:$F&lt;&gt;""), 0), 0), IF(ISNUMBER(행번호), HYPERLINK("#gid=" &amp; "1759022251" &amp; "&amp;range=A" &amp; 행번호, "이동"), "X"))</f>
        <v>X</v>
      </c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</row>
    <row r="617">
      <c r="A617" s="124"/>
      <c r="B617" s="116">
        <v>161.0</v>
      </c>
      <c r="C617" s="143">
        <v>46080.0</v>
      </c>
      <c r="D617" s="126" t="s">
        <v>88</v>
      </c>
      <c r="E617" s="163"/>
      <c r="F617" s="128" t="s">
        <v>163</v>
      </c>
      <c r="G617" s="129" t="s">
        <v>1044</v>
      </c>
      <c r="H617" s="170" t="s">
        <v>1045</v>
      </c>
      <c r="I617" s="129" t="s">
        <v>93</v>
      </c>
      <c r="J617" s="129" t="s">
        <v>1040</v>
      </c>
      <c r="K617" s="158" t="s">
        <v>600</v>
      </c>
      <c r="L617" s="126">
        <v>0.25</v>
      </c>
      <c r="M617" s="126">
        <v>0.0</v>
      </c>
      <c r="N617" s="132" t="str">
        <f t="array" ref="N617">LET(행번호, MATCH(1, INDEX(('수주 및 입금 진행현황'!$F:$F=G617) * ('수주 및 입금 진행현황'!$G:$G=H617) * ('수주 및 입금 진행현황'!$F:$F&lt;&gt;""), 0), 0), IF(ISNUMBER(행번호), HYPERLINK("#gid=" &amp; "1759022251" &amp; "&amp;range=A" &amp; 행번호, "이동"), "X"))</f>
        <v>X</v>
      </c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</row>
    <row r="618">
      <c r="A618" s="124"/>
      <c r="B618" s="116">
        <v>160.0</v>
      </c>
      <c r="C618" s="143">
        <v>46080.0</v>
      </c>
      <c r="D618" s="126" t="s">
        <v>88</v>
      </c>
      <c r="E618" s="163"/>
      <c r="F618" s="128" t="s">
        <v>163</v>
      </c>
      <c r="G618" s="129" t="s">
        <v>1044</v>
      </c>
      <c r="H618" s="129" t="s">
        <v>1045</v>
      </c>
      <c r="I618" s="129" t="s">
        <v>86</v>
      </c>
      <c r="J618" s="129" t="s">
        <v>1040</v>
      </c>
      <c r="K618" s="162" t="s">
        <v>1046</v>
      </c>
      <c r="L618" s="126">
        <v>0.5</v>
      </c>
      <c r="M618" s="126">
        <v>0.0</v>
      </c>
      <c r="N618" s="132" t="str">
        <f t="array" ref="N618">LET(행번호, MATCH(1, INDEX(('수주 및 입금 진행현황'!$F:$F=G618) * ('수주 및 입금 진행현황'!$G:$G=H618) * ('수주 및 입금 진행현황'!$F:$F&lt;&gt;""), 0), 0), IF(ISNUMBER(행번호), HYPERLINK("#gid=" &amp; "1759022251" &amp; "&amp;range=A" &amp; 행번호, "이동"), "X"))</f>
        <v>X</v>
      </c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</row>
    <row r="619" ht="15.0" customHeight="1">
      <c r="A619" s="124"/>
      <c r="B619" s="116">
        <v>159.0</v>
      </c>
      <c r="C619" s="171">
        <v>227.0</v>
      </c>
      <c r="D619" s="126" t="s">
        <v>559</v>
      </c>
      <c r="E619" s="127" t="s">
        <v>270</v>
      </c>
      <c r="F619" s="128" t="s">
        <v>83</v>
      </c>
      <c r="G619" s="129" t="s">
        <v>118</v>
      </c>
      <c r="H619" s="129" t="s">
        <v>1017</v>
      </c>
      <c r="I619" s="129" t="s">
        <v>120</v>
      </c>
      <c r="J619" s="129" t="s">
        <v>1047</v>
      </c>
      <c r="K619" s="131" t="s">
        <v>1048</v>
      </c>
      <c r="L619" s="126">
        <v>0.5</v>
      </c>
      <c r="M619" s="132"/>
      <c r="N619" s="132" t="str">
        <f t="array" ref="N619">LET(행번호, MATCH(1, INDEX(('수주 및 입금 진행현황'!$F:$F=G619) * ('수주 및 입금 진행현황'!$G:$G=H619) * ('수주 및 입금 진행현황'!$F:$F&lt;&gt;""), 0), 0), IF(ISNUMBER(행번호), HYPERLINK("#gid=" &amp; "1759022251" &amp; "&amp;range=A" &amp; 행번호, "이동"), "X"))</f>
        <v>X</v>
      </c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</row>
    <row r="620">
      <c r="A620" s="124"/>
      <c r="B620" s="116">
        <v>158.0</v>
      </c>
      <c r="C620" s="143">
        <v>46080.0</v>
      </c>
      <c r="D620" s="126" t="s">
        <v>88</v>
      </c>
      <c r="E620" s="163"/>
      <c r="F620" s="128" t="s">
        <v>414</v>
      </c>
      <c r="G620" s="129" t="s">
        <v>866</v>
      </c>
      <c r="H620" s="129" t="s">
        <v>988</v>
      </c>
      <c r="I620" s="129" t="s">
        <v>93</v>
      </c>
      <c r="J620" s="129" t="s">
        <v>1049</v>
      </c>
      <c r="K620" s="158" t="s">
        <v>600</v>
      </c>
      <c r="L620" s="126">
        <v>0.25</v>
      </c>
      <c r="M620" s="126">
        <v>0.0</v>
      </c>
      <c r="N620" s="132" t="str">
        <f t="array" ref="N620">LET(행번호, MATCH(1, INDEX(('수주 및 입금 진행현황'!$F:$F=G620) * ('수주 및 입금 진행현황'!$G:$G=H620) * ('수주 및 입금 진행현황'!$F:$F&lt;&gt;""), 0), 0), IF(ISNUMBER(행번호), HYPERLINK("#gid=" &amp; "1759022251" &amp; "&amp;range=A" &amp; 행번호, "이동"), "X"))</f>
        <v>X</v>
      </c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</row>
    <row r="621">
      <c r="A621" s="124"/>
      <c r="B621" s="116">
        <v>157.0</v>
      </c>
      <c r="C621" s="142">
        <v>46079.0</v>
      </c>
      <c r="D621" s="126" t="s">
        <v>88</v>
      </c>
      <c r="E621" s="163"/>
      <c r="F621" s="128" t="s">
        <v>104</v>
      </c>
      <c r="G621" s="129" t="s">
        <v>654</v>
      </c>
      <c r="H621" s="129" t="s">
        <v>897</v>
      </c>
      <c r="I621" s="129" t="s">
        <v>86</v>
      </c>
      <c r="J621" s="129" t="s">
        <v>1050</v>
      </c>
      <c r="K621" s="158" t="s">
        <v>1051</v>
      </c>
      <c r="L621" s="126">
        <v>0.5</v>
      </c>
      <c r="M621" s="126">
        <v>0.0</v>
      </c>
      <c r="N621" s="132" t="str">
        <f t="array" ref="N621">LET(행번호, MATCH(1, INDEX(('수주 및 입금 진행현황'!$F:$F=G621) * ('수주 및 입금 진행현황'!$G:$G=H621) * ('수주 및 입금 진행현황'!$F:$F&lt;&gt;""), 0), 0), IF(ISNUMBER(행번호), HYPERLINK("#gid=" &amp; "1759022251" &amp; "&amp;range=A" &amp; 행번호, "이동"), "X"))</f>
        <v>X</v>
      </c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</row>
    <row r="622">
      <c r="A622" s="124"/>
      <c r="B622" s="116">
        <v>156.0</v>
      </c>
      <c r="C622" s="142">
        <v>46079.0</v>
      </c>
      <c r="D622" s="126" t="s">
        <v>88</v>
      </c>
      <c r="E622" s="163"/>
      <c r="F622" s="128" t="s">
        <v>104</v>
      </c>
      <c r="G622" s="129" t="s">
        <v>91</v>
      </c>
      <c r="H622" s="129" t="s">
        <v>1052</v>
      </c>
      <c r="I622" s="129" t="s">
        <v>86</v>
      </c>
      <c r="J622" s="129" t="s">
        <v>1053</v>
      </c>
      <c r="K622" s="131" t="s">
        <v>1054</v>
      </c>
      <c r="L622" s="126">
        <v>0.5</v>
      </c>
      <c r="M622" s="126">
        <v>0.0</v>
      </c>
      <c r="N622" s="134" t="s">
        <v>95</v>
      </c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</row>
    <row r="623">
      <c r="A623" s="124"/>
      <c r="B623" s="116">
        <v>155.0</v>
      </c>
      <c r="C623" s="142">
        <v>46079.0</v>
      </c>
      <c r="D623" s="126" t="s">
        <v>88</v>
      </c>
      <c r="E623" s="163"/>
      <c r="F623" s="128" t="s">
        <v>104</v>
      </c>
      <c r="G623" s="129" t="s">
        <v>91</v>
      </c>
      <c r="H623" s="129" t="s">
        <v>1052</v>
      </c>
      <c r="I623" s="129" t="s">
        <v>93</v>
      </c>
      <c r="J623" s="129" t="s">
        <v>1053</v>
      </c>
      <c r="K623" s="158" t="s">
        <v>600</v>
      </c>
      <c r="L623" s="126">
        <v>0.25</v>
      </c>
      <c r="M623" s="126">
        <v>0.0</v>
      </c>
      <c r="N623" s="134" t="s">
        <v>95</v>
      </c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</row>
    <row r="624">
      <c r="A624" s="124"/>
      <c r="B624" s="116">
        <v>154.0</v>
      </c>
      <c r="C624" s="142">
        <v>46079.0</v>
      </c>
      <c r="D624" s="126" t="s">
        <v>88</v>
      </c>
      <c r="E624" s="163"/>
      <c r="F624" s="128" t="s">
        <v>104</v>
      </c>
      <c r="G624" s="129" t="s">
        <v>159</v>
      </c>
      <c r="H624" s="129" t="s">
        <v>1055</v>
      </c>
      <c r="I624" s="129" t="s">
        <v>100</v>
      </c>
      <c r="J624" s="129" t="s">
        <v>1056</v>
      </c>
      <c r="K624" s="158" t="s">
        <v>602</v>
      </c>
      <c r="L624" s="126">
        <v>0.25</v>
      </c>
      <c r="M624" s="126">
        <v>0.0</v>
      </c>
      <c r="N624" s="132" t="str">
        <f t="array" ref="N624">LET(행번호, MATCH(1, INDEX(('수주 및 입금 진행현황'!$F:$F=G624) * ('수주 및 입금 진행현황'!$G:$G=H624) * ('수주 및 입금 진행현황'!$F:$F&lt;&gt;""), 0), 0), IF(ISNUMBER(행번호), HYPERLINK("#gid=" &amp; "1759022251" &amp; "&amp;range=A" &amp; 행번호, "이동"), "X"))</f>
        <v>X</v>
      </c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</row>
    <row r="625">
      <c r="A625" s="124"/>
      <c r="B625" s="116">
        <v>153.0</v>
      </c>
      <c r="C625" s="142">
        <v>46079.0</v>
      </c>
      <c r="D625" s="126" t="s">
        <v>116</v>
      </c>
      <c r="E625" s="127" t="s">
        <v>270</v>
      </c>
      <c r="F625" s="128" t="s">
        <v>83</v>
      </c>
      <c r="G625" s="129" t="s">
        <v>118</v>
      </c>
      <c r="H625" s="129" t="s">
        <v>983</v>
      </c>
      <c r="I625" s="129" t="s">
        <v>86</v>
      </c>
      <c r="J625" s="130">
        <v>46079.458333333336</v>
      </c>
      <c r="K625" s="131" t="s">
        <v>1048</v>
      </c>
      <c r="L625" s="126">
        <v>0.5</v>
      </c>
      <c r="M625" s="132"/>
      <c r="N625" s="132" t="str">
        <f t="array" ref="N625">LET(행번호, MATCH(1, INDEX(('수주 및 입금 진행현황'!$F:$F=G625) * ('수주 및 입금 진행현황'!$G:$G=H625) * ('수주 및 입금 진행현황'!$F:$F&lt;&gt;""), 0), 0), IF(ISNUMBER(행번호), HYPERLINK("#gid=" &amp; "1759022251" &amp; "&amp;range=A" &amp; 행번호, "이동"), "X"))</f>
        <v>X</v>
      </c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</row>
    <row r="626">
      <c r="A626" s="124"/>
      <c r="B626" s="116">
        <v>152.0</v>
      </c>
      <c r="C626" s="142">
        <v>46079.0</v>
      </c>
      <c r="D626" s="126" t="s">
        <v>81</v>
      </c>
      <c r="E626" s="163"/>
      <c r="F626" s="128" t="s">
        <v>163</v>
      </c>
      <c r="G626" s="129" t="s">
        <v>1057</v>
      </c>
      <c r="H626" s="129" t="s">
        <v>1058</v>
      </c>
      <c r="I626" s="129" t="s">
        <v>86</v>
      </c>
      <c r="J626" s="130">
        <v>46079.416666666664</v>
      </c>
      <c r="K626" s="172" t="s">
        <v>1059</v>
      </c>
      <c r="L626" s="126">
        <v>0.5</v>
      </c>
      <c r="M626" s="132"/>
      <c r="N626" s="132" t="str">
        <f t="array" ref="N626">LET(행번호, MATCH(1, INDEX(('수주 및 입금 진행현황'!$F:$F=G626) * ('수주 및 입금 진행현황'!$G:$G=H626) * ('수주 및 입금 진행현황'!$F:$F&lt;&gt;""), 0), 0), IF(ISNUMBER(행번호), HYPERLINK("#gid=" &amp; "1759022251" &amp; "&amp;range=A" &amp; 행번호, "이동"), "X"))</f>
        <v>X</v>
      </c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</row>
    <row r="627">
      <c r="A627" s="124"/>
      <c r="B627" s="116">
        <v>151.0</v>
      </c>
      <c r="C627" s="142">
        <v>46079.0</v>
      </c>
      <c r="D627" s="126" t="s">
        <v>81</v>
      </c>
      <c r="E627" s="163"/>
      <c r="F627" s="128" t="s">
        <v>163</v>
      </c>
      <c r="G627" s="129" t="s">
        <v>1057</v>
      </c>
      <c r="H627" s="129" t="s">
        <v>1060</v>
      </c>
      <c r="I627" s="129" t="s">
        <v>86</v>
      </c>
      <c r="J627" s="130">
        <v>46079.416666666664</v>
      </c>
      <c r="K627" s="172" t="s">
        <v>1059</v>
      </c>
      <c r="L627" s="126">
        <v>0.5</v>
      </c>
      <c r="M627" s="132"/>
      <c r="N627" s="132" t="str">
        <f t="array" ref="N627">LET(행번호, MATCH(1, INDEX(('수주 및 입금 진행현황'!$F:$F=G627) * ('수주 및 입금 진행현황'!$G:$G=H627) * ('수주 및 입금 진행현황'!$F:$F&lt;&gt;""), 0), 0), IF(ISNUMBER(행번호), HYPERLINK("#gid=" &amp; "1759022251" &amp; "&amp;range=A" &amp; 행번호, "이동"), "X"))</f>
        <v>X</v>
      </c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</row>
    <row r="628">
      <c r="A628" s="124"/>
      <c r="B628" s="116">
        <v>150.0</v>
      </c>
      <c r="C628" s="142">
        <v>46079.0</v>
      </c>
      <c r="D628" s="126" t="s">
        <v>81</v>
      </c>
      <c r="E628" s="163"/>
      <c r="F628" s="128" t="s">
        <v>163</v>
      </c>
      <c r="G628" s="129" t="s">
        <v>1057</v>
      </c>
      <c r="H628" s="129" t="s">
        <v>1061</v>
      </c>
      <c r="I628" s="129" t="s">
        <v>86</v>
      </c>
      <c r="J628" s="130">
        <v>46079.416666666664</v>
      </c>
      <c r="K628" s="172" t="s">
        <v>1059</v>
      </c>
      <c r="L628" s="126">
        <v>0.5</v>
      </c>
      <c r="M628" s="132"/>
      <c r="N628" s="132" t="str">
        <f t="array" ref="N628">LET(행번호, MATCH(1, INDEX(('수주 및 입금 진행현황'!$F:$F=G628) * ('수주 및 입금 진행현황'!$G:$G=H628) * ('수주 및 입금 진행현황'!$F:$F&lt;&gt;""), 0), 0), IF(ISNUMBER(행번호), HYPERLINK("#gid=" &amp; "1759022251" &amp; "&amp;range=A" &amp; 행번호, "이동"), "X"))</f>
        <v>X</v>
      </c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</row>
    <row r="629">
      <c r="A629" s="124"/>
      <c r="B629" s="116">
        <v>149.0</v>
      </c>
      <c r="C629" s="142">
        <v>46079.0</v>
      </c>
      <c r="D629" s="126" t="s">
        <v>81</v>
      </c>
      <c r="E629" s="163"/>
      <c r="F629" s="128" t="s">
        <v>163</v>
      </c>
      <c r="G629" s="129" t="s">
        <v>1057</v>
      </c>
      <c r="H629" s="129" t="s">
        <v>1062</v>
      </c>
      <c r="I629" s="129" t="s">
        <v>86</v>
      </c>
      <c r="J629" s="130">
        <v>46079.416666666664</v>
      </c>
      <c r="K629" s="172" t="s">
        <v>1059</v>
      </c>
      <c r="L629" s="126">
        <v>0.5</v>
      </c>
      <c r="M629" s="132"/>
      <c r="N629" s="132" t="str">
        <f t="array" ref="N629">LET(행번호, MATCH(1, INDEX(('수주 및 입금 진행현황'!$F:$F=G629) * ('수주 및 입금 진행현황'!$G:$G=H629) * ('수주 및 입금 진행현황'!$F:$F&lt;&gt;""), 0), 0), IF(ISNUMBER(행번호), HYPERLINK("#gid=" &amp; "1759022251" &amp; "&amp;range=A" &amp; 행번호, "이동"), "X"))</f>
        <v>X</v>
      </c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</row>
    <row r="630">
      <c r="A630" s="124"/>
      <c r="B630" s="116">
        <v>148.0</v>
      </c>
      <c r="C630" s="143">
        <v>46078.0</v>
      </c>
      <c r="D630" s="126" t="s">
        <v>88</v>
      </c>
      <c r="E630" s="163"/>
      <c r="F630" s="128" t="s">
        <v>90</v>
      </c>
      <c r="G630" s="129" t="s">
        <v>1063</v>
      </c>
      <c r="H630" s="129" t="s">
        <v>1064</v>
      </c>
      <c r="I630" s="129" t="s">
        <v>86</v>
      </c>
      <c r="J630" s="129" t="s">
        <v>1065</v>
      </c>
      <c r="K630" s="158" t="s">
        <v>605</v>
      </c>
      <c r="L630" s="126">
        <v>0.5</v>
      </c>
      <c r="M630" s="126">
        <v>0.0</v>
      </c>
      <c r="N630" s="132" t="str">
        <f t="array" ref="N630">LET(행번호, MATCH(1, INDEX(('수주 및 입금 진행현황'!$F:$F=G630) * ('수주 및 입금 진행현황'!$G:$G=H630) * ('수주 및 입금 진행현황'!$F:$F&lt;&gt;""), 0), 0), IF(ISNUMBER(행번호), HYPERLINK("#gid=" &amp; "1759022251" &amp; "&amp;range=A" &amp; 행번호, "이동"), "X"))</f>
        <v>X</v>
      </c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</row>
    <row r="631">
      <c r="A631" s="124"/>
      <c r="B631" s="116">
        <v>147.0</v>
      </c>
      <c r="C631" s="143">
        <v>46078.0</v>
      </c>
      <c r="D631" s="126" t="s">
        <v>1066</v>
      </c>
      <c r="E631" s="163"/>
      <c r="F631" s="128" t="s">
        <v>163</v>
      </c>
      <c r="G631" s="173" t="s">
        <v>728</v>
      </c>
      <c r="H631" s="174" t="s">
        <v>729</v>
      </c>
      <c r="I631" s="129" t="s">
        <v>86</v>
      </c>
      <c r="J631" s="129" t="s">
        <v>1067</v>
      </c>
      <c r="K631" s="131" t="s">
        <v>1068</v>
      </c>
      <c r="L631" s="126">
        <v>0.5</v>
      </c>
      <c r="M631" s="126">
        <v>0.0</v>
      </c>
      <c r="N631" s="132" t="str">
        <f t="array" ref="N631">LET(행번호, MATCH(1, INDEX(('수주 및 입금 진행현황'!$F:$F=G631) * ('수주 및 입금 진행현황'!$G:$G=H631) * ('수주 및 입금 진행현황'!$F:$F&lt;&gt;""), 0), 0), IF(ISNUMBER(행번호), HYPERLINK("#gid=" &amp; "1759022251" &amp; "&amp;range=A" &amp; 행번호, "이동"), "X"))</f>
        <v>X</v>
      </c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</row>
    <row r="632">
      <c r="A632" s="124"/>
      <c r="B632" s="116">
        <v>146.0</v>
      </c>
      <c r="C632" s="143">
        <v>46078.0</v>
      </c>
      <c r="D632" s="126" t="s">
        <v>88</v>
      </c>
      <c r="E632" s="163"/>
      <c r="F632" s="128" t="s">
        <v>104</v>
      </c>
      <c r="G632" s="129" t="s">
        <v>159</v>
      </c>
      <c r="H632" s="129" t="s">
        <v>1055</v>
      </c>
      <c r="I632" s="129" t="s">
        <v>93</v>
      </c>
      <c r="J632" s="129" t="s">
        <v>1069</v>
      </c>
      <c r="K632" s="158" t="s">
        <v>600</v>
      </c>
      <c r="L632" s="126">
        <v>0.25</v>
      </c>
      <c r="M632" s="126">
        <v>0.0</v>
      </c>
      <c r="N632" s="132" t="str">
        <f t="array" ref="N632">LET(행번호, MATCH(1, INDEX(('수주 및 입금 진행현황'!$F:$F=G632) * ('수주 및 입금 진행현황'!$G:$G=H632) * ('수주 및 입금 진행현황'!$F:$F&lt;&gt;""), 0), 0), IF(ISNUMBER(행번호), HYPERLINK("#gid=" &amp; "1759022251" &amp; "&amp;range=A" &amp; 행번호, "이동"), "X"))</f>
        <v>X</v>
      </c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</row>
    <row r="633">
      <c r="A633" s="124"/>
      <c r="B633" s="116">
        <v>145.0</v>
      </c>
      <c r="C633" s="143">
        <v>46078.0</v>
      </c>
      <c r="D633" s="126" t="s">
        <v>88</v>
      </c>
      <c r="E633" s="163"/>
      <c r="F633" s="128" t="s">
        <v>104</v>
      </c>
      <c r="G633" s="129" t="s">
        <v>159</v>
      </c>
      <c r="H633" s="129" t="s">
        <v>1055</v>
      </c>
      <c r="I633" s="129" t="s">
        <v>86</v>
      </c>
      <c r="J633" s="129" t="s">
        <v>1069</v>
      </c>
      <c r="K633" s="158" t="s">
        <v>605</v>
      </c>
      <c r="L633" s="126">
        <v>0.5</v>
      </c>
      <c r="M633" s="126">
        <v>0.0</v>
      </c>
      <c r="N633" s="132" t="str">
        <f t="array" ref="N633">LET(행번호, MATCH(1, INDEX(('수주 및 입금 진행현황'!$F:$F=G633) * ('수주 및 입금 진행현황'!$G:$G=H633) * ('수주 및 입금 진행현황'!$F:$F&lt;&gt;""), 0), 0), IF(ISNUMBER(행번호), HYPERLINK("#gid=" &amp; "1759022251" &amp; "&amp;range=A" &amp; 행번호, "이동"), "X"))</f>
        <v>X</v>
      </c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</row>
    <row r="634">
      <c r="A634" s="124"/>
      <c r="B634" s="116">
        <v>144.0</v>
      </c>
      <c r="C634" s="143">
        <v>46078.0</v>
      </c>
      <c r="D634" s="126" t="s">
        <v>1066</v>
      </c>
      <c r="E634" s="163"/>
      <c r="F634" s="128" t="s">
        <v>163</v>
      </c>
      <c r="G634" s="129" t="s">
        <v>1070</v>
      </c>
      <c r="H634" s="129" t="s">
        <v>1071</v>
      </c>
      <c r="I634" s="129" t="s">
        <v>86</v>
      </c>
      <c r="J634" s="129" t="s">
        <v>1072</v>
      </c>
      <c r="K634" s="158" t="s">
        <v>1073</v>
      </c>
      <c r="L634" s="126">
        <v>0.5</v>
      </c>
      <c r="M634" s="126">
        <v>0.0</v>
      </c>
      <c r="N634" s="132" t="str">
        <f t="array" ref="N634">LET(행번호, MATCH(1, INDEX(('수주 및 입금 진행현황'!$F:$F=G634) * ('수주 및 입금 진행현황'!$G:$G=H634) * ('수주 및 입금 진행현황'!$F:$F&lt;&gt;""), 0), 0), IF(ISNUMBER(행번호), HYPERLINK("#gid=" &amp; "1759022251" &amp; "&amp;range=A" &amp; 행번호, "이동"), "X"))</f>
        <v>X</v>
      </c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</row>
    <row r="635">
      <c r="A635" s="124"/>
      <c r="B635" s="116">
        <v>143.0</v>
      </c>
      <c r="C635" s="143">
        <v>46078.0</v>
      </c>
      <c r="D635" s="126" t="s">
        <v>88</v>
      </c>
      <c r="E635" s="163"/>
      <c r="F635" s="128" t="s">
        <v>104</v>
      </c>
      <c r="G635" s="129" t="s">
        <v>353</v>
      </c>
      <c r="H635" s="129" t="s">
        <v>1074</v>
      </c>
      <c r="I635" s="129" t="s">
        <v>86</v>
      </c>
      <c r="J635" s="129" t="s">
        <v>1075</v>
      </c>
      <c r="K635" s="166" t="s">
        <v>1076</v>
      </c>
      <c r="L635" s="126">
        <v>0.5</v>
      </c>
      <c r="M635" s="126">
        <v>0.0</v>
      </c>
      <c r="N635" s="132" t="str">
        <f t="array" ref="N635">LET(행번호, MATCH(1, INDEX(('수주 및 입금 진행현황'!$F:$F=G635) * ('수주 및 입금 진행현황'!$G:$G=H635) * ('수주 및 입금 진행현황'!$F:$F&lt;&gt;""), 0), 0), IF(ISNUMBER(행번호), HYPERLINK("#gid=" &amp; "1759022251" &amp; "&amp;range=A" &amp; 행번호, "이동"), "X"))</f>
        <v>X</v>
      </c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</row>
    <row r="636">
      <c r="A636" s="124"/>
      <c r="B636" s="116">
        <v>142.0</v>
      </c>
      <c r="C636" s="143">
        <v>46078.0</v>
      </c>
      <c r="D636" s="126" t="s">
        <v>88</v>
      </c>
      <c r="E636" s="163"/>
      <c r="F636" s="128" t="s">
        <v>104</v>
      </c>
      <c r="G636" s="129" t="s">
        <v>353</v>
      </c>
      <c r="H636" s="129" t="s">
        <v>1074</v>
      </c>
      <c r="I636" s="129" t="s">
        <v>93</v>
      </c>
      <c r="J636" s="129" t="s">
        <v>1075</v>
      </c>
      <c r="K636" s="158" t="s">
        <v>600</v>
      </c>
      <c r="L636" s="126">
        <v>0.25</v>
      </c>
      <c r="M636" s="126">
        <v>0.0</v>
      </c>
      <c r="N636" s="132" t="str">
        <f t="array" ref="N636">LET(행번호, MATCH(1, INDEX(('수주 및 입금 진행현황'!$F:$F=G636) * ('수주 및 입금 진행현황'!$G:$G=H636) * ('수주 및 입금 진행현황'!$F:$F&lt;&gt;""), 0), 0), IF(ISNUMBER(행번호), HYPERLINK("#gid=" &amp; "1759022251" &amp; "&amp;range=A" &amp; 행번호, "이동"), "X"))</f>
        <v>X</v>
      </c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</row>
    <row r="637">
      <c r="A637" s="124"/>
      <c r="B637" s="116">
        <v>141.0</v>
      </c>
      <c r="C637" s="143">
        <v>46078.0</v>
      </c>
      <c r="D637" s="126" t="s">
        <v>88</v>
      </c>
      <c r="E637" s="163"/>
      <c r="F637" s="128" t="s">
        <v>90</v>
      </c>
      <c r="G637" s="129" t="s">
        <v>357</v>
      </c>
      <c r="H637" s="129" t="s">
        <v>1077</v>
      </c>
      <c r="I637" s="129" t="s">
        <v>100</v>
      </c>
      <c r="J637" s="129" t="s">
        <v>1075</v>
      </c>
      <c r="K637" s="158" t="s">
        <v>602</v>
      </c>
      <c r="L637" s="126">
        <v>0.25</v>
      </c>
      <c r="M637" s="126">
        <v>0.0</v>
      </c>
      <c r="N637" s="134" t="s">
        <v>95</v>
      </c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</row>
    <row r="638">
      <c r="A638" s="124"/>
      <c r="B638" s="116">
        <v>140.0</v>
      </c>
      <c r="C638" s="143">
        <v>46078.0</v>
      </c>
      <c r="D638" s="126" t="s">
        <v>88</v>
      </c>
      <c r="E638" s="163"/>
      <c r="F638" s="128" t="s">
        <v>104</v>
      </c>
      <c r="G638" s="129" t="s">
        <v>821</v>
      </c>
      <c r="H638" s="129" t="s">
        <v>822</v>
      </c>
      <c r="I638" s="129" t="s">
        <v>86</v>
      </c>
      <c r="J638" s="129" t="s">
        <v>1078</v>
      </c>
      <c r="K638" s="131" t="s">
        <v>1079</v>
      </c>
      <c r="L638" s="126">
        <v>0.5</v>
      </c>
      <c r="M638" s="126">
        <v>0.0</v>
      </c>
      <c r="N638" s="132" t="str">
        <f t="array" ref="N638">LET(행번호, MATCH(1, INDEX(('수주 및 입금 진행현황'!$F:$F=G638) * ('수주 및 입금 진행현황'!$G:$G=H638) * ('수주 및 입금 진행현황'!$F:$F&lt;&gt;""), 0), 0), IF(ISNUMBER(행번호), HYPERLINK("#gid=" &amp; "1759022251" &amp; "&amp;range=A" &amp; 행번호, "이동"), "X"))</f>
        <v>X</v>
      </c>
      <c r="O638" s="133"/>
      <c r="P638" s="133"/>
      <c r="Q638" s="133"/>
      <c r="R638" s="133"/>
      <c r="S638" s="133"/>
      <c r="T638" s="151"/>
      <c r="U638" s="133"/>
      <c r="V638" s="133"/>
      <c r="W638" s="133"/>
      <c r="X638" s="133"/>
      <c r="Y638" s="133"/>
    </row>
    <row r="639">
      <c r="A639" s="124"/>
      <c r="B639" s="116">
        <v>139.0</v>
      </c>
      <c r="C639" s="143">
        <v>46078.0</v>
      </c>
      <c r="D639" s="126" t="s">
        <v>88</v>
      </c>
      <c r="E639" s="163"/>
      <c r="F639" s="128" t="s">
        <v>104</v>
      </c>
      <c r="G639" s="129" t="s">
        <v>821</v>
      </c>
      <c r="H639" s="129" t="s">
        <v>822</v>
      </c>
      <c r="I639" s="129" t="s">
        <v>93</v>
      </c>
      <c r="J639" s="129" t="s">
        <v>1078</v>
      </c>
      <c r="K639" s="158" t="s">
        <v>600</v>
      </c>
      <c r="L639" s="126">
        <v>0.25</v>
      </c>
      <c r="M639" s="126">
        <v>0.0</v>
      </c>
      <c r="N639" s="132" t="str">
        <f t="array" ref="N639">LET(행번호, MATCH(1, INDEX(('수주 및 입금 진행현황'!$F:$F=G639) * ('수주 및 입금 진행현황'!$G:$G=H639) * ('수주 및 입금 진행현황'!$F:$F&lt;&gt;""), 0), 0), IF(ISNUMBER(행번호), HYPERLINK("#gid=" &amp; "1759022251" &amp; "&amp;range=A" &amp; 행번호, "이동"), "X"))</f>
        <v>X</v>
      </c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</row>
    <row r="640">
      <c r="A640" s="124"/>
      <c r="B640" s="116">
        <v>138.0</v>
      </c>
      <c r="C640" s="143">
        <v>46078.0</v>
      </c>
      <c r="D640" s="126" t="s">
        <v>1066</v>
      </c>
      <c r="E640" s="163"/>
      <c r="F640" s="128" t="s">
        <v>163</v>
      </c>
      <c r="G640" s="129" t="s">
        <v>764</v>
      </c>
      <c r="H640" s="129" t="s">
        <v>765</v>
      </c>
      <c r="I640" s="129" t="s">
        <v>86</v>
      </c>
      <c r="J640" s="129" t="s">
        <v>1080</v>
      </c>
      <c r="K640" s="131" t="s">
        <v>1081</v>
      </c>
      <c r="L640" s="126">
        <v>0.5</v>
      </c>
      <c r="M640" s="126">
        <v>0.0</v>
      </c>
      <c r="N640" s="132" t="str">
        <f t="array" ref="N640">LET(행번호, MATCH(1, INDEX(('수주 및 입금 진행현황'!$F:$F=G640) * ('수주 및 입금 진행현황'!$G:$G=H640) * ('수주 및 입금 진행현황'!$F:$F&lt;&gt;""), 0), 0), IF(ISNUMBER(행번호), HYPERLINK("#gid=" &amp; "1759022251" &amp; "&amp;range=A" &amp; 행번호, "이동"), "X"))</f>
        <v>X</v>
      </c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</row>
    <row r="641">
      <c r="A641" s="124"/>
      <c r="B641" s="116">
        <v>137.0</v>
      </c>
      <c r="C641" s="142">
        <v>46077.0</v>
      </c>
      <c r="D641" s="126" t="s">
        <v>1066</v>
      </c>
      <c r="E641" s="163"/>
      <c r="F641" s="128" t="s">
        <v>163</v>
      </c>
      <c r="G641" s="129" t="s">
        <v>1070</v>
      </c>
      <c r="H641" s="129" t="s">
        <v>1071</v>
      </c>
      <c r="I641" s="129" t="s">
        <v>86</v>
      </c>
      <c r="J641" s="129" t="s">
        <v>1082</v>
      </c>
      <c r="K641" s="166" t="s">
        <v>1083</v>
      </c>
      <c r="L641" s="126">
        <v>0.5</v>
      </c>
      <c r="M641" s="126">
        <v>0.0</v>
      </c>
      <c r="N641" s="132" t="str">
        <f t="array" ref="N641">LET(행번호, MATCH(1, INDEX(('수주 및 입금 진행현황'!$F:$F=G641) * ('수주 및 입금 진행현황'!$G:$G=H641) * ('수주 및 입금 진행현황'!$F:$F&lt;&gt;""), 0), 0), IF(ISNUMBER(행번호), HYPERLINK("#gid=" &amp; "1759022251" &amp; "&amp;range=A" &amp; 행번호, "이동"), "X"))</f>
        <v>X</v>
      </c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</row>
    <row r="642">
      <c r="A642" s="124"/>
      <c r="B642" s="116">
        <v>136.0</v>
      </c>
      <c r="C642" s="142">
        <v>46077.0</v>
      </c>
      <c r="D642" s="126" t="s">
        <v>88</v>
      </c>
      <c r="E642" s="163"/>
      <c r="F642" s="128" t="s">
        <v>90</v>
      </c>
      <c r="G642" s="129" t="s">
        <v>357</v>
      </c>
      <c r="H642" s="129" t="s">
        <v>1077</v>
      </c>
      <c r="I642" s="129" t="s">
        <v>86</v>
      </c>
      <c r="J642" s="129" t="s">
        <v>1084</v>
      </c>
      <c r="K642" s="158" t="s">
        <v>605</v>
      </c>
      <c r="L642" s="126">
        <v>0.5</v>
      </c>
      <c r="M642" s="126">
        <v>0.0</v>
      </c>
      <c r="N642" s="134" t="s">
        <v>95</v>
      </c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</row>
    <row r="643">
      <c r="A643" s="124"/>
      <c r="B643" s="116">
        <v>135.0</v>
      </c>
      <c r="C643" s="142">
        <v>46077.0</v>
      </c>
      <c r="D643" s="126" t="s">
        <v>88</v>
      </c>
      <c r="E643" s="163"/>
      <c r="F643" s="128" t="s">
        <v>90</v>
      </c>
      <c r="G643" s="129" t="s">
        <v>357</v>
      </c>
      <c r="H643" s="129" t="s">
        <v>1077</v>
      </c>
      <c r="I643" s="129" t="s">
        <v>93</v>
      </c>
      <c r="J643" s="129" t="s">
        <v>1084</v>
      </c>
      <c r="K643" s="158" t="s">
        <v>600</v>
      </c>
      <c r="L643" s="126">
        <v>0.25</v>
      </c>
      <c r="M643" s="126">
        <v>0.0</v>
      </c>
      <c r="N643" s="134" t="s">
        <v>95</v>
      </c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</row>
    <row r="644">
      <c r="A644" s="124"/>
      <c r="B644" s="116">
        <v>134.0</v>
      </c>
      <c r="C644" s="142">
        <v>46077.0</v>
      </c>
      <c r="D644" s="126" t="s">
        <v>1066</v>
      </c>
      <c r="E644" s="163"/>
      <c r="F644" s="128" t="s">
        <v>163</v>
      </c>
      <c r="G644" s="129" t="s">
        <v>754</v>
      </c>
      <c r="H644" s="174" t="s">
        <v>1085</v>
      </c>
      <c r="I644" s="129" t="s">
        <v>86</v>
      </c>
      <c r="J644" s="129" t="s">
        <v>1084</v>
      </c>
      <c r="K644" s="166" t="s">
        <v>1086</v>
      </c>
      <c r="L644" s="126">
        <v>0.5</v>
      </c>
      <c r="M644" s="126">
        <v>0.0</v>
      </c>
      <c r="N644" s="132" t="str">
        <f t="array" ref="N644">LET(행번호, MATCH(1, INDEX(('수주 및 입금 진행현황'!$F:$F=G644) * ('수주 및 입금 진행현황'!$G:$G=H644) * ('수주 및 입금 진행현황'!$F:$F&lt;&gt;""), 0), 0), IF(ISNUMBER(행번호), HYPERLINK("#gid=" &amp; "1759022251" &amp; "&amp;range=A" &amp; 행번호, "이동"), "X"))</f>
        <v>X</v>
      </c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</row>
    <row r="645">
      <c r="A645" s="124"/>
      <c r="B645" s="116">
        <v>133.0</v>
      </c>
      <c r="C645" s="142">
        <v>46077.0</v>
      </c>
      <c r="D645" s="126" t="s">
        <v>88</v>
      </c>
      <c r="E645" s="163"/>
      <c r="F645" s="128" t="s">
        <v>90</v>
      </c>
      <c r="G645" s="129" t="s">
        <v>715</v>
      </c>
      <c r="H645" s="129" t="s">
        <v>1087</v>
      </c>
      <c r="I645" s="129" t="s">
        <v>86</v>
      </c>
      <c r="J645" s="129" t="s">
        <v>1088</v>
      </c>
      <c r="K645" s="166" t="s">
        <v>1089</v>
      </c>
      <c r="L645" s="126">
        <v>0.5</v>
      </c>
      <c r="M645" s="126">
        <v>0.0</v>
      </c>
      <c r="N645" s="132" t="str">
        <f t="array" ref="N645">LET(행번호, MATCH(1, INDEX(('수주 및 입금 진행현황'!$F:$F=G645) * ('수주 및 입금 진행현황'!$G:$G=H645) * ('수주 및 입금 진행현황'!$F:$F&lt;&gt;""), 0), 0), IF(ISNUMBER(행번호), HYPERLINK("#gid=" &amp; "1759022251" &amp; "&amp;range=A" &amp; 행번호, "이동"), "X"))</f>
        <v>X</v>
      </c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</row>
    <row r="646">
      <c r="A646" s="124"/>
      <c r="B646" s="116">
        <v>132.0</v>
      </c>
      <c r="C646" s="142">
        <v>46077.0</v>
      </c>
      <c r="D646" s="126" t="s">
        <v>88</v>
      </c>
      <c r="E646" s="163"/>
      <c r="F646" s="128" t="s">
        <v>414</v>
      </c>
      <c r="G646" s="129" t="s">
        <v>866</v>
      </c>
      <c r="H646" s="129" t="s">
        <v>1090</v>
      </c>
      <c r="I646" s="129" t="s">
        <v>100</v>
      </c>
      <c r="J646" s="129" t="s">
        <v>1091</v>
      </c>
      <c r="K646" s="158" t="s">
        <v>602</v>
      </c>
      <c r="L646" s="126">
        <v>0.25</v>
      </c>
      <c r="M646" s="126">
        <v>0.0</v>
      </c>
      <c r="N646" s="132" t="str">
        <f t="array" ref="N646">LET(행번호, MATCH(1, INDEX(('수주 및 입금 진행현황'!$F:$F=G646) * ('수주 및 입금 진행현황'!$G:$G=H646) * ('수주 및 입금 진행현황'!$F:$F&lt;&gt;""), 0), 0), IF(ISNUMBER(행번호), HYPERLINK("#gid=" &amp; "1759022251" &amp; "&amp;range=A" &amp; 행번호, "이동"), "X"))</f>
        <v>X</v>
      </c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</row>
    <row r="647">
      <c r="A647" s="124"/>
      <c r="B647" s="116">
        <v>131.0</v>
      </c>
      <c r="C647" s="143">
        <v>46076.0</v>
      </c>
      <c r="D647" s="126" t="s">
        <v>1066</v>
      </c>
      <c r="E647" s="163"/>
      <c r="F647" s="128" t="s">
        <v>163</v>
      </c>
      <c r="G647" s="175" t="s">
        <v>1092</v>
      </c>
      <c r="H647" s="176" t="s">
        <v>1093</v>
      </c>
      <c r="I647" s="129" t="s">
        <v>86</v>
      </c>
      <c r="J647" s="129" t="s">
        <v>1094</v>
      </c>
      <c r="K647" s="131" t="s">
        <v>1095</v>
      </c>
      <c r="L647" s="126">
        <v>0.5</v>
      </c>
      <c r="M647" s="126">
        <v>0.0</v>
      </c>
      <c r="N647" s="132" t="str">
        <f t="array" ref="N647">LET(행번호, MATCH(1, INDEX(('수주 및 입금 진행현황'!$F:$F=G647) * ('수주 및 입금 진행현황'!$G:$G=H647) * ('수주 및 입금 진행현황'!$F:$F&lt;&gt;""), 0), 0), IF(ISNUMBER(행번호), HYPERLINK("#gid=" &amp; "1759022251" &amp; "&amp;range=A" &amp; 행번호, "이동"), "X"))</f>
        <v>X</v>
      </c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</row>
    <row r="648">
      <c r="A648" s="124"/>
      <c r="B648" s="116">
        <v>130.0</v>
      </c>
      <c r="C648" s="177">
        <v>46073.0</v>
      </c>
      <c r="D648" s="126" t="s">
        <v>88</v>
      </c>
      <c r="E648" s="163"/>
      <c r="F648" s="128" t="s">
        <v>104</v>
      </c>
      <c r="G648" s="129" t="s">
        <v>123</v>
      </c>
      <c r="H648" s="129" t="s">
        <v>753</v>
      </c>
      <c r="I648" s="129" t="s">
        <v>93</v>
      </c>
      <c r="J648" s="129" t="s">
        <v>1096</v>
      </c>
      <c r="K648" s="158" t="s">
        <v>600</v>
      </c>
      <c r="L648" s="126">
        <v>0.25</v>
      </c>
      <c r="M648" s="126">
        <v>0.0</v>
      </c>
      <c r="N648" s="132" t="str">
        <f t="array" ref="N648">LET(행번호, MATCH(1, INDEX(('수주 및 입금 진행현황'!$F:$F=G648) * ('수주 및 입금 진행현황'!$G:$G=H648) * ('수주 및 입금 진행현황'!$F:$F&lt;&gt;""), 0), 0), IF(ISNUMBER(행번호), HYPERLINK("#gid=" &amp; "1759022251" &amp; "&amp;range=A" &amp; 행번호, "이동"), "X"))</f>
        <v>X</v>
      </c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</row>
    <row r="649">
      <c r="A649" s="124"/>
      <c r="B649" s="116">
        <v>129.0</v>
      </c>
      <c r="C649" s="177">
        <v>46073.0</v>
      </c>
      <c r="D649" s="126" t="s">
        <v>88</v>
      </c>
      <c r="E649" s="163"/>
      <c r="F649" s="128" t="s">
        <v>104</v>
      </c>
      <c r="G649" s="129" t="s">
        <v>123</v>
      </c>
      <c r="H649" s="129" t="s">
        <v>753</v>
      </c>
      <c r="I649" s="129" t="s">
        <v>86</v>
      </c>
      <c r="J649" s="129" t="s">
        <v>1096</v>
      </c>
      <c r="K649" s="158" t="s">
        <v>605</v>
      </c>
      <c r="L649" s="126">
        <v>0.5</v>
      </c>
      <c r="M649" s="126">
        <v>0.0</v>
      </c>
      <c r="N649" s="132" t="str">
        <f t="array" ref="N649">LET(행번호, MATCH(1, INDEX(('수주 및 입금 진행현황'!$F:$F=G649) * ('수주 및 입금 진행현황'!$G:$G=H649) * ('수주 및 입금 진행현황'!$F:$F&lt;&gt;""), 0), 0), IF(ISNUMBER(행번호), HYPERLINK("#gid=" &amp; "1759022251" &amp; "&amp;range=A" &amp; 행번호, "이동"), "X"))</f>
        <v>X</v>
      </c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</row>
    <row r="650">
      <c r="A650" s="124"/>
      <c r="B650" s="116">
        <v>128.0</v>
      </c>
      <c r="C650" s="177">
        <v>46073.0</v>
      </c>
      <c r="D650" s="126" t="s">
        <v>88</v>
      </c>
      <c r="E650" s="163"/>
      <c r="F650" s="128" t="s">
        <v>1039</v>
      </c>
      <c r="G650" s="129" t="s">
        <v>175</v>
      </c>
      <c r="H650" s="129" t="s">
        <v>1097</v>
      </c>
      <c r="I650" s="129" t="s">
        <v>120</v>
      </c>
      <c r="J650" s="129" t="s">
        <v>1096</v>
      </c>
      <c r="K650" s="178" t="s">
        <v>1098</v>
      </c>
      <c r="L650" s="126">
        <v>0.5</v>
      </c>
      <c r="M650" s="126">
        <v>0.0</v>
      </c>
      <c r="N650" s="132" t="str">
        <f t="array" ref="N650">LET(행번호, MATCH(1, INDEX(('수주 및 입금 진행현황'!$F:$F=G650) * ('수주 및 입금 진행현황'!$G:$G=H650) * ('수주 및 입금 진행현황'!$F:$F&lt;&gt;""), 0), 0), IF(ISNUMBER(행번호), HYPERLINK("#gid=" &amp; "1759022251" &amp; "&amp;range=A" &amp; 행번호, "이동"), "X"))</f>
        <v>X</v>
      </c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</row>
    <row r="651">
      <c r="A651" s="124"/>
      <c r="B651" s="116">
        <v>127.0</v>
      </c>
      <c r="C651" s="177">
        <v>46073.0</v>
      </c>
      <c r="D651" s="126" t="s">
        <v>88</v>
      </c>
      <c r="E651" s="163"/>
      <c r="F651" s="128" t="s">
        <v>90</v>
      </c>
      <c r="G651" s="129" t="s">
        <v>97</v>
      </c>
      <c r="H651" s="129" t="s">
        <v>768</v>
      </c>
      <c r="I651" s="129" t="s">
        <v>86</v>
      </c>
      <c r="J651" s="129" t="s">
        <v>1099</v>
      </c>
      <c r="K651" s="158" t="s">
        <v>1100</v>
      </c>
      <c r="L651" s="126">
        <v>0.5</v>
      </c>
      <c r="M651" s="126">
        <v>0.0</v>
      </c>
      <c r="N651" s="132" t="str">
        <f t="array" ref="N651">LET(행번호, MATCH(1, INDEX(('수주 및 입금 진행현황'!$F:$F=G651) * ('수주 및 입금 진행현황'!$G:$G=H651) * ('수주 및 입금 진행현황'!$F:$F&lt;&gt;""), 0), 0), IF(ISNUMBER(행번호), HYPERLINK("#gid=" &amp; "1759022251" &amp; "&amp;range=A" &amp; 행번호, "이동"), "X"))</f>
        <v>X</v>
      </c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</row>
    <row r="652">
      <c r="A652" s="124"/>
      <c r="B652" s="116">
        <v>126.0</v>
      </c>
      <c r="C652" s="177">
        <v>46073.0</v>
      </c>
      <c r="D652" s="126" t="s">
        <v>88</v>
      </c>
      <c r="E652" s="163"/>
      <c r="F652" s="128" t="s">
        <v>90</v>
      </c>
      <c r="G652" s="129" t="s">
        <v>97</v>
      </c>
      <c r="H652" s="129" t="s">
        <v>768</v>
      </c>
      <c r="I652" s="129" t="s">
        <v>93</v>
      </c>
      <c r="J652" s="129" t="s">
        <v>1099</v>
      </c>
      <c r="K652" s="158" t="s">
        <v>600</v>
      </c>
      <c r="L652" s="126">
        <v>0.25</v>
      </c>
      <c r="M652" s="126">
        <v>0.0</v>
      </c>
      <c r="N652" s="132" t="str">
        <f t="array" ref="N652">LET(행번호, MATCH(1, INDEX(('수주 및 입금 진행현황'!$F:$F=G652) * ('수주 및 입금 진행현황'!$G:$G=H652) * ('수주 및 입금 진행현황'!$F:$F&lt;&gt;""), 0), 0), IF(ISNUMBER(행번호), HYPERLINK("#gid=" &amp; "1759022251" &amp; "&amp;range=A" &amp; 행번호, "이동"), "X"))</f>
        <v>X</v>
      </c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</row>
    <row r="653">
      <c r="A653" s="124"/>
      <c r="B653" s="116">
        <v>125.0</v>
      </c>
      <c r="C653" s="143">
        <v>46072.0</v>
      </c>
      <c r="D653" s="126" t="s">
        <v>88</v>
      </c>
      <c r="E653" s="163"/>
      <c r="F653" s="128" t="s">
        <v>90</v>
      </c>
      <c r="G653" s="129" t="s">
        <v>1063</v>
      </c>
      <c r="H653" s="129" t="s">
        <v>1064</v>
      </c>
      <c r="I653" s="129" t="s">
        <v>100</v>
      </c>
      <c r="J653" s="129" t="s">
        <v>1101</v>
      </c>
      <c r="K653" s="158" t="s">
        <v>602</v>
      </c>
      <c r="L653" s="126">
        <v>0.25</v>
      </c>
      <c r="M653" s="126">
        <v>0.0</v>
      </c>
      <c r="N653" s="132" t="str">
        <f t="array" ref="N653">LET(행번호, MATCH(1, INDEX(('수주 및 입금 진행현황'!$F:$F=G653) * ('수주 및 입금 진행현황'!$G:$G=H653) * ('수주 및 입금 진행현황'!$F:$F&lt;&gt;""), 0), 0), IF(ISNUMBER(행번호), HYPERLINK("#gid=" &amp; "1759022251" &amp; "&amp;range=A" &amp; 행번호, "이동"), "X"))</f>
        <v>X</v>
      </c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</row>
    <row r="654">
      <c r="A654" s="124"/>
      <c r="B654" s="116">
        <v>124.0</v>
      </c>
      <c r="C654" s="143">
        <v>46072.0</v>
      </c>
      <c r="D654" s="126" t="s">
        <v>88</v>
      </c>
      <c r="E654" s="163"/>
      <c r="F654" s="128" t="s">
        <v>111</v>
      </c>
      <c r="G654" s="129" t="s">
        <v>631</v>
      </c>
      <c r="H654" s="129" t="s">
        <v>1042</v>
      </c>
      <c r="I654" s="129" t="s">
        <v>100</v>
      </c>
      <c r="J654" s="129" t="s">
        <v>1102</v>
      </c>
      <c r="K654" s="158" t="s">
        <v>1103</v>
      </c>
      <c r="L654" s="126">
        <v>0.25</v>
      </c>
      <c r="M654" s="126">
        <v>0.0</v>
      </c>
      <c r="N654" s="132" t="str">
        <f t="array" ref="N654">LET(행번호, MATCH(1, INDEX(('수주 및 입금 진행현황'!$F:$F=G654) * ('수주 및 입금 진행현황'!$G:$G=H654) * ('수주 및 입금 진행현황'!$F:$F&lt;&gt;""), 0), 0), IF(ISNUMBER(행번호), HYPERLINK("#gid=" &amp; "1759022251" &amp; "&amp;range=A" &amp; 행번호, "이동"), "X"))</f>
        <v>X</v>
      </c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</row>
    <row r="655">
      <c r="A655" s="124"/>
      <c r="B655" s="116">
        <v>123.0</v>
      </c>
      <c r="C655" s="143">
        <v>46072.0</v>
      </c>
      <c r="D655" s="126" t="s">
        <v>81</v>
      </c>
      <c r="E655" s="163"/>
      <c r="F655" s="128" t="s">
        <v>332</v>
      </c>
      <c r="G655" s="129" t="s">
        <v>200</v>
      </c>
      <c r="H655" s="129" t="s">
        <v>950</v>
      </c>
      <c r="I655" s="129" t="s">
        <v>86</v>
      </c>
      <c r="J655" s="129" t="s">
        <v>1104</v>
      </c>
      <c r="K655" s="131" t="s">
        <v>1105</v>
      </c>
      <c r="L655" s="126">
        <v>0.5</v>
      </c>
      <c r="M655" s="126">
        <v>0.0</v>
      </c>
      <c r="N655" s="132" t="str">
        <f t="array" ref="N655">LET(행번호, MATCH(1, INDEX(('수주 및 입금 진행현황'!$F:$F=G655) * ('수주 및 입금 진행현황'!$G:$G=H655) * ('수주 및 입금 진행현황'!$F:$F&lt;&gt;""), 0), 0), IF(ISNUMBER(행번호), HYPERLINK("#gid=" &amp; "1759022251" &amp; "&amp;range=A" &amp; 행번호, "이동"), "X"))</f>
        <v>X</v>
      </c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</row>
    <row r="656">
      <c r="A656" s="124"/>
      <c r="B656" s="116">
        <v>122.0</v>
      </c>
      <c r="C656" s="143">
        <v>46072.0</v>
      </c>
      <c r="D656" s="126" t="s">
        <v>81</v>
      </c>
      <c r="E656" s="163"/>
      <c r="F656" s="128" t="s">
        <v>163</v>
      </c>
      <c r="G656" s="129" t="s">
        <v>200</v>
      </c>
      <c r="H656" s="129" t="s">
        <v>1106</v>
      </c>
      <c r="I656" s="129" t="s">
        <v>86</v>
      </c>
      <c r="J656" s="129" t="s">
        <v>1104</v>
      </c>
      <c r="K656" s="131" t="s">
        <v>1107</v>
      </c>
      <c r="L656" s="126">
        <v>0.5</v>
      </c>
      <c r="M656" s="126">
        <v>0.0</v>
      </c>
      <c r="N656" s="134" t="s">
        <v>95</v>
      </c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</row>
    <row r="657">
      <c r="A657" s="124"/>
      <c r="B657" s="116">
        <v>121.0</v>
      </c>
      <c r="C657" s="143">
        <v>46072.0</v>
      </c>
      <c r="D657" s="126" t="s">
        <v>81</v>
      </c>
      <c r="E657" s="163"/>
      <c r="F657" s="128" t="s">
        <v>163</v>
      </c>
      <c r="G657" s="129" t="s">
        <v>1108</v>
      </c>
      <c r="H657" s="129" t="s">
        <v>739</v>
      </c>
      <c r="I657" s="129" t="s">
        <v>86</v>
      </c>
      <c r="J657" s="129" t="s">
        <v>1109</v>
      </c>
      <c r="K657" s="131" t="s">
        <v>1110</v>
      </c>
      <c r="L657" s="126">
        <v>0.5</v>
      </c>
      <c r="M657" s="126">
        <v>0.0</v>
      </c>
      <c r="N657" s="132" t="str">
        <f t="array" ref="N657">LET(행번호, MATCH(1, INDEX(('수주 및 입금 진행현황'!$F:$F=G657) * ('수주 및 입금 진행현황'!$G:$G=H657) * ('수주 및 입금 진행현황'!$F:$F&lt;&gt;""), 0), 0), IF(ISNUMBER(행번호), HYPERLINK("#gid=" &amp; "1759022251" &amp; "&amp;range=A" &amp; 행번호, "이동"), "X"))</f>
        <v>X</v>
      </c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</row>
    <row r="658">
      <c r="A658" s="124"/>
      <c r="B658" s="116">
        <v>120.0</v>
      </c>
      <c r="C658" s="142">
        <v>46066.0</v>
      </c>
      <c r="D658" s="126" t="s">
        <v>1066</v>
      </c>
      <c r="E658" s="163"/>
      <c r="F658" s="128" t="s">
        <v>163</v>
      </c>
      <c r="G658" s="129" t="s">
        <v>1111</v>
      </c>
      <c r="H658" s="129" t="s">
        <v>1112</v>
      </c>
      <c r="I658" s="129" t="s">
        <v>100</v>
      </c>
      <c r="J658" s="129" t="s">
        <v>1113</v>
      </c>
      <c r="K658" s="158" t="s">
        <v>602</v>
      </c>
      <c r="L658" s="126">
        <v>0.25</v>
      </c>
      <c r="M658" s="126">
        <v>0.0</v>
      </c>
      <c r="N658" s="132" t="str">
        <f t="array" ref="N658">LET(행번호, MATCH(1, INDEX(('수주 및 입금 진행현황'!$F:$F=G658) * ('수주 및 입금 진행현황'!$G:$G=H658) * ('수주 및 입금 진행현황'!$F:$F&lt;&gt;""), 0), 0), IF(ISNUMBER(행번호), HYPERLINK("#gid=" &amp; "1759022251" &amp; "&amp;range=A" &amp; 행번호, "이동"), "X"))</f>
        <v>X</v>
      </c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</row>
    <row r="659">
      <c r="A659" s="124"/>
      <c r="B659" s="116">
        <v>119.0</v>
      </c>
      <c r="C659" s="142">
        <v>46066.0</v>
      </c>
      <c r="D659" s="126" t="s">
        <v>1066</v>
      </c>
      <c r="E659" s="163"/>
      <c r="F659" s="128" t="s">
        <v>90</v>
      </c>
      <c r="G659" s="129" t="s">
        <v>1114</v>
      </c>
      <c r="H659" s="129" t="s">
        <v>1115</v>
      </c>
      <c r="I659" s="129" t="s">
        <v>100</v>
      </c>
      <c r="J659" s="129" t="s">
        <v>1113</v>
      </c>
      <c r="K659" s="158" t="s">
        <v>602</v>
      </c>
      <c r="L659" s="126">
        <v>0.25</v>
      </c>
      <c r="M659" s="126">
        <v>0.0</v>
      </c>
      <c r="N659" s="132" t="str">
        <f t="array" ref="N659">LET(행번호, MATCH(1, INDEX(('수주 및 입금 진행현황'!$F:$F=G659) * ('수주 및 입금 진행현황'!$G:$G=H659) * ('수주 및 입금 진행현황'!$F:$F&lt;&gt;""), 0), 0), IF(ISNUMBER(행번호), HYPERLINK("#gid=" &amp; "1759022251" &amp; "&amp;range=A" &amp; 행번호, "이동"), "X"))</f>
        <v>X</v>
      </c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</row>
    <row r="660">
      <c r="A660" s="124"/>
      <c r="B660" s="116">
        <v>118.0</v>
      </c>
      <c r="C660" s="142">
        <v>46066.0</v>
      </c>
      <c r="D660" s="126" t="s">
        <v>1066</v>
      </c>
      <c r="E660" s="163"/>
      <c r="F660" s="128" t="s">
        <v>90</v>
      </c>
      <c r="G660" s="129" t="s">
        <v>1114</v>
      </c>
      <c r="H660" s="129" t="s">
        <v>1116</v>
      </c>
      <c r="I660" s="129" t="s">
        <v>100</v>
      </c>
      <c r="J660" s="129" t="s">
        <v>1113</v>
      </c>
      <c r="K660" s="158" t="s">
        <v>602</v>
      </c>
      <c r="L660" s="126">
        <v>0.25</v>
      </c>
      <c r="M660" s="126">
        <v>0.0</v>
      </c>
      <c r="N660" s="132" t="str">
        <f t="array" ref="N660">LET(행번호, MATCH(1, INDEX(('수주 및 입금 진행현황'!$F:$F=G660) * ('수주 및 입금 진행현황'!$G:$G=H660) * ('수주 및 입금 진행현황'!$F:$F&lt;&gt;""), 0), 0), IF(ISNUMBER(행번호), HYPERLINK("#gid=" &amp; "1759022251" &amp; "&amp;range=A" &amp; 행번호, "이동"), "X"))</f>
        <v>X</v>
      </c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</row>
    <row r="661">
      <c r="A661" s="124"/>
      <c r="B661" s="116">
        <v>117.0</v>
      </c>
      <c r="C661" s="142">
        <v>46066.0</v>
      </c>
      <c r="D661" s="126" t="s">
        <v>1066</v>
      </c>
      <c r="E661" s="163"/>
      <c r="F661" s="128" t="s">
        <v>90</v>
      </c>
      <c r="G661" s="129" t="s">
        <v>1114</v>
      </c>
      <c r="H661" s="129" t="s">
        <v>1115</v>
      </c>
      <c r="I661" s="129" t="s">
        <v>86</v>
      </c>
      <c r="J661" s="129" t="s">
        <v>1113</v>
      </c>
      <c r="K661" s="158" t="s">
        <v>605</v>
      </c>
      <c r="L661" s="126">
        <v>0.5</v>
      </c>
      <c r="M661" s="126">
        <v>0.0</v>
      </c>
      <c r="N661" s="132" t="str">
        <f t="array" ref="N661">LET(행번호, MATCH(1, INDEX(('수주 및 입금 진행현황'!$F:$F=G661) * ('수주 및 입금 진행현황'!$G:$G=H661) * ('수주 및 입금 진행현황'!$F:$F&lt;&gt;""), 0), 0), IF(ISNUMBER(행번호), HYPERLINK("#gid=" &amp; "1759022251" &amp; "&amp;range=A" &amp; 행번호, "이동"), "X"))</f>
        <v>X</v>
      </c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</row>
    <row r="662">
      <c r="A662" s="124"/>
      <c r="B662" s="116">
        <v>116.0</v>
      </c>
      <c r="C662" s="142">
        <v>46066.0</v>
      </c>
      <c r="D662" s="126" t="s">
        <v>1066</v>
      </c>
      <c r="E662" s="163"/>
      <c r="F662" s="128" t="s">
        <v>90</v>
      </c>
      <c r="G662" s="129" t="s">
        <v>1114</v>
      </c>
      <c r="H662" s="129" t="s">
        <v>1116</v>
      </c>
      <c r="I662" s="129" t="s">
        <v>86</v>
      </c>
      <c r="J662" s="129" t="s">
        <v>1113</v>
      </c>
      <c r="K662" s="158" t="s">
        <v>605</v>
      </c>
      <c r="L662" s="126">
        <v>0.5</v>
      </c>
      <c r="M662" s="126">
        <v>0.0</v>
      </c>
      <c r="N662" s="132" t="str">
        <f t="array" ref="N662">LET(행번호, MATCH(1, INDEX(('수주 및 입금 진행현황'!$F:$F=G662) * ('수주 및 입금 진행현황'!$G:$G=H662) * ('수주 및 입금 진행현황'!$F:$F&lt;&gt;""), 0), 0), IF(ISNUMBER(행번호), HYPERLINK("#gid=" &amp; "1759022251" &amp; "&amp;range=A" &amp; 행번호, "이동"), "X"))</f>
        <v>X</v>
      </c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</row>
    <row r="663">
      <c r="A663" s="124"/>
      <c r="B663" s="116">
        <v>115.0</v>
      </c>
      <c r="C663" s="142">
        <v>46066.0</v>
      </c>
      <c r="D663" s="126" t="s">
        <v>1117</v>
      </c>
      <c r="E663" s="163"/>
      <c r="F663" s="128" t="s">
        <v>83</v>
      </c>
      <c r="G663" s="129" t="s">
        <v>1118</v>
      </c>
      <c r="H663" s="129" t="s">
        <v>1119</v>
      </c>
      <c r="I663" s="129" t="s">
        <v>404</v>
      </c>
      <c r="J663" s="129" t="s">
        <v>1120</v>
      </c>
      <c r="K663" s="158" t="s">
        <v>1121</v>
      </c>
      <c r="L663" s="126">
        <v>0.25</v>
      </c>
      <c r="M663" s="132"/>
      <c r="N663" s="132" t="str">
        <f t="array" ref="N663">LET(행번호, MATCH(1, INDEX(('수주 및 입금 진행현황'!$F:$F=G663) * ('수주 및 입금 진행현황'!$G:$G=H663) * ('수주 및 입금 진행현황'!$F:$F&lt;&gt;""), 0), 0), IF(ISNUMBER(행번호), HYPERLINK("#gid=" &amp; "1759022251" &amp; "&amp;range=A" &amp; 행번호, "이동"), "X"))</f>
        <v>X</v>
      </c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</row>
    <row r="664">
      <c r="A664" s="124"/>
      <c r="B664" s="116">
        <v>114.0</v>
      </c>
      <c r="C664" s="142">
        <v>46066.0</v>
      </c>
      <c r="D664" s="126" t="s">
        <v>1066</v>
      </c>
      <c r="E664" s="163"/>
      <c r="F664" s="128" t="s">
        <v>163</v>
      </c>
      <c r="G664" s="129" t="s">
        <v>1111</v>
      </c>
      <c r="H664" s="129" t="s">
        <v>1112</v>
      </c>
      <c r="I664" s="129" t="s">
        <v>86</v>
      </c>
      <c r="J664" s="129" t="s">
        <v>1122</v>
      </c>
      <c r="K664" s="158" t="s">
        <v>1123</v>
      </c>
      <c r="L664" s="126">
        <v>0.5</v>
      </c>
      <c r="M664" s="126">
        <v>0.0</v>
      </c>
      <c r="N664" s="132" t="str">
        <f t="array" ref="N664">LET(행번호, MATCH(1, INDEX(('수주 및 입금 진행현황'!$F:$F=G664) * ('수주 및 입금 진행현황'!$G:$G=H664) * ('수주 및 입금 진행현황'!$F:$F&lt;&gt;""), 0), 0), IF(ISNUMBER(행번호), HYPERLINK("#gid=" &amp; "1759022251" &amp; "&amp;range=A" &amp; 행번호, "이동"), "X"))</f>
        <v>X</v>
      </c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</row>
    <row r="665">
      <c r="A665" s="124"/>
      <c r="B665" s="116">
        <v>113.0</v>
      </c>
      <c r="C665" s="143">
        <v>46065.0</v>
      </c>
      <c r="D665" s="126" t="s">
        <v>1066</v>
      </c>
      <c r="E665" s="163"/>
      <c r="F665" s="128" t="s">
        <v>163</v>
      </c>
      <c r="G665" s="129" t="s">
        <v>1111</v>
      </c>
      <c r="H665" s="129" t="s">
        <v>1112</v>
      </c>
      <c r="I665" s="129" t="s">
        <v>120</v>
      </c>
      <c r="J665" s="129" t="s">
        <v>1124</v>
      </c>
      <c r="K665" s="158" t="s">
        <v>1125</v>
      </c>
      <c r="L665" s="126">
        <v>0.5</v>
      </c>
      <c r="M665" s="126">
        <v>0.0</v>
      </c>
      <c r="N665" s="132" t="str">
        <f t="array" ref="N665">LET(행번호, MATCH(1, INDEX(('수주 및 입금 진행현황'!$F:$F=G665) * ('수주 및 입금 진행현황'!$G:$G=H665) * ('수주 및 입금 진행현황'!$F:$F&lt;&gt;""), 0), 0), IF(ISNUMBER(행번호), HYPERLINK("#gid=" &amp; "1759022251" &amp; "&amp;range=A" &amp; 행번호, "이동"), "X"))</f>
        <v>X</v>
      </c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</row>
    <row r="666">
      <c r="A666" s="124"/>
      <c r="B666" s="116">
        <v>112.0</v>
      </c>
      <c r="C666" s="143">
        <v>46065.0</v>
      </c>
      <c r="D666" s="126" t="s">
        <v>116</v>
      </c>
      <c r="E666" s="127" t="s">
        <v>270</v>
      </c>
      <c r="F666" s="128" t="s">
        <v>83</v>
      </c>
      <c r="G666" s="129" t="s">
        <v>1126</v>
      </c>
      <c r="H666" s="129" t="s">
        <v>1127</v>
      </c>
      <c r="I666" s="129" t="s">
        <v>120</v>
      </c>
      <c r="J666" s="129" t="s">
        <v>1124</v>
      </c>
      <c r="K666" s="158" t="s">
        <v>1128</v>
      </c>
      <c r="L666" s="126">
        <v>1.0</v>
      </c>
      <c r="M666" s="132"/>
      <c r="N666" s="132" t="str">
        <f t="array" ref="N666">LET(행번호, MATCH(1, INDEX(('수주 및 입금 진행현황'!$F:$F=G666) * ('수주 및 입금 진행현황'!$G:$G=H666) * ('수주 및 입금 진행현황'!$F:$F&lt;&gt;""), 0), 0), IF(ISNUMBER(행번호), HYPERLINK("#gid=" &amp; "1759022251" &amp; "&amp;range=A" &amp; 행번호, "이동"), "X"))</f>
        <v>X</v>
      </c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</row>
    <row r="667">
      <c r="A667" s="124"/>
      <c r="B667" s="116">
        <v>111.0</v>
      </c>
      <c r="C667" s="143">
        <v>46065.0</v>
      </c>
      <c r="D667" s="126" t="s">
        <v>81</v>
      </c>
      <c r="E667" s="163"/>
      <c r="F667" s="128" t="s">
        <v>83</v>
      </c>
      <c r="G667" s="129" t="s">
        <v>1129</v>
      </c>
      <c r="H667" s="129" t="s">
        <v>1130</v>
      </c>
      <c r="I667" s="129" t="s">
        <v>86</v>
      </c>
      <c r="J667" s="129" t="s">
        <v>1131</v>
      </c>
      <c r="K667" s="158" t="s">
        <v>1132</v>
      </c>
      <c r="L667" s="126">
        <v>1.0</v>
      </c>
      <c r="M667" s="126">
        <v>0.0</v>
      </c>
      <c r="N667" s="132" t="str">
        <f t="array" ref="N667">LET(행번호, MATCH(1, INDEX(('수주 및 입금 진행현황'!$F:$F=G667) * ('수주 및 입금 진행현황'!$G:$G=H667) * ('수주 및 입금 진행현황'!$F:$F&lt;&gt;""), 0), 0), IF(ISNUMBER(행번호), HYPERLINK("#gid=" &amp; "1759022251" &amp; "&amp;range=A" &amp; 행번호, "이동"), "X"))</f>
        <v>X</v>
      </c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</row>
    <row r="668">
      <c r="A668" s="124"/>
      <c r="B668" s="116">
        <v>110.0</v>
      </c>
      <c r="C668" s="143">
        <v>46065.0</v>
      </c>
      <c r="D668" s="126" t="s">
        <v>88</v>
      </c>
      <c r="E668" s="163"/>
      <c r="F668" s="128" t="s">
        <v>104</v>
      </c>
      <c r="G668" s="129" t="s">
        <v>1133</v>
      </c>
      <c r="H668" s="179" t="s">
        <v>1134</v>
      </c>
      <c r="I668" s="129" t="s">
        <v>100</v>
      </c>
      <c r="J668" s="129" t="s">
        <v>1135</v>
      </c>
      <c r="K668" s="158" t="s">
        <v>602</v>
      </c>
      <c r="L668" s="126">
        <v>0.25</v>
      </c>
      <c r="M668" s="126">
        <v>0.0</v>
      </c>
      <c r="N668" s="132" t="str">
        <f t="array" ref="N668">LET(행번호, MATCH(1, INDEX(('수주 및 입금 진행현황'!$F:$F=G668) * ('수주 및 입금 진행현황'!$G:$G=H668) * ('수주 및 입금 진행현황'!$F:$F&lt;&gt;""), 0), 0), IF(ISNUMBER(행번호), HYPERLINK("#gid=" &amp; "1759022251" &amp; "&amp;range=A" &amp; 행번호, "이동"), "X"))</f>
        <v>X</v>
      </c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</row>
    <row r="669">
      <c r="A669" s="124"/>
      <c r="B669" s="116">
        <v>109.0</v>
      </c>
      <c r="C669" s="143">
        <v>46065.0</v>
      </c>
      <c r="D669" s="126" t="s">
        <v>88</v>
      </c>
      <c r="E669" s="163"/>
      <c r="F669" s="128" t="s">
        <v>104</v>
      </c>
      <c r="G669" s="129" t="s">
        <v>1136</v>
      </c>
      <c r="H669" s="179" t="s">
        <v>1134</v>
      </c>
      <c r="I669" s="129" t="s">
        <v>86</v>
      </c>
      <c r="J669" s="129" t="s">
        <v>1135</v>
      </c>
      <c r="K669" s="158" t="s">
        <v>1137</v>
      </c>
      <c r="L669" s="126">
        <v>0.5</v>
      </c>
      <c r="M669" s="126">
        <v>0.0</v>
      </c>
      <c r="N669" s="132" t="str">
        <f t="array" ref="N669">LET(행번호, MATCH(1, INDEX(('수주 및 입금 진행현황'!$F:$F=G669) * ('수주 및 입금 진행현황'!$G:$G=H669) * ('수주 및 입금 진행현황'!$F:$F&lt;&gt;""), 0), 0), IF(ISNUMBER(행번호), HYPERLINK("#gid=" &amp; "1759022251" &amp; "&amp;range=A" &amp; 행번호, "이동"), "X"))</f>
        <v>X</v>
      </c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</row>
    <row r="670">
      <c r="A670" s="124"/>
      <c r="B670" s="116">
        <v>108.0</v>
      </c>
      <c r="C670" s="143">
        <v>46065.0</v>
      </c>
      <c r="D670" s="126" t="s">
        <v>88</v>
      </c>
      <c r="E670" s="163"/>
      <c r="F670" s="128" t="s">
        <v>90</v>
      </c>
      <c r="G670" s="129" t="s">
        <v>1063</v>
      </c>
      <c r="H670" s="129" t="s">
        <v>1064</v>
      </c>
      <c r="I670" s="129" t="s">
        <v>93</v>
      </c>
      <c r="J670" s="129" t="s">
        <v>1135</v>
      </c>
      <c r="K670" s="158" t="s">
        <v>600</v>
      </c>
      <c r="L670" s="126">
        <v>0.25</v>
      </c>
      <c r="M670" s="126">
        <v>0.0</v>
      </c>
      <c r="N670" s="132" t="str">
        <f t="array" ref="N670">LET(행번호, MATCH(1, INDEX(('수주 및 입금 진행현황'!$F:$F=G670) * ('수주 및 입금 진행현황'!$G:$G=H670) * ('수주 및 입금 진행현황'!$F:$F&lt;&gt;""), 0), 0), IF(ISNUMBER(행번호), HYPERLINK("#gid=" &amp; "1759022251" &amp; "&amp;range=A" &amp; 행번호, "이동"), "X"))</f>
        <v>X</v>
      </c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</row>
    <row r="671">
      <c r="A671" s="124"/>
      <c r="B671" s="116">
        <v>107.0</v>
      </c>
      <c r="C671" s="143">
        <v>46065.0</v>
      </c>
      <c r="D671" s="126" t="s">
        <v>88</v>
      </c>
      <c r="E671" s="163"/>
      <c r="F671" s="128" t="s">
        <v>90</v>
      </c>
      <c r="G671" s="129" t="s">
        <v>1063</v>
      </c>
      <c r="H671" s="129" t="s">
        <v>1064</v>
      </c>
      <c r="I671" s="129" t="s">
        <v>86</v>
      </c>
      <c r="J671" s="129" t="s">
        <v>1135</v>
      </c>
      <c r="K671" s="158" t="s">
        <v>605</v>
      </c>
      <c r="L671" s="126">
        <v>0.5</v>
      </c>
      <c r="M671" s="126">
        <v>0.0</v>
      </c>
      <c r="N671" s="132" t="str">
        <f t="array" ref="N671">LET(행번호, MATCH(1, INDEX(('수주 및 입금 진행현황'!$F:$F=G671) * ('수주 및 입금 진행현황'!$G:$G=H671) * ('수주 및 입금 진행현황'!$F:$F&lt;&gt;""), 0), 0), IF(ISNUMBER(행번호), HYPERLINK("#gid=" &amp; "1759022251" &amp; "&amp;range=A" &amp; 행번호, "이동"), "X"))</f>
        <v>X</v>
      </c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</row>
    <row r="672">
      <c r="A672" s="124"/>
      <c r="B672" s="116">
        <v>106.0</v>
      </c>
      <c r="C672" s="143">
        <v>46065.0</v>
      </c>
      <c r="D672" s="126" t="s">
        <v>88</v>
      </c>
      <c r="E672" s="163"/>
      <c r="F672" s="128" t="s">
        <v>90</v>
      </c>
      <c r="G672" s="129" t="s">
        <v>597</v>
      </c>
      <c r="H672" s="129" t="s">
        <v>1138</v>
      </c>
      <c r="I672" s="129" t="s">
        <v>100</v>
      </c>
      <c r="J672" s="129" t="s">
        <v>1139</v>
      </c>
      <c r="K672" s="158" t="s">
        <v>602</v>
      </c>
      <c r="L672" s="126">
        <v>0.25</v>
      </c>
      <c r="M672" s="126">
        <v>0.0</v>
      </c>
      <c r="N672" s="132" t="str">
        <f t="array" ref="N672">LET(행번호, MATCH(1, INDEX(('수주 및 입금 진행현황'!$F:$F=G672) * ('수주 및 입금 진행현황'!$G:$G=H672) * ('수주 및 입금 진행현황'!$F:$F&lt;&gt;""), 0), 0), IF(ISNUMBER(행번호), HYPERLINK("#gid=" &amp; "1759022251" &amp; "&amp;range=A" &amp; 행번호, "이동"), "X"))</f>
        <v>X</v>
      </c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</row>
    <row r="673">
      <c r="A673" s="124"/>
      <c r="B673" s="116">
        <v>105.0</v>
      </c>
      <c r="C673" s="143">
        <v>46065.0</v>
      </c>
      <c r="D673" s="126" t="s">
        <v>88</v>
      </c>
      <c r="E673" s="163"/>
      <c r="F673" s="128" t="s">
        <v>90</v>
      </c>
      <c r="G673" s="129" t="s">
        <v>597</v>
      </c>
      <c r="H673" s="129" t="s">
        <v>1138</v>
      </c>
      <c r="I673" s="129" t="s">
        <v>93</v>
      </c>
      <c r="J673" s="129" t="s">
        <v>1139</v>
      </c>
      <c r="K673" s="158" t="s">
        <v>600</v>
      </c>
      <c r="L673" s="126">
        <v>0.25</v>
      </c>
      <c r="M673" s="126">
        <v>0.0</v>
      </c>
      <c r="N673" s="132" t="str">
        <f t="array" ref="N673">LET(행번호, MATCH(1, INDEX(('수주 및 입금 진행현황'!$F:$F=G673) * ('수주 및 입금 진행현황'!$G:$G=H673) * ('수주 및 입금 진행현황'!$F:$F&lt;&gt;""), 0), 0), IF(ISNUMBER(행번호), HYPERLINK("#gid=" &amp; "1759022251" &amp; "&amp;range=A" &amp; 행번호, "이동"), "X"))</f>
        <v>X</v>
      </c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</row>
    <row r="674">
      <c r="A674" s="124"/>
      <c r="B674" s="116">
        <v>104.0</v>
      </c>
      <c r="C674" s="143">
        <v>46065.0</v>
      </c>
      <c r="D674" s="126" t="s">
        <v>88</v>
      </c>
      <c r="E674" s="163"/>
      <c r="F674" s="128" t="s">
        <v>90</v>
      </c>
      <c r="G674" s="129" t="s">
        <v>597</v>
      </c>
      <c r="H674" s="129" t="s">
        <v>1138</v>
      </c>
      <c r="I674" s="129" t="s">
        <v>86</v>
      </c>
      <c r="J674" s="129" t="s">
        <v>1139</v>
      </c>
      <c r="K674" s="158" t="s">
        <v>605</v>
      </c>
      <c r="L674" s="126">
        <v>0.5</v>
      </c>
      <c r="M674" s="126">
        <v>0.0</v>
      </c>
      <c r="N674" s="132" t="str">
        <f t="array" ref="N674">LET(행번호, MATCH(1, INDEX(('수주 및 입금 진행현황'!$F:$F=G674) * ('수주 및 입금 진행현황'!$G:$G=H674) * ('수주 및 입금 진행현황'!$F:$F&lt;&gt;""), 0), 0), IF(ISNUMBER(행번호), HYPERLINK("#gid=" &amp; "1759022251" &amp; "&amp;range=A" &amp; 행번호, "이동"), "X"))</f>
        <v>X</v>
      </c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</row>
    <row r="675">
      <c r="A675" s="124"/>
      <c r="B675" s="116">
        <v>103.0</v>
      </c>
      <c r="C675" s="142">
        <v>46064.0</v>
      </c>
      <c r="D675" s="126" t="s">
        <v>88</v>
      </c>
      <c r="E675" s="163"/>
      <c r="F675" s="128" t="s">
        <v>90</v>
      </c>
      <c r="G675" s="129" t="s">
        <v>357</v>
      </c>
      <c r="H675" s="129" t="s">
        <v>1140</v>
      </c>
      <c r="I675" s="129" t="s">
        <v>100</v>
      </c>
      <c r="J675" s="129" t="s">
        <v>1141</v>
      </c>
      <c r="K675" s="158" t="s">
        <v>602</v>
      </c>
      <c r="L675" s="126">
        <v>0.25</v>
      </c>
      <c r="M675" s="126">
        <v>0.0</v>
      </c>
      <c r="N675" s="134" t="s">
        <v>95</v>
      </c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</row>
    <row r="676">
      <c r="A676" s="124"/>
      <c r="B676" s="116">
        <v>102.0</v>
      </c>
      <c r="C676" s="142">
        <v>46064.0</v>
      </c>
      <c r="D676" s="126" t="s">
        <v>88</v>
      </c>
      <c r="E676" s="163"/>
      <c r="F676" s="128" t="s">
        <v>90</v>
      </c>
      <c r="G676" s="129" t="s">
        <v>357</v>
      </c>
      <c r="H676" s="129" t="s">
        <v>1140</v>
      </c>
      <c r="I676" s="129" t="s">
        <v>93</v>
      </c>
      <c r="J676" s="129" t="s">
        <v>1141</v>
      </c>
      <c r="K676" s="158" t="s">
        <v>600</v>
      </c>
      <c r="L676" s="126">
        <v>0.25</v>
      </c>
      <c r="M676" s="126">
        <v>0.0</v>
      </c>
      <c r="N676" s="134" t="s">
        <v>95</v>
      </c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</row>
    <row r="677">
      <c r="A677" s="124"/>
      <c r="B677" s="116">
        <v>101.0</v>
      </c>
      <c r="C677" s="142">
        <v>46064.0</v>
      </c>
      <c r="D677" s="126" t="s">
        <v>88</v>
      </c>
      <c r="E677" s="163"/>
      <c r="F677" s="128" t="s">
        <v>90</v>
      </c>
      <c r="G677" s="129" t="s">
        <v>357</v>
      </c>
      <c r="H677" s="129" t="s">
        <v>1140</v>
      </c>
      <c r="I677" s="129" t="s">
        <v>86</v>
      </c>
      <c r="J677" s="129" t="s">
        <v>1141</v>
      </c>
      <c r="K677" s="131" t="s">
        <v>1142</v>
      </c>
      <c r="L677" s="126">
        <v>0.5</v>
      </c>
      <c r="M677" s="126">
        <v>0.0</v>
      </c>
      <c r="N677" s="134" t="s">
        <v>95</v>
      </c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</row>
    <row r="678">
      <c r="A678" s="124"/>
      <c r="B678" s="116">
        <v>100.0</v>
      </c>
      <c r="C678" s="142">
        <v>46064.0</v>
      </c>
      <c r="D678" s="126" t="s">
        <v>88</v>
      </c>
      <c r="E678" s="163"/>
      <c r="F678" s="128" t="s">
        <v>90</v>
      </c>
      <c r="G678" s="129" t="s">
        <v>357</v>
      </c>
      <c r="H678" s="129" t="s">
        <v>1143</v>
      </c>
      <c r="I678" s="129" t="s">
        <v>100</v>
      </c>
      <c r="J678" s="129" t="s">
        <v>1141</v>
      </c>
      <c r="K678" s="158" t="s">
        <v>602</v>
      </c>
      <c r="L678" s="126">
        <v>0.25</v>
      </c>
      <c r="M678" s="126">
        <v>0.0</v>
      </c>
      <c r="N678" s="134" t="s">
        <v>95</v>
      </c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</row>
    <row r="679">
      <c r="A679" s="124"/>
      <c r="B679" s="116">
        <v>99.0</v>
      </c>
      <c r="C679" s="142">
        <v>46064.0</v>
      </c>
      <c r="D679" s="126" t="s">
        <v>88</v>
      </c>
      <c r="E679" s="163"/>
      <c r="F679" s="128" t="s">
        <v>90</v>
      </c>
      <c r="G679" s="129" t="s">
        <v>357</v>
      </c>
      <c r="H679" s="129" t="s">
        <v>1143</v>
      </c>
      <c r="I679" s="129" t="s">
        <v>93</v>
      </c>
      <c r="J679" s="129" t="s">
        <v>1141</v>
      </c>
      <c r="K679" s="158" t="s">
        <v>600</v>
      </c>
      <c r="L679" s="126">
        <v>0.25</v>
      </c>
      <c r="M679" s="126">
        <v>0.0</v>
      </c>
      <c r="N679" s="134" t="s">
        <v>95</v>
      </c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</row>
    <row r="680">
      <c r="A680" s="124"/>
      <c r="B680" s="116">
        <v>98.0</v>
      </c>
      <c r="C680" s="142">
        <v>46064.0</v>
      </c>
      <c r="D680" s="126" t="s">
        <v>88</v>
      </c>
      <c r="E680" s="163"/>
      <c r="F680" s="128" t="s">
        <v>90</v>
      </c>
      <c r="G680" s="129" t="s">
        <v>357</v>
      </c>
      <c r="H680" s="129" t="s">
        <v>1143</v>
      </c>
      <c r="I680" s="129" t="s">
        <v>86</v>
      </c>
      <c r="J680" s="129" t="s">
        <v>1141</v>
      </c>
      <c r="K680" s="131" t="s">
        <v>1142</v>
      </c>
      <c r="L680" s="126">
        <v>0.5</v>
      </c>
      <c r="M680" s="126">
        <v>0.0</v>
      </c>
      <c r="N680" s="134" t="s">
        <v>95</v>
      </c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</row>
    <row r="681">
      <c r="A681" s="124"/>
      <c r="B681" s="116">
        <v>97.0</v>
      </c>
      <c r="C681" s="142">
        <v>46064.0</v>
      </c>
      <c r="D681" s="126" t="s">
        <v>88</v>
      </c>
      <c r="E681" s="163"/>
      <c r="F681" s="128" t="s">
        <v>332</v>
      </c>
      <c r="G681" s="129" t="s">
        <v>97</v>
      </c>
      <c r="H681" s="129" t="s">
        <v>1144</v>
      </c>
      <c r="I681" s="129" t="s">
        <v>100</v>
      </c>
      <c r="J681" s="129" t="s">
        <v>1145</v>
      </c>
      <c r="K681" s="158" t="s">
        <v>602</v>
      </c>
      <c r="L681" s="126">
        <v>0.25</v>
      </c>
      <c r="M681" s="126">
        <v>0.0</v>
      </c>
      <c r="N681" s="132" t="str">
        <f t="array" ref="N681">LET(행번호, MATCH(1, INDEX(('수주 및 입금 진행현황'!$F:$F=G681) * ('수주 및 입금 진행현황'!$G:$G=H681) * ('수주 및 입금 진행현황'!$F:$F&lt;&gt;""), 0), 0), IF(ISNUMBER(행번호), HYPERLINK("#gid=" &amp; "1759022251" &amp; "&amp;range=A" &amp; 행번호, "이동"), "X"))</f>
        <v>X</v>
      </c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</row>
    <row r="682">
      <c r="A682" s="124"/>
      <c r="B682" s="116">
        <v>96.0</v>
      </c>
      <c r="C682" s="143">
        <v>46063.0</v>
      </c>
      <c r="D682" s="126" t="s">
        <v>116</v>
      </c>
      <c r="E682" s="127" t="s">
        <v>270</v>
      </c>
      <c r="F682" s="128" t="s">
        <v>83</v>
      </c>
      <c r="G682" s="129" t="s">
        <v>118</v>
      </c>
      <c r="H682" s="129" t="s">
        <v>1146</v>
      </c>
      <c r="I682" s="129" t="s">
        <v>86</v>
      </c>
      <c r="J682" s="129" t="s">
        <v>1147</v>
      </c>
      <c r="K682" s="131" t="s">
        <v>1148</v>
      </c>
      <c r="L682" s="126">
        <v>1.0</v>
      </c>
      <c r="M682" s="132"/>
      <c r="N682" s="132" t="str">
        <f t="array" ref="N682">LET(행번호, MATCH(1, INDEX(('수주 및 입금 진행현황'!$F:$F=G682) * ('수주 및 입금 진행현황'!$G:$G=H682) * ('수주 및 입금 진행현황'!$F:$F&lt;&gt;""), 0), 0), IF(ISNUMBER(행번호), HYPERLINK("#gid=" &amp; "1759022251" &amp; "&amp;range=A" &amp; 행번호, "이동"), "X"))</f>
        <v>X</v>
      </c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</row>
    <row r="683">
      <c r="A683" s="124"/>
      <c r="B683" s="116">
        <v>95.0</v>
      </c>
      <c r="C683" s="143">
        <v>46063.0</v>
      </c>
      <c r="D683" s="126" t="s">
        <v>88</v>
      </c>
      <c r="E683" s="163"/>
      <c r="F683" s="128" t="s">
        <v>104</v>
      </c>
      <c r="G683" s="129" t="s">
        <v>1149</v>
      </c>
      <c r="H683" s="129" t="s">
        <v>1150</v>
      </c>
      <c r="I683" s="129" t="s">
        <v>86</v>
      </c>
      <c r="J683" s="129" t="s">
        <v>1151</v>
      </c>
      <c r="K683" s="131" t="s">
        <v>1152</v>
      </c>
      <c r="L683" s="126">
        <v>0.5</v>
      </c>
      <c r="M683" s="126">
        <v>0.0</v>
      </c>
      <c r="N683" s="132" t="str">
        <f t="array" ref="N683">LET(행번호, MATCH(1, INDEX(('수주 및 입금 진행현황'!$F:$F=G683) * ('수주 및 입금 진행현황'!$G:$G=H683) * ('수주 및 입금 진행현황'!$F:$F&lt;&gt;""), 0), 0), IF(ISNUMBER(행번호), HYPERLINK("#gid=" &amp; "1759022251" &amp; "&amp;range=A" &amp; 행번호, "이동"), "X"))</f>
        <v>X</v>
      </c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</row>
    <row r="684">
      <c r="A684" s="124"/>
      <c r="B684" s="116">
        <v>94.0</v>
      </c>
      <c r="C684" s="143">
        <v>46063.0</v>
      </c>
      <c r="D684" s="126" t="s">
        <v>88</v>
      </c>
      <c r="E684" s="163"/>
      <c r="F684" s="128" t="s">
        <v>990</v>
      </c>
      <c r="G684" s="129" t="s">
        <v>123</v>
      </c>
      <c r="H684" s="129" t="s">
        <v>1153</v>
      </c>
      <c r="I684" s="129" t="s">
        <v>100</v>
      </c>
      <c r="J684" s="129" t="s">
        <v>1154</v>
      </c>
      <c r="K684" s="158" t="s">
        <v>602</v>
      </c>
      <c r="L684" s="126">
        <v>0.25</v>
      </c>
      <c r="M684" s="126">
        <v>0.0</v>
      </c>
      <c r="N684" s="134" t="s">
        <v>95</v>
      </c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</row>
    <row r="685">
      <c r="A685" s="124"/>
      <c r="B685" s="116">
        <v>93.0</v>
      </c>
      <c r="C685" s="143">
        <v>46063.0</v>
      </c>
      <c r="D685" s="126" t="s">
        <v>88</v>
      </c>
      <c r="E685" s="163"/>
      <c r="F685" s="128" t="s">
        <v>990</v>
      </c>
      <c r="G685" s="129" t="s">
        <v>123</v>
      </c>
      <c r="H685" s="129" t="s">
        <v>1153</v>
      </c>
      <c r="I685" s="129" t="s">
        <v>93</v>
      </c>
      <c r="J685" s="129" t="s">
        <v>1154</v>
      </c>
      <c r="K685" s="158" t="s">
        <v>600</v>
      </c>
      <c r="L685" s="126">
        <v>0.25</v>
      </c>
      <c r="M685" s="126">
        <v>0.0</v>
      </c>
      <c r="N685" s="134" t="s">
        <v>95</v>
      </c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</row>
    <row r="686">
      <c r="A686" s="124"/>
      <c r="B686" s="116">
        <v>92.0</v>
      </c>
      <c r="C686" s="143">
        <v>46063.0</v>
      </c>
      <c r="D686" s="126" t="s">
        <v>88</v>
      </c>
      <c r="E686" s="163"/>
      <c r="F686" s="128" t="s">
        <v>111</v>
      </c>
      <c r="G686" s="129" t="s">
        <v>123</v>
      </c>
      <c r="H686" s="129" t="s">
        <v>1153</v>
      </c>
      <c r="I686" s="129" t="s">
        <v>86</v>
      </c>
      <c r="J686" s="129" t="s">
        <v>1154</v>
      </c>
      <c r="K686" s="158" t="s">
        <v>1155</v>
      </c>
      <c r="L686" s="126">
        <v>0.5</v>
      </c>
      <c r="M686" s="126">
        <v>0.0</v>
      </c>
      <c r="N686" s="134" t="s">
        <v>95</v>
      </c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</row>
    <row r="687">
      <c r="A687" s="124"/>
      <c r="B687" s="116">
        <v>91.0</v>
      </c>
      <c r="C687" s="143">
        <v>46063.0</v>
      </c>
      <c r="D687" s="126" t="s">
        <v>1066</v>
      </c>
      <c r="E687" s="163"/>
      <c r="F687" s="128" t="s">
        <v>163</v>
      </c>
      <c r="G687" s="129" t="s">
        <v>1156</v>
      </c>
      <c r="H687" s="129" t="s">
        <v>1157</v>
      </c>
      <c r="I687" s="129" t="s">
        <v>86</v>
      </c>
      <c r="J687" s="129" t="s">
        <v>1158</v>
      </c>
      <c r="K687" s="158" t="s">
        <v>1159</v>
      </c>
      <c r="L687" s="126">
        <v>1.0</v>
      </c>
      <c r="M687" s="126">
        <v>0.0</v>
      </c>
      <c r="N687" s="132" t="str">
        <f t="array" ref="N687">LET(행번호, MATCH(1, INDEX(('수주 및 입금 진행현황'!$F:$F=G687) * ('수주 및 입금 진행현황'!$G:$G=H687) * ('수주 및 입금 진행현황'!$F:$F&lt;&gt;""), 0), 0), IF(ISNUMBER(행번호), HYPERLINK("#gid=" &amp; "1759022251" &amp; "&amp;range=A" &amp; 행번호, "이동"), "X"))</f>
        <v>X</v>
      </c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</row>
    <row r="688">
      <c r="A688" s="124"/>
      <c r="B688" s="116">
        <v>90.0</v>
      </c>
      <c r="C688" s="143">
        <v>46063.0</v>
      </c>
      <c r="D688" s="126" t="s">
        <v>88</v>
      </c>
      <c r="E688" s="163"/>
      <c r="F688" s="128" t="s">
        <v>104</v>
      </c>
      <c r="G688" s="129" t="s">
        <v>1149</v>
      </c>
      <c r="H688" s="129" t="s">
        <v>1160</v>
      </c>
      <c r="I688" s="129" t="s">
        <v>86</v>
      </c>
      <c r="J688" s="129" t="s">
        <v>1161</v>
      </c>
      <c r="K688" s="158" t="s">
        <v>1162</v>
      </c>
      <c r="L688" s="126">
        <v>0.5</v>
      </c>
      <c r="M688" s="126">
        <v>0.0</v>
      </c>
      <c r="N688" s="132" t="str">
        <f t="array" ref="N688">LET(행번호, MATCH(1, INDEX(('수주 및 입금 진행현황'!$F:$F=G688) * ('수주 및 입금 진행현황'!$G:$G=H688) * ('수주 및 입금 진행현황'!$F:$F&lt;&gt;""), 0), 0), IF(ISNUMBER(행번호), HYPERLINK("#gid=" &amp; "1759022251" &amp; "&amp;range=A" &amp; 행번호, "이동"), "X"))</f>
        <v>X</v>
      </c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</row>
    <row r="689">
      <c r="A689" s="124"/>
      <c r="B689" s="116">
        <v>89.0</v>
      </c>
      <c r="C689" s="143">
        <v>46063.0</v>
      </c>
      <c r="D689" s="126" t="s">
        <v>88</v>
      </c>
      <c r="E689" s="163"/>
      <c r="F689" s="128" t="s">
        <v>104</v>
      </c>
      <c r="G689" s="129" t="s">
        <v>1149</v>
      </c>
      <c r="H689" s="129" t="s">
        <v>1163</v>
      </c>
      <c r="I689" s="129" t="s">
        <v>86</v>
      </c>
      <c r="J689" s="129" t="s">
        <v>1161</v>
      </c>
      <c r="K689" s="158" t="s">
        <v>1164</v>
      </c>
      <c r="L689" s="126">
        <v>0.5</v>
      </c>
      <c r="M689" s="126">
        <v>0.0</v>
      </c>
      <c r="N689" s="132" t="str">
        <f t="array" ref="N689">LET(행번호, MATCH(1, INDEX(('수주 및 입금 진행현황'!$F:$F=G689) * ('수주 및 입금 진행현황'!$G:$G=H689) * ('수주 및 입금 진행현황'!$F:$F&lt;&gt;""), 0), 0), IF(ISNUMBER(행번호), HYPERLINK("#gid=" &amp; "1759022251" &amp; "&amp;range=A" &amp; 행번호, "이동"), "X"))</f>
        <v>X</v>
      </c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</row>
    <row r="690">
      <c r="A690" s="124"/>
      <c r="B690" s="116">
        <v>88.0</v>
      </c>
      <c r="C690" s="143">
        <v>46063.0</v>
      </c>
      <c r="D690" s="126" t="s">
        <v>88</v>
      </c>
      <c r="E690" s="163"/>
      <c r="F690" s="128" t="s">
        <v>104</v>
      </c>
      <c r="G690" s="129" t="s">
        <v>1149</v>
      </c>
      <c r="H690" s="129" t="s">
        <v>1165</v>
      </c>
      <c r="I690" s="129" t="s">
        <v>86</v>
      </c>
      <c r="J690" s="129" t="s">
        <v>1161</v>
      </c>
      <c r="K690" s="158" t="s">
        <v>1166</v>
      </c>
      <c r="L690" s="126">
        <v>0.5</v>
      </c>
      <c r="M690" s="126">
        <v>0.0</v>
      </c>
      <c r="N690" s="132" t="str">
        <f t="array" ref="N690">LET(행번호, MATCH(1, INDEX(('수주 및 입금 진행현황'!$F:$F=G690) * ('수주 및 입금 진행현황'!$G:$G=H690) * ('수주 및 입금 진행현황'!$F:$F&lt;&gt;""), 0), 0), IF(ISNUMBER(행번호), HYPERLINK("#gid=" &amp; "1759022251" &amp; "&amp;range=A" &amp; 행번호, "이동"), "X"))</f>
        <v>X</v>
      </c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</row>
    <row r="691">
      <c r="A691" s="124"/>
      <c r="B691" s="116">
        <v>87.0</v>
      </c>
      <c r="C691" s="143">
        <v>46063.0</v>
      </c>
      <c r="D691" s="126" t="s">
        <v>88</v>
      </c>
      <c r="E691" s="163"/>
      <c r="F691" s="128" t="s">
        <v>104</v>
      </c>
      <c r="G691" s="129" t="s">
        <v>1149</v>
      </c>
      <c r="H691" s="129" t="s">
        <v>1167</v>
      </c>
      <c r="I691" s="129" t="s">
        <v>86</v>
      </c>
      <c r="J691" s="129" t="s">
        <v>1161</v>
      </c>
      <c r="K691" s="158" t="s">
        <v>1168</v>
      </c>
      <c r="L691" s="126">
        <v>0.5</v>
      </c>
      <c r="M691" s="126">
        <v>0.0</v>
      </c>
      <c r="N691" s="132" t="str">
        <f t="array" ref="N691">LET(행번호, MATCH(1, INDEX(('수주 및 입금 진행현황'!$F:$F=G691) * ('수주 및 입금 진행현황'!$G:$G=H691) * ('수주 및 입금 진행현황'!$F:$F&lt;&gt;""), 0), 0), IF(ISNUMBER(행번호), HYPERLINK("#gid=" &amp; "1759022251" &amp; "&amp;range=A" &amp; 행번호, "이동"), "X"))</f>
        <v>X</v>
      </c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</row>
    <row r="692">
      <c r="A692" s="124"/>
      <c r="B692" s="116">
        <v>86.0</v>
      </c>
      <c r="C692" s="142">
        <v>46062.0</v>
      </c>
      <c r="D692" s="126" t="s">
        <v>1066</v>
      </c>
      <c r="E692" s="163"/>
      <c r="F692" s="180" t="s">
        <v>639</v>
      </c>
      <c r="G692" s="129" t="s">
        <v>97</v>
      </c>
      <c r="H692" s="129" t="s">
        <v>1169</v>
      </c>
      <c r="I692" s="129" t="s">
        <v>86</v>
      </c>
      <c r="J692" s="129" t="s">
        <v>1170</v>
      </c>
      <c r="K692" s="158" t="s">
        <v>1171</v>
      </c>
      <c r="L692" s="126">
        <v>0.5</v>
      </c>
      <c r="M692" s="126">
        <v>0.0</v>
      </c>
      <c r="N692" s="132" t="str">
        <f t="array" ref="N692">LET(행번호, MATCH(1, INDEX(('수주 및 입금 진행현황'!$F:$F=G692) * ('수주 및 입금 진행현황'!$G:$G=H692) * ('수주 및 입금 진행현황'!$F:$F&lt;&gt;""), 0), 0), IF(ISNUMBER(행번호), HYPERLINK("#gid=" &amp; "1759022251" &amp; "&amp;range=A" &amp; 행번호, "이동"), "X"))</f>
        <v>X</v>
      </c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</row>
    <row r="693">
      <c r="A693" s="124"/>
      <c r="B693" s="116">
        <v>85.0</v>
      </c>
      <c r="C693" s="142">
        <v>46062.0</v>
      </c>
      <c r="D693" s="126" t="s">
        <v>88</v>
      </c>
      <c r="E693" s="163"/>
      <c r="F693" s="128" t="s">
        <v>111</v>
      </c>
      <c r="G693" s="129" t="s">
        <v>91</v>
      </c>
      <c r="H693" s="129" t="s">
        <v>1172</v>
      </c>
      <c r="I693" s="129" t="s">
        <v>93</v>
      </c>
      <c r="J693" s="129" t="s">
        <v>1173</v>
      </c>
      <c r="K693" s="158" t="s">
        <v>600</v>
      </c>
      <c r="L693" s="126">
        <v>0.25</v>
      </c>
      <c r="M693" s="126">
        <v>0.0</v>
      </c>
      <c r="N693" s="132" t="str">
        <f t="array" ref="N693">LET(행번호, MATCH(1, INDEX(('수주 및 입금 진행현황'!$F:$F=G693) * ('수주 및 입금 진행현황'!$G:$G=H693) * ('수주 및 입금 진행현황'!$F:$F&lt;&gt;""), 0), 0), IF(ISNUMBER(행번호), HYPERLINK("#gid=" &amp; "1759022251" &amp; "&amp;range=A" &amp; 행번호, "이동"), "X"))</f>
        <v>X</v>
      </c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</row>
    <row r="694">
      <c r="A694" s="124"/>
      <c r="B694" s="116">
        <v>84.0</v>
      </c>
      <c r="C694" s="142">
        <v>46062.0</v>
      </c>
      <c r="D694" s="126" t="s">
        <v>88</v>
      </c>
      <c r="E694" s="163"/>
      <c r="F694" s="128" t="s">
        <v>104</v>
      </c>
      <c r="G694" s="129" t="s">
        <v>91</v>
      </c>
      <c r="H694" s="129" t="s">
        <v>472</v>
      </c>
      <c r="I694" s="129" t="s">
        <v>86</v>
      </c>
      <c r="J694" s="129" t="s">
        <v>1173</v>
      </c>
      <c r="K694" s="158" t="s">
        <v>1174</v>
      </c>
      <c r="L694" s="126">
        <v>0.5</v>
      </c>
      <c r="M694" s="126">
        <v>0.0</v>
      </c>
      <c r="N694" s="134" t="s">
        <v>95</v>
      </c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</row>
    <row r="695">
      <c r="A695" s="124"/>
      <c r="B695" s="116">
        <v>83.0</v>
      </c>
      <c r="C695" s="142">
        <v>46062.0</v>
      </c>
      <c r="D695" s="126" t="s">
        <v>88</v>
      </c>
      <c r="E695" s="163"/>
      <c r="F695" s="128" t="s">
        <v>111</v>
      </c>
      <c r="G695" s="129" t="s">
        <v>631</v>
      </c>
      <c r="H695" s="129" t="s">
        <v>1042</v>
      </c>
      <c r="I695" s="129" t="s">
        <v>86</v>
      </c>
      <c r="J695" s="129" t="s">
        <v>1175</v>
      </c>
      <c r="K695" s="158" t="s">
        <v>1174</v>
      </c>
      <c r="L695" s="126">
        <v>0.5</v>
      </c>
      <c r="M695" s="126">
        <v>0.0</v>
      </c>
      <c r="N695" s="132" t="str">
        <f t="array" ref="N695">LET(행번호, MATCH(1, INDEX(('수주 및 입금 진행현황'!$F:$F=G695) * ('수주 및 입금 진행현황'!$G:$G=H695) * ('수주 및 입금 진행현황'!$F:$F&lt;&gt;""), 0), 0), IF(ISNUMBER(행번호), HYPERLINK("#gid=" &amp; "1759022251" &amp; "&amp;range=A" &amp; 행번호, "이동"), "X"))</f>
        <v>X</v>
      </c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</row>
    <row r="696">
      <c r="A696" s="124"/>
      <c r="B696" s="116">
        <v>82.0</v>
      </c>
      <c r="C696" s="142">
        <v>46062.0</v>
      </c>
      <c r="D696" s="126" t="s">
        <v>88</v>
      </c>
      <c r="E696" s="163"/>
      <c r="F696" s="128" t="s">
        <v>111</v>
      </c>
      <c r="G696" s="129" t="s">
        <v>631</v>
      </c>
      <c r="H696" s="129" t="s">
        <v>1176</v>
      </c>
      <c r="I696" s="129" t="s">
        <v>100</v>
      </c>
      <c r="J696" s="129" t="s">
        <v>1177</v>
      </c>
      <c r="K696" s="158" t="s">
        <v>1174</v>
      </c>
      <c r="L696" s="126">
        <v>0.5</v>
      </c>
      <c r="M696" s="126">
        <v>0.0</v>
      </c>
      <c r="N696" s="132" t="str">
        <f t="array" ref="N696">LET(행번호, MATCH(1, INDEX(('수주 및 입금 진행현황'!$F:$F=G696) * ('수주 및 입금 진행현황'!$G:$G=H696) * ('수주 및 입금 진행현황'!$F:$F&lt;&gt;""), 0), 0), IF(ISNUMBER(행번호), HYPERLINK("#gid=" &amp; "1759022251" &amp; "&amp;range=A" &amp; 행번호, "이동"), "X"))</f>
        <v>X</v>
      </c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</row>
    <row r="697">
      <c r="A697" s="124"/>
      <c r="B697" s="116">
        <v>81.0</v>
      </c>
      <c r="C697" s="142">
        <v>46062.0</v>
      </c>
      <c r="D697" s="126" t="s">
        <v>88</v>
      </c>
      <c r="E697" s="163"/>
      <c r="F697" s="128" t="s">
        <v>990</v>
      </c>
      <c r="G697" s="129" t="s">
        <v>357</v>
      </c>
      <c r="H697" s="129" t="s">
        <v>1178</v>
      </c>
      <c r="I697" s="129" t="s">
        <v>100</v>
      </c>
      <c r="J697" s="129" t="s">
        <v>1179</v>
      </c>
      <c r="K697" s="158" t="s">
        <v>602</v>
      </c>
      <c r="L697" s="126">
        <v>0.25</v>
      </c>
      <c r="M697" s="126">
        <v>0.0</v>
      </c>
      <c r="N697" s="132" t="str">
        <f t="array" ref="N697">LET(행번호, MATCH(1, INDEX(('수주 및 입금 진행현황'!$F:$F=G697) * ('수주 및 입금 진행현황'!$G:$G=H697) * ('수주 및 입금 진행현황'!$F:$F&lt;&gt;""), 0), 0), IF(ISNUMBER(행번호), HYPERLINK("#gid=" &amp; "1759022251" &amp; "&amp;range=A" &amp; 행번호, "이동"), "X"))</f>
        <v>X</v>
      </c>
      <c r="O697" s="133"/>
      <c r="P697" s="151" t="s">
        <v>1180</v>
      </c>
      <c r="Q697" s="133"/>
      <c r="R697" s="133"/>
      <c r="S697" s="133"/>
      <c r="T697" s="133"/>
      <c r="U697" s="133"/>
      <c r="V697" s="133"/>
      <c r="W697" s="133"/>
      <c r="X697" s="133"/>
      <c r="Y697" s="133"/>
    </row>
    <row r="698">
      <c r="A698" s="124"/>
      <c r="B698" s="116">
        <v>80.0</v>
      </c>
      <c r="C698" s="142">
        <v>46062.0</v>
      </c>
      <c r="D698" s="126" t="s">
        <v>88</v>
      </c>
      <c r="E698" s="163"/>
      <c r="F698" s="128" t="s">
        <v>990</v>
      </c>
      <c r="G698" s="129" t="s">
        <v>357</v>
      </c>
      <c r="H698" s="129" t="s">
        <v>1181</v>
      </c>
      <c r="I698" s="129" t="s">
        <v>93</v>
      </c>
      <c r="J698" s="129" t="s">
        <v>1179</v>
      </c>
      <c r="K698" s="158" t="s">
        <v>600</v>
      </c>
      <c r="L698" s="126">
        <v>0.25</v>
      </c>
      <c r="M698" s="126">
        <v>0.0</v>
      </c>
      <c r="N698" s="132" t="str">
        <f t="array" ref="N698">LET(행번호, MATCH(1, INDEX(('수주 및 입금 진행현황'!$F:$F=G698) * ('수주 및 입금 진행현황'!$G:$G=H698) * ('수주 및 입금 진행현황'!$F:$F&lt;&gt;""), 0), 0), IF(ISNUMBER(행번호), HYPERLINK("#gid=" &amp; "1759022251" &amp; "&amp;range=A" &amp; 행번호, "이동"), "X"))</f>
        <v>X</v>
      </c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</row>
    <row r="699">
      <c r="A699" s="124"/>
      <c r="B699" s="116">
        <v>79.0</v>
      </c>
      <c r="C699" s="142">
        <v>46062.0</v>
      </c>
      <c r="D699" s="126" t="s">
        <v>88</v>
      </c>
      <c r="E699" s="163"/>
      <c r="F699" s="128" t="s">
        <v>90</v>
      </c>
      <c r="G699" s="129" t="s">
        <v>357</v>
      </c>
      <c r="H699" s="129" t="s">
        <v>1182</v>
      </c>
      <c r="I699" s="129" t="s">
        <v>86</v>
      </c>
      <c r="J699" s="129" t="s">
        <v>1179</v>
      </c>
      <c r="K699" s="158" t="s">
        <v>1183</v>
      </c>
      <c r="L699" s="126">
        <v>0.5</v>
      </c>
      <c r="M699" s="126">
        <v>0.0</v>
      </c>
      <c r="N699" s="134" t="s">
        <v>95</v>
      </c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</row>
    <row r="700">
      <c r="A700" s="124"/>
      <c r="B700" s="116">
        <v>78.0</v>
      </c>
      <c r="C700" s="142">
        <v>46062.0</v>
      </c>
      <c r="D700" s="126" t="s">
        <v>116</v>
      </c>
      <c r="E700" s="127" t="s">
        <v>270</v>
      </c>
      <c r="F700" s="128" t="s">
        <v>83</v>
      </c>
      <c r="G700" s="129" t="s">
        <v>118</v>
      </c>
      <c r="H700" s="129" t="s">
        <v>1184</v>
      </c>
      <c r="I700" s="129"/>
      <c r="J700" s="129" t="s">
        <v>1185</v>
      </c>
      <c r="K700" s="131" t="s">
        <v>1186</v>
      </c>
      <c r="L700" s="126">
        <v>2.0</v>
      </c>
      <c r="M700" s="126">
        <v>0.0</v>
      </c>
      <c r="N700" s="132" t="str">
        <f t="array" ref="N700">LET(행번호, MATCH(1, INDEX(('수주 및 입금 진행현황'!$F:$F=G700) * ('수주 및 입금 진행현황'!$G:$G=H700) * ('수주 및 입금 진행현황'!$F:$F&lt;&gt;""), 0), 0), IF(ISNUMBER(행번호), HYPERLINK("#gid=" &amp; "1759022251" &amp; "&amp;range=A" &amp; 행번호, "이동"), "X"))</f>
        <v>X</v>
      </c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</row>
    <row r="701">
      <c r="A701" s="124"/>
      <c r="B701" s="116">
        <v>77.0</v>
      </c>
      <c r="C701" s="142">
        <v>46062.0</v>
      </c>
      <c r="D701" s="126" t="s">
        <v>88</v>
      </c>
      <c r="E701" s="163"/>
      <c r="F701" s="128" t="s">
        <v>990</v>
      </c>
      <c r="G701" s="129" t="s">
        <v>97</v>
      </c>
      <c r="H701" s="129" t="s">
        <v>1187</v>
      </c>
      <c r="I701" s="129" t="s">
        <v>100</v>
      </c>
      <c r="J701" s="129" t="s">
        <v>1188</v>
      </c>
      <c r="K701" s="158" t="s">
        <v>1189</v>
      </c>
      <c r="L701" s="126">
        <v>0.25</v>
      </c>
      <c r="M701" s="126">
        <v>0.0</v>
      </c>
      <c r="N701" s="132" t="str">
        <f t="array" ref="N701">LET(행번호, MATCH(1, INDEX(('수주 및 입금 진행현황'!$F:$F=G701) * ('수주 및 입금 진행현황'!$G:$G=H701) * ('수주 및 입금 진행현황'!$F:$F&lt;&gt;""), 0), 0), IF(ISNUMBER(행번호), HYPERLINK("#gid=" &amp; "1759022251" &amp; "&amp;range=A" &amp; 행번호, "이동"), "X"))</f>
        <v>X</v>
      </c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</row>
    <row r="702">
      <c r="A702" s="124"/>
      <c r="B702" s="116">
        <v>76.0</v>
      </c>
      <c r="C702" s="143">
        <v>46059.0</v>
      </c>
      <c r="D702" s="126" t="s">
        <v>88</v>
      </c>
      <c r="E702" s="163"/>
      <c r="F702" s="128" t="s">
        <v>990</v>
      </c>
      <c r="G702" s="129" t="s">
        <v>866</v>
      </c>
      <c r="H702" s="129" t="s">
        <v>1190</v>
      </c>
      <c r="I702" s="129" t="s">
        <v>93</v>
      </c>
      <c r="J702" s="129" t="s">
        <v>1191</v>
      </c>
      <c r="K702" s="158" t="s">
        <v>1192</v>
      </c>
      <c r="L702" s="126">
        <v>0.25</v>
      </c>
      <c r="M702" s="126">
        <v>0.0</v>
      </c>
      <c r="N702" s="132" t="str">
        <f t="array" ref="N702">LET(행번호, MATCH(1, INDEX(('수주 및 입금 진행현황'!$F:$F=G702) * ('수주 및 입금 진행현황'!$G:$G=H702) * ('수주 및 입금 진행현황'!$F:$F&lt;&gt;""), 0), 0), IF(ISNUMBER(행번호), HYPERLINK("#gid=" &amp; "1759022251" &amp; "&amp;range=A" &amp; 행번호, "이동"), "X"))</f>
        <v>X</v>
      </c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</row>
    <row r="703">
      <c r="A703" s="124"/>
      <c r="B703" s="116">
        <v>75.0</v>
      </c>
      <c r="C703" s="143">
        <v>46059.0</v>
      </c>
      <c r="D703" s="126" t="s">
        <v>88</v>
      </c>
      <c r="E703" s="163"/>
      <c r="F703" s="128" t="s">
        <v>414</v>
      </c>
      <c r="G703" s="129" t="s">
        <v>866</v>
      </c>
      <c r="H703" s="129" t="s">
        <v>1090</v>
      </c>
      <c r="I703" s="129" t="s">
        <v>86</v>
      </c>
      <c r="J703" s="129" t="s">
        <v>1191</v>
      </c>
      <c r="K703" s="131" t="s">
        <v>1193</v>
      </c>
      <c r="L703" s="126">
        <v>0.5</v>
      </c>
      <c r="M703" s="126">
        <v>0.0</v>
      </c>
      <c r="N703" s="132" t="str">
        <f t="array" ref="N703">LET(행번호, MATCH(1, INDEX(('수주 및 입금 진행현황'!$F:$F=G703) * ('수주 및 입금 진행현황'!$G:$G=H703) * ('수주 및 입금 진행현황'!$F:$F&lt;&gt;""), 0), 0), IF(ISNUMBER(행번호), HYPERLINK("#gid=" &amp; "1759022251" &amp; "&amp;range=A" &amp; 행번호, "이동"), "X"))</f>
        <v>X</v>
      </c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</row>
    <row r="704">
      <c r="A704" s="124"/>
      <c r="B704" s="116">
        <v>74.0</v>
      </c>
      <c r="C704" s="143">
        <v>46059.0</v>
      </c>
      <c r="D704" s="126" t="s">
        <v>88</v>
      </c>
      <c r="E704" s="163"/>
      <c r="F704" s="128" t="s">
        <v>990</v>
      </c>
      <c r="G704" s="129" t="s">
        <v>357</v>
      </c>
      <c r="H704" s="129" t="s">
        <v>1194</v>
      </c>
      <c r="I704" s="129" t="s">
        <v>100</v>
      </c>
      <c r="J704" s="129" t="s">
        <v>1195</v>
      </c>
      <c r="K704" s="158" t="s">
        <v>1189</v>
      </c>
      <c r="L704" s="126">
        <v>0.25</v>
      </c>
      <c r="M704" s="126">
        <v>0.0</v>
      </c>
      <c r="N704" s="132" t="str">
        <f t="array" ref="N704">LET(행번호, MATCH(1, INDEX(('수주 및 입금 진행현황'!$F:$F=G704) * ('수주 및 입금 진행현황'!$G:$G=H704) * ('수주 및 입금 진행현황'!$F:$F&lt;&gt;""), 0), 0), IF(ISNUMBER(행번호), HYPERLINK("#gid=" &amp; "1759022251" &amp; "&amp;range=A" &amp; 행번호, "이동"), "X"))</f>
        <v>X</v>
      </c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</row>
    <row r="705">
      <c r="A705" s="124"/>
      <c r="B705" s="116">
        <v>73.0</v>
      </c>
      <c r="C705" s="143">
        <v>46059.0</v>
      </c>
      <c r="D705" s="126" t="s">
        <v>88</v>
      </c>
      <c r="E705" s="163"/>
      <c r="F705" s="128" t="s">
        <v>990</v>
      </c>
      <c r="G705" s="129" t="s">
        <v>357</v>
      </c>
      <c r="H705" s="129" t="s">
        <v>1196</v>
      </c>
      <c r="I705" s="129" t="s">
        <v>93</v>
      </c>
      <c r="J705" s="129" t="s">
        <v>1195</v>
      </c>
      <c r="K705" s="158" t="s">
        <v>1192</v>
      </c>
      <c r="L705" s="126">
        <v>0.25</v>
      </c>
      <c r="M705" s="126">
        <v>0.0</v>
      </c>
      <c r="N705" s="132" t="str">
        <f t="array" ref="N705">LET(행번호, MATCH(1, INDEX(('수주 및 입금 진행현황'!$F:$F=G705) * ('수주 및 입금 진행현황'!$G:$G=H705) * ('수주 및 입금 진행현황'!$F:$F&lt;&gt;""), 0), 0), IF(ISNUMBER(행번호), HYPERLINK("#gid=" &amp; "1759022251" &amp; "&amp;range=A" &amp; 행번호, "이동"), "X"))</f>
        <v>X</v>
      </c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</row>
    <row r="706">
      <c r="A706" s="124"/>
      <c r="B706" s="116">
        <v>72.0</v>
      </c>
      <c r="C706" s="143">
        <v>46059.0</v>
      </c>
      <c r="D706" s="126" t="s">
        <v>88</v>
      </c>
      <c r="E706" s="163"/>
      <c r="F706" s="128" t="s">
        <v>90</v>
      </c>
      <c r="G706" s="129" t="s">
        <v>357</v>
      </c>
      <c r="H706" s="129" t="s">
        <v>1197</v>
      </c>
      <c r="I706" s="129" t="s">
        <v>86</v>
      </c>
      <c r="J706" s="129" t="s">
        <v>1195</v>
      </c>
      <c r="K706" s="181" t="s">
        <v>1198</v>
      </c>
      <c r="L706" s="126">
        <v>0.5</v>
      </c>
      <c r="M706" s="126">
        <v>0.0</v>
      </c>
      <c r="N706" s="134" t="s">
        <v>95</v>
      </c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</row>
    <row r="707">
      <c r="A707" s="124"/>
      <c r="B707" s="116">
        <v>71.0</v>
      </c>
      <c r="C707" s="143">
        <v>46059.0</v>
      </c>
      <c r="D707" s="126" t="s">
        <v>88</v>
      </c>
      <c r="E707" s="163"/>
      <c r="F707" s="128" t="s">
        <v>990</v>
      </c>
      <c r="G707" s="129" t="s">
        <v>1199</v>
      </c>
      <c r="H707" s="129" t="s">
        <v>1200</v>
      </c>
      <c r="I707" s="129" t="s">
        <v>93</v>
      </c>
      <c r="J707" s="129" t="s">
        <v>1201</v>
      </c>
      <c r="K707" s="158" t="s">
        <v>1192</v>
      </c>
      <c r="L707" s="126">
        <v>0.25</v>
      </c>
      <c r="M707" s="126">
        <v>0.0</v>
      </c>
      <c r="N707" s="132" t="str">
        <f t="array" ref="N707">LET(행번호, MATCH(1, INDEX(('수주 및 입금 진행현황'!$F:$F=G707) * ('수주 및 입금 진행현황'!$G:$G=H707) * ('수주 및 입금 진행현황'!$F:$F&lt;&gt;""), 0), 0), IF(ISNUMBER(행번호), HYPERLINK("#gid=" &amp; "1759022251" &amp; "&amp;range=A" &amp; 행번호, "이동"), "X"))</f>
        <v>X</v>
      </c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</row>
    <row r="708">
      <c r="A708" s="124"/>
      <c r="B708" s="116">
        <v>70.0</v>
      </c>
      <c r="C708" s="182">
        <v>46058.0</v>
      </c>
      <c r="D708" s="126" t="s">
        <v>88</v>
      </c>
      <c r="E708" s="163"/>
      <c r="F708" s="128" t="s">
        <v>990</v>
      </c>
      <c r="G708" s="129" t="s">
        <v>866</v>
      </c>
      <c r="H708" s="129" t="s">
        <v>1202</v>
      </c>
      <c r="I708" s="129" t="s">
        <v>93</v>
      </c>
      <c r="J708" s="129" t="s">
        <v>1203</v>
      </c>
      <c r="K708" s="158" t="s">
        <v>1192</v>
      </c>
      <c r="L708" s="126">
        <v>0.25</v>
      </c>
      <c r="M708" s="126">
        <v>0.0</v>
      </c>
      <c r="N708" s="132" t="str">
        <f t="array" ref="N708">LET(행번호, MATCH(1, INDEX(('수주 및 입금 진행현황'!$F:$F=G708) * ('수주 및 입금 진행현황'!$G:$G=H708) * ('수주 및 입금 진행현황'!$F:$F&lt;&gt;""), 0), 0), IF(ISNUMBER(행번호), HYPERLINK("#gid=" &amp; "1759022251" &amp; "&amp;range=A" &amp; 행번호, "이동"), "X"))</f>
        <v>X</v>
      </c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</row>
    <row r="709">
      <c r="A709" s="124"/>
      <c r="B709" s="116">
        <v>69.0</v>
      </c>
      <c r="C709" s="182">
        <v>46058.0</v>
      </c>
      <c r="D709" s="126" t="s">
        <v>88</v>
      </c>
      <c r="E709" s="163"/>
      <c r="F709" s="128" t="s">
        <v>990</v>
      </c>
      <c r="G709" s="129" t="s">
        <v>357</v>
      </c>
      <c r="H709" s="129" t="s">
        <v>1204</v>
      </c>
      <c r="I709" s="129" t="s">
        <v>100</v>
      </c>
      <c r="J709" s="129" t="s">
        <v>1205</v>
      </c>
      <c r="K709" s="158" t="s">
        <v>1189</v>
      </c>
      <c r="L709" s="126">
        <v>0.25</v>
      </c>
      <c r="M709" s="126">
        <v>0.0</v>
      </c>
      <c r="N709" s="132" t="str">
        <f t="array" ref="N709">LET(행번호, MATCH(1, INDEX(('수주 및 입금 진행현황'!$F:$F=G709) * ('수주 및 입금 진행현황'!$G:$G=H709) * ('수주 및 입금 진행현황'!$F:$F&lt;&gt;""), 0), 0), IF(ISNUMBER(행번호), HYPERLINK("#gid=" &amp; "1759022251" &amp; "&amp;range=A" &amp; 행번호, "이동"), "X"))</f>
        <v>X</v>
      </c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</row>
    <row r="710">
      <c r="A710" s="124"/>
      <c r="B710" s="116">
        <v>68.0</v>
      </c>
      <c r="C710" s="182">
        <v>46058.0</v>
      </c>
      <c r="D710" s="126" t="s">
        <v>88</v>
      </c>
      <c r="E710" s="163"/>
      <c r="F710" s="128" t="s">
        <v>990</v>
      </c>
      <c r="G710" s="129" t="s">
        <v>357</v>
      </c>
      <c r="H710" s="129" t="s">
        <v>1206</v>
      </c>
      <c r="I710" s="129" t="s">
        <v>93</v>
      </c>
      <c r="J710" s="129" t="s">
        <v>1205</v>
      </c>
      <c r="K710" s="158" t="s">
        <v>1192</v>
      </c>
      <c r="L710" s="126">
        <v>0.25</v>
      </c>
      <c r="M710" s="126">
        <v>0.0</v>
      </c>
      <c r="N710" s="132" t="str">
        <f t="array" ref="N710">LET(행번호, MATCH(1, INDEX(('수주 및 입금 진행현황'!$F:$F=G710) * ('수주 및 입금 진행현황'!$G:$G=H710) * ('수주 및 입금 진행현황'!$F:$F&lt;&gt;""), 0), 0), IF(ISNUMBER(행번호), HYPERLINK("#gid=" &amp; "1759022251" &amp; "&amp;range=A" &amp; 행번호, "이동"), "X"))</f>
        <v>X</v>
      </c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</row>
    <row r="711">
      <c r="A711" s="124"/>
      <c r="B711" s="116">
        <v>67.0</v>
      </c>
      <c r="C711" s="182">
        <v>46058.0</v>
      </c>
      <c r="D711" s="126" t="s">
        <v>88</v>
      </c>
      <c r="E711" s="163"/>
      <c r="F711" s="128" t="s">
        <v>104</v>
      </c>
      <c r="G711" s="129" t="s">
        <v>357</v>
      </c>
      <c r="H711" s="129" t="s">
        <v>1207</v>
      </c>
      <c r="I711" s="129" t="s">
        <v>86</v>
      </c>
      <c r="J711" s="129" t="s">
        <v>1205</v>
      </c>
      <c r="K711" s="158" t="s">
        <v>1208</v>
      </c>
      <c r="L711" s="126">
        <v>0.5</v>
      </c>
      <c r="M711" s="126">
        <v>0.0</v>
      </c>
      <c r="N711" s="134" t="s">
        <v>95</v>
      </c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</row>
    <row r="712">
      <c r="A712" s="124"/>
      <c r="B712" s="116">
        <v>66.0</v>
      </c>
      <c r="C712" s="182">
        <v>46058.0</v>
      </c>
      <c r="D712" s="126" t="s">
        <v>88</v>
      </c>
      <c r="E712" s="163"/>
      <c r="F712" s="128" t="s">
        <v>414</v>
      </c>
      <c r="G712" s="129" t="s">
        <v>866</v>
      </c>
      <c r="H712" s="129" t="s">
        <v>988</v>
      </c>
      <c r="I712" s="129" t="s">
        <v>86</v>
      </c>
      <c r="J712" s="129" t="s">
        <v>1209</v>
      </c>
      <c r="K712" s="158" t="s">
        <v>1210</v>
      </c>
      <c r="L712" s="126">
        <v>1.0</v>
      </c>
      <c r="M712" s="126">
        <v>0.0</v>
      </c>
      <c r="N712" s="132" t="str">
        <f t="array" ref="N712">LET(행번호, MATCH(1, INDEX(('수주 및 입금 진행현황'!$F:$F=G712) * ('수주 및 입금 진행현황'!$G:$G=H712) * ('수주 및 입금 진행현황'!$F:$F&lt;&gt;""), 0), 0), IF(ISNUMBER(행번호), HYPERLINK("#gid=" &amp; "1759022251" &amp; "&amp;range=A" &amp; 행번호, "이동"), "X"))</f>
        <v>X</v>
      </c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51"/>
    </row>
    <row r="713">
      <c r="A713" s="124"/>
      <c r="B713" s="116">
        <v>65.0</v>
      </c>
      <c r="C713" s="143">
        <v>46057.0</v>
      </c>
      <c r="D713" s="126" t="s">
        <v>88</v>
      </c>
      <c r="E713" s="163"/>
      <c r="F713" s="128" t="s">
        <v>111</v>
      </c>
      <c r="G713" s="129" t="s">
        <v>818</v>
      </c>
      <c r="H713" s="129" t="s">
        <v>1211</v>
      </c>
      <c r="I713" s="129" t="s">
        <v>86</v>
      </c>
      <c r="J713" s="129" t="s">
        <v>1212</v>
      </c>
      <c r="K713" s="158" t="s">
        <v>1213</v>
      </c>
      <c r="L713" s="126">
        <v>0.5</v>
      </c>
      <c r="M713" s="126">
        <v>0.0</v>
      </c>
      <c r="N713" s="132" t="str">
        <f t="array" ref="N713">LET(행번호, MATCH(1, INDEX(('수주 및 입금 진행현황'!$F:$F=G713) * ('수주 및 입금 진행현황'!$G:$G=H713) * ('수주 및 입금 진행현황'!$F:$F&lt;&gt;""), 0), 0), IF(ISNUMBER(행번호), HYPERLINK("#gid=" &amp; "1759022251" &amp; "&amp;range=A" &amp; 행번호, "이동"), "X"))</f>
        <v>X</v>
      </c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</row>
    <row r="714">
      <c r="A714" s="124"/>
      <c r="B714" s="116">
        <v>64.0</v>
      </c>
      <c r="C714" s="143">
        <v>46057.0</v>
      </c>
      <c r="D714" s="126" t="s">
        <v>1117</v>
      </c>
      <c r="E714" s="163"/>
      <c r="F714" s="128" t="s">
        <v>990</v>
      </c>
      <c r="G714" s="129" t="s">
        <v>1214</v>
      </c>
      <c r="H714" s="129" t="s">
        <v>1215</v>
      </c>
      <c r="I714" s="129"/>
      <c r="J714" s="129" t="s">
        <v>1216</v>
      </c>
      <c r="K714" s="158" t="s">
        <v>1217</v>
      </c>
      <c r="L714" s="126">
        <v>0.5</v>
      </c>
      <c r="M714" s="126">
        <v>0.0</v>
      </c>
      <c r="N714" s="132" t="str">
        <f t="array" ref="N714">LET(행번호, MATCH(1, INDEX(('수주 및 입금 진행현황'!$F:$F=G714) * ('수주 및 입금 진행현황'!$G:$G=H714) * ('수주 및 입금 진행현황'!$F:$F&lt;&gt;""), 0), 0), IF(ISNUMBER(행번호), HYPERLINK("#gid=" &amp; "1759022251" &amp; "&amp;range=A" &amp; 행번호, "이동"), "X"))</f>
        <v>X</v>
      </c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</row>
    <row r="715">
      <c r="A715" s="124"/>
      <c r="B715" s="116">
        <v>63.0</v>
      </c>
      <c r="C715" s="143">
        <v>46057.0</v>
      </c>
      <c r="D715" s="126" t="s">
        <v>88</v>
      </c>
      <c r="E715" s="163"/>
      <c r="F715" s="128" t="s">
        <v>104</v>
      </c>
      <c r="G715" s="129" t="s">
        <v>1218</v>
      </c>
      <c r="H715" s="129" t="s">
        <v>1219</v>
      </c>
      <c r="I715" s="129" t="s">
        <v>86</v>
      </c>
      <c r="J715" s="129" t="s">
        <v>1220</v>
      </c>
      <c r="K715" s="158" t="s">
        <v>1221</v>
      </c>
      <c r="L715" s="126">
        <v>0.5</v>
      </c>
      <c r="M715" s="126">
        <v>0.0</v>
      </c>
      <c r="N715" s="132" t="str">
        <f t="array" ref="N715">LET(행번호, MATCH(1, INDEX(('수주 및 입금 진행현황'!$F:$F=G715) * ('수주 및 입금 진행현황'!$G:$G=H715) * ('수주 및 입금 진행현황'!$F:$F&lt;&gt;""), 0), 0), IF(ISNUMBER(행번호), HYPERLINK("#gid=" &amp; "1759022251" &amp; "&amp;range=A" &amp; 행번호, "이동"), "X"))</f>
        <v>X</v>
      </c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</row>
    <row r="716">
      <c r="A716" s="124"/>
      <c r="B716" s="116">
        <v>62.0</v>
      </c>
      <c r="C716" s="143">
        <v>46057.0</v>
      </c>
      <c r="D716" s="126" t="s">
        <v>88</v>
      </c>
      <c r="E716" s="163"/>
      <c r="F716" s="128" t="s">
        <v>104</v>
      </c>
      <c r="G716" s="129" t="s">
        <v>1218</v>
      </c>
      <c r="H716" s="129" t="s">
        <v>1222</v>
      </c>
      <c r="I716" s="129" t="s">
        <v>100</v>
      </c>
      <c r="J716" s="129" t="s">
        <v>1220</v>
      </c>
      <c r="K716" s="158" t="s">
        <v>1223</v>
      </c>
      <c r="L716" s="126">
        <v>0.5</v>
      </c>
      <c r="M716" s="126">
        <v>0.0</v>
      </c>
      <c r="N716" s="132" t="str">
        <f t="array" ref="N716">LET(행번호, MATCH(1, INDEX(('수주 및 입금 진행현황'!$F:$F=G716) * ('수주 및 입금 진행현황'!$G:$G=H716) * ('수주 및 입금 진행현황'!$F:$F&lt;&gt;""), 0), 0), IF(ISNUMBER(행번호), HYPERLINK("#gid=" &amp; "1759022251" &amp; "&amp;range=A" &amp; 행번호, "이동"), "X"))</f>
        <v>X</v>
      </c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</row>
    <row r="717">
      <c r="A717" s="124"/>
      <c r="B717" s="116">
        <v>61.0</v>
      </c>
      <c r="C717" s="143">
        <v>46057.0</v>
      </c>
      <c r="D717" s="126" t="s">
        <v>88</v>
      </c>
      <c r="E717" s="163"/>
      <c r="F717" s="128" t="s">
        <v>104</v>
      </c>
      <c r="G717" s="129" t="s">
        <v>1218</v>
      </c>
      <c r="H717" s="129" t="s">
        <v>1224</v>
      </c>
      <c r="I717" s="129" t="s">
        <v>93</v>
      </c>
      <c r="J717" s="129" t="s">
        <v>1225</v>
      </c>
      <c r="K717" s="158" t="s">
        <v>1226</v>
      </c>
      <c r="L717" s="126">
        <v>0.5</v>
      </c>
      <c r="M717" s="126">
        <v>0.0</v>
      </c>
      <c r="N717" s="132" t="str">
        <f t="array" ref="N717">LET(행번호, MATCH(1, INDEX(('수주 및 입금 진행현황'!$F:$F=G717) * ('수주 및 입금 진행현황'!$G:$G=H717) * ('수주 및 입금 진행현황'!$F:$F&lt;&gt;""), 0), 0), IF(ISNUMBER(행번호), HYPERLINK("#gid=" &amp; "1759022251" &amp; "&amp;range=A" &amp; 행번호, "이동"), "X"))</f>
        <v>X</v>
      </c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</row>
    <row r="718">
      <c r="A718" s="124"/>
      <c r="B718" s="116">
        <v>60.0</v>
      </c>
      <c r="C718" s="143">
        <v>46057.0</v>
      </c>
      <c r="D718" s="126" t="s">
        <v>88</v>
      </c>
      <c r="E718" s="163"/>
      <c r="F718" s="167" t="s">
        <v>990</v>
      </c>
      <c r="G718" s="129" t="s">
        <v>651</v>
      </c>
      <c r="H718" s="129" t="s">
        <v>1227</v>
      </c>
      <c r="I718" s="129" t="s">
        <v>100</v>
      </c>
      <c r="J718" s="129" t="s">
        <v>1220</v>
      </c>
      <c r="K718" s="158" t="s">
        <v>1223</v>
      </c>
      <c r="L718" s="126">
        <v>0.5</v>
      </c>
      <c r="M718" s="126">
        <v>0.0</v>
      </c>
      <c r="N718" s="132" t="str">
        <f t="array" ref="N718">LET(행번호, MATCH(1, INDEX(('수주 및 입금 진행현황'!$F:$F=G718) * ('수주 및 입금 진행현황'!$G:$G=H718) * ('수주 및 입금 진행현황'!$F:$F&lt;&gt;""), 0), 0), IF(ISNUMBER(행번호), HYPERLINK("#gid=" &amp; "1759022251" &amp; "&amp;range=A" &amp; 행번호, "이동"), "X"))</f>
        <v>X</v>
      </c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</row>
    <row r="719">
      <c r="A719" s="124"/>
      <c r="B719" s="116">
        <v>59.0</v>
      </c>
      <c r="C719" s="143">
        <v>46057.0</v>
      </c>
      <c r="D719" s="126" t="s">
        <v>81</v>
      </c>
      <c r="E719" s="163"/>
      <c r="F719" s="128" t="s">
        <v>83</v>
      </c>
      <c r="G719" s="129" t="s">
        <v>962</v>
      </c>
      <c r="H719" s="129" t="s">
        <v>963</v>
      </c>
      <c r="I719" s="129" t="s">
        <v>86</v>
      </c>
      <c r="J719" s="129" t="s">
        <v>1228</v>
      </c>
      <c r="K719" s="131" t="s">
        <v>1229</v>
      </c>
      <c r="L719" s="126">
        <v>1.0</v>
      </c>
      <c r="M719" s="126">
        <v>0.0</v>
      </c>
      <c r="N719" s="132" t="str">
        <f t="array" ref="N719">LET(행번호, MATCH(1, INDEX(('수주 및 입금 진행현황'!$F:$F=G719) * ('수주 및 입금 진행현황'!$G:$G=H719) * ('수주 및 입금 진행현황'!$F:$F&lt;&gt;""), 0), 0), IF(ISNUMBER(행번호), HYPERLINK("#gid=" &amp; "1759022251" &amp; "&amp;range=A" &amp; 행번호, "이동"), "X"))</f>
        <v>X</v>
      </c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</row>
    <row r="720">
      <c r="A720" s="124"/>
      <c r="B720" s="116">
        <v>58.0</v>
      </c>
      <c r="C720" s="143">
        <v>46057.0</v>
      </c>
      <c r="D720" s="126" t="s">
        <v>81</v>
      </c>
      <c r="E720" s="163"/>
      <c r="F720" s="128" t="s">
        <v>83</v>
      </c>
      <c r="G720" s="129" t="s">
        <v>968</v>
      </c>
      <c r="H720" s="129" t="s">
        <v>969</v>
      </c>
      <c r="I720" s="129" t="s">
        <v>86</v>
      </c>
      <c r="J720" s="129" t="s">
        <v>1228</v>
      </c>
      <c r="K720" s="131" t="s">
        <v>1230</v>
      </c>
      <c r="L720" s="126">
        <v>1.0</v>
      </c>
      <c r="M720" s="126">
        <v>0.0</v>
      </c>
      <c r="N720" s="132" t="str">
        <f t="array" ref="N720">LET(행번호, MATCH(1, INDEX(('수주 및 입금 진행현황'!$F:$F=G720) * ('수주 및 입금 진행현황'!$G:$G=H720) * ('수주 및 입금 진행현황'!$F:$F&lt;&gt;""), 0), 0), IF(ISNUMBER(행번호), HYPERLINK("#gid=" &amp; "1759022251" &amp; "&amp;range=A" &amp; 행번호, "이동"), "X"))</f>
        <v>X</v>
      </c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</row>
    <row r="721">
      <c r="A721" s="124"/>
      <c r="B721" s="116">
        <v>57.0</v>
      </c>
      <c r="C721" s="182">
        <v>46056.0</v>
      </c>
      <c r="D721" s="126" t="s">
        <v>1066</v>
      </c>
      <c r="E721" s="163"/>
      <c r="F721" s="128" t="s">
        <v>163</v>
      </c>
      <c r="G721" s="129" t="s">
        <v>125</v>
      </c>
      <c r="H721" s="129" t="s">
        <v>1231</v>
      </c>
      <c r="I721" s="129" t="s">
        <v>100</v>
      </c>
      <c r="J721" s="129" t="s">
        <v>1232</v>
      </c>
      <c r="K721" s="131" t="s">
        <v>1223</v>
      </c>
      <c r="L721" s="126">
        <v>0.5</v>
      </c>
      <c r="M721" s="126"/>
      <c r="N721" s="132" t="str">
        <f t="array" ref="N721">LET(행번호, MATCH(1, INDEX(('수주 및 입금 진행현황'!$F:$F=G721) * ('수주 및 입금 진행현황'!$G:$G=H721) * ('수주 및 입금 진행현황'!$F:$F&lt;&gt;""), 0), 0), IF(ISNUMBER(행번호), HYPERLINK("#gid=" &amp; "1759022251" &amp; "&amp;range=A" &amp; 행번호, "이동"), "X"))</f>
        <v>X</v>
      </c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</row>
    <row r="722">
      <c r="A722" s="124"/>
      <c r="B722" s="116">
        <v>56.0</v>
      </c>
      <c r="C722" s="182">
        <v>46056.0</v>
      </c>
      <c r="D722" s="126" t="s">
        <v>88</v>
      </c>
      <c r="E722" s="163"/>
      <c r="F722" s="167" t="s">
        <v>990</v>
      </c>
      <c r="G722" s="129" t="s">
        <v>651</v>
      </c>
      <c r="H722" s="129" t="s">
        <v>1233</v>
      </c>
      <c r="I722" s="129" t="s">
        <v>93</v>
      </c>
      <c r="J722" s="129" t="s">
        <v>1234</v>
      </c>
      <c r="K722" s="158" t="s">
        <v>1235</v>
      </c>
      <c r="L722" s="126">
        <v>0.5</v>
      </c>
      <c r="M722" s="126">
        <v>0.0</v>
      </c>
      <c r="N722" s="132" t="str">
        <f t="array" ref="N722">LET(행번호, MATCH(1, INDEX(('수주 및 입금 진행현황'!$F:$F=G722) * ('수주 및 입금 진행현황'!$G:$G=H722) * ('수주 및 입금 진행현황'!$F:$F&lt;&gt;""), 0), 0), IF(ISNUMBER(행번호), HYPERLINK("#gid=" &amp; "1759022251" &amp; "&amp;range=A" &amp; 행번호, "이동"), "X"))</f>
        <v>X</v>
      </c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</row>
    <row r="723">
      <c r="A723" s="124"/>
      <c r="B723" s="116">
        <v>55.0</v>
      </c>
      <c r="C723" s="182">
        <v>46056.0</v>
      </c>
      <c r="D723" s="126" t="s">
        <v>88</v>
      </c>
      <c r="E723" s="163"/>
      <c r="F723" s="128" t="s">
        <v>104</v>
      </c>
      <c r="G723" s="129" t="s">
        <v>1199</v>
      </c>
      <c r="H723" s="129" t="s">
        <v>1236</v>
      </c>
      <c r="I723" s="129" t="s">
        <v>86</v>
      </c>
      <c r="J723" s="129" t="s">
        <v>1237</v>
      </c>
      <c r="K723" s="158" t="s">
        <v>1238</v>
      </c>
      <c r="L723" s="126">
        <v>0.5</v>
      </c>
      <c r="M723" s="126">
        <v>0.0</v>
      </c>
      <c r="N723" s="132" t="str">
        <f t="array" ref="N723">LET(행번호, MATCH(1, INDEX(('수주 및 입금 진행현황'!$F:$F=G723) * ('수주 및 입금 진행현황'!$G:$G=H723) * ('수주 및 입금 진행현황'!$F:$F&lt;&gt;""), 0), 0), IF(ISNUMBER(행번호), HYPERLINK("#gid=" &amp; "1759022251" &amp; "&amp;range=A" &amp; 행번호, "이동"), "X"))</f>
        <v>X</v>
      </c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</row>
    <row r="724">
      <c r="A724" s="124"/>
      <c r="B724" s="116">
        <v>54.0</v>
      </c>
      <c r="C724" s="182">
        <v>46056.0</v>
      </c>
      <c r="D724" s="126" t="s">
        <v>1066</v>
      </c>
      <c r="E724" s="163"/>
      <c r="F724" s="128" t="s">
        <v>163</v>
      </c>
      <c r="G724" s="129" t="s">
        <v>1239</v>
      </c>
      <c r="H724" s="129" t="s">
        <v>1240</v>
      </c>
      <c r="I724" s="129" t="s">
        <v>86</v>
      </c>
      <c r="J724" s="129" t="s">
        <v>1241</v>
      </c>
      <c r="K724" s="131" t="s">
        <v>1242</v>
      </c>
      <c r="L724" s="126">
        <v>0.5</v>
      </c>
      <c r="M724" s="126">
        <v>0.0</v>
      </c>
      <c r="N724" s="132" t="str">
        <f t="array" ref="N724">LET(행번호, MATCH(1, INDEX(('수주 및 입금 진행현황'!$F:$F=G724) * ('수주 및 입금 진행현황'!$G:$G=H724) * ('수주 및 입금 진행현황'!$F:$F&lt;&gt;""), 0), 0), IF(ISNUMBER(행번호), HYPERLINK("#gid=" &amp; "1759022251" &amp; "&amp;range=A" &amp; 행번호, "이동"), "X"))</f>
        <v>X</v>
      </c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</row>
    <row r="725">
      <c r="A725" s="124"/>
      <c r="B725" s="116">
        <v>53.0</v>
      </c>
      <c r="C725" s="143">
        <v>46055.0</v>
      </c>
      <c r="D725" s="126" t="s">
        <v>81</v>
      </c>
      <c r="E725" s="163"/>
      <c r="F725" s="128" t="s">
        <v>990</v>
      </c>
      <c r="G725" s="129" t="s">
        <v>175</v>
      </c>
      <c r="H725" s="129" t="s">
        <v>1243</v>
      </c>
      <c r="I725" s="129" t="s">
        <v>86</v>
      </c>
      <c r="J725" s="129" t="s">
        <v>1244</v>
      </c>
      <c r="K725" s="131" t="s">
        <v>1245</v>
      </c>
      <c r="L725" s="126">
        <v>1.5</v>
      </c>
      <c r="M725" s="126">
        <v>0.0</v>
      </c>
      <c r="N725" s="132" t="str">
        <f t="array" ref="N725">LET(행번호, MATCH(1, INDEX(('수주 및 입금 진행현황'!$F:$F=G725) * ('수주 및 입금 진행현황'!$G:$G=H725) * ('수주 및 입금 진행현황'!$F:$F&lt;&gt;""), 0), 0), IF(ISNUMBER(행번호), HYPERLINK("#gid=" &amp; "1759022251" &amp; "&amp;range=A" &amp; 행번호, "이동"), "X"))</f>
        <v>X</v>
      </c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</row>
    <row r="726">
      <c r="A726" s="124"/>
      <c r="B726" s="116">
        <v>52.0</v>
      </c>
      <c r="C726" s="143">
        <v>46055.0</v>
      </c>
      <c r="D726" s="126" t="s">
        <v>88</v>
      </c>
      <c r="E726" s="163"/>
      <c r="F726" s="128" t="s">
        <v>990</v>
      </c>
      <c r="G726" s="129" t="s">
        <v>91</v>
      </c>
      <c r="H726" s="129" t="s">
        <v>1246</v>
      </c>
      <c r="I726" s="129" t="s">
        <v>86</v>
      </c>
      <c r="J726" s="129" t="s">
        <v>1247</v>
      </c>
      <c r="K726" s="131" t="s">
        <v>1248</v>
      </c>
      <c r="L726" s="126">
        <v>0.5</v>
      </c>
      <c r="M726" s="126">
        <v>0.0</v>
      </c>
      <c r="N726" s="132" t="str">
        <f t="array" ref="N726">LET(행번호, MATCH(1, INDEX(('수주 및 입금 진행현황'!$F:$F=G726) * ('수주 및 입금 진행현황'!$G:$G=H726) * ('수주 및 입금 진행현황'!$F:$F&lt;&gt;""), 0), 0), IF(ISNUMBER(행번호), HYPERLINK("#gid=" &amp; "1759022251" &amp; "&amp;range=A" &amp; 행번호, "이동"), "X"))</f>
        <v>X</v>
      </c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</row>
    <row r="727">
      <c r="A727" s="124"/>
      <c r="B727" s="116">
        <v>51.0</v>
      </c>
      <c r="C727" s="143">
        <v>46055.0</v>
      </c>
      <c r="D727" s="126" t="s">
        <v>1066</v>
      </c>
      <c r="E727" s="163"/>
      <c r="F727" s="128" t="s">
        <v>990</v>
      </c>
      <c r="G727" s="129" t="s">
        <v>97</v>
      </c>
      <c r="H727" s="129" t="s">
        <v>1249</v>
      </c>
      <c r="I727" s="129" t="s">
        <v>93</v>
      </c>
      <c r="J727" s="129" t="s">
        <v>1250</v>
      </c>
      <c r="K727" s="158" t="s">
        <v>1251</v>
      </c>
      <c r="L727" s="126">
        <v>0.5</v>
      </c>
      <c r="M727" s="126">
        <v>0.0</v>
      </c>
      <c r="N727" s="132" t="str">
        <f t="array" ref="N727">LET(행번호, MATCH(1, INDEX(('수주 및 입금 진행현황'!$F:$F=G727) * ('수주 및 입금 진행현황'!$G:$G=H727) * ('수주 및 입금 진행현황'!$F:$F&lt;&gt;""), 0), 0), IF(ISNUMBER(행번호), HYPERLINK("#gid=" &amp; "1759022251" &amp; "&amp;range=A" &amp; 행번호, "이동"), "X"))</f>
        <v>X</v>
      </c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</row>
    <row r="728">
      <c r="A728" s="124"/>
      <c r="B728" s="116">
        <v>50.0</v>
      </c>
      <c r="C728" s="143">
        <v>46055.0</v>
      </c>
      <c r="D728" s="126" t="s">
        <v>1066</v>
      </c>
      <c r="E728" s="163"/>
      <c r="F728" s="128" t="s">
        <v>163</v>
      </c>
      <c r="G728" s="129" t="s">
        <v>880</v>
      </c>
      <c r="H728" s="129" t="s">
        <v>1252</v>
      </c>
      <c r="I728" s="129" t="s">
        <v>86</v>
      </c>
      <c r="J728" s="129" t="s">
        <v>1253</v>
      </c>
      <c r="K728" s="158" t="s">
        <v>1208</v>
      </c>
      <c r="L728" s="126">
        <v>0.5</v>
      </c>
      <c r="M728" s="126">
        <v>0.0</v>
      </c>
      <c r="N728" s="134" t="s">
        <v>95</v>
      </c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</row>
    <row r="729">
      <c r="A729" s="124"/>
      <c r="B729" s="116">
        <v>49.0</v>
      </c>
      <c r="C729" s="143">
        <v>46055.0</v>
      </c>
      <c r="D729" s="126" t="s">
        <v>1066</v>
      </c>
      <c r="E729" s="163"/>
      <c r="F729" s="128" t="s">
        <v>990</v>
      </c>
      <c r="G729" s="129" t="s">
        <v>97</v>
      </c>
      <c r="H729" s="129" t="s">
        <v>1254</v>
      </c>
      <c r="I729" s="129" t="s">
        <v>93</v>
      </c>
      <c r="J729" s="129" t="s">
        <v>1255</v>
      </c>
      <c r="K729" s="158" t="s">
        <v>1256</v>
      </c>
      <c r="L729" s="126">
        <v>0.5</v>
      </c>
      <c r="M729" s="126">
        <v>0.0</v>
      </c>
      <c r="N729" s="132" t="str">
        <f t="array" ref="N729">LET(행번호, MATCH(1, INDEX(('수주 및 입금 진행현황'!$F:$F=G729) * ('수주 및 입금 진행현황'!$G:$G=H729) * ('수주 및 입금 진행현황'!$F:$F&lt;&gt;""), 0), 0), IF(ISNUMBER(행번호), HYPERLINK("#gid=" &amp; "1759022251" &amp; "&amp;range=A" &amp; 행번호, "이동"), "X"))</f>
        <v>X</v>
      </c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</row>
    <row r="730">
      <c r="A730" s="124"/>
      <c r="B730" s="116">
        <v>48.0</v>
      </c>
      <c r="C730" s="143">
        <v>46055.0</v>
      </c>
      <c r="D730" s="183" t="s">
        <v>116</v>
      </c>
      <c r="E730" s="127" t="s">
        <v>270</v>
      </c>
      <c r="F730" s="128" t="s">
        <v>83</v>
      </c>
      <c r="G730" s="129" t="s">
        <v>1257</v>
      </c>
      <c r="H730" s="129" t="s">
        <v>1258</v>
      </c>
      <c r="I730" s="129"/>
      <c r="J730" s="129" t="s">
        <v>1259</v>
      </c>
      <c r="K730" s="158" t="s">
        <v>1260</v>
      </c>
      <c r="L730" s="126">
        <v>1.0</v>
      </c>
      <c r="M730" s="126">
        <v>0.0</v>
      </c>
      <c r="N730" s="132" t="str">
        <f t="array" ref="N730">LET(행번호, MATCH(1, INDEX(('수주 및 입금 진행현황'!$F:$F=G730) * ('수주 및 입금 진행현황'!$G:$G=H730) * ('수주 및 입금 진행현황'!$F:$F&lt;&gt;""), 0), 0), IF(ISNUMBER(행번호), HYPERLINK("#gid=" &amp; "1759022251" &amp; "&amp;range=A" &amp; 행번호, "이동"), "X"))</f>
        <v>X</v>
      </c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</row>
    <row r="731">
      <c r="A731" s="124"/>
      <c r="B731" s="116">
        <v>47.0</v>
      </c>
      <c r="C731" s="142">
        <v>46052.0</v>
      </c>
      <c r="D731" s="126" t="s">
        <v>1066</v>
      </c>
      <c r="E731" s="163"/>
      <c r="F731" s="128" t="s">
        <v>163</v>
      </c>
      <c r="G731" s="129" t="s">
        <v>1261</v>
      </c>
      <c r="H731" s="129" t="s">
        <v>1262</v>
      </c>
      <c r="I731" s="129" t="s">
        <v>120</v>
      </c>
      <c r="J731" s="129" t="s">
        <v>1263</v>
      </c>
      <c r="K731" s="158" t="s">
        <v>1264</v>
      </c>
      <c r="L731" s="126">
        <v>0.5</v>
      </c>
      <c r="M731" s="126">
        <v>0.0</v>
      </c>
      <c r="N731" s="132" t="str">
        <f t="array" ref="N731">LET(행번호, MATCH(1, INDEX(('수주 및 입금 진행현황'!$F:$F=G731) * ('수주 및 입금 진행현황'!$G:$G=H731) * ('수주 및 입금 진행현황'!$F:$F&lt;&gt;""), 0), 0), IF(ISNUMBER(행번호), HYPERLINK("#gid=" &amp; "1759022251" &amp; "&amp;range=A" &amp; 행번호, "이동"), "X"))</f>
        <v>X</v>
      </c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</row>
    <row r="732">
      <c r="A732" s="124"/>
      <c r="B732" s="116">
        <v>46.0</v>
      </c>
      <c r="C732" s="142">
        <v>46052.0</v>
      </c>
      <c r="D732" s="126" t="s">
        <v>88</v>
      </c>
      <c r="E732" s="163"/>
      <c r="F732" s="167" t="s">
        <v>90</v>
      </c>
      <c r="G732" s="129" t="s">
        <v>643</v>
      </c>
      <c r="H732" s="129" t="s">
        <v>1265</v>
      </c>
      <c r="I732" s="129" t="s">
        <v>86</v>
      </c>
      <c r="J732" s="129" t="s">
        <v>1266</v>
      </c>
      <c r="K732" s="158" t="s">
        <v>1208</v>
      </c>
      <c r="L732" s="126">
        <v>0.5</v>
      </c>
      <c r="M732" s="126">
        <v>0.0</v>
      </c>
      <c r="N732" s="134" t="s">
        <v>95</v>
      </c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</row>
    <row r="733">
      <c r="A733" s="124"/>
      <c r="B733" s="116">
        <v>45.0</v>
      </c>
      <c r="C733" s="142">
        <v>46052.0</v>
      </c>
      <c r="D733" s="126" t="s">
        <v>88</v>
      </c>
      <c r="E733" s="163"/>
      <c r="F733" s="167" t="s">
        <v>1267</v>
      </c>
      <c r="G733" s="129" t="s">
        <v>866</v>
      </c>
      <c r="H733" s="129" t="s">
        <v>1268</v>
      </c>
      <c r="I733" s="129"/>
      <c r="J733" s="129" t="s">
        <v>1269</v>
      </c>
      <c r="K733" s="158" t="s">
        <v>1270</v>
      </c>
      <c r="L733" s="126">
        <v>0.5</v>
      </c>
      <c r="M733" s="126">
        <v>0.0</v>
      </c>
      <c r="N733" s="132" t="str">
        <f t="array" ref="N733">LET(행번호, MATCH(1, INDEX(('수주 및 입금 진행현황'!$F:$F=G733) * ('수주 및 입금 진행현황'!$G:$G=H733) * ('수주 및 입금 진행현황'!$F:$F&lt;&gt;""), 0), 0), IF(ISNUMBER(행번호), HYPERLINK("#gid=" &amp; "1759022251" &amp; "&amp;range=A" &amp; 행번호, "이동"), "X"))</f>
        <v>X</v>
      </c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</row>
    <row r="734">
      <c r="A734" s="124"/>
      <c r="B734" s="116">
        <v>44.0</v>
      </c>
      <c r="C734" s="142">
        <v>46051.0</v>
      </c>
      <c r="D734" s="126" t="s">
        <v>1117</v>
      </c>
      <c r="E734" s="163"/>
      <c r="F734" s="167" t="s">
        <v>588</v>
      </c>
      <c r="G734" s="129" t="s">
        <v>1271</v>
      </c>
      <c r="H734" s="129" t="s">
        <v>1272</v>
      </c>
      <c r="I734" s="129"/>
      <c r="J734" s="129" t="s">
        <v>1273</v>
      </c>
      <c r="K734" s="158" t="s">
        <v>1274</v>
      </c>
      <c r="L734" s="126">
        <v>0.5</v>
      </c>
      <c r="M734" s="126">
        <v>0.0</v>
      </c>
      <c r="N734" s="132" t="str">
        <f t="array" ref="N734">LET(행번호, MATCH(1, INDEX(('수주 및 입금 진행현황'!$F:$F=G734) * ('수주 및 입금 진행현황'!$G:$G=H734) * ('수주 및 입금 진행현황'!$F:$F&lt;&gt;""), 0), 0), IF(ISNUMBER(행번호), HYPERLINK("#gid=" &amp; "1759022251" &amp; "&amp;range=A" &amp; 행번호, "이동"), "X"))</f>
        <v>X</v>
      </c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</row>
    <row r="735">
      <c r="A735" s="124"/>
      <c r="B735" s="116">
        <v>43.0</v>
      </c>
      <c r="C735" s="142">
        <v>46051.0</v>
      </c>
      <c r="D735" s="126" t="s">
        <v>1066</v>
      </c>
      <c r="E735" s="163"/>
      <c r="F735" s="167" t="s">
        <v>1275</v>
      </c>
      <c r="G735" s="129" t="s">
        <v>1276</v>
      </c>
      <c r="H735" s="129" t="s">
        <v>1277</v>
      </c>
      <c r="I735" s="129" t="s">
        <v>86</v>
      </c>
      <c r="J735" s="129" t="s">
        <v>1278</v>
      </c>
      <c r="K735" s="158" t="s">
        <v>1279</v>
      </c>
      <c r="L735" s="126">
        <v>0.5</v>
      </c>
      <c r="M735" s="126">
        <v>0.0</v>
      </c>
      <c r="N735" s="132" t="str">
        <f t="array" ref="N735">LET(행번호, MATCH(1, INDEX(('수주 및 입금 진행현황'!$F:$F=G735) * ('수주 및 입금 진행현황'!$G:$G=H735) * ('수주 및 입금 진행현황'!$F:$F&lt;&gt;""), 0), 0), IF(ISNUMBER(행번호), HYPERLINK("#gid=" &amp; "1759022251" &amp; "&amp;range=A" &amp; 행번호, "이동"), "X"))</f>
        <v>X</v>
      </c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</row>
    <row r="736">
      <c r="A736" s="124"/>
      <c r="B736" s="116">
        <v>42.0</v>
      </c>
      <c r="C736" s="142">
        <v>46051.0</v>
      </c>
      <c r="D736" s="126" t="s">
        <v>1066</v>
      </c>
      <c r="E736" s="163"/>
      <c r="F736" s="167" t="s">
        <v>990</v>
      </c>
      <c r="G736" s="129" t="s">
        <v>309</v>
      </c>
      <c r="H736" s="129" t="s">
        <v>1280</v>
      </c>
      <c r="I736" s="129" t="s">
        <v>100</v>
      </c>
      <c r="J736" s="129" t="s">
        <v>1281</v>
      </c>
      <c r="K736" s="158" t="s">
        <v>1282</v>
      </c>
      <c r="L736" s="126">
        <v>0.5</v>
      </c>
      <c r="M736" s="126">
        <v>0.0</v>
      </c>
      <c r="N736" s="132" t="str">
        <f t="array" ref="N736">LET(행번호, MATCH(1, INDEX(('수주 및 입금 진행현황'!$F:$F=G736) * ('수주 및 입금 진행현황'!$G:$G=H736) * ('수주 및 입금 진행현황'!$F:$F&lt;&gt;""), 0), 0), IF(ISNUMBER(행번호), HYPERLINK("#gid=" &amp; "1759022251" &amp; "&amp;range=A" &amp; 행번호, "이동"), "X"))</f>
        <v>X</v>
      </c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</row>
    <row r="737">
      <c r="A737" s="124"/>
      <c r="B737" s="116">
        <v>41.0</v>
      </c>
      <c r="C737" s="142">
        <v>46051.0</v>
      </c>
      <c r="D737" s="126" t="s">
        <v>1066</v>
      </c>
      <c r="E737" s="163"/>
      <c r="F737" s="167" t="s">
        <v>990</v>
      </c>
      <c r="G737" s="129" t="s">
        <v>123</v>
      </c>
      <c r="H737" s="129" t="s">
        <v>719</v>
      </c>
      <c r="I737" s="129" t="s">
        <v>86</v>
      </c>
      <c r="J737" s="129" t="s">
        <v>1283</v>
      </c>
      <c r="K737" s="158" t="s">
        <v>1284</v>
      </c>
      <c r="L737" s="126">
        <v>0.5</v>
      </c>
      <c r="M737" s="126">
        <v>0.0</v>
      </c>
      <c r="N737" s="132" t="str">
        <f t="array" ref="N737">LET(행번호, MATCH(1, INDEX(('수주 및 입금 진행현황'!$F:$F=G737) * ('수주 및 입금 진행현황'!$G:$G=H737) * ('수주 및 입금 진행현황'!$F:$F&lt;&gt;""), 0), 0), IF(ISNUMBER(행번호), HYPERLINK("#gid=" &amp; "1759022251" &amp; "&amp;range=A" &amp; 행번호, "이동"), "X"))</f>
        <v>X</v>
      </c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</row>
    <row r="738">
      <c r="A738" s="124"/>
      <c r="B738" s="116">
        <v>40.0</v>
      </c>
      <c r="C738" s="142">
        <v>46051.0</v>
      </c>
      <c r="D738" s="126" t="s">
        <v>1117</v>
      </c>
      <c r="E738" s="127" t="s">
        <v>270</v>
      </c>
      <c r="F738" s="167" t="s">
        <v>83</v>
      </c>
      <c r="G738" s="129" t="s">
        <v>118</v>
      </c>
      <c r="H738" s="129" t="s">
        <v>1285</v>
      </c>
      <c r="I738" s="129"/>
      <c r="J738" s="129" t="s">
        <v>1286</v>
      </c>
      <c r="K738" s="158" t="s">
        <v>1287</v>
      </c>
      <c r="L738" s="126">
        <v>1.0</v>
      </c>
      <c r="M738" s="126">
        <v>0.0</v>
      </c>
      <c r="N738" s="132" t="str">
        <f t="array" ref="N738">LET(행번호, MATCH(1, INDEX(('수주 및 입금 진행현황'!$F:$F=G738) * ('수주 및 입금 진행현황'!$G:$G=H738) * ('수주 및 입금 진행현황'!$F:$F&lt;&gt;""), 0), 0), IF(ISNUMBER(행번호), HYPERLINK("#gid=" &amp; "1759022251" &amp; "&amp;range=A" &amp; 행번호, "이동"), "X"))</f>
        <v>X</v>
      </c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</row>
    <row r="739">
      <c r="A739" s="124"/>
      <c r="B739" s="116">
        <v>39.0</v>
      </c>
      <c r="C739" s="142">
        <v>46050.0</v>
      </c>
      <c r="D739" s="126" t="s">
        <v>88</v>
      </c>
      <c r="E739" s="163"/>
      <c r="F739" s="167" t="s">
        <v>332</v>
      </c>
      <c r="G739" s="129" t="s">
        <v>651</v>
      </c>
      <c r="H739" s="129" t="s">
        <v>1288</v>
      </c>
      <c r="I739" s="129" t="s">
        <v>86</v>
      </c>
      <c r="J739" s="129" t="s">
        <v>1289</v>
      </c>
      <c r="K739" s="158" t="s">
        <v>1290</v>
      </c>
      <c r="L739" s="126">
        <v>0.5</v>
      </c>
      <c r="M739" s="126">
        <v>0.0</v>
      </c>
      <c r="N739" s="132" t="str">
        <f t="array" ref="N739">LET(행번호, MATCH(1, INDEX(('수주 및 입금 진행현황'!$F:$F=G739) * ('수주 및 입금 진행현황'!$G:$G=H739) * ('수주 및 입금 진행현황'!$F:$F&lt;&gt;""), 0), 0), IF(ISNUMBER(행번호), HYPERLINK("#gid=" &amp; "1759022251" &amp; "&amp;range=A" &amp; 행번호, "이동"), "X"))</f>
        <v>X</v>
      </c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</row>
    <row r="740">
      <c r="A740" s="184"/>
      <c r="B740" s="116">
        <v>38.0</v>
      </c>
      <c r="C740" s="142">
        <v>46050.0</v>
      </c>
      <c r="D740" s="126" t="s">
        <v>88</v>
      </c>
      <c r="E740" s="163"/>
      <c r="F740" s="167" t="s">
        <v>990</v>
      </c>
      <c r="G740" s="129" t="s">
        <v>651</v>
      </c>
      <c r="H740" s="129" t="s">
        <v>1233</v>
      </c>
      <c r="I740" s="129" t="s">
        <v>93</v>
      </c>
      <c r="J740" s="129" t="s">
        <v>1289</v>
      </c>
      <c r="K740" s="158" t="s">
        <v>1291</v>
      </c>
      <c r="L740" s="126">
        <v>0.5</v>
      </c>
      <c r="M740" s="126">
        <v>0.0</v>
      </c>
      <c r="N740" s="132" t="str">
        <f t="array" ref="N740">LET(행번호, MATCH(1, INDEX(('수주 및 입금 진행현황'!$F:$F=G740) * ('수주 및 입금 진행현황'!$G:$G=H740) * ('수주 및 입금 진행현황'!$F:$F&lt;&gt;""), 0), 0), IF(ISNUMBER(행번호), HYPERLINK("#gid=" &amp; "1759022251" &amp; "&amp;range=A" &amp; 행번호, "이동"), "X"))</f>
        <v>X</v>
      </c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</row>
    <row r="741">
      <c r="A741" s="184"/>
      <c r="B741" s="116">
        <v>37.0</v>
      </c>
      <c r="C741" s="142">
        <v>46050.0</v>
      </c>
      <c r="D741" s="126" t="s">
        <v>88</v>
      </c>
      <c r="E741" s="163"/>
      <c r="F741" s="167" t="s">
        <v>990</v>
      </c>
      <c r="G741" s="129" t="s">
        <v>643</v>
      </c>
      <c r="H741" s="129" t="s">
        <v>1292</v>
      </c>
      <c r="I741" s="129" t="s">
        <v>100</v>
      </c>
      <c r="J741" s="129" t="s">
        <v>1289</v>
      </c>
      <c r="K741" s="158" t="s">
        <v>1293</v>
      </c>
      <c r="L741" s="126">
        <v>0.5</v>
      </c>
      <c r="M741" s="126">
        <v>0.0</v>
      </c>
      <c r="N741" s="132" t="str">
        <f t="array" ref="N741">LET(행번호, MATCH(1, INDEX(('수주 및 입금 진행현황'!$F:$F=G741) * ('수주 및 입금 진행현황'!$G:$G=H741) * ('수주 및 입금 진행현황'!$F:$F&lt;&gt;""), 0), 0), IF(ISNUMBER(행번호), HYPERLINK("#gid=" &amp; "1759022251" &amp; "&amp;range=A" &amp; 행번호, "이동"), "X"))</f>
        <v>X</v>
      </c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</row>
    <row r="742">
      <c r="A742" s="184"/>
      <c r="B742" s="116">
        <v>36.0</v>
      </c>
      <c r="C742" s="142">
        <v>46050.0</v>
      </c>
      <c r="D742" s="126" t="s">
        <v>88</v>
      </c>
      <c r="E742" s="163"/>
      <c r="F742" s="167" t="s">
        <v>90</v>
      </c>
      <c r="G742" s="129" t="s">
        <v>643</v>
      </c>
      <c r="H742" s="129" t="s">
        <v>1265</v>
      </c>
      <c r="I742" s="129" t="s">
        <v>86</v>
      </c>
      <c r="J742" s="129" t="s">
        <v>1294</v>
      </c>
      <c r="K742" s="158" t="s">
        <v>1295</v>
      </c>
      <c r="L742" s="126">
        <v>0.5</v>
      </c>
      <c r="M742" s="126">
        <v>0.0</v>
      </c>
      <c r="N742" s="134" t="s">
        <v>95</v>
      </c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</row>
    <row r="743">
      <c r="A743" s="184"/>
      <c r="B743" s="116">
        <v>35.0</v>
      </c>
      <c r="C743" s="142">
        <v>46050.0</v>
      </c>
      <c r="D743" s="126" t="s">
        <v>81</v>
      </c>
      <c r="E743" s="163"/>
      <c r="F743" s="167" t="s">
        <v>488</v>
      </c>
      <c r="G743" s="129" t="s">
        <v>1296</v>
      </c>
      <c r="H743" s="129" t="s">
        <v>1297</v>
      </c>
      <c r="I743" s="129"/>
      <c r="J743" s="129" t="s">
        <v>1298</v>
      </c>
      <c r="K743" s="158" t="s">
        <v>1299</v>
      </c>
      <c r="L743" s="126">
        <v>0.5</v>
      </c>
      <c r="M743" s="126">
        <v>0.0</v>
      </c>
      <c r="N743" s="132" t="str">
        <f t="array" ref="N743">LET(행번호, MATCH(1, INDEX(('수주 및 입금 진행현황'!$F:$F=G743) * ('수주 및 입금 진행현황'!$G:$G=H743) * ('수주 및 입금 진행현황'!$F:$F&lt;&gt;""), 0), 0), IF(ISNUMBER(행번호), HYPERLINK("#gid=" &amp; "1759022251" &amp; "&amp;range=A" &amp; 행번호, "이동"), "X"))</f>
        <v>X</v>
      </c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</row>
    <row r="744">
      <c r="A744" s="184"/>
      <c r="B744" s="116">
        <v>34.0</v>
      </c>
      <c r="C744" s="142">
        <v>46050.0</v>
      </c>
      <c r="D744" s="126" t="s">
        <v>1066</v>
      </c>
      <c r="E744" s="163"/>
      <c r="F744" s="167" t="s">
        <v>1275</v>
      </c>
      <c r="G744" s="129" t="s">
        <v>1300</v>
      </c>
      <c r="H744" s="129" t="s">
        <v>1301</v>
      </c>
      <c r="I744" s="129" t="s">
        <v>86</v>
      </c>
      <c r="J744" s="129" t="s">
        <v>1302</v>
      </c>
      <c r="K744" s="158" t="s">
        <v>1303</v>
      </c>
      <c r="L744" s="126">
        <v>0.5</v>
      </c>
      <c r="M744" s="126">
        <v>0.0</v>
      </c>
      <c r="N744" s="132" t="str">
        <f t="array" ref="N744">LET(행번호, MATCH(1, INDEX(('수주 및 입금 진행현황'!$F:$F=G744) * ('수주 및 입금 진행현황'!$G:$G=H744) * ('수주 및 입금 진행현황'!$F:$F&lt;&gt;""), 0), 0), IF(ISNUMBER(행번호), HYPERLINK("#gid=" &amp; "1759022251" &amp; "&amp;range=A" &amp; 행번호, "이동"), "X"))</f>
        <v>X</v>
      </c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</row>
    <row r="745">
      <c r="A745" s="184"/>
      <c r="B745" s="116">
        <v>33.0</v>
      </c>
      <c r="C745" s="142">
        <v>46050.0</v>
      </c>
      <c r="D745" s="126" t="s">
        <v>81</v>
      </c>
      <c r="E745" s="163"/>
      <c r="F745" s="167" t="s">
        <v>163</v>
      </c>
      <c r="G745" s="129" t="s">
        <v>1304</v>
      </c>
      <c r="H745" s="129" t="s">
        <v>1305</v>
      </c>
      <c r="I745" s="129"/>
      <c r="J745" s="129" t="s">
        <v>1306</v>
      </c>
      <c r="K745" s="158" t="s">
        <v>1307</v>
      </c>
      <c r="L745" s="126">
        <v>0.5</v>
      </c>
      <c r="M745" s="126">
        <v>0.0</v>
      </c>
      <c r="N745" s="132" t="str">
        <f t="array" ref="N745">LET(행번호, MATCH(1, INDEX(('수주 및 입금 진행현황'!$F:$F=G745) * ('수주 및 입금 진행현황'!$G:$G=H745) * ('수주 및 입금 진행현황'!$F:$F&lt;&gt;""), 0), 0), IF(ISNUMBER(행번호), HYPERLINK("#gid=" &amp; "1759022251" &amp; "&amp;range=A" &amp; 행번호, "이동"), "X"))</f>
        <v>X</v>
      </c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</row>
    <row r="746">
      <c r="A746" s="184"/>
      <c r="B746" s="116">
        <v>32.0</v>
      </c>
      <c r="C746" s="142">
        <v>46050.0</v>
      </c>
      <c r="D746" s="126" t="s">
        <v>1066</v>
      </c>
      <c r="E746" s="163"/>
      <c r="F746" s="167" t="s">
        <v>163</v>
      </c>
      <c r="G746" s="129" t="s">
        <v>880</v>
      </c>
      <c r="H746" s="129" t="s">
        <v>1252</v>
      </c>
      <c r="I746" s="129" t="s">
        <v>86</v>
      </c>
      <c r="J746" s="129" t="s">
        <v>1302</v>
      </c>
      <c r="K746" s="158" t="s">
        <v>1308</v>
      </c>
      <c r="L746" s="126">
        <v>0.5</v>
      </c>
      <c r="M746" s="126">
        <v>0.0</v>
      </c>
      <c r="N746" s="134" t="s">
        <v>95</v>
      </c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</row>
    <row r="747">
      <c r="A747" s="184"/>
      <c r="B747" s="116">
        <v>31.0</v>
      </c>
      <c r="C747" s="142">
        <v>46050.0</v>
      </c>
      <c r="D747" s="126" t="s">
        <v>116</v>
      </c>
      <c r="E747" s="127" t="s">
        <v>270</v>
      </c>
      <c r="F747" s="167" t="s">
        <v>83</v>
      </c>
      <c r="G747" s="129" t="s">
        <v>118</v>
      </c>
      <c r="H747" s="129" t="s">
        <v>1309</v>
      </c>
      <c r="I747" s="129"/>
      <c r="J747" s="129" t="s">
        <v>1310</v>
      </c>
      <c r="K747" s="158" t="s">
        <v>1311</v>
      </c>
      <c r="L747" s="126">
        <v>1.0</v>
      </c>
      <c r="M747" s="126">
        <v>0.0</v>
      </c>
      <c r="N747" s="132" t="str">
        <f t="array" ref="N747">LET(행번호, MATCH(1, INDEX(('수주 및 입금 진행현황'!$F:$F=G747) * ('수주 및 입금 진행현황'!$G:$G=H747) * ('수주 및 입금 진행현황'!$F:$F&lt;&gt;""), 0), 0), IF(ISNUMBER(행번호), HYPERLINK("#gid=" &amp; "1759022251" &amp; "&amp;range=A" &amp; 행번호, "이동"), "X"))</f>
        <v>X</v>
      </c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</row>
    <row r="748">
      <c r="A748" s="184"/>
      <c r="B748" s="116">
        <v>30.0</v>
      </c>
      <c r="C748" s="142">
        <v>46048.0</v>
      </c>
      <c r="D748" s="126" t="s">
        <v>1066</v>
      </c>
      <c r="E748" s="163"/>
      <c r="F748" s="167" t="s">
        <v>771</v>
      </c>
      <c r="G748" s="129" t="s">
        <v>772</v>
      </c>
      <c r="H748" s="129" t="s">
        <v>856</v>
      </c>
      <c r="I748" s="129" t="s">
        <v>120</v>
      </c>
      <c r="J748" s="129" t="s">
        <v>1312</v>
      </c>
      <c r="K748" s="158" t="s">
        <v>1313</v>
      </c>
      <c r="L748" s="126">
        <v>0.5</v>
      </c>
      <c r="M748" s="126">
        <v>0.0</v>
      </c>
      <c r="N748" s="132" t="str">
        <f t="array" ref="N748">LET(행번호, MATCH(1, INDEX(('수주 및 입금 진행현황'!$F:$F=G748) * ('수주 및 입금 진행현황'!$G:$G=H748) * ('수주 및 입금 진행현황'!$F:$F&lt;&gt;""), 0), 0), IF(ISNUMBER(행번호), HYPERLINK("#gid=" &amp; "1759022251" &amp; "&amp;range=A" &amp; 행번호, "이동"), "X"))</f>
        <v>X</v>
      </c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</row>
    <row r="749">
      <c r="A749" s="184"/>
      <c r="B749" s="116">
        <v>29.0</v>
      </c>
      <c r="C749" s="142">
        <v>46045.0</v>
      </c>
      <c r="D749" s="126" t="s">
        <v>1117</v>
      </c>
      <c r="E749" s="163"/>
      <c r="F749" s="167" t="s">
        <v>1314</v>
      </c>
      <c r="G749" s="129" t="s">
        <v>1314</v>
      </c>
      <c r="H749" s="129" t="s">
        <v>1315</v>
      </c>
      <c r="I749" s="129"/>
      <c r="J749" s="129" t="s">
        <v>1316</v>
      </c>
      <c r="K749" s="158" t="s">
        <v>1317</v>
      </c>
      <c r="L749" s="126">
        <v>0.5</v>
      </c>
      <c r="M749" s="126">
        <v>0.0</v>
      </c>
      <c r="N749" s="132" t="str">
        <f t="array" ref="N749">LET(행번호, MATCH(1, INDEX(('수주 및 입금 진행현황'!$F:$F=G749) * ('수주 및 입금 진행현황'!$G:$G=H749) * ('수주 및 입금 진행현황'!$F:$F&lt;&gt;""), 0), 0), IF(ISNUMBER(행번호), HYPERLINK("#gid=" &amp; "1759022251" &amp; "&amp;range=A" &amp; 행번호, "이동"), "X"))</f>
        <v>X</v>
      </c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</row>
    <row r="750">
      <c r="A750" s="184"/>
      <c r="B750" s="116">
        <v>28.0</v>
      </c>
      <c r="C750" s="142">
        <v>46045.0</v>
      </c>
      <c r="D750" s="126" t="s">
        <v>88</v>
      </c>
      <c r="E750" s="163"/>
      <c r="F750" s="167" t="s">
        <v>990</v>
      </c>
      <c r="G750" s="129" t="s">
        <v>123</v>
      </c>
      <c r="H750" s="129" t="s">
        <v>1318</v>
      </c>
      <c r="I750" s="129" t="s">
        <v>100</v>
      </c>
      <c r="J750" s="129" t="s">
        <v>1319</v>
      </c>
      <c r="K750" s="185" t="s">
        <v>1320</v>
      </c>
      <c r="L750" s="126">
        <v>0.5</v>
      </c>
      <c r="M750" s="126">
        <v>0.0</v>
      </c>
      <c r="N750" s="132" t="str">
        <f t="array" ref="N750">LET(행번호, MATCH(1, INDEX(('수주 및 입금 진행현황'!$F:$F=G750) * ('수주 및 입금 진행현황'!$G:$G=H750) * ('수주 및 입금 진행현황'!$F:$F&lt;&gt;""), 0), 0), IF(ISNUMBER(행번호), HYPERLINK("#gid=" &amp; "1759022251" &amp; "&amp;range=A" &amp; 행번호, "이동"), "X"))</f>
        <v>X</v>
      </c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</row>
    <row r="751">
      <c r="A751" s="184"/>
      <c r="B751" s="116">
        <v>27.0</v>
      </c>
      <c r="C751" s="142">
        <v>46045.0</v>
      </c>
      <c r="D751" s="126" t="s">
        <v>88</v>
      </c>
      <c r="E751" s="163"/>
      <c r="F751" s="167" t="s">
        <v>990</v>
      </c>
      <c r="G751" s="129" t="s">
        <v>123</v>
      </c>
      <c r="H751" s="129" t="s">
        <v>1318</v>
      </c>
      <c r="I751" s="129" t="s">
        <v>93</v>
      </c>
      <c r="J751" s="129" t="s">
        <v>1319</v>
      </c>
      <c r="K751" s="158" t="s">
        <v>1321</v>
      </c>
      <c r="L751" s="126">
        <v>0.5</v>
      </c>
      <c r="M751" s="126">
        <v>0.0</v>
      </c>
      <c r="N751" s="132" t="str">
        <f t="array" ref="N751">LET(행번호, MATCH(1, INDEX(('수주 및 입금 진행현황'!$F:$F=G751) * ('수주 및 입금 진행현황'!$G:$G=H751) * ('수주 및 입금 진행현황'!$F:$F&lt;&gt;""), 0), 0), IF(ISNUMBER(행번호), HYPERLINK("#gid=" &amp; "1759022251" &amp; "&amp;range=A" &amp; 행번호, "이동"), "X"))</f>
        <v>X</v>
      </c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</row>
    <row r="752">
      <c r="A752" s="184"/>
      <c r="B752" s="116">
        <v>26.0</v>
      </c>
      <c r="C752" s="142">
        <v>46045.0</v>
      </c>
      <c r="D752" s="126" t="s">
        <v>88</v>
      </c>
      <c r="E752" s="163"/>
      <c r="F752" s="167" t="s">
        <v>104</v>
      </c>
      <c r="G752" s="129" t="s">
        <v>123</v>
      </c>
      <c r="H752" s="129" t="s">
        <v>1318</v>
      </c>
      <c r="I752" s="129" t="s">
        <v>86</v>
      </c>
      <c r="J752" s="129" t="s">
        <v>1319</v>
      </c>
      <c r="K752" s="158" t="s">
        <v>1322</v>
      </c>
      <c r="L752" s="126">
        <v>0.5</v>
      </c>
      <c r="M752" s="126">
        <v>0.0</v>
      </c>
      <c r="N752" s="132" t="str">
        <f t="array" ref="N752">LET(행번호, MATCH(1, INDEX(('수주 및 입금 진행현황'!$F:$F=G752) * ('수주 및 입금 진행현황'!$G:$G=H752) * ('수주 및 입금 진행현황'!$F:$F&lt;&gt;""), 0), 0), IF(ISNUMBER(행번호), HYPERLINK("#gid=" &amp; "1759022251" &amp; "&amp;range=A" &amp; 행번호, "이동"), "X"))</f>
        <v>X</v>
      </c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</row>
    <row r="753">
      <c r="A753" s="184"/>
      <c r="B753" s="116">
        <v>25.0</v>
      </c>
      <c r="C753" s="142">
        <v>46045.0</v>
      </c>
      <c r="D753" s="126" t="s">
        <v>81</v>
      </c>
      <c r="E753" s="163"/>
      <c r="F753" s="167" t="s">
        <v>639</v>
      </c>
      <c r="G753" s="129" t="s">
        <v>309</v>
      </c>
      <c r="H753" s="129" t="s">
        <v>1323</v>
      </c>
      <c r="I753" s="129"/>
      <c r="J753" s="129" t="s">
        <v>1324</v>
      </c>
      <c r="K753" s="185" t="s">
        <v>1325</v>
      </c>
      <c r="L753" s="126">
        <v>0.5</v>
      </c>
      <c r="M753" s="126">
        <v>0.0</v>
      </c>
      <c r="N753" s="132" t="str">
        <f t="array" ref="N753">LET(행번호, MATCH(1, INDEX(('수주 및 입금 진행현황'!$F:$F=G753) * ('수주 및 입금 진행현황'!$G:$G=H753) * ('수주 및 입금 진행현황'!$F:$F&lt;&gt;""), 0), 0), IF(ISNUMBER(행번호), HYPERLINK("#gid=" &amp; "1759022251" &amp; "&amp;range=A" &amp; 행번호, "이동"), "X"))</f>
        <v>X</v>
      </c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</row>
    <row r="754">
      <c r="A754" s="184"/>
      <c r="B754" s="116">
        <v>24.0</v>
      </c>
      <c r="C754" s="142">
        <v>46044.0</v>
      </c>
      <c r="D754" s="126" t="s">
        <v>88</v>
      </c>
      <c r="E754" s="163"/>
      <c r="F754" s="167" t="s">
        <v>104</v>
      </c>
      <c r="G754" s="129" t="s">
        <v>1218</v>
      </c>
      <c r="H754" s="129" t="s">
        <v>1219</v>
      </c>
      <c r="I754" s="129" t="s">
        <v>86</v>
      </c>
      <c r="J754" s="129" t="s">
        <v>1326</v>
      </c>
      <c r="K754" s="158" t="s">
        <v>1327</v>
      </c>
      <c r="L754" s="126">
        <v>0.5</v>
      </c>
      <c r="M754" s="126">
        <v>0.0</v>
      </c>
      <c r="N754" s="132" t="str">
        <f t="array" ref="N754">LET(행번호, MATCH(1, INDEX(('수주 및 입금 진행현황'!$F:$F=G754) * ('수주 및 입금 진행현황'!$G:$G=H754) * ('수주 및 입금 진행현황'!$F:$F&lt;&gt;""), 0), 0), IF(ISNUMBER(행번호), HYPERLINK("#gid=" &amp; "1759022251" &amp; "&amp;range=A" &amp; 행번호, "이동"), "X"))</f>
        <v>X</v>
      </c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</row>
    <row r="755">
      <c r="A755" s="184"/>
      <c r="B755" s="116">
        <v>23.0</v>
      </c>
      <c r="C755" s="142">
        <v>46044.0</v>
      </c>
      <c r="D755" s="126" t="s">
        <v>88</v>
      </c>
      <c r="E755" s="163"/>
      <c r="F755" s="167" t="s">
        <v>990</v>
      </c>
      <c r="G755" s="129" t="s">
        <v>1328</v>
      </c>
      <c r="H755" s="129" t="s">
        <v>1329</v>
      </c>
      <c r="I755" s="129" t="s">
        <v>93</v>
      </c>
      <c r="J755" s="129" t="s">
        <v>1330</v>
      </c>
      <c r="K755" s="158" t="s">
        <v>1331</v>
      </c>
      <c r="L755" s="126">
        <v>0.5</v>
      </c>
      <c r="M755" s="126">
        <v>0.0</v>
      </c>
      <c r="N755" s="132" t="str">
        <f t="array" ref="N755">LET(행번호, MATCH(1, INDEX(('수주 및 입금 진행현황'!$F:$F=G755) * ('수주 및 입금 진행현황'!$G:$G=H755) * ('수주 및 입금 진행현황'!$F:$F&lt;&gt;""), 0), 0), IF(ISNUMBER(행번호), HYPERLINK("#gid=" &amp; "1759022251" &amp; "&amp;range=A" &amp; 행번호, "이동"), "X"))</f>
        <v>X</v>
      </c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</row>
    <row r="756">
      <c r="A756" s="184"/>
      <c r="B756" s="116">
        <v>22.0</v>
      </c>
      <c r="C756" s="142">
        <v>46044.0</v>
      </c>
      <c r="D756" s="126" t="s">
        <v>88</v>
      </c>
      <c r="E756" s="163"/>
      <c r="F756" s="167" t="s">
        <v>990</v>
      </c>
      <c r="G756" s="129" t="s">
        <v>159</v>
      </c>
      <c r="H756" s="129" t="s">
        <v>1332</v>
      </c>
      <c r="I756" s="129" t="s">
        <v>100</v>
      </c>
      <c r="J756" s="129" t="s">
        <v>1333</v>
      </c>
      <c r="K756" s="185" t="s">
        <v>1320</v>
      </c>
      <c r="L756" s="126">
        <v>0.5</v>
      </c>
      <c r="M756" s="126">
        <v>0.0</v>
      </c>
      <c r="N756" s="132" t="str">
        <f t="array" ref="N756">LET(행번호, MATCH(1, INDEX(('수주 및 입금 진행현황'!$F:$F=G756) * ('수주 및 입금 진행현황'!$G:$G=H756) * ('수주 및 입금 진행현황'!$F:$F&lt;&gt;""), 0), 0), IF(ISNUMBER(행번호), HYPERLINK("#gid=" &amp; "1759022251" &amp; "&amp;range=A" &amp; 행번호, "이동"), "X"))</f>
        <v>X</v>
      </c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</row>
    <row r="757">
      <c r="A757" s="184"/>
      <c r="B757" s="116">
        <v>21.0</v>
      </c>
      <c r="C757" s="142">
        <v>46043.0</v>
      </c>
      <c r="D757" s="126" t="s">
        <v>1066</v>
      </c>
      <c r="E757" s="163"/>
      <c r="F757" s="167" t="s">
        <v>163</v>
      </c>
      <c r="G757" s="129" t="s">
        <v>125</v>
      </c>
      <c r="H757" s="129" t="s">
        <v>1334</v>
      </c>
      <c r="I757" s="129" t="s">
        <v>100</v>
      </c>
      <c r="J757" s="129" t="s">
        <v>1335</v>
      </c>
      <c r="K757" s="185" t="s">
        <v>1320</v>
      </c>
      <c r="L757" s="126">
        <v>0.5</v>
      </c>
      <c r="M757" s="126">
        <v>0.0</v>
      </c>
      <c r="N757" s="132" t="str">
        <f t="array" ref="N757">LET(행번호, MATCH(1, INDEX(('수주 및 입금 진행현황'!$F:$F=G757) * ('수주 및 입금 진행현황'!$G:$G=H757) * ('수주 및 입금 진행현황'!$F:$F&lt;&gt;""), 0), 0), IF(ISNUMBER(행번호), HYPERLINK("#gid=" &amp; "1759022251" &amp; "&amp;range=A" &amp; 행번호, "이동"), "X"))</f>
        <v>X</v>
      </c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</row>
    <row r="758">
      <c r="A758" s="184"/>
      <c r="B758" s="116">
        <v>20.0</v>
      </c>
      <c r="C758" s="142">
        <v>46043.0</v>
      </c>
      <c r="D758" s="126" t="s">
        <v>1066</v>
      </c>
      <c r="E758" s="163"/>
      <c r="F758" s="167" t="s">
        <v>1275</v>
      </c>
      <c r="G758" s="129" t="s">
        <v>1336</v>
      </c>
      <c r="H758" s="129" t="s">
        <v>1337</v>
      </c>
      <c r="I758" s="129" t="s">
        <v>86</v>
      </c>
      <c r="J758" s="129" t="s">
        <v>1338</v>
      </c>
      <c r="K758" s="158" t="s">
        <v>1339</v>
      </c>
      <c r="L758" s="126">
        <v>0.5</v>
      </c>
      <c r="M758" s="126">
        <v>0.0</v>
      </c>
      <c r="N758" s="132" t="str">
        <f t="array" ref="N758">LET(행번호, MATCH(1, INDEX(('수주 및 입금 진행현황'!$F:$F=G758) * ('수주 및 입금 진행현황'!$G:$G=H758) * ('수주 및 입금 진행현황'!$F:$F&lt;&gt;""), 0), 0), IF(ISNUMBER(행번호), HYPERLINK("#gid=" &amp; "1759022251" &amp; "&amp;range=A" &amp; 행번호, "이동"), "X"))</f>
        <v>X</v>
      </c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</row>
    <row r="759">
      <c r="A759" s="184"/>
      <c r="B759" s="116">
        <v>19.0</v>
      </c>
      <c r="C759" s="142">
        <v>46043.0</v>
      </c>
      <c r="D759" s="126" t="s">
        <v>1066</v>
      </c>
      <c r="E759" s="163"/>
      <c r="F759" s="167" t="s">
        <v>1275</v>
      </c>
      <c r="G759" s="129" t="s">
        <v>1336</v>
      </c>
      <c r="H759" s="129" t="s">
        <v>1340</v>
      </c>
      <c r="I759" s="129" t="s">
        <v>86</v>
      </c>
      <c r="J759" s="129" t="s">
        <v>1341</v>
      </c>
      <c r="K759" s="158" t="s">
        <v>1339</v>
      </c>
      <c r="L759" s="126">
        <v>0.5</v>
      </c>
      <c r="M759" s="126">
        <v>0.0</v>
      </c>
      <c r="N759" s="132" t="str">
        <f t="array" ref="N759">LET(행번호, MATCH(1, INDEX(('수주 및 입금 진행현황'!$F:$F=G759) * ('수주 및 입금 진행현황'!$G:$G=H759) * ('수주 및 입금 진행현황'!$F:$F&lt;&gt;""), 0), 0), IF(ISNUMBER(행번호), HYPERLINK("#gid=" &amp; "1759022251" &amp; "&amp;range=A" &amp; 행번호, "이동"), "X"))</f>
        <v>X</v>
      </c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</row>
    <row r="760">
      <c r="A760" s="184"/>
      <c r="B760" s="116">
        <v>18.0</v>
      </c>
      <c r="C760" s="142">
        <v>46043.0</v>
      </c>
      <c r="D760" s="126" t="s">
        <v>1066</v>
      </c>
      <c r="E760" s="163"/>
      <c r="F760" s="167" t="s">
        <v>1275</v>
      </c>
      <c r="G760" s="129" t="s">
        <v>1336</v>
      </c>
      <c r="H760" s="129" t="s">
        <v>1342</v>
      </c>
      <c r="I760" s="129" t="s">
        <v>86</v>
      </c>
      <c r="J760" s="129" t="s">
        <v>1341</v>
      </c>
      <c r="K760" s="158" t="s">
        <v>1339</v>
      </c>
      <c r="L760" s="126">
        <v>0.5</v>
      </c>
      <c r="M760" s="126">
        <v>0.0</v>
      </c>
      <c r="N760" s="132" t="str">
        <f t="array" ref="N760">LET(행번호, MATCH(1, INDEX(('수주 및 입금 진행현황'!$F:$F=G760) * ('수주 및 입금 진행현황'!$G:$G=H760) * ('수주 및 입금 진행현황'!$F:$F&lt;&gt;""), 0), 0), IF(ISNUMBER(행번호), HYPERLINK("#gid=" &amp; "1759022251" &amp; "&amp;range=A" &amp; 행번호, "이동"), "X"))</f>
        <v>X</v>
      </c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</row>
    <row r="761">
      <c r="A761" s="184"/>
      <c r="B761" s="116">
        <v>17.0</v>
      </c>
      <c r="C761" s="142">
        <v>46042.0</v>
      </c>
      <c r="D761" s="126" t="s">
        <v>1066</v>
      </c>
      <c r="E761" s="163"/>
      <c r="F761" s="167" t="s">
        <v>83</v>
      </c>
      <c r="G761" s="129" t="s">
        <v>200</v>
      </c>
      <c r="H761" s="129" t="s">
        <v>1343</v>
      </c>
      <c r="I761" s="129" t="s">
        <v>86</v>
      </c>
      <c r="J761" s="129" t="s">
        <v>1344</v>
      </c>
      <c r="K761" s="158" t="s">
        <v>1322</v>
      </c>
      <c r="L761" s="126">
        <v>1.0</v>
      </c>
      <c r="M761" s="126">
        <v>0.0</v>
      </c>
      <c r="N761" s="132" t="str">
        <f t="array" ref="N761">LET(행번호, MATCH(1, INDEX(('수주 및 입금 진행현황'!$F:$F=G761) * ('수주 및 입금 진행현황'!$G:$G=H761) * ('수주 및 입금 진행현황'!$F:$F&lt;&gt;""), 0), 0), IF(ISNUMBER(행번호), HYPERLINK("#gid=" &amp; "1759022251" &amp; "&amp;range=A" &amp; 행번호, "이동"), "X"))</f>
        <v>X</v>
      </c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</row>
    <row r="762">
      <c r="A762" s="184"/>
      <c r="B762" s="116">
        <v>16.0</v>
      </c>
      <c r="C762" s="142">
        <v>46042.0</v>
      </c>
      <c r="D762" s="126" t="s">
        <v>88</v>
      </c>
      <c r="E762" s="163"/>
      <c r="F762" s="167" t="s">
        <v>104</v>
      </c>
      <c r="G762" s="129" t="s">
        <v>1328</v>
      </c>
      <c r="H762" s="129" t="s">
        <v>1345</v>
      </c>
      <c r="I762" s="129" t="s">
        <v>86</v>
      </c>
      <c r="J762" s="129" t="s">
        <v>1346</v>
      </c>
      <c r="K762" s="158" t="s">
        <v>1347</v>
      </c>
      <c r="L762" s="126">
        <v>1.0</v>
      </c>
      <c r="M762" s="126">
        <v>0.0</v>
      </c>
      <c r="N762" s="132" t="str">
        <f t="array" ref="N762">LET(행번호, MATCH(1, INDEX(('수주 및 입금 진행현황'!$F:$F=G762) * ('수주 및 입금 진행현황'!$G:$G=H762) * ('수주 및 입금 진행현황'!$F:$F&lt;&gt;""), 0), 0), IF(ISNUMBER(행번호), HYPERLINK("#gid=" &amp; "1759022251" &amp; "&amp;range=A" &amp; 행번호, "이동"), "X"))</f>
        <v>X</v>
      </c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</row>
    <row r="763">
      <c r="A763" s="184"/>
      <c r="B763" s="116">
        <v>15.0</v>
      </c>
      <c r="C763" s="142">
        <v>46041.0</v>
      </c>
      <c r="D763" s="126" t="s">
        <v>81</v>
      </c>
      <c r="E763" s="163"/>
      <c r="F763" s="167" t="s">
        <v>1348</v>
      </c>
      <c r="G763" s="129" t="s">
        <v>1349</v>
      </c>
      <c r="H763" s="129" t="s">
        <v>1350</v>
      </c>
      <c r="I763" s="129"/>
      <c r="J763" s="129" t="s">
        <v>1351</v>
      </c>
      <c r="K763" s="158" t="s">
        <v>1352</v>
      </c>
      <c r="L763" s="126">
        <v>3.0</v>
      </c>
      <c r="M763" s="126">
        <v>0.0</v>
      </c>
      <c r="N763" s="132" t="str">
        <f t="array" ref="N763">LET(행번호, MATCH(1, INDEX(('수주 및 입금 진행현황'!$F:$F=G763) * ('수주 및 입금 진행현황'!$G:$G=H763) * ('수주 및 입금 진행현황'!$F:$F&lt;&gt;""), 0), 0), IF(ISNUMBER(행번호), HYPERLINK("#gid=" &amp; "1759022251" &amp; "&amp;range=A" &amp; 행번호, "이동"), "X"))</f>
        <v>X</v>
      </c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</row>
    <row r="764">
      <c r="A764" s="184"/>
      <c r="B764" s="116">
        <v>14.0</v>
      </c>
      <c r="C764" s="142">
        <v>46041.0</v>
      </c>
      <c r="D764" s="126" t="s">
        <v>81</v>
      </c>
      <c r="E764" s="163"/>
      <c r="F764" s="167" t="s">
        <v>83</v>
      </c>
      <c r="G764" s="129" t="s">
        <v>200</v>
      </c>
      <c r="H764" s="129" t="s">
        <v>1343</v>
      </c>
      <c r="I764" s="129"/>
      <c r="J764" s="129" t="s">
        <v>1353</v>
      </c>
      <c r="K764" s="158" t="s">
        <v>1354</v>
      </c>
      <c r="L764" s="126">
        <v>1.0</v>
      </c>
      <c r="M764" s="126">
        <v>0.0</v>
      </c>
      <c r="N764" s="132" t="str">
        <f t="array" ref="N764">LET(행번호, MATCH(1, INDEX(('수주 및 입금 진행현황'!$F:$F=G764) * ('수주 및 입금 진행현황'!$G:$G=H764) * ('수주 및 입금 진행현황'!$F:$F&lt;&gt;""), 0), 0), IF(ISNUMBER(행번호), HYPERLINK("#gid=" &amp; "1759022251" &amp; "&amp;range=A" &amp; 행번호, "이동"), "X"))</f>
        <v>X</v>
      </c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</row>
    <row r="765">
      <c r="A765" s="184"/>
      <c r="B765" s="116">
        <v>13.0</v>
      </c>
      <c r="C765" s="142">
        <v>46041.0</v>
      </c>
      <c r="D765" s="126" t="s">
        <v>88</v>
      </c>
      <c r="E765" s="163"/>
      <c r="F765" s="167" t="s">
        <v>104</v>
      </c>
      <c r="G765" s="129" t="s">
        <v>1328</v>
      </c>
      <c r="H765" s="129" t="s">
        <v>1345</v>
      </c>
      <c r="I765" s="129" t="s">
        <v>86</v>
      </c>
      <c r="J765" s="129" t="s">
        <v>1355</v>
      </c>
      <c r="K765" s="158" t="s">
        <v>1356</v>
      </c>
      <c r="L765" s="126">
        <v>1.0</v>
      </c>
      <c r="M765" s="126">
        <v>0.0</v>
      </c>
      <c r="N765" s="132" t="str">
        <f t="array" ref="N765">LET(행번호, MATCH(1, INDEX(('수주 및 입금 진행현황'!$F:$F=G765) * ('수주 및 입금 진행현황'!$G:$G=H765) * ('수주 및 입금 진행현황'!$F:$F&lt;&gt;""), 0), 0), IF(ISNUMBER(행번호), HYPERLINK("#gid=" &amp; "1759022251" &amp; "&amp;range=A" &amp; 행번호, "이동"), "X"))</f>
        <v>X</v>
      </c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</row>
    <row r="766">
      <c r="A766" s="184"/>
      <c r="B766" s="116">
        <v>12.0</v>
      </c>
      <c r="C766" s="142">
        <v>46038.0</v>
      </c>
      <c r="D766" s="183" t="s">
        <v>88</v>
      </c>
      <c r="E766" s="163"/>
      <c r="F766" s="186" t="s">
        <v>90</v>
      </c>
      <c r="G766" s="187" t="s">
        <v>91</v>
      </c>
      <c r="H766" s="187" t="s">
        <v>1357</v>
      </c>
      <c r="I766" s="129" t="s">
        <v>86</v>
      </c>
      <c r="J766" s="129" t="s">
        <v>1358</v>
      </c>
      <c r="K766" s="158" t="s">
        <v>1359</v>
      </c>
      <c r="L766" s="126">
        <v>1.0</v>
      </c>
      <c r="M766" s="126">
        <v>0.0</v>
      </c>
      <c r="N766" s="132" t="str">
        <f t="array" ref="N766">LET(행번호, MATCH(1, INDEX(('수주 및 입금 진행현황'!$F:$F=G766) * ('수주 및 입금 진행현황'!$G:$G=H766) * ('수주 및 입금 진행현황'!$F:$F&lt;&gt;""), 0), 0), IF(ISNUMBER(행번호), HYPERLINK("#gid=" &amp; "1759022251" &amp; "&amp;range=A" &amp; 행번호, "이동"), "X"))</f>
        <v>X</v>
      </c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</row>
    <row r="767">
      <c r="A767" s="184"/>
      <c r="B767" s="116">
        <v>11.0</v>
      </c>
      <c r="C767" s="142">
        <v>46037.0</v>
      </c>
      <c r="D767" s="126" t="s">
        <v>1066</v>
      </c>
      <c r="E767" s="163"/>
      <c r="F767" s="128" t="s">
        <v>163</v>
      </c>
      <c r="G767" s="129" t="s">
        <v>1360</v>
      </c>
      <c r="H767" s="129" t="s">
        <v>1361</v>
      </c>
      <c r="I767" s="129" t="s">
        <v>86</v>
      </c>
      <c r="J767" s="129" t="s">
        <v>1362</v>
      </c>
      <c r="K767" s="188" t="s">
        <v>1363</v>
      </c>
      <c r="L767" s="126">
        <v>1.0</v>
      </c>
      <c r="M767" s="126">
        <v>0.0</v>
      </c>
      <c r="N767" s="132" t="str">
        <f t="array" ref="N767">LET(행번호, MATCH(1, INDEX(('수주 및 입금 진행현황'!$F:$F=G767) * ('수주 및 입금 진행현황'!$G:$G=H767) * ('수주 및 입금 진행현황'!$F:$F&lt;&gt;""), 0), 0), IF(ISNUMBER(행번호), HYPERLINK("#gid=" &amp; "1759022251" &amp; "&amp;range=A" &amp; 행번호, "이동"), "X"))</f>
        <v>X</v>
      </c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</row>
    <row r="768">
      <c r="A768" s="184"/>
      <c r="B768" s="116">
        <v>10.0</v>
      </c>
      <c r="C768" s="142">
        <v>46037.0</v>
      </c>
      <c r="D768" s="126" t="s">
        <v>1066</v>
      </c>
      <c r="E768" s="163"/>
      <c r="F768" s="128" t="s">
        <v>163</v>
      </c>
      <c r="G768" s="189" t="s">
        <v>1364</v>
      </c>
      <c r="H768" s="129" t="s">
        <v>1240</v>
      </c>
      <c r="I768" s="129" t="s">
        <v>120</v>
      </c>
      <c r="J768" s="129" t="s">
        <v>1365</v>
      </c>
      <c r="K768" s="158" t="s">
        <v>1366</v>
      </c>
      <c r="L768" s="126">
        <v>1.0</v>
      </c>
      <c r="M768" s="126">
        <v>0.0</v>
      </c>
      <c r="N768" s="132" t="str">
        <f t="array" ref="N768">LET(행번호, MATCH(1, INDEX(('수주 및 입금 진행현황'!$F:$F=G768) * ('수주 및 입금 진행현황'!$G:$G=H768) * ('수주 및 입금 진행현황'!$F:$F&lt;&gt;""), 0), 0), IF(ISNUMBER(행번호), HYPERLINK("#gid=" &amp; "1759022251" &amp; "&amp;range=A" &amp; 행번호, "이동"), "X"))</f>
        <v>X</v>
      </c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</row>
    <row r="769">
      <c r="A769" s="184"/>
      <c r="B769" s="116">
        <v>9.0</v>
      </c>
      <c r="C769" s="142">
        <v>46037.0</v>
      </c>
      <c r="D769" s="126" t="s">
        <v>81</v>
      </c>
      <c r="E769" s="163"/>
      <c r="F769" s="128" t="s">
        <v>163</v>
      </c>
      <c r="G769" s="189" t="s">
        <v>1367</v>
      </c>
      <c r="H769" s="190" t="s">
        <v>1368</v>
      </c>
      <c r="I769" s="129"/>
      <c r="J769" s="129" t="s">
        <v>1369</v>
      </c>
      <c r="K769" s="158" t="s">
        <v>1370</v>
      </c>
      <c r="L769" s="126">
        <v>2.0</v>
      </c>
      <c r="M769" s="126">
        <v>0.0</v>
      </c>
      <c r="N769" s="132" t="str">
        <f t="array" ref="N769">LET(행번호, MATCH(1, INDEX(('수주 및 입금 진행현황'!$F:$F=G769) * ('수주 및 입금 진행현황'!$G:$G=H769) * ('수주 및 입금 진행현황'!$F:$F&lt;&gt;""), 0), 0), IF(ISNUMBER(행번호), HYPERLINK("#gid=" &amp; "1759022251" &amp; "&amp;range=A" &amp; 행번호, "이동"), "X"))</f>
        <v>X</v>
      </c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</row>
    <row r="770">
      <c r="A770" s="184"/>
      <c r="B770" s="116">
        <v>8.0</v>
      </c>
      <c r="C770" s="142">
        <v>46036.0</v>
      </c>
      <c r="D770" s="126" t="s">
        <v>81</v>
      </c>
      <c r="E770" s="163"/>
      <c r="F770" s="128" t="s">
        <v>588</v>
      </c>
      <c r="G770" s="129" t="s">
        <v>1371</v>
      </c>
      <c r="H770" s="191" t="s">
        <v>1372</v>
      </c>
      <c r="I770" s="129"/>
      <c r="J770" s="129" t="s">
        <v>1373</v>
      </c>
      <c r="K770" s="158" t="s">
        <v>1374</v>
      </c>
      <c r="L770" s="126">
        <v>2.0</v>
      </c>
      <c r="M770" s="126">
        <v>0.0</v>
      </c>
      <c r="N770" s="132" t="str">
        <f t="array" ref="N770">LET(행번호, MATCH(1, INDEX(('수주 및 입금 진행현황'!$F:$F=G770) * ('수주 및 입금 진행현황'!$G:$G=H770) * ('수주 및 입금 진행현황'!$F:$F&lt;&gt;""), 0), 0), IF(ISNUMBER(행번호), HYPERLINK("#gid=" &amp; "1759022251" &amp; "&amp;range=A" &amp; 행번호, "이동"), "X"))</f>
        <v>X</v>
      </c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</row>
    <row r="771">
      <c r="A771" s="184"/>
      <c r="B771" s="116">
        <v>7.0</v>
      </c>
      <c r="C771" s="142">
        <v>46035.0</v>
      </c>
      <c r="D771" s="126" t="s">
        <v>88</v>
      </c>
      <c r="E771" s="163"/>
      <c r="F771" s="186" t="s">
        <v>1039</v>
      </c>
      <c r="G771" s="129" t="s">
        <v>1328</v>
      </c>
      <c r="H771" s="129" t="s">
        <v>1375</v>
      </c>
      <c r="I771" s="129" t="s">
        <v>86</v>
      </c>
      <c r="J771" s="129" t="s">
        <v>1376</v>
      </c>
      <c r="K771" s="158" t="s">
        <v>1377</v>
      </c>
      <c r="L771" s="126">
        <v>1.0</v>
      </c>
      <c r="M771" s="126">
        <v>0.0</v>
      </c>
      <c r="N771" s="132" t="str">
        <f t="array" ref="N771">LET(행번호, MATCH(1, INDEX(('수주 및 입금 진행현황'!$F:$F=G771) * ('수주 및 입금 진행현황'!$G:$G=H771) * ('수주 및 입금 진행현황'!$F:$F&lt;&gt;""), 0), 0), IF(ISNUMBER(행번호), HYPERLINK("#gid=" &amp; "1759022251" &amp; "&amp;range=A" &amp; 행번호, "이동"), "X"))</f>
        <v>X</v>
      </c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</row>
    <row r="772">
      <c r="A772" s="184"/>
      <c r="B772" s="116">
        <v>6.0</v>
      </c>
      <c r="C772" s="142">
        <v>46035.0</v>
      </c>
      <c r="D772" s="183" t="s">
        <v>88</v>
      </c>
      <c r="E772" s="163"/>
      <c r="F772" s="186" t="s">
        <v>104</v>
      </c>
      <c r="G772" s="129" t="s">
        <v>97</v>
      </c>
      <c r="H772" s="129" t="s">
        <v>1378</v>
      </c>
      <c r="I772" s="129" t="s">
        <v>86</v>
      </c>
      <c r="J772" s="129" t="s">
        <v>1379</v>
      </c>
      <c r="K772" s="158" t="s">
        <v>1380</v>
      </c>
      <c r="L772" s="126">
        <v>1.0</v>
      </c>
      <c r="M772" s="126">
        <v>0.0</v>
      </c>
      <c r="N772" s="132" t="str">
        <f t="array" ref="N772">LET(행번호, MATCH(1, INDEX(('수주 및 입금 진행현황'!$F:$F=G772) * ('수주 및 입금 진행현황'!$G:$G=H772) * ('수주 및 입금 진행현황'!$F:$F&lt;&gt;""), 0), 0), IF(ISNUMBER(행번호), HYPERLINK("#gid=" &amp; "1759022251" &amp; "&amp;range=A" &amp; 행번호, "이동"), "X"))</f>
        <v>X</v>
      </c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</row>
    <row r="773">
      <c r="A773" s="184"/>
      <c r="B773" s="116">
        <v>5.0</v>
      </c>
      <c r="C773" s="192">
        <v>46031.0</v>
      </c>
      <c r="D773" s="183" t="s">
        <v>88</v>
      </c>
      <c r="E773" s="163"/>
      <c r="F773" s="186" t="s">
        <v>90</v>
      </c>
      <c r="G773" s="187" t="s">
        <v>91</v>
      </c>
      <c r="H773" s="187" t="s">
        <v>1381</v>
      </c>
      <c r="I773" s="187" t="s">
        <v>86</v>
      </c>
      <c r="J773" s="187"/>
      <c r="K773" s="193" t="s">
        <v>1382</v>
      </c>
      <c r="L773" s="194">
        <v>1.0</v>
      </c>
      <c r="M773" s="194">
        <v>0.0</v>
      </c>
      <c r="N773" s="132" t="str">
        <f t="array" ref="N773">LET(행번호, MATCH(1, INDEX(('수주 및 입금 진행현황'!$F:$F=G773) * ('수주 및 입금 진행현황'!$G:$G=H773) * ('수주 및 입금 진행현황'!$F:$F&lt;&gt;""), 0), 0), IF(ISNUMBER(행번호), HYPERLINK("#gid=" &amp; "1759022251" &amp; "&amp;range=A" &amp; 행번호, "이동"), "X"))</f>
        <v>X</v>
      </c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</row>
    <row r="774">
      <c r="A774" s="184"/>
      <c r="B774" s="116">
        <v>4.0</v>
      </c>
      <c r="C774" s="192">
        <v>46030.0</v>
      </c>
      <c r="D774" s="183" t="s">
        <v>81</v>
      </c>
      <c r="E774" s="163"/>
      <c r="F774" s="186" t="s">
        <v>90</v>
      </c>
      <c r="G774" s="187" t="s">
        <v>1383</v>
      </c>
      <c r="H774" s="195" t="s">
        <v>1384</v>
      </c>
      <c r="I774" s="195"/>
      <c r="J774" s="195"/>
      <c r="K774" s="193" t="s">
        <v>1385</v>
      </c>
      <c r="L774" s="194">
        <v>3.0</v>
      </c>
      <c r="M774" s="194">
        <v>0.0</v>
      </c>
      <c r="N774" s="132" t="str">
        <f t="array" ref="N774">LET(행번호, MATCH(1, INDEX(('수주 및 입금 진행현황'!$F:$F=G774) * ('수주 및 입금 진행현황'!$G:$G=H774) * ('수주 및 입금 진행현황'!$F:$F&lt;&gt;""), 0), 0), IF(ISNUMBER(행번호), HYPERLINK("#gid=" &amp; "1759022251" &amp; "&amp;range=A" &amp; 행번호, "이동"), "X"))</f>
        <v>X</v>
      </c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</row>
    <row r="775">
      <c r="A775" s="184"/>
      <c r="B775" s="116">
        <v>3.0</v>
      </c>
      <c r="C775" s="192">
        <v>46029.0</v>
      </c>
      <c r="D775" s="183" t="s">
        <v>116</v>
      </c>
      <c r="E775" s="127" t="s">
        <v>270</v>
      </c>
      <c r="F775" s="186" t="s">
        <v>83</v>
      </c>
      <c r="G775" s="187" t="s">
        <v>328</v>
      </c>
      <c r="H775" s="187" t="s">
        <v>1386</v>
      </c>
      <c r="I775" s="187"/>
      <c r="J775" s="187"/>
      <c r="K775" s="193" t="s">
        <v>1387</v>
      </c>
      <c r="L775" s="194">
        <v>0.5</v>
      </c>
      <c r="M775" s="194">
        <v>0.0</v>
      </c>
      <c r="N775" s="132" t="str">
        <f t="array" ref="N775">LET(행번호, MATCH(1, INDEX(('수주 및 입금 진행현황'!$F:$F=G775) * ('수주 및 입금 진행현황'!$G:$G=H775) * ('수주 및 입금 진행현황'!$F:$F&lt;&gt;""), 0), 0), IF(ISNUMBER(행번호), HYPERLINK("#gid=" &amp; "1759022251" &amp; "&amp;range=A" &amp; 행번호, "이동"), "X"))</f>
        <v>X</v>
      </c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</row>
    <row r="776">
      <c r="A776" s="184"/>
      <c r="B776" s="116">
        <v>2.0</v>
      </c>
      <c r="C776" s="192">
        <v>46029.0</v>
      </c>
      <c r="D776" s="183" t="s">
        <v>88</v>
      </c>
      <c r="E776" s="163"/>
      <c r="F776" s="186" t="s">
        <v>90</v>
      </c>
      <c r="G776" s="187" t="s">
        <v>91</v>
      </c>
      <c r="H776" s="187" t="s">
        <v>1388</v>
      </c>
      <c r="I776" s="187" t="s">
        <v>86</v>
      </c>
      <c r="J776" s="187"/>
      <c r="K776" s="193" t="s">
        <v>1389</v>
      </c>
      <c r="L776" s="194">
        <v>1.0</v>
      </c>
      <c r="M776" s="194">
        <v>0.0</v>
      </c>
      <c r="N776" s="132" t="str">
        <f t="array" ref="N776">LET(행번호, MATCH(1, INDEX(('수주 및 입금 진행현황'!$F:$F=G776) * ('수주 및 입금 진행현황'!$G:$G=H776) * ('수주 및 입금 진행현황'!$F:$F&lt;&gt;""), 0), 0), IF(ISNUMBER(행번호), HYPERLINK("#gid=" &amp; "1759022251" &amp; "&amp;range=A" &amp; 행번호, "이동"), "X"))</f>
        <v>X</v>
      </c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</row>
    <row r="777">
      <c r="A777" s="184"/>
      <c r="B777" s="116">
        <v>1.0</v>
      </c>
      <c r="C777" s="192">
        <v>46027.0</v>
      </c>
      <c r="D777" s="183" t="s">
        <v>88</v>
      </c>
      <c r="E777" s="163"/>
      <c r="F777" s="186" t="s">
        <v>90</v>
      </c>
      <c r="G777" s="187" t="s">
        <v>91</v>
      </c>
      <c r="H777" s="187" t="s">
        <v>1388</v>
      </c>
      <c r="I777" s="187" t="s">
        <v>86</v>
      </c>
      <c r="J777" s="187"/>
      <c r="K777" s="193" t="s">
        <v>1390</v>
      </c>
      <c r="L777" s="194">
        <v>1.0</v>
      </c>
      <c r="M777" s="194">
        <v>0.0</v>
      </c>
      <c r="N777" s="132" t="str">
        <f t="array" ref="N777">LET(행번호, MATCH(1, INDEX(('수주 및 입금 진행현황'!$F:$F=G777) * ('수주 및 입금 진행현황'!$G:$G=H777) * ('수주 및 입금 진행현황'!$F:$F&lt;&gt;""), 0), 0), IF(ISNUMBER(행번호), HYPERLINK("#gid=" &amp; "1759022251" &amp; "&amp;range=A" &amp; 행번호, "이동"), "X"))</f>
        <v>X</v>
      </c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</row>
  </sheetData>
  <autoFilter ref="$B$1:$N$327"/>
  <dataValidations>
    <dataValidation type="list" allowBlank="1" showErrorMessage="1" sqref="F749">
      <formula1>"제조-제조(제작설치포함),제조-구매,제조-LCC,제조-납품대금연동,공사-개발비용,공사-공사원가,공사-기부채납,공사-기타,공사-물가변동,학술용역-연구,학술용역-행사, 운영(대행),일반용역-시설,일반용역-S/W,일반용역-컨텐츠제작,일반용역-폐기물처리,일반용역-육상운송,일반용역-기타,기술용역-설계 감리비,기술용역-엔지니어링,기술용역-타당성,사후정산,각종수수료,클레임-법원/중재원 감정,클레임-사감정,클레임-기타,비교견적,원가-기타,연구용역-타당성,연구용역-컨설"&amp;"팅,연구용역-만족도,연구용역-기타,행정서류"</formula1>
    </dataValidation>
    <dataValidation type="list" allowBlank="1" showErrorMessage="1" sqref="I2:I777">
      <formula1>"제안서,중간보고서,최종보고서,완료계,청구서,계약서류"</formula1>
    </dataValidation>
    <dataValidation type="list" allowBlank="1" showErrorMessage="1" sqref="F2:F748 F750:F777">
      <formula1>"제조-제조(제작설치포함),제조-구매,제조-LCC,제조-납품대금연동,공사-개발비용,공사-설계변경,공사-공사원가,공사-기부채납,공사-기타,공사-물가변동,학술용역-연구,학술용역-행사, 운영(대행),일반용역-시설,일반용역-S/W,일반용역-컨텐츠제작,일반용역-폐기물처리,일반용역-육상운송,일반용역-기타,기술용역-설계 감리비,기술용역-엔지니어링,기술용역-타당성,사후정산,각종수수료,클레임-법원/중재원 감정,클레임-사감정,클레임-기타,비교견적,원가-기타,연구용역-타당성"&amp;",연구용역-컨설팅,연구용역-만족도,연구용역-기타,확인필요"</formula1>
    </dataValidation>
  </dataValidations>
  <hyperlinks>
    <hyperlink display="이동" location="null!A10" ref="N8"/>
    <hyperlink display="이동" location="null!A10" ref="N9"/>
    <hyperlink display="이동" location="null!A11" ref="N10"/>
    <hyperlink display="이동" location="null!A11" ref="N11"/>
    <hyperlink display="이동" location="null!A11" ref="N12"/>
    <hyperlink display="이동" location="null!A9" ref="N14"/>
    <hyperlink display="이동" location="null!A9" ref="N15"/>
    <hyperlink display="이동" location="null!A9" ref="N16"/>
    <hyperlink display="이동" location="null!A25" ref="N17"/>
    <hyperlink display="이동" location="null!A25" ref="N18"/>
    <hyperlink display="이동" location="null!A25" ref="N19"/>
    <hyperlink display="이동" location="null!A7" ref="N21"/>
    <hyperlink display="이동" location="null!A7" ref="N22"/>
    <hyperlink display="이동" location="null!A22" ref="N25"/>
    <hyperlink display="이동" location="null!A22" ref="N26"/>
    <hyperlink display="이동" location="null!A49" ref="N27"/>
    <hyperlink display="이동" location="null!A14" ref="N31"/>
    <hyperlink display="이동" location="null!A14" ref="N32"/>
    <hyperlink display="이동" location="null!A44" ref="N35"/>
    <hyperlink display="이동" location="null!A17" ref="N37"/>
    <hyperlink display="이동" location="null!A17" ref="N38"/>
    <hyperlink display="이동" location="null!A17" ref="N39"/>
    <hyperlink display="이동" location="null!A16" ref="N41"/>
    <hyperlink display="이동" location="null!A15" ref="N42"/>
    <hyperlink display="이동" location="null!A15" ref="N43"/>
    <hyperlink display="이동" location="null!A15" ref="N44"/>
    <hyperlink display="이동" location="null!A51" ref="N51"/>
    <hyperlink display="이동" location="null!A73" ref="N54"/>
    <hyperlink display="이동" location="null!A63" ref="N56"/>
    <hyperlink display="이동" location="null!A18" ref="N57"/>
    <hyperlink display="이동" location="null!A16" ref="N79"/>
    <hyperlink display="이동" location="null!A18" ref="N80"/>
    <hyperlink display="이동" location="null!A27" ref="N86"/>
    <hyperlink display="이동" location="null!A23" ref="N88"/>
    <hyperlink display="이동" location="null!A23" ref="N89"/>
    <hyperlink display="이동" location="null!A67" ref="N90"/>
    <hyperlink display="이동" location="null!A16" ref="N91"/>
    <hyperlink display="이동" location="null!A16" ref="N92"/>
    <hyperlink display="이동" location="null!A26" ref="N95"/>
    <hyperlink display="이동" location="null!A26" ref="N96"/>
    <hyperlink display="이동" location="null!A19" ref="N99"/>
    <hyperlink display="이동" location="null!A20" ref="N100"/>
    <hyperlink display="이동" location="null!A21" ref="N101"/>
    <hyperlink display="이동" location="null!A37" ref="N103"/>
    <hyperlink display="이동" location="null!A37" ref="N104"/>
    <hyperlink display="이동" location="null!A27" ref="N107"/>
    <hyperlink display="이동" location="null!A46" ref="N110"/>
    <hyperlink display="이동" location="null!A24" ref="N111"/>
    <hyperlink display="이동" location="null!A24" ref="N112"/>
    <hyperlink display="이동" location="null!A33" ref="N124"/>
    <hyperlink display="이동" location="null!A33" ref="N125"/>
    <hyperlink display="이동" location="null!A33" ref="N126"/>
    <hyperlink display="이동" location="null!A34" ref="N127"/>
    <hyperlink display="이동" location="null!A34" ref="N128"/>
    <hyperlink display="이동" location="null!A34" ref="N129"/>
    <hyperlink display="이동" location="null!A46" ref="N132"/>
    <hyperlink display="이동" location="null!A56" ref="N134"/>
    <hyperlink display="이동" location="null!A55" ref="N135"/>
    <hyperlink display="이동" location="null!A28" ref="N136"/>
    <hyperlink display="이동" location="null!A28" ref="N137"/>
    <hyperlink display="이동" location="null!A56" ref="N139"/>
    <hyperlink display="이동" location="null!A55" ref="N140"/>
    <hyperlink display="이동" location="null!A38" ref="N141"/>
    <hyperlink display="이동" location="null!A30" ref="N142"/>
    <hyperlink display="이동" location="null!A30" ref="N143"/>
    <hyperlink display="이동" location="null!A36" ref="N144"/>
    <hyperlink display="이동" location="null!A69" ref="N145"/>
    <hyperlink display="이동" location="null!A71" ref="N147"/>
    <hyperlink display="이동" location="null!A44" ref="N149"/>
    <hyperlink display="이동" location="null!A44" ref="N150"/>
    <hyperlink display="이동" location="null!A44" ref="N151"/>
    <hyperlink display="이동" location="null!A31" ref="N154"/>
    <hyperlink display="이동" location="null!A31" ref="N155"/>
    <hyperlink display="이동" location="null!A43" ref="N156"/>
    <hyperlink display="이동" location="null!A43" ref="N157"/>
    <hyperlink display="이동" location="null!A43" ref="N158"/>
    <hyperlink display="이동" location="null!A41" ref="N162"/>
    <hyperlink display="이동" location="null!A41" ref="N163"/>
    <hyperlink display="이동" location="null!A32" ref="N164"/>
    <hyperlink display="이동" location="null!A32" ref="N165"/>
    <hyperlink display="이동" location="null!A38" ref="N166"/>
    <hyperlink display="이동" location="null!A50" ref="N170"/>
    <hyperlink display="이동" location="null!A50" ref="N171"/>
    <hyperlink display="이동" location="null!A50" ref="N172"/>
    <hyperlink display="이동" location="null!A59" ref="N177"/>
    <hyperlink display="이동" location="null!A45" ref="N189"/>
    <hyperlink display="이동" location="null!A42" ref="N193"/>
    <hyperlink display="이동" location="null!A42" ref="N194"/>
    <hyperlink display="이동" location="null!A57" ref="N195"/>
    <hyperlink display="이동" location="null!A64" ref="N197"/>
    <hyperlink display="이동" location="null!A45" ref="N202"/>
    <hyperlink display="이동" location="null!A45" ref="N203"/>
    <hyperlink display="이동" location="null!A59" ref="N204"/>
    <hyperlink display="이동" location="null!A53" ref="N209"/>
    <hyperlink display="이동" location="null!A48" ref="N210"/>
    <hyperlink display="이동" location="null!A49" ref="N212"/>
    <hyperlink display="이동" location="null!A49" ref="N213"/>
    <hyperlink display="이동" location="null!A54" ref="N214"/>
    <hyperlink display="이동" location="null!A54" ref="N215"/>
    <hyperlink display="이동" location="null!A108" ref="N231"/>
    <hyperlink display="이동" location="null!A108" ref="N232"/>
    <hyperlink display="이동" location="null!A93" ref="N250"/>
    <hyperlink display="이동" location="null!A51" ref="N253"/>
    <hyperlink display="이동" location="null!A59" ref="N256"/>
    <hyperlink display="이동" location="null!A64" ref="N299"/>
    <hyperlink display="이동" location="null!A64" ref="N300"/>
    <hyperlink display="이동" location="null!A67" ref="N321"/>
    <hyperlink display="이동" location="null!A67" ref="N322"/>
    <hyperlink display="이동" location="null!A62" ref="N345"/>
    <hyperlink display="이동" location="null!A65" ref="N347"/>
    <hyperlink display="이동" location="null!A63" ref="N366"/>
    <hyperlink display="이동" location="null!A74" ref="N375"/>
    <hyperlink display="이동" location="null!A80" ref="N391"/>
    <hyperlink display="이동" location="null!A91" ref="N439"/>
    <hyperlink display="이동" location="null!A73" ref="N449"/>
    <hyperlink display="이동" location="null!A75" ref="N466"/>
    <hyperlink display="이동" location="null!A77" ref="N495"/>
    <hyperlink display="이동" location="null!A76" ref="N496"/>
    <hyperlink display="이동" location="null!A96" ref="N503"/>
    <hyperlink display="이동" location="null!A81" ref="N507"/>
    <hyperlink display="이동" location="null!A79" ref="N513"/>
    <hyperlink display="이동" location="null!A78" ref="N514"/>
    <hyperlink display="이동" location="null!A90" ref="N532"/>
    <hyperlink display="이동" location="null!A90" ref="N533"/>
    <hyperlink display="이동" location="null!A79" ref="N541"/>
    <hyperlink display="이동" location="null!A78" ref="N542"/>
    <hyperlink display="이동" location="null!A85" ref="N548"/>
    <hyperlink display="이동" location="null!A89" ref="N553"/>
    <hyperlink display="이동" location="null!A89" ref="N554"/>
    <hyperlink display="이동" location="null!A89" ref="N555"/>
    <hyperlink display="이동" location="null!A88" ref="N556"/>
    <hyperlink display="이동" location="null!A88" ref="N557"/>
    <hyperlink display="이동" location="null!A88" ref="N558"/>
    <hyperlink display="이동" location="null!A92" ref="N576"/>
    <hyperlink display="이동" location="null!A85" ref="N578"/>
    <hyperlink display="이동" location="null!A85" ref="N579"/>
    <hyperlink display="이동" location="null!A101" ref="N599"/>
    <hyperlink display="이동" location="null!A101" ref="N600"/>
    <hyperlink display="이동" location="null!A101" ref="N601"/>
    <hyperlink display="이동" location="null!A95" ref="N607"/>
    <hyperlink display="이동" location="null!A95" ref="N608"/>
    <hyperlink display="이동" location="null!A99" ref="N611"/>
    <hyperlink display="이동" location="null!A99" ref="N612"/>
    <hyperlink display="이동" location="null!A99" ref="N613"/>
    <hyperlink display="이동" location="null!A100" ref="N622"/>
    <hyperlink display="이동" location="null!A100" ref="N623"/>
    <hyperlink display="이동" location="null!A98" ref="N637"/>
    <hyperlink display="이동" location="null!A98" ref="N642"/>
    <hyperlink display="이동" location="null!A98" ref="N643"/>
    <hyperlink display="이동" location="null!A107" ref="N656"/>
    <hyperlink display="이동" location="null!A103" ref="N675"/>
    <hyperlink display="이동" location="null!A103" ref="N676"/>
    <hyperlink display="이동" location="null!A103" ref="N677"/>
    <hyperlink display="이동" location="null!A102" ref="N678"/>
    <hyperlink display="이동" location="null!A102" ref="N679"/>
    <hyperlink display="이동" location="null!A102" ref="N680"/>
    <hyperlink display="이동" location="null!A110" ref="N684"/>
    <hyperlink display="이동" location="null!A110" ref="N685"/>
    <hyperlink display="이동" location="null!A110" ref="N686"/>
    <hyperlink display="이동" location="null!A108" ref="N694"/>
    <hyperlink display="이동" location="null!A104" ref="N699"/>
    <hyperlink display="이동" location="null!A105" ref="N706"/>
    <hyperlink display="이동" location="null!A106" ref="N711"/>
    <hyperlink display="이동" location="null!A112" ref="N728"/>
    <hyperlink display="이동" location="null!A109" ref="N732"/>
    <hyperlink display="이동" location="null!A109" ref="N742"/>
    <hyperlink display="이동" location="null!A112" ref="N746"/>
  </hyperlink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2" max="2" width="22.75"/>
    <col customWidth="1" min="3" max="3" width="11.63"/>
    <col customWidth="1" min="4" max="4" width="32.63"/>
    <col customWidth="1" hidden="1" min="5" max="5" width="39.25"/>
    <col customWidth="1" min="6" max="6" width="31.75"/>
    <col customWidth="1" min="7" max="7" width="86.38"/>
    <col customWidth="1" min="8" max="8" width="11.75"/>
    <col customWidth="1" min="11" max="11" width="10.88"/>
    <col customWidth="1" min="12" max="12" width="13.63"/>
    <col customWidth="1" min="13" max="13" width="8.75"/>
    <col customWidth="1" min="14" max="14" width="10.0"/>
    <col customWidth="1" min="15" max="15" width="11.38"/>
    <col customWidth="1" min="19" max="19" width="12.88"/>
    <col customWidth="1" min="20" max="20" width="29.88"/>
  </cols>
  <sheetData>
    <row r="1">
      <c r="A1" s="196" t="s">
        <v>1391</v>
      </c>
      <c r="U1" s="196"/>
      <c r="V1" s="196"/>
      <c r="W1" s="196"/>
      <c r="X1" s="196"/>
      <c r="Y1" s="196"/>
      <c r="Z1" s="196"/>
      <c r="AA1" s="196"/>
      <c r="AB1" s="196"/>
      <c r="AC1" s="196"/>
    </row>
    <row r="3">
      <c r="A3" s="197"/>
      <c r="B3" s="197"/>
      <c r="C3" s="197"/>
      <c r="D3" s="197"/>
      <c r="E3" s="197"/>
      <c r="F3" s="197"/>
      <c r="G3" s="198"/>
      <c r="H3" s="198"/>
      <c r="I3" s="198"/>
      <c r="J3" s="198"/>
      <c r="K3" s="197"/>
      <c r="L3" s="197"/>
      <c r="M3" s="199"/>
      <c r="N3" s="200"/>
      <c r="O3" s="200"/>
      <c r="P3" s="200"/>
      <c r="Q3" s="200"/>
      <c r="R3" s="200"/>
      <c r="S3" s="201"/>
      <c r="T3" s="202" t="s">
        <v>1392</v>
      </c>
      <c r="U3" s="203"/>
      <c r="V3" s="203"/>
      <c r="W3" s="203"/>
      <c r="X3" s="203"/>
      <c r="Y3" s="203"/>
      <c r="Z3" s="203"/>
      <c r="AA3" s="203"/>
      <c r="AB3" s="203"/>
      <c r="AC3" s="203"/>
    </row>
    <row r="4">
      <c r="A4" s="197"/>
      <c r="B4" s="197"/>
      <c r="C4" s="197"/>
      <c r="D4" s="197"/>
      <c r="E4" s="197"/>
      <c r="F4" s="197"/>
      <c r="G4" s="198"/>
      <c r="H4" s="198"/>
      <c r="I4" s="198"/>
      <c r="J4" s="198"/>
      <c r="K4" s="197"/>
      <c r="L4" s="197"/>
      <c r="M4" s="199"/>
      <c r="N4" s="200"/>
      <c r="O4" s="204"/>
      <c r="P4" s="204"/>
      <c r="Q4" s="204"/>
      <c r="R4" s="204"/>
      <c r="S4" s="205"/>
      <c r="T4" s="202" t="s">
        <v>1393</v>
      </c>
      <c r="U4" s="203"/>
      <c r="V4" s="203"/>
      <c r="W4" s="203"/>
      <c r="X4" s="203"/>
      <c r="Y4" s="203"/>
      <c r="Z4" s="203"/>
      <c r="AA4" s="203"/>
      <c r="AB4" s="203"/>
      <c r="AC4" s="203"/>
    </row>
    <row r="5">
      <c r="A5" s="197"/>
      <c r="B5" s="197"/>
      <c r="C5" s="197"/>
      <c r="D5" s="197"/>
      <c r="E5" s="197"/>
      <c r="F5" s="197"/>
      <c r="G5" s="198"/>
      <c r="H5" s="198"/>
      <c r="I5" s="198"/>
      <c r="J5" s="198"/>
      <c r="K5" s="197"/>
      <c r="L5" s="197"/>
      <c r="M5" s="199"/>
      <c r="N5" s="206"/>
      <c r="O5" s="204"/>
      <c r="P5" s="204"/>
      <c r="Q5" s="204"/>
      <c r="R5" s="204"/>
      <c r="S5" s="207"/>
      <c r="T5" s="202" t="s">
        <v>1394</v>
      </c>
      <c r="U5" s="203"/>
      <c r="V5" s="203"/>
      <c r="W5" s="203"/>
      <c r="X5" s="203"/>
      <c r="Y5" s="203"/>
      <c r="Z5" s="203"/>
      <c r="AA5" s="203"/>
      <c r="AB5" s="203"/>
      <c r="AC5" s="203"/>
    </row>
    <row r="6">
      <c r="A6" s="208" t="s">
        <v>1395</v>
      </c>
      <c r="B6" s="208" t="s">
        <v>1396</v>
      </c>
      <c r="C6" s="209" t="s">
        <v>1397</v>
      </c>
      <c r="D6" s="209" t="s">
        <v>1398</v>
      </c>
      <c r="E6" s="209" t="s">
        <v>1398</v>
      </c>
      <c r="F6" s="209" t="s">
        <v>74</v>
      </c>
      <c r="G6" s="209" t="s">
        <v>1399</v>
      </c>
      <c r="H6" s="210" t="s">
        <v>1400</v>
      </c>
      <c r="I6" s="210" t="s">
        <v>1401</v>
      </c>
      <c r="J6" s="210" t="s">
        <v>1402</v>
      </c>
      <c r="K6" s="210" t="s">
        <v>1403</v>
      </c>
      <c r="L6" s="208" t="s">
        <v>1404</v>
      </c>
      <c r="M6" s="211" t="s">
        <v>1405</v>
      </c>
      <c r="N6" s="211" t="s">
        <v>1406</v>
      </c>
      <c r="O6" s="212" t="s">
        <v>1407</v>
      </c>
      <c r="P6" s="211" t="s">
        <v>1408</v>
      </c>
      <c r="Q6" s="212" t="s">
        <v>1409</v>
      </c>
      <c r="R6" s="212" t="s">
        <v>1410</v>
      </c>
      <c r="S6" s="208" t="s">
        <v>1411</v>
      </c>
      <c r="T6" s="208" t="s">
        <v>1412</v>
      </c>
      <c r="U6" s="203"/>
      <c r="V6" s="203"/>
      <c r="W6" s="203"/>
      <c r="X6" s="203"/>
      <c r="Y6" s="203"/>
      <c r="Z6" s="203"/>
      <c r="AA6" s="203"/>
      <c r="AB6" s="203"/>
      <c r="AC6" s="203"/>
    </row>
    <row r="7" hidden="1"/>
    <row r="8" hidden="1"/>
    <row r="9" ht="22.5" customHeight="1">
      <c r="A9" s="213">
        <v>45803.0</v>
      </c>
      <c r="B9" s="214"/>
      <c r="C9" s="214" t="s">
        <v>222</v>
      </c>
      <c r="D9" s="214" t="s">
        <v>223</v>
      </c>
      <c r="E9" s="215"/>
      <c r="F9" s="216" t="s">
        <v>1413</v>
      </c>
      <c r="G9" s="217" t="s">
        <v>1414</v>
      </c>
      <c r="H9" s="218" t="s">
        <v>1415</v>
      </c>
      <c r="I9" s="219">
        <v>9020000.0</v>
      </c>
      <c r="J9" s="219" t="s">
        <v>1416</v>
      </c>
      <c r="K9" s="220" t="s">
        <v>1417</v>
      </c>
      <c r="L9" s="214" t="s">
        <v>12</v>
      </c>
      <c r="M9" s="221" t="s">
        <v>81</v>
      </c>
      <c r="N9" s="222" t="s">
        <v>22</v>
      </c>
      <c r="O9" s="221"/>
      <c r="P9" s="223">
        <v>45812.0</v>
      </c>
      <c r="Q9" s="223"/>
      <c r="R9" s="224"/>
      <c r="S9" s="225"/>
      <c r="T9" s="214"/>
      <c r="U9" s="201"/>
      <c r="V9" s="201"/>
      <c r="W9" s="201"/>
      <c r="X9" s="201"/>
      <c r="Y9" s="201"/>
      <c r="Z9" s="201"/>
      <c r="AA9" s="201"/>
      <c r="AB9" s="201"/>
      <c r="AC9" s="201"/>
    </row>
    <row r="10" ht="22.5" customHeight="1">
      <c r="A10" s="213">
        <v>45663.0</v>
      </c>
      <c r="B10" s="214"/>
      <c r="C10" s="214" t="s">
        <v>222</v>
      </c>
      <c r="D10" s="214" t="s">
        <v>223</v>
      </c>
      <c r="E10" s="215"/>
      <c r="F10" s="216" t="s">
        <v>1413</v>
      </c>
      <c r="G10" s="217" t="s">
        <v>1418</v>
      </c>
      <c r="H10" s="218" t="s">
        <v>1415</v>
      </c>
      <c r="I10" s="219">
        <v>1.25E7</v>
      </c>
      <c r="J10" s="219" t="s">
        <v>1416</v>
      </c>
      <c r="K10" s="220" t="s">
        <v>1417</v>
      </c>
      <c r="L10" s="214" t="s">
        <v>12</v>
      </c>
      <c r="M10" s="221" t="s">
        <v>81</v>
      </c>
      <c r="N10" s="222" t="s">
        <v>22</v>
      </c>
      <c r="O10" s="221"/>
      <c r="P10" s="223">
        <v>45663.0</v>
      </c>
      <c r="Q10" s="226"/>
      <c r="R10" s="224"/>
      <c r="S10" s="225"/>
      <c r="T10" s="214"/>
      <c r="U10" s="201"/>
      <c r="V10" s="201"/>
      <c r="W10" s="201"/>
      <c r="X10" s="201"/>
      <c r="Y10" s="201"/>
      <c r="Z10" s="201"/>
      <c r="AA10" s="201"/>
      <c r="AB10" s="201"/>
      <c r="AC10" s="201"/>
    </row>
    <row r="11" ht="22.5" customHeight="1">
      <c r="A11" s="213">
        <v>45714.0</v>
      </c>
      <c r="B11" s="214"/>
      <c r="C11" s="214" t="s">
        <v>222</v>
      </c>
      <c r="D11" s="214" t="s">
        <v>223</v>
      </c>
      <c r="E11" s="215"/>
      <c r="F11" s="216" t="s">
        <v>1419</v>
      </c>
      <c r="G11" s="217" t="s">
        <v>1420</v>
      </c>
      <c r="H11" s="218" t="s">
        <v>1415</v>
      </c>
      <c r="I11" s="219">
        <v>5280000.0</v>
      </c>
      <c r="J11" s="219" t="s">
        <v>1416</v>
      </c>
      <c r="K11" s="220" t="s">
        <v>1417</v>
      </c>
      <c r="L11" s="214" t="s">
        <v>12</v>
      </c>
      <c r="M11" s="221" t="s">
        <v>81</v>
      </c>
      <c r="N11" s="222" t="s">
        <v>17</v>
      </c>
      <c r="O11" s="221"/>
      <c r="P11" s="223">
        <v>45673.0</v>
      </c>
      <c r="Q11" s="226">
        <v>46127.0</v>
      </c>
      <c r="R11" s="219">
        <v>5280000.0</v>
      </c>
      <c r="S11" s="225"/>
      <c r="T11" s="214"/>
      <c r="U11" s="201"/>
      <c r="V11" s="201"/>
      <c r="W11" s="201"/>
      <c r="X11" s="201"/>
      <c r="Y11" s="201"/>
      <c r="Z11" s="201"/>
      <c r="AA11" s="201"/>
      <c r="AB11" s="201"/>
      <c r="AC11" s="201"/>
    </row>
    <row r="12" ht="22.5" hidden="1" customHeight="1">
      <c r="A12" s="213">
        <v>46189.62515475694</v>
      </c>
      <c r="B12" s="214"/>
      <c r="C12" s="214" t="s">
        <v>110</v>
      </c>
      <c r="D12" s="214" t="s">
        <v>111</v>
      </c>
      <c r="E12" s="215"/>
      <c r="F12" s="216" t="s">
        <v>1421</v>
      </c>
      <c r="G12" s="217" t="s">
        <v>1422</v>
      </c>
      <c r="H12" s="218" t="s">
        <v>1415</v>
      </c>
      <c r="I12" s="219">
        <v>1100000.0</v>
      </c>
      <c r="J12" s="219" t="s">
        <v>1416</v>
      </c>
      <c r="K12" s="220" t="s">
        <v>1417</v>
      </c>
      <c r="L12" s="214" t="s">
        <v>13</v>
      </c>
      <c r="M12" s="214"/>
      <c r="N12" s="227"/>
      <c r="O12" s="214"/>
      <c r="P12" s="213"/>
      <c r="Q12" s="213"/>
      <c r="R12" s="228"/>
      <c r="S12" s="225"/>
      <c r="T12" s="214"/>
      <c r="U12" s="201"/>
      <c r="V12" s="201"/>
      <c r="W12" s="201"/>
      <c r="X12" s="201"/>
      <c r="Y12" s="201"/>
      <c r="Z12" s="201"/>
      <c r="AA12" s="201"/>
      <c r="AB12" s="201"/>
      <c r="AC12" s="201"/>
    </row>
    <row r="13" ht="22.5" hidden="1" customHeight="1">
      <c r="A13" s="213">
        <v>46189.47123365741</v>
      </c>
      <c r="B13" s="214"/>
      <c r="C13" s="214" t="s">
        <v>89</v>
      </c>
      <c r="D13" s="214" t="s">
        <v>90</v>
      </c>
      <c r="E13" s="215"/>
      <c r="F13" s="216" t="s">
        <v>97</v>
      </c>
      <c r="G13" s="217" t="s">
        <v>1423</v>
      </c>
      <c r="H13" s="218" t="s">
        <v>1415</v>
      </c>
      <c r="I13" s="219">
        <v>550000.0</v>
      </c>
      <c r="J13" s="219">
        <v>7.0E7</v>
      </c>
      <c r="K13" s="220" t="s">
        <v>1417</v>
      </c>
      <c r="L13" s="214" t="s">
        <v>13</v>
      </c>
      <c r="M13" s="214"/>
      <c r="N13" s="227"/>
      <c r="O13" s="214"/>
      <c r="P13" s="213"/>
      <c r="Q13" s="213"/>
      <c r="R13" s="228"/>
      <c r="S13" s="225"/>
      <c r="T13" s="214"/>
      <c r="U13" s="201"/>
      <c r="V13" s="201"/>
      <c r="W13" s="201"/>
      <c r="X13" s="201"/>
      <c r="Y13" s="201"/>
      <c r="Z13" s="201"/>
      <c r="AA13" s="201"/>
      <c r="AB13" s="201"/>
      <c r="AC13" s="201"/>
    </row>
    <row r="14" ht="22.5" hidden="1" customHeight="1">
      <c r="A14" s="213">
        <v>46189.44092283565</v>
      </c>
      <c r="B14" s="214"/>
      <c r="C14" s="214" t="s">
        <v>222</v>
      </c>
      <c r="D14" s="214" t="s">
        <v>223</v>
      </c>
      <c r="E14" s="215"/>
      <c r="F14" s="216" t="s">
        <v>1424</v>
      </c>
      <c r="G14" s="217" t="s">
        <v>1425</v>
      </c>
      <c r="H14" s="218" t="s">
        <v>1415</v>
      </c>
      <c r="I14" s="219">
        <v>1650000.0</v>
      </c>
      <c r="J14" s="219">
        <v>1.35509765E9</v>
      </c>
      <c r="K14" s="220" t="s">
        <v>1417</v>
      </c>
      <c r="L14" s="214" t="s">
        <v>13</v>
      </c>
      <c r="M14" s="214"/>
      <c r="N14" s="227"/>
      <c r="O14" s="214"/>
      <c r="P14" s="213"/>
      <c r="Q14" s="213"/>
      <c r="R14" s="228"/>
      <c r="S14" s="225"/>
      <c r="T14" s="214"/>
      <c r="U14" s="201"/>
      <c r="V14" s="201"/>
      <c r="W14" s="201"/>
      <c r="X14" s="201"/>
      <c r="Y14" s="201"/>
      <c r="Z14" s="201"/>
      <c r="AA14" s="201"/>
      <c r="AB14" s="201"/>
      <c r="AC14" s="201"/>
    </row>
    <row r="15" ht="22.5" hidden="1" customHeight="1">
      <c r="A15" s="213">
        <v>46188.0</v>
      </c>
      <c r="B15" s="214"/>
      <c r="C15" s="214" t="s">
        <v>1426</v>
      </c>
      <c r="D15" s="214" t="s">
        <v>1427</v>
      </c>
      <c r="E15" s="215"/>
      <c r="F15" s="216" t="s">
        <v>1428</v>
      </c>
      <c r="G15" s="217" t="s">
        <v>1429</v>
      </c>
      <c r="H15" s="218" t="s">
        <v>1430</v>
      </c>
      <c r="I15" s="219">
        <v>1320000.0</v>
      </c>
      <c r="J15" s="219" t="s">
        <v>1416</v>
      </c>
      <c r="K15" s="220" t="s">
        <v>1417</v>
      </c>
      <c r="L15" s="214" t="s">
        <v>13</v>
      </c>
      <c r="M15" s="214"/>
      <c r="N15" s="227"/>
      <c r="O15" s="214"/>
      <c r="P15" s="213"/>
      <c r="Q15" s="213"/>
      <c r="R15" s="228"/>
      <c r="S15" s="225"/>
      <c r="T15" s="214" t="s">
        <v>1431</v>
      </c>
      <c r="U15" s="201"/>
      <c r="V15" s="201"/>
      <c r="W15" s="201"/>
      <c r="X15" s="201"/>
      <c r="Y15" s="201"/>
      <c r="Z15" s="201"/>
      <c r="AA15" s="201"/>
      <c r="AB15" s="201"/>
      <c r="AC15" s="201"/>
    </row>
    <row r="16" ht="22.5" hidden="1" customHeight="1">
      <c r="A16" s="213">
        <v>46188.0</v>
      </c>
      <c r="B16" s="214"/>
      <c r="C16" s="214" t="s">
        <v>1426</v>
      </c>
      <c r="D16" s="214" t="s">
        <v>1427</v>
      </c>
      <c r="E16" s="215"/>
      <c r="F16" s="216" t="s">
        <v>1428</v>
      </c>
      <c r="G16" s="217" t="s">
        <v>1432</v>
      </c>
      <c r="H16" s="218" t="s">
        <v>1430</v>
      </c>
      <c r="I16" s="219">
        <v>1320000.0</v>
      </c>
      <c r="J16" s="219" t="s">
        <v>1416</v>
      </c>
      <c r="K16" s="220" t="s">
        <v>1417</v>
      </c>
      <c r="L16" s="214" t="s">
        <v>13</v>
      </c>
      <c r="M16" s="214"/>
      <c r="N16" s="227"/>
      <c r="O16" s="214"/>
      <c r="P16" s="213"/>
      <c r="Q16" s="213"/>
      <c r="R16" s="228"/>
      <c r="S16" s="225"/>
      <c r="T16" s="214" t="s">
        <v>1431</v>
      </c>
      <c r="U16" s="201"/>
      <c r="V16" s="201"/>
      <c r="W16" s="201"/>
      <c r="X16" s="201"/>
      <c r="Y16" s="201"/>
      <c r="Z16" s="201"/>
      <c r="AA16" s="201"/>
      <c r="AB16" s="201"/>
      <c r="AC16" s="201"/>
    </row>
    <row r="17" ht="21.75" hidden="1" customHeight="1">
      <c r="A17" s="213">
        <v>46189.40005444444</v>
      </c>
      <c r="B17" s="214"/>
      <c r="C17" s="214" t="s">
        <v>1426</v>
      </c>
      <c r="D17" s="214" t="s">
        <v>1427</v>
      </c>
      <c r="E17" s="215"/>
      <c r="F17" s="216" t="s">
        <v>1433</v>
      </c>
      <c r="G17" s="217" t="s">
        <v>1434</v>
      </c>
      <c r="H17" s="218" t="s">
        <v>1430</v>
      </c>
      <c r="I17" s="219">
        <v>1650000.0</v>
      </c>
      <c r="J17" s="219" t="s">
        <v>1416</v>
      </c>
      <c r="K17" s="220" t="s">
        <v>1417</v>
      </c>
      <c r="L17" s="214" t="s">
        <v>13</v>
      </c>
      <c r="M17" s="214"/>
      <c r="N17" s="227"/>
      <c r="O17" s="214"/>
      <c r="P17" s="213"/>
      <c r="Q17" s="213"/>
      <c r="R17" s="228"/>
      <c r="S17" s="225"/>
      <c r="T17" s="214" t="s">
        <v>1431</v>
      </c>
      <c r="U17" s="201"/>
      <c r="V17" s="201"/>
      <c r="W17" s="201"/>
      <c r="X17" s="201"/>
      <c r="Y17" s="201"/>
      <c r="Z17" s="201"/>
      <c r="AA17" s="201"/>
      <c r="AB17" s="201"/>
      <c r="AC17" s="201"/>
    </row>
    <row r="18" ht="22.5" hidden="1" customHeight="1">
      <c r="A18" s="213">
        <v>46189.40002237268</v>
      </c>
      <c r="B18" s="214"/>
      <c r="C18" s="214" t="s">
        <v>270</v>
      </c>
      <c r="D18" s="214" t="s">
        <v>83</v>
      </c>
      <c r="E18" s="215"/>
      <c r="F18" s="216" t="s">
        <v>1435</v>
      </c>
      <c r="G18" s="217" t="s">
        <v>1436</v>
      </c>
      <c r="H18" s="218" t="s">
        <v>1415</v>
      </c>
      <c r="I18" s="219">
        <v>3.8E8</v>
      </c>
      <c r="J18" s="219" t="s">
        <v>1416</v>
      </c>
      <c r="K18" s="220" t="s">
        <v>1417</v>
      </c>
      <c r="L18" s="214" t="s">
        <v>1437</v>
      </c>
      <c r="M18" s="214"/>
      <c r="N18" s="227"/>
      <c r="O18" s="214"/>
      <c r="P18" s="213"/>
      <c r="Q18" s="213"/>
      <c r="R18" s="228"/>
      <c r="S18" s="225"/>
      <c r="T18" s="229"/>
      <c r="U18" s="201"/>
      <c r="V18" s="201"/>
      <c r="W18" s="201"/>
      <c r="X18" s="201"/>
      <c r="Y18" s="201"/>
      <c r="Z18" s="201"/>
      <c r="AA18" s="201"/>
      <c r="AB18" s="201"/>
      <c r="AC18" s="201"/>
    </row>
    <row r="19" ht="22.5" hidden="1" customHeight="1">
      <c r="A19" s="230">
        <v>46188.66203788195</v>
      </c>
      <c r="B19" s="231"/>
      <c r="C19" s="231" t="s">
        <v>82</v>
      </c>
      <c r="D19" s="231" t="s">
        <v>83</v>
      </c>
      <c r="E19" s="232"/>
      <c r="F19" s="233" t="s">
        <v>1438</v>
      </c>
      <c r="G19" s="234" t="s">
        <v>1439</v>
      </c>
      <c r="H19" s="235" t="s">
        <v>1415</v>
      </c>
      <c r="I19" s="236">
        <v>1100000.0</v>
      </c>
      <c r="J19" s="236" t="s">
        <v>1416</v>
      </c>
      <c r="K19" s="237" t="s">
        <v>1417</v>
      </c>
      <c r="L19" s="231" t="s">
        <v>13</v>
      </c>
      <c r="M19" s="231"/>
      <c r="N19" s="238"/>
      <c r="O19" s="231"/>
      <c r="P19" s="230"/>
      <c r="Q19" s="230"/>
      <c r="R19" s="239"/>
      <c r="S19" s="240"/>
      <c r="T19" s="241"/>
      <c r="U19" s="242"/>
      <c r="V19" s="242"/>
      <c r="W19" s="242"/>
      <c r="X19" s="242"/>
      <c r="Y19" s="242"/>
      <c r="Z19" s="242"/>
      <c r="AA19" s="242"/>
      <c r="AB19" s="242"/>
      <c r="AC19" s="242"/>
    </row>
    <row r="20" ht="22.5" hidden="1" customHeight="1">
      <c r="A20" s="230">
        <v>46188.0</v>
      </c>
      <c r="B20" s="231"/>
      <c r="C20" s="231" t="s">
        <v>162</v>
      </c>
      <c r="D20" s="231" t="s">
        <v>163</v>
      </c>
      <c r="E20" s="232"/>
      <c r="F20" s="233" t="s">
        <v>1440</v>
      </c>
      <c r="G20" s="234" t="s">
        <v>1441</v>
      </c>
      <c r="H20" s="235" t="s">
        <v>1415</v>
      </c>
      <c r="I20" s="236">
        <v>2200000.0</v>
      </c>
      <c r="J20" s="236" t="s">
        <v>1416</v>
      </c>
      <c r="K20" s="237" t="s">
        <v>1417</v>
      </c>
      <c r="L20" s="231" t="s">
        <v>13</v>
      </c>
      <c r="M20" s="231"/>
      <c r="N20" s="238"/>
      <c r="O20" s="231"/>
      <c r="P20" s="230"/>
      <c r="Q20" s="230"/>
      <c r="R20" s="239"/>
      <c r="S20" s="240"/>
      <c r="T20" s="241"/>
      <c r="U20" s="242"/>
      <c r="V20" s="242"/>
      <c r="W20" s="242"/>
      <c r="X20" s="242"/>
      <c r="Y20" s="242"/>
      <c r="Z20" s="242"/>
      <c r="AA20" s="242"/>
      <c r="AB20" s="242"/>
      <c r="AC20" s="242"/>
    </row>
    <row r="21" ht="22.5" hidden="1" customHeight="1">
      <c r="A21" s="243"/>
      <c r="B21" s="244"/>
      <c r="C21" s="244"/>
      <c r="D21" s="244"/>
      <c r="E21" s="245"/>
      <c r="F21" s="246" t="s">
        <v>1442</v>
      </c>
      <c r="G21" s="247" t="s">
        <v>1443</v>
      </c>
      <c r="H21" s="248" t="s">
        <v>1415</v>
      </c>
      <c r="I21" s="249"/>
      <c r="J21" s="249"/>
      <c r="K21" s="250" t="s">
        <v>1444</v>
      </c>
      <c r="L21" s="244" t="s">
        <v>1437</v>
      </c>
      <c r="M21" s="244"/>
      <c r="N21" s="251"/>
      <c r="O21" s="244"/>
      <c r="P21" s="243"/>
      <c r="Q21" s="243"/>
      <c r="R21" s="252"/>
      <c r="S21" s="253"/>
      <c r="T21" s="254"/>
      <c r="U21" s="207"/>
      <c r="V21" s="207"/>
      <c r="W21" s="207"/>
      <c r="X21" s="207"/>
      <c r="Y21" s="207"/>
      <c r="Z21" s="207"/>
      <c r="AA21" s="207"/>
      <c r="AB21" s="207"/>
      <c r="AC21" s="207"/>
    </row>
    <row r="22" ht="22.5" hidden="1" customHeight="1">
      <c r="A22" s="230">
        <v>46185.734521782404</v>
      </c>
      <c r="B22" s="231"/>
      <c r="C22" s="231" t="s">
        <v>1426</v>
      </c>
      <c r="D22" s="231" t="s">
        <v>1427</v>
      </c>
      <c r="E22" s="232"/>
      <c r="F22" s="233" t="s">
        <v>1445</v>
      </c>
      <c r="G22" s="234" t="s">
        <v>1446</v>
      </c>
      <c r="H22" s="235" t="s">
        <v>1430</v>
      </c>
      <c r="I22" s="236">
        <v>2750000.0</v>
      </c>
      <c r="J22" s="236" t="s">
        <v>1416</v>
      </c>
      <c r="K22" s="237" t="s">
        <v>1417</v>
      </c>
      <c r="L22" s="231" t="s">
        <v>1427</v>
      </c>
      <c r="M22" s="231"/>
      <c r="N22" s="238"/>
      <c r="O22" s="231"/>
      <c r="P22" s="230"/>
      <c r="Q22" s="230"/>
      <c r="R22" s="239"/>
      <c r="S22" s="240"/>
      <c r="T22" s="241"/>
      <c r="U22" s="242"/>
      <c r="V22" s="242"/>
      <c r="W22" s="242"/>
      <c r="X22" s="242"/>
      <c r="Y22" s="242"/>
      <c r="Z22" s="242"/>
      <c r="AA22" s="242"/>
      <c r="AB22" s="242"/>
      <c r="AC22" s="242"/>
    </row>
    <row r="23" ht="22.5" hidden="1" customHeight="1">
      <c r="A23" s="230">
        <v>46185.734491875</v>
      </c>
      <c r="B23" s="231"/>
      <c r="C23" s="231" t="s">
        <v>1426</v>
      </c>
      <c r="D23" s="231" t="s">
        <v>1427</v>
      </c>
      <c r="E23" s="232"/>
      <c r="F23" s="233" t="s">
        <v>1447</v>
      </c>
      <c r="G23" s="234" t="s">
        <v>1448</v>
      </c>
      <c r="H23" s="235" t="s">
        <v>1430</v>
      </c>
      <c r="I23" s="236">
        <v>1000000.0</v>
      </c>
      <c r="J23" s="236" t="s">
        <v>1416</v>
      </c>
      <c r="K23" s="237" t="s">
        <v>1417</v>
      </c>
      <c r="L23" s="231" t="s">
        <v>1427</v>
      </c>
      <c r="M23" s="231"/>
      <c r="N23" s="238"/>
      <c r="O23" s="231"/>
      <c r="P23" s="230"/>
      <c r="Q23" s="230"/>
      <c r="R23" s="239"/>
      <c r="S23" s="240"/>
      <c r="T23" s="231" t="s">
        <v>1449</v>
      </c>
      <c r="U23" s="242"/>
      <c r="V23" s="242"/>
      <c r="W23" s="242"/>
      <c r="X23" s="242"/>
      <c r="Y23" s="242"/>
      <c r="Z23" s="242"/>
      <c r="AA23" s="242"/>
      <c r="AB23" s="242"/>
      <c r="AC23" s="242"/>
    </row>
    <row r="24" ht="22.5" hidden="1" customHeight="1">
      <c r="A24" s="230">
        <v>46185.70493663194</v>
      </c>
      <c r="B24" s="231"/>
      <c r="C24" s="231" t="s">
        <v>222</v>
      </c>
      <c r="D24" s="231" t="s">
        <v>223</v>
      </c>
      <c r="E24" s="232"/>
      <c r="F24" s="233" t="s">
        <v>1424</v>
      </c>
      <c r="G24" s="234" t="s">
        <v>1450</v>
      </c>
      <c r="H24" s="235" t="s">
        <v>1415</v>
      </c>
      <c r="I24" s="236">
        <v>1650000.0</v>
      </c>
      <c r="J24" s="236" t="s">
        <v>1416</v>
      </c>
      <c r="K24" s="237" t="s">
        <v>1417</v>
      </c>
      <c r="L24" s="231" t="s">
        <v>13</v>
      </c>
      <c r="M24" s="231"/>
      <c r="N24" s="238"/>
      <c r="O24" s="231"/>
      <c r="P24" s="230"/>
      <c r="Q24" s="230"/>
      <c r="R24" s="239"/>
      <c r="S24" s="240"/>
      <c r="T24" s="241"/>
      <c r="U24" s="242"/>
      <c r="V24" s="242"/>
      <c r="W24" s="242"/>
      <c r="X24" s="242"/>
      <c r="Y24" s="242"/>
      <c r="Z24" s="242"/>
      <c r="AA24" s="242"/>
      <c r="AB24" s="242"/>
      <c r="AC24" s="242"/>
    </row>
    <row r="25" ht="22.5" hidden="1" customHeight="1">
      <c r="A25" s="230">
        <v>46185.70361435185</v>
      </c>
      <c r="B25" s="231"/>
      <c r="C25" s="231" t="s">
        <v>110</v>
      </c>
      <c r="D25" s="231" t="s">
        <v>111</v>
      </c>
      <c r="E25" s="232"/>
      <c r="F25" s="233" t="s">
        <v>91</v>
      </c>
      <c r="G25" s="234" t="s">
        <v>1451</v>
      </c>
      <c r="H25" s="235" t="s">
        <v>1415</v>
      </c>
      <c r="I25" s="236">
        <v>880000.0</v>
      </c>
      <c r="J25" s="236" t="s">
        <v>1416</v>
      </c>
      <c r="K25" s="237" t="s">
        <v>1417</v>
      </c>
      <c r="L25" s="231" t="s">
        <v>13</v>
      </c>
      <c r="M25" s="231"/>
      <c r="N25" s="238"/>
      <c r="O25" s="231"/>
      <c r="P25" s="230"/>
      <c r="Q25" s="230"/>
      <c r="R25" s="239"/>
      <c r="S25" s="240"/>
      <c r="T25" s="241"/>
      <c r="U25" s="242"/>
      <c r="V25" s="242"/>
      <c r="W25" s="242"/>
      <c r="X25" s="242"/>
      <c r="Y25" s="242"/>
      <c r="Z25" s="242"/>
      <c r="AA25" s="242"/>
      <c r="AB25" s="242"/>
      <c r="AC25" s="242"/>
    </row>
    <row r="26" ht="22.5" hidden="1" customHeight="1">
      <c r="A26" s="230">
        <v>46185.545960787036</v>
      </c>
      <c r="B26" s="231"/>
      <c r="C26" s="231" t="s">
        <v>410</v>
      </c>
      <c r="D26" s="231" t="s">
        <v>104</v>
      </c>
      <c r="E26" s="232"/>
      <c r="F26" s="233" t="s">
        <v>97</v>
      </c>
      <c r="G26" s="234" t="s">
        <v>1452</v>
      </c>
      <c r="H26" s="235" t="s">
        <v>1415</v>
      </c>
      <c r="I26" s="236">
        <v>1320000.0</v>
      </c>
      <c r="J26" s="236">
        <v>2.2E8</v>
      </c>
      <c r="K26" s="237" t="s">
        <v>1417</v>
      </c>
      <c r="L26" s="231" t="s">
        <v>13</v>
      </c>
      <c r="M26" s="231"/>
      <c r="N26" s="238"/>
      <c r="O26" s="231"/>
      <c r="P26" s="230"/>
      <c r="Q26" s="230"/>
      <c r="R26" s="239"/>
      <c r="S26" s="240"/>
      <c r="T26" s="241"/>
      <c r="U26" s="242"/>
      <c r="V26" s="242"/>
      <c r="W26" s="242"/>
      <c r="X26" s="242"/>
      <c r="Y26" s="242"/>
      <c r="Z26" s="242"/>
      <c r="AA26" s="242"/>
      <c r="AB26" s="242"/>
      <c r="AC26" s="242"/>
    </row>
    <row r="27" ht="22.5" hidden="1" customHeight="1">
      <c r="A27" s="230">
        <v>46185.0</v>
      </c>
      <c r="B27" s="255"/>
      <c r="C27" s="231" t="s">
        <v>89</v>
      </c>
      <c r="D27" s="231" t="s">
        <v>90</v>
      </c>
      <c r="E27" s="232"/>
      <c r="F27" s="233" t="s">
        <v>1453</v>
      </c>
      <c r="G27" s="234" t="s">
        <v>1454</v>
      </c>
      <c r="H27" s="235" t="s">
        <v>1415</v>
      </c>
      <c r="I27" s="236">
        <v>440000.0</v>
      </c>
      <c r="J27" s="236">
        <v>5.5E7</v>
      </c>
      <c r="K27" s="237" t="s">
        <v>1417</v>
      </c>
      <c r="L27" s="231" t="s">
        <v>12</v>
      </c>
      <c r="M27" s="231" t="s">
        <v>88</v>
      </c>
      <c r="N27" s="238"/>
      <c r="O27" s="231"/>
      <c r="P27" s="230"/>
      <c r="Q27" s="230"/>
      <c r="R27" s="239"/>
      <c r="S27" s="240"/>
      <c r="T27" s="241"/>
      <c r="U27" s="242"/>
      <c r="V27" s="242"/>
      <c r="W27" s="242"/>
      <c r="X27" s="242"/>
      <c r="Y27" s="242"/>
      <c r="Z27" s="242"/>
      <c r="AA27" s="242"/>
      <c r="AB27" s="242"/>
      <c r="AC27" s="242"/>
    </row>
    <row r="28" ht="22.5" hidden="1" customHeight="1">
      <c r="A28" s="230">
        <v>46184.0</v>
      </c>
      <c r="B28" s="231" t="s">
        <v>1455</v>
      </c>
      <c r="C28" s="231" t="s">
        <v>284</v>
      </c>
      <c r="D28" s="231" t="s">
        <v>285</v>
      </c>
      <c r="E28" s="232"/>
      <c r="F28" s="233" t="s">
        <v>1456</v>
      </c>
      <c r="G28" s="234" t="s">
        <v>1457</v>
      </c>
      <c r="H28" s="235" t="s">
        <v>1458</v>
      </c>
      <c r="I28" s="236">
        <v>9900000.0</v>
      </c>
      <c r="J28" s="236" t="s">
        <v>1416</v>
      </c>
      <c r="K28" s="237" t="s">
        <v>1417</v>
      </c>
      <c r="L28" s="231" t="s">
        <v>13</v>
      </c>
      <c r="M28" s="231"/>
      <c r="N28" s="238"/>
      <c r="O28" s="231"/>
      <c r="P28" s="230"/>
      <c r="Q28" s="230"/>
      <c r="R28" s="239"/>
      <c r="S28" s="240"/>
      <c r="T28" s="241"/>
      <c r="U28" s="242"/>
      <c r="V28" s="242"/>
      <c r="W28" s="242"/>
      <c r="X28" s="242"/>
      <c r="Y28" s="242"/>
      <c r="Z28" s="242"/>
      <c r="AA28" s="242"/>
      <c r="AB28" s="242"/>
      <c r="AC28" s="242"/>
    </row>
    <row r="29" ht="22.5" hidden="1" customHeight="1">
      <c r="A29" s="230">
        <v>46183.488414907406</v>
      </c>
      <c r="B29" s="255"/>
      <c r="C29" s="231" t="s">
        <v>1426</v>
      </c>
      <c r="D29" s="231" t="s">
        <v>1427</v>
      </c>
      <c r="E29" s="232"/>
      <c r="F29" s="233" t="s">
        <v>1459</v>
      </c>
      <c r="G29" s="234" t="s">
        <v>1460</v>
      </c>
      <c r="H29" s="235" t="s">
        <v>1430</v>
      </c>
      <c r="I29" s="236">
        <v>3800000.0</v>
      </c>
      <c r="J29" s="236" t="s">
        <v>1416</v>
      </c>
      <c r="K29" s="237" t="s">
        <v>1417</v>
      </c>
      <c r="L29" s="231" t="s">
        <v>1427</v>
      </c>
      <c r="M29" s="231"/>
      <c r="N29" s="238"/>
      <c r="O29" s="231"/>
      <c r="P29" s="230"/>
      <c r="Q29" s="230"/>
      <c r="R29" s="239"/>
      <c r="S29" s="240"/>
      <c r="T29" s="231" t="s">
        <v>1449</v>
      </c>
      <c r="U29" s="242"/>
      <c r="V29" s="242"/>
      <c r="W29" s="242"/>
      <c r="X29" s="242"/>
      <c r="Y29" s="242"/>
      <c r="Z29" s="242"/>
      <c r="AA29" s="242"/>
      <c r="AB29" s="242"/>
      <c r="AC29" s="242"/>
    </row>
    <row r="30" ht="22.5" hidden="1" customHeight="1">
      <c r="A30" s="230">
        <v>46183.47172084491</v>
      </c>
      <c r="B30" s="255"/>
      <c r="C30" s="231" t="s">
        <v>110</v>
      </c>
      <c r="D30" s="231" t="s">
        <v>111</v>
      </c>
      <c r="E30" s="232"/>
      <c r="F30" s="233" t="s">
        <v>1461</v>
      </c>
      <c r="G30" s="234" t="s">
        <v>85</v>
      </c>
      <c r="H30" s="235" t="s">
        <v>1415</v>
      </c>
      <c r="I30" s="236">
        <v>880000.0</v>
      </c>
      <c r="J30" s="236" t="s">
        <v>1416</v>
      </c>
      <c r="K30" s="237" t="s">
        <v>1417</v>
      </c>
      <c r="L30" s="231" t="s">
        <v>13</v>
      </c>
      <c r="M30" s="231"/>
      <c r="N30" s="238"/>
      <c r="O30" s="231"/>
      <c r="P30" s="230"/>
      <c r="Q30" s="230"/>
      <c r="R30" s="239"/>
      <c r="S30" s="240"/>
      <c r="T30" s="241"/>
      <c r="U30" s="242"/>
      <c r="V30" s="242"/>
      <c r="W30" s="242"/>
      <c r="X30" s="242"/>
      <c r="Y30" s="242"/>
      <c r="Z30" s="242"/>
      <c r="AA30" s="242"/>
      <c r="AB30" s="242"/>
      <c r="AC30" s="242"/>
    </row>
    <row r="31" ht="22.5" hidden="1" customHeight="1">
      <c r="A31" s="230">
        <v>46182.47453398148</v>
      </c>
      <c r="B31" s="255"/>
      <c r="C31" s="231" t="s">
        <v>89</v>
      </c>
      <c r="D31" s="231" t="s">
        <v>90</v>
      </c>
      <c r="E31" s="232"/>
      <c r="F31" s="233" t="s">
        <v>123</v>
      </c>
      <c r="G31" s="234" t="s">
        <v>124</v>
      </c>
      <c r="H31" s="235" t="s">
        <v>1415</v>
      </c>
      <c r="I31" s="236">
        <v>550000.0</v>
      </c>
      <c r="J31" s="236">
        <v>9.0E7</v>
      </c>
      <c r="K31" s="237" t="s">
        <v>1417</v>
      </c>
      <c r="L31" s="231" t="s">
        <v>12</v>
      </c>
      <c r="M31" s="231" t="s">
        <v>88</v>
      </c>
      <c r="N31" s="238" t="s">
        <v>17</v>
      </c>
      <c r="O31" s="231" t="str">
        <f>IF(COUNTIFS('보고서 검토일지(26년)'!$H:$H, $G31, '보고서 검토일지(26년)'!$M:$M, "0", '보고서 검토일지(26년)'!$G:$G, $F31)&gt;0, "완료", "")</f>
        <v>완료</v>
      </c>
      <c r="P31" s="230">
        <v>46183.0</v>
      </c>
      <c r="Q31" s="230"/>
      <c r="R31" s="239"/>
      <c r="S31" s="240"/>
      <c r="T31" s="241"/>
      <c r="U31" s="242"/>
      <c r="V31" s="242"/>
      <c r="W31" s="242"/>
      <c r="X31" s="242"/>
      <c r="Y31" s="242"/>
      <c r="Z31" s="242"/>
      <c r="AA31" s="242"/>
      <c r="AB31" s="242"/>
      <c r="AC31" s="242"/>
    </row>
    <row r="32" ht="22.5" hidden="1" customHeight="1">
      <c r="A32" s="230">
        <v>46182.372940497684</v>
      </c>
      <c r="B32" s="255"/>
      <c r="C32" s="231" t="s">
        <v>410</v>
      </c>
      <c r="D32" s="231" t="s">
        <v>104</v>
      </c>
      <c r="E32" s="232"/>
      <c r="F32" s="233" t="s">
        <v>231</v>
      </c>
      <c r="G32" s="234" t="s">
        <v>1462</v>
      </c>
      <c r="H32" s="235" t="s">
        <v>1415</v>
      </c>
      <c r="I32" s="236">
        <v>660000.0</v>
      </c>
      <c r="J32" s="236">
        <v>1.19E8</v>
      </c>
      <c r="K32" s="237" t="s">
        <v>1417</v>
      </c>
      <c r="L32" s="231" t="s">
        <v>13</v>
      </c>
      <c r="M32" s="231"/>
      <c r="N32" s="238"/>
      <c r="O32" s="231"/>
      <c r="P32" s="230"/>
      <c r="Q32" s="230"/>
      <c r="R32" s="239"/>
      <c r="S32" s="240"/>
      <c r="T32" s="241"/>
      <c r="U32" s="242"/>
      <c r="V32" s="242"/>
      <c r="W32" s="242"/>
      <c r="X32" s="242"/>
      <c r="Y32" s="242"/>
      <c r="Z32" s="242"/>
      <c r="AA32" s="242"/>
      <c r="AB32" s="242"/>
      <c r="AC32" s="242"/>
    </row>
    <row r="33" ht="22.5" hidden="1" customHeight="1">
      <c r="A33" s="230">
        <v>46181.646504108794</v>
      </c>
      <c r="B33" s="255"/>
      <c r="C33" s="231" t="s">
        <v>410</v>
      </c>
      <c r="D33" s="231" t="s">
        <v>104</v>
      </c>
      <c r="E33" s="232"/>
      <c r="F33" s="233" t="s">
        <v>105</v>
      </c>
      <c r="G33" s="234" t="s">
        <v>106</v>
      </c>
      <c r="H33" s="235" t="s">
        <v>1415</v>
      </c>
      <c r="I33" s="236">
        <v>660000.0</v>
      </c>
      <c r="J33" s="236">
        <v>9.0E8</v>
      </c>
      <c r="K33" s="237" t="s">
        <v>1417</v>
      </c>
      <c r="L33" s="231" t="s">
        <v>12</v>
      </c>
      <c r="M33" s="231" t="s">
        <v>88</v>
      </c>
      <c r="N33" s="238" t="s">
        <v>17</v>
      </c>
      <c r="O33" s="231" t="str">
        <f>IF(COUNTIFS('보고서 검토일지(26년)'!$H:$H, $G33, '보고서 검토일지(26년)'!$M:$M, "0", '보고서 검토일지(26년)'!$G:$G, $F33)&gt;0, "완료", "")</f>
        <v>완료</v>
      </c>
      <c r="P33" s="230">
        <v>46188.0</v>
      </c>
      <c r="Q33" s="230">
        <v>46188.0</v>
      </c>
      <c r="R33" s="239">
        <v>660000.0</v>
      </c>
      <c r="S33" s="240"/>
      <c r="T33" s="241"/>
      <c r="U33" s="242"/>
      <c r="V33" s="242"/>
      <c r="W33" s="242"/>
      <c r="X33" s="242"/>
      <c r="Y33" s="242"/>
      <c r="Z33" s="242"/>
      <c r="AA33" s="242"/>
      <c r="AB33" s="242"/>
      <c r="AC33" s="242"/>
    </row>
    <row r="34" ht="22.5" hidden="1" customHeight="1">
      <c r="A34" s="230">
        <v>46181.646504108794</v>
      </c>
      <c r="B34" s="255"/>
      <c r="C34" s="231" t="s">
        <v>1426</v>
      </c>
      <c r="D34" s="231" t="s">
        <v>1427</v>
      </c>
      <c r="E34" s="232"/>
      <c r="F34" s="233" t="s">
        <v>1453</v>
      </c>
      <c r="G34" s="234" t="s">
        <v>1463</v>
      </c>
      <c r="H34" s="235" t="s">
        <v>1430</v>
      </c>
      <c r="I34" s="236">
        <v>770000.0</v>
      </c>
      <c r="J34" s="236" t="s">
        <v>1416</v>
      </c>
      <c r="K34" s="237" t="s">
        <v>1417</v>
      </c>
      <c r="L34" s="231" t="s">
        <v>1427</v>
      </c>
      <c r="M34" s="231"/>
      <c r="N34" s="238"/>
      <c r="O34" s="231"/>
      <c r="P34" s="230"/>
      <c r="Q34" s="230"/>
      <c r="R34" s="239"/>
      <c r="S34" s="240"/>
      <c r="T34" s="241"/>
      <c r="U34" s="242"/>
      <c r="V34" s="242"/>
      <c r="W34" s="242"/>
      <c r="X34" s="242"/>
      <c r="Y34" s="242"/>
      <c r="Z34" s="242"/>
      <c r="AA34" s="242"/>
      <c r="AB34" s="242"/>
      <c r="AC34" s="242"/>
    </row>
    <row r="35" ht="22.5" hidden="1" customHeight="1">
      <c r="A35" s="230">
        <v>46181.646504108794</v>
      </c>
      <c r="B35" s="255"/>
      <c r="C35" s="231" t="s">
        <v>89</v>
      </c>
      <c r="D35" s="231" t="s">
        <v>90</v>
      </c>
      <c r="E35" s="232"/>
      <c r="F35" s="233" t="s">
        <v>91</v>
      </c>
      <c r="G35" s="234" t="s">
        <v>92</v>
      </c>
      <c r="H35" s="235" t="s">
        <v>1415</v>
      </c>
      <c r="I35" s="236">
        <v>990000.0</v>
      </c>
      <c r="J35" s="236" t="s">
        <v>1416</v>
      </c>
      <c r="K35" s="237" t="s">
        <v>1417</v>
      </c>
      <c r="L35" s="231" t="s">
        <v>12</v>
      </c>
      <c r="M35" s="231" t="s">
        <v>88</v>
      </c>
      <c r="N35" s="238" t="s">
        <v>17</v>
      </c>
      <c r="O35" s="231" t="str">
        <f>IF(COUNTIFS('보고서 검토일지(26년)'!$H:$H, $G35, '보고서 검토일지(26년)'!$M:$M, "0", '보고서 검토일지(26년)'!$G:$G, $F35)&gt;0, "완료", "")</f>
        <v>완료</v>
      </c>
      <c r="P35" s="230">
        <v>46189.0</v>
      </c>
      <c r="Q35" s="230"/>
      <c r="R35" s="239"/>
      <c r="S35" s="240"/>
      <c r="T35" s="241"/>
      <c r="U35" s="242"/>
      <c r="V35" s="242"/>
      <c r="W35" s="242"/>
      <c r="X35" s="242"/>
      <c r="Y35" s="242"/>
      <c r="Z35" s="242"/>
      <c r="AA35" s="242"/>
      <c r="AB35" s="242"/>
      <c r="AC35" s="242"/>
    </row>
    <row r="36" ht="22.5" hidden="1" customHeight="1">
      <c r="A36" s="230">
        <v>46181.646504108794</v>
      </c>
      <c r="B36" s="255"/>
      <c r="C36" s="231" t="s">
        <v>222</v>
      </c>
      <c r="D36" s="231" t="s">
        <v>223</v>
      </c>
      <c r="E36" s="232"/>
      <c r="F36" s="233" t="s">
        <v>1464</v>
      </c>
      <c r="G36" s="234" t="s">
        <v>1465</v>
      </c>
      <c r="H36" s="235" t="s">
        <v>1415</v>
      </c>
      <c r="I36" s="236">
        <v>2200000.0</v>
      </c>
      <c r="J36" s="236" t="s">
        <v>1416</v>
      </c>
      <c r="K36" s="237" t="s">
        <v>1417</v>
      </c>
      <c r="L36" s="231" t="s">
        <v>13</v>
      </c>
      <c r="M36" s="231"/>
      <c r="N36" s="238"/>
      <c r="O36" s="231"/>
      <c r="P36" s="230"/>
      <c r="Q36" s="230"/>
      <c r="R36" s="239"/>
      <c r="S36" s="240"/>
      <c r="T36" s="241"/>
      <c r="U36" s="242"/>
      <c r="V36" s="242"/>
      <c r="W36" s="242"/>
      <c r="X36" s="242"/>
      <c r="Y36" s="242"/>
      <c r="Z36" s="242"/>
      <c r="AA36" s="242"/>
      <c r="AB36" s="242"/>
      <c r="AC36" s="242"/>
    </row>
    <row r="37" ht="22.5" hidden="1" customHeight="1">
      <c r="A37" s="230">
        <v>46181.646504108794</v>
      </c>
      <c r="B37" s="255"/>
      <c r="C37" s="231" t="s">
        <v>222</v>
      </c>
      <c r="D37" s="231" t="s">
        <v>223</v>
      </c>
      <c r="E37" s="232"/>
      <c r="F37" s="233" t="s">
        <v>1424</v>
      </c>
      <c r="G37" s="234" t="s">
        <v>1466</v>
      </c>
      <c r="H37" s="235" t="s">
        <v>1415</v>
      </c>
      <c r="I37" s="236">
        <v>1650000.0</v>
      </c>
      <c r="J37" s="236" t="s">
        <v>1416</v>
      </c>
      <c r="K37" s="237" t="s">
        <v>1417</v>
      </c>
      <c r="L37" s="231" t="s">
        <v>13</v>
      </c>
      <c r="M37" s="231"/>
      <c r="N37" s="238"/>
      <c r="O37" s="231"/>
      <c r="P37" s="230"/>
      <c r="Q37" s="230"/>
      <c r="R37" s="239"/>
      <c r="S37" s="240"/>
      <c r="T37" s="241"/>
      <c r="U37" s="242"/>
      <c r="V37" s="242"/>
      <c r="W37" s="242"/>
      <c r="X37" s="242"/>
      <c r="Y37" s="242"/>
      <c r="Z37" s="242"/>
      <c r="AA37" s="242"/>
      <c r="AB37" s="242"/>
      <c r="AC37" s="242"/>
    </row>
    <row r="38" ht="22.5" hidden="1" customHeight="1">
      <c r="A38" s="230">
        <v>46181.646504108794</v>
      </c>
      <c r="B38" s="255"/>
      <c r="C38" s="231" t="s">
        <v>82</v>
      </c>
      <c r="D38" s="231" t="s">
        <v>83</v>
      </c>
      <c r="E38" s="232"/>
      <c r="F38" s="233" t="s">
        <v>1467</v>
      </c>
      <c r="G38" s="234" t="s">
        <v>1468</v>
      </c>
      <c r="H38" s="235" t="s">
        <v>1415</v>
      </c>
      <c r="I38" s="236">
        <v>660000.0</v>
      </c>
      <c r="J38" s="236" t="s">
        <v>1416</v>
      </c>
      <c r="K38" s="237" t="s">
        <v>1417</v>
      </c>
      <c r="L38" s="231" t="s">
        <v>13</v>
      </c>
      <c r="M38" s="231"/>
      <c r="N38" s="238"/>
      <c r="O38" s="231"/>
      <c r="P38" s="230"/>
      <c r="Q38" s="230"/>
      <c r="R38" s="239"/>
      <c r="S38" s="240"/>
      <c r="T38" s="241"/>
      <c r="U38" s="242"/>
      <c r="V38" s="242"/>
      <c r="W38" s="242"/>
      <c r="X38" s="242"/>
      <c r="Y38" s="242"/>
      <c r="Z38" s="242"/>
      <c r="AA38" s="242"/>
      <c r="AB38" s="242"/>
      <c r="AC38" s="242"/>
    </row>
    <row r="39" ht="22.5" hidden="1" customHeight="1">
      <c r="A39" s="230">
        <v>46177.68700150463</v>
      </c>
      <c r="B39" s="255"/>
      <c r="C39" s="231" t="s">
        <v>1426</v>
      </c>
      <c r="D39" s="231" t="s">
        <v>1427</v>
      </c>
      <c r="E39" s="232"/>
      <c r="F39" s="233" t="s">
        <v>1469</v>
      </c>
      <c r="G39" s="234" t="s">
        <v>1470</v>
      </c>
      <c r="H39" s="235" t="s">
        <v>1430</v>
      </c>
      <c r="I39" s="236">
        <v>4000000.0</v>
      </c>
      <c r="J39" s="236" t="s">
        <v>1416</v>
      </c>
      <c r="K39" s="237" t="s">
        <v>1417</v>
      </c>
      <c r="L39" s="231" t="s">
        <v>1427</v>
      </c>
      <c r="M39" s="231"/>
      <c r="N39" s="238"/>
      <c r="O39" s="231"/>
      <c r="P39" s="230"/>
      <c r="Q39" s="230"/>
      <c r="R39" s="239"/>
      <c r="S39" s="240"/>
      <c r="T39" s="241"/>
      <c r="U39" s="242"/>
      <c r="V39" s="242"/>
      <c r="W39" s="242"/>
      <c r="X39" s="242"/>
      <c r="Y39" s="242"/>
      <c r="Z39" s="242"/>
      <c r="AA39" s="242"/>
      <c r="AB39" s="242"/>
      <c r="AC39" s="242"/>
    </row>
    <row r="40" ht="22.5" hidden="1" customHeight="1">
      <c r="A40" s="230">
        <v>46177.68700150463</v>
      </c>
      <c r="B40" s="255"/>
      <c r="C40" s="231" t="s">
        <v>270</v>
      </c>
      <c r="D40" s="231" t="s">
        <v>83</v>
      </c>
      <c r="E40" s="232"/>
      <c r="F40" s="233" t="s">
        <v>328</v>
      </c>
      <c r="G40" s="234" t="s">
        <v>1471</v>
      </c>
      <c r="H40" s="235" t="s">
        <v>1415</v>
      </c>
      <c r="I40" s="236">
        <v>1.87E7</v>
      </c>
      <c r="J40" s="236" t="s">
        <v>1416</v>
      </c>
      <c r="K40" s="237" t="s">
        <v>1417</v>
      </c>
      <c r="L40" s="231" t="s">
        <v>13</v>
      </c>
      <c r="M40" s="231"/>
      <c r="N40" s="238"/>
      <c r="O40" s="231"/>
      <c r="P40" s="230"/>
      <c r="Q40" s="230"/>
      <c r="R40" s="239"/>
      <c r="S40" s="240"/>
      <c r="T40" s="241"/>
      <c r="U40" s="242"/>
      <c r="V40" s="242"/>
      <c r="W40" s="242"/>
      <c r="X40" s="242"/>
      <c r="Y40" s="242"/>
      <c r="Z40" s="242"/>
      <c r="AA40" s="242"/>
      <c r="AB40" s="242"/>
      <c r="AC40" s="242"/>
    </row>
    <row r="41" ht="22.5" hidden="1" customHeight="1">
      <c r="A41" s="230">
        <v>46177.47009074074</v>
      </c>
      <c r="B41" s="255"/>
      <c r="C41" s="231" t="s">
        <v>89</v>
      </c>
      <c r="D41" s="231" t="s">
        <v>90</v>
      </c>
      <c r="E41" s="232"/>
      <c r="F41" s="233" t="s">
        <v>97</v>
      </c>
      <c r="G41" s="234" t="s">
        <v>98</v>
      </c>
      <c r="H41" s="235" t="s">
        <v>1415</v>
      </c>
      <c r="I41" s="236">
        <v>440000.0</v>
      </c>
      <c r="J41" s="236">
        <v>5.0E7</v>
      </c>
      <c r="K41" s="237" t="s">
        <v>1417</v>
      </c>
      <c r="L41" s="231" t="s">
        <v>12</v>
      </c>
      <c r="M41" s="231" t="s">
        <v>88</v>
      </c>
      <c r="N41" s="238"/>
      <c r="O41" s="231"/>
      <c r="P41" s="230"/>
      <c r="Q41" s="230"/>
      <c r="R41" s="239"/>
      <c r="S41" s="240"/>
      <c r="T41" s="241"/>
      <c r="U41" s="242"/>
      <c r="V41" s="242"/>
      <c r="W41" s="242"/>
      <c r="X41" s="242"/>
      <c r="Y41" s="242"/>
      <c r="Z41" s="242"/>
      <c r="AA41" s="242"/>
      <c r="AB41" s="242"/>
      <c r="AC41" s="242"/>
    </row>
    <row r="42" ht="22.5" hidden="1" customHeight="1">
      <c r="A42" s="230">
        <v>46175.74424726852</v>
      </c>
      <c r="B42" s="255"/>
      <c r="C42" s="231" t="s">
        <v>410</v>
      </c>
      <c r="D42" s="231" t="s">
        <v>104</v>
      </c>
      <c r="E42" s="232"/>
      <c r="F42" s="233" t="s">
        <v>142</v>
      </c>
      <c r="G42" s="234" t="s">
        <v>143</v>
      </c>
      <c r="H42" s="235" t="s">
        <v>1415</v>
      </c>
      <c r="I42" s="236">
        <v>440000.0</v>
      </c>
      <c r="J42" s="236" t="s">
        <v>1416</v>
      </c>
      <c r="K42" s="237" t="s">
        <v>1417</v>
      </c>
      <c r="L42" s="231" t="s">
        <v>12</v>
      </c>
      <c r="M42" s="231" t="s">
        <v>88</v>
      </c>
      <c r="N42" s="238" t="s">
        <v>17</v>
      </c>
      <c r="O42" s="231" t="str">
        <f>IF(COUNTIFS('보고서 검토일지(26년)'!$H:$H, $G42, '보고서 검토일지(26년)'!$M:$M, "0", '보고서 검토일지(26년)'!$G:$G, $F42)&gt;0, "완료", "")</f>
        <v>완료</v>
      </c>
      <c r="P42" s="230">
        <v>46181.0</v>
      </c>
      <c r="Q42" s="230"/>
      <c r="R42" s="239"/>
      <c r="S42" s="240"/>
      <c r="T42" s="241"/>
      <c r="U42" s="242"/>
      <c r="V42" s="242"/>
      <c r="W42" s="242"/>
      <c r="X42" s="242"/>
      <c r="Y42" s="242"/>
      <c r="Z42" s="242"/>
      <c r="AA42" s="242"/>
      <c r="AB42" s="242"/>
      <c r="AC42" s="242"/>
    </row>
    <row r="43" ht="22.5" hidden="1" customHeight="1">
      <c r="A43" s="230">
        <v>46175.71403998842</v>
      </c>
      <c r="B43" s="255"/>
      <c r="C43" s="231" t="s">
        <v>89</v>
      </c>
      <c r="D43" s="231" t="s">
        <v>90</v>
      </c>
      <c r="E43" s="232"/>
      <c r="F43" s="233" t="s">
        <v>97</v>
      </c>
      <c r="G43" s="234" t="s">
        <v>1472</v>
      </c>
      <c r="H43" s="235" t="s">
        <v>1415</v>
      </c>
      <c r="I43" s="236">
        <v>330000.0</v>
      </c>
      <c r="J43" s="236">
        <v>4.0E7</v>
      </c>
      <c r="K43" s="237" t="s">
        <v>1417</v>
      </c>
      <c r="L43" s="231" t="s">
        <v>12</v>
      </c>
      <c r="M43" s="231" t="s">
        <v>88</v>
      </c>
      <c r="N43" s="238"/>
      <c r="O43" s="231"/>
      <c r="P43" s="230"/>
      <c r="Q43" s="230"/>
      <c r="R43" s="239"/>
      <c r="S43" s="240"/>
      <c r="T43" s="241"/>
      <c r="U43" s="242"/>
      <c r="V43" s="242"/>
      <c r="W43" s="242"/>
      <c r="X43" s="242"/>
      <c r="Y43" s="242"/>
      <c r="Z43" s="242"/>
      <c r="AA43" s="242"/>
      <c r="AB43" s="242"/>
      <c r="AC43" s="242"/>
    </row>
    <row r="44" ht="22.5" hidden="1" customHeight="1">
      <c r="A44" s="230">
        <v>46175.3778646412</v>
      </c>
      <c r="B44" s="255"/>
      <c r="C44" s="231" t="s">
        <v>89</v>
      </c>
      <c r="D44" s="231" t="s">
        <v>90</v>
      </c>
      <c r="E44" s="232"/>
      <c r="F44" s="233" t="s">
        <v>1473</v>
      </c>
      <c r="G44" s="234" t="s">
        <v>1474</v>
      </c>
      <c r="H44" s="235" t="s">
        <v>1415</v>
      </c>
      <c r="I44" s="236">
        <v>550000.0</v>
      </c>
      <c r="J44" s="236">
        <v>8.0E7</v>
      </c>
      <c r="K44" s="237" t="s">
        <v>1417</v>
      </c>
      <c r="L44" s="231" t="s">
        <v>14</v>
      </c>
      <c r="M44" s="231"/>
      <c r="N44" s="238"/>
      <c r="O44" s="231"/>
      <c r="P44" s="230"/>
      <c r="Q44" s="230"/>
      <c r="R44" s="239"/>
      <c r="S44" s="240"/>
      <c r="T44" s="241"/>
      <c r="U44" s="242"/>
      <c r="V44" s="242"/>
      <c r="W44" s="242"/>
      <c r="X44" s="242"/>
      <c r="Y44" s="242"/>
      <c r="Z44" s="242"/>
      <c r="AA44" s="242"/>
      <c r="AB44" s="242"/>
      <c r="AC44" s="242"/>
    </row>
    <row r="45" ht="22.5" hidden="1" customHeight="1">
      <c r="A45" s="230">
        <v>46174.64397508102</v>
      </c>
      <c r="B45" s="255"/>
      <c r="C45" s="231" t="s">
        <v>850</v>
      </c>
      <c r="D45" s="231" t="s">
        <v>851</v>
      </c>
      <c r="E45" s="232"/>
      <c r="F45" s="233" t="s">
        <v>1126</v>
      </c>
      <c r="G45" s="234" t="s">
        <v>1475</v>
      </c>
      <c r="H45" s="235" t="s">
        <v>1415</v>
      </c>
      <c r="I45" s="236">
        <v>3.267E7</v>
      </c>
      <c r="J45" s="236" t="s">
        <v>1416</v>
      </c>
      <c r="K45" s="237" t="s">
        <v>1417</v>
      </c>
      <c r="L45" s="231" t="s">
        <v>13</v>
      </c>
      <c r="M45" s="231"/>
      <c r="N45" s="238"/>
      <c r="O45" s="231"/>
      <c r="P45" s="230"/>
      <c r="Q45" s="230"/>
      <c r="R45" s="239"/>
      <c r="S45" s="240"/>
      <c r="T45" s="241"/>
      <c r="U45" s="242"/>
      <c r="V45" s="242"/>
      <c r="W45" s="242"/>
      <c r="X45" s="242"/>
      <c r="Y45" s="242"/>
      <c r="Z45" s="242"/>
      <c r="AA45" s="242"/>
      <c r="AB45" s="242"/>
      <c r="AC45" s="242"/>
    </row>
    <row r="46" ht="22.5" hidden="1" customHeight="1">
      <c r="A46" s="230">
        <v>46174.56140583333</v>
      </c>
      <c r="B46" s="255"/>
      <c r="C46" s="231" t="s">
        <v>89</v>
      </c>
      <c r="D46" s="231" t="s">
        <v>90</v>
      </c>
      <c r="E46" s="232"/>
      <c r="F46" s="233" t="s">
        <v>159</v>
      </c>
      <c r="G46" s="234" t="s">
        <v>160</v>
      </c>
      <c r="H46" s="235" t="s">
        <v>1415</v>
      </c>
      <c r="I46" s="236">
        <v>330000.0</v>
      </c>
      <c r="J46" s="236">
        <v>1.1E7</v>
      </c>
      <c r="K46" s="237" t="s">
        <v>1417</v>
      </c>
      <c r="L46" s="231" t="s">
        <v>12</v>
      </c>
      <c r="M46" s="231" t="s">
        <v>88</v>
      </c>
      <c r="N46" s="238" t="s">
        <v>17</v>
      </c>
      <c r="O46" s="231" t="str">
        <f>IF(COUNTIFS('보고서 검토일지(26년)'!$H:$H, $G46, '보고서 검토일지(26년)'!$M:$M, "0", '보고서 검토일지(26년)'!$G:$G, $F46)&gt;0, "완료", "")</f>
        <v>완료</v>
      </c>
      <c r="P46" s="230">
        <v>46178.0</v>
      </c>
      <c r="Q46" s="230">
        <v>46178.0</v>
      </c>
      <c r="R46" s="239">
        <v>330000.0</v>
      </c>
      <c r="S46" s="240"/>
      <c r="T46" s="241"/>
      <c r="U46" s="242"/>
      <c r="V46" s="242"/>
      <c r="W46" s="242"/>
      <c r="X46" s="242"/>
      <c r="Y46" s="242"/>
      <c r="Z46" s="242"/>
      <c r="AA46" s="242"/>
      <c r="AB46" s="242"/>
      <c r="AC46" s="242"/>
    </row>
    <row r="47" ht="22.5" hidden="1" customHeight="1">
      <c r="A47" s="230">
        <v>46174.43958009259</v>
      </c>
      <c r="B47" s="255"/>
      <c r="C47" s="231" t="s">
        <v>1476</v>
      </c>
      <c r="D47" s="231" t="s">
        <v>536</v>
      </c>
      <c r="E47" s="232"/>
      <c r="F47" s="233" t="s">
        <v>1477</v>
      </c>
      <c r="G47" s="234" t="s">
        <v>1478</v>
      </c>
      <c r="H47" s="235" t="s">
        <v>1415</v>
      </c>
      <c r="I47" s="236">
        <v>800000.0</v>
      </c>
      <c r="J47" s="236" t="s">
        <v>1416</v>
      </c>
      <c r="K47" s="237" t="s">
        <v>1417</v>
      </c>
      <c r="L47" s="231" t="s">
        <v>12</v>
      </c>
      <c r="M47" s="231"/>
      <c r="N47" s="238"/>
      <c r="O47" s="231"/>
      <c r="P47" s="230"/>
      <c r="Q47" s="230"/>
      <c r="R47" s="239"/>
      <c r="S47" s="240"/>
      <c r="T47" s="241"/>
      <c r="U47" s="242"/>
      <c r="V47" s="242"/>
      <c r="W47" s="242"/>
      <c r="X47" s="242"/>
      <c r="Y47" s="242"/>
      <c r="Z47" s="242"/>
      <c r="AA47" s="242"/>
      <c r="AB47" s="242"/>
      <c r="AC47" s="242"/>
    </row>
    <row r="48" ht="22.5" hidden="1" customHeight="1">
      <c r="A48" s="230">
        <v>46171.63239575231</v>
      </c>
      <c r="B48" s="255"/>
      <c r="C48" s="231" t="s">
        <v>1426</v>
      </c>
      <c r="D48" s="231" t="s">
        <v>1427</v>
      </c>
      <c r="E48" s="232"/>
      <c r="F48" s="233" t="s">
        <v>1479</v>
      </c>
      <c r="G48" s="234" t="s">
        <v>1480</v>
      </c>
      <c r="H48" s="235" t="s">
        <v>1430</v>
      </c>
      <c r="I48" s="236">
        <v>700000.0</v>
      </c>
      <c r="J48" s="236" t="s">
        <v>1416</v>
      </c>
      <c r="K48" s="237" t="s">
        <v>1417</v>
      </c>
      <c r="L48" s="231" t="s">
        <v>1427</v>
      </c>
      <c r="M48" s="231"/>
      <c r="N48" s="238"/>
      <c r="O48" s="231"/>
      <c r="P48" s="230"/>
      <c r="Q48" s="230"/>
      <c r="R48" s="239"/>
      <c r="S48" s="240"/>
      <c r="T48" s="241"/>
      <c r="U48" s="242"/>
      <c r="V48" s="242"/>
      <c r="W48" s="242"/>
      <c r="X48" s="242"/>
      <c r="Y48" s="242"/>
      <c r="Z48" s="242"/>
      <c r="AA48" s="242"/>
      <c r="AB48" s="242"/>
      <c r="AC48" s="242"/>
    </row>
    <row r="49" ht="22.5" hidden="1" customHeight="1">
      <c r="A49" s="230">
        <v>46171.631967442125</v>
      </c>
      <c r="B49" s="255"/>
      <c r="C49" s="231" t="s">
        <v>1426</v>
      </c>
      <c r="D49" s="231" t="s">
        <v>1427</v>
      </c>
      <c r="E49" s="232"/>
      <c r="F49" s="233" t="s">
        <v>1481</v>
      </c>
      <c r="G49" s="234" t="s">
        <v>1482</v>
      </c>
      <c r="H49" s="235" t="s">
        <v>1430</v>
      </c>
      <c r="I49" s="236">
        <v>2.5E7</v>
      </c>
      <c r="J49" s="236" t="s">
        <v>1416</v>
      </c>
      <c r="K49" s="237" t="s">
        <v>1417</v>
      </c>
      <c r="L49" s="231" t="s">
        <v>1427</v>
      </c>
      <c r="M49" s="231"/>
      <c r="N49" s="238"/>
      <c r="O49" s="231"/>
      <c r="P49" s="230"/>
      <c r="Q49" s="230"/>
      <c r="R49" s="239"/>
      <c r="S49" s="240"/>
      <c r="T49" s="241"/>
      <c r="U49" s="242"/>
      <c r="V49" s="242"/>
      <c r="W49" s="242"/>
      <c r="X49" s="242"/>
      <c r="Y49" s="242"/>
      <c r="Z49" s="242"/>
      <c r="AA49" s="242"/>
      <c r="AB49" s="242"/>
      <c r="AC49" s="242"/>
    </row>
    <row r="50" ht="22.5" hidden="1" customHeight="1">
      <c r="A50" s="230">
        <v>46171.499846817125</v>
      </c>
      <c r="B50" s="255"/>
      <c r="C50" s="231" t="s">
        <v>89</v>
      </c>
      <c r="D50" s="231" t="s">
        <v>90</v>
      </c>
      <c r="E50" s="232"/>
      <c r="F50" s="233" t="s">
        <v>105</v>
      </c>
      <c r="G50" s="234" t="s">
        <v>1483</v>
      </c>
      <c r="H50" s="235" t="s">
        <v>1415</v>
      </c>
      <c r="I50" s="236">
        <v>1320000.0</v>
      </c>
      <c r="J50" s="236">
        <v>1.75E8</v>
      </c>
      <c r="K50" s="237" t="s">
        <v>1417</v>
      </c>
      <c r="L50" s="231" t="s">
        <v>14</v>
      </c>
      <c r="M50" s="231"/>
      <c r="N50" s="238"/>
      <c r="O50" s="231"/>
      <c r="P50" s="230"/>
      <c r="Q50" s="230"/>
      <c r="R50" s="239"/>
      <c r="S50" s="240"/>
      <c r="T50" s="241"/>
      <c r="U50" s="242"/>
      <c r="V50" s="242"/>
      <c r="W50" s="242"/>
      <c r="X50" s="242"/>
      <c r="Y50" s="242"/>
      <c r="Z50" s="242"/>
      <c r="AA50" s="242"/>
      <c r="AB50" s="242"/>
      <c r="AC50" s="242"/>
    </row>
    <row r="51" ht="22.5" hidden="1" customHeight="1">
      <c r="A51" s="230">
        <v>46171.0</v>
      </c>
      <c r="B51" s="255"/>
      <c r="C51" s="231" t="s">
        <v>89</v>
      </c>
      <c r="D51" s="231" t="s">
        <v>90</v>
      </c>
      <c r="E51" s="232"/>
      <c r="F51" s="233" t="s">
        <v>97</v>
      </c>
      <c r="G51" s="234" t="s">
        <v>158</v>
      </c>
      <c r="H51" s="235" t="s">
        <v>1415</v>
      </c>
      <c r="I51" s="236">
        <v>880000.0</v>
      </c>
      <c r="J51" s="236">
        <v>1.04E8</v>
      </c>
      <c r="K51" s="237" t="s">
        <v>1417</v>
      </c>
      <c r="L51" s="231" t="s">
        <v>12</v>
      </c>
      <c r="M51" s="231" t="s">
        <v>88</v>
      </c>
      <c r="N51" s="238" t="s">
        <v>17</v>
      </c>
      <c r="O51" s="231" t="str">
        <f>IF(COUNTIFS('보고서 검토일지(26년)'!$H:$H, $G51, '보고서 검토일지(26년)'!$M:$M, "0", '보고서 검토일지(26년)'!$G:$G, $F51)&gt;0, "완료", "")</f>
        <v>완료</v>
      </c>
      <c r="P51" s="230">
        <v>46171.0</v>
      </c>
      <c r="Q51" s="230">
        <v>46178.0</v>
      </c>
      <c r="R51" s="239">
        <v>880000.0</v>
      </c>
      <c r="S51" s="240"/>
      <c r="T51" s="241"/>
      <c r="U51" s="242"/>
      <c r="V51" s="242"/>
      <c r="W51" s="242"/>
      <c r="X51" s="242"/>
      <c r="Y51" s="242"/>
      <c r="Z51" s="242"/>
      <c r="AA51" s="242"/>
      <c r="AB51" s="242"/>
      <c r="AC51" s="242"/>
    </row>
    <row r="52" ht="22.5" hidden="1" customHeight="1">
      <c r="A52" s="230">
        <v>46171.0</v>
      </c>
      <c r="B52" s="255"/>
      <c r="C52" s="231" t="s">
        <v>1484</v>
      </c>
      <c r="D52" s="231" t="s">
        <v>536</v>
      </c>
      <c r="E52" s="232"/>
      <c r="F52" s="233" t="s">
        <v>1485</v>
      </c>
      <c r="G52" s="234" t="s">
        <v>1486</v>
      </c>
      <c r="H52" s="235" t="s">
        <v>1415</v>
      </c>
      <c r="I52" s="236">
        <v>2200000.0</v>
      </c>
      <c r="J52" s="236" t="s">
        <v>1416</v>
      </c>
      <c r="K52" s="237" t="s">
        <v>1417</v>
      </c>
      <c r="L52" s="231" t="s">
        <v>14</v>
      </c>
      <c r="M52" s="231"/>
      <c r="N52" s="238"/>
      <c r="O52" s="231"/>
      <c r="P52" s="230"/>
      <c r="Q52" s="230"/>
      <c r="R52" s="239"/>
      <c r="S52" s="240"/>
      <c r="T52" s="241"/>
      <c r="U52" s="242"/>
      <c r="V52" s="242"/>
      <c r="W52" s="242"/>
      <c r="X52" s="242"/>
      <c r="Y52" s="242"/>
      <c r="Z52" s="242"/>
      <c r="AA52" s="242"/>
      <c r="AB52" s="242"/>
      <c r="AC52" s="242"/>
    </row>
    <row r="53" ht="22.5" hidden="1" customHeight="1">
      <c r="A53" s="230">
        <v>46171.0</v>
      </c>
      <c r="B53" s="255"/>
      <c r="C53" s="231" t="s">
        <v>410</v>
      </c>
      <c r="D53" s="231" t="s">
        <v>104</v>
      </c>
      <c r="E53" s="232"/>
      <c r="F53" s="233" t="s">
        <v>571</v>
      </c>
      <c r="G53" s="234" t="s">
        <v>1487</v>
      </c>
      <c r="H53" s="235" t="s">
        <v>1415</v>
      </c>
      <c r="I53" s="236">
        <v>440000.0</v>
      </c>
      <c r="J53" s="236">
        <v>5.5E7</v>
      </c>
      <c r="K53" s="237" t="s">
        <v>1417</v>
      </c>
      <c r="L53" s="231" t="s">
        <v>14</v>
      </c>
      <c r="M53" s="231"/>
      <c r="N53" s="238"/>
      <c r="O53" s="231"/>
      <c r="P53" s="230"/>
      <c r="Q53" s="230"/>
      <c r="R53" s="239"/>
      <c r="S53" s="240"/>
      <c r="T53" s="241"/>
      <c r="U53" s="242"/>
      <c r="V53" s="242"/>
      <c r="W53" s="242"/>
      <c r="X53" s="242"/>
      <c r="Y53" s="242"/>
      <c r="Z53" s="242"/>
      <c r="AA53" s="242"/>
      <c r="AB53" s="242"/>
      <c r="AC53" s="242"/>
    </row>
    <row r="54" ht="22.5" hidden="1" customHeight="1">
      <c r="A54" s="230">
        <v>46170.46246196759</v>
      </c>
      <c r="B54" s="255"/>
      <c r="C54" s="231" t="s">
        <v>1488</v>
      </c>
      <c r="D54" s="231" t="s">
        <v>639</v>
      </c>
      <c r="E54" s="232"/>
      <c r="F54" s="233" t="s">
        <v>200</v>
      </c>
      <c r="G54" s="234" t="s">
        <v>1489</v>
      </c>
      <c r="H54" s="235" t="s">
        <v>1415</v>
      </c>
      <c r="I54" s="236">
        <v>880000.0</v>
      </c>
      <c r="J54" s="236" t="s">
        <v>1416</v>
      </c>
      <c r="K54" s="237" t="s">
        <v>1417</v>
      </c>
      <c r="L54" s="231" t="s">
        <v>13</v>
      </c>
      <c r="M54" s="231"/>
      <c r="N54" s="238"/>
      <c r="O54" s="231"/>
      <c r="P54" s="230"/>
      <c r="Q54" s="230"/>
      <c r="R54" s="239"/>
      <c r="S54" s="240"/>
      <c r="T54" s="241"/>
      <c r="U54" s="242"/>
      <c r="V54" s="242"/>
      <c r="W54" s="242"/>
      <c r="X54" s="242"/>
      <c r="Y54" s="242"/>
      <c r="Z54" s="242"/>
      <c r="AA54" s="242"/>
      <c r="AB54" s="242"/>
      <c r="AC54" s="242"/>
    </row>
    <row r="55" ht="22.5" hidden="1" customHeight="1">
      <c r="A55" s="230">
        <v>46170.46246196759</v>
      </c>
      <c r="B55" s="255"/>
      <c r="C55" s="231" t="s">
        <v>410</v>
      </c>
      <c r="D55" s="231" t="s">
        <v>104</v>
      </c>
      <c r="E55" s="232"/>
      <c r="F55" s="233" t="s">
        <v>184</v>
      </c>
      <c r="G55" s="234" t="s">
        <v>185</v>
      </c>
      <c r="H55" s="235" t="s">
        <v>1415</v>
      </c>
      <c r="I55" s="236">
        <v>440000.0</v>
      </c>
      <c r="J55" s="236">
        <v>6000000.0</v>
      </c>
      <c r="K55" s="237" t="s">
        <v>1417</v>
      </c>
      <c r="L55" s="231" t="s">
        <v>12</v>
      </c>
      <c r="M55" s="231" t="s">
        <v>88</v>
      </c>
      <c r="N55" s="238" t="s">
        <v>17</v>
      </c>
      <c r="O55" s="231" t="str">
        <f>IF(COUNTIFS('보고서 검토일지(26년)'!$H:$H, $G55, '보고서 검토일지(26년)'!$M:$M, "0", '보고서 검토일지(26년)'!$G:$G, $F55)&gt;0, "완료", "")</f>
        <v>완료</v>
      </c>
      <c r="P55" s="230">
        <v>46175.0</v>
      </c>
      <c r="Q55" s="230">
        <v>46178.0</v>
      </c>
      <c r="R55" s="239">
        <v>440000.0</v>
      </c>
      <c r="S55" s="240"/>
      <c r="T55" s="241"/>
      <c r="U55" s="242"/>
      <c r="V55" s="242"/>
      <c r="W55" s="242"/>
      <c r="X55" s="242"/>
      <c r="Y55" s="242"/>
      <c r="Z55" s="242"/>
      <c r="AA55" s="242"/>
      <c r="AB55" s="242"/>
      <c r="AC55" s="242"/>
    </row>
    <row r="56" ht="22.5" hidden="1" customHeight="1">
      <c r="A56" s="230">
        <v>46170.427572858796</v>
      </c>
      <c r="B56" s="255"/>
      <c r="C56" s="231" t="s">
        <v>89</v>
      </c>
      <c r="D56" s="231" t="s">
        <v>90</v>
      </c>
      <c r="E56" s="232"/>
      <c r="F56" s="233" t="s">
        <v>105</v>
      </c>
      <c r="G56" s="234" t="s">
        <v>155</v>
      </c>
      <c r="H56" s="235" t="s">
        <v>1415</v>
      </c>
      <c r="I56" s="236">
        <v>660000.0</v>
      </c>
      <c r="J56" s="236">
        <v>1.05E8</v>
      </c>
      <c r="K56" s="237" t="s">
        <v>1417</v>
      </c>
      <c r="L56" s="231" t="s">
        <v>12</v>
      </c>
      <c r="M56" s="231" t="s">
        <v>88</v>
      </c>
      <c r="N56" s="238" t="s">
        <v>17</v>
      </c>
      <c r="O56" s="231" t="str">
        <f>IF(COUNTIFS('보고서 검토일지(26년)'!$H:$H, $G56, '보고서 검토일지(26년)'!$M:$M, "0", '보고서 검토일지(26년)'!$G:$G, $F56)&gt;0, "완료", "")</f>
        <v>완료</v>
      </c>
      <c r="P56" s="230">
        <v>46178.0</v>
      </c>
      <c r="Q56" s="230"/>
      <c r="R56" s="239"/>
      <c r="S56" s="240"/>
      <c r="T56" s="241"/>
      <c r="U56" s="242"/>
      <c r="V56" s="242"/>
      <c r="W56" s="242"/>
      <c r="X56" s="242"/>
      <c r="Y56" s="242"/>
      <c r="Z56" s="242"/>
      <c r="AA56" s="242"/>
      <c r="AB56" s="242"/>
      <c r="AC56" s="242"/>
    </row>
    <row r="57" ht="22.5" hidden="1" customHeight="1">
      <c r="A57" s="230">
        <v>46170.42395920139</v>
      </c>
      <c r="B57" s="255"/>
      <c r="C57" s="231" t="s">
        <v>82</v>
      </c>
      <c r="D57" s="231" t="s">
        <v>83</v>
      </c>
      <c r="E57" s="232"/>
      <c r="F57" s="233" t="s">
        <v>264</v>
      </c>
      <c r="G57" s="234" t="s">
        <v>238</v>
      </c>
      <c r="H57" s="235" t="s">
        <v>1490</v>
      </c>
      <c r="I57" s="236">
        <v>880000.0</v>
      </c>
      <c r="J57" s="236" t="s">
        <v>1416</v>
      </c>
      <c r="K57" s="237" t="s">
        <v>1417</v>
      </c>
      <c r="L57" s="231" t="s">
        <v>10</v>
      </c>
      <c r="M57" s="231" t="s">
        <v>81</v>
      </c>
      <c r="N57" s="238" t="s">
        <v>17</v>
      </c>
      <c r="O57" s="231" t="str">
        <f>IF(COUNTIFS('보고서 검토일지(26년)'!$H:$H, $G57, '보고서 검토일지(26년)'!$M:$M, "0", '보고서 검토일지(26년)'!$G:$G, $F57)&gt;0, "완료", "")</f>
        <v>완료</v>
      </c>
      <c r="P57" s="230">
        <v>46170.0</v>
      </c>
      <c r="Q57" s="230"/>
      <c r="R57" s="239"/>
      <c r="S57" s="240"/>
      <c r="T57" s="241"/>
      <c r="U57" s="242"/>
      <c r="V57" s="242"/>
      <c r="W57" s="242"/>
      <c r="X57" s="242"/>
      <c r="Y57" s="242"/>
      <c r="Z57" s="242"/>
      <c r="AA57" s="242"/>
      <c r="AB57" s="242"/>
      <c r="AC57" s="242"/>
    </row>
    <row r="58" ht="22.5" hidden="1" customHeight="1">
      <c r="A58" s="230">
        <v>46170.423938101856</v>
      </c>
      <c r="B58" s="255"/>
      <c r="C58" s="231" t="s">
        <v>82</v>
      </c>
      <c r="D58" s="231" t="s">
        <v>83</v>
      </c>
      <c r="E58" s="232"/>
      <c r="F58" s="233" t="s">
        <v>266</v>
      </c>
      <c r="G58" s="234" t="s">
        <v>238</v>
      </c>
      <c r="H58" s="235" t="s">
        <v>1490</v>
      </c>
      <c r="I58" s="236">
        <v>880000.0</v>
      </c>
      <c r="J58" s="236" t="s">
        <v>1416</v>
      </c>
      <c r="K58" s="237" t="s">
        <v>1417</v>
      </c>
      <c r="L58" s="231" t="s">
        <v>10</v>
      </c>
      <c r="M58" s="231" t="s">
        <v>81</v>
      </c>
      <c r="N58" s="238" t="s">
        <v>17</v>
      </c>
      <c r="O58" s="231" t="str">
        <f>IF(COUNTIFS('보고서 검토일지(26년)'!$H:$H, $G58, '보고서 검토일지(26년)'!$M:$M, "0", '보고서 검토일지(26년)'!$G:$G, $F58)&gt;0, "완료", "")</f>
        <v>완료</v>
      </c>
      <c r="P58" s="230">
        <v>46170.0</v>
      </c>
      <c r="Q58" s="230"/>
      <c r="R58" s="239"/>
      <c r="S58" s="240"/>
      <c r="T58" s="241"/>
      <c r="U58" s="242"/>
      <c r="V58" s="242"/>
      <c r="W58" s="242"/>
      <c r="X58" s="242"/>
      <c r="Y58" s="242"/>
      <c r="Z58" s="242"/>
      <c r="AA58" s="242"/>
      <c r="AB58" s="242"/>
      <c r="AC58" s="242"/>
    </row>
    <row r="59" ht="22.5" hidden="1" customHeight="1">
      <c r="A59" s="230">
        <v>46170.42391466435</v>
      </c>
      <c r="B59" s="255"/>
      <c r="C59" s="231" t="s">
        <v>82</v>
      </c>
      <c r="D59" s="231" t="s">
        <v>83</v>
      </c>
      <c r="E59" s="232"/>
      <c r="F59" s="233" t="s">
        <v>268</v>
      </c>
      <c r="G59" s="234" t="s">
        <v>238</v>
      </c>
      <c r="H59" s="235" t="s">
        <v>1490</v>
      </c>
      <c r="I59" s="236">
        <v>880000.0</v>
      </c>
      <c r="J59" s="236" t="s">
        <v>1416</v>
      </c>
      <c r="K59" s="237" t="s">
        <v>1417</v>
      </c>
      <c r="L59" s="231" t="s">
        <v>10</v>
      </c>
      <c r="M59" s="231" t="s">
        <v>81</v>
      </c>
      <c r="N59" s="238" t="s">
        <v>17</v>
      </c>
      <c r="O59" s="231" t="str">
        <f>IF(COUNTIFS('보고서 검토일지(26년)'!$H:$H, $G59, '보고서 검토일지(26년)'!$M:$M, "0", '보고서 검토일지(26년)'!$G:$G, $F59)&gt;0, "완료", "")</f>
        <v>완료</v>
      </c>
      <c r="P59" s="230">
        <v>46170.0</v>
      </c>
      <c r="Q59" s="230"/>
      <c r="R59" s="239"/>
      <c r="S59" s="240"/>
      <c r="T59" s="241"/>
      <c r="U59" s="242"/>
      <c r="V59" s="242"/>
      <c r="W59" s="242"/>
      <c r="X59" s="242"/>
      <c r="Y59" s="242"/>
      <c r="Z59" s="242"/>
      <c r="AA59" s="242"/>
      <c r="AB59" s="242"/>
      <c r="AC59" s="242"/>
    </row>
    <row r="60" ht="22.5" hidden="1" customHeight="1">
      <c r="A60" s="230">
        <v>46169.61057495371</v>
      </c>
      <c r="B60" s="255"/>
      <c r="C60" s="231" t="s">
        <v>1426</v>
      </c>
      <c r="D60" s="231" t="s">
        <v>1427</v>
      </c>
      <c r="E60" s="232"/>
      <c r="F60" s="233" t="s">
        <v>1491</v>
      </c>
      <c r="G60" s="234" t="s">
        <v>1492</v>
      </c>
      <c r="H60" s="235" t="s">
        <v>1430</v>
      </c>
      <c r="I60" s="236">
        <v>990000.0</v>
      </c>
      <c r="J60" s="236" t="s">
        <v>1416</v>
      </c>
      <c r="K60" s="237" t="s">
        <v>1417</v>
      </c>
      <c r="L60" s="231" t="s">
        <v>1427</v>
      </c>
      <c r="M60" s="231"/>
      <c r="N60" s="238"/>
      <c r="O60" s="231"/>
      <c r="P60" s="230"/>
      <c r="Q60" s="230"/>
      <c r="R60" s="239"/>
      <c r="S60" s="240"/>
      <c r="T60" s="241"/>
      <c r="U60" s="242"/>
      <c r="V60" s="242"/>
      <c r="W60" s="242"/>
      <c r="X60" s="242"/>
      <c r="Y60" s="242"/>
      <c r="Z60" s="242"/>
      <c r="AA60" s="242"/>
      <c r="AB60" s="242"/>
      <c r="AC60" s="242"/>
    </row>
    <row r="61" ht="22.5" customHeight="1">
      <c r="A61" s="213">
        <v>46169.61057495371</v>
      </c>
      <c r="B61" s="256"/>
      <c r="C61" s="214" t="s">
        <v>222</v>
      </c>
      <c r="D61" s="214" t="s">
        <v>223</v>
      </c>
      <c r="E61" s="215"/>
      <c r="F61" s="216" t="s">
        <v>1493</v>
      </c>
      <c r="G61" s="217" t="s">
        <v>1494</v>
      </c>
      <c r="H61" s="218" t="s">
        <v>1415</v>
      </c>
      <c r="I61" s="219">
        <v>1650000.0</v>
      </c>
      <c r="J61" s="219" t="s">
        <v>1416</v>
      </c>
      <c r="K61" s="220" t="s">
        <v>1417</v>
      </c>
      <c r="L61" s="214" t="s">
        <v>12</v>
      </c>
      <c r="M61" s="214"/>
      <c r="N61" s="227"/>
      <c r="O61" s="214"/>
      <c r="P61" s="213"/>
      <c r="Q61" s="213"/>
      <c r="R61" s="228"/>
      <c r="S61" s="225"/>
      <c r="T61" s="229"/>
      <c r="U61" s="201"/>
      <c r="V61" s="201"/>
      <c r="W61" s="201"/>
      <c r="X61" s="201"/>
      <c r="Y61" s="201"/>
      <c r="Z61" s="201"/>
      <c r="AA61" s="201"/>
      <c r="AB61" s="201"/>
      <c r="AC61" s="201"/>
    </row>
    <row r="62" ht="22.5" hidden="1" customHeight="1">
      <c r="A62" s="230">
        <v>46169.61057495371</v>
      </c>
      <c r="B62" s="255"/>
      <c r="C62" s="231" t="s">
        <v>89</v>
      </c>
      <c r="D62" s="231" t="s">
        <v>90</v>
      </c>
      <c r="E62" s="232"/>
      <c r="F62" s="233" t="s">
        <v>97</v>
      </c>
      <c r="G62" s="234" t="s">
        <v>128</v>
      </c>
      <c r="H62" s="235" t="s">
        <v>1415</v>
      </c>
      <c r="I62" s="236">
        <v>880000.0</v>
      </c>
      <c r="J62" s="236">
        <v>2.3E8</v>
      </c>
      <c r="K62" s="237" t="s">
        <v>1417</v>
      </c>
      <c r="L62" s="231" t="s">
        <v>12</v>
      </c>
      <c r="M62" s="231" t="s">
        <v>88</v>
      </c>
      <c r="N62" s="238" t="s">
        <v>17</v>
      </c>
      <c r="O62" s="231" t="str">
        <f>IF(COUNTIFS('보고서 검토일지(26년)'!$H:$H, $G62, '보고서 검토일지(26년)'!$M:$M, "0", '보고서 검토일지(26년)'!$G:$G, $F62)&gt;0, "완료", "")</f>
        <v>완료</v>
      </c>
      <c r="P62" s="230">
        <v>46183.0</v>
      </c>
      <c r="Q62" s="230"/>
      <c r="R62" s="239"/>
      <c r="S62" s="240"/>
      <c r="T62" s="241"/>
      <c r="U62" s="242"/>
      <c r="V62" s="242"/>
      <c r="W62" s="242"/>
      <c r="X62" s="242"/>
      <c r="Y62" s="242"/>
      <c r="Z62" s="242"/>
      <c r="AA62" s="242"/>
      <c r="AB62" s="242"/>
      <c r="AC62" s="242"/>
    </row>
    <row r="63" ht="22.5" hidden="1" customHeight="1">
      <c r="A63" s="230">
        <v>46169.61057495371</v>
      </c>
      <c r="B63" s="255"/>
      <c r="C63" s="231" t="s">
        <v>89</v>
      </c>
      <c r="D63" s="231" t="s">
        <v>90</v>
      </c>
      <c r="E63" s="232"/>
      <c r="F63" s="233" t="s">
        <v>466</v>
      </c>
      <c r="G63" s="234" t="s">
        <v>1495</v>
      </c>
      <c r="H63" s="235" t="s">
        <v>1415</v>
      </c>
      <c r="I63" s="236">
        <v>550000.0</v>
      </c>
      <c r="J63" s="236">
        <v>5.5E7</v>
      </c>
      <c r="K63" s="237" t="s">
        <v>1417</v>
      </c>
      <c r="L63" s="231" t="s">
        <v>14</v>
      </c>
      <c r="M63" s="231"/>
      <c r="N63" s="238"/>
      <c r="O63" s="231"/>
      <c r="P63" s="230"/>
      <c r="Q63" s="230"/>
      <c r="R63" s="239"/>
      <c r="S63" s="240"/>
      <c r="T63" s="241"/>
      <c r="U63" s="242"/>
      <c r="V63" s="242"/>
      <c r="W63" s="242"/>
      <c r="X63" s="242"/>
      <c r="Y63" s="242"/>
      <c r="Z63" s="242"/>
      <c r="AA63" s="242"/>
      <c r="AB63" s="242"/>
      <c r="AC63" s="242"/>
    </row>
    <row r="64" ht="22.5" hidden="1" customHeight="1">
      <c r="A64" s="230">
        <v>46168.64033922454</v>
      </c>
      <c r="B64" s="255"/>
      <c r="C64" s="231" t="s">
        <v>1426</v>
      </c>
      <c r="D64" s="231" t="s">
        <v>1427</v>
      </c>
      <c r="E64" s="232"/>
      <c r="F64" s="233" t="s">
        <v>1496</v>
      </c>
      <c r="G64" s="234" t="s">
        <v>1497</v>
      </c>
      <c r="H64" s="235" t="s">
        <v>1430</v>
      </c>
      <c r="I64" s="236">
        <v>3300000.0</v>
      </c>
      <c r="J64" s="236" t="s">
        <v>1416</v>
      </c>
      <c r="K64" s="237" t="s">
        <v>1417</v>
      </c>
      <c r="L64" s="231" t="s">
        <v>1427</v>
      </c>
      <c r="M64" s="231"/>
      <c r="N64" s="238"/>
      <c r="O64" s="231"/>
      <c r="P64" s="230"/>
      <c r="Q64" s="230"/>
      <c r="R64" s="239"/>
      <c r="S64" s="240"/>
      <c r="T64" s="241"/>
      <c r="U64" s="242"/>
      <c r="V64" s="242"/>
      <c r="W64" s="242"/>
      <c r="X64" s="242"/>
      <c r="Y64" s="242"/>
      <c r="Z64" s="242"/>
      <c r="AA64" s="242"/>
      <c r="AB64" s="242"/>
      <c r="AC64" s="242"/>
    </row>
    <row r="65" ht="22.5" hidden="1" customHeight="1">
      <c r="A65" s="230">
        <v>46168.636390416665</v>
      </c>
      <c r="B65" s="255"/>
      <c r="C65" s="231" t="s">
        <v>1426</v>
      </c>
      <c r="D65" s="231" t="s">
        <v>1427</v>
      </c>
      <c r="E65" s="232"/>
      <c r="F65" s="233" t="s">
        <v>1498</v>
      </c>
      <c r="G65" s="234" t="s">
        <v>1499</v>
      </c>
      <c r="H65" s="235" t="s">
        <v>1430</v>
      </c>
      <c r="I65" s="236">
        <v>3850000.0</v>
      </c>
      <c r="J65" s="236" t="s">
        <v>1416</v>
      </c>
      <c r="K65" s="237" t="s">
        <v>1417</v>
      </c>
      <c r="L65" s="231" t="s">
        <v>1427</v>
      </c>
      <c r="M65" s="231"/>
      <c r="N65" s="238"/>
      <c r="O65" s="231"/>
      <c r="P65" s="230"/>
      <c r="Q65" s="230"/>
      <c r="R65" s="239"/>
      <c r="S65" s="240"/>
      <c r="T65" s="241"/>
      <c r="U65" s="242"/>
      <c r="V65" s="242"/>
      <c r="W65" s="242"/>
      <c r="X65" s="242"/>
      <c r="Y65" s="242"/>
      <c r="Z65" s="242"/>
      <c r="AA65" s="242"/>
      <c r="AB65" s="242"/>
      <c r="AC65" s="242"/>
    </row>
    <row r="66" ht="22.5" hidden="1" customHeight="1">
      <c r="A66" s="230">
        <v>46164.713592789354</v>
      </c>
      <c r="B66" s="255"/>
      <c r="C66" s="231" t="s">
        <v>410</v>
      </c>
      <c r="D66" s="231" t="s">
        <v>104</v>
      </c>
      <c r="E66" s="232"/>
      <c r="F66" s="233" t="s">
        <v>244</v>
      </c>
      <c r="G66" s="234" t="s">
        <v>245</v>
      </c>
      <c r="H66" s="235" t="s">
        <v>1415</v>
      </c>
      <c r="I66" s="236">
        <v>1100000.0</v>
      </c>
      <c r="J66" s="236">
        <v>1.7E8</v>
      </c>
      <c r="K66" s="237" t="s">
        <v>1417</v>
      </c>
      <c r="L66" s="231" t="s">
        <v>12</v>
      </c>
      <c r="M66" s="231" t="s">
        <v>88</v>
      </c>
      <c r="N66" s="238" t="s">
        <v>17</v>
      </c>
      <c r="O66" s="231" t="str">
        <f>IF(COUNTIFS('보고서 검토일지(26년)'!$H:$H, $G66, '보고서 검토일지(26년)'!$M:$M, "0", '보고서 검토일지(26년)'!$G:$G, $F66)&gt;0, "완료", "")</f>
        <v>완료</v>
      </c>
      <c r="P66" s="230">
        <v>46171.0</v>
      </c>
      <c r="Q66" s="230"/>
      <c r="R66" s="239"/>
      <c r="S66" s="240"/>
      <c r="T66" s="241"/>
      <c r="U66" s="242"/>
      <c r="V66" s="242"/>
      <c r="W66" s="242"/>
      <c r="X66" s="242"/>
      <c r="Y66" s="242"/>
      <c r="Z66" s="242"/>
      <c r="AA66" s="242"/>
      <c r="AB66" s="242"/>
      <c r="AC66" s="242"/>
    </row>
    <row r="67" ht="22.5" hidden="1" customHeight="1">
      <c r="A67" s="230">
        <v>46164.46437428241</v>
      </c>
      <c r="B67" s="255"/>
      <c r="C67" s="231" t="s">
        <v>410</v>
      </c>
      <c r="D67" s="231" t="s">
        <v>104</v>
      </c>
      <c r="E67" s="232"/>
      <c r="F67" s="233" t="s">
        <v>142</v>
      </c>
      <c r="G67" s="234" t="s">
        <v>287</v>
      </c>
      <c r="H67" s="235" t="s">
        <v>1415</v>
      </c>
      <c r="I67" s="236">
        <v>330000.0</v>
      </c>
      <c r="J67" s="236">
        <v>1.37E7</v>
      </c>
      <c r="K67" s="237" t="s">
        <v>1417</v>
      </c>
      <c r="L67" s="231" t="s">
        <v>12</v>
      </c>
      <c r="M67" s="231" t="s">
        <v>88</v>
      </c>
      <c r="N67" s="238" t="s">
        <v>17</v>
      </c>
      <c r="O67" s="231" t="str">
        <f>IF(COUNTIFS('보고서 검토일지(26년)'!$H:$H, $G67, '보고서 검토일지(26년)'!$M:$M, "0", '보고서 검토일지(26년)'!$G:$G, $F67)&gt;0, "완료", "")</f>
        <v>완료</v>
      </c>
      <c r="P67" s="230">
        <v>46169.0</v>
      </c>
      <c r="Q67" s="230">
        <v>46169.0</v>
      </c>
      <c r="R67" s="236">
        <v>330000.0</v>
      </c>
      <c r="S67" s="240"/>
      <c r="T67" s="241"/>
      <c r="U67" s="242"/>
      <c r="V67" s="242"/>
      <c r="W67" s="242"/>
      <c r="X67" s="242"/>
      <c r="Y67" s="242"/>
      <c r="Z67" s="242"/>
      <c r="AA67" s="242"/>
      <c r="AB67" s="242"/>
      <c r="AC67" s="242"/>
    </row>
    <row r="68" ht="22.5" hidden="1" customHeight="1">
      <c r="A68" s="230">
        <v>46164.46313880787</v>
      </c>
      <c r="B68" s="255"/>
      <c r="C68" s="231" t="s">
        <v>110</v>
      </c>
      <c r="D68" s="231" t="s">
        <v>111</v>
      </c>
      <c r="E68" s="232"/>
      <c r="F68" s="233" t="s">
        <v>1500</v>
      </c>
      <c r="G68" s="234" t="s">
        <v>1501</v>
      </c>
      <c r="H68" s="235" t="s">
        <v>1415</v>
      </c>
      <c r="I68" s="236">
        <v>2750000.0</v>
      </c>
      <c r="J68" s="236">
        <v>1.2E9</v>
      </c>
      <c r="K68" s="237" t="s">
        <v>1417</v>
      </c>
      <c r="L68" s="231" t="s">
        <v>14</v>
      </c>
      <c r="M68" s="231"/>
      <c r="N68" s="238"/>
      <c r="O68" s="231"/>
      <c r="P68" s="230"/>
      <c r="Q68" s="230"/>
      <c r="R68" s="239"/>
      <c r="S68" s="240"/>
      <c r="T68" s="241"/>
      <c r="U68" s="242"/>
      <c r="V68" s="242"/>
      <c r="W68" s="242"/>
      <c r="X68" s="242"/>
      <c r="Y68" s="242"/>
      <c r="Z68" s="242"/>
      <c r="AA68" s="242"/>
      <c r="AB68" s="242"/>
      <c r="AC68" s="242"/>
    </row>
    <row r="69" ht="22.5" customHeight="1">
      <c r="A69" s="230">
        <v>46163.691964074074</v>
      </c>
      <c r="B69" s="255"/>
      <c r="C69" s="231" t="s">
        <v>222</v>
      </c>
      <c r="D69" s="231" t="s">
        <v>223</v>
      </c>
      <c r="E69" s="232"/>
      <c r="F69" s="233" t="s">
        <v>1502</v>
      </c>
      <c r="G69" s="234" t="s">
        <v>1503</v>
      </c>
      <c r="H69" s="235" t="s">
        <v>1415</v>
      </c>
      <c r="I69" s="236">
        <v>1650000.0</v>
      </c>
      <c r="J69" s="236" t="s">
        <v>1416</v>
      </c>
      <c r="K69" s="237" t="s">
        <v>1417</v>
      </c>
      <c r="L69" s="231" t="s">
        <v>12</v>
      </c>
      <c r="M69" s="231" t="s">
        <v>81</v>
      </c>
      <c r="N69" s="238"/>
      <c r="O69" s="231"/>
      <c r="P69" s="230"/>
      <c r="Q69" s="230"/>
      <c r="R69" s="239"/>
      <c r="S69" s="240"/>
      <c r="T69" s="241"/>
      <c r="U69" s="242"/>
      <c r="V69" s="242"/>
      <c r="W69" s="242"/>
      <c r="X69" s="242"/>
      <c r="Y69" s="242"/>
      <c r="Z69" s="242"/>
      <c r="AA69" s="242"/>
      <c r="AB69" s="242"/>
      <c r="AC69" s="242"/>
    </row>
    <row r="70" ht="22.5" hidden="1" customHeight="1">
      <c r="A70" s="230">
        <v>46163.66801879629</v>
      </c>
      <c r="B70" s="255"/>
      <c r="C70" s="231" t="s">
        <v>89</v>
      </c>
      <c r="D70" s="231" t="s">
        <v>90</v>
      </c>
      <c r="E70" s="232"/>
      <c r="F70" s="233" t="s">
        <v>91</v>
      </c>
      <c r="G70" s="234" t="s">
        <v>1504</v>
      </c>
      <c r="H70" s="235" t="s">
        <v>1415</v>
      </c>
      <c r="I70" s="236">
        <v>1320000.0</v>
      </c>
      <c r="J70" s="236">
        <v>5000000.0</v>
      </c>
      <c r="K70" s="237" t="s">
        <v>1417</v>
      </c>
      <c r="L70" s="231" t="s">
        <v>14</v>
      </c>
      <c r="M70" s="231"/>
      <c r="N70" s="238"/>
      <c r="O70" s="231"/>
      <c r="P70" s="230"/>
      <c r="Q70" s="230"/>
      <c r="R70" s="239"/>
      <c r="S70" s="240"/>
      <c r="T70" s="241"/>
      <c r="U70" s="242"/>
      <c r="V70" s="242"/>
      <c r="W70" s="242"/>
      <c r="X70" s="242"/>
      <c r="Y70" s="242"/>
      <c r="Z70" s="242"/>
      <c r="AA70" s="242"/>
      <c r="AB70" s="242"/>
      <c r="AC70" s="242"/>
    </row>
    <row r="71" ht="22.5" hidden="1" customHeight="1">
      <c r="A71" s="230">
        <v>46163.42375799768</v>
      </c>
      <c r="B71" s="255"/>
      <c r="C71" s="231" t="s">
        <v>1426</v>
      </c>
      <c r="D71" s="231" t="s">
        <v>1427</v>
      </c>
      <c r="E71" s="232"/>
      <c r="F71" s="233" t="s">
        <v>1505</v>
      </c>
      <c r="G71" s="234" t="s">
        <v>1506</v>
      </c>
      <c r="H71" s="235" t="s">
        <v>1430</v>
      </c>
      <c r="I71" s="236">
        <v>2.5E7</v>
      </c>
      <c r="J71" s="236" t="s">
        <v>1416</v>
      </c>
      <c r="K71" s="237" t="s">
        <v>1417</v>
      </c>
      <c r="L71" s="231" t="s">
        <v>1427</v>
      </c>
      <c r="M71" s="231"/>
      <c r="N71" s="238"/>
      <c r="O71" s="231"/>
      <c r="P71" s="230"/>
      <c r="Q71" s="230"/>
      <c r="R71" s="239"/>
      <c r="S71" s="240"/>
      <c r="T71" s="241"/>
      <c r="U71" s="242"/>
      <c r="V71" s="242"/>
      <c r="W71" s="242"/>
      <c r="X71" s="242"/>
      <c r="Y71" s="242"/>
      <c r="Z71" s="242"/>
      <c r="AA71" s="242"/>
      <c r="AB71" s="242"/>
      <c r="AC71" s="242"/>
    </row>
    <row r="72" ht="22.5" hidden="1" customHeight="1">
      <c r="A72" s="230">
        <v>46162.59643650463</v>
      </c>
      <c r="B72" s="255"/>
      <c r="C72" s="231" t="s">
        <v>89</v>
      </c>
      <c r="D72" s="231" t="s">
        <v>90</v>
      </c>
      <c r="E72" s="232"/>
      <c r="F72" s="233" t="s">
        <v>1507</v>
      </c>
      <c r="G72" s="234" t="s">
        <v>1508</v>
      </c>
      <c r="H72" s="235" t="s">
        <v>1415</v>
      </c>
      <c r="I72" s="236">
        <v>440000.0</v>
      </c>
      <c r="J72" s="236" t="s">
        <v>1416</v>
      </c>
      <c r="K72" s="237" t="s">
        <v>1417</v>
      </c>
      <c r="L72" s="231" t="s">
        <v>14</v>
      </c>
      <c r="M72" s="231"/>
      <c r="N72" s="238"/>
      <c r="O72" s="231"/>
      <c r="P72" s="230"/>
      <c r="Q72" s="230"/>
      <c r="R72" s="239"/>
      <c r="S72" s="240"/>
      <c r="T72" s="241"/>
      <c r="U72" s="242"/>
      <c r="V72" s="242"/>
      <c r="W72" s="242"/>
      <c r="X72" s="242"/>
      <c r="Y72" s="242"/>
      <c r="Z72" s="242"/>
      <c r="AA72" s="242"/>
      <c r="AB72" s="242"/>
      <c r="AC72" s="242"/>
    </row>
    <row r="73" ht="22.5" hidden="1" customHeight="1">
      <c r="A73" s="230">
        <v>46162.56864136574</v>
      </c>
      <c r="B73" s="255"/>
      <c r="C73" s="231" t="s">
        <v>110</v>
      </c>
      <c r="D73" s="231" t="s">
        <v>111</v>
      </c>
      <c r="E73" s="232"/>
      <c r="F73" s="233" t="s">
        <v>112</v>
      </c>
      <c r="G73" s="234" t="s">
        <v>113</v>
      </c>
      <c r="H73" s="235" t="s">
        <v>1415</v>
      </c>
      <c r="I73" s="236">
        <v>1650000.0</v>
      </c>
      <c r="J73" s="236">
        <v>1.7E8</v>
      </c>
      <c r="K73" s="237" t="s">
        <v>1417</v>
      </c>
      <c r="L73" s="231" t="s">
        <v>12</v>
      </c>
      <c r="M73" s="231" t="s">
        <v>88</v>
      </c>
      <c r="N73" s="238" t="s">
        <v>17</v>
      </c>
      <c r="O73" s="231" t="str">
        <f>IF(COUNTIFS('보고서 검토일지(26년)'!$H:$H, $G73, '보고서 검토일지(26년)'!$M:$M, "0", '보고서 검토일지(26년)'!$G:$G, $F73)&gt;0, "완료", "")</f>
        <v>완료</v>
      </c>
      <c r="P73" s="230">
        <v>46184.0</v>
      </c>
      <c r="Q73" s="230">
        <v>46184.0</v>
      </c>
      <c r="R73" s="239">
        <v>1650000.0</v>
      </c>
      <c r="S73" s="240"/>
      <c r="T73" s="241"/>
      <c r="U73" s="242"/>
      <c r="V73" s="242"/>
      <c r="W73" s="242"/>
      <c r="X73" s="242"/>
      <c r="Y73" s="242"/>
      <c r="Z73" s="242"/>
      <c r="AA73" s="242"/>
      <c r="AB73" s="242"/>
      <c r="AC73" s="242"/>
    </row>
    <row r="74" ht="22.5" hidden="1" customHeight="1">
      <c r="A74" s="230">
        <v>46162.45848700231</v>
      </c>
      <c r="B74" s="255"/>
      <c r="C74" s="231" t="s">
        <v>89</v>
      </c>
      <c r="D74" s="231" t="s">
        <v>90</v>
      </c>
      <c r="E74" s="232"/>
      <c r="F74" s="233" t="s">
        <v>97</v>
      </c>
      <c r="G74" s="234" t="s">
        <v>1509</v>
      </c>
      <c r="H74" s="235" t="s">
        <v>1415</v>
      </c>
      <c r="I74" s="236">
        <v>660000.0</v>
      </c>
      <c r="J74" s="236">
        <v>9.0E7</v>
      </c>
      <c r="K74" s="237" t="s">
        <v>1417</v>
      </c>
      <c r="L74" s="231" t="s">
        <v>14</v>
      </c>
      <c r="M74" s="231"/>
      <c r="N74" s="238"/>
      <c r="O74" s="231"/>
      <c r="P74" s="230"/>
      <c r="Q74" s="230"/>
      <c r="R74" s="239"/>
      <c r="S74" s="240"/>
      <c r="T74" s="241"/>
      <c r="U74" s="242"/>
      <c r="V74" s="242"/>
      <c r="W74" s="242"/>
      <c r="X74" s="242"/>
      <c r="Y74" s="242"/>
      <c r="Z74" s="242"/>
      <c r="AA74" s="242"/>
      <c r="AB74" s="242"/>
      <c r="AC74" s="242"/>
    </row>
    <row r="75" ht="22.5" hidden="1" customHeight="1">
      <c r="A75" s="230">
        <v>46162.41953561343</v>
      </c>
      <c r="B75" s="255"/>
      <c r="C75" s="231" t="s">
        <v>410</v>
      </c>
      <c r="D75" s="231" t="s">
        <v>104</v>
      </c>
      <c r="E75" s="232"/>
      <c r="F75" s="233" t="s">
        <v>1510</v>
      </c>
      <c r="G75" s="234" t="s">
        <v>1511</v>
      </c>
      <c r="H75" s="235" t="s">
        <v>1415</v>
      </c>
      <c r="I75" s="236">
        <v>2500000.0</v>
      </c>
      <c r="J75" s="236" t="s">
        <v>1416</v>
      </c>
      <c r="K75" s="237" t="s">
        <v>1417</v>
      </c>
      <c r="L75" s="231" t="s">
        <v>13</v>
      </c>
      <c r="M75" s="231"/>
      <c r="N75" s="238"/>
      <c r="O75" s="231"/>
      <c r="P75" s="230"/>
      <c r="Q75" s="230"/>
      <c r="R75" s="239"/>
      <c r="S75" s="240"/>
      <c r="T75" s="241"/>
      <c r="U75" s="242"/>
      <c r="V75" s="242"/>
      <c r="W75" s="242"/>
      <c r="X75" s="242"/>
      <c r="Y75" s="242"/>
      <c r="Z75" s="242"/>
      <c r="AA75" s="242"/>
      <c r="AB75" s="242"/>
      <c r="AC75" s="242"/>
    </row>
    <row r="76" ht="22.5" hidden="1" customHeight="1">
      <c r="A76" s="230">
        <v>46162.39592815972</v>
      </c>
      <c r="B76" s="255"/>
      <c r="C76" s="231" t="s">
        <v>89</v>
      </c>
      <c r="D76" s="231" t="s">
        <v>90</v>
      </c>
      <c r="E76" s="232"/>
      <c r="F76" s="233" t="s">
        <v>231</v>
      </c>
      <c r="G76" s="234" t="s">
        <v>1512</v>
      </c>
      <c r="H76" s="235" t="s">
        <v>1415</v>
      </c>
      <c r="I76" s="236">
        <v>550000.0</v>
      </c>
      <c r="J76" s="236">
        <v>8.0E7</v>
      </c>
      <c r="K76" s="237" t="s">
        <v>1417</v>
      </c>
      <c r="L76" s="231" t="s">
        <v>14</v>
      </c>
      <c r="M76" s="231"/>
      <c r="N76" s="238"/>
      <c r="O76" s="231"/>
      <c r="P76" s="230"/>
      <c r="Q76" s="230"/>
      <c r="R76" s="239"/>
      <c r="S76" s="240"/>
      <c r="T76" s="241"/>
      <c r="U76" s="242"/>
      <c r="V76" s="242"/>
      <c r="W76" s="242"/>
      <c r="X76" s="242"/>
      <c r="Y76" s="242"/>
      <c r="Z76" s="242"/>
      <c r="AA76" s="242"/>
      <c r="AB76" s="242"/>
      <c r="AC76" s="242"/>
    </row>
    <row r="77" ht="22.5" hidden="1" customHeight="1">
      <c r="A77" s="230">
        <v>46161.57856145833</v>
      </c>
      <c r="B77" s="255"/>
      <c r="C77" s="231" t="s">
        <v>82</v>
      </c>
      <c r="D77" s="231" t="s">
        <v>1427</v>
      </c>
      <c r="E77" s="232"/>
      <c r="F77" s="233" t="s">
        <v>1513</v>
      </c>
      <c r="G77" s="234" t="s">
        <v>1514</v>
      </c>
      <c r="H77" s="235" t="s">
        <v>1430</v>
      </c>
      <c r="I77" s="236">
        <v>4.18E7</v>
      </c>
      <c r="J77" s="236" t="s">
        <v>1416</v>
      </c>
      <c r="K77" s="237" t="s">
        <v>1417</v>
      </c>
      <c r="L77" s="231" t="s">
        <v>1427</v>
      </c>
      <c r="M77" s="231"/>
      <c r="N77" s="238"/>
      <c r="O77" s="231"/>
      <c r="P77" s="230"/>
      <c r="Q77" s="230"/>
      <c r="R77" s="239"/>
      <c r="S77" s="240"/>
      <c r="T77" s="241"/>
      <c r="U77" s="242"/>
      <c r="V77" s="242"/>
      <c r="W77" s="242"/>
      <c r="X77" s="242"/>
      <c r="Y77" s="242"/>
      <c r="Z77" s="242"/>
      <c r="AA77" s="242"/>
      <c r="AB77" s="242"/>
      <c r="AC77" s="242"/>
    </row>
    <row r="78" ht="22.5" hidden="1" customHeight="1">
      <c r="A78" s="230">
        <v>46161.57856145833</v>
      </c>
      <c r="B78" s="255"/>
      <c r="C78" s="231" t="s">
        <v>89</v>
      </c>
      <c r="D78" s="231" t="s">
        <v>90</v>
      </c>
      <c r="E78" s="232"/>
      <c r="F78" s="233" t="s">
        <v>91</v>
      </c>
      <c r="G78" s="234" t="s">
        <v>257</v>
      </c>
      <c r="H78" s="235" t="s">
        <v>1415</v>
      </c>
      <c r="I78" s="236">
        <v>1650000.0</v>
      </c>
      <c r="J78" s="236">
        <v>2.5E8</v>
      </c>
      <c r="K78" s="237" t="s">
        <v>1417</v>
      </c>
      <c r="L78" s="231" t="s">
        <v>12</v>
      </c>
      <c r="M78" s="231" t="s">
        <v>88</v>
      </c>
      <c r="N78" s="238" t="s">
        <v>17</v>
      </c>
      <c r="O78" s="231" t="str">
        <f>IF(COUNTIFS('보고서 검토일지(26년)'!$H:$H, $G78, '보고서 검토일지(26년)'!$M:$M, "0", '보고서 검토일지(26년)'!$G:$G, $F78)&gt;0, "완료", "")</f>
        <v>완료</v>
      </c>
      <c r="P78" s="230">
        <v>46170.0</v>
      </c>
      <c r="Q78" s="230"/>
      <c r="R78" s="239"/>
      <c r="S78" s="240"/>
      <c r="T78" s="241"/>
      <c r="U78" s="242"/>
      <c r="V78" s="242"/>
      <c r="W78" s="242"/>
      <c r="X78" s="242"/>
      <c r="Y78" s="242"/>
      <c r="Z78" s="242"/>
      <c r="AA78" s="242"/>
      <c r="AB78" s="242"/>
      <c r="AC78" s="242"/>
    </row>
    <row r="79" ht="22.5" hidden="1" customHeight="1">
      <c r="A79" s="230">
        <v>46161.57856145833</v>
      </c>
      <c r="B79" s="255"/>
      <c r="C79" s="231" t="s">
        <v>410</v>
      </c>
      <c r="D79" s="231" t="s">
        <v>104</v>
      </c>
      <c r="E79" s="232"/>
      <c r="F79" s="233" t="s">
        <v>241</v>
      </c>
      <c r="G79" s="234" t="s">
        <v>242</v>
      </c>
      <c r="H79" s="235" t="s">
        <v>1415</v>
      </c>
      <c r="I79" s="236">
        <v>900000.0</v>
      </c>
      <c r="J79" s="236">
        <v>7.4E7</v>
      </c>
      <c r="K79" s="257" t="s">
        <v>1417</v>
      </c>
      <c r="L79" s="258" t="s">
        <v>12</v>
      </c>
      <c r="M79" s="231" t="s">
        <v>88</v>
      </c>
      <c r="N79" s="238" t="s">
        <v>17</v>
      </c>
      <c r="O79" s="231" t="str">
        <f>IF(COUNTIFS('보고서 검토일지(26년)'!$H:$H, $G79, '보고서 검토일지(26년)'!$M:$M, "0", '보고서 검토일지(26년)'!$G:$G, $F79)&gt;0, "완료", "")</f>
        <v>완료</v>
      </c>
      <c r="P79" s="230">
        <v>46169.0</v>
      </c>
      <c r="Q79" s="230">
        <v>46174.0</v>
      </c>
      <c r="R79" s="236">
        <v>900000.0</v>
      </c>
      <c r="S79" s="240"/>
      <c r="T79" s="241"/>
      <c r="U79" s="242"/>
      <c r="V79" s="242"/>
      <c r="W79" s="242"/>
      <c r="X79" s="242"/>
      <c r="Y79" s="242"/>
      <c r="Z79" s="242"/>
      <c r="AA79" s="242"/>
      <c r="AB79" s="242"/>
      <c r="AC79" s="242"/>
    </row>
    <row r="80" ht="22.5" hidden="1" customHeight="1">
      <c r="A80" s="230">
        <v>46160.63240310185</v>
      </c>
      <c r="B80" s="255"/>
      <c r="C80" s="231" t="s">
        <v>89</v>
      </c>
      <c r="D80" s="231" t="s">
        <v>90</v>
      </c>
      <c r="E80" s="232"/>
      <c r="F80" s="233" t="s">
        <v>357</v>
      </c>
      <c r="G80" s="234" t="s">
        <v>358</v>
      </c>
      <c r="H80" s="235" t="s">
        <v>1490</v>
      </c>
      <c r="I80" s="236">
        <v>550000.0</v>
      </c>
      <c r="J80" s="236">
        <v>8.45E7</v>
      </c>
      <c r="K80" s="237" t="s">
        <v>1417</v>
      </c>
      <c r="L80" s="231" t="s">
        <v>10</v>
      </c>
      <c r="M80" s="231" t="s">
        <v>88</v>
      </c>
      <c r="N80" s="238" t="s">
        <v>17</v>
      </c>
      <c r="O80" s="231" t="str">
        <f>IF(COUNTIFS('보고서 검토일지(26년)'!$H:$H, $G80, '보고서 검토일지(26년)'!$M:$M, "0", '보고서 검토일지(26년)'!$G:$G, $F80)&gt;0, "완료", "")</f>
        <v>완료</v>
      </c>
      <c r="P80" s="230">
        <v>46160.0</v>
      </c>
      <c r="Q80" s="230">
        <v>46160.0</v>
      </c>
      <c r="R80" s="239">
        <v>550000.0</v>
      </c>
      <c r="S80" s="240"/>
      <c r="T80" s="241"/>
      <c r="U80" s="242"/>
      <c r="V80" s="242"/>
      <c r="W80" s="242"/>
      <c r="X80" s="242"/>
      <c r="Y80" s="242"/>
      <c r="Z80" s="242"/>
      <c r="AA80" s="242"/>
      <c r="AB80" s="242"/>
      <c r="AC80" s="242"/>
    </row>
    <row r="81" ht="22.5" hidden="1" customHeight="1">
      <c r="A81" s="230">
        <v>46160.41733408565</v>
      </c>
      <c r="B81" s="255"/>
      <c r="C81" s="231" t="s">
        <v>1476</v>
      </c>
      <c r="D81" s="231" t="s">
        <v>1427</v>
      </c>
      <c r="E81" s="232"/>
      <c r="F81" s="233" t="s">
        <v>1515</v>
      </c>
      <c r="G81" s="234" t="s">
        <v>1516</v>
      </c>
      <c r="H81" s="235" t="s">
        <v>1430</v>
      </c>
      <c r="I81" s="236">
        <v>5.72E7</v>
      </c>
      <c r="J81" s="236" t="s">
        <v>1416</v>
      </c>
      <c r="K81" s="237" t="s">
        <v>1417</v>
      </c>
      <c r="L81" s="231" t="s">
        <v>13</v>
      </c>
      <c r="M81" s="231"/>
      <c r="N81" s="259"/>
      <c r="O81" s="241"/>
      <c r="P81" s="260"/>
      <c r="Q81" s="260"/>
      <c r="R81" s="261"/>
      <c r="S81" s="240"/>
      <c r="T81" s="241"/>
      <c r="U81" s="242"/>
      <c r="V81" s="242"/>
      <c r="W81" s="242"/>
      <c r="X81" s="242"/>
      <c r="Y81" s="242"/>
      <c r="Z81" s="242"/>
      <c r="AA81" s="242"/>
      <c r="AB81" s="242"/>
      <c r="AC81" s="242"/>
    </row>
    <row r="82" hidden="1">
      <c r="A82" s="230">
        <v>46160.41733408565</v>
      </c>
      <c r="B82" s="231" t="s">
        <v>1517</v>
      </c>
      <c r="C82" s="231" t="s">
        <v>1484</v>
      </c>
      <c r="D82" s="231" t="s">
        <v>536</v>
      </c>
      <c r="E82" s="232"/>
      <c r="F82" s="233" t="s">
        <v>1518</v>
      </c>
      <c r="G82" s="234" t="s">
        <v>1519</v>
      </c>
      <c r="H82" s="235" t="s">
        <v>1415</v>
      </c>
      <c r="I82" s="236">
        <v>1320000.0</v>
      </c>
      <c r="J82" s="236" t="s">
        <v>1416</v>
      </c>
      <c r="K82" s="237" t="s">
        <v>1417</v>
      </c>
      <c r="L82" s="231" t="s">
        <v>12</v>
      </c>
      <c r="M82" s="231"/>
      <c r="N82" s="259"/>
      <c r="O82" s="241"/>
      <c r="P82" s="260"/>
      <c r="Q82" s="260"/>
      <c r="R82" s="261"/>
      <c r="S82" s="240"/>
      <c r="T82" s="241"/>
      <c r="U82" s="242"/>
      <c r="V82" s="242"/>
      <c r="W82" s="242"/>
      <c r="X82" s="242"/>
      <c r="Y82" s="242"/>
      <c r="Z82" s="242"/>
      <c r="AA82" s="242"/>
      <c r="AB82" s="242"/>
      <c r="AC82" s="242"/>
    </row>
    <row r="83" ht="22.5" customHeight="1">
      <c r="A83" s="262">
        <v>46157.44714795139</v>
      </c>
      <c r="B83" s="214"/>
      <c r="C83" s="214" t="s">
        <v>222</v>
      </c>
      <c r="D83" s="214" t="s">
        <v>223</v>
      </c>
      <c r="E83" s="215"/>
      <c r="F83" s="263" t="s">
        <v>224</v>
      </c>
      <c r="G83" s="264" t="s">
        <v>225</v>
      </c>
      <c r="H83" s="218" t="s">
        <v>1415</v>
      </c>
      <c r="I83" s="265">
        <v>770000.0</v>
      </c>
      <c r="J83" s="219" t="s">
        <v>1416</v>
      </c>
      <c r="K83" s="220" t="s">
        <v>1417</v>
      </c>
      <c r="L83" s="214" t="s">
        <v>12</v>
      </c>
      <c r="M83" s="221"/>
      <c r="N83" s="222" t="s">
        <v>17</v>
      </c>
      <c r="O83" s="221"/>
      <c r="P83" s="266">
        <v>46174.0</v>
      </c>
      <c r="Q83" s="266">
        <v>46175.0</v>
      </c>
      <c r="R83" s="224"/>
      <c r="S83" s="225"/>
      <c r="T83" s="214"/>
      <c r="U83" s="201"/>
      <c r="V83" s="201"/>
      <c r="W83" s="201"/>
      <c r="X83" s="201"/>
      <c r="Y83" s="201"/>
      <c r="Z83" s="201"/>
      <c r="AA83" s="201"/>
      <c r="AB83" s="201"/>
      <c r="AC83" s="201"/>
    </row>
    <row r="84" ht="22.5" hidden="1" customHeight="1">
      <c r="A84" s="230">
        <v>46157.6844440625</v>
      </c>
      <c r="B84" s="255"/>
      <c r="C84" s="231" t="s">
        <v>410</v>
      </c>
      <c r="D84" s="231" t="s">
        <v>104</v>
      </c>
      <c r="E84" s="232"/>
      <c r="F84" s="233" t="s">
        <v>91</v>
      </c>
      <c r="G84" s="234" t="s">
        <v>344</v>
      </c>
      <c r="H84" s="235" t="s">
        <v>1415</v>
      </c>
      <c r="I84" s="236">
        <v>1980000.0</v>
      </c>
      <c r="J84" s="236">
        <v>4.2E8</v>
      </c>
      <c r="K84" s="237" t="s">
        <v>1417</v>
      </c>
      <c r="L84" s="231" t="s">
        <v>12</v>
      </c>
      <c r="M84" s="231" t="s">
        <v>88</v>
      </c>
      <c r="N84" s="238" t="s">
        <v>17</v>
      </c>
      <c r="O84" s="231" t="str">
        <f>IF(COUNTIFS('보고서 검토일지(26년)'!$H:$H, $G84, '보고서 검토일지(26년)'!$M:$M, "0", '보고서 검토일지(26년)'!$G:$G, $F84)&gt;0, "완료", "")</f>
        <v>완료</v>
      </c>
      <c r="P84" s="230">
        <v>46161.0</v>
      </c>
      <c r="Q84" s="260"/>
      <c r="R84" s="261"/>
      <c r="S84" s="240"/>
      <c r="T84" s="241"/>
      <c r="U84" s="242"/>
      <c r="V84" s="242"/>
      <c r="W84" s="242"/>
      <c r="X84" s="242"/>
      <c r="Y84" s="242"/>
      <c r="Z84" s="242"/>
      <c r="AA84" s="242"/>
      <c r="AB84" s="242"/>
      <c r="AC84" s="242"/>
    </row>
    <row r="85" ht="22.5" hidden="1" customHeight="1">
      <c r="A85" s="230">
        <v>46157.44714795139</v>
      </c>
      <c r="B85" s="255"/>
      <c r="C85" s="231" t="s">
        <v>222</v>
      </c>
      <c r="D85" s="231" t="s">
        <v>223</v>
      </c>
      <c r="E85" s="232"/>
      <c r="F85" s="233" t="s">
        <v>224</v>
      </c>
      <c r="G85" s="234" t="s">
        <v>225</v>
      </c>
      <c r="H85" s="235" t="s">
        <v>1415</v>
      </c>
      <c r="I85" s="236">
        <v>770000.0</v>
      </c>
      <c r="J85" s="236" t="s">
        <v>1416</v>
      </c>
      <c r="K85" s="237" t="s">
        <v>1417</v>
      </c>
      <c r="L85" s="231" t="s">
        <v>13</v>
      </c>
      <c r="M85" s="231"/>
      <c r="N85" s="259"/>
      <c r="O85" s="241"/>
      <c r="P85" s="260"/>
      <c r="Q85" s="260"/>
      <c r="R85" s="261"/>
      <c r="S85" s="240"/>
      <c r="T85" s="241"/>
      <c r="U85" s="242"/>
      <c r="V85" s="242"/>
      <c r="W85" s="242"/>
      <c r="X85" s="242"/>
      <c r="Y85" s="242"/>
      <c r="Z85" s="242"/>
      <c r="AA85" s="242"/>
      <c r="AB85" s="242"/>
      <c r="AC85" s="242"/>
    </row>
    <row r="86" ht="22.5" hidden="1" customHeight="1">
      <c r="A86" s="230">
        <v>46157.44712859954</v>
      </c>
      <c r="B86" s="255"/>
      <c r="C86" s="231" t="s">
        <v>110</v>
      </c>
      <c r="D86" s="231" t="s">
        <v>111</v>
      </c>
      <c r="E86" s="232"/>
      <c r="F86" s="233" t="s">
        <v>1520</v>
      </c>
      <c r="G86" s="234" t="s">
        <v>1521</v>
      </c>
      <c r="H86" s="235" t="s">
        <v>1415</v>
      </c>
      <c r="I86" s="236">
        <v>2200000.0</v>
      </c>
      <c r="J86" s="236" t="s">
        <v>1416</v>
      </c>
      <c r="K86" s="237" t="s">
        <v>1417</v>
      </c>
      <c r="L86" s="231" t="s">
        <v>14</v>
      </c>
      <c r="M86" s="231"/>
      <c r="N86" s="259"/>
      <c r="O86" s="241"/>
      <c r="P86" s="260"/>
      <c r="Q86" s="260"/>
      <c r="R86" s="261"/>
      <c r="S86" s="240"/>
      <c r="T86" s="241"/>
      <c r="U86" s="242"/>
      <c r="V86" s="242"/>
      <c r="W86" s="242"/>
      <c r="X86" s="242"/>
      <c r="Y86" s="242"/>
      <c r="Z86" s="242"/>
      <c r="AA86" s="242"/>
      <c r="AB86" s="242"/>
      <c r="AC86" s="242"/>
    </row>
    <row r="87" ht="22.5" hidden="1" customHeight="1">
      <c r="A87" s="230">
        <v>46157.4471091088</v>
      </c>
      <c r="B87" s="255"/>
      <c r="C87" s="231" t="s">
        <v>1426</v>
      </c>
      <c r="D87" s="231" t="s">
        <v>1427</v>
      </c>
      <c r="E87" s="232"/>
      <c r="F87" s="233" t="s">
        <v>353</v>
      </c>
      <c r="G87" s="234" t="s">
        <v>1522</v>
      </c>
      <c r="H87" s="235" t="s">
        <v>1430</v>
      </c>
      <c r="I87" s="236">
        <v>1.3E7</v>
      </c>
      <c r="J87" s="236" t="s">
        <v>25</v>
      </c>
      <c r="K87" s="237" t="s">
        <v>1417</v>
      </c>
      <c r="L87" s="231" t="s">
        <v>1427</v>
      </c>
      <c r="M87" s="231"/>
      <c r="N87" s="259"/>
      <c r="O87" s="241"/>
      <c r="P87" s="260"/>
      <c r="Q87" s="260"/>
      <c r="R87" s="261"/>
      <c r="S87" s="240"/>
      <c r="T87" s="231" t="s">
        <v>1449</v>
      </c>
      <c r="U87" s="242"/>
      <c r="V87" s="242"/>
      <c r="W87" s="242"/>
      <c r="X87" s="242"/>
      <c r="Y87" s="242"/>
      <c r="Z87" s="242"/>
      <c r="AA87" s="242"/>
      <c r="AB87" s="242"/>
      <c r="AC87" s="242"/>
    </row>
    <row r="88" ht="22.5" hidden="1" customHeight="1">
      <c r="A88" s="230">
        <v>46157.446967199074</v>
      </c>
      <c r="B88" s="255"/>
      <c r="C88" s="231" t="s">
        <v>110</v>
      </c>
      <c r="D88" s="231" t="s">
        <v>111</v>
      </c>
      <c r="E88" s="232"/>
      <c r="F88" s="233" t="s">
        <v>123</v>
      </c>
      <c r="G88" s="234" t="s">
        <v>315</v>
      </c>
      <c r="H88" s="235" t="s">
        <v>1415</v>
      </c>
      <c r="I88" s="236">
        <v>1100000.0</v>
      </c>
      <c r="J88" s="236">
        <v>1.98E8</v>
      </c>
      <c r="K88" s="237" t="s">
        <v>1417</v>
      </c>
      <c r="L88" s="231" t="s">
        <v>12</v>
      </c>
      <c r="M88" s="231" t="s">
        <v>81</v>
      </c>
      <c r="N88" s="238" t="s">
        <v>17</v>
      </c>
      <c r="O88" s="231" t="str">
        <f>IF(COUNTIFS('보고서 검토일지(26년)'!$H:$H, $G88, '보고서 검토일지(26년)'!$M:$M, "0", '보고서 검토일지(26년)'!$G:$G, $F88)&gt;0, "완료", "")</f>
        <v>완료</v>
      </c>
      <c r="P88" s="230">
        <v>46164.0</v>
      </c>
      <c r="Q88" s="230">
        <v>46168.0</v>
      </c>
      <c r="R88" s="236">
        <v>1100000.0</v>
      </c>
      <c r="S88" s="240"/>
      <c r="T88" s="241"/>
      <c r="U88" s="242"/>
      <c r="V88" s="242"/>
      <c r="W88" s="242"/>
      <c r="X88" s="242"/>
      <c r="Y88" s="242"/>
      <c r="Z88" s="242"/>
      <c r="AA88" s="242"/>
      <c r="AB88" s="242"/>
      <c r="AC88" s="242"/>
    </row>
    <row r="89" ht="22.5" hidden="1" customHeight="1">
      <c r="A89" s="230">
        <v>46157.446948321754</v>
      </c>
      <c r="B89" s="255"/>
      <c r="C89" s="231" t="s">
        <v>89</v>
      </c>
      <c r="D89" s="231" t="s">
        <v>90</v>
      </c>
      <c r="E89" s="232"/>
      <c r="F89" s="233" t="s">
        <v>97</v>
      </c>
      <c r="G89" s="234" t="s">
        <v>320</v>
      </c>
      <c r="H89" s="235" t="s">
        <v>1415</v>
      </c>
      <c r="I89" s="236">
        <v>770000.0</v>
      </c>
      <c r="J89" s="236">
        <v>1.4E8</v>
      </c>
      <c r="K89" s="237" t="s">
        <v>1417</v>
      </c>
      <c r="L89" s="231" t="s">
        <v>12</v>
      </c>
      <c r="M89" s="231" t="s">
        <v>88</v>
      </c>
      <c r="N89" s="238" t="s">
        <v>17</v>
      </c>
      <c r="O89" s="231" t="str">
        <f>IF(COUNTIFS('보고서 검토일지(26년)'!$H:$H, $G89, '보고서 검토일지(26년)'!$M:$M, "0", '보고서 검토일지(26년)'!$G:$G, $F89)&gt;0, "완료", "")</f>
        <v>완료</v>
      </c>
      <c r="P89" s="230">
        <v>46162.0</v>
      </c>
      <c r="Q89" s="230">
        <v>46163.0</v>
      </c>
      <c r="R89" s="236">
        <v>770000.0</v>
      </c>
      <c r="S89" s="240"/>
      <c r="T89" s="241"/>
      <c r="U89" s="242"/>
      <c r="V89" s="242"/>
      <c r="W89" s="242"/>
      <c r="X89" s="242"/>
      <c r="Y89" s="242"/>
      <c r="Z89" s="242"/>
      <c r="AA89" s="242"/>
      <c r="AB89" s="242"/>
      <c r="AC89" s="242"/>
    </row>
    <row r="90" ht="22.5" hidden="1" customHeight="1">
      <c r="A90" s="230">
        <v>46157.44687003472</v>
      </c>
      <c r="B90" s="255"/>
      <c r="C90" s="231" t="s">
        <v>410</v>
      </c>
      <c r="D90" s="231" t="s">
        <v>104</v>
      </c>
      <c r="E90" s="232"/>
      <c r="F90" s="233" t="s">
        <v>1114</v>
      </c>
      <c r="G90" s="234" t="s">
        <v>1523</v>
      </c>
      <c r="H90" s="235" t="s">
        <v>1415</v>
      </c>
      <c r="I90" s="236">
        <v>550000.0</v>
      </c>
      <c r="J90" s="236">
        <v>7.0E7</v>
      </c>
      <c r="K90" s="237" t="s">
        <v>1417</v>
      </c>
      <c r="L90" s="231" t="s">
        <v>14</v>
      </c>
      <c r="M90" s="231"/>
      <c r="N90" s="259"/>
      <c r="O90" s="241"/>
      <c r="P90" s="260"/>
      <c r="Q90" s="260"/>
      <c r="R90" s="261"/>
      <c r="S90" s="240"/>
      <c r="T90" s="241"/>
      <c r="U90" s="242"/>
      <c r="V90" s="242"/>
      <c r="W90" s="242"/>
      <c r="X90" s="242"/>
      <c r="Y90" s="242"/>
      <c r="Z90" s="242"/>
      <c r="AA90" s="242"/>
      <c r="AB90" s="242"/>
      <c r="AC90" s="242"/>
    </row>
    <row r="91" ht="22.5" hidden="1" customHeight="1">
      <c r="A91" s="230">
        <v>46157.446863668985</v>
      </c>
      <c r="B91" s="255"/>
      <c r="C91" s="231" t="s">
        <v>162</v>
      </c>
      <c r="D91" s="231" t="s">
        <v>163</v>
      </c>
      <c r="E91" s="232"/>
      <c r="F91" s="233" t="s">
        <v>764</v>
      </c>
      <c r="G91" s="234" t="s">
        <v>1524</v>
      </c>
      <c r="H91" s="235" t="s">
        <v>1415</v>
      </c>
      <c r="I91" s="236">
        <v>990000.0</v>
      </c>
      <c r="J91" s="236" t="s">
        <v>1416</v>
      </c>
      <c r="K91" s="237" t="s">
        <v>1417</v>
      </c>
      <c r="L91" s="231" t="s">
        <v>12</v>
      </c>
      <c r="M91" s="231" t="s">
        <v>81</v>
      </c>
      <c r="N91" s="238" t="s">
        <v>17</v>
      </c>
      <c r="O91" s="231" t="str">
        <f>IF(COUNTIFS('보고서 검토일지(26년)'!$H:$H, $G91, '보고서 검토일지(26년)'!$M:$M, "0", '보고서 검토일지(26년)'!$G:$G, $F91)&gt;0, "완료", "")</f>
        <v/>
      </c>
      <c r="P91" s="230">
        <v>46157.0</v>
      </c>
      <c r="Q91" s="260"/>
      <c r="R91" s="261"/>
      <c r="S91" s="240"/>
      <c r="T91" s="241"/>
      <c r="U91" s="242"/>
      <c r="V91" s="242"/>
      <c r="W91" s="242"/>
      <c r="X91" s="242"/>
      <c r="Y91" s="242"/>
      <c r="Z91" s="242"/>
      <c r="AA91" s="242"/>
      <c r="AB91" s="242"/>
      <c r="AC91" s="242"/>
    </row>
    <row r="92" ht="22.5" hidden="1" customHeight="1">
      <c r="A92" s="267">
        <v>46155.47467038194</v>
      </c>
      <c r="B92" s="268"/>
      <c r="C92" s="269" t="s">
        <v>1525</v>
      </c>
      <c r="D92" s="269" t="s">
        <v>1526</v>
      </c>
      <c r="E92" s="270"/>
      <c r="F92" s="271" t="s">
        <v>1527</v>
      </c>
      <c r="G92" s="272" t="s">
        <v>1528</v>
      </c>
      <c r="H92" s="273"/>
      <c r="I92" s="274">
        <v>7300000.0</v>
      </c>
      <c r="J92" s="274" t="s">
        <v>1416</v>
      </c>
      <c r="K92" s="275" t="s">
        <v>1417</v>
      </c>
      <c r="L92" s="269" t="s">
        <v>12</v>
      </c>
      <c r="M92" s="269"/>
      <c r="N92" s="238"/>
      <c r="O92" s="231"/>
      <c r="P92" s="267"/>
      <c r="Q92" s="267"/>
      <c r="R92" s="274"/>
      <c r="S92" s="276"/>
      <c r="T92" s="277"/>
      <c r="U92" s="278"/>
      <c r="V92" s="278"/>
      <c r="W92" s="278"/>
      <c r="X92" s="278"/>
      <c r="Y92" s="278"/>
      <c r="Z92" s="278"/>
      <c r="AA92" s="278"/>
      <c r="AB92" s="278"/>
      <c r="AC92" s="278"/>
    </row>
    <row r="93" ht="22.5" hidden="1" customHeight="1">
      <c r="A93" s="267">
        <v>46155.773699826386</v>
      </c>
      <c r="B93" s="268"/>
      <c r="C93" s="269" t="s">
        <v>89</v>
      </c>
      <c r="D93" s="269" t="s">
        <v>90</v>
      </c>
      <c r="E93" s="270"/>
      <c r="F93" s="271" t="s">
        <v>112</v>
      </c>
      <c r="G93" s="272" t="s">
        <v>302</v>
      </c>
      <c r="H93" s="273" t="s">
        <v>1415</v>
      </c>
      <c r="I93" s="274">
        <v>1650000.0</v>
      </c>
      <c r="J93" s="274">
        <v>1.5E8</v>
      </c>
      <c r="K93" s="279" t="s">
        <v>1417</v>
      </c>
      <c r="L93" s="269" t="s">
        <v>12</v>
      </c>
      <c r="M93" s="269" t="s">
        <v>88</v>
      </c>
      <c r="N93" s="238" t="s">
        <v>17</v>
      </c>
      <c r="O93" s="231" t="str">
        <f>IF(COUNTIFS('보고서 검토일지(26년)'!$H:$H, $G93, '보고서 검토일지(26년)'!$M:$M, "0", '보고서 검토일지(26년)'!$G:$G, $F93)&gt;0, "완료", "")</f>
        <v>완료</v>
      </c>
      <c r="P93" s="267">
        <v>46169.0</v>
      </c>
      <c r="Q93" s="267">
        <v>46169.0</v>
      </c>
      <c r="R93" s="274">
        <v>1650000.0</v>
      </c>
      <c r="S93" s="276"/>
      <c r="T93" s="277"/>
      <c r="U93" s="278"/>
      <c r="V93" s="278"/>
      <c r="W93" s="278"/>
      <c r="X93" s="278"/>
      <c r="Y93" s="278"/>
      <c r="Z93" s="278"/>
      <c r="AA93" s="278"/>
      <c r="AB93" s="278"/>
      <c r="AC93" s="278"/>
    </row>
    <row r="94" ht="22.5" hidden="1" customHeight="1">
      <c r="A94" s="267">
        <v>46155.77299489583</v>
      </c>
      <c r="B94" s="268"/>
      <c r="C94" s="269" t="s">
        <v>89</v>
      </c>
      <c r="D94" s="269" t="s">
        <v>90</v>
      </c>
      <c r="E94" s="270"/>
      <c r="F94" s="271" t="s">
        <v>112</v>
      </c>
      <c r="G94" s="272" t="s">
        <v>304</v>
      </c>
      <c r="H94" s="273" t="s">
        <v>1415</v>
      </c>
      <c r="I94" s="274">
        <v>1650000.0</v>
      </c>
      <c r="J94" s="274">
        <v>1.04E8</v>
      </c>
      <c r="K94" s="279" t="s">
        <v>1417</v>
      </c>
      <c r="L94" s="269" t="s">
        <v>12</v>
      </c>
      <c r="M94" s="269" t="s">
        <v>88</v>
      </c>
      <c r="N94" s="238" t="s">
        <v>17</v>
      </c>
      <c r="O94" s="231" t="str">
        <f>IF(COUNTIFS('보고서 검토일지(26년)'!$H:$H, $G94, '보고서 검토일지(26년)'!$M:$M, "0", '보고서 검토일지(26년)'!$G:$G, $F94)&gt;0, "완료", "")</f>
        <v>완료</v>
      </c>
      <c r="P94" s="267">
        <v>46169.0</v>
      </c>
      <c r="Q94" s="267">
        <v>46169.0</v>
      </c>
      <c r="R94" s="274">
        <v>1650000.0</v>
      </c>
      <c r="S94" s="276"/>
      <c r="T94" s="277"/>
      <c r="U94" s="278"/>
      <c r="V94" s="278"/>
      <c r="W94" s="278"/>
      <c r="X94" s="278"/>
      <c r="Y94" s="278"/>
      <c r="Z94" s="278"/>
      <c r="AA94" s="278"/>
      <c r="AB94" s="278"/>
      <c r="AC94" s="278"/>
    </row>
    <row r="95" ht="22.5" hidden="1" customHeight="1">
      <c r="A95" s="267">
        <v>46154.74527115741</v>
      </c>
      <c r="B95" s="268"/>
      <c r="C95" s="269" t="s">
        <v>82</v>
      </c>
      <c r="D95" s="269" t="s">
        <v>83</v>
      </c>
      <c r="E95" s="270"/>
      <c r="F95" s="271" t="s">
        <v>1529</v>
      </c>
      <c r="G95" s="272" t="s">
        <v>1530</v>
      </c>
      <c r="H95" s="273" t="s">
        <v>1415</v>
      </c>
      <c r="I95" s="274">
        <v>1.0835E7</v>
      </c>
      <c r="J95" s="274">
        <v>8.70432465E8</v>
      </c>
      <c r="K95" s="275" t="s">
        <v>1417</v>
      </c>
      <c r="L95" s="277" t="s">
        <v>13</v>
      </c>
      <c r="M95" s="277"/>
      <c r="N95" s="280"/>
      <c r="O95" s="277"/>
      <c r="P95" s="281"/>
      <c r="Q95" s="281"/>
      <c r="R95" s="282"/>
      <c r="S95" s="276"/>
      <c r="T95" s="277"/>
      <c r="U95" s="278"/>
      <c r="V95" s="278"/>
      <c r="W95" s="278"/>
      <c r="X95" s="278"/>
      <c r="Y95" s="278"/>
      <c r="Z95" s="278"/>
      <c r="AA95" s="278"/>
      <c r="AB95" s="278"/>
      <c r="AC95" s="278"/>
    </row>
    <row r="96" ht="22.5" hidden="1" customHeight="1">
      <c r="A96" s="230">
        <v>46154.74527115741</v>
      </c>
      <c r="B96" s="255"/>
      <c r="C96" s="231" t="s">
        <v>82</v>
      </c>
      <c r="D96" s="231" t="s">
        <v>83</v>
      </c>
      <c r="E96" s="232"/>
      <c r="F96" s="233" t="s">
        <v>309</v>
      </c>
      <c r="G96" s="234" t="s">
        <v>1531</v>
      </c>
      <c r="H96" s="235" t="s">
        <v>1415</v>
      </c>
      <c r="I96" s="236">
        <v>330000.0</v>
      </c>
      <c r="J96" s="236" t="s">
        <v>1416</v>
      </c>
      <c r="K96" s="237" t="s">
        <v>1417</v>
      </c>
      <c r="L96" s="231" t="s">
        <v>12</v>
      </c>
      <c r="M96" s="231" t="s">
        <v>81</v>
      </c>
      <c r="N96" s="259"/>
      <c r="O96" s="241"/>
      <c r="P96" s="260"/>
      <c r="Q96" s="260"/>
      <c r="R96" s="261"/>
      <c r="S96" s="240"/>
      <c r="T96" s="241"/>
      <c r="U96" s="242"/>
      <c r="V96" s="242"/>
      <c r="W96" s="242"/>
      <c r="X96" s="242"/>
      <c r="Y96" s="242"/>
      <c r="Z96" s="242"/>
      <c r="AA96" s="242"/>
      <c r="AB96" s="242"/>
      <c r="AC96" s="242"/>
    </row>
    <row r="97" ht="22.5" hidden="1" customHeight="1">
      <c r="A97" s="230">
        <v>46154.739201296296</v>
      </c>
      <c r="B97" s="255"/>
      <c r="C97" s="231" t="s">
        <v>410</v>
      </c>
      <c r="D97" s="231" t="s">
        <v>104</v>
      </c>
      <c r="E97" s="232"/>
      <c r="F97" s="233" t="s">
        <v>323</v>
      </c>
      <c r="G97" s="234" t="s">
        <v>324</v>
      </c>
      <c r="H97" s="235" t="s">
        <v>1415</v>
      </c>
      <c r="I97" s="236">
        <v>550000.0</v>
      </c>
      <c r="J97" s="236">
        <v>3.945E7</v>
      </c>
      <c r="K97" s="237" t="s">
        <v>1417</v>
      </c>
      <c r="L97" s="231" t="s">
        <v>12</v>
      </c>
      <c r="M97" s="231" t="s">
        <v>81</v>
      </c>
      <c r="N97" s="238" t="s">
        <v>17</v>
      </c>
      <c r="O97" s="231" t="str">
        <f>IF(COUNTIFS('보고서 검토일지(26년)'!$H:$H, $G97, '보고서 검토일지(26년)'!$M:$M, "0", '보고서 검토일지(26년)'!$G:$G, $F97)&gt;0, "완료", "")</f>
        <v>완료</v>
      </c>
      <c r="P97" s="230">
        <v>46163.0</v>
      </c>
      <c r="Q97" s="260"/>
      <c r="R97" s="261"/>
      <c r="S97" s="240"/>
      <c r="T97" s="241"/>
      <c r="U97" s="242"/>
      <c r="V97" s="242"/>
      <c r="W97" s="242"/>
      <c r="X97" s="242"/>
      <c r="Y97" s="242"/>
      <c r="Z97" s="242"/>
      <c r="AA97" s="242"/>
      <c r="AB97" s="242"/>
      <c r="AC97" s="242"/>
    </row>
    <row r="98" ht="22.5" hidden="1" customHeight="1">
      <c r="A98" s="230">
        <v>46154.73918295139</v>
      </c>
      <c r="B98" s="255"/>
      <c r="C98" s="231" t="s">
        <v>284</v>
      </c>
      <c r="D98" s="231" t="s">
        <v>285</v>
      </c>
      <c r="E98" s="232"/>
      <c r="F98" s="233" t="s">
        <v>715</v>
      </c>
      <c r="G98" s="234" t="s">
        <v>1532</v>
      </c>
      <c r="H98" s="235" t="s">
        <v>1415</v>
      </c>
      <c r="I98" s="236">
        <v>1650000.0</v>
      </c>
      <c r="J98" s="236" t="s">
        <v>1416</v>
      </c>
      <c r="K98" s="237" t="s">
        <v>1417</v>
      </c>
      <c r="L98" s="231" t="s">
        <v>14</v>
      </c>
      <c r="M98" s="241"/>
      <c r="N98" s="259"/>
      <c r="O98" s="241"/>
      <c r="P98" s="260"/>
      <c r="Q98" s="260"/>
      <c r="R98" s="261"/>
      <c r="S98" s="240"/>
      <c r="T98" s="241"/>
      <c r="U98" s="242"/>
      <c r="V98" s="242"/>
      <c r="W98" s="242"/>
      <c r="X98" s="242"/>
      <c r="Y98" s="242"/>
      <c r="Z98" s="242"/>
      <c r="AA98" s="242"/>
      <c r="AB98" s="242"/>
      <c r="AC98" s="242"/>
    </row>
    <row r="99" ht="22.5" hidden="1" customHeight="1">
      <c r="A99" s="230">
        <v>46154.73903416666</v>
      </c>
      <c r="B99" s="255"/>
      <c r="C99" s="231" t="s">
        <v>89</v>
      </c>
      <c r="D99" s="231" t="s">
        <v>90</v>
      </c>
      <c r="E99" s="232"/>
      <c r="F99" s="233" t="s">
        <v>1533</v>
      </c>
      <c r="G99" s="234" t="s">
        <v>1534</v>
      </c>
      <c r="H99" s="235" t="s">
        <v>1415</v>
      </c>
      <c r="I99" s="236">
        <v>440000.0</v>
      </c>
      <c r="J99" s="236">
        <v>2.0E7</v>
      </c>
      <c r="K99" s="237" t="s">
        <v>1417</v>
      </c>
      <c r="L99" s="231" t="s">
        <v>12</v>
      </c>
      <c r="M99" s="231" t="s">
        <v>14</v>
      </c>
      <c r="N99" s="259"/>
      <c r="O99" s="241"/>
      <c r="P99" s="260"/>
      <c r="Q99" s="260"/>
      <c r="R99" s="261"/>
      <c r="S99" s="240"/>
      <c r="T99" s="241"/>
      <c r="U99" s="242"/>
      <c r="V99" s="242"/>
      <c r="W99" s="242"/>
      <c r="X99" s="242"/>
      <c r="Y99" s="242"/>
      <c r="Z99" s="242"/>
      <c r="AA99" s="242"/>
      <c r="AB99" s="242"/>
      <c r="AC99" s="242"/>
    </row>
    <row r="100" ht="22.5" hidden="1" customHeight="1">
      <c r="A100" s="230">
        <v>46154.739000092595</v>
      </c>
      <c r="B100" s="255"/>
      <c r="C100" s="231" t="s">
        <v>89</v>
      </c>
      <c r="D100" s="231" t="s">
        <v>90</v>
      </c>
      <c r="E100" s="232"/>
      <c r="F100" s="233" t="s">
        <v>273</v>
      </c>
      <c r="G100" s="234" t="s">
        <v>274</v>
      </c>
      <c r="H100" s="235" t="s">
        <v>1415</v>
      </c>
      <c r="I100" s="236">
        <v>550000.0</v>
      </c>
      <c r="J100" s="236">
        <v>1.2E8</v>
      </c>
      <c r="K100" s="237" t="s">
        <v>1417</v>
      </c>
      <c r="L100" s="231" t="s">
        <v>12</v>
      </c>
      <c r="M100" s="231" t="s">
        <v>88</v>
      </c>
      <c r="N100" s="238" t="s">
        <v>17</v>
      </c>
      <c r="O100" s="231" t="str">
        <f>IF(COUNTIFS('보고서 검토일지(26년)'!$H:$H, $G100, '보고서 검토일지(26년)'!$M:$M, "0", '보고서 검토일지(26년)'!$G:$G, $F100)&gt;0, "완료", "")</f>
        <v>완료</v>
      </c>
      <c r="P100" s="230">
        <v>46169.0</v>
      </c>
      <c r="Q100" s="260"/>
      <c r="R100" s="261"/>
      <c r="S100" s="240"/>
      <c r="T100" s="241"/>
      <c r="U100" s="242"/>
      <c r="V100" s="242"/>
      <c r="W100" s="242"/>
      <c r="X100" s="242"/>
      <c r="Y100" s="242"/>
      <c r="Z100" s="242"/>
      <c r="AA100" s="242"/>
      <c r="AB100" s="242"/>
      <c r="AC100" s="242"/>
    </row>
    <row r="101" ht="22.5" hidden="1" customHeight="1">
      <c r="A101" s="230">
        <v>46154.73898039352</v>
      </c>
      <c r="B101" s="255"/>
      <c r="C101" s="231" t="s">
        <v>410</v>
      </c>
      <c r="D101" s="231" t="s">
        <v>104</v>
      </c>
      <c r="E101" s="232"/>
      <c r="F101" s="233" t="s">
        <v>142</v>
      </c>
      <c r="G101" s="234" t="s">
        <v>319</v>
      </c>
      <c r="H101" s="235" t="s">
        <v>1415</v>
      </c>
      <c r="I101" s="236">
        <v>330000.0</v>
      </c>
      <c r="J101" s="236">
        <v>2.0E7</v>
      </c>
      <c r="K101" s="237" t="s">
        <v>1417</v>
      </c>
      <c r="L101" s="231" t="s">
        <v>12</v>
      </c>
      <c r="M101" s="231" t="s">
        <v>88</v>
      </c>
      <c r="N101" s="238" t="s">
        <v>17</v>
      </c>
      <c r="O101" s="231" t="str">
        <f>IF(COUNTIFS('보고서 검토일지(26년)'!$H:$H, $G101, '보고서 검토일지(26년)'!$M:$M, "0", '보고서 검토일지(26년)'!$G:$G, $F101)&gt;0, "완료", "")</f>
        <v>완료</v>
      </c>
      <c r="P101" s="230">
        <v>46156.0</v>
      </c>
      <c r="Q101" s="260"/>
      <c r="R101" s="261"/>
      <c r="S101" s="240"/>
      <c r="T101" s="241"/>
      <c r="U101" s="242"/>
      <c r="V101" s="242"/>
      <c r="W101" s="242"/>
      <c r="X101" s="242"/>
      <c r="Y101" s="242"/>
      <c r="Z101" s="242"/>
      <c r="AA101" s="242"/>
      <c r="AB101" s="242"/>
      <c r="AC101" s="242"/>
    </row>
    <row r="102" ht="22.5" hidden="1" customHeight="1">
      <c r="A102" s="230">
        <v>46154.73895975694</v>
      </c>
      <c r="B102" s="255"/>
      <c r="C102" s="231" t="s">
        <v>1426</v>
      </c>
      <c r="D102" s="231" t="s">
        <v>1427</v>
      </c>
      <c r="E102" s="232"/>
      <c r="F102" s="233" t="s">
        <v>97</v>
      </c>
      <c r="G102" s="234" t="s">
        <v>1535</v>
      </c>
      <c r="H102" s="235" t="s">
        <v>1430</v>
      </c>
      <c r="I102" s="236">
        <v>660000.0</v>
      </c>
      <c r="J102" s="236" t="s">
        <v>25</v>
      </c>
      <c r="K102" s="237" t="s">
        <v>1417</v>
      </c>
      <c r="L102" s="231" t="s">
        <v>1427</v>
      </c>
      <c r="M102" s="241"/>
      <c r="N102" s="259"/>
      <c r="O102" s="241"/>
      <c r="P102" s="260"/>
      <c r="Q102" s="260"/>
      <c r="R102" s="261"/>
      <c r="S102" s="240"/>
      <c r="T102" s="231" t="s">
        <v>1431</v>
      </c>
      <c r="U102" s="242"/>
      <c r="V102" s="242"/>
      <c r="W102" s="242"/>
      <c r="X102" s="242"/>
      <c r="Y102" s="242"/>
      <c r="Z102" s="242"/>
      <c r="AA102" s="242"/>
      <c r="AB102" s="242"/>
      <c r="AC102" s="242"/>
    </row>
    <row r="103" ht="22.5" hidden="1" customHeight="1">
      <c r="A103" s="267">
        <v>46153.73457988426</v>
      </c>
      <c r="B103" s="268"/>
      <c r="C103" s="231" t="s">
        <v>82</v>
      </c>
      <c r="D103" s="231" t="s">
        <v>83</v>
      </c>
      <c r="E103" s="270"/>
      <c r="F103" s="271" t="s">
        <v>175</v>
      </c>
      <c r="G103" s="272" t="s">
        <v>176</v>
      </c>
      <c r="H103" s="273" t="s">
        <v>1490</v>
      </c>
      <c r="I103" s="274">
        <v>530000.0</v>
      </c>
      <c r="J103" s="274">
        <v>5.3E7</v>
      </c>
      <c r="K103" s="279" t="s">
        <v>1417</v>
      </c>
      <c r="L103" s="269" t="s">
        <v>10</v>
      </c>
      <c r="M103" s="269" t="s">
        <v>81</v>
      </c>
      <c r="N103" s="238" t="s">
        <v>17</v>
      </c>
      <c r="O103" s="231" t="str">
        <f>IF(COUNTIFS('보고서 검토일지(26년)'!$H:$H, $G103, '보고서 검토일지(26년)'!$M:$M, "0", '보고서 검토일지(26년)'!$G:$G, $F103)&gt;0, "완료", "")</f>
        <v>완료</v>
      </c>
      <c r="P103" s="267">
        <v>46153.0</v>
      </c>
      <c r="Q103" s="281"/>
      <c r="R103" s="282"/>
      <c r="S103" s="276"/>
      <c r="T103" s="277"/>
      <c r="U103" s="278"/>
      <c r="V103" s="278"/>
      <c r="W103" s="278"/>
      <c r="X103" s="278"/>
      <c r="Y103" s="278"/>
      <c r="Z103" s="278"/>
      <c r="AA103" s="278"/>
      <c r="AB103" s="278"/>
      <c r="AC103" s="278"/>
    </row>
    <row r="104" ht="22.5" hidden="1" customHeight="1">
      <c r="A104" s="267">
        <v>46153.73457988426</v>
      </c>
      <c r="B104" s="268"/>
      <c r="C104" s="269" t="s">
        <v>89</v>
      </c>
      <c r="D104" s="269" t="s">
        <v>90</v>
      </c>
      <c r="E104" s="270"/>
      <c r="F104" s="271" t="s">
        <v>353</v>
      </c>
      <c r="G104" s="272" t="s">
        <v>354</v>
      </c>
      <c r="H104" s="280" t="s">
        <v>1415</v>
      </c>
      <c r="I104" s="274">
        <v>300000.0</v>
      </c>
      <c r="J104" s="274">
        <v>1.8E7</v>
      </c>
      <c r="K104" s="275" t="s">
        <v>1417</v>
      </c>
      <c r="L104" s="269" t="s">
        <v>12</v>
      </c>
      <c r="M104" s="269" t="s">
        <v>88</v>
      </c>
      <c r="N104" s="238" t="s">
        <v>17</v>
      </c>
      <c r="O104" s="231" t="str">
        <f>IF(COUNTIFS('보고서 검토일지(26년)'!$H:$H, $G104, '보고서 검토일지(26년)'!$M:$M, "0", '보고서 검토일지(26년)'!$G:$G, $F104)&gt;0, "완료", "")</f>
        <v>완료</v>
      </c>
      <c r="P104" s="267">
        <v>46160.0</v>
      </c>
      <c r="Q104" s="281"/>
      <c r="R104" s="282"/>
      <c r="S104" s="276"/>
      <c r="T104" s="277"/>
      <c r="U104" s="278"/>
      <c r="V104" s="278"/>
      <c r="W104" s="278"/>
      <c r="X104" s="278"/>
      <c r="Y104" s="278"/>
      <c r="Z104" s="278"/>
      <c r="AA104" s="278"/>
      <c r="AB104" s="278"/>
      <c r="AC104" s="278"/>
    </row>
    <row r="105" ht="22.5" hidden="1" customHeight="1">
      <c r="A105" s="267">
        <v>46153.73457988426</v>
      </c>
      <c r="B105" s="268"/>
      <c r="C105" s="269" t="s">
        <v>162</v>
      </c>
      <c r="D105" s="269" t="s">
        <v>163</v>
      </c>
      <c r="E105" s="283"/>
      <c r="F105" s="271" t="s">
        <v>1536</v>
      </c>
      <c r="G105" s="272" t="s">
        <v>1537</v>
      </c>
      <c r="H105" s="273" t="s">
        <v>1415</v>
      </c>
      <c r="I105" s="274">
        <v>550000.0</v>
      </c>
      <c r="J105" s="274" t="s">
        <v>1416</v>
      </c>
      <c r="K105" s="275" t="s">
        <v>1417</v>
      </c>
      <c r="L105" s="269" t="s">
        <v>12</v>
      </c>
      <c r="M105" s="269" t="s">
        <v>81</v>
      </c>
      <c r="N105" s="273"/>
      <c r="O105" s="269"/>
      <c r="P105" s="267"/>
      <c r="Q105" s="267"/>
      <c r="R105" s="284"/>
      <c r="S105" s="276"/>
      <c r="T105" s="269"/>
      <c r="U105" s="278"/>
      <c r="V105" s="278"/>
      <c r="W105" s="278"/>
      <c r="X105" s="278"/>
      <c r="Y105" s="278"/>
      <c r="Z105" s="278"/>
      <c r="AA105" s="278"/>
      <c r="AB105" s="278"/>
      <c r="AC105" s="278"/>
    </row>
    <row r="106" ht="22.5" hidden="1" customHeight="1">
      <c r="A106" s="230">
        <v>46150.746970486114</v>
      </c>
      <c r="B106" s="255"/>
      <c r="C106" s="231" t="s">
        <v>1426</v>
      </c>
      <c r="D106" s="231" t="s">
        <v>1427</v>
      </c>
      <c r="E106" s="232"/>
      <c r="F106" s="233" t="s">
        <v>1481</v>
      </c>
      <c r="G106" s="234" t="s">
        <v>1538</v>
      </c>
      <c r="H106" s="235" t="s">
        <v>1430</v>
      </c>
      <c r="I106" s="236">
        <v>1.5E7</v>
      </c>
      <c r="J106" s="285" t="s">
        <v>1416</v>
      </c>
      <c r="K106" s="237" t="s">
        <v>1417</v>
      </c>
      <c r="L106" s="231" t="s">
        <v>1427</v>
      </c>
      <c r="M106" s="241"/>
      <c r="N106" s="259"/>
      <c r="O106" s="241"/>
      <c r="P106" s="260"/>
      <c r="Q106" s="260"/>
      <c r="R106" s="261"/>
      <c r="S106" s="240"/>
      <c r="T106" s="241"/>
      <c r="U106" s="242"/>
      <c r="V106" s="242"/>
      <c r="W106" s="242"/>
      <c r="X106" s="242"/>
      <c r="Y106" s="242"/>
      <c r="Z106" s="242"/>
      <c r="AA106" s="242"/>
      <c r="AB106" s="242"/>
      <c r="AC106" s="242"/>
    </row>
    <row r="107" ht="22.5" hidden="1" customHeight="1">
      <c r="A107" s="230">
        <v>46150.746970486114</v>
      </c>
      <c r="B107" s="255"/>
      <c r="C107" s="231" t="s">
        <v>89</v>
      </c>
      <c r="D107" s="231" t="s">
        <v>90</v>
      </c>
      <c r="E107" s="232"/>
      <c r="F107" s="233" t="s">
        <v>105</v>
      </c>
      <c r="G107" s="234" t="s">
        <v>1539</v>
      </c>
      <c r="H107" s="259" t="s">
        <v>1415</v>
      </c>
      <c r="I107" s="236">
        <v>990000.0</v>
      </c>
      <c r="J107" s="236">
        <v>2.6E8</v>
      </c>
      <c r="K107" s="286" t="s">
        <v>1417</v>
      </c>
      <c r="L107" s="231" t="s">
        <v>14</v>
      </c>
      <c r="M107" s="241"/>
      <c r="N107" s="259"/>
      <c r="O107" s="241"/>
      <c r="P107" s="260"/>
      <c r="Q107" s="260"/>
      <c r="R107" s="261"/>
      <c r="S107" s="240"/>
      <c r="T107" s="241"/>
      <c r="U107" s="242"/>
      <c r="V107" s="242"/>
      <c r="W107" s="242"/>
      <c r="X107" s="242"/>
      <c r="Y107" s="242"/>
      <c r="Z107" s="242"/>
      <c r="AA107" s="242"/>
      <c r="AB107" s="242"/>
      <c r="AC107" s="242"/>
    </row>
    <row r="108" ht="22.5" hidden="1" customHeight="1">
      <c r="A108" s="230">
        <v>46149.47328475694</v>
      </c>
      <c r="B108" s="255"/>
      <c r="C108" s="231" t="s">
        <v>222</v>
      </c>
      <c r="D108" s="231" t="s">
        <v>223</v>
      </c>
      <c r="E108" s="232"/>
      <c r="F108" s="233" t="s">
        <v>1540</v>
      </c>
      <c r="G108" s="234" t="s">
        <v>1541</v>
      </c>
      <c r="H108" s="259" t="s">
        <v>1415</v>
      </c>
      <c r="I108" s="236">
        <v>990000.0</v>
      </c>
      <c r="J108" s="285" t="s">
        <v>1416</v>
      </c>
      <c r="K108" s="286" t="s">
        <v>1417</v>
      </c>
      <c r="L108" s="241" t="s">
        <v>13</v>
      </c>
      <c r="M108" s="241"/>
      <c r="N108" s="259"/>
      <c r="O108" s="241"/>
      <c r="P108" s="260"/>
      <c r="Q108" s="260"/>
      <c r="R108" s="261"/>
      <c r="S108" s="240"/>
      <c r="T108" s="241"/>
      <c r="U108" s="242"/>
      <c r="V108" s="242"/>
      <c r="W108" s="242"/>
      <c r="X108" s="242"/>
      <c r="Y108" s="242"/>
      <c r="Z108" s="242"/>
      <c r="AA108" s="242"/>
      <c r="AB108" s="242"/>
      <c r="AC108" s="242"/>
    </row>
    <row r="109" ht="22.5" hidden="1" customHeight="1">
      <c r="A109" s="230">
        <v>46149.43979243055</v>
      </c>
      <c r="B109" s="255"/>
      <c r="C109" s="231" t="s">
        <v>89</v>
      </c>
      <c r="D109" s="231" t="s">
        <v>90</v>
      </c>
      <c r="E109" s="232"/>
      <c r="F109" s="233" t="s">
        <v>715</v>
      </c>
      <c r="G109" s="234" t="s">
        <v>1542</v>
      </c>
      <c r="H109" s="259" t="s">
        <v>1415</v>
      </c>
      <c r="I109" s="236">
        <v>550000.0</v>
      </c>
      <c r="J109" s="236">
        <v>8.0E7</v>
      </c>
      <c r="K109" s="286" t="s">
        <v>1417</v>
      </c>
      <c r="L109" s="231" t="s">
        <v>14</v>
      </c>
      <c r="M109" s="241"/>
      <c r="N109" s="259"/>
      <c r="O109" s="241"/>
      <c r="P109" s="260"/>
      <c r="Q109" s="260"/>
      <c r="R109" s="261"/>
      <c r="S109" s="240"/>
      <c r="T109" s="241"/>
      <c r="U109" s="242"/>
      <c r="V109" s="242"/>
      <c r="W109" s="242"/>
      <c r="X109" s="242"/>
      <c r="Y109" s="242"/>
      <c r="Z109" s="242"/>
      <c r="AA109" s="242"/>
      <c r="AB109" s="242"/>
      <c r="AC109" s="242"/>
    </row>
    <row r="110" ht="22.5" hidden="1" customHeight="1">
      <c r="A110" s="260">
        <v>46149.0</v>
      </c>
      <c r="B110" s="255"/>
      <c r="C110" s="241" t="s">
        <v>1484</v>
      </c>
      <c r="D110" s="241" t="s">
        <v>536</v>
      </c>
      <c r="E110" s="232"/>
      <c r="F110" s="287" t="s">
        <v>1485</v>
      </c>
      <c r="G110" s="288" t="s">
        <v>1543</v>
      </c>
      <c r="H110" s="259" t="s">
        <v>1415</v>
      </c>
      <c r="I110" s="285">
        <v>1320000.0</v>
      </c>
      <c r="J110" s="285" t="s">
        <v>1416</v>
      </c>
      <c r="K110" s="286" t="s">
        <v>1417</v>
      </c>
      <c r="L110" s="231" t="s">
        <v>14</v>
      </c>
      <c r="M110" s="241"/>
      <c r="N110" s="259"/>
      <c r="O110" s="241"/>
      <c r="P110" s="260"/>
      <c r="Q110" s="260"/>
      <c r="R110" s="261"/>
      <c r="S110" s="240"/>
      <c r="T110" s="241"/>
      <c r="U110" s="242"/>
      <c r="V110" s="242"/>
      <c r="W110" s="242"/>
      <c r="X110" s="242"/>
      <c r="Y110" s="242"/>
      <c r="Z110" s="242"/>
      <c r="AA110" s="242"/>
      <c r="AB110" s="242"/>
      <c r="AC110" s="242"/>
    </row>
    <row r="111" ht="22.5" hidden="1" customHeight="1">
      <c r="A111" s="260">
        <v>46149.0</v>
      </c>
      <c r="B111" s="255"/>
      <c r="C111" s="231" t="s">
        <v>410</v>
      </c>
      <c r="D111" s="231" t="s">
        <v>104</v>
      </c>
      <c r="E111" s="289"/>
      <c r="F111" s="233" t="s">
        <v>91</v>
      </c>
      <c r="G111" s="234" t="s">
        <v>336</v>
      </c>
      <c r="H111" s="235" t="s">
        <v>1415</v>
      </c>
      <c r="I111" s="236">
        <v>770000.0</v>
      </c>
      <c r="J111" s="236">
        <v>1.1E8</v>
      </c>
      <c r="K111" s="286" t="s">
        <v>1417</v>
      </c>
      <c r="L111" s="231" t="s">
        <v>12</v>
      </c>
      <c r="M111" s="231" t="s">
        <v>88</v>
      </c>
      <c r="N111" s="238" t="s">
        <v>17</v>
      </c>
      <c r="O111" s="231" t="str">
        <f>IF(COUNTIFS('보고서 검토일지(26년)'!$H:$H, $G111, '보고서 검토일지(26년)'!$M:$M, "0", '보고서 검토일지(26년)'!$G:$G, $F111)&gt;0, "완료", "")</f>
        <v>완료</v>
      </c>
      <c r="P111" s="230">
        <v>46153.0</v>
      </c>
      <c r="Q111" s="230"/>
      <c r="R111" s="239"/>
      <c r="S111" s="240"/>
      <c r="T111" s="231"/>
      <c r="U111" s="242"/>
      <c r="V111" s="242"/>
      <c r="W111" s="242"/>
      <c r="X111" s="242"/>
      <c r="Y111" s="242"/>
      <c r="Z111" s="242"/>
      <c r="AA111" s="242"/>
      <c r="AB111" s="242"/>
      <c r="AC111" s="242"/>
    </row>
    <row r="112" ht="22.5" hidden="1" customHeight="1">
      <c r="A112" s="260">
        <v>46149.0</v>
      </c>
      <c r="B112" s="255"/>
      <c r="C112" s="231" t="s">
        <v>110</v>
      </c>
      <c r="D112" s="231" t="s">
        <v>111</v>
      </c>
      <c r="E112" s="289"/>
      <c r="F112" s="233" t="s">
        <v>123</v>
      </c>
      <c r="G112" s="234" t="s">
        <v>346</v>
      </c>
      <c r="H112" s="235" t="s">
        <v>1415</v>
      </c>
      <c r="I112" s="236">
        <v>660000.0</v>
      </c>
      <c r="J112" s="236">
        <v>1.0E8</v>
      </c>
      <c r="K112" s="286" t="s">
        <v>1417</v>
      </c>
      <c r="L112" s="231" t="s">
        <v>12</v>
      </c>
      <c r="M112" s="231" t="s">
        <v>88</v>
      </c>
      <c r="N112" s="238" t="s">
        <v>17</v>
      </c>
      <c r="O112" s="231" t="str">
        <f>IF(COUNTIFS('보고서 검토일지(26년)'!$H:$H, $G112, '보고서 검토일지(26년)'!$M:$M, "0", '보고서 검토일지(26년)'!$G:$G, $F112)&gt;0, "완료", "")</f>
        <v>완료</v>
      </c>
      <c r="P112" s="230">
        <v>46161.0</v>
      </c>
      <c r="Q112" s="230">
        <v>46161.0</v>
      </c>
      <c r="R112" s="290">
        <v>660000.0</v>
      </c>
      <c r="S112" s="240"/>
      <c r="T112" s="231"/>
      <c r="U112" s="242"/>
      <c r="V112" s="242"/>
      <c r="W112" s="242"/>
      <c r="X112" s="242"/>
      <c r="Y112" s="242"/>
      <c r="Z112" s="242"/>
      <c r="AA112" s="242"/>
      <c r="AB112" s="242"/>
      <c r="AC112" s="242"/>
    </row>
    <row r="113" ht="22.5" hidden="1" customHeight="1">
      <c r="A113" s="230">
        <v>46146.74146491898</v>
      </c>
      <c r="B113" s="255"/>
      <c r="C113" s="231" t="s">
        <v>410</v>
      </c>
      <c r="D113" s="231" t="s">
        <v>104</v>
      </c>
      <c r="E113" s="289"/>
      <c r="F113" s="233" t="s">
        <v>91</v>
      </c>
      <c r="G113" s="234" t="s">
        <v>150</v>
      </c>
      <c r="H113" s="235" t="s">
        <v>1415</v>
      </c>
      <c r="I113" s="236">
        <v>770000.0</v>
      </c>
      <c r="J113" s="236">
        <v>1.53E8</v>
      </c>
      <c r="K113" s="237" t="s">
        <v>1417</v>
      </c>
      <c r="L113" s="231" t="s">
        <v>12</v>
      </c>
      <c r="M113" s="231" t="s">
        <v>88</v>
      </c>
      <c r="N113" s="238" t="s">
        <v>17</v>
      </c>
      <c r="O113" s="231" t="str">
        <f>IF(COUNTIFS('보고서 검토일지(26년)'!$H:$H, $G113, '보고서 검토일지(26년)'!$M:$M, "0", '보고서 검토일지(26년)'!$G:$G, $F113)&gt;0, "완료", "")</f>
        <v>완료</v>
      </c>
      <c r="P113" s="230">
        <v>46161.0</v>
      </c>
      <c r="Q113" s="230">
        <v>46161.0</v>
      </c>
      <c r="R113" s="236">
        <v>770000.0</v>
      </c>
      <c r="S113" s="240"/>
      <c r="T113" s="231"/>
      <c r="U113" s="242"/>
      <c r="V113" s="242"/>
      <c r="W113" s="242"/>
      <c r="X113" s="242"/>
      <c r="Y113" s="242"/>
      <c r="Z113" s="242"/>
      <c r="AA113" s="242"/>
      <c r="AB113" s="242"/>
      <c r="AC113" s="242"/>
    </row>
    <row r="114" ht="22.5" hidden="1" customHeight="1">
      <c r="A114" s="230">
        <v>46146.74142494213</v>
      </c>
      <c r="B114" s="255"/>
      <c r="C114" s="231" t="s">
        <v>1544</v>
      </c>
      <c r="D114" s="231" t="s">
        <v>1545</v>
      </c>
      <c r="E114" s="289"/>
      <c r="F114" s="233" t="s">
        <v>1546</v>
      </c>
      <c r="G114" s="234" t="s">
        <v>1547</v>
      </c>
      <c r="H114" s="235" t="s">
        <v>1430</v>
      </c>
      <c r="I114" s="236">
        <v>2.5E7</v>
      </c>
      <c r="J114" s="236" t="s">
        <v>1416</v>
      </c>
      <c r="K114" s="237" t="s">
        <v>1417</v>
      </c>
      <c r="L114" s="231" t="s">
        <v>1427</v>
      </c>
      <c r="M114" s="231"/>
      <c r="N114" s="235"/>
      <c r="O114" s="231"/>
      <c r="P114" s="230"/>
      <c r="Q114" s="230"/>
      <c r="R114" s="239"/>
      <c r="S114" s="240"/>
      <c r="T114" s="231"/>
      <c r="U114" s="242"/>
      <c r="V114" s="242"/>
      <c r="W114" s="242"/>
      <c r="X114" s="242"/>
      <c r="Y114" s="242"/>
      <c r="Z114" s="242"/>
      <c r="AA114" s="242"/>
      <c r="AB114" s="242"/>
      <c r="AC114" s="242"/>
    </row>
    <row r="115" ht="22.5" hidden="1" customHeight="1">
      <c r="A115" s="230">
        <v>46146.741403113425</v>
      </c>
      <c r="B115" s="255"/>
      <c r="C115" s="231" t="s">
        <v>89</v>
      </c>
      <c r="D115" s="231" t="s">
        <v>90</v>
      </c>
      <c r="E115" s="289"/>
      <c r="F115" s="233" t="s">
        <v>91</v>
      </c>
      <c r="G115" s="234" t="s">
        <v>402</v>
      </c>
      <c r="H115" s="235" t="s">
        <v>1548</v>
      </c>
      <c r="I115" s="236">
        <v>550000.0</v>
      </c>
      <c r="J115" s="236">
        <v>1.0E8</v>
      </c>
      <c r="K115" s="237" t="s">
        <v>1417</v>
      </c>
      <c r="L115" s="231" t="s">
        <v>12</v>
      </c>
      <c r="M115" s="231" t="s">
        <v>88</v>
      </c>
      <c r="N115" s="238" t="s">
        <v>17</v>
      </c>
      <c r="O115" s="231" t="str">
        <f>IF(COUNTIFS('보고서 검토일지(26년)'!$H:$H, $G115, '보고서 검토일지(26년)'!$M:$M, "0", '보고서 검토일지(26년)'!$G:$G, $F115)&gt;0, "완료", "")</f>
        <v>완료</v>
      </c>
      <c r="P115" s="230">
        <v>46153.0</v>
      </c>
      <c r="Q115" s="230">
        <v>46154.0</v>
      </c>
      <c r="R115" s="236">
        <v>550000.0</v>
      </c>
      <c r="S115" s="240"/>
      <c r="T115" s="231"/>
      <c r="U115" s="242"/>
      <c r="V115" s="242"/>
      <c r="W115" s="242"/>
      <c r="X115" s="242"/>
      <c r="Y115" s="242"/>
      <c r="Z115" s="242"/>
      <c r="AA115" s="242"/>
      <c r="AB115" s="242"/>
      <c r="AC115" s="242"/>
    </row>
    <row r="116" ht="22.5" hidden="1" customHeight="1">
      <c r="A116" s="230">
        <v>46146.741403113425</v>
      </c>
      <c r="B116" s="255"/>
      <c r="C116" s="231" t="s">
        <v>162</v>
      </c>
      <c r="D116" s="231" t="s">
        <v>163</v>
      </c>
      <c r="E116" s="289"/>
      <c r="F116" s="233" t="s">
        <v>1549</v>
      </c>
      <c r="G116" s="234" t="s">
        <v>1550</v>
      </c>
      <c r="H116" s="235" t="s">
        <v>1415</v>
      </c>
      <c r="I116" s="236">
        <v>1100000.0</v>
      </c>
      <c r="J116" s="236" t="s">
        <v>1416</v>
      </c>
      <c r="K116" s="237" t="s">
        <v>1417</v>
      </c>
      <c r="L116" s="231" t="s">
        <v>13</v>
      </c>
      <c r="M116" s="231"/>
      <c r="N116" s="235"/>
      <c r="O116" s="231"/>
      <c r="P116" s="230"/>
      <c r="Q116" s="230"/>
      <c r="R116" s="239"/>
      <c r="S116" s="240"/>
      <c r="T116" s="231"/>
      <c r="U116" s="242"/>
      <c r="V116" s="242"/>
      <c r="W116" s="242"/>
      <c r="X116" s="242"/>
      <c r="Y116" s="242"/>
      <c r="Z116" s="242"/>
      <c r="AA116" s="242"/>
      <c r="AB116" s="242"/>
      <c r="AC116" s="242"/>
    </row>
    <row r="117" ht="22.5" hidden="1" customHeight="1">
      <c r="A117" s="230">
        <v>46142.74112465278</v>
      </c>
      <c r="B117" s="255"/>
      <c r="C117" s="231" t="s">
        <v>82</v>
      </c>
      <c r="D117" s="231" t="s">
        <v>83</v>
      </c>
      <c r="E117" s="289"/>
      <c r="F117" s="233" t="s">
        <v>473</v>
      </c>
      <c r="G117" s="234" t="s">
        <v>1551</v>
      </c>
      <c r="H117" s="235" t="s">
        <v>1415</v>
      </c>
      <c r="I117" s="236">
        <v>660000.0</v>
      </c>
      <c r="J117" s="236" t="s">
        <v>1416</v>
      </c>
      <c r="K117" s="237" t="s">
        <v>1417</v>
      </c>
      <c r="L117" s="231" t="s">
        <v>13</v>
      </c>
      <c r="M117" s="231"/>
      <c r="N117" s="235"/>
      <c r="O117" s="231"/>
      <c r="P117" s="230"/>
      <c r="Q117" s="230"/>
      <c r="R117" s="239"/>
      <c r="S117" s="240"/>
      <c r="T117" s="231"/>
      <c r="U117" s="242"/>
      <c r="V117" s="242"/>
      <c r="W117" s="242"/>
      <c r="X117" s="242"/>
      <c r="Y117" s="242"/>
      <c r="Z117" s="242"/>
      <c r="AA117" s="242"/>
      <c r="AB117" s="242"/>
      <c r="AC117" s="242"/>
    </row>
    <row r="118" ht="22.5" hidden="1" customHeight="1">
      <c r="A118" s="230">
        <v>46142.74109953704</v>
      </c>
      <c r="B118" s="255"/>
      <c r="C118" s="231" t="s">
        <v>270</v>
      </c>
      <c r="D118" s="231" t="s">
        <v>83</v>
      </c>
      <c r="E118" s="289"/>
      <c r="F118" s="233" t="s">
        <v>1552</v>
      </c>
      <c r="G118" s="234" t="s">
        <v>1553</v>
      </c>
      <c r="H118" s="235" t="s">
        <v>1415</v>
      </c>
      <c r="I118" s="236">
        <v>1.1E7</v>
      </c>
      <c r="J118" s="236">
        <v>2.4052E10</v>
      </c>
      <c r="K118" s="237" t="s">
        <v>1417</v>
      </c>
      <c r="L118" s="231" t="s">
        <v>13</v>
      </c>
      <c r="M118" s="231"/>
      <c r="N118" s="235"/>
      <c r="O118" s="231"/>
      <c r="P118" s="230"/>
      <c r="Q118" s="230"/>
      <c r="R118" s="239"/>
      <c r="S118" s="240"/>
      <c r="T118" s="231"/>
      <c r="U118" s="242"/>
      <c r="V118" s="242"/>
      <c r="W118" s="242"/>
      <c r="X118" s="242"/>
      <c r="Y118" s="242"/>
      <c r="Z118" s="242"/>
      <c r="AA118" s="242"/>
      <c r="AB118" s="242"/>
      <c r="AC118" s="242"/>
    </row>
    <row r="119" ht="22.5" hidden="1" customHeight="1">
      <c r="A119" s="230">
        <v>46142.74107754629</v>
      </c>
      <c r="B119" s="255"/>
      <c r="C119" s="231" t="s">
        <v>284</v>
      </c>
      <c r="D119" s="231" t="s">
        <v>285</v>
      </c>
      <c r="E119" s="289"/>
      <c r="F119" s="233" t="s">
        <v>123</v>
      </c>
      <c r="G119" s="234" t="s">
        <v>286</v>
      </c>
      <c r="H119" s="235" t="s">
        <v>1415</v>
      </c>
      <c r="I119" s="236">
        <v>1200000.0</v>
      </c>
      <c r="J119" s="236" t="s">
        <v>1416</v>
      </c>
      <c r="K119" s="237" t="s">
        <v>1417</v>
      </c>
      <c r="L119" s="231" t="s">
        <v>12</v>
      </c>
      <c r="M119" s="231" t="s">
        <v>88</v>
      </c>
      <c r="N119" s="238" t="s">
        <v>17</v>
      </c>
      <c r="O119" s="231" t="str">
        <f>IF(COUNTIFS('보고서 검토일지(26년)'!$H:$H, $G119, '보고서 검토일지(26년)'!$M:$M, "0", '보고서 검토일지(26년)'!$G:$G, $F119)&gt;0, "완료", "")</f>
        <v>완료</v>
      </c>
      <c r="P119" s="291">
        <v>46164.0</v>
      </c>
      <c r="Q119" s="291">
        <v>46169.0</v>
      </c>
      <c r="R119" s="290">
        <v>1200000.0</v>
      </c>
      <c r="S119" s="240"/>
      <c r="T119" s="231"/>
      <c r="U119" s="242"/>
      <c r="V119" s="242"/>
      <c r="W119" s="242"/>
      <c r="X119" s="242"/>
      <c r="Y119" s="242"/>
      <c r="Z119" s="242"/>
      <c r="AA119" s="242"/>
      <c r="AB119" s="242"/>
      <c r="AC119" s="242"/>
    </row>
    <row r="120" ht="22.5" hidden="1" customHeight="1">
      <c r="A120" s="230">
        <v>46141.6755959838</v>
      </c>
      <c r="B120" s="255"/>
      <c r="C120" s="231" t="s">
        <v>410</v>
      </c>
      <c r="D120" s="231" t="s">
        <v>104</v>
      </c>
      <c r="E120" s="289"/>
      <c r="F120" s="233" t="s">
        <v>571</v>
      </c>
      <c r="G120" s="234" t="s">
        <v>1554</v>
      </c>
      <c r="H120" s="235" t="s">
        <v>1415</v>
      </c>
      <c r="I120" s="236">
        <v>1650000.0</v>
      </c>
      <c r="J120" s="236" t="s">
        <v>1416</v>
      </c>
      <c r="K120" s="237" t="s">
        <v>1417</v>
      </c>
      <c r="L120" s="231" t="s">
        <v>14</v>
      </c>
      <c r="M120" s="231"/>
      <c r="N120" s="235"/>
      <c r="O120" s="231"/>
      <c r="P120" s="230"/>
      <c r="Q120" s="230"/>
      <c r="R120" s="239"/>
      <c r="S120" s="240"/>
      <c r="T120" s="231"/>
      <c r="U120" s="242"/>
      <c r="V120" s="242"/>
      <c r="W120" s="242"/>
      <c r="X120" s="242"/>
      <c r="Y120" s="242"/>
      <c r="Z120" s="242"/>
      <c r="AA120" s="242"/>
      <c r="AB120" s="242"/>
      <c r="AC120" s="242"/>
    </row>
    <row r="121" ht="22.5" hidden="1" customHeight="1">
      <c r="A121" s="230">
        <v>46141.67555835648</v>
      </c>
      <c r="B121" s="255"/>
      <c r="C121" s="231" t="s">
        <v>82</v>
      </c>
      <c r="D121" s="231" t="s">
        <v>83</v>
      </c>
      <c r="E121" s="289"/>
      <c r="F121" s="233" t="s">
        <v>434</v>
      </c>
      <c r="G121" s="234" t="s">
        <v>1555</v>
      </c>
      <c r="H121" s="235" t="s">
        <v>1415</v>
      </c>
      <c r="I121" s="236">
        <v>2200000.0</v>
      </c>
      <c r="J121" s="236" t="s">
        <v>1416</v>
      </c>
      <c r="K121" s="237" t="s">
        <v>1417</v>
      </c>
      <c r="L121" s="231" t="s">
        <v>13</v>
      </c>
      <c r="M121" s="231"/>
      <c r="N121" s="235"/>
      <c r="O121" s="231"/>
      <c r="P121" s="230"/>
      <c r="Q121" s="230"/>
      <c r="R121" s="239"/>
      <c r="S121" s="240"/>
      <c r="T121" s="231"/>
      <c r="U121" s="242"/>
      <c r="V121" s="242"/>
      <c r="W121" s="242"/>
      <c r="X121" s="242"/>
      <c r="Y121" s="242"/>
      <c r="Z121" s="242"/>
      <c r="AA121" s="242"/>
      <c r="AB121" s="242"/>
      <c r="AC121" s="242"/>
    </row>
    <row r="122" ht="22.5" hidden="1" customHeight="1">
      <c r="A122" s="230">
        <v>46141.67551380787</v>
      </c>
      <c r="B122" s="255"/>
      <c r="C122" s="231" t="s">
        <v>1426</v>
      </c>
      <c r="D122" s="231" t="s">
        <v>1427</v>
      </c>
      <c r="E122" s="289"/>
      <c r="F122" s="233" t="s">
        <v>1556</v>
      </c>
      <c r="G122" s="234" t="s">
        <v>1557</v>
      </c>
      <c r="H122" s="235" t="s">
        <v>1430</v>
      </c>
      <c r="I122" s="236">
        <v>770000.0</v>
      </c>
      <c r="J122" s="236" t="s">
        <v>25</v>
      </c>
      <c r="K122" s="237" t="s">
        <v>1417</v>
      </c>
      <c r="L122" s="231" t="s">
        <v>1427</v>
      </c>
      <c r="M122" s="231"/>
      <c r="N122" s="235"/>
      <c r="O122" s="231"/>
      <c r="P122" s="230"/>
      <c r="Q122" s="230"/>
      <c r="R122" s="239"/>
      <c r="S122" s="240"/>
      <c r="T122" s="231" t="s">
        <v>1431</v>
      </c>
      <c r="U122" s="242"/>
      <c r="V122" s="242"/>
      <c r="W122" s="242"/>
      <c r="X122" s="242"/>
      <c r="Y122" s="242"/>
      <c r="Z122" s="242"/>
      <c r="AA122" s="242"/>
      <c r="AB122" s="242"/>
      <c r="AC122" s="242"/>
    </row>
    <row r="123" ht="22.5" hidden="1" customHeight="1">
      <c r="A123" s="230">
        <v>46141.67549273148</v>
      </c>
      <c r="B123" s="255"/>
      <c r="C123" s="231" t="s">
        <v>410</v>
      </c>
      <c r="D123" s="231" t="s">
        <v>104</v>
      </c>
      <c r="E123" s="289"/>
      <c r="F123" s="233" t="s">
        <v>91</v>
      </c>
      <c r="G123" s="234" t="s">
        <v>130</v>
      </c>
      <c r="H123" s="235" t="s">
        <v>1415</v>
      </c>
      <c r="I123" s="236">
        <v>880000.0</v>
      </c>
      <c r="J123" s="236">
        <v>1.5E8</v>
      </c>
      <c r="K123" s="237" t="s">
        <v>1417</v>
      </c>
      <c r="L123" s="231" t="s">
        <v>12</v>
      </c>
      <c r="M123" s="231" t="s">
        <v>88</v>
      </c>
      <c r="N123" s="238" t="s">
        <v>17</v>
      </c>
      <c r="O123" s="231" t="str">
        <f>IF(COUNTIFS('보고서 검토일지(26년)'!$H:$H, $G123, '보고서 검토일지(26년)'!$M:$M, "0", '보고서 검토일지(26년)'!$G:$G, $F123)&gt;0, "완료", "")</f>
        <v>완료</v>
      </c>
      <c r="P123" s="230">
        <v>46148.0</v>
      </c>
      <c r="Q123" s="230"/>
      <c r="R123" s="239"/>
      <c r="S123" s="240"/>
      <c r="T123" s="231"/>
      <c r="U123" s="242"/>
      <c r="V123" s="242"/>
      <c r="W123" s="242"/>
      <c r="X123" s="242"/>
      <c r="Y123" s="242"/>
      <c r="Z123" s="242"/>
      <c r="AA123" s="242"/>
      <c r="AB123" s="242"/>
      <c r="AC123" s="242"/>
    </row>
    <row r="124" ht="22.5" hidden="1" customHeight="1">
      <c r="A124" s="230">
        <v>46141.67215569444</v>
      </c>
      <c r="B124" s="255"/>
      <c r="C124" s="231" t="s">
        <v>331</v>
      </c>
      <c r="D124" s="231" t="s">
        <v>332</v>
      </c>
      <c r="E124" s="289"/>
      <c r="F124" s="233" t="s">
        <v>1558</v>
      </c>
      <c r="G124" s="234" t="s">
        <v>1559</v>
      </c>
      <c r="H124" s="235" t="s">
        <v>1415</v>
      </c>
      <c r="I124" s="236">
        <v>2.0E7</v>
      </c>
      <c r="J124" s="236" t="s">
        <v>1416</v>
      </c>
      <c r="K124" s="237" t="s">
        <v>1417</v>
      </c>
      <c r="L124" s="231" t="s">
        <v>12</v>
      </c>
      <c r="M124" s="231" t="s">
        <v>81</v>
      </c>
      <c r="N124" s="235"/>
      <c r="O124" s="231"/>
      <c r="P124" s="230"/>
      <c r="Q124" s="230"/>
      <c r="R124" s="239"/>
      <c r="S124" s="240"/>
      <c r="T124" s="231"/>
      <c r="U124" s="242"/>
      <c r="V124" s="242"/>
      <c r="W124" s="242"/>
      <c r="X124" s="242"/>
      <c r="Y124" s="242"/>
      <c r="Z124" s="242"/>
      <c r="AA124" s="242"/>
      <c r="AB124" s="242"/>
      <c r="AC124" s="242"/>
    </row>
    <row r="125" ht="22.5" hidden="1" customHeight="1">
      <c r="A125" s="230">
        <v>46141.67213261574</v>
      </c>
      <c r="B125" s="255"/>
      <c r="C125" s="231" t="s">
        <v>270</v>
      </c>
      <c r="D125" s="231" t="s">
        <v>83</v>
      </c>
      <c r="E125" s="289"/>
      <c r="F125" s="233" t="s">
        <v>1560</v>
      </c>
      <c r="G125" s="234" t="s">
        <v>1561</v>
      </c>
      <c r="H125" s="235" t="s">
        <v>1415</v>
      </c>
      <c r="I125" s="236">
        <v>6600000.0</v>
      </c>
      <c r="J125" s="236">
        <v>3.6E9</v>
      </c>
      <c r="K125" s="237" t="s">
        <v>1417</v>
      </c>
      <c r="L125" s="231" t="s">
        <v>13</v>
      </c>
      <c r="M125" s="231"/>
      <c r="N125" s="235"/>
      <c r="O125" s="231"/>
      <c r="P125" s="230"/>
      <c r="Q125" s="230"/>
      <c r="R125" s="239"/>
      <c r="S125" s="240"/>
      <c r="T125" s="231"/>
      <c r="U125" s="242"/>
      <c r="V125" s="242"/>
      <c r="W125" s="242"/>
      <c r="X125" s="242"/>
      <c r="Y125" s="242"/>
      <c r="Z125" s="242"/>
      <c r="AA125" s="242"/>
      <c r="AB125" s="242"/>
      <c r="AC125" s="242"/>
    </row>
    <row r="126" ht="22.5" hidden="1" customHeight="1">
      <c r="A126" s="230">
        <v>46141.672105868056</v>
      </c>
      <c r="B126" s="255"/>
      <c r="C126" s="231" t="s">
        <v>89</v>
      </c>
      <c r="D126" s="231" t="s">
        <v>90</v>
      </c>
      <c r="E126" s="289"/>
      <c r="F126" s="233" t="s">
        <v>97</v>
      </c>
      <c r="G126" s="234" t="s">
        <v>371</v>
      </c>
      <c r="H126" s="235" t="s">
        <v>1415</v>
      </c>
      <c r="I126" s="236">
        <v>660000.0</v>
      </c>
      <c r="J126" s="236">
        <v>1.0E8</v>
      </c>
      <c r="K126" s="237" t="s">
        <v>1417</v>
      </c>
      <c r="L126" s="231" t="s">
        <v>12</v>
      </c>
      <c r="M126" s="231" t="s">
        <v>88</v>
      </c>
      <c r="N126" s="238" t="s">
        <v>17</v>
      </c>
      <c r="O126" s="231" t="str">
        <f>IF(COUNTIFS('보고서 검토일지(26년)'!$H:$H, $G126, '보고서 검토일지(26년)'!$M:$M, "0", '보고서 검토일지(26년)'!$G:$G, $F126)&gt;0, "완료", "")</f>
        <v>완료</v>
      </c>
      <c r="P126" s="230">
        <v>46156.0</v>
      </c>
      <c r="Q126" s="230">
        <v>46156.0</v>
      </c>
      <c r="R126" s="239">
        <v>660000.0</v>
      </c>
      <c r="S126" s="240"/>
      <c r="T126" s="231"/>
      <c r="U126" s="242"/>
      <c r="V126" s="242"/>
      <c r="W126" s="242"/>
      <c r="X126" s="242"/>
      <c r="Y126" s="242"/>
      <c r="Z126" s="242"/>
      <c r="AA126" s="242"/>
      <c r="AB126" s="242"/>
      <c r="AC126" s="242"/>
    </row>
    <row r="127" ht="22.5" hidden="1" customHeight="1">
      <c r="A127" s="230">
        <v>46141.672082233796</v>
      </c>
      <c r="B127" s="255"/>
      <c r="C127" s="231" t="s">
        <v>410</v>
      </c>
      <c r="D127" s="231" t="s">
        <v>104</v>
      </c>
      <c r="E127" s="289"/>
      <c r="F127" s="233" t="s">
        <v>715</v>
      </c>
      <c r="G127" s="234" t="s">
        <v>1562</v>
      </c>
      <c r="H127" s="235" t="s">
        <v>1415</v>
      </c>
      <c r="I127" s="236">
        <v>770000.0</v>
      </c>
      <c r="J127" s="236">
        <v>8.7E7</v>
      </c>
      <c r="K127" s="237" t="s">
        <v>1417</v>
      </c>
      <c r="L127" s="231" t="s">
        <v>14</v>
      </c>
      <c r="M127" s="231"/>
      <c r="N127" s="235"/>
      <c r="O127" s="231"/>
      <c r="P127" s="230"/>
      <c r="Q127" s="230"/>
      <c r="R127" s="239"/>
      <c r="S127" s="240"/>
      <c r="T127" s="231"/>
      <c r="U127" s="242"/>
      <c r="V127" s="242"/>
      <c r="W127" s="242"/>
      <c r="X127" s="242"/>
      <c r="Y127" s="242"/>
      <c r="Z127" s="242"/>
      <c r="AA127" s="242"/>
      <c r="AB127" s="242"/>
      <c r="AC127" s="242"/>
    </row>
    <row r="128" ht="22.5" hidden="1" customHeight="1">
      <c r="A128" s="230">
        <v>46141.67205940972</v>
      </c>
      <c r="B128" s="255"/>
      <c r="C128" s="231" t="s">
        <v>410</v>
      </c>
      <c r="D128" s="231" t="s">
        <v>104</v>
      </c>
      <c r="E128" s="289"/>
      <c r="F128" s="233" t="s">
        <v>175</v>
      </c>
      <c r="G128" s="234" t="s">
        <v>178</v>
      </c>
      <c r="H128" s="235" t="s">
        <v>1490</v>
      </c>
      <c r="I128" s="236">
        <v>560000.0</v>
      </c>
      <c r="J128" s="236">
        <v>4.0E7</v>
      </c>
      <c r="K128" s="237" t="s">
        <v>1417</v>
      </c>
      <c r="L128" s="231" t="s">
        <v>10</v>
      </c>
      <c r="M128" s="231" t="s">
        <v>88</v>
      </c>
      <c r="N128" s="238" t="s">
        <v>17</v>
      </c>
      <c r="O128" s="231" t="str">
        <f>IF(COUNTIFS('보고서 검토일지(26년)'!$H:$H, $G128, '보고서 검토일지(26년)'!$M:$M, "0", '보고서 검토일지(26년)'!$G:$G, $F128)&gt;0, "완료", "")</f>
        <v>완료</v>
      </c>
      <c r="P128" s="230">
        <v>46141.0</v>
      </c>
      <c r="Q128" s="230"/>
      <c r="R128" s="239"/>
      <c r="S128" s="240"/>
      <c r="T128" s="231"/>
      <c r="U128" s="242"/>
      <c r="V128" s="242"/>
      <c r="W128" s="242"/>
      <c r="X128" s="242"/>
      <c r="Y128" s="242"/>
      <c r="Z128" s="242"/>
      <c r="AA128" s="242"/>
      <c r="AB128" s="242"/>
      <c r="AC128" s="242"/>
    </row>
    <row r="129" ht="22.5" hidden="1" customHeight="1">
      <c r="A129" s="230">
        <v>46141.672002928244</v>
      </c>
      <c r="B129" s="255"/>
      <c r="C129" s="231" t="s">
        <v>82</v>
      </c>
      <c r="D129" s="231" t="s">
        <v>83</v>
      </c>
      <c r="E129" s="289"/>
      <c r="F129" s="233" t="s">
        <v>441</v>
      </c>
      <c r="G129" s="234" t="s">
        <v>378</v>
      </c>
      <c r="H129" s="235" t="s">
        <v>1415</v>
      </c>
      <c r="I129" s="236">
        <v>2200000.0</v>
      </c>
      <c r="J129" s="236" t="s">
        <v>1416</v>
      </c>
      <c r="K129" s="237" t="s">
        <v>1417</v>
      </c>
      <c r="L129" s="231" t="s">
        <v>12</v>
      </c>
      <c r="M129" s="231" t="s">
        <v>81</v>
      </c>
      <c r="N129" s="238" t="s">
        <v>17</v>
      </c>
      <c r="O129" s="231" t="str">
        <f>IF(COUNTIFS('보고서 검토일지(26년)'!$H:$H, $G129, '보고서 검토일지(26년)'!$M:$M, "0", '보고서 검토일지(26년)'!$G:$G, $F129)&gt;0, "완료", "")</f>
        <v>완료</v>
      </c>
      <c r="P129" s="230">
        <v>46150.0</v>
      </c>
      <c r="Q129" s="230"/>
      <c r="R129" s="239"/>
      <c r="S129" s="240"/>
      <c r="T129" s="231"/>
      <c r="U129" s="242"/>
      <c r="V129" s="242"/>
      <c r="W129" s="242"/>
      <c r="X129" s="242"/>
      <c r="Y129" s="242"/>
      <c r="Z129" s="242"/>
      <c r="AA129" s="242"/>
      <c r="AB129" s="242"/>
      <c r="AC129" s="242"/>
    </row>
    <row r="130" ht="22.5" customHeight="1">
      <c r="A130" s="213">
        <v>46140.60618364583</v>
      </c>
      <c r="B130" s="214"/>
      <c r="C130" s="214" t="s">
        <v>222</v>
      </c>
      <c r="D130" s="214" t="s">
        <v>223</v>
      </c>
      <c r="E130" s="215"/>
      <c r="F130" s="216" t="s">
        <v>1563</v>
      </c>
      <c r="G130" s="217" t="s">
        <v>1564</v>
      </c>
      <c r="H130" s="218" t="s">
        <v>1415</v>
      </c>
      <c r="I130" s="219">
        <v>1650000.0</v>
      </c>
      <c r="J130" s="219" t="s">
        <v>1416</v>
      </c>
      <c r="K130" s="220" t="s">
        <v>1417</v>
      </c>
      <c r="L130" s="214" t="s">
        <v>12</v>
      </c>
      <c r="M130" s="221" t="s">
        <v>81</v>
      </c>
      <c r="N130" s="222"/>
      <c r="O130" s="221"/>
      <c r="P130" s="223"/>
      <c r="Q130" s="223"/>
      <c r="R130" s="224"/>
      <c r="S130" s="225"/>
      <c r="T130" s="214"/>
      <c r="U130" s="201"/>
      <c r="V130" s="201"/>
      <c r="W130" s="201"/>
      <c r="X130" s="201"/>
      <c r="Y130" s="201"/>
      <c r="Z130" s="201"/>
      <c r="AA130" s="201"/>
      <c r="AB130" s="201"/>
      <c r="AC130" s="201"/>
    </row>
    <row r="131" ht="22.5" hidden="1" customHeight="1">
      <c r="A131" s="230">
        <v>46140.71831271991</v>
      </c>
      <c r="B131" s="255"/>
      <c r="C131" s="231" t="s">
        <v>110</v>
      </c>
      <c r="D131" s="231" t="s">
        <v>111</v>
      </c>
      <c r="E131" s="289"/>
      <c r="F131" s="233" t="s">
        <v>142</v>
      </c>
      <c r="G131" s="234" t="s">
        <v>449</v>
      </c>
      <c r="H131" s="235" t="s">
        <v>1415</v>
      </c>
      <c r="I131" s="236">
        <v>440000.0</v>
      </c>
      <c r="J131" s="236">
        <v>5.0E7</v>
      </c>
      <c r="K131" s="237" t="s">
        <v>1417</v>
      </c>
      <c r="L131" s="231" t="s">
        <v>12</v>
      </c>
      <c r="M131" s="231" t="s">
        <v>88</v>
      </c>
      <c r="N131" s="238" t="s">
        <v>17</v>
      </c>
      <c r="O131" s="231" t="str">
        <f>IF(COUNTIFS('보고서 검토일지(26년)'!$H:$H, $G131, '보고서 검토일지(26년)'!$M:$M, "0", '보고서 검토일지(26년)'!$G:$G, $F131)&gt;0, "완료", "")</f>
        <v>완료</v>
      </c>
      <c r="P131" s="230">
        <v>46148.0</v>
      </c>
      <c r="Q131" s="230">
        <v>46148.0</v>
      </c>
      <c r="R131" s="236">
        <v>440000.0</v>
      </c>
      <c r="S131" s="240"/>
      <c r="T131" s="231"/>
      <c r="U131" s="242"/>
      <c r="V131" s="242"/>
      <c r="W131" s="242"/>
      <c r="X131" s="242"/>
      <c r="Y131" s="242"/>
      <c r="Z131" s="242"/>
      <c r="AA131" s="242"/>
      <c r="AB131" s="242"/>
      <c r="AC131" s="242"/>
    </row>
    <row r="132" ht="22.5" hidden="1" customHeight="1">
      <c r="A132" s="230">
        <v>46140.716804490745</v>
      </c>
      <c r="B132" s="255"/>
      <c r="C132" s="231" t="s">
        <v>89</v>
      </c>
      <c r="D132" s="231" t="s">
        <v>90</v>
      </c>
      <c r="E132" s="289"/>
      <c r="F132" s="233" t="s">
        <v>97</v>
      </c>
      <c r="G132" s="234" t="s">
        <v>479</v>
      </c>
      <c r="H132" s="235" t="s">
        <v>1415</v>
      </c>
      <c r="I132" s="236">
        <v>770000.0</v>
      </c>
      <c r="J132" s="236">
        <v>1.4E8</v>
      </c>
      <c r="K132" s="237" t="s">
        <v>1417</v>
      </c>
      <c r="L132" s="231" t="s">
        <v>12</v>
      </c>
      <c r="M132" s="231" t="s">
        <v>88</v>
      </c>
      <c r="N132" s="238" t="s">
        <v>17</v>
      </c>
      <c r="O132" s="231" t="str">
        <f>IF(COUNTIFS('보고서 검토일지(26년)'!$H:$H, $G132, '보고서 검토일지(26년)'!$M:$M, "0", '보고서 검토일지(26년)'!$G:$G, $F132)&gt;0, "완료", "")</f>
        <v>완료</v>
      </c>
      <c r="P132" s="230">
        <v>46141.0</v>
      </c>
      <c r="Q132" s="230">
        <v>46142.0</v>
      </c>
      <c r="R132" s="236">
        <v>770000.0</v>
      </c>
      <c r="S132" s="240"/>
      <c r="T132" s="231"/>
      <c r="U132" s="242"/>
      <c r="V132" s="242"/>
      <c r="W132" s="242"/>
      <c r="X132" s="242"/>
      <c r="Y132" s="242"/>
      <c r="Z132" s="242"/>
      <c r="AA132" s="242"/>
      <c r="AB132" s="242"/>
      <c r="AC132" s="242"/>
    </row>
    <row r="133" ht="22.5" hidden="1" customHeight="1">
      <c r="A133" s="230">
        <v>46140.71438634259</v>
      </c>
      <c r="B133" s="255"/>
      <c r="C133" s="231" t="s">
        <v>1565</v>
      </c>
      <c r="D133" s="231" t="s">
        <v>851</v>
      </c>
      <c r="E133" s="289"/>
      <c r="F133" s="233" t="s">
        <v>1566</v>
      </c>
      <c r="G133" s="234" t="s">
        <v>1567</v>
      </c>
      <c r="H133" s="235" t="s">
        <v>1415</v>
      </c>
      <c r="I133" s="236">
        <v>6.6E7</v>
      </c>
      <c r="J133" s="236" t="s">
        <v>1416</v>
      </c>
      <c r="K133" s="237" t="s">
        <v>1417</v>
      </c>
      <c r="L133" s="231" t="s">
        <v>13</v>
      </c>
      <c r="M133" s="231"/>
      <c r="N133" s="235"/>
      <c r="O133" s="231"/>
      <c r="P133" s="230"/>
      <c r="Q133" s="230"/>
      <c r="R133" s="239"/>
      <c r="S133" s="240"/>
      <c r="T133" s="231"/>
      <c r="U133" s="242"/>
      <c r="V133" s="242"/>
      <c r="W133" s="242"/>
      <c r="X133" s="242"/>
      <c r="Y133" s="242"/>
      <c r="Z133" s="242"/>
      <c r="AA133" s="242"/>
      <c r="AB133" s="242"/>
      <c r="AC133" s="242"/>
    </row>
    <row r="134" ht="22.5" hidden="1" customHeight="1">
      <c r="A134" s="230">
        <v>46140.714349375005</v>
      </c>
      <c r="B134" s="255"/>
      <c r="C134" s="231" t="s">
        <v>82</v>
      </c>
      <c r="D134" s="231" t="s">
        <v>83</v>
      </c>
      <c r="E134" s="289"/>
      <c r="F134" s="233" t="s">
        <v>1568</v>
      </c>
      <c r="G134" s="234" t="s">
        <v>1038</v>
      </c>
      <c r="H134" s="235" t="s">
        <v>1415</v>
      </c>
      <c r="I134" s="236">
        <v>660000.0</v>
      </c>
      <c r="J134" s="236">
        <v>9.0E8</v>
      </c>
      <c r="K134" s="237" t="s">
        <v>1417</v>
      </c>
      <c r="L134" s="231" t="s">
        <v>12</v>
      </c>
      <c r="M134" s="231" t="s">
        <v>81</v>
      </c>
      <c r="N134" s="235"/>
      <c r="O134" s="231"/>
      <c r="P134" s="230"/>
      <c r="Q134" s="230"/>
      <c r="R134" s="239"/>
      <c r="S134" s="240"/>
      <c r="T134" s="231"/>
      <c r="U134" s="242"/>
      <c r="V134" s="242"/>
      <c r="W134" s="242"/>
      <c r="X134" s="242"/>
      <c r="Y134" s="242"/>
      <c r="Z134" s="242"/>
      <c r="AA134" s="242"/>
      <c r="AB134" s="242"/>
      <c r="AC134" s="242"/>
    </row>
    <row r="135" ht="22.5" hidden="1" customHeight="1">
      <c r="A135" s="230">
        <v>46140.60618364583</v>
      </c>
      <c r="B135" s="255"/>
      <c r="C135" s="231" t="s">
        <v>222</v>
      </c>
      <c r="D135" s="231" t="s">
        <v>223</v>
      </c>
      <c r="E135" s="289"/>
      <c r="F135" s="233" t="s">
        <v>1563</v>
      </c>
      <c r="G135" s="234" t="s">
        <v>1564</v>
      </c>
      <c r="H135" s="235" t="s">
        <v>1415</v>
      </c>
      <c r="I135" s="236">
        <v>1650000.0</v>
      </c>
      <c r="J135" s="236" t="s">
        <v>1416</v>
      </c>
      <c r="K135" s="237" t="s">
        <v>1417</v>
      </c>
      <c r="L135" s="231" t="s">
        <v>13</v>
      </c>
      <c r="M135" s="231"/>
      <c r="N135" s="235"/>
      <c r="O135" s="231"/>
      <c r="P135" s="230"/>
      <c r="Q135" s="230"/>
      <c r="R135" s="239"/>
      <c r="S135" s="240"/>
      <c r="T135" s="231"/>
      <c r="U135" s="242"/>
      <c r="V135" s="242"/>
      <c r="W135" s="242"/>
      <c r="X135" s="242"/>
      <c r="Y135" s="242"/>
      <c r="Z135" s="242"/>
      <c r="AA135" s="242"/>
      <c r="AB135" s="242"/>
      <c r="AC135" s="242"/>
    </row>
    <row r="136" ht="22.5" hidden="1" customHeight="1">
      <c r="A136" s="230">
        <v>46139.0</v>
      </c>
      <c r="B136" s="255"/>
      <c r="C136" s="231" t="s">
        <v>1426</v>
      </c>
      <c r="D136" s="231" t="s">
        <v>1427</v>
      </c>
      <c r="E136" s="289"/>
      <c r="F136" s="233" t="s">
        <v>1569</v>
      </c>
      <c r="G136" s="234" t="s">
        <v>1570</v>
      </c>
      <c r="H136" s="235" t="s">
        <v>1430</v>
      </c>
      <c r="I136" s="236">
        <v>1.3E7</v>
      </c>
      <c r="J136" s="236" t="s">
        <v>1416</v>
      </c>
      <c r="K136" s="237" t="s">
        <v>1417</v>
      </c>
      <c r="L136" s="231" t="s">
        <v>1427</v>
      </c>
      <c r="M136" s="231"/>
      <c r="N136" s="235"/>
      <c r="O136" s="231"/>
      <c r="P136" s="230"/>
      <c r="Q136" s="230"/>
      <c r="R136" s="239"/>
      <c r="S136" s="240"/>
      <c r="T136" s="231"/>
      <c r="U136" s="203"/>
      <c r="V136" s="203"/>
      <c r="W136" s="203"/>
      <c r="X136" s="203"/>
      <c r="Y136" s="203"/>
      <c r="Z136" s="203"/>
      <c r="AA136" s="203"/>
      <c r="AB136" s="203"/>
      <c r="AC136" s="203"/>
    </row>
    <row r="137" ht="22.5" hidden="1" customHeight="1">
      <c r="A137" s="230">
        <v>46139.0</v>
      </c>
      <c r="B137" s="255"/>
      <c r="C137" s="231" t="s">
        <v>82</v>
      </c>
      <c r="D137" s="231" t="s">
        <v>83</v>
      </c>
      <c r="E137" s="289"/>
      <c r="F137" s="233" t="s">
        <v>1571</v>
      </c>
      <c r="G137" s="234" t="s">
        <v>1555</v>
      </c>
      <c r="H137" s="235" t="s">
        <v>1415</v>
      </c>
      <c r="I137" s="236">
        <v>3300000.0</v>
      </c>
      <c r="J137" s="236" t="s">
        <v>1416</v>
      </c>
      <c r="K137" s="237" t="s">
        <v>1417</v>
      </c>
      <c r="L137" s="231" t="s">
        <v>13</v>
      </c>
      <c r="M137" s="231"/>
      <c r="N137" s="235"/>
      <c r="O137" s="231"/>
      <c r="P137" s="230"/>
      <c r="Q137" s="230"/>
      <c r="R137" s="239"/>
      <c r="S137" s="240"/>
      <c r="T137" s="231"/>
      <c r="U137" s="203"/>
      <c r="V137" s="203"/>
      <c r="W137" s="203"/>
      <c r="X137" s="203"/>
      <c r="Y137" s="203"/>
      <c r="Z137" s="203"/>
      <c r="AA137" s="203"/>
      <c r="AB137" s="203"/>
      <c r="AC137" s="203"/>
    </row>
    <row r="138" ht="22.5" hidden="1" customHeight="1">
      <c r="A138" s="230">
        <v>46139.0</v>
      </c>
      <c r="B138" s="255"/>
      <c r="C138" s="231" t="s">
        <v>1476</v>
      </c>
      <c r="D138" s="231" t="s">
        <v>536</v>
      </c>
      <c r="E138" s="289"/>
      <c r="F138" s="233" t="s">
        <v>1572</v>
      </c>
      <c r="G138" s="234" t="s">
        <v>1573</v>
      </c>
      <c r="H138" s="235" t="s">
        <v>1415</v>
      </c>
      <c r="I138" s="236">
        <v>1200000.0</v>
      </c>
      <c r="J138" s="236" t="s">
        <v>1416</v>
      </c>
      <c r="K138" s="237" t="s">
        <v>1417</v>
      </c>
      <c r="L138" s="231" t="s">
        <v>14</v>
      </c>
      <c r="M138" s="231"/>
      <c r="N138" s="235"/>
      <c r="O138" s="231"/>
      <c r="P138" s="230"/>
      <c r="Q138" s="230"/>
      <c r="R138" s="239"/>
      <c r="S138" s="240"/>
      <c r="T138" s="231"/>
      <c r="U138" s="203"/>
      <c r="V138" s="203"/>
      <c r="W138" s="203"/>
      <c r="X138" s="203"/>
      <c r="Y138" s="203"/>
      <c r="Z138" s="203"/>
      <c r="AA138" s="203"/>
      <c r="AB138" s="203"/>
      <c r="AC138" s="203"/>
    </row>
    <row r="139" ht="22.5" hidden="1" customHeight="1">
      <c r="A139" s="230">
        <v>46139.0</v>
      </c>
      <c r="B139" s="255"/>
      <c r="C139" s="231" t="s">
        <v>1476</v>
      </c>
      <c r="D139" s="231" t="s">
        <v>83</v>
      </c>
      <c r="E139" s="289"/>
      <c r="F139" s="233" t="s">
        <v>439</v>
      </c>
      <c r="G139" s="234" t="s">
        <v>378</v>
      </c>
      <c r="H139" s="235" t="s">
        <v>1415</v>
      </c>
      <c r="I139" s="236">
        <v>2750000.0</v>
      </c>
      <c r="J139" s="236" t="s">
        <v>1416</v>
      </c>
      <c r="K139" s="237" t="s">
        <v>1417</v>
      </c>
      <c r="L139" s="231" t="s">
        <v>12</v>
      </c>
      <c r="M139" s="231" t="s">
        <v>81</v>
      </c>
      <c r="N139" s="238" t="s">
        <v>17</v>
      </c>
      <c r="O139" s="231" t="str">
        <f>IF(COUNTIFS('보고서 검토일지(26년)'!$H:$H, $G139, '보고서 검토일지(26년)'!$M:$M, "0", '보고서 검토일지(26년)'!$G:$G, $F139)&gt;0, "완료", "")</f>
        <v>완료</v>
      </c>
      <c r="P139" s="230">
        <v>46150.0</v>
      </c>
      <c r="Q139" s="230"/>
      <c r="R139" s="239"/>
      <c r="S139" s="240"/>
      <c r="T139" s="231"/>
      <c r="U139" s="203"/>
      <c r="V139" s="203"/>
      <c r="W139" s="203"/>
      <c r="X139" s="203"/>
      <c r="Y139" s="203"/>
      <c r="Z139" s="203"/>
      <c r="AA139" s="203"/>
      <c r="AB139" s="203"/>
      <c r="AC139" s="203"/>
    </row>
    <row r="140" ht="22.5" hidden="1" customHeight="1">
      <c r="A140" s="230">
        <v>46139.0</v>
      </c>
      <c r="B140" s="255"/>
      <c r="C140" s="231" t="s">
        <v>410</v>
      </c>
      <c r="D140" s="231" t="s">
        <v>104</v>
      </c>
      <c r="E140" s="289"/>
      <c r="F140" s="233" t="s">
        <v>654</v>
      </c>
      <c r="G140" s="234" t="s">
        <v>1574</v>
      </c>
      <c r="H140" s="235" t="s">
        <v>1415</v>
      </c>
      <c r="I140" s="236">
        <v>770000.0</v>
      </c>
      <c r="J140" s="236">
        <v>2.86E8</v>
      </c>
      <c r="K140" s="237" t="s">
        <v>1417</v>
      </c>
      <c r="L140" s="231" t="s">
        <v>14</v>
      </c>
      <c r="M140" s="231"/>
      <c r="N140" s="235"/>
      <c r="O140" s="231"/>
      <c r="P140" s="230"/>
      <c r="Q140" s="230"/>
      <c r="R140" s="239"/>
      <c r="S140" s="240"/>
      <c r="T140" s="231"/>
      <c r="U140" s="203"/>
      <c r="V140" s="203"/>
      <c r="W140" s="203"/>
      <c r="X140" s="203"/>
      <c r="Y140" s="203"/>
      <c r="Z140" s="203"/>
      <c r="AA140" s="203"/>
      <c r="AB140" s="203"/>
      <c r="AC140" s="203"/>
    </row>
    <row r="141" ht="22.5" hidden="1" customHeight="1">
      <c r="A141" s="230">
        <v>46136.0</v>
      </c>
      <c r="B141" s="255"/>
      <c r="C141" s="231" t="s">
        <v>410</v>
      </c>
      <c r="D141" s="231" t="s">
        <v>104</v>
      </c>
      <c r="E141" s="289"/>
      <c r="F141" s="233" t="s">
        <v>1199</v>
      </c>
      <c r="G141" s="234" t="s">
        <v>1575</v>
      </c>
      <c r="H141" s="235" t="s">
        <v>1415</v>
      </c>
      <c r="I141" s="236">
        <v>1600000.0</v>
      </c>
      <c r="J141" s="236">
        <v>1.11E9</v>
      </c>
      <c r="K141" s="237" t="s">
        <v>1417</v>
      </c>
      <c r="L141" s="231" t="s">
        <v>14</v>
      </c>
      <c r="M141" s="231"/>
      <c r="N141" s="235"/>
      <c r="O141" s="231"/>
      <c r="P141" s="230"/>
      <c r="Q141" s="230"/>
      <c r="R141" s="239"/>
      <c r="S141" s="240"/>
      <c r="T141" s="231"/>
      <c r="U141" s="242"/>
      <c r="V141" s="242"/>
      <c r="W141" s="242"/>
      <c r="X141" s="242"/>
      <c r="Y141" s="242"/>
      <c r="Z141" s="242"/>
      <c r="AA141" s="242"/>
      <c r="AB141" s="242"/>
      <c r="AC141" s="242"/>
    </row>
    <row r="142" ht="22.5" hidden="1" customHeight="1">
      <c r="A142" s="230">
        <v>46136.0</v>
      </c>
      <c r="B142" s="255"/>
      <c r="C142" s="231" t="s">
        <v>89</v>
      </c>
      <c r="D142" s="231" t="s">
        <v>90</v>
      </c>
      <c r="E142" s="289"/>
      <c r="F142" s="233" t="s">
        <v>97</v>
      </c>
      <c r="G142" s="234" t="s">
        <v>492</v>
      </c>
      <c r="H142" s="235" t="s">
        <v>1415</v>
      </c>
      <c r="I142" s="236">
        <v>900000.0</v>
      </c>
      <c r="J142" s="236">
        <v>1.6E8</v>
      </c>
      <c r="K142" s="237" t="s">
        <v>1417</v>
      </c>
      <c r="L142" s="231" t="s">
        <v>12</v>
      </c>
      <c r="M142" s="231" t="s">
        <v>88</v>
      </c>
      <c r="N142" s="238" t="s">
        <v>17</v>
      </c>
      <c r="O142" s="231" t="str">
        <f>IF(COUNTIFS('보고서 검토일지(26년)'!$H:$H, $G142, '보고서 검토일지(26년)'!$M:$M, "0", '보고서 검토일지(26년)'!$G:$G, $F142)&gt;0, "완료", "")</f>
        <v>완료</v>
      </c>
      <c r="P142" s="230">
        <v>46141.0</v>
      </c>
      <c r="Q142" s="230">
        <v>46141.0</v>
      </c>
      <c r="R142" s="236">
        <v>900000.0</v>
      </c>
      <c r="S142" s="240"/>
      <c r="T142" s="231"/>
      <c r="U142" s="242"/>
      <c r="V142" s="242"/>
      <c r="W142" s="242"/>
      <c r="X142" s="242"/>
      <c r="Y142" s="242"/>
      <c r="Z142" s="242"/>
      <c r="AA142" s="242"/>
      <c r="AB142" s="242"/>
      <c r="AC142" s="242"/>
    </row>
    <row r="143" ht="22.5" hidden="1" customHeight="1">
      <c r="A143" s="230">
        <v>46136.0</v>
      </c>
      <c r="B143" s="255"/>
      <c r="C143" s="231" t="s">
        <v>1426</v>
      </c>
      <c r="D143" s="231" t="s">
        <v>1427</v>
      </c>
      <c r="E143" s="289"/>
      <c r="F143" s="233" t="s">
        <v>1576</v>
      </c>
      <c r="G143" s="234" t="s">
        <v>1577</v>
      </c>
      <c r="H143" s="235" t="s">
        <v>1430</v>
      </c>
      <c r="I143" s="236">
        <v>9900000.0</v>
      </c>
      <c r="J143" s="236" t="s">
        <v>25</v>
      </c>
      <c r="K143" s="237" t="s">
        <v>1417</v>
      </c>
      <c r="L143" s="231" t="s">
        <v>1427</v>
      </c>
      <c r="M143" s="231"/>
      <c r="N143" s="235"/>
      <c r="O143" s="231"/>
      <c r="P143" s="230"/>
      <c r="Q143" s="230"/>
      <c r="R143" s="239"/>
      <c r="S143" s="240"/>
      <c r="T143" s="231" t="s">
        <v>1449</v>
      </c>
      <c r="U143" s="242"/>
      <c r="V143" s="242"/>
      <c r="W143" s="242"/>
      <c r="X143" s="242"/>
      <c r="Y143" s="242"/>
      <c r="Z143" s="242"/>
      <c r="AA143" s="242"/>
      <c r="AB143" s="242"/>
      <c r="AC143" s="242"/>
    </row>
    <row r="144" ht="22.5" hidden="1" customHeight="1">
      <c r="A144" s="230">
        <v>46136.0</v>
      </c>
      <c r="B144" s="255"/>
      <c r="C144" s="231" t="s">
        <v>1426</v>
      </c>
      <c r="D144" s="231" t="s">
        <v>1427</v>
      </c>
      <c r="E144" s="289"/>
      <c r="F144" s="233" t="s">
        <v>1578</v>
      </c>
      <c r="G144" s="234" t="s">
        <v>1579</v>
      </c>
      <c r="H144" s="235" t="s">
        <v>1430</v>
      </c>
      <c r="I144" s="236">
        <v>3850000.0</v>
      </c>
      <c r="J144" s="236" t="s">
        <v>25</v>
      </c>
      <c r="K144" s="237" t="s">
        <v>1417</v>
      </c>
      <c r="L144" s="231" t="s">
        <v>1427</v>
      </c>
      <c r="M144" s="231"/>
      <c r="N144" s="235"/>
      <c r="O144" s="231"/>
      <c r="P144" s="230"/>
      <c r="Q144" s="230"/>
      <c r="R144" s="239"/>
      <c r="S144" s="240"/>
      <c r="T144" s="231" t="s">
        <v>1449</v>
      </c>
      <c r="U144" s="242"/>
      <c r="V144" s="242"/>
      <c r="W144" s="242"/>
      <c r="X144" s="242"/>
      <c r="Y144" s="242"/>
      <c r="Z144" s="242"/>
      <c r="AA144" s="242"/>
      <c r="AB144" s="242"/>
      <c r="AC144" s="242"/>
    </row>
    <row r="145" ht="22.5" hidden="1" customHeight="1">
      <c r="A145" s="230">
        <v>46135.0</v>
      </c>
      <c r="B145" s="255"/>
      <c r="C145" s="231" t="s">
        <v>110</v>
      </c>
      <c r="D145" s="231" t="s">
        <v>111</v>
      </c>
      <c r="E145" s="289"/>
      <c r="F145" s="233" t="s">
        <v>447</v>
      </c>
      <c r="G145" s="234" t="s">
        <v>448</v>
      </c>
      <c r="H145" s="235" t="s">
        <v>1415</v>
      </c>
      <c r="I145" s="236">
        <v>6.0E7</v>
      </c>
      <c r="J145" s="236">
        <v>660000.0</v>
      </c>
      <c r="K145" s="237" t="s">
        <v>1417</v>
      </c>
      <c r="L145" s="231" t="s">
        <v>12</v>
      </c>
      <c r="M145" s="231" t="s">
        <v>88</v>
      </c>
      <c r="N145" s="238" t="s">
        <v>17</v>
      </c>
      <c r="O145" s="231" t="str">
        <f>IF(COUNTIFS('보고서 검토일지(26년)'!$H:$H, $G145, '보고서 검토일지(26년)'!$M:$M, "0", '보고서 검토일지(26년)'!$G:$G, $F145)&gt;0, "완료", "")</f>
        <v>완료</v>
      </c>
      <c r="P145" s="230">
        <v>46148.0</v>
      </c>
      <c r="Q145" s="230"/>
      <c r="R145" s="239"/>
      <c r="S145" s="240"/>
      <c r="T145" s="231"/>
      <c r="U145" s="203"/>
      <c r="V145" s="203"/>
      <c r="W145" s="203"/>
      <c r="X145" s="203"/>
      <c r="Y145" s="203"/>
      <c r="Z145" s="203"/>
      <c r="AA145" s="203"/>
      <c r="AB145" s="203"/>
      <c r="AC145" s="203"/>
    </row>
    <row r="146" ht="22.5" hidden="1" customHeight="1">
      <c r="A146" s="230">
        <v>46135.0</v>
      </c>
      <c r="B146" s="255"/>
      <c r="C146" s="231" t="s">
        <v>82</v>
      </c>
      <c r="D146" s="231" t="s">
        <v>83</v>
      </c>
      <c r="E146" s="289"/>
      <c r="F146" s="233" t="s">
        <v>1580</v>
      </c>
      <c r="G146" s="234" t="s">
        <v>1581</v>
      </c>
      <c r="H146" s="235" t="s">
        <v>1415</v>
      </c>
      <c r="I146" s="236">
        <v>880000.0</v>
      </c>
      <c r="J146" s="236" t="s">
        <v>1416</v>
      </c>
      <c r="K146" s="237" t="s">
        <v>1444</v>
      </c>
      <c r="L146" s="231" t="s">
        <v>13</v>
      </c>
      <c r="M146" s="231"/>
      <c r="N146" s="235"/>
      <c r="O146" s="231"/>
      <c r="P146" s="230"/>
      <c r="Q146" s="230"/>
      <c r="R146" s="239"/>
      <c r="S146" s="240"/>
      <c r="T146" s="231"/>
      <c r="U146" s="242"/>
      <c r="V146" s="242"/>
      <c r="W146" s="242"/>
      <c r="X146" s="242"/>
      <c r="Y146" s="242"/>
      <c r="Z146" s="242"/>
      <c r="AA146" s="242"/>
      <c r="AB146" s="242"/>
      <c r="AC146" s="242"/>
    </row>
    <row r="147" ht="22.5" hidden="1" customHeight="1">
      <c r="A147" s="292">
        <v>46135.0</v>
      </c>
      <c r="B147" s="293"/>
      <c r="C147" s="294" t="s">
        <v>110</v>
      </c>
      <c r="D147" s="294" t="s">
        <v>111</v>
      </c>
      <c r="E147" s="295"/>
      <c r="F147" s="296" t="s">
        <v>537</v>
      </c>
      <c r="G147" s="297" t="s">
        <v>1582</v>
      </c>
      <c r="H147" s="298" t="s">
        <v>1415</v>
      </c>
      <c r="I147" s="299" t="s">
        <v>25</v>
      </c>
      <c r="J147" s="299" t="s">
        <v>1416</v>
      </c>
      <c r="K147" s="300" t="s">
        <v>1444</v>
      </c>
      <c r="L147" s="294" t="s">
        <v>1437</v>
      </c>
      <c r="M147" s="294"/>
      <c r="N147" s="298"/>
      <c r="O147" s="294"/>
      <c r="P147" s="292"/>
      <c r="Q147" s="292"/>
      <c r="R147" s="301"/>
      <c r="S147" s="302"/>
      <c r="T147" s="294"/>
      <c r="U147" s="205"/>
      <c r="V147" s="205"/>
      <c r="W147" s="205"/>
      <c r="X147" s="205"/>
      <c r="Y147" s="205"/>
      <c r="Z147" s="205"/>
      <c r="AA147" s="205"/>
      <c r="AB147" s="205"/>
      <c r="AC147" s="205"/>
    </row>
    <row r="148" ht="22.5" hidden="1" customHeight="1">
      <c r="A148" s="230">
        <v>46134.0</v>
      </c>
      <c r="B148" s="255"/>
      <c r="C148" s="231" t="s">
        <v>82</v>
      </c>
      <c r="D148" s="231" t="s">
        <v>83</v>
      </c>
      <c r="E148" s="303"/>
      <c r="F148" s="233" t="s">
        <v>1583</v>
      </c>
      <c r="G148" s="234" t="s">
        <v>173</v>
      </c>
      <c r="H148" s="235" t="s">
        <v>1415</v>
      </c>
      <c r="I148" s="236">
        <v>440000.0</v>
      </c>
      <c r="J148" s="236" t="s">
        <v>1416</v>
      </c>
      <c r="K148" s="237" t="s">
        <v>1417</v>
      </c>
      <c r="L148" s="231" t="s">
        <v>12</v>
      </c>
      <c r="M148" s="231" t="s">
        <v>81</v>
      </c>
      <c r="N148" s="235"/>
      <c r="O148" s="231"/>
      <c r="P148" s="230"/>
      <c r="Q148" s="230"/>
      <c r="R148" s="239"/>
      <c r="S148" s="240"/>
      <c r="T148" s="231"/>
      <c r="U148" s="203"/>
      <c r="V148" s="203"/>
      <c r="W148" s="203"/>
      <c r="X148" s="203"/>
      <c r="Y148" s="203"/>
      <c r="Z148" s="203"/>
      <c r="AA148" s="203"/>
      <c r="AB148" s="203"/>
      <c r="AC148" s="203"/>
    </row>
    <row r="149" ht="22.5" hidden="1" customHeight="1">
      <c r="A149" s="230">
        <v>46134.0</v>
      </c>
      <c r="B149" s="255"/>
      <c r="C149" s="231" t="s">
        <v>1426</v>
      </c>
      <c r="D149" s="231" t="s">
        <v>1427</v>
      </c>
      <c r="E149" s="303"/>
      <c r="F149" s="233" t="s">
        <v>1584</v>
      </c>
      <c r="G149" s="234" t="s">
        <v>1585</v>
      </c>
      <c r="H149" s="235" t="s">
        <v>1430</v>
      </c>
      <c r="I149" s="236">
        <v>3850000.0</v>
      </c>
      <c r="J149" s="236" t="s">
        <v>25</v>
      </c>
      <c r="K149" s="237" t="s">
        <v>1417</v>
      </c>
      <c r="L149" s="231" t="s">
        <v>1427</v>
      </c>
      <c r="M149" s="231"/>
      <c r="N149" s="235"/>
      <c r="O149" s="231"/>
      <c r="P149" s="230"/>
      <c r="Q149" s="230"/>
      <c r="R149" s="239"/>
      <c r="S149" s="240"/>
      <c r="T149" s="231" t="s">
        <v>1449</v>
      </c>
      <c r="U149" s="203"/>
      <c r="V149" s="203"/>
      <c r="W149" s="203"/>
      <c r="X149" s="203"/>
      <c r="Y149" s="203"/>
      <c r="Z149" s="203"/>
      <c r="AA149" s="203"/>
      <c r="AB149" s="203"/>
      <c r="AC149" s="203"/>
    </row>
    <row r="150" ht="22.5" hidden="1" customHeight="1">
      <c r="A150" s="230">
        <v>46134.0</v>
      </c>
      <c r="B150" s="255"/>
      <c r="C150" s="231" t="s">
        <v>1426</v>
      </c>
      <c r="D150" s="231" t="s">
        <v>1427</v>
      </c>
      <c r="E150" s="303"/>
      <c r="F150" s="233" t="s">
        <v>1586</v>
      </c>
      <c r="G150" s="234" t="s">
        <v>1587</v>
      </c>
      <c r="H150" s="235" t="s">
        <v>1430</v>
      </c>
      <c r="I150" s="236">
        <v>880000.0</v>
      </c>
      <c r="J150" s="236" t="s">
        <v>25</v>
      </c>
      <c r="K150" s="237" t="s">
        <v>1417</v>
      </c>
      <c r="L150" s="231" t="s">
        <v>1427</v>
      </c>
      <c r="M150" s="231"/>
      <c r="N150" s="235"/>
      <c r="O150" s="231"/>
      <c r="P150" s="230"/>
      <c r="Q150" s="230"/>
      <c r="R150" s="239"/>
      <c r="S150" s="240"/>
      <c r="T150" s="231" t="s">
        <v>1431</v>
      </c>
      <c r="U150" s="203"/>
      <c r="V150" s="203"/>
      <c r="W150" s="203"/>
      <c r="X150" s="203"/>
      <c r="Y150" s="203"/>
      <c r="Z150" s="203"/>
      <c r="AA150" s="203"/>
      <c r="AB150" s="203"/>
      <c r="AC150" s="203"/>
    </row>
    <row r="151" ht="22.5" hidden="1" customHeight="1">
      <c r="A151" s="230">
        <v>46134.0</v>
      </c>
      <c r="B151" s="255"/>
      <c r="C151" s="231" t="s">
        <v>410</v>
      </c>
      <c r="D151" s="231" t="s">
        <v>104</v>
      </c>
      <c r="E151" s="289"/>
      <c r="F151" s="233" t="s">
        <v>231</v>
      </c>
      <c r="G151" s="234" t="s">
        <v>232</v>
      </c>
      <c r="H151" s="235" t="s">
        <v>1415</v>
      </c>
      <c r="I151" s="236">
        <v>1600000.0</v>
      </c>
      <c r="J151" s="236">
        <v>1.5E8</v>
      </c>
      <c r="K151" s="237" t="s">
        <v>1417</v>
      </c>
      <c r="L151" s="231" t="s">
        <v>13</v>
      </c>
      <c r="M151" s="231"/>
      <c r="N151" s="235"/>
      <c r="O151" s="231"/>
      <c r="P151" s="230"/>
      <c r="Q151" s="230"/>
      <c r="R151" s="239"/>
      <c r="S151" s="240"/>
      <c r="T151" s="231"/>
      <c r="U151" s="242"/>
      <c r="V151" s="242"/>
      <c r="W151" s="242"/>
      <c r="X151" s="242"/>
      <c r="Y151" s="242"/>
      <c r="Z151" s="242"/>
      <c r="AA151" s="242"/>
      <c r="AB151" s="242"/>
      <c r="AC151" s="242"/>
    </row>
    <row r="152" ht="22.5" hidden="1" customHeight="1">
      <c r="A152" s="230">
        <v>46133.0</v>
      </c>
      <c r="B152" s="255"/>
      <c r="C152" s="231" t="s">
        <v>89</v>
      </c>
      <c r="D152" s="231" t="s">
        <v>90</v>
      </c>
      <c r="E152" s="303" t="s">
        <v>1588</v>
      </c>
      <c r="F152" s="233" t="s">
        <v>715</v>
      </c>
      <c r="G152" s="234" t="s">
        <v>1589</v>
      </c>
      <c r="H152" s="235" t="s">
        <v>1415</v>
      </c>
      <c r="I152" s="236">
        <v>550000.0</v>
      </c>
      <c r="J152" s="236">
        <v>7.7E7</v>
      </c>
      <c r="K152" s="237" t="s">
        <v>1417</v>
      </c>
      <c r="L152" s="231" t="s">
        <v>14</v>
      </c>
      <c r="M152" s="231"/>
      <c r="N152" s="235"/>
      <c r="O152" s="231"/>
      <c r="P152" s="230"/>
      <c r="Q152" s="230"/>
      <c r="R152" s="239"/>
      <c r="S152" s="240"/>
      <c r="T152" s="231"/>
      <c r="U152" s="203"/>
      <c r="V152" s="203"/>
      <c r="W152" s="203"/>
      <c r="X152" s="203"/>
      <c r="Y152" s="203"/>
      <c r="Z152" s="203"/>
      <c r="AA152" s="203"/>
      <c r="AB152" s="203"/>
      <c r="AC152" s="203"/>
    </row>
    <row r="153" ht="22.5" hidden="1" customHeight="1">
      <c r="A153" s="230">
        <v>46133.0</v>
      </c>
      <c r="B153" s="255"/>
      <c r="C153" s="231" t="s">
        <v>410</v>
      </c>
      <c r="D153" s="231" t="s">
        <v>104</v>
      </c>
      <c r="E153" s="303" t="s">
        <v>1590</v>
      </c>
      <c r="F153" s="233" t="s">
        <v>97</v>
      </c>
      <c r="G153" s="234" t="s">
        <v>1591</v>
      </c>
      <c r="H153" s="235" t="s">
        <v>1415</v>
      </c>
      <c r="I153" s="236">
        <v>1320000.0</v>
      </c>
      <c r="J153" s="236">
        <v>2.5E8</v>
      </c>
      <c r="K153" s="237" t="s">
        <v>1417</v>
      </c>
      <c r="L153" s="231" t="s">
        <v>14</v>
      </c>
      <c r="M153" s="231"/>
      <c r="N153" s="235"/>
      <c r="O153" s="231"/>
      <c r="P153" s="230"/>
      <c r="Q153" s="230"/>
      <c r="R153" s="239"/>
      <c r="S153" s="240"/>
      <c r="T153" s="231"/>
      <c r="U153" s="203"/>
      <c r="V153" s="203"/>
      <c r="W153" s="203"/>
      <c r="X153" s="203"/>
      <c r="Y153" s="203"/>
      <c r="Z153" s="203"/>
      <c r="AA153" s="203"/>
      <c r="AB153" s="203"/>
      <c r="AC153" s="203"/>
    </row>
    <row r="154" ht="22.5" hidden="1" customHeight="1">
      <c r="A154" s="230">
        <v>46133.0</v>
      </c>
      <c r="B154" s="255"/>
      <c r="C154" s="231" t="s">
        <v>1426</v>
      </c>
      <c r="D154" s="231" t="s">
        <v>1427</v>
      </c>
      <c r="E154" s="303" t="s">
        <v>1592</v>
      </c>
      <c r="F154" s="233" t="s">
        <v>91</v>
      </c>
      <c r="G154" s="234" t="s">
        <v>1593</v>
      </c>
      <c r="H154" s="235" t="s">
        <v>1430</v>
      </c>
      <c r="I154" s="236">
        <v>900000.0</v>
      </c>
      <c r="J154" s="236" t="s">
        <v>25</v>
      </c>
      <c r="K154" s="237" t="s">
        <v>1417</v>
      </c>
      <c r="L154" s="231" t="s">
        <v>1427</v>
      </c>
      <c r="M154" s="231"/>
      <c r="N154" s="235"/>
      <c r="O154" s="231"/>
      <c r="P154" s="230"/>
      <c r="Q154" s="230"/>
      <c r="R154" s="239"/>
      <c r="S154" s="240"/>
      <c r="T154" s="231" t="s">
        <v>1431</v>
      </c>
      <c r="U154" s="203"/>
      <c r="V154" s="203"/>
      <c r="W154" s="203"/>
      <c r="X154" s="203"/>
      <c r="Y154" s="203"/>
      <c r="Z154" s="203"/>
      <c r="AA154" s="203"/>
      <c r="AB154" s="203"/>
      <c r="AC154" s="203"/>
    </row>
    <row r="155" ht="22.5" hidden="1" customHeight="1">
      <c r="A155" s="230">
        <v>46133.0</v>
      </c>
      <c r="B155" s="255"/>
      <c r="C155" s="231" t="s">
        <v>410</v>
      </c>
      <c r="D155" s="231" t="s">
        <v>104</v>
      </c>
      <c r="E155" s="303" t="s">
        <v>1590</v>
      </c>
      <c r="F155" s="233" t="s">
        <v>312</v>
      </c>
      <c r="G155" s="234" t="s">
        <v>314</v>
      </c>
      <c r="H155" s="235" t="s">
        <v>1415</v>
      </c>
      <c r="I155" s="236">
        <v>550000.0</v>
      </c>
      <c r="J155" s="236">
        <v>5.0E7</v>
      </c>
      <c r="K155" s="237" t="s">
        <v>1417</v>
      </c>
      <c r="L155" s="231" t="s">
        <v>12</v>
      </c>
      <c r="M155" s="231" t="s">
        <v>88</v>
      </c>
      <c r="N155" s="238" t="s">
        <v>17</v>
      </c>
      <c r="O155" s="231" t="str">
        <f>IF(COUNTIFS('보고서 검토일지(26년)'!$H:$H, $G155, '보고서 검토일지(26년)'!$M:$M, "0", '보고서 검토일지(26년)'!$G:$G, $F155)&gt;0, "완료", "")</f>
        <v>완료</v>
      </c>
      <c r="P155" s="230">
        <v>46163.0</v>
      </c>
      <c r="Q155" s="230">
        <v>46164.0</v>
      </c>
      <c r="R155" s="239"/>
      <c r="S155" s="240"/>
      <c r="T155" s="231"/>
      <c r="U155" s="203"/>
      <c r="V155" s="203"/>
      <c r="W155" s="203"/>
      <c r="X155" s="203"/>
      <c r="Y155" s="203"/>
      <c r="Z155" s="203"/>
      <c r="AA155" s="203"/>
      <c r="AB155" s="203"/>
      <c r="AC155" s="203"/>
    </row>
    <row r="156" ht="22.5" hidden="1" customHeight="1">
      <c r="A156" s="230">
        <v>46133.0</v>
      </c>
      <c r="B156" s="255"/>
      <c r="C156" s="231" t="s">
        <v>410</v>
      </c>
      <c r="D156" s="231" t="s">
        <v>104</v>
      </c>
      <c r="E156" s="303" t="s">
        <v>1590</v>
      </c>
      <c r="F156" s="233" t="s">
        <v>312</v>
      </c>
      <c r="G156" s="234" t="s">
        <v>313</v>
      </c>
      <c r="H156" s="235" t="s">
        <v>1415</v>
      </c>
      <c r="I156" s="236">
        <v>440000.0</v>
      </c>
      <c r="J156" s="236">
        <v>5.1E7</v>
      </c>
      <c r="K156" s="237" t="s">
        <v>1417</v>
      </c>
      <c r="L156" s="231" t="s">
        <v>12</v>
      </c>
      <c r="M156" s="231" t="s">
        <v>88</v>
      </c>
      <c r="N156" s="238" t="s">
        <v>17</v>
      </c>
      <c r="O156" s="231" t="str">
        <f>IF(COUNTIFS('보고서 검토일지(26년)'!$H:$H, $G156, '보고서 검토일지(26년)'!$M:$M, "0", '보고서 검토일지(26년)'!$G:$G, $F156)&gt;0, "완료", "")</f>
        <v>완료</v>
      </c>
      <c r="P156" s="230">
        <v>46163.0</v>
      </c>
      <c r="Q156" s="230">
        <v>46164.0</v>
      </c>
      <c r="R156" s="239"/>
      <c r="S156" s="240"/>
      <c r="T156" s="231"/>
      <c r="U156" s="203"/>
      <c r="V156" s="203"/>
      <c r="W156" s="203"/>
      <c r="X156" s="203"/>
      <c r="Y156" s="203"/>
      <c r="Z156" s="203"/>
      <c r="AA156" s="203"/>
      <c r="AB156" s="203"/>
      <c r="AC156" s="203"/>
    </row>
    <row r="157" ht="22.5" hidden="1" customHeight="1">
      <c r="A157" s="230">
        <v>46133.0</v>
      </c>
      <c r="B157" s="255"/>
      <c r="C157" s="231" t="s">
        <v>413</v>
      </c>
      <c r="D157" s="231" t="s">
        <v>414</v>
      </c>
      <c r="E157" s="303" t="s">
        <v>1594</v>
      </c>
      <c r="F157" s="233" t="s">
        <v>415</v>
      </c>
      <c r="G157" s="234" t="s">
        <v>416</v>
      </c>
      <c r="H157" s="235" t="s">
        <v>1415</v>
      </c>
      <c r="I157" s="236">
        <v>880000.0</v>
      </c>
      <c r="J157" s="236">
        <v>1.8176E8</v>
      </c>
      <c r="K157" s="237" t="s">
        <v>1417</v>
      </c>
      <c r="L157" s="231" t="s">
        <v>12</v>
      </c>
      <c r="M157" s="231" t="s">
        <v>88</v>
      </c>
      <c r="N157" s="238" t="s">
        <v>17</v>
      </c>
      <c r="O157" s="231" t="str">
        <f>IF(COUNTIFS('보고서 검토일지(26년)'!$H:$H, $G157, '보고서 검토일지(26년)'!$M:$M, "0", '보고서 검토일지(26년)'!$G:$G, $F157)&gt;0, "완료", "")</f>
        <v>완료</v>
      </c>
      <c r="P157" s="230">
        <v>46153.0</v>
      </c>
      <c r="Q157" s="230"/>
      <c r="R157" s="239"/>
      <c r="S157" s="240"/>
      <c r="T157" s="231"/>
      <c r="U157" s="203"/>
      <c r="V157" s="203"/>
      <c r="W157" s="203"/>
      <c r="X157" s="203"/>
      <c r="Y157" s="203"/>
      <c r="Z157" s="203"/>
      <c r="AA157" s="203"/>
      <c r="AB157" s="203"/>
      <c r="AC157" s="203"/>
    </row>
    <row r="158" ht="22.5" hidden="1" customHeight="1">
      <c r="A158" s="230">
        <v>46133.0</v>
      </c>
      <c r="B158" s="255"/>
      <c r="C158" s="231" t="s">
        <v>1595</v>
      </c>
      <c r="D158" s="231" t="s">
        <v>771</v>
      </c>
      <c r="E158" s="303" t="s">
        <v>1596</v>
      </c>
      <c r="F158" s="233" t="s">
        <v>1597</v>
      </c>
      <c r="G158" s="234" t="s">
        <v>1598</v>
      </c>
      <c r="H158" s="235" t="s">
        <v>1415</v>
      </c>
      <c r="I158" s="236">
        <v>8800000.0</v>
      </c>
      <c r="J158" s="236" t="s">
        <v>1416</v>
      </c>
      <c r="K158" s="237" t="s">
        <v>1417</v>
      </c>
      <c r="L158" s="231" t="s">
        <v>12</v>
      </c>
      <c r="M158" s="231" t="s">
        <v>81</v>
      </c>
      <c r="N158" s="235"/>
      <c r="O158" s="231"/>
      <c r="P158" s="230"/>
      <c r="Q158" s="230"/>
      <c r="R158" s="239"/>
      <c r="S158" s="240"/>
      <c r="T158" s="231"/>
      <c r="U158" s="203"/>
      <c r="V158" s="203"/>
      <c r="W158" s="203"/>
      <c r="X158" s="203"/>
      <c r="Y158" s="203"/>
      <c r="Z158" s="203"/>
      <c r="AA158" s="203"/>
      <c r="AB158" s="203"/>
      <c r="AC158" s="203"/>
    </row>
    <row r="159" ht="22.5" hidden="1" customHeight="1">
      <c r="A159" s="230">
        <v>46133.0</v>
      </c>
      <c r="B159" s="255"/>
      <c r="C159" s="231" t="s">
        <v>1426</v>
      </c>
      <c r="D159" s="231" t="s">
        <v>1427</v>
      </c>
      <c r="E159" s="303" t="s">
        <v>1592</v>
      </c>
      <c r="F159" s="233" t="s">
        <v>1599</v>
      </c>
      <c r="G159" s="234" t="s">
        <v>1600</v>
      </c>
      <c r="H159" s="235" t="s">
        <v>1430</v>
      </c>
      <c r="I159" s="236">
        <v>1100000.0</v>
      </c>
      <c r="J159" s="236" t="s">
        <v>25</v>
      </c>
      <c r="K159" s="237" t="s">
        <v>1417</v>
      </c>
      <c r="L159" s="231" t="s">
        <v>1427</v>
      </c>
      <c r="M159" s="231"/>
      <c r="N159" s="235"/>
      <c r="O159" s="231"/>
      <c r="P159" s="230"/>
      <c r="Q159" s="230"/>
      <c r="R159" s="239"/>
      <c r="S159" s="240"/>
      <c r="T159" s="231" t="s">
        <v>1601</v>
      </c>
      <c r="U159" s="203"/>
      <c r="V159" s="203"/>
      <c r="W159" s="203"/>
      <c r="X159" s="203"/>
      <c r="Y159" s="203"/>
      <c r="Z159" s="203"/>
      <c r="AA159" s="203"/>
      <c r="AB159" s="203"/>
      <c r="AC159" s="203"/>
    </row>
    <row r="160" ht="22.5" hidden="1" customHeight="1">
      <c r="A160" s="230">
        <v>46133.0</v>
      </c>
      <c r="B160" s="255"/>
      <c r="C160" s="231" t="s">
        <v>1426</v>
      </c>
      <c r="D160" s="231" t="s">
        <v>1427</v>
      </c>
      <c r="E160" s="303" t="s">
        <v>1592</v>
      </c>
      <c r="F160" s="233" t="s">
        <v>1602</v>
      </c>
      <c r="G160" s="234" t="s">
        <v>1603</v>
      </c>
      <c r="H160" s="235" t="s">
        <v>1430</v>
      </c>
      <c r="I160" s="236">
        <v>2200000.0</v>
      </c>
      <c r="J160" s="236" t="s">
        <v>25</v>
      </c>
      <c r="K160" s="237" t="s">
        <v>1417</v>
      </c>
      <c r="L160" s="231" t="s">
        <v>1427</v>
      </c>
      <c r="M160" s="231"/>
      <c r="N160" s="235"/>
      <c r="O160" s="231"/>
      <c r="P160" s="230"/>
      <c r="Q160" s="230"/>
      <c r="R160" s="239"/>
      <c r="S160" s="240"/>
      <c r="T160" s="231" t="s">
        <v>1604</v>
      </c>
      <c r="U160" s="203"/>
      <c r="V160" s="203"/>
      <c r="W160" s="203"/>
      <c r="X160" s="203"/>
      <c r="Y160" s="203"/>
      <c r="Z160" s="203"/>
      <c r="AA160" s="203"/>
      <c r="AB160" s="203"/>
      <c r="AC160" s="203"/>
    </row>
    <row r="161" ht="22.5" hidden="1" customHeight="1">
      <c r="A161" s="292">
        <v>46133.0</v>
      </c>
      <c r="B161" s="293"/>
      <c r="C161" s="294" t="s">
        <v>82</v>
      </c>
      <c r="D161" s="294" t="s">
        <v>83</v>
      </c>
      <c r="E161" s="295" t="s">
        <v>1605</v>
      </c>
      <c r="F161" s="296" t="s">
        <v>1606</v>
      </c>
      <c r="G161" s="297" t="s">
        <v>1607</v>
      </c>
      <c r="H161" s="298" t="s">
        <v>1415</v>
      </c>
      <c r="I161" s="299" t="s">
        <v>25</v>
      </c>
      <c r="J161" s="299" t="s">
        <v>1416</v>
      </c>
      <c r="K161" s="300" t="s">
        <v>1444</v>
      </c>
      <c r="L161" s="294" t="s">
        <v>1437</v>
      </c>
      <c r="M161" s="294"/>
      <c r="N161" s="298"/>
      <c r="O161" s="294"/>
      <c r="P161" s="292"/>
      <c r="Q161" s="292"/>
      <c r="R161" s="301"/>
      <c r="S161" s="302"/>
      <c r="T161" s="294"/>
      <c r="U161" s="205"/>
      <c r="V161" s="205"/>
      <c r="W161" s="205"/>
      <c r="X161" s="205"/>
      <c r="Y161" s="205"/>
      <c r="Z161" s="205"/>
      <c r="AA161" s="205"/>
      <c r="AB161" s="205"/>
      <c r="AC161" s="205"/>
    </row>
    <row r="162" ht="22.5" hidden="1" customHeight="1">
      <c r="A162" s="230">
        <v>46132.0</v>
      </c>
      <c r="B162" s="255"/>
      <c r="C162" s="231" t="s">
        <v>410</v>
      </c>
      <c r="D162" s="231" t="s">
        <v>104</v>
      </c>
      <c r="E162" s="303" t="s">
        <v>1590</v>
      </c>
      <c r="F162" s="233" t="s">
        <v>381</v>
      </c>
      <c r="G162" s="234" t="s">
        <v>382</v>
      </c>
      <c r="H162" s="235" t="s">
        <v>1415</v>
      </c>
      <c r="I162" s="236">
        <v>660000.0</v>
      </c>
      <c r="J162" s="236">
        <v>8.5E7</v>
      </c>
      <c r="K162" s="237" t="s">
        <v>1417</v>
      </c>
      <c r="L162" s="231" t="s">
        <v>12</v>
      </c>
      <c r="M162" s="231" t="s">
        <v>88</v>
      </c>
      <c r="N162" s="238" t="s">
        <v>17</v>
      </c>
      <c r="O162" s="231" t="str">
        <f>IF(COUNTIFS('보고서 검토일지(26년)'!$H:$H, $G162, '보고서 검토일지(26년)'!$M:$M, "0", '보고서 검토일지(26년)'!$G:$G, $F162)&gt;0, "완료", "")</f>
        <v>완료</v>
      </c>
      <c r="P162" s="230">
        <v>46146.0</v>
      </c>
      <c r="Q162" s="230"/>
      <c r="R162" s="239"/>
      <c r="S162" s="240"/>
      <c r="T162" s="231"/>
      <c r="U162" s="203"/>
      <c r="V162" s="203"/>
      <c r="W162" s="203"/>
      <c r="X162" s="203"/>
      <c r="Y162" s="203"/>
      <c r="Z162" s="203"/>
      <c r="AA162" s="203"/>
      <c r="AB162" s="203"/>
      <c r="AC162" s="203"/>
    </row>
    <row r="163" ht="22.5" hidden="1" customHeight="1">
      <c r="A163" s="230">
        <v>46132.0</v>
      </c>
      <c r="B163" s="255"/>
      <c r="C163" s="231" t="s">
        <v>1608</v>
      </c>
      <c r="D163" s="231" t="s">
        <v>83</v>
      </c>
      <c r="E163" s="303" t="s">
        <v>1605</v>
      </c>
      <c r="F163" s="233" t="s">
        <v>584</v>
      </c>
      <c r="G163" s="234" t="s">
        <v>1609</v>
      </c>
      <c r="H163" s="235" t="s">
        <v>1415</v>
      </c>
      <c r="I163" s="236">
        <v>1650000.0</v>
      </c>
      <c r="J163" s="236" t="s">
        <v>1416</v>
      </c>
      <c r="K163" s="237" t="s">
        <v>1417</v>
      </c>
      <c r="L163" s="231" t="s">
        <v>12</v>
      </c>
      <c r="M163" s="231" t="s">
        <v>81</v>
      </c>
      <c r="N163" s="235"/>
      <c r="O163" s="231"/>
      <c r="P163" s="230"/>
      <c r="Q163" s="230"/>
      <c r="R163" s="239"/>
      <c r="S163" s="240"/>
      <c r="T163" s="231"/>
      <c r="U163" s="203"/>
      <c r="V163" s="203"/>
      <c r="W163" s="203"/>
      <c r="X163" s="203"/>
      <c r="Y163" s="203"/>
      <c r="Z163" s="203"/>
      <c r="AA163" s="203"/>
      <c r="AB163" s="203"/>
      <c r="AC163" s="203"/>
    </row>
    <row r="164" ht="22.5" hidden="1" customHeight="1">
      <c r="A164" s="230">
        <v>46132.0</v>
      </c>
      <c r="B164" s="255"/>
      <c r="C164" s="231" t="s">
        <v>410</v>
      </c>
      <c r="D164" s="231" t="s">
        <v>104</v>
      </c>
      <c r="E164" s="303" t="s">
        <v>1590</v>
      </c>
      <c r="F164" s="233" t="s">
        <v>142</v>
      </c>
      <c r="G164" s="234" t="s">
        <v>523</v>
      </c>
      <c r="H164" s="235" t="s">
        <v>1415</v>
      </c>
      <c r="I164" s="236">
        <v>440000.0</v>
      </c>
      <c r="J164" s="236">
        <v>5.0E7</v>
      </c>
      <c r="K164" s="237" t="s">
        <v>1417</v>
      </c>
      <c r="L164" s="231" t="s">
        <v>12</v>
      </c>
      <c r="M164" s="231" t="s">
        <v>88</v>
      </c>
      <c r="N164" s="238" t="s">
        <v>17</v>
      </c>
      <c r="O164" s="231" t="str">
        <f>IF(COUNTIFS('보고서 검토일지(26년)'!$H:$H, $G164, '보고서 검토일지(26년)'!$M:$M, "0", '보고서 검토일지(26년)'!$G:$G, $F164)&gt;0, "완료", "")</f>
        <v>완료</v>
      </c>
      <c r="P164" s="230">
        <v>46135.0</v>
      </c>
      <c r="Q164" s="230">
        <v>46139.0</v>
      </c>
      <c r="R164" s="236">
        <v>440000.0</v>
      </c>
      <c r="S164" s="240"/>
      <c r="T164" s="231"/>
      <c r="U164" s="203"/>
      <c r="V164" s="203"/>
      <c r="W164" s="203"/>
      <c r="X164" s="203"/>
      <c r="Y164" s="203"/>
      <c r="Z164" s="203"/>
      <c r="AA164" s="203"/>
      <c r="AB164" s="203"/>
      <c r="AC164" s="203"/>
    </row>
    <row r="165" ht="22.5" hidden="1" customHeight="1">
      <c r="A165" s="230">
        <v>46129.0</v>
      </c>
      <c r="B165" s="255"/>
      <c r="C165" s="231" t="s">
        <v>1610</v>
      </c>
      <c r="D165" s="231" t="s">
        <v>138</v>
      </c>
      <c r="E165" s="303"/>
      <c r="F165" s="233" t="s">
        <v>259</v>
      </c>
      <c r="G165" s="234" t="s">
        <v>1611</v>
      </c>
      <c r="H165" s="235" t="s">
        <v>1415</v>
      </c>
      <c r="I165" s="236">
        <v>5.28E7</v>
      </c>
      <c r="J165" s="236" t="s">
        <v>25</v>
      </c>
      <c r="K165" s="237" t="s">
        <v>1417</v>
      </c>
      <c r="L165" s="231" t="s">
        <v>13</v>
      </c>
      <c r="M165" s="231"/>
      <c r="N165" s="235"/>
      <c r="O165" s="231"/>
      <c r="P165" s="230"/>
      <c r="Q165" s="230"/>
      <c r="R165" s="239"/>
      <c r="S165" s="240"/>
      <c r="T165" s="304" t="s">
        <v>1612</v>
      </c>
      <c r="U165" s="203"/>
      <c r="V165" s="203"/>
      <c r="W165" s="203"/>
      <c r="X165" s="203"/>
      <c r="Y165" s="203"/>
      <c r="Z165" s="203"/>
      <c r="AA165" s="203"/>
      <c r="AB165" s="203"/>
      <c r="AC165" s="203"/>
    </row>
    <row r="166" ht="22.5" hidden="1" customHeight="1">
      <c r="A166" s="230">
        <v>46129.0</v>
      </c>
      <c r="B166" s="255"/>
      <c r="C166" s="231" t="s">
        <v>410</v>
      </c>
      <c r="D166" s="231" t="s">
        <v>104</v>
      </c>
      <c r="E166" s="303"/>
      <c r="F166" s="233" t="s">
        <v>571</v>
      </c>
      <c r="G166" s="234" t="s">
        <v>572</v>
      </c>
      <c r="H166" s="235" t="s">
        <v>1415</v>
      </c>
      <c r="I166" s="236">
        <v>770000.0</v>
      </c>
      <c r="J166" s="236">
        <v>1.15E8</v>
      </c>
      <c r="K166" s="237" t="s">
        <v>1417</v>
      </c>
      <c r="L166" s="231" t="s">
        <v>12</v>
      </c>
      <c r="M166" s="231" t="s">
        <v>88</v>
      </c>
      <c r="N166" s="238" t="s">
        <v>17</v>
      </c>
      <c r="O166" s="231" t="str">
        <f>IF(COUNTIFS('보고서 검토일지(26년)'!$H:$H, $G166, '보고서 검토일지(26년)'!$M:$M, "0", '보고서 검토일지(26년)'!$G:$G, $F166)&gt;0, "완료", "")</f>
        <v>완료</v>
      </c>
      <c r="P166" s="230">
        <v>46134.0</v>
      </c>
      <c r="Q166" s="230">
        <v>46134.0</v>
      </c>
      <c r="R166" s="239">
        <v>770000.0</v>
      </c>
      <c r="S166" s="240"/>
      <c r="T166" s="231"/>
      <c r="U166" s="203"/>
      <c r="V166" s="203"/>
      <c r="W166" s="203"/>
      <c r="X166" s="203"/>
      <c r="Y166" s="203"/>
      <c r="Z166" s="203"/>
      <c r="AA166" s="203"/>
      <c r="AB166" s="203"/>
      <c r="AC166" s="203"/>
    </row>
    <row r="167" ht="22.5" hidden="1" customHeight="1">
      <c r="A167" s="230">
        <v>46129.0</v>
      </c>
      <c r="B167" s="255"/>
      <c r="C167" s="231" t="s">
        <v>1613</v>
      </c>
      <c r="D167" s="231" t="s">
        <v>104</v>
      </c>
      <c r="E167" s="303"/>
      <c r="F167" s="233" t="s">
        <v>571</v>
      </c>
      <c r="G167" s="234" t="s">
        <v>1614</v>
      </c>
      <c r="H167" s="235" t="s">
        <v>1415</v>
      </c>
      <c r="I167" s="236">
        <v>440000.0</v>
      </c>
      <c r="J167" s="236">
        <v>5.0E7</v>
      </c>
      <c r="K167" s="237" t="s">
        <v>1417</v>
      </c>
      <c r="L167" s="231" t="s">
        <v>14</v>
      </c>
      <c r="M167" s="231"/>
      <c r="N167" s="235"/>
      <c r="O167" s="231"/>
      <c r="P167" s="230"/>
      <c r="Q167" s="230"/>
      <c r="R167" s="239"/>
      <c r="S167" s="240"/>
      <c r="T167" s="231"/>
      <c r="U167" s="203"/>
      <c r="V167" s="203"/>
      <c r="W167" s="203"/>
      <c r="X167" s="203"/>
      <c r="Y167" s="203"/>
      <c r="Z167" s="203"/>
      <c r="AA167" s="203"/>
      <c r="AB167" s="203"/>
      <c r="AC167" s="203"/>
    </row>
    <row r="168" ht="22.5" hidden="1" customHeight="1">
      <c r="A168" s="230">
        <v>46129.0</v>
      </c>
      <c r="B168" s="255"/>
      <c r="C168" s="231" t="s">
        <v>1615</v>
      </c>
      <c r="D168" s="231" t="s">
        <v>223</v>
      </c>
      <c r="E168" s="303"/>
      <c r="F168" s="233" t="s">
        <v>1616</v>
      </c>
      <c r="G168" s="234" t="s">
        <v>1617</v>
      </c>
      <c r="H168" s="235" t="s">
        <v>1415</v>
      </c>
      <c r="I168" s="236">
        <v>1650000.0</v>
      </c>
      <c r="J168" s="236" t="s">
        <v>25</v>
      </c>
      <c r="K168" s="237" t="s">
        <v>1417</v>
      </c>
      <c r="L168" s="231" t="s">
        <v>14</v>
      </c>
      <c r="M168" s="231"/>
      <c r="N168" s="235"/>
      <c r="O168" s="231"/>
      <c r="P168" s="230"/>
      <c r="Q168" s="230"/>
      <c r="R168" s="239"/>
      <c r="S168" s="240"/>
      <c r="T168" s="231"/>
      <c r="U168" s="203"/>
      <c r="V168" s="203"/>
      <c r="W168" s="203"/>
      <c r="X168" s="203"/>
      <c r="Y168" s="203"/>
      <c r="Z168" s="203"/>
      <c r="AA168" s="203"/>
      <c r="AB168" s="203"/>
      <c r="AC168" s="203"/>
    </row>
    <row r="169" ht="22.5" hidden="1" customHeight="1">
      <c r="A169" s="230">
        <v>46129.0</v>
      </c>
      <c r="B169" s="255"/>
      <c r="C169" s="231" t="s">
        <v>596</v>
      </c>
      <c r="D169" s="231" t="s">
        <v>90</v>
      </c>
      <c r="E169" s="303"/>
      <c r="F169" s="233" t="s">
        <v>484</v>
      </c>
      <c r="G169" s="234" t="s">
        <v>485</v>
      </c>
      <c r="H169" s="235" t="s">
        <v>1415</v>
      </c>
      <c r="I169" s="236">
        <v>440000.0</v>
      </c>
      <c r="J169" s="236">
        <v>8.0E7</v>
      </c>
      <c r="K169" s="237" t="s">
        <v>1417</v>
      </c>
      <c r="L169" s="231" t="s">
        <v>12</v>
      </c>
      <c r="M169" s="231" t="s">
        <v>88</v>
      </c>
      <c r="N169" s="238" t="s">
        <v>17</v>
      </c>
      <c r="O169" s="231" t="str">
        <f>IF(COUNTIFS('보고서 검토일지(26년)'!$H:$H, $G169, '보고서 검토일지(26년)'!$M:$M, "0", '보고서 검토일지(26년)'!$G:$G, $F169)&gt;0, "완료", "")</f>
        <v>완료</v>
      </c>
      <c r="P169" s="230">
        <v>46141.0</v>
      </c>
      <c r="Q169" s="230">
        <v>46141.0</v>
      </c>
      <c r="R169" s="236">
        <v>440000.0</v>
      </c>
      <c r="S169" s="240"/>
      <c r="T169" s="231"/>
      <c r="U169" s="203"/>
      <c r="V169" s="203"/>
      <c r="W169" s="203"/>
      <c r="X169" s="203"/>
      <c r="Y169" s="203"/>
      <c r="Z169" s="203"/>
      <c r="AA169" s="203"/>
      <c r="AB169" s="203"/>
      <c r="AC169" s="203"/>
    </row>
    <row r="170" ht="22.5" hidden="1" customHeight="1">
      <c r="A170" s="230">
        <v>46128.0</v>
      </c>
      <c r="B170" s="255"/>
      <c r="C170" s="231" t="s">
        <v>410</v>
      </c>
      <c r="D170" s="231" t="s">
        <v>104</v>
      </c>
      <c r="E170" s="303"/>
      <c r="F170" s="233" t="s">
        <v>91</v>
      </c>
      <c r="G170" s="234" t="s">
        <v>567</v>
      </c>
      <c r="H170" s="235" t="s">
        <v>1415</v>
      </c>
      <c r="I170" s="236">
        <v>495000.0</v>
      </c>
      <c r="J170" s="236">
        <v>7000000.0</v>
      </c>
      <c r="K170" s="237" t="s">
        <v>1417</v>
      </c>
      <c r="L170" s="231" t="s">
        <v>12</v>
      </c>
      <c r="M170" s="231" t="s">
        <v>88</v>
      </c>
      <c r="N170" s="238" t="s">
        <v>17</v>
      </c>
      <c r="O170" s="231" t="str">
        <f>IF(COUNTIFS('보고서 검토일지(26년)'!$H:$H, $G170, '보고서 검토일지(26년)'!$M:$M, "0", '보고서 검토일지(26년)'!$G:$G, $F170)&gt;0, "완료", "")</f>
        <v>완료</v>
      </c>
      <c r="P170" s="230">
        <v>46134.0</v>
      </c>
      <c r="Q170" s="230">
        <v>46134.0</v>
      </c>
      <c r="R170" s="236">
        <v>495000.0</v>
      </c>
      <c r="S170" s="240"/>
      <c r="T170" s="231"/>
      <c r="U170" s="203"/>
      <c r="V170" s="203"/>
      <c r="W170" s="203"/>
      <c r="X170" s="203"/>
      <c r="Y170" s="203"/>
      <c r="Z170" s="203"/>
      <c r="AA170" s="203"/>
      <c r="AB170" s="203"/>
      <c r="AC170" s="203"/>
    </row>
    <row r="171" ht="22.5" hidden="1" customHeight="1">
      <c r="A171" s="230">
        <v>46128.0</v>
      </c>
      <c r="B171" s="255"/>
      <c r="C171" s="231" t="s">
        <v>89</v>
      </c>
      <c r="D171" s="231" t="s">
        <v>90</v>
      </c>
      <c r="E171" s="303"/>
      <c r="F171" s="233" t="s">
        <v>97</v>
      </c>
      <c r="G171" s="234" t="s">
        <v>532</v>
      </c>
      <c r="H171" s="235" t="s">
        <v>1415</v>
      </c>
      <c r="I171" s="236">
        <v>1100000.0</v>
      </c>
      <c r="J171" s="236">
        <v>5.0E8</v>
      </c>
      <c r="K171" s="237" t="s">
        <v>1417</v>
      </c>
      <c r="L171" s="231" t="s">
        <v>12</v>
      </c>
      <c r="M171" s="231" t="s">
        <v>88</v>
      </c>
      <c r="N171" s="238" t="s">
        <v>17</v>
      </c>
      <c r="O171" s="231" t="str">
        <f>IF(COUNTIFS('보고서 검토일지(26년)'!$H:$H, $G171, '보고서 검토일지(26년)'!$M:$M, "0", '보고서 검토일지(26년)'!$G:$G, $F171)&gt;0, "완료", "")</f>
        <v>완료</v>
      </c>
      <c r="P171" s="230">
        <v>46136.0</v>
      </c>
      <c r="Q171" s="230">
        <v>46136.0</v>
      </c>
      <c r="R171" s="236">
        <v>1100000.0</v>
      </c>
      <c r="S171" s="240"/>
      <c r="T171" s="231"/>
      <c r="U171" s="203"/>
      <c r="V171" s="203"/>
      <c r="W171" s="203"/>
      <c r="X171" s="203"/>
      <c r="Y171" s="203"/>
      <c r="Z171" s="203"/>
      <c r="AA171" s="203"/>
      <c r="AB171" s="203"/>
      <c r="AC171" s="203"/>
    </row>
    <row r="172" ht="22.5" hidden="1" customHeight="1">
      <c r="A172" s="230">
        <v>46128.0</v>
      </c>
      <c r="B172" s="255"/>
      <c r="C172" s="231" t="s">
        <v>1426</v>
      </c>
      <c r="D172" s="231" t="s">
        <v>1427</v>
      </c>
      <c r="E172" s="303"/>
      <c r="F172" s="233" t="s">
        <v>1618</v>
      </c>
      <c r="G172" s="234" t="s">
        <v>1619</v>
      </c>
      <c r="H172" s="235" t="s">
        <v>1430</v>
      </c>
      <c r="I172" s="236">
        <v>4.07E7</v>
      </c>
      <c r="J172" s="236" t="s">
        <v>25</v>
      </c>
      <c r="K172" s="237" t="s">
        <v>1417</v>
      </c>
      <c r="L172" s="231" t="s">
        <v>1427</v>
      </c>
      <c r="M172" s="231"/>
      <c r="N172" s="238"/>
      <c r="O172" s="231"/>
      <c r="P172" s="230"/>
      <c r="Q172" s="230"/>
      <c r="R172" s="236"/>
      <c r="S172" s="240"/>
      <c r="T172" s="231" t="s">
        <v>1601</v>
      </c>
      <c r="U172" s="203"/>
      <c r="V172" s="203"/>
      <c r="W172" s="203"/>
      <c r="X172" s="203"/>
      <c r="Y172" s="203"/>
      <c r="Z172" s="203"/>
      <c r="AA172" s="203"/>
      <c r="AB172" s="203"/>
      <c r="AC172" s="203"/>
    </row>
    <row r="173" ht="22.5" hidden="1" customHeight="1">
      <c r="A173" s="230">
        <v>46128.0</v>
      </c>
      <c r="B173" s="255"/>
      <c r="C173" s="231" t="s">
        <v>1426</v>
      </c>
      <c r="D173" s="231" t="s">
        <v>1427</v>
      </c>
      <c r="E173" s="303"/>
      <c r="F173" s="233" t="s">
        <v>1618</v>
      </c>
      <c r="G173" s="234" t="s">
        <v>1620</v>
      </c>
      <c r="H173" s="235" t="s">
        <v>1430</v>
      </c>
      <c r="I173" s="236">
        <v>8800000.0</v>
      </c>
      <c r="J173" s="236" t="s">
        <v>25</v>
      </c>
      <c r="K173" s="237" t="s">
        <v>1417</v>
      </c>
      <c r="L173" s="231" t="s">
        <v>1427</v>
      </c>
      <c r="M173" s="231"/>
      <c r="N173" s="238"/>
      <c r="O173" s="231"/>
      <c r="P173" s="230"/>
      <c r="Q173" s="230"/>
      <c r="R173" s="236"/>
      <c r="S173" s="240"/>
      <c r="T173" s="231" t="s">
        <v>1601</v>
      </c>
      <c r="U173" s="203"/>
      <c r="V173" s="203"/>
      <c r="W173" s="203"/>
      <c r="X173" s="203"/>
      <c r="Y173" s="203"/>
      <c r="Z173" s="203"/>
      <c r="AA173" s="203"/>
      <c r="AB173" s="203"/>
      <c r="AC173" s="203"/>
    </row>
    <row r="174" ht="22.5" hidden="1" customHeight="1">
      <c r="A174" s="230">
        <v>46127.0</v>
      </c>
      <c r="B174" s="255"/>
      <c r="C174" s="231" t="s">
        <v>410</v>
      </c>
      <c r="D174" s="231" t="s">
        <v>104</v>
      </c>
      <c r="E174" s="303"/>
      <c r="F174" s="233" t="s">
        <v>91</v>
      </c>
      <c r="G174" s="234" t="s">
        <v>567</v>
      </c>
      <c r="H174" s="235" t="s">
        <v>1415</v>
      </c>
      <c r="I174" s="236">
        <v>495000.0</v>
      </c>
      <c r="J174" s="236">
        <v>7.0E7</v>
      </c>
      <c r="K174" s="237" t="s">
        <v>1417</v>
      </c>
      <c r="L174" s="231" t="s">
        <v>12</v>
      </c>
      <c r="M174" s="231" t="s">
        <v>88</v>
      </c>
      <c r="N174" s="238" t="s">
        <v>17</v>
      </c>
      <c r="O174" s="231" t="str">
        <f>IF(COUNTIFS('보고서 검토일지(26년)'!$H:$H, $G174, '보고서 검토일지(26년)'!$M:$M, "0", '보고서 검토일지(26년)'!$G:$G, $F174)&gt;0, "완료", "")</f>
        <v>완료</v>
      </c>
      <c r="P174" s="230">
        <v>46134.0</v>
      </c>
      <c r="Q174" s="230">
        <v>46134.0</v>
      </c>
      <c r="R174" s="236">
        <v>495000.0</v>
      </c>
      <c r="S174" s="240"/>
      <c r="T174" s="231"/>
      <c r="U174" s="203"/>
      <c r="V174" s="203"/>
      <c r="W174" s="203"/>
      <c r="X174" s="203"/>
      <c r="Y174" s="203"/>
      <c r="Z174" s="203"/>
      <c r="AA174" s="203"/>
      <c r="AB174" s="203"/>
      <c r="AC174" s="203"/>
    </row>
    <row r="175" ht="22.5" hidden="1" customHeight="1">
      <c r="A175" s="230">
        <v>46127.0</v>
      </c>
      <c r="B175" s="255"/>
      <c r="C175" s="231" t="s">
        <v>1621</v>
      </c>
      <c r="D175" s="231" t="s">
        <v>1427</v>
      </c>
      <c r="E175" s="303"/>
      <c r="F175" s="233" t="s">
        <v>1599</v>
      </c>
      <c r="G175" s="234" t="s">
        <v>1622</v>
      </c>
      <c r="H175" s="235" t="s">
        <v>1430</v>
      </c>
      <c r="I175" s="236">
        <v>1100000.0</v>
      </c>
      <c r="J175" s="305" t="s">
        <v>25</v>
      </c>
      <c r="K175" s="237" t="s">
        <v>1417</v>
      </c>
      <c r="L175" s="231" t="s">
        <v>1427</v>
      </c>
      <c r="M175" s="231"/>
      <c r="N175" s="235"/>
      <c r="O175" s="231"/>
      <c r="P175" s="230"/>
      <c r="Q175" s="230"/>
      <c r="R175" s="239"/>
      <c r="S175" s="240"/>
      <c r="T175" s="231" t="s">
        <v>1601</v>
      </c>
      <c r="U175" s="203"/>
      <c r="V175" s="203"/>
      <c r="W175" s="203"/>
      <c r="X175" s="203"/>
      <c r="Y175" s="203"/>
      <c r="Z175" s="203"/>
      <c r="AA175" s="203"/>
      <c r="AB175" s="203"/>
      <c r="AC175" s="203"/>
    </row>
    <row r="176" ht="22.5" hidden="1" customHeight="1">
      <c r="A176" s="230">
        <v>46127.0</v>
      </c>
      <c r="B176" s="255"/>
      <c r="C176" s="231" t="s">
        <v>596</v>
      </c>
      <c r="D176" s="231" t="s">
        <v>90</v>
      </c>
      <c r="E176" s="303"/>
      <c r="F176" s="233" t="s">
        <v>357</v>
      </c>
      <c r="G176" s="234" t="s">
        <v>599</v>
      </c>
      <c r="H176" s="235" t="s">
        <v>1490</v>
      </c>
      <c r="I176" s="236">
        <v>880000.0</v>
      </c>
      <c r="J176" s="236">
        <v>1.4E8</v>
      </c>
      <c r="K176" s="237" t="s">
        <v>1417</v>
      </c>
      <c r="L176" s="231" t="s">
        <v>10</v>
      </c>
      <c r="M176" s="231" t="s">
        <v>88</v>
      </c>
      <c r="N176" s="238" t="s">
        <v>17</v>
      </c>
      <c r="O176" s="231" t="str">
        <f>IF(COUNTIFS('보고서 검토일지(26년)'!$H:$H, $G176, '보고서 검토일지(26년)'!$M:$M, "0", '보고서 검토일지(26년)'!$G:$G, $F176)&gt;0, "완료", "")</f>
        <v>완료</v>
      </c>
      <c r="P176" s="230">
        <v>46127.0</v>
      </c>
      <c r="Q176" s="230">
        <v>46127.0</v>
      </c>
      <c r="R176" s="239">
        <v>880000.0</v>
      </c>
      <c r="S176" s="240"/>
      <c r="T176" s="231"/>
      <c r="U176" s="203"/>
      <c r="V176" s="203"/>
      <c r="W176" s="203"/>
      <c r="X176" s="203"/>
      <c r="Y176" s="203"/>
      <c r="Z176" s="203"/>
      <c r="AA176" s="203"/>
      <c r="AB176" s="203"/>
      <c r="AC176" s="203"/>
    </row>
    <row r="177" ht="22.5" hidden="1" customHeight="1">
      <c r="A177" s="230">
        <v>46127.0</v>
      </c>
      <c r="B177" s="255"/>
      <c r="C177" s="231" t="s">
        <v>1621</v>
      </c>
      <c r="D177" s="231" t="s">
        <v>1427</v>
      </c>
      <c r="E177" s="303"/>
      <c r="F177" s="233" t="s">
        <v>1459</v>
      </c>
      <c r="G177" s="234" t="s">
        <v>1623</v>
      </c>
      <c r="H177" s="235" t="s">
        <v>1430</v>
      </c>
      <c r="I177" s="236">
        <v>5800000.0</v>
      </c>
      <c r="J177" s="236" t="s">
        <v>25</v>
      </c>
      <c r="K177" s="237" t="s">
        <v>1417</v>
      </c>
      <c r="L177" s="231" t="s">
        <v>1427</v>
      </c>
      <c r="M177" s="231"/>
      <c r="N177" s="235"/>
      <c r="O177" s="231"/>
      <c r="P177" s="230"/>
      <c r="Q177" s="230"/>
      <c r="R177" s="239"/>
      <c r="S177" s="240"/>
      <c r="T177" s="231" t="s">
        <v>1449</v>
      </c>
      <c r="U177" s="203"/>
      <c r="V177" s="203"/>
      <c r="W177" s="203"/>
      <c r="X177" s="203"/>
      <c r="Y177" s="203"/>
      <c r="Z177" s="203"/>
      <c r="AA177" s="203"/>
      <c r="AB177" s="203"/>
      <c r="AC177" s="203"/>
    </row>
    <row r="178" ht="22.5" hidden="1" customHeight="1">
      <c r="A178" s="230">
        <v>46127.0</v>
      </c>
      <c r="B178" s="255"/>
      <c r="C178" s="231" t="s">
        <v>1608</v>
      </c>
      <c r="D178" s="231" t="s">
        <v>83</v>
      </c>
      <c r="E178" s="303"/>
      <c r="F178" s="233" t="s">
        <v>1624</v>
      </c>
      <c r="G178" s="234" t="s">
        <v>1625</v>
      </c>
      <c r="H178" s="235" t="s">
        <v>1415</v>
      </c>
      <c r="I178" s="236">
        <v>1100000.0</v>
      </c>
      <c r="J178" s="236">
        <v>2.468042242E9</v>
      </c>
      <c r="K178" s="237" t="s">
        <v>1417</v>
      </c>
      <c r="L178" s="231" t="s">
        <v>13</v>
      </c>
      <c r="M178" s="231"/>
      <c r="N178" s="235"/>
      <c r="O178" s="231"/>
      <c r="P178" s="230"/>
      <c r="Q178" s="230"/>
      <c r="R178" s="239"/>
      <c r="S178" s="240"/>
      <c r="T178" s="231" t="s">
        <v>1626</v>
      </c>
      <c r="U178" s="203"/>
      <c r="V178" s="203"/>
      <c r="W178" s="203"/>
      <c r="X178" s="203"/>
      <c r="Y178" s="203"/>
      <c r="Z178" s="203"/>
      <c r="AA178" s="203"/>
      <c r="AB178" s="203"/>
      <c r="AC178" s="203"/>
    </row>
    <row r="179" ht="22.5" hidden="1" customHeight="1">
      <c r="A179" s="230">
        <v>46126.0</v>
      </c>
      <c r="B179" s="255"/>
      <c r="C179" s="231" t="s">
        <v>1610</v>
      </c>
      <c r="D179" s="231" t="s">
        <v>138</v>
      </c>
      <c r="E179" s="303"/>
      <c r="F179" s="233" t="s">
        <v>1627</v>
      </c>
      <c r="G179" s="234" t="s">
        <v>1628</v>
      </c>
      <c r="H179" s="235" t="s">
        <v>1415</v>
      </c>
      <c r="I179" s="236">
        <v>4.4E7</v>
      </c>
      <c r="J179" s="305" t="s">
        <v>1416</v>
      </c>
      <c r="K179" s="237" t="s">
        <v>1417</v>
      </c>
      <c r="L179" s="231" t="s">
        <v>12</v>
      </c>
      <c r="M179" s="231" t="s">
        <v>1629</v>
      </c>
      <c r="N179" s="235"/>
      <c r="O179" s="231"/>
      <c r="P179" s="230"/>
      <c r="Q179" s="230"/>
      <c r="R179" s="239"/>
      <c r="S179" s="240"/>
      <c r="T179" s="231" t="s">
        <v>1630</v>
      </c>
      <c r="U179" s="203"/>
      <c r="V179" s="203"/>
      <c r="W179" s="203"/>
      <c r="X179" s="203"/>
      <c r="Y179" s="203"/>
      <c r="Z179" s="203"/>
      <c r="AA179" s="203"/>
      <c r="AB179" s="203"/>
      <c r="AC179" s="203"/>
    </row>
    <row r="180" ht="22.5" hidden="1" customHeight="1">
      <c r="A180" s="230">
        <v>46125.0</v>
      </c>
      <c r="B180" s="240"/>
      <c r="C180" s="231" t="s">
        <v>596</v>
      </c>
      <c r="D180" s="231" t="s">
        <v>90</v>
      </c>
      <c r="E180" s="303"/>
      <c r="F180" s="231" t="s">
        <v>123</v>
      </c>
      <c r="G180" s="234" t="s">
        <v>576</v>
      </c>
      <c r="H180" s="235" t="s">
        <v>1415</v>
      </c>
      <c r="I180" s="239">
        <v>800000.0</v>
      </c>
      <c r="J180" s="239">
        <v>1.4E8</v>
      </c>
      <c r="K180" s="237" t="s">
        <v>1417</v>
      </c>
      <c r="L180" s="231" t="s">
        <v>12</v>
      </c>
      <c r="M180" s="231" t="s">
        <v>88</v>
      </c>
      <c r="N180" s="238" t="s">
        <v>17</v>
      </c>
      <c r="O180" s="231" t="str">
        <f>IF(COUNTIFS('보고서 검토일지(26년)'!$H:$H, $G180, '보고서 검토일지(26년)'!$M:$M, "0", '보고서 검토일지(26년)'!$G:$G, $F180)&gt;0, "완료", "")</f>
        <v>완료</v>
      </c>
      <c r="P180" s="230">
        <v>46133.0</v>
      </c>
      <c r="Q180" s="230">
        <v>46133.0</v>
      </c>
      <c r="R180" s="239">
        <v>800000.0</v>
      </c>
      <c r="S180" s="240"/>
      <c r="T180" s="231"/>
      <c r="U180" s="203"/>
      <c r="V180" s="203"/>
      <c r="W180" s="203"/>
      <c r="X180" s="203"/>
      <c r="Y180" s="203"/>
      <c r="Z180" s="203"/>
      <c r="AA180" s="203"/>
      <c r="AB180" s="203"/>
      <c r="AC180" s="203"/>
    </row>
    <row r="181" ht="22.5" hidden="1" customHeight="1">
      <c r="A181" s="230">
        <v>46125.0</v>
      </c>
      <c r="B181" s="240"/>
      <c r="C181" s="231" t="s">
        <v>1621</v>
      </c>
      <c r="D181" s="231" t="s">
        <v>1427</v>
      </c>
      <c r="E181" s="303"/>
      <c r="F181" s="231" t="s">
        <v>1631</v>
      </c>
      <c r="G181" s="234" t="s">
        <v>1632</v>
      </c>
      <c r="H181" s="235" t="s">
        <v>1430</v>
      </c>
      <c r="I181" s="239">
        <v>5500000.0</v>
      </c>
      <c r="J181" s="239" t="s">
        <v>25</v>
      </c>
      <c r="K181" s="237" t="s">
        <v>1417</v>
      </c>
      <c r="L181" s="231" t="s">
        <v>1427</v>
      </c>
      <c r="M181" s="231"/>
      <c r="N181" s="235"/>
      <c r="O181" s="231"/>
      <c r="P181" s="230"/>
      <c r="Q181" s="230"/>
      <c r="R181" s="239"/>
      <c r="S181" s="240"/>
      <c r="T181" s="231" t="s">
        <v>1633</v>
      </c>
      <c r="U181" s="203"/>
      <c r="V181" s="203"/>
      <c r="W181" s="203"/>
      <c r="X181" s="203"/>
      <c r="Y181" s="203"/>
      <c r="Z181" s="203"/>
      <c r="AA181" s="203"/>
      <c r="AB181" s="203"/>
      <c r="AC181" s="203"/>
    </row>
    <row r="182" ht="22.5" hidden="1" customHeight="1">
      <c r="A182" s="230">
        <v>46125.0</v>
      </c>
      <c r="B182" s="240"/>
      <c r="C182" s="231" t="s">
        <v>1634</v>
      </c>
      <c r="D182" s="231" t="s">
        <v>332</v>
      </c>
      <c r="E182" s="303"/>
      <c r="F182" s="231" t="s">
        <v>91</v>
      </c>
      <c r="G182" s="234" t="s">
        <v>555</v>
      </c>
      <c r="H182" s="235" t="s">
        <v>1548</v>
      </c>
      <c r="I182" s="239">
        <v>1100000.0</v>
      </c>
      <c r="J182" s="239">
        <v>1.94E9</v>
      </c>
      <c r="K182" s="237" t="s">
        <v>1417</v>
      </c>
      <c r="L182" s="231" t="s">
        <v>12</v>
      </c>
      <c r="M182" s="231" t="s">
        <v>81</v>
      </c>
      <c r="N182" s="238" t="s">
        <v>17</v>
      </c>
      <c r="O182" s="231" t="str">
        <f>IF(COUNTIFS('보고서 검토일지(26년)'!$H:$H, $G182, '보고서 검토일지(26년)'!$M:$M, "0", '보고서 검토일지(26년)'!$G:$G, $F182)&gt;0, "완료", "")</f>
        <v>완료</v>
      </c>
      <c r="P182" s="230">
        <v>46134.0</v>
      </c>
      <c r="Q182" s="230">
        <v>46135.0</v>
      </c>
      <c r="R182" s="239">
        <v>1100000.0</v>
      </c>
      <c r="S182" s="240"/>
      <c r="T182" s="231"/>
      <c r="U182" s="203"/>
      <c r="V182" s="203"/>
      <c r="W182" s="203"/>
      <c r="X182" s="203"/>
      <c r="Y182" s="203"/>
      <c r="Z182" s="203"/>
      <c r="AA182" s="203"/>
      <c r="AB182" s="203"/>
      <c r="AC182" s="203"/>
    </row>
    <row r="183" ht="22.5" hidden="1" customHeight="1">
      <c r="A183" s="230">
        <v>46125.0</v>
      </c>
      <c r="B183" s="240"/>
      <c r="C183" s="231" t="s">
        <v>1608</v>
      </c>
      <c r="D183" s="231" t="s">
        <v>83</v>
      </c>
      <c r="E183" s="303"/>
      <c r="F183" s="231" t="s">
        <v>646</v>
      </c>
      <c r="G183" s="234" t="s">
        <v>173</v>
      </c>
      <c r="H183" s="235" t="s">
        <v>1415</v>
      </c>
      <c r="I183" s="239">
        <v>440000.0</v>
      </c>
      <c r="J183" s="239" t="s">
        <v>1416</v>
      </c>
      <c r="K183" s="237" t="s">
        <v>1417</v>
      </c>
      <c r="L183" s="231" t="s">
        <v>12</v>
      </c>
      <c r="M183" s="231" t="s">
        <v>81</v>
      </c>
      <c r="N183" s="238" t="s">
        <v>17</v>
      </c>
      <c r="O183" s="231" t="str">
        <f>IF(COUNTIFS('보고서 검토일지(26년)'!$H:$H, $G183, '보고서 검토일지(26년)'!$M:$M, "0", '보고서 검토일지(26년)'!$G:$G, $F183)&gt;0, "완료", "")</f>
        <v>완료</v>
      </c>
      <c r="P183" s="230">
        <v>46126.0</v>
      </c>
      <c r="Q183" s="230"/>
      <c r="R183" s="239"/>
      <c r="S183" s="240"/>
      <c r="T183" s="231"/>
      <c r="U183" s="203"/>
      <c r="V183" s="203"/>
      <c r="W183" s="203"/>
      <c r="X183" s="203"/>
      <c r="Y183" s="203"/>
      <c r="Z183" s="203"/>
      <c r="AA183" s="203"/>
      <c r="AB183" s="203"/>
      <c r="AC183" s="203"/>
    </row>
    <row r="184" ht="22.5" hidden="1" customHeight="1">
      <c r="A184" s="230">
        <v>46125.0</v>
      </c>
      <c r="B184" s="240"/>
      <c r="C184" s="231" t="s">
        <v>541</v>
      </c>
      <c r="D184" s="231" t="s">
        <v>163</v>
      </c>
      <c r="E184" s="303"/>
      <c r="F184" s="231" t="s">
        <v>640</v>
      </c>
      <c r="G184" s="234" t="s">
        <v>641</v>
      </c>
      <c r="H184" s="235" t="s">
        <v>1415</v>
      </c>
      <c r="I184" s="239">
        <v>440000.0</v>
      </c>
      <c r="J184" s="239" t="s">
        <v>1416</v>
      </c>
      <c r="K184" s="237" t="s">
        <v>1417</v>
      </c>
      <c r="L184" s="231" t="s">
        <v>12</v>
      </c>
      <c r="M184" s="231" t="s">
        <v>81</v>
      </c>
      <c r="N184" s="238" t="s">
        <v>17</v>
      </c>
      <c r="O184" s="231" t="str">
        <f>IF(COUNTIFS('보고서 검토일지(26년)'!$H:$H, $G184, '보고서 검토일지(26년)'!$M:$M, "0", '보고서 검토일지(26년)'!$G:$G, $F184)&gt;0, "완료", "")</f>
        <v>완료</v>
      </c>
      <c r="P184" s="230">
        <v>46125.0</v>
      </c>
      <c r="Q184" s="230"/>
      <c r="R184" s="239"/>
      <c r="S184" s="240"/>
      <c r="T184" s="231"/>
      <c r="U184" s="203"/>
      <c r="V184" s="203"/>
      <c r="W184" s="203"/>
      <c r="X184" s="203"/>
      <c r="Y184" s="203"/>
      <c r="Z184" s="203"/>
      <c r="AA184" s="203"/>
      <c r="AB184" s="203"/>
      <c r="AC184" s="203"/>
    </row>
    <row r="185" ht="22.5" hidden="1" customHeight="1">
      <c r="A185" s="230">
        <v>46122.0</v>
      </c>
      <c r="B185" s="240"/>
      <c r="C185" s="231" t="s">
        <v>596</v>
      </c>
      <c r="D185" s="231" t="s">
        <v>90</v>
      </c>
      <c r="E185" s="303"/>
      <c r="F185" s="231" t="s">
        <v>1114</v>
      </c>
      <c r="G185" s="234" t="s">
        <v>1635</v>
      </c>
      <c r="H185" s="235" t="s">
        <v>1415</v>
      </c>
      <c r="I185" s="239">
        <v>330000.0</v>
      </c>
      <c r="J185" s="239">
        <v>4.0E7</v>
      </c>
      <c r="K185" s="237" t="s">
        <v>1417</v>
      </c>
      <c r="L185" s="231" t="s">
        <v>14</v>
      </c>
      <c r="M185" s="231"/>
      <c r="N185" s="235"/>
      <c r="O185" s="231"/>
      <c r="P185" s="230"/>
      <c r="Q185" s="230"/>
      <c r="R185" s="239"/>
      <c r="S185" s="240"/>
      <c r="T185" s="231"/>
      <c r="U185" s="203"/>
      <c r="V185" s="203"/>
      <c r="W185" s="203"/>
      <c r="X185" s="203"/>
      <c r="Y185" s="203"/>
      <c r="Z185" s="203"/>
      <c r="AA185" s="203"/>
      <c r="AB185" s="203"/>
      <c r="AC185" s="203"/>
    </row>
    <row r="186" ht="22.5" hidden="1" customHeight="1">
      <c r="A186" s="230">
        <v>46122.0</v>
      </c>
      <c r="B186" s="240"/>
      <c r="C186" s="231" t="s">
        <v>1613</v>
      </c>
      <c r="D186" s="231" t="s">
        <v>104</v>
      </c>
      <c r="E186" s="303"/>
      <c r="F186" s="231" t="s">
        <v>420</v>
      </c>
      <c r="G186" s="234" t="s">
        <v>421</v>
      </c>
      <c r="H186" s="235" t="s">
        <v>1415</v>
      </c>
      <c r="I186" s="239">
        <v>550000.0</v>
      </c>
      <c r="J186" s="239">
        <v>9.0E7</v>
      </c>
      <c r="K186" s="237" t="s">
        <v>1417</v>
      </c>
      <c r="L186" s="231" t="s">
        <v>12</v>
      </c>
      <c r="M186" s="231" t="s">
        <v>88</v>
      </c>
      <c r="N186" s="238" t="s">
        <v>17</v>
      </c>
      <c r="O186" s="231" t="str">
        <f>IF(COUNTIFS('보고서 검토일지(26년)'!$H:$H, $G186, '보고서 검토일지(26년)'!$M:$M, "0", '보고서 검토일지(26년)'!$G:$G, $F186)&gt;0, "완료", "")</f>
        <v>완료</v>
      </c>
      <c r="P186" s="230">
        <v>46133.0</v>
      </c>
      <c r="Q186" s="230">
        <v>46153.0</v>
      </c>
      <c r="R186" s="239">
        <v>550000.0</v>
      </c>
      <c r="S186" s="240"/>
      <c r="T186" s="231"/>
      <c r="U186" s="203"/>
      <c r="V186" s="203"/>
      <c r="W186" s="203"/>
      <c r="X186" s="203"/>
      <c r="Y186" s="203"/>
      <c r="Z186" s="203"/>
      <c r="AA186" s="203"/>
      <c r="AB186" s="203"/>
      <c r="AC186" s="203"/>
    </row>
    <row r="187" ht="22.5" hidden="1" customHeight="1">
      <c r="A187" s="230">
        <v>46122.0</v>
      </c>
      <c r="B187" s="240"/>
      <c r="C187" s="231" t="s">
        <v>1608</v>
      </c>
      <c r="D187" s="231" t="s">
        <v>83</v>
      </c>
      <c r="E187" s="303"/>
      <c r="F187" s="231" t="s">
        <v>1636</v>
      </c>
      <c r="G187" s="234" t="s">
        <v>1637</v>
      </c>
      <c r="H187" s="235" t="s">
        <v>1415</v>
      </c>
      <c r="I187" s="239">
        <v>5.5E7</v>
      </c>
      <c r="J187" s="239">
        <v>1.27E10</v>
      </c>
      <c r="K187" s="237" t="s">
        <v>1417</v>
      </c>
      <c r="L187" s="231" t="s">
        <v>13</v>
      </c>
      <c r="M187" s="231"/>
      <c r="N187" s="235"/>
      <c r="O187" s="231"/>
      <c r="P187" s="230"/>
      <c r="Q187" s="230"/>
      <c r="R187" s="239"/>
      <c r="S187" s="240"/>
      <c r="T187" s="231"/>
      <c r="U187" s="203"/>
      <c r="V187" s="203"/>
      <c r="W187" s="203"/>
      <c r="X187" s="203"/>
      <c r="Y187" s="203"/>
      <c r="Z187" s="203"/>
      <c r="AA187" s="203"/>
      <c r="AB187" s="203"/>
      <c r="AC187" s="203"/>
    </row>
    <row r="188" ht="22.5" hidden="1" customHeight="1">
      <c r="A188" s="230">
        <v>46122.0</v>
      </c>
      <c r="B188" s="240"/>
      <c r="C188" s="231" t="s">
        <v>1621</v>
      </c>
      <c r="D188" s="231" t="s">
        <v>1427</v>
      </c>
      <c r="E188" s="303"/>
      <c r="F188" s="231" t="s">
        <v>91</v>
      </c>
      <c r="G188" s="234" t="s">
        <v>1638</v>
      </c>
      <c r="H188" s="235" t="s">
        <v>1430</v>
      </c>
      <c r="I188" s="239">
        <v>1980000.0</v>
      </c>
      <c r="J188" s="239" t="s">
        <v>25</v>
      </c>
      <c r="K188" s="237" t="s">
        <v>1417</v>
      </c>
      <c r="L188" s="231" t="s">
        <v>1427</v>
      </c>
      <c r="M188" s="231"/>
      <c r="N188" s="235"/>
      <c r="O188" s="231"/>
      <c r="P188" s="230"/>
      <c r="Q188" s="230"/>
      <c r="R188" s="239"/>
      <c r="S188" s="240"/>
      <c r="T188" s="231" t="s">
        <v>1604</v>
      </c>
      <c r="U188" s="203"/>
      <c r="V188" s="203"/>
      <c r="W188" s="203"/>
      <c r="X188" s="203"/>
      <c r="Y188" s="203"/>
      <c r="Z188" s="203"/>
      <c r="AA188" s="203"/>
      <c r="AB188" s="203"/>
      <c r="AC188" s="203"/>
    </row>
    <row r="189" ht="22.5" hidden="1" customHeight="1">
      <c r="A189" s="306">
        <v>46122.0</v>
      </c>
      <c r="B189" s="307"/>
      <c r="C189" s="308" t="s">
        <v>596</v>
      </c>
      <c r="D189" s="231" t="s">
        <v>90</v>
      </c>
      <c r="E189" s="303"/>
      <c r="F189" s="308" t="s">
        <v>357</v>
      </c>
      <c r="G189" s="309" t="s">
        <v>649</v>
      </c>
      <c r="H189" s="310" t="s">
        <v>1490</v>
      </c>
      <c r="I189" s="311">
        <v>550000.0</v>
      </c>
      <c r="J189" s="311">
        <v>6.5E7</v>
      </c>
      <c r="K189" s="312" t="s">
        <v>1417</v>
      </c>
      <c r="L189" s="308" t="s">
        <v>10</v>
      </c>
      <c r="M189" s="308" t="s">
        <v>88</v>
      </c>
      <c r="N189" s="238" t="s">
        <v>17</v>
      </c>
      <c r="O189" s="231" t="str">
        <f>IF(COUNTIFS('보고서 검토일지(26년)'!$H:$H, $G189, '보고서 검토일지(26년)'!$M:$M, "0", '보고서 검토일지(26년)'!$G:$G, $F189)&gt;0, "완료", "")</f>
        <v>완료</v>
      </c>
      <c r="P189" s="230">
        <v>46122.0</v>
      </c>
      <c r="Q189" s="230">
        <v>46122.0</v>
      </c>
      <c r="R189" s="239">
        <v>550000.0</v>
      </c>
      <c r="S189" s="307"/>
      <c r="T189" s="308"/>
      <c r="U189" s="203"/>
      <c r="V189" s="203"/>
      <c r="W189" s="203"/>
      <c r="X189" s="203"/>
      <c r="Y189" s="203"/>
      <c r="Z189" s="203"/>
      <c r="AA189" s="203"/>
      <c r="AB189" s="203"/>
      <c r="AC189" s="203"/>
    </row>
    <row r="190" ht="22.5" hidden="1" customHeight="1">
      <c r="A190" s="306">
        <v>46122.0</v>
      </c>
      <c r="B190" s="307"/>
      <c r="C190" s="308" t="s">
        <v>1613</v>
      </c>
      <c r="D190" s="231" t="s">
        <v>104</v>
      </c>
      <c r="E190" s="303"/>
      <c r="F190" s="308" t="s">
        <v>175</v>
      </c>
      <c r="G190" s="309" t="s">
        <v>183</v>
      </c>
      <c r="H190" s="235" t="s">
        <v>1490</v>
      </c>
      <c r="I190" s="311">
        <v>4000000.0</v>
      </c>
      <c r="J190" s="311">
        <v>4.2E9</v>
      </c>
      <c r="K190" s="312" t="s">
        <v>1417</v>
      </c>
      <c r="L190" s="308" t="s">
        <v>10</v>
      </c>
      <c r="M190" s="308" t="s">
        <v>88</v>
      </c>
      <c r="N190" s="238" t="s">
        <v>17</v>
      </c>
      <c r="O190" s="231" t="str">
        <f>IF(COUNTIFS('보고서 검토일지(26년)'!$H:$H, $G190, '보고서 검토일지(26년)'!$M:$M, "0", '보고서 검토일지(26년)'!$G:$G, $F190)&gt;0, "완료", "")</f>
        <v>완료</v>
      </c>
      <c r="P190" s="230">
        <v>46122.0</v>
      </c>
      <c r="Q190" s="230"/>
      <c r="R190" s="311"/>
      <c r="S190" s="307"/>
      <c r="T190" s="308"/>
      <c r="U190" s="203"/>
      <c r="V190" s="203"/>
      <c r="W190" s="203"/>
      <c r="X190" s="203"/>
      <c r="Y190" s="203"/>
      <c r="Z190" s="203"/>
      <c r="AA190" s="203"/>
      <c r="AB190" s="203"/>
      <c r="AC190" s="203"/>
    </row>
    <row r="191" ht="22.5" hidden="1" customHeight="1">
      <c r="A191" s="230">
        <v>46121.0</v>
      </c>
      <c r="B191" s="240"/>
      <c r="C191" s="231" t="s">
        <v>1615</v>
      </c>
      <c r="D191" s="231" t="s">
        <v>223</v>
      </c>
      <c r="E191" s="303"/>
      <c r="F191" s="231" t="s">
        <v>1424</v>
      </c>
      <c r="G191" s="234" t="s">
        <v>1639</v>
      </c>
      <c r="H191" s="235" t="s">
        <v>1415</v>
      </c>
      <c r="I191" s="239">
        <v>1650000.0</v>
      </c>
      <c r="J191" s="239" t="s">
        <v>1416</v>
      </c>
      <c r="K191" s="237" t="s">
        <v>1417</v>
      </c>
      <c r="L191" s="231" t="s">
        <v>14</v>
      </c>
      <c r="M191" s="231"/>
      <c r="N191" s="235"/>
      <c r="O191" s="231"/>
      <c r="P191" s="230"/>
      <c r="Q191" s="230"/>
      <c r="R191" s="239"/>
      <c r="S191" s="240"/>
      <c r="T191" s="231"/>
      <c r="U191" s="203"/>
      <c r="V191" s="203"/>
      <c r="W191" s="203"/>
      <c r="X191" s="203"/>
      <c r="Y191" s="203"/>
      <c r="Z191" s="203"/>
      <c r="AA191" s="203"/>
      <c r="AB191" s="203"/>
      <c r="AC191" s="203"/>
    </row>
    <row r="192" ht="22.5" hidden="1" customHeight="1">
      <c r="A192" s="306">
        <v>46121.0</v>
      </c>
      <c r="B192" s="240"/>
      <c r="C192" s="231" t="s">
        <v>596</v>
      </c>
      <c r="D192" s="231" t="s">
        <v>90</v>
      </c>
      <c r="E192" s="303"/>
      <c r="F192" s="231" t="s">
        <v>91</v>
      </c>
      <c r="G192" s="234" t="s">
        <v>565</v>
      </c>
      <c r="H192" s="235" t="s">
        <v>1415</v>
      </c>
      <c r="I192" s="239">
        <v>990000.0</v>
      </c>
      <c r="J192" s="239">
        <v>3.0E8</v>
      </c>
      <c r="K192" s="312" t="s">
        <v>1417</v>
      </c>
      <c r="L192" s="308" t="s">
        <v>12</v>
      </c>
      <c r="M192" s="231" t="s">
        <v>88</v>
      </c>
      <c r="N192" s="238" t="s">
        <v>17</v>
      </c>
      <c r="O192" s="231" t="str">
        <f>IF(COUNTIFS('보고서 검토일지(26년)'!$H:$H, $G192, '보고서 검토일지(26년)'!$M:$M, "0", '보고서 검토일지(26년)'!$G:$G, $F192)&gt;0, "완료", "")</f>
        <v>완료</v>
      </c>
      <c r="P192" s="230">
        <v>46135.0</v>
      </c>
      <c r="Q192" s="230">
        <v>46135.0</v>
      </c>
      <c r="R192" s="313">
        <v>990000.0</v>
      </c>
      <c r="S192" s="240"/>
      <c r="T192" s="231"/>
      <c r="U192" s="203"/>
      <c r="V192" s="203"/>
      <c r="W192" s="203"/>
      <c r="X192" s="203"/>
      <c r="Y192" s="203"/>
      <c r="Z192" s="203"/>
      <c r="AA192" s="203"/>
      <c r="AB192" s="203"/>
      <c r="AC192" s="203"/>
    </row>
    <row r="193" ht="22.5" hidden="1" customHeight="1">
      <c r="A193" s="306">
        <v>46121.0</v>
      </c>
      <c r="B193" s="307"/>
      <c r="C193" s="308" t="s">
        <v>1613</v>
      </c>
      <c r="D193" s="231" t="s">
        <v>104</v>
      </c>
      <c r="E193" s="303"/>
      <c r="F193" s="308" t="s">
        <v>520</v>
      </c>
      <c r="G193" s="309" t="s">
        <v>521</v>
      </c>
      <c r="H193" s="235" t="s">
        <v>1415</v>
      </c>
      <c r="I193" s="311">
        <v>1320000.0</v>
      </c>
      <c r="J193" s="311">
        <v>8.0E7</v>
      </c>
      <c r="K193" s="312" t="s">
        <v>1417</v>
      </c>
      <c r="L193" s="308" t="s">
        <v>12</v>
      </c>
      <c r="M193" s="308" t="s">
        <v>88</v>
      </c>
      <c r="N193" s="238" t="s">
        <v>17</v>
      </c>
      <c r="O193" s="231" t="str">
        <f>IF(COUNTIFS('보고서 검토일지(26년)'!$H:$H, $G193, '보고서 검토일지(26년)'!$M:$M, "0", '보고서 검토일지(26년)'!$G:$G, $F193)&gt;0, "완료", "")</f>
        <v>완료</v>
      </c>
      <c r="P193" s="306">
        <v>46139.0</v>
      </c>
      <c r="Q193" s="306">
        <v>46139.0</v>
      </c>
      <c r="R193" s="311">
        <v>1320000.0</v>
      </c>
      <c r="S193" s="307"/>
      <c r="T193" s="308"/>
      <c r="U193" s="203"/>
      <c r="V193" s="203"/>
      <c r="W193" s="203"/>
      <c r="X193" s="203"/>
      <c r="Y193" s="203"/>
      <c r="Z193" s="203"/>
      <c r="AA193" s="203"/>
      <c r="AB193" s="203"/>
      <c r="AC193" s="203"/>
    </row>
    <row r="194" ht="22.5" hidden="1" customHeight="1">
      <c r="A194" s="306">
        <v>46121.0</v>
      </c>
      <c r="B194" s="307"/>
      <c r="C194" s="308" t="s">
        <v>1613</v>
      </c>
      <c r="D194" s="231" t="s">
        <v>104</v>
      </c>
      <c r="E194" s="303"/>
      <c r="F194" s="308" t="s">
        <v>571</v>
      </c>
      <c r="G194" s="309" t="s">
        <v>1640</v>
      </c>
      <c r="H194" s="235" t="s">
        <v>1415</v>
      </c>
      <c r="I194" s="311">
        <v>880000.0</v>
      </c>
      <c r="J194" s="311">
        <v>1.65E8</v>
      </c>
      <c r="K194" s="312" t="s">
        <v>1417</v>
      </c>
      <c r="L194" s="308" t="s">
        <v>14</v>
      </c>
      <c r="M194" s="308"/>
      <c r="N194" s="310"/>
      <c r="O194" s="308"/>
      <c r="P194" s="306"/>
      <c r="Q194" s="306"/>
      <c r="R194" s="311"/>
      <c r="S194" s="307"/>
      <c r="T194" s="308"/>
      <c r="U194" s="203"/>
      <c r="V194" s="203"/>
      <c r="W194" s="203"/>
      <c r="X194" s="203"/>
      <c r="Y194" s="203"/>
      <c r="Z194" s="203"/>
      <c r="AA194" s="203"/>
      <c r="AB194" s="203"/>
      <c r="AC194" s="203"/>
    </row>
    <row r="195" ht="22.5" hidden="1" customHeight="1">
      <c r="A195" s="314">
        <v>46121.0</v>
      </c>
      <c r="B195" s="315"/>
      <c r="C195" s="244" t="s">
        <v>1613</v>
      </c>
      <c r="D195" s="244" t="s">
        <v>104</v>
      </c>
      <c r="E195" s="316"/>
      <c r="F195" s="317" t="s">
        <v>1641</v>
      </c>
      <c r="G195" s="318" t="s">
        <v>1642</v>
      </c>
      <c r="H195" s="248" t="s">
        <v>1415</v>
      </c>
      <c r="I195" s="319" t="s">
        <v>25</v>
      </c>
      <c r="J195" s="319" t="s">
        <v>1643</v>
      </c>
      <c r="K195" s="320" t="s">
        <v>1444</v>
      </c>
      <c r="L195" s="317" t="s">
        <v>1437</v>
      </c>
      <c r="M195" s="244"/>
      <c r="N195" s="248"/>
      <c r="O195" s="244"/>
      <c r="P195" s="314"/>
      <c r="Q195" s="314"/>
      <c r="R195" s="319"/>
      <c r="S195" s="315"/>
      <c r="T195" s="317"/>
      <c r="U195" s="207"/>
      <c r="V195" s="207"/>
      <c r="W195" s="207"/>
      <c r="X195" s="207"/>
      <c r="Y195" s="207"/>
      <c r="Z195" s="207"/>
      <c r="AA195" s="207"/>
      <c r="AB195" s="207"/>
      <c r="AC195" s="207"/>
    </row>
    <row r="196" ht="22.5" customHeight="1">
      <c r="A196" s="213">
        <v>46121.0</v>
      </c>
      <c r="B196" s="214"/>
      <c r="C196" s="214" t="s">
        <v>222</v>
      </c>
      <c r="D196" s="214" t="s">
        <v>223</v>
      </c>
      <c r="E196" s="215"/>
      <c r="F196" s="216" t="s">
        <v>1413</v>
      </c>
      <c r="G196" s="217" t="s">
        <v>1644</v>
      </c>
      <c r="H196" s="218" t="s">
        <v>1415</v>
      </c>
      <c r="I196" s="219">
        <v>8500000.0</v>
      </c>
      <c r="J196" s="219" t="s">
        <v>1416</v>
      </c>
      <c r="K196" s="220" t="s">
        <v>1417</v>
      </c>
      <c r="L196" s="214" t="s">
        <v>12</v>
      </c>
      <c r="M196" s="221" t="s">
        <v>81</v>
      </c>
      <c r="N196" s="222" t="s">
        <v>22</v>
      </c>
      <c r="O196" s="221"/>
      <c r="P196" s="223">
        <v>45663.0</v>
      </c>
      <c r="Q196" s="223">
        <v>46112.0</v>
      </c>
      <c r="R196" s="224"/>
      <c r="S196" s="225"/>
      <c r="T196" s="214"/>
      <c r="U196" s="201"/>
      <c r="V196" s="201"/>
      <c r="W196" s="201"/>
      <c r="X196" s="201"/>
      <c r="Y196" s="201"/>
      <c r="Z196" s="201"/>
      <c r="AA196" s="201"/>
      <c r="AB196" s="201"/>
      <c r="AC196" s="201"/>
    </row>
    <row r="197" ht="22.5" customHeight="1">
      <c r="A197" s="213">
        <v>46120.0</v>
      </c>
      <c r="B197" s="214"/>
      <c r="C197" s="214" t="s">
        <v>222</v>
      </c>
      <c r="D197" s="214" t="s">
        <v>223</v>
      </c>
      <c r="E197" s="215"/>
      <c r="F197" s="216" t="s">
        <v>651</v>
      </c>
      <c r="G197" s="217" t="s">
        <v>1645</v>
      </c>
      <c r="H197" s="218" t="s">
        <v>1415</v>
      </c>
      <c r="I197" s="219">
        <v>1650000.0</v>
      </c>
      <c r="J197" s="219" t="s">
        <v>1416</v>
      </c>
      <c r="K197" s="220" t="s">
        <v>1417</v>
      </c>
      <c r="L197" s="214" t="s">
        <v>12</v>
      </c>
      <c r="M197" s="221" t="s">
        <v>81</v>
      </c>
      <c r="N197" s="222" t="s">
        <v>17</v>
      </c>
      <c r="O197" s="221"/>
      <c r="P197" s="223">
        <v>46106.0</v>
      </c>
      <c r="Q197" s="223">
        <v>46121.0</v>
      </c>
      <c r="R197" s="219">
        <v>1650000.0</v>
      </c>
      <c r="S197" s="225"/>
      <c r="T197" s="214"/>
      <c r="U197" s="201"/>
      <c r="V197" s="201"/>
      <c r="W197" s="201"/>
      <c r="X197" s="201"/>
      <c r="Y197" s="201"/>
      <c r="Z197" s="201"/>
      <c r="AA197" s="201"/>
      <c r="AB197" s="201"/>
      <c r="AC197" s="201"/>
    </row>
    <row r="198" ht="22.5" hidden="1" customHeight="1">
      <c r="A198" s="230">
        <v>46120.0</v>
      </c>
      <c r="B198" s="240"/>
      <c r="C198" s="231" t="s">
        <v>1608</v>
      </c>
      <c r="D198" s="231" t="s">
        <v>83</v>
      </c>
      <c r="E198" s="303"/>
      <c r="F198" s="231" t="s">
        <v>646</v>
      </c>
      <c r="G198" s="234" t="s">
        <v>173</v>
      </c>
      <c r="H198" s="235" t="s">
        <v>1415</v>
      </c>
      <c r="I198" s="239">
        <v>440000.0</v>
      </c>
      <c r="J198" s="239" t="s">
        <v>1416</v>
      </c>
      <c r="K198" s="237" t="s">
        <v>1417</v>
      </c>
      <c r="L198" s="308" t="s">
        <v>12</v>
      </c>
      <c r="M198" s="235" t="s">
        <v>81</v>
      </c>
      <c r="N198" s="238" t="s">
        <v>17</v>
      </c>
      <c r="O198" s="231" t="str">
        <f>IF(COUNTIFS('보고서 검토일지(26년)'!$H:$H, $G198, '보고서 검토일지(26년)'!$M:$M, "0", '보고서 검토일지(26년)'!$G:$G, $F198)&gt;0, "완료", "")</f>
        <v>완료</v>
      </c>
      <c r="P198" s="230">
        <v>46125.0</v>
      </c>
      <c r="Q198" s="230"/>
      <c r="R198" s="239"/>
      <c r="S198" s="240"/>
      <c r="T198" s="231"/>
      <c r="U198" s="203"/>
      <c r="V198" s="203"/>
      <c r="W198" s="203"/>
      <c r="X198" s="203"/>
      <c r="Y198" s="203"/>
      <c r="Z198" s="203"/>
      <c r="AA198" s="203"/>
      <c r="AB198" s="203"/>
      <c r="AC198" s="203"/>
    </row>
    <row r="199" ht="22.5" hidden="1" customHeight="1">
      <c r="A199" s="230">
        <v>46120.0</v>
      </c>
      <c r="B199" s="240"/>
      <c r="C199" s="231" t="s">
        <v>1613</v>
      </c>
      <c r="D199" s="231" t="s">
        <v>104</v>
      </c>
      <c r="E199" s="303"/>
      <c r="F199" s="231" t="s">
        <v>1646</v>
      </c>
      <c r="G199" s="234" t="s">
        <v>1647</v>
      </c>
      <c r="H199" s="235" t="s">
        <v>1415</v>
      </c>
      <c r="I199" s="239">
        <v>1320000.0</v>
      </c>
      <c r="J199" s="239">
        <v>2.0E8</v>
      </c>
      <c r="K199" s="237" t="s">
        <v>1417</v>
      </c>
      <c r="L199" s="308" t="s">
        <v>14</v>
      </c>
      <c r="M199" s="235"/>
      <c r="N199" s="235"/>
      <c r="O199" s="231"/>
      <c r="P199" s="230"/>
      <c r="Q199" s="230"/>
      <c r="R199" s="239"/>
      <c r="S199" s="240"/>
      <c r="T199" s="231"/>
      <c r="U199" s="203"/>
      <c r="V199" s="203"/>
      <c r="W199" s="203"/>
      <c r="X199" s="203"/>
      <c r="Y199" s="203"/>
      <c r="Z199" s="203"/>
      <c r="AA199" s="203"/>
      <c r="AB199" s="203"/>
      <c r="AC199" s="203"/>
    </row>
    <row r="200" ht="22.5" hidden="1" customHeight="1">
      <c r="A200" s="230">
        <v>46120.0</v>
      </c>
      <c r="B200" s="240"/>
      <c r="C200" s="231" t="s">
        <v>596</v>
      </c>
      <c r="D200" s="231" t="s">
        <v>90</v>
      </c>
      <c r="E200" s="303"/>
      <c r="F200" s="231" t="s">
        <v>91</v>
      </c>
      <c r="G200" s="234" t="s">
        <v>478</v>
      </c>
      <c r="H200" s="235" t="s">
        <v>1415</v>
      </c>
      <c r="I200" s="239">
        <v>1100000.0</v>
      </c>
      <c r="J200" s="239">
        <v>4.5E8</v>
      </c>
      <c r="K200" s="237" t="s">
        <v>1417</v>
      </c>
      <c r="L200" s="231" t="s">
        <v>12</v>
      </c>
      <c r="M200" s="235" t="s">
        <v>88</v>
      </c>
      <c r="N200" s="238" t="s">
        <v>17</v>
      </c>
      <c r="O200" s="231" t="str">
        <f>IF(COUNTIFS('보고서 검토일지(26년)'!$H:$H, $G200, '보고서 검토일지(26년)'!$M:$M, "0", '보고서 검토일지(26년)'!$G:$G, $F200)&gt;0, "완료", "")</f>
        <v>완료</v>
      </c>
      <c r="P200" s="230">
        <v>46128.0</v>
      </c>
      <c r="Q200" s="230">
        <v>46128.0</v>
      </c>
      <c r="R200" s="239">
        <v>1100000.0</v>
      </c>
      <c r="S200" s="240"/>
      <c r="T200" s="231"/>
      <c r="U200" s="203"/>
      <c r="V200" s="203"/>
      <c r="W200" s="203"/>
      <c r="X200" s="203"/>
      <c r="Y200" s="203"/>
      <c r="Z200" s="203"/>
      <c r="AA200" s="203"/>
      <c r="AB200" s="203"/>
      <c r="AC200" s="203"/>
    </row>
    <row r="201" ht="22.5" hidden="1" customHeight="1">
      <c r="A201" s="230">
        <v>46120.0</v>
      </c>
      <c r="B201" s="240"/>
      <c r="C201" s="231" t="s">
        <v>1613</v>
      </c>
      <c r="D201" s="231" t="s">
        <v>104</v>
      </c>
      <c r="E201" s="303"/>
      <c r="F201" s="231" t="s">
        <v>91</v>
      </c>
      <c r="G201" s="234" t="s">
        <v>247</v>
      </c>
      <c r="H201" s="235" t="s">
        <v>1415</v>
      </c>
      <c r="I201" s="239">
        <v>880000.0</v>
      </c>
      <c r="J201" s="239">
        <v>1.86E8</v>
      </c>
      <c r="K201" s="237" t="s">
        <v>1417</v>
      </c>
      <c r="L201" s="308" t="s">
        <v>12</v>
      </c>
      <c r="M201" s="235" t="s">
        <v>88</v>
      </c>
      <c r="N201" s="238" t="s">
        <v>17</v>
      </c>
      <c r="O201" s="231" t="str">
        <f>IF(COUNTIFS('보고서 검토일지(26년)'!$H:$H, $G201, '보고서 검토일지(26년)'!$M:$M, "0", '보고서 검토일지(26년)'!$G:$G, $F201)&gt;0, "완료", "")</f>
        <v>완료</v>
      </c>
      <c r="P201" s="230">
        <v>46127.0</v>
      </c>
      <c r="Q201" s="230"/>
      <c r="R201" s="239"/>
      <c r="S201" s="240"/>
      <c r="T201" s="231"/>
      <c r="U201" s="203"/>
      <c r="V201" s="203"/>
      <c r="W201" s="203"/>
      <c r="X201" s="203"/>
      <c r="Y201" s="203"/>
      <c r="Z201" s="203"/>
      <c r="AA201" s="203"/>
      <c r="AB201" s="203"/>
      <c r="AC201" s="203"/>
    </row>
    <row r="202" ht="22.5" customHeight="1">
      <c r="A202" s="230">
        <v>46120.0</v>
      </c>
      <c r="B202" s="240"/>
      <c r="C202" s="231" t="s">
        <v>1615</v>
      </c>
      <c r="D202" s="231" t="s">
        <v>223</v>
      </c>
      <c r="E202" s="303"/>
      <c r="F202" s="231" t="s">
        <v>651</v>
      </c>
      <c r="G202" s="234" t="s">
        <v>1648</v>
      </c>
      <c r="H202" s="235" t="s">
        <v>1415</v>
      </c>
      <c r="I202" s="239">
        <v>1650000.0</v>
      </c>
      <c r="J202" s="239" t="s">
        <v>1416</v>
      </c>
      <c r="K202" s="237" t="s">
        <v>1417</v>
      </c>
      <c r="L202" s="308" t="s">
        <v>12</v>
      </c>
      <c r="M202" s="235" t="s">
        <v>81</v>
      </c>
      <c r="N202" s="235"/>
      <c r="O202" s="231"/>
      <c r="P202" s="230"/>
      <c r="Q202" s="230"/>
      <c r="R202" s="239"/>
      <c r="S202" s="240"/>
      <c r="T202" s="231"/>
      <c r="U202" s="242"/>
      <c r="V202" s="242"/>
      <c r="W202" s="242"/>
      <c r="X202" s="242"/>
      <c r="Y202" s="242"/>
      <c r="Z202" s="242"/>
      <c r="AA202" s="242"/>
      <c r="AB202" s="242"/>
      <c r="AC202" s="242"/>
    </row>
    <row r="203" ht="22.5" hidden="1" customHeight="1">
      <c r="A203" s="230">
        <v>46120.0</v>
      </c>
      <c r="B203" s="240"/>
      <c r="C203" s="231" t="s">
        <v>541</v>
      </c>
      <c r="D203" s="231" t="s">
        <v>163</v>
      </c>
      <c r="E203" s="303"/>
      <c r="F203" s="231" t="s">
        <v>1649</v>
      </c>
      <c r="G203" s="234" t="s">
        <v>1650</v>
      </c>
      <c r="H203" s="235" t="s">
        <v>1490</v>
      </c>
      <c r="I203" s="239">
        <v>7500000.0</v>
      </c>
      <c r="J203" s="239" t="s">
        <v>1416</v>
      </c>
      <c r="K203" s="237" t="s">
        <v>1417</v>
      </c>
      <c r="L203" s="231" t="s">
        <v>10</v>
      </c>
      <c r="M203" s="231" t="s">
        <v>81</v>
      </c>
      <c r="N203" s="235" t="s">
        <v>17</v>
      </c>
      <c r="O203" s="231"/>
      <c r="P203" s="230">
        <v>46120.0</v>
      </c>
      <c r="Q203" s="230"/>
      <c r="R203" s="239"/>
      <c r="S203" s="240"/>
      <c r="T203" s="231"/>
      <c r="U203" s="203"/>
      <c r="V203" s="203"/>
      <c r="W203" s="203"/>
      <c r="X203" s="203"/>
      <c r="Y203" s="203"/>
      <c r="Z203" s="203"/>
      <c r="AA203" s="203"/>
      <c r="AB203" s="203"/>
      <c r="AC203" s="203"/>
    </row>
    <row r="204" ht="22.5" hidden="1" customHeight="1">
      <c r="A204" s="230">
        <v>46119.0</v>
      </c>
      <c r="B204" s="240"/>
      <c r="C204" s="231" t="s">
        <v>1613</v>
      </c>
      <c r="D204" s="231" t="s">
        <v>104</v>
      </c>
      <c r="E204" s="303"/>
      <c r="F204" s="231" t="s">
        <v>619</v>
      </c>
      <c r="G204" s="234" t="s">
        <v>620</v>
      </c>
      <c r="H204" s="235" t="s">
        <v>1415</v>
      </c>
      <c r="I204" s="239">
        <v>660000.0</v>
      </c>
      <c r="J204" s="239">
        <v>1.0E8</v>
      </c>
      <c r="K204" s="237" t="s">
        <v>1417</v>
      </c>
      <c r="L204" s="231" t="s">
        <v>12</v>
      </c>
      <c r="M204" s="235" t="s">
        <v>88</v>
      </c>
      <c r="N204" s="235" t="s">
        <v>17</v>
      </c>
      <c r="O204" s="231" t="str">
        <f>IF(COUNTIFS('보고서 검토일지(26년)'!$H:$H, $G204, '보고서 검토일지(26년)'!$M:$M, "0", '보고서 검토일지(26년)'!$G:$G, $F204)&gt;0, "완료", "")</f>
        <v>완료</v>
      </c>
      <c r="P204" s="230">
        <v>46125.0</v>
      </c>
      <c r="Q204" s="230">
        <v>46126.0</v>
      </c>
      <c r="R204" s="313">
        <v>660000.0</v>
      </c>
      <c r="S204" s="240"/>
      <c r="T204" s="231"/>
      <c r="U204" s="203"/>
      <c r="V204" s="203"/>
      <c r="W204" s="203"/>
      <c r="X204" s="203"/>
      <c r="Y204" s="203"/>
      <c r="Z204" s="203"/>
      <c r="AA204" s="203"/>
      <c r="AB204" s="203"/>
      <c r="AC204" s="203"/>
    </row>
    <row r="205" ht="22.5" hidden="1" customHeight="1">
      <c r="A205" s="230">
        <v>46119.0</v>
      </c>
      <c r="B205" s="240"/>
      <c r="C205" s="231" t="s">
        <v>1613</v>
      </c>
      <c r="D205" s="231" t="s">
        <v>104</v>
      </c>
      <c r="E205" s="303"/>
      <c r="F205" s="231" t="s">
        <v>1651</v>
      </c>
      <c r="G205" s="234" t="s">
        <v>1652</v>
      </c>
      <c r="H205" s="235" t="s">
        <v>1415</v>
      </c>
      <c r="I205" s="239">
        <v>550000.0</v>
      </c>
      <c r="J205" s="239">
        <v>8.8E7</v>
      </c>
      <c r="K205" s="237" t="s">
        <v>1417</v>
      </c>
      <c r="L205" s="231" t="s">
        <v>14</v>
      </c>
      <c r="M205" s="235"/>
      <c r="N205" s="235"/>
      <c r="O205" s="231"/>
      <c r="P205" s="230"/>
      <c r="Q205" s="230"/>
      <c r="R205" s="239"/>
      <c r="S205" s="240"/>
      <c r="T205" s="231"/>
      <c r="U205" s="203"/>
      <c r="V205" s="203"/>
      <c r="W205" s="203"/>
      <c r="X205" s="203"/>
      <c r="Y205" s="203"/>
      <c r="Z205" s="203"/>
      <c r="AA205" s="203"/>
      <c r="AB205" s="203"/>
      <c r="AC205" s="203"/>
    </row>
    <row r="206" ht="22.5" hidden="1" customHeight="1">
      <c r="A206" s="230">
        <v>46119.0</v>
      </c>
      <c r="B206" s="240"/>
      <c r="C206" s="231" t="s">
        <v>596</v>
      </c>
      <c r="D206" s="231" t="s">
        <v>90</v>
      </c>
      <c r="E206" s="303"/>
      <c r="F206" s="231" t="s">
        <v>91</v>
      </c>
      <c r="G206" s="234" t="s">
        <v>616</v>
      </c>
      <c r="H206" s="235" t="s">
        <v>1415</v>
      </c>
      <c r="I206" s="239">
        <v>880000.0</v>
      </c>
      <c r="J206" s="239">
        <v>2.53E8</v>
      </c>
      <c r="K206" s="237" t="s">
        <v>1417</v>
      </c>
      <c r="L206" s="231" t="s">
        <v>12</v>
      </c>
      <c r="M206" s="235" t="s">
        <v>88</v>
      </c>
      <c r="N206" s="238" t="s">
        <v>17</v>
      </c>
      <c r="O206" s="231" t="str">
        <f>IF(COUNTIFS('보고서 검토일지(26년)'!$H:$H, $G206, '보고서 검토일지(26년)'!$M:$M, "0", '보고서 검토일지(26년)'!$G:$G, $F206)&gt;0, "완료", "")</f>
        <v>완료</v>
      </c>
      <c r="P206" s="230">
        <v>46126.0</v>
      </c>
      <c r="Q206" s="230">
        <v>46126.0</v>
      </c>
      <c r="R206" s="239">
        <v>880000.0</v>
      </c>
      <c r="S206" s="240"/>
      <c r="T206" s="231"/>
      <c r="U206" s="203"/>
      <c r="V206" s="203"/>
      <c r="W206" s="203"/>
      <c r="X206" s="203"/>
      <c r="Y206" s="203"/>
      <c r="Z206" s="203"/>
      <c r="AA206" s="203"/>
      <c r="AB206" s="203"/>
      <c r="AC206" s="203"/>
    </row>
    <row r="207" ht="22.5" hidden="1" customHeight="1">
      <c r="A207" s="230">
        <v>46119.0</v>
      </c>
      <c r="B207" s="240"/>
      <c r="C207" s="231" t="s">
        <v>541</v>
      </c>
      <c r="D207" s="231" t="s">
        <v>163</v>
      </c>
      <c r="E207" s="303"/>
      <c r="F207" s="231" t="s">
        <v>200</v>
      </c>
      <c r="G207" s="234" t="s">
        <v>1653</v>
      </c>
      <c r="H207" s="235" t="s">
        <v>1415</v>
      </c>
      <c r="I207" s="239">
        <v>8500000.0</v>
      </c>
      <c r="J207" s="239" t="s">
        <v>1416</v>
      </c>
      <c r="K207" s="237" t="s">
        <v>1417</v>
      </c>
      <c r="L207" s="231" t="s">
        <v>12</v>
      </c>
      <c r="M207" s="235" t="s">
        <v>81</v>
      </c>
      <c r="N207" s="235"/>
      <c r="O207" s="231"/>
      <c r="P207" s="230"/>
      <c r="Q207" s="230"/>
      <c r="R207" s="239"/>
      <c r="S207" s="240"/>
      <c r="T207" s="231"/>
      <c r="U207" s="203"/>
      <c r="V207" s="203"/>
      <c r="W207" s="203"/>
      <c r="X207" s="203"/>
      <c r="Y207" s="203"/>
      <c r="Z207" s="203"/>
      <c r="AA207" s="203"/>
      <c r="AB207" s="203"/>
      <c r="AC207" s="203"/>
    </row>
    <row r="208" ht="22.5" hidden="1" customHeight="1">
      <c r="A208" s="230">
        <v>46119.0</v>
      </c>
      <c r="B208" s="240"/>
      <c r="C208" s="231" t="s">
        <v>1613</v>
      </c>
      <c r="D208" s="231" t="s">
        <v>104</v>
      </c>
      <c r="E208" s="303"/>
      <c r="F208" s="231" t="s">
        <v>142</v>
      </c>
      <c r="G208" s="234" t="s">
        <v>608</v>
      </c>
      <c r="H208" s="235" t="s">
        <v>1415</v>
      </c>
      <c r="I208" s="239">
        <v>1100000.0</v>
      </c>
      <c r="J208" s="239">
        <v>2.8E8</v>
      </c>
      <c r="K208" s="237" t="s">
        <v>1417</v>
      </c>
      <c r="L208" s="231" t="s">
        <v>12</v>
      </c>
      <c r="M208" s="235" t="s">
        <v>88</v>
      </c>
      <c r="N208" s="238" t="s">
        <v>17</v>
      </c>
      <c r="O208" s="231" t="str">
        <f>IF(COUNTIFS('보고서 검토일지(26년)'!$H:$H, $G208, '보고서 검토일지(26년)'!$M:$M, "0", '보고서 검토일지(26년)'!$G:$G, $F208)&gt;0, "완료", "")</f>
        <v>완료</v>
      </c>
      <c r="P208" s="230">
        <v>46127.0</v>
      </c>
      <c r="Q208" s="230">
        <v>46127.0</v>
      </c>
      <c r="R208" s="239">
        <v>1100000.0</v>
      </c>
      <c r="S208" s="240"/>
      <c r="T208" s="231"/>
      <c r="U208" s="203"/>
      <c r="V208" s="203"/>
      <c r="W208" s="203"/>
      <c r="X208" s="203"/>
      <c r="Y208" s="203"/>
      <c r="Z208" s="203"/>
      <c r="AA208" s="203"/>
      <c r="AB208" s="203"/>
      <c r="AC208" s="203"/>
    </row>
    <row r="209" ht="22.5" hidden="1" customHeight="1">
      <c r="A209" s="230">
        <v>46119.0</v>
      </c>
      <c r="B209" s="240"/>
      <c r="C209" s="231" t="s">
        <v>1608</v>
      </c>
      <c r="D209" s="231" t="s">
        <v>83</v>
      </c>
      <c r="E209" s="303"/>
      <c r="F209" s="231" t="s">
        <v>1654</v>
      </c>
      <c r="G209" s="234" t="s">
        <v>1655</v>
      </c>
      <c r="H209" s="235" t="s">
        <v>1415</v>
      </c>
      <c r="I209" s="239">
        <v>660000.0</v>
      </c>
      <c r="J209" s="239" t="s">
        <v>1416</v>
      </c>
      <c r="K209" s="237" t="s">
        <v>1417</v>
      </c>
      <c r="L209" s="231" t="s">
        <v>12</v>
      </c>
      <c r="M209" s="235" t="s">
        <v>81</v>
      </c>
      <c r="N209" s="235" t="s">
        <v>17</v>
      </c>
      <c r="O209" s="231"/>
      <c r="P209" s="230">
        <v>46119.0</v>
      </c>
      <c r="Q209" s="230"/>
      <c r="R209" s="239"/>
      <c r="S209" s="240"/>
      <c r="T209" s="231"/>
      <c r="U209" s="203"/>
      <c r="V209" s="203"/>
      <c r="W209" s="203"/>
      <c r="X209" s="203"/>
      <c r="Y209" s="203"/>
      <c r="Z209" s="203"/>
      <c r="AA209" s="203"/>
      <c r="AB209" s="203"/>
      <c r="AC209" s="203"/>
    </row>
    <row r="210" ht="22.5" customHeight="1">
      <c r="A210" s="213">
        <v>46118.0</v>
      </c>
      <c r="B210" s="214"/>
      <c r="C210" s="214" t="s">
        <v>222</v>
      </c>
      <c r="D210" s="214" t="s">
        <v>223</v>
      </c>
      <c r="E210" s="215"/>
      <c r="F210" s="216" t="s">
        <v>1656</v>
      </c>
      <c r="G210" s="217" t="s">
        <v>1657</v>
      </c>
      <c r="H210" s="218" t="s">
        <v>1415</v>
      </c>
      <c r="I210" s="219">
        <v>5500000.0</v>
      </c>
      <c r="J210" s="219" t="s">
        <v>1416</v>
      </c>
      <c r="K210" s="220" t="s">
        <v>1417</v>
      </c>
      <c r="L210" s="214" t="s">
        <v>12</v>
      </c>
      <c r="M210" s="221" t="s">
        <v>81</v>
      </c>
      <c r="N210" s="222" t="s">
        <v>17</v>
      </c>
      <c r="O210" s="221"/>
      <c r="P210" s="223">
        <v>46139.0</v>
      </c>
      <c r="Q210" s="223">
        <v>46161.0</v>
      </c>
      <c r="R210" s="219">
        <v>5500000.0</v>
      </c>
      <c r="S210" s="225"/>
      <c r="T210" s="214"/>
      <c r="U210" s="201"/>
      <c r="V210" s="201"/>
      <c r="W210" s="201"/>
      <c r="X210" s="201"/>
      <c r="Y210" s="201"/>
      <c r="Z210" s="201"/>
      <c r="AA210" s="201"/>
      <c r="AB210" s="201"/>
      <c r="AC210" s="201"/>
    </row>
    <row r="211" ht="22.5" customHeight="1">
      <c r="A211" s="213">
        <v>46118.0</v>
      </c>
      <c r="B211" s="214"/>
      <c r="C211" s="214" t="s">
        <v>222</v>
      </c>
      <c r="D211" s="214" t="s">
        <v>223</v>
      </c>
      <c r="E211" s="215"/>
      <c r="F211" s="216" t="s">
        <v>1656</v>
      </c>
      <c r="G211" s="217" t="s">
        <v>1658</v>
      </c>
      <c r="H211" s="218" t="s">
        <v>1415</v>
      </c>
      <c r="I211" s="219">
        <v>2530000.0</v>
      </c>
      <c r="J211" s="219" t="s">
        <v>1416</v>
      </c>
      <c r="K211" s="220" t="s">
        <v>1417</v>
      </c>
      <c r="L211" s="214" t="s">
        <v>12</v>
      </c>
      <c r="M211" s="221" t="s">
        <v>81</v>
      </c>
      <c r="N211" s="222" t="s">
        <v>17</v>
      </c>
      <c r="O211" s="221"/>
      <c r="P211" s="223">
        <v>46139.0</v>
      </c>
      <c r="Q211" s="223">
        <v>46174.0</v>
      </c>
      <c r="R211" s="219">
        <v>2530000.0</v>
      </c>
      <c r="S211" s="225"/>
      <c r="T211" s="214"/>
      <c r="U211" s="201"/>
      <c r="V211" s="201"/>
      <c r="W211" s="201"/>
      <c r="X211" s="201"/>
      <c r="Y211" s="201"/>
      <c r="Z211" s="201"/>
      <c r="AA211" s="201"/>
      <c r="AB211" s="201"/>
      <c r="AC211" s="201"/>
    </row>
    <row r="212" ht="22.5" hidden="1" customHeight="1">
      <c r="A212" s="230">
        <v>46118.0</v>
      </c>
      <c r="B212" s="240"/>
      <c r="C212" s="231" t="s">
        <v>1659</v>
      </c>
      <c r="D212" s="231" t="s">
        <v>1039</v>
      </c>
      <c r="E212" s="303"/>
      <c r="F212" s="231" t="s">
        <v>91</v>
      </c>
      <c r="G212" s="234" t="s">
        <v>483</v>
      </c>
      <c r="H212" s="235" t="s">
        <v>1415</v>
      </c>
      <c r="I212" s="239">
        <v>1100000.0</v>
      </c>
      <c r="J212" s="239">
        <v>1.8E8</v>
      </c>
      <c r="K212" s="237" t="s">
        <v>1417</v>
      </c>
      <c r="L212" s="231" t="s">
        <v>12</v>
      </c>
      <c r="M212" s="235" t="s">
        <v>88</v>
      </c>
      <c r="N212" s="238" t="s">
        <v>17</v>
      </c>
      <c r="O212" s="231" t="str">
        <f>IF(COUNTIFS('보고서 검토일지(26년)'!$H:$H, $G212, '보고서 검토일지(26년)'!$M:$M, "0", '보고서 검토일지(26년)'!$G:$G, $F212)&gt;0, "완료", "")</f>
        <v>완료</v>
      </c>
      <c r="P212" s="230">
        <v>46141.0</v>
      </c>
      <c r="Q212" s="230">
        <v>46141.0</v>
      </c>
      <c r="R212" s="239">
        <v>1100000.0</v>
      </c>
      <c r="S212" s="240"/>
      <c r="T212" s="231"/>
      <c r="U212" s="203"/>
      <c r="V212" s="203"/>
      <c r="W212" s="203"/>
      <c r="X212" s="203"/>
      <c r="Y212" s="203"/>
      <c r="Z212" s="203"/>
      <c r="AA212" s="203"/>
      <c r="AB212" s="203"/>
      <c r="AC212" s="203"/>
    </row>
    <row r="213" ht="22.5" hidden="1" customHeight="1">
      <c r="A213" s="230">
        <v>46118.0</v>
      </c>
      <c r="B213" s="240"/>
      <c r="C213" s="231" t="s">
        <v>596</v>
      </c>
      <c r="D213" s="231" t="s">
        <v>90</v>
      </c>
      <c r="E213" s="303"/>
      <c r="F213" s="231" t="s">
        <v>105</v>
      </c>
      <c r="G213" s="234" t="s">
        <v>1660</v>
      </c>
      <c r="H213" s="235" t="s">
        <v>1415</v>
      </c>
      <c r="I213" s="239">
        <v>660000.0</v>
      </c>
      <c r="J213" s="239">
        <v>1.1E8</v>
      </c>
      <c r="K213" s="237" t="s">
        <v>1417</v>
      </c>
      <c r="L213" s="231" t="s">
        <v>14</v>
      </c>
      <c r="M213" s="235"/>
      <c r="N213" s="235"/>
      <c r="O213" s="231"/>
      <c r="P213" s="230"/>
      <c r="Q213" s="230"/>
      <c r="R213" s="239"/>
      <c r="S213" s="240"/>
      <c r="T213" s="231"/>
      <c r="U213" s="203"/>
      <c r="V213" s="203"/>
      <c r="W213" s="203"/>
      <c r="X213" s="203"/>
      <c r="Y213" s="203"/>
      <c r="Z213" s="203"/>
      <c r="AA213" s="203"/>
      <c r="AB213" s="203"/>
      <c r="AC213" s="203"/>
    </row>
    <row r="214" ht="22.5" hidden="1" customHeight="1">
      <c r="A214" s="230">
        <v>46118.0</v>
      </c>
      <c r="B214" s="240"/>
      <c r="C214" s="231" t="s">
        <v>1621</v>
      </c>
      <c r="D214" s="231" t="s">
        <v>1427</v>
      </c>
      <c r="E214" s="303"/>
      <c r="F214" s="231" t="s">
        <v>1661</v>
      </c>
      <c r="G214" s="234" t="s">
        <v>1662</v>
      </c>
      <c r="H214" s="235" t="s">
        <v>1430</v>
      </c>
      <c r="I214" s="239">
        <v>2.97E7</v>
      </c>
      <c r="J214" s="239" t="s">
        <v>25</v>
      </c>
      <c r="K214" s="237" t="s">
        <v>1417</v>
      </c>
      <c r="L214" s="231" t="s">
        <v>1427</v>
      </c>
      <c r="M214" s="235"/>
      <c r="N214" s="235"/>
      <c r="O214" s="231"/>
      <c r="P214" s="230"/>
      <c r="Q214" s="230"/>
      <c r="R214" s="239"/>
      <c r="S214" s="240"/>
      <c r="T214" s="231" t="s">
        <v>1601</v>
      </c>
      <c r="U214" s="203"/>
      <c r="V214" s="203"/>
      <c r="W214" s="203"/>
      <c r="X214" s="203"/>
      <c r="Y214" s="203"/>
      <c r="Z214" s="203"/>
      <c r="AA214" s="203"/>
      <c r="AB214" s="203"/>
      <c r="AC214" s="203"/>
    </row>
    <row r="215" ht="22.5" hidden="1" customHeight="1">
      <c r="A215" s="230">
        <v>46118.0</v>
      </c>
      <c r="B215" s="240"/>
      <c r="C215" s="231" t="s">
        <v>541</v>
      </c>
      <c r="D215" s="231" t="s">
        <v>163</v>
      </c>
      <c r="E215" s="303"/>
      <c r="F215" s="231" t="s">
        <v>253</v>
      </c>
      <c r="G215" s="234" t="s">
        <v>326</v>
      </c>
      <c r="H215" s="235" t="s">
        <v>1415</v>
      </c>
      <c r="I215" s="239">
        <v>2200000.0</v>
      </c>
      <c r="J215" s="239" t="s">
        <v>1416</v>
      </c>
      <c r="K215" s="237" t="s">
        <v>1417</v>
      </c>
      <c r="L215" s="231" t="s">
        <v>12</v>
      </c>
      <c r="M215" s="235" t="s">
        <v>81</v>
      </c>
      <c r="N215" s="235" t="s">
        <v>17</v>
      </c>
      <c r="O215" s="231" t="str">
        <f>IF(COUNTIFS('보고서 검토일지(26년)'!$H:$H, $G215, '보고서 검토일지(26년)'!$M:$M, "0", '보고서 검토일지(26년)'!$G:$G, $F215)&gt;0, "완료", "")</f>
        <v>완료</v>
      </c>
      <c r="P215" s="230">
        <v>46162.0</v>
      </c>
      <c r="Q215" s="230"/>
      <c r="R215" s="239"/>
      <c r="S215" s="240"/>
      <c r="T215" s="231" t="s">
        <v>1663</v>
      </c>
      <c r="U215" s="203"/>
      <c r="V215" s="203"/>
      <c r="W215" s="203"/>
      <c r="X215" s="203"/>
      <c r="Y215" s="203"/>
      <c r="Z215" s="203"/>
      <c r="AA215" s="203"/>
      <c r="AB215" s="203"/>
      <c r="AC215" s="203"/>
    </row>
    <row r="216" ht="22.5" hidden="1" customHeight="1">
      <c r="A216" s="230">
        <v>46115.0</v>
      </c>
      <c r="B216" s="240"/>
      <c r="C216" s="231" t="s">
        <v>1613</v>
      </c>
      <c r="D216" s="231" t="s">
        <v>104</v>
      </c>
      <c r="E216" s="303"/>
      <c r="F216" s="231" t="s">
        <v>91</v>
      </c>
      <c r="G216" s="234" t="s">
        <v>709</v>
      </c>
      <c r="H216" s="235" t="s">
        <v>1415</v>
      </c>
      <c r="I216" s="239">
        <v>1100000.0</v>
      </c>
      <c r="J216" s="239">
        <v>2.4803E9</v>
      </c>
      <c r="K216" s="237" t="s">
        <v>1417</v>
      </c>
      <c r="L216" s="231" t="s">
        <v>12</v>
      </c>
      <c r="M216" s="235" t="s">
        <v>81</v>
      </c>
      <c r="N216" s="235" t="s">
        <v>17</v>
      </c>
      <c r="O216" s="231" t="str">
        <f>IF(COUNTIFS('보고서 검토일지(26년)'!$H:$H, $G216, '보고서 검토일지(26년)'!$M:$M, "0", '보고서 검토일지(26년)'!$G:$G, $F216)&gt;0, "완료", "")</f>
        <v>완료</v>
      </c>
      <c r="P216" s="230">
        <v>46133.0</v>
      </c>
      <c r="Q216" s="230">
        <v>46134.0</v>
      </c>
      <c r="R216" s="239">
        <v>1100000.0</v>
      </c>
      <c r="S216" s="240"/>
      <c r="T216" s="231"/>
      <c r="U216" s="278"/>
      <c r="V216" s="278"/>
      <c r="W216" s="278"/>
      <c r="X216" s="278"/>
      <c r="Y216" s="278"/>
      <c r="Z216" s="278"/>
      <c r="AA216" s="278"/>
      <c r="AB216" s="278"/>
      <c r="AC216" s="278"/>
    </row>
    <row r="217" ht="22.5" hidden="1" customHeight="1">
      <c r="A217" s="230">
        <v>46115.0</v>
      </c>
      <c r="B217" s="240"/>
      <c r="C217" s="231" t="s">
        <v>1613</v>
      </c>
      <c r="D217" s="231" t="s">
        <v>104</v>
      </c>
      <c r="E217" s="303"/>
      <c r="F217" s="231" t="s">
        <v>123</v>
      </c>
      <c r="G217" s="234" t="s">
        <v>633</v>
      </c>
      <c r="H217" s="235" t="s">
        <v>1415</v>
      </c>
      <c r="I217" s="239">
        <v>660000.0</v>
      </c>
      <c r="J217" s="239">
        <v>1.0E8</v>
      </c>
      <c r="K217" s="237" t="s">
        <v>1417</v>
      </c>
      <c r="L217" s="231" t="s">
        <v>12</v>
      </c>
      <c r="M217" s="235" t="s">
        <v>88</v>
      </c>
      <c r="N217" s="235" t="s">
        <v>17</v>
      </c>
      <c r="O217" s="231" t="str">
        <f>IF(COUNTIFS('보고서 검토일지(26년)'!$H:$H, $G217, '보고서 검토일지(26년)'!$M:$M, "0", '보고서 검토일지(26년)'!$G:$G, $F217)&gt;0, "완료", "")</f>
        <v>완료</v>
      </c>
      <c r="P217" s="230">
        <v>46121.0</v>
      </c>
      <c r="Q217" s="230">
        <v>46125.0</v>
      </c>
      <c r="R217" s="239">
        <v>660000.0</v>
      </c>
      <c r="S217" s="240"/>
      <c r="T217" s="231"/>
      <c r="U217" s="203"/>
      <c r="V217" s="203"/>
      <c r="W217" s="203"/>
      <c r="X217" s="203"/>
      <c r="Y217" s="203"/>
      <c r="Z217" s="203"/>
      <c r="AA217" s="203"/>
      <c r="AB217" s="203"/>
      <c r="AC217" s="203"/>
    </row>
    <row r="218" ht="22.5" hidden="1" customHeight="1">
      <c r="A218" s="230">
        <v>46115.0</v>
      </c>
      <c r="B218" s="240"/>
      <c r="C218" s="231" t="s">
        <v>596</v>
      </c>
      <c r="D218" s="231" t="s">
        <v>90</v>
      </c>
      <c r="E218" s="303"/>
      <c r="F218" s="231" t="s">
        <v>97</v>
      </c>
      <c r="G218" s="234" t="s">
        <v>1664</v>
      </c>
      <c r="H218" s="235" t="s">
        <v>1415</v>
      </c>
      <c r="I218" s="239">
        <v>800000.0</v>
      </c>
      <c r="J218" s="239">
        <v>1.5E8</v>
      </c>
      <c r="K218" s="237" t="s">
        <v>1417</v>
      </c>
      <c r="L218" s="231" t="s">
        <v>14</v>
      </c>
      <c r="M218" s="235"/>
      <c r="N218" s="235"/>
      <c r="O218" s="231"/>
      <c r="P218" s="230"/>
      <c r="Q218" s="230"/>
      <c r="R218" s="239"/>
      <c r="S218" s="240"/>
      <c r="T218" s="231"/>
      <c r="U218" s="203"/>
      <c r="V218" s="203"/>
      <c r="W218" s="203"/>
      <c r="X218" s="203"/>
      <c r="Y218" s="203"/>
      <c r="Z218" s="203"/>
      <c r="AA218" s="203"/>
      <c r="AB218" s="203"/>
      <c r="AC218" s="203"/>
    </row>
    <row r="219" ht="22.5" hidden="1" customHeight="1">
      <c r="A219" s="230">
        <v>46115.0</v>
      </c>
      <c r="B219" s="240"/>
      <c r="C219" s="231" t="s">
        <v>1621</v>
      </c>
      <c r="D219" s="231" t="s">
        <v>1427</v>
      </c>
      <c r="E219" s="303"/>
      <c r="F219" s="231" t="s">
        <v>1665</v>
      </c>
      <c r="G219" s="234" t="s">
        <v>1666</v>
      </c>
      <c r="H219" s="235" t="s">
        <v>1430</v>
      </c>
      <c r="I219" s="239">
        <v>1500000.0</v>
      </c>
      <c r="J219" s="239" t="s">
        <v>25</v>
      </c>
      <c r="K219" s="237" t="s">
        <v>1417</v>
      </c>
      <c r="L219" s="231" t="s">
        <v>1427</v>
      </c>
      <c r="M219" s="235"/>
      <c r="N219" s="235"/>
      <c r="O219" s="231"/>
      <c r="P219" s="230"/>
      <c r="Q219" s="230"/>
      <c r="R219" s="239"/>
      <c r="S219" s="240"/>
      <c r="T219" s="231" t="s">
        <v>1449</v>
      </c>
      <c r="U219" s="203"/>
      <c r="V219" s="203"/>
      <c r="W219" s="203"/>
      <c r="X219" s="203"/>
      <c r="Y219" s="203"/>
      <c r="Z219" s="203"/>
      <c r="AA219" s="203"/>
      <c r="AB219" s="203"/>
      <c r="AC219" s="203"/>
    </row>
    <row r="220" ht="22.5" customHeight="1">
      <c r="A220" s="230">
        <v>46115.0</v>
      </c>
      <c r="B220" s="240"/>
      <c r="C220" s="231" t="s">
        <v>1615</v>
      </c>
      <c r="D220" s="231" t="s">
        <v>223</v>
      </c>
      <c r="E220" s="303"/>
      <c r="F220" s="231" t="s">
        <v>1667</v>
      </c>
      <c r="G220" s="234" t="s">
        <v>1668</v>
      </c>
      <c r="H220" s="235" t="s">
        <v>1415</v>
      </c>
      <c r="I220" s="239">
        <v>1650000.0</v>
      </c>
      <c r="J220" s="239" t="s">
        <v>1416</v>
      </c>
      <c r="K220" s="237" t="s">
        <v>1417</v>
      </c>
      <c r="L220" s="231" t="s">
        <v>12</v>
      </c>
      <c r="M220" s="235" t="s">
        <v>81</v>
      </c>
      <c r="N220" s="235"/>
      <c r="O220" s="231"/>
      <c r="P220" s="230"/>
      <c r="Q220" s="230"/>
      <c r="R220" s="239"/>
      <c r="S220" s="240"/>
      <c r="T220" s="231"/>
      <c r="U220" s="203"/>
      <c r="V220" s="203"/>
      <c r="W220" s="203"/>
      <c r="X220" s="203"/>
      <c r="Y220" s="203"/>
      <c r="Z220" s="203"/>
      <c r="AA220" s="203"/>
      <c r="AB220" s="203"/>
      <c r="AC220" s="203"/>
    </row>
    <row r="221" ht="22.5" hidden="1" customHeight="1">
      <c r="A221" s="230">
        <v>46115.0</v>
      </c>
      <c r="B221" s="240"/>
      <c r="C221" s="231" t="s">
        <v>1634</v>
      </c>
      <c r="D221" s="231" t="s">
        <v>332</v>
      </c>
      <c r="E221" s="303"/>
      <c r="F221" s="231" t="s">
        <v>333</v>
      </c>
      <c r="G221" s="234" t="s">
        <v>334</v>
      </c>
      <c r="H221" s="235" t="s">
        <v>1415</v>
      </c>
      <c r="I221" s="239">
        <v>1100000.0</v>
      </c>
      <c r="J221" s="239" t="s">
        <v>1416</v>
      </c>
      <c r="K221" s="237" t="s">
        <v>1417</v>
      </c>
      <c r="L221" s="231" t="s">
        <v>12</v>
      </c>
      <c r="M221" s="235" t="s">
        <v>81</v>
      </c>
      <c r="N221" s="235"/>
      <c r="O221" s="231"/>
      <c r="P221" s="230"/>
      <c r="Q221" s="230"/>
      <c r="R221" s="239"/>
      <c r="S221" s="240"/>
      <c r="T221" s="231"/>
      <c r="U221" s="203"/>
      <c r="V221" s="203"/>
      <c r="W221" s="203"/>
      <c r="X221" s="203"/>
      <c r="Y221" s="203"/>
      <c r="Z221" s="203"/>
      <c r="AA221" s="203"/>
      <c r="AB221" s="203"/>
      <c r="AC221" s="203"/>
    </row>
    <row r="222" ht="22.5" hidden="1" customHeight="1">
      <c r="A222" s="230">
        <v>46115.0</v>
      </c>
      <c r="B222" s="240"/>
      <c r="C222" s="231" t="s">
        <v>603</v>
      </c>
      <c r="D222" s="231" t="s">
        <v>111</v>
      </c>
      <c r="E222" s="303"/>
      <c r="F222" s="231" t="s">
        <v>224</v>
      </c>
      <c r="G222" s="234" t="s">
        <v>1669</v>
      </c>
      <c r="H222" s="235" t="s">
        <v>1415</v>
      </c>
      <c r="I222" s="239">
        <v>3300000.0</v>
      </c>
      <c r="J222" s="239">
        <v>1.65E9</v>
      </c>
      <c r="K222" s="237" t="s">
        <v>1417</v>
      </c>
      <c r="L222" s="231" t="s">
        <v>14</v>
      </c>
      <c r="M222" s="235"/>
      <c r="N222" s="235"/>
      <c r="O222" s="231"/>
      <c r="P222" s="230"/>
      <c r="Q222" s="230"/>
      <c r="R222" s="239"/>
      <c r="S222" s="240"/>
      <c r="T222" s="231"/>
      <c r="U222" s="203"/>
      <c r="V222" s="203"/>
      <c r="W222" s="203"/>
      <c r="X222" s="203"/>
      <c r="Y222" s="203"/>
      <c r="Z222" s="203"/>
      <c r="AA222" s="203"/>
      <c r="AB222" s="203"/>
      <c r="AC222" s="203"/>
    </row>
    <row r="223" ht="22.5" hidden="1" customHeight="1">
      <c r="A223" s="230">
        <v>46115.0</v>
      </c>
      <c r="B223" s="240"/>
      <c r="C223" s="231" t="s">
        <v>1613</v>
      </c>
      <c r="D223" s="231" t="s">
        <v>104</v>
      </c>
      <c r="E223" s="303"/>
      <c r="F223" s="231" t="s">
        <v>1114</v>
      </c>
      <c r="G223" s="234" t="s">
        <v>1670</v>
      </c>
      <c r="H223" s="235" t="s">
        <v>1415</v>
      </c>
      <c r="I223" s="239">
        <v>660000.0</v>
      </c>
      <c r="J223" s="239">
        <v>1.0E8</v>
      </c>
      <c r="K223" s="237" t="s">
        <v>1417</v>
      </c>
      <c r="L223" s="231" t="s">
        <v>14</v>
      </c>
      <c r="M223" s="235"/>
      <c r="N223" s="235"/>
      <c r="O223" s="231"/>
      <c r="P223" s="230"/>
      <c r="Q223" s="230"/>
      <c r="R223" s="239"/>
      <c r="S223" s="240"/>
      <c r="T223" s="231"/>
      <c r="U223" s="203"/>
      <c r="V223" s="203"/>
      <c r="W223" s="203"/>
      <c r="X223" s="203"/>
      <c r="Y223" s="203"/>
      <c r="Z223" s="203"/>
      <c r="AA223" s="203"/>
      <c r="AB223" s="203"/>
      <c r="AC223" s="203"/>
    </row>
    <row r="224" ht="22.5" hidden="1" customHeight="1">
      <c r="A224" s="230">
        <v>46115.0</v>
      </c>
      <c r="B224" s="240"/>
      <c r="C224" s="231" t="s">
        <v>596</v>
      </c>
      <c r="D224" s="231" t="s">
        <v>90</v>
      </c>
      <c r="E224" s="303"/>
      <c r="F224" s="231" t="s">
        <v>654</v>
      </c>
      <c r="G224" s="234" t="s">
        <v>1671</v>
      </c>
      <c r="H224" s="235" t="s">
        <v>1415</v>
      </c>
      <c r="I224" s="239">
        <v>880000.0</v>
      </c>
      <c r="J224" s="239">
        <v>3.6E8</v>
      </c>
      <c r="K224" s="237" t="s">
        <v>1417</v>
      </c>
      <c r="L224" s="231" t="s">
        <v>14</v>
      </c>
      <c r="M224" s="235"/>
      <c r="N224" s="235"/>
      <c r="O224" s="231"/>
      <c r="P224" s="230"/>
      <c r="Q224" s="230"/>
      <c r="R224" s="239"/>
      <c r="S224" s="240"/>
      <c r="T224" s="231"/>
      <c r="U224" s="203"/>
      <c r="V224" s="203"/>
      <c r="W224" s="203"/>
      <c r="X224" s="203"/>
      <c r="Y224" s="203"/>
      <c r="Z224" s="203"/>
      <c r="AA224" s="203"/>
      <c r="AB224" s="203"/>
      <c r="AC224" s="203"/>
    </row>
    <row r="225" ht="22.5" hidden="1" customHeight="1">
      <c r="A225" s="230">
        <v>46115.0</v>
      </c>
      <c r="B225" s="240"/>
      <c r="C225" s="231" t="s">
        <v>596</v>
      </c>
      <c r="D225" s="231" t="s">
        <v>90</v>
      </c>
      <c r="E225" s="303"/>
      <c r="F225" s="231" t="s">
        <v>597</v>
      </c>
      <c r="G225" s="234" t="s">
        <v>610</v>
      </c>
      <c r="H225" s="235" t="s">
        <v>1415</v>
      </c>
      <c r="I225" s="239">
        <v>550000.0</v>
      </c>
      <c r="J225" s="239">
        <v>1.0E8</v>
      </c>
      <c r="K225" s="237" t="s">
        <v>1417</v>
      </c>
      <c r="L225" s="231" t="s">
        <v>12</v>
      </c>
      <c r="M225" s="235" t="s">
        <v>88</v>
      </c>
      <c r="N225" s="235" t="s">
        <v>17</v>
      </c>
      <c r="O225" s="231" t="str">
        <f>IF(COUNTIFS('보고서 검토일지(26년)'!$H:$H, $G225, '보고서 검토일지(26년)'!$M:$M, "0", '보고서 검토일지(26년)'!$G:$G, $F225)&gt;0, "완료", "")</f>
        <v>완료</v>
      </c>
      <c r="P225" s="230">
        <v>46128.0</v>
      </c>
      <c r="Q225" s="230">
        <v>46128.0</v>
      </c>
      <c r="R225" s="239">
        <v>550000.0</v>
      </c>
      <c r="S225" s="240"/>
      <c r="T225" s="231"/>
      <c r="U225" s="203"/>
      <c r="V225" s="203"/>
      <c r="W225" s="203"/>
      <c r="X225" s="203"/>
      <c r="Y225" s="203"/>
      <c r="Z225" s="203"/>
      <c r="AA225" s="203"/>
      <c r="AB225" s="203"/>
      <c r="AC225" s="203"/>
    </row>
    <row r="226" ht="22.5" hidden="1" customHeight="1">
      <c r="A226" s="230">
        <v>46115.0</v>
      </c>
      <c r="B226" s="240"/>
      <c r="C226" s="231" t="s">
        <v>1621</v>
      </c>
      <c r="D226" s="231" t="s">
        <v>1427</v>
      </c>
      <c r="E226" s="303"/>
      <c r="F226" s="231" t="s">
        <v>1584</v>
      </c>
      <c r="G226" s="234" t="s">
        <v>1672</v>
      </c>
      <c r="H226" s="235" t="s">
        <v>1430</v>
      </c>
      <c r="I226" s="239">
        <v>3.3E7</v>
      </c>
      <c r="J226" s="239" t="s">
        <v>25</v>
      </c>
      <c r="K226" s="237" t="s">
        <v>1417</v>
      </c>
      <c r="L226" s="231" t="s">
        <v>1427</v>
      </c>
      <c r="M226" s="235"/>
      <c r="N226" s="235"/>
      <c r="O226" s="231"/>
      <c r="P226" s="230"/>
      <c r="Q226" s="230"/>
      <c r="R226" s="239"/>
      <c r="S226" s="240"/>
      <c r="T226" s="231" t="s">
        <v>1449</v>
      </c>
      <c r="U226" s="203"/>
      <c r="V226" s="203"/>
      <c r="W226" s="203"/>
      <c r="X226" s="203"/>
      <c r="Y226" s="203"/>
      <c r="Z226" s="203"/>
      <c r="AA226" s="203"/>
      <c r="AB226" s="203"/>
      <c r="AC226" s="203"/>
    </row>
    <row r="227" ht="22.5" hidden="1" customHeight="1">
      <c r="A227" s="230">
        <v>46115.0</v>
      </c>
      <c r="B227" s="240"/>
      <c r="C227" s="231" t="s">
        <v>1621</v>
      </c>
      <c r="D227" s="231" t="s">
        <v>1427</v>
      </c>
      <c r="E227" s="303"/>
      <c r="F227" s="231" t="s">
        <v>1584</v>
      </c>
      <c r="G227" s="234" t="s">
        <v>1673</v>
      </c>
      <c r="H227" s="235" t="s">
        <v>1430</v>
      </c>
      <c r="I227" s="239">
        <v>4950000.0</v>
      </c>
      <c r="J227" s="239" t="s">
        <v>25</v>
      </c>
      <c r="K227" s="237" t="s">
        <v>1417</v>
      </c>
      <c r="L227" s="231" t="s">
        <v>1427</v>
      </c>
      <c r="M227" s="235"/>
      <c r="N227" s="235"/>
      <c r="O227" s="231"/>
      <c r="P227" s="230"/>
      <c r="Q227" s="230"/>
      <c r="R227" s="239"/>
      <c r="S227" s="240"/>
      <c r="T227" s="231" t="s">
        <v>1449</v>
      </c>
      <c r="U227" s="203"/>
      <c r="V227" s="203"/>
      <c r="W227" s="203"/>
      <c r="X227" s="203"/>
      <c r="Y227" s="203"/>
      <c r="Z227" s="203"/>
      <c r="AA227" s="203"/>
      <c r="AB227" s="203"/>
      <c r="AC227" s="203"/>
    </row>
    <row r="228" ht="22.5" hidden="1" customHeight="1">
      <c r="A228" s="230">
        <v>46115.0</v>
      </c>
      <c r="B228" s="240"/>
      <c r="C228" s="231" t="s">
        <v>1621</v>
      </c>
      <c r="D228" s="231" t="s">
        <v>1427</v>
      </c>
      <c r="E228" s="303"/>
      <c r="F228" s="231" t="s">
        <v>1674</v>
      </c>
      <c r="G228" s="234" t="s">
        <v>1675</v>
      </c>
      <c r="H228" s="235" t="s">
        <v>1430</v>
      </c>
      <c r="I228" s="239">
        <v>5500000.0</v>
      </c>
      <c r="J228" s="239" t="s">
        <v>25</v>
      </c>
      <c r="K228" s="237" t="s">
        <v>1417</v>
      </c>
      <c r="L228" s="231" t="s">
        <v>1427</v>
      </c>
      <c r="M228" s="235"/>
      <c r="N228" s="235"/>
      <c r="O228" s="231"/>
      <c r="P228" s="230"/>
      <c r="Q228" s="230"/>
      <c r="R228" s="239"/>
      <c r="S228" s="240"/>
      <c r="T228" s="231" t="s">
        <v>1604</v>
      </c>
      <c r="U228" s="203"/>
      <c r="V228" s="203"/>
      <c r="W228" s="203"/>
      <c r="X228" s="203"/>
      <c r="Y228" s="203"/>
      <c r="Z228" s="203"/>
      <c r="AA228" s="203"/>
      <c r="AB228" s="203"/>
      <c r="AC228" s="203"/>
    </row>
    <row r="229" ht="22.5" hidden="1" customHeight="1">
      <c r="A229" s="230">
        <v>46115.0</v>
      </c>
      <c r="B229" s="240"/>
      <c r="C229" s="231" t="s">
        <v>541</v>
      </c>
      <c r="D229" s="231" t="s">
        <v>163</v>
      </c>
      <c r="E229" s="303"/>
      <c r="F229" s="231" t="s">
        <v>1676</v>
      </c>
      <c r="G229" s="234" t="s">
        <v>1677</v>
      </c>
      <c r="H229" s="235" t="s">
        <v>1415</v>
      </c>
      <c r="I229" s="239">
        <v>330000.0</v>
      </c>
      <c r="J229" s="239" t="s">
        <v>1678</v>
      </c>
      <c r="K229" s="237" t="s">
        <v>1417</v>
      </c>
      <c r="L229" s="231" t="s">
        <v>12</v>
      </c>
      <c r="M229" s="235" t="s">
        <v>81</v>
      </c>
      <c r="N229" s="235" t="s">
        <v>17</v>
      </c>
      <c r="O229" s="231" t="str">
        <f>IF(COUNTIFS('보고서 검토일지(26년)'!$H:$H, $G229, '보고서 검토일지(26년)'!$M:$M, "0", '보고서 검토일지(26년)'!$G:$G, $F229)&gt;0, "완료", "")</f>
        <v/>
      </c>
      <c r="P229" s="230">
        <v>46115.0</v>
      </c>
      <c r="Q229" s="230"/>
      <c r="R229" s="239"/>
      <c r="S229" s="240"/>
      <c r="T229" s="231"/>
      <c r="U229" s="203"/>
      <c r="V229" s="203"/>
      <c r="W229" s="203"/>
      <c r="X229" s="203"/>
      <c r="Y229" s="203"/>
      <c r="Z229" s="203"/>
      <c r="AA229" s="203"/>
      <c r="AB229" s="203"/>
      <c r="AC229" s="203"/>
    </row>
    <row r="230" ht="22.5" hidden="1" customHeight="1">
      <c r="A230" s="230">
        <v>46114.0</v>
      </c>
      <c r="B230" s="240"/>
      <c r="C230" s="231" t="s">
        <v>1613</v>
      </c>
      <c r="D230" s="231" t="s">
        <v>104</v>
      </c>
      <c r="E230" s="303"/>
      <c r="F230" s="231" t="s">
        <v>142</v>
      </c>
      <c r="G230" s="234" t="s">
        <v>615</v>
      </c>
      <c r="H230" s="235" t="s">
        <v>1415</v>
      </c>
      <c r="I230" s="239">
        <v>550000.0</v>
      </c>
      <c r="J230" s="239">
        <v>9.0E7</v>
      </c>
      <c r="K230" s="237" t="s">
        <v>1417</v>
      </c>
      <c r="L230" s="231" t="s">
        <v>12</v>
      </c>
      <c r="M230" s="235" t="s">
        <v>88</v>
      </c>
      <c r="N230" s="235" t="s">
        <v>17</v>
      </c>
      <c r="O230" s="231" t="str">
        <f>IF(COUNTIFS('보고서 검토일지(26년)'!$H:$H, $G230, '보고서 검토일지(26년)'!$M:$M, "0", '보고서 검토일지(26년)'!$G:$G, $F230)&gt;0, "완료", "")</f>
        <v>완료</v>
      </c>
      <c r="P230" s="230">
        <v>46120.0</v>
      </c>
      <c r="Q230" s="230">
        <v>46126.0</v>
      </c>
      <c r="R230" s="239">
        <v>550000.0</v>
      </c>
      <c r="S230" s="240"/>
      <c r="T230" s="231"/>
      <c r="U230" s="203"/>
      <c r="V230" s="203"/>
      <c r="W230" s="203"/>
      <c r="X230" s="203"/>
      <c r="Y230" s="203"/>
      <c r="Z230" s="203"/>
      <c r="AA230" s="203"/>
      <c r="AB230" s="203"/>
      <c r="AC230" s="203"/>
    </row>
    <row r="231" ht="22.5" hidden="1" customHeight="1">
      <c r="A231" s="230">
        <v>46114.0</v>
      </c>
      <c r="B231" s="240"/>
      <c r="C231" s="231" t="s">
        <v>1613</v>
      </c>
      <c r="D231" s="231" t="s">
        <v>104</v>
      </c>
      <c r="E231" s="303"/>
      <c r="F231" s="231" t="s">
        <v>112</v>
      </c>
      <c r="G231" s="234" t="s">
        <v>660</v>
      </c>
      <c r="H231" s="235" t="s">
        <v>1415</v>
      </c>
      <c r="I231" s="239">
        <v>770000.0</v>
      </c>
      <c r="J231" s="239">
        <v>5.0E7</v>
      </c>
      <c r="K231" s="237" t="s">
        <v>1417</v>
      </c>
      <c r="L231" s="231" t="s">
        <v>12</v>
      </c>
      <c r="M231" s="235" t="s">
        <v>88</v>
      </c>
      <c r="N231" s="235" t="s">
        <v>17</v>
      </c>
      <c r="O231" s="231" t="str">
        <f>IF(COUNTIFS('보고서 검토일지(26년)'!$H:$H, $G231, '보고서 검토일지(26년)'!$M:$M, "0", '보고서 검토일지(26년)'!$G:$G, $F231)&gt;0, "완료", "")</f>
        <v>완료</v>
      </c>
      <c r="P231" s="230">
        <v>46121.0</v>
      </c>
      <c r="Q231" s="230">
        <v>46121.0</v>
      </c>
      <c r="R231" s="239">
        <v>770000.0</v>
      </c>
      <c r="S231" s="240"/>
      <c r="T231" s="231"/>
      <c r="U231" s="203"/>
      <c r="V231" s="203"/>
      <c r="W231" s="203"/>
      <c r="X231" s="203"/>
      <c r="Y231" s="203"/>
      <c r="Z231" s="203"/>
      <c r="AA231" s="203"/>
      <c r="AB231" s="203"/>
      <c r="AC231" s="203"/>
    </row>
    <row r="232" ht="22.5" hidden="1" customHeight="1">
      <c r="A232" s="230">
        <v>46114.0</v>
      </c>
      <c r="B232" s="240"/>
      <c r="C232" s="231" t="s">
        <v>603</v>
      </c>
      <c r="D232" s="231" t="s">
        <v>111</v>
      </c>
      <c r="E232" s="303"/>
      <c r="F232" s="231" t="s">
        <v>631</v>
      </c>
      <c r="G232" s="234" t="s">
        <v>632</v>
      </c>
      <c r="H232" s="235" t="s">
        <v>1415</v>
      </c>
      <c r="I232" s="239">
        <v>550000.0</v>
      </c>
      <c r="J232" s="239">
        <v>5.5E7</v>
      </c>
      <c r="K232" s="237" t="s">
        <v>1417</v>
      </c>
      <c r="L232" s="231" t="s">
        <v>12</v>
      </c>
      <c r="M232" s="235" t="s">
        <v>88</v>
      </c>
      <c r="N232" s="235" t="s">
        <v>17</v>
      </c>
      <c r="O232" s="231" t="str">
        <f>IF(COUNTIFS('보고서 검토일지(26년)'!$H:$H, $G232, '보고서 검토일지(26년)'!$M:$M, "0", '보고서 검토일지(26년)'!$G:$G, $F232)&gt;0, "완료", "")</f>
        <v>완료</v>
      </c>
      <c r="P232" s="230">
        <v>46125.0</v>
      </c>
      <c r="Q232" s="230">
        <v>46125.0</v>
      </c>
      <c r="R232" s="239">
        <v>550000.0</v>
      </c>
      <c r="S232" s="240"/>
      <c r="T232" s="231"/>
      <c r="U232" s="321"/>
      <c r="V232" s="321"/>
      <c r="W232" s="321"/>
      <c r="X232" s="321"/>
      <c r="Y232" s="321"/>
      <c r="Z232" s="321"/>
      <c r="AA232" s="321"/>
      <c r="AB232" s="321"/>
      <c r="AC232" s="321"/>
    </row>
    <row r="233" ht="22.5" hidden="1" customHeight="1">
      <c r="A233" s="230">
        <v>46114.0</v>
      </c>
      <c r="B233" s="240"/>
      <c r="C233" s="231" t="s">
        <v>541</v>
      </c>
      <c r="D233" s="231" t="s">
        <v>163</v>
      </c>
      <c r="E233" s="303"/>
      <c r="F233" s="231" t="s">
        <v>1679</v>
      </c>
      <c r="G233" s="234" t="s">
        <v>1680</v>
      </c>
      <c r="H233" s="235" t="s">
        <v>1415</v>
      </c>
      <c r="I233" s="239">
        <v>2200000.0</v>
      </c>
      <c r="J233" s="239" t="s">
        <v>1416</v>
      </c>
      <c r="K233" s="237" t="s">
        <v>1417</v>
      </c>
      <c r="L233" s="231" t="s">
        <v>13</v>
      </c>
      <c r="M233" s="235"/>
      <c r="N233" s="235"/>
      <c r="O233" s="231"/>
      <c r="P233" s="230"/>
      <c r="Q233" s="230"/>
      <c r="R233" s="239"/>
      <c r="S233" s="240"/>
      <c r="T233" s="231"/>
      <c r="U233" s="321"/>
      <c r="V233" s="321"/>
      <c r="W233" s="321"/>
      <c r="X233" s="321"/>
      <c r="Y233" s="321"/>
      <c r="Z233" s="321"/>
      <c r="AA233" s="321"/>
      <c r="AB233" s="321"/>
      <c r="AC233" s="321"/>
    </row>
    <row r="234" ht="22.5" hidden="1" customHeight="1">
      <c r="A234" s="230">
        <v>46113.0</v>
      </c>
      <c r="B234" s="240"/>
      <c r="C234" s="231" t="s">
        <v>603</v>
      </c>
      <c r="D234" s="231" t="s">
        <v>111</v>
      </c>
      <c r="E234" s="303"/>
      <c r="F234" s="231" t="s">
        <v>529</v>
      </c>
      <c r="G234" s="234" t="s">
        <v>530</v>
      </c>
      <c r="H234" s="235" t="s">
        <v>1415</v>
      </c>
      <c r="I234" s="239">
        <v>990000.0</v>
      </c>
      <c r="J234" s="239" t="s">
        <v>1416</v>
      </c>
      <c r="K234" s="237" t="s">
        <v>1417</v>
      </c>
      <c r="L234" s="231" t="s">
        <v>12</v>
      </c>
      <c r="M234" s="235" t="s">
        <v>81</v>
      </c>
      <c r="N234" s="235" t="s">
        <v>17</v>
      </c>
      <c r="O234" s="231" t="str">
        <f>IF(COUNTIFS('보고서 검토일지(26년)'!$H:$H, $G234, '보고서 검토일지(26년)'!$M:$M, "0", '보고서 검토일지(26년)'!$G:$G, $F234)&gt;0, "완료", "")</f>
        <v>완료</v>
      </c>
      <c r="P234" s="230">
        <v>46139.0</v>
      </c>
      <c r="Q234" s="230">
        <v>46139.0</v>
      </c>
      <c r="R234" s="239">
        <v>990000.0</v>
      </c>
      <c r="S234" s="240"/>
      <c r="T234" s="231"/>
      <c r="U234" s="321"/>
      <c r="V234" s="321"/>
      <c r="W234" s="321"/>
      <c r="X234" s="321"/>
      <c r="Y234" s="321"/>
      <c r="Z234" s="321"/>
      <c r="AA234" s="321"/>
      <c r="AB234" s="321"/>
      <c r="AC234" s="321"/>
    </row>
    <row r="235" ht="22.5" hidden="1" customHeight="1">
      <c r="A235" s="230">
        <v>46113.0</v>
      </c>
      <c r="B235" s="240"/>
      <c r="C235" s="231" t="s">
        <v>596</v>
      </c>
      <c r="D235" s="231" t="s">
        <v>90</v>
      </c>
      <c r="E235" s="303"/>
      <c r="F235" s="231" t="s">
        <v>643</v>
      </c>
      <c r="G235" s="234" t="s">
        <v>644</v>
      </c>
      <c r="H235" s="235" t="s">
        <v>1415</v>
      </c>
      <c r="I235" s="239">
        <v>1100000.0</v>
      </c>
      <c r="J235" s="239">
        <v>2.3E8</v>
      </c>
      <c r="K235" s="237" t="s">
        <v>1417</v>
      </c>
      <c r="L235" s="231" t="s">
        <v>12</v>
      </c>
      <c r="M235" s="235" t="s">
        <v>88</v>
      </c>
      <c r="N235" s="235" t="s">
        <v>17</v>
      </c>
      <c r="O235" s="231" t="str">
        <f>IF(COUNTIFS('보고서 검토일지(26년)'!$H:$H, $G235, '보고서 검토일지(26년)'!$M:$M, "0", '보고서 검토일지(26년)'!$G:$G, $F235)&gt;0, "완료", "")</f>
        <v>완료</v>
      </c>
      <c r="P235" s="230">
        <v>46120.0</v>
      </c>
      <c r="Q235" s="230">
        <v>46125.0</v>
      </c>
      <c r="R235" s="239">
        <v>1100000.0</v>
      </c>
      <c r="S235" s="240"/>
      <c r="T235" s="231"/>
      <c r="U235" s="278"/>
      <c r="V235" s="278"/>
      <c r="W235" s="278"/>
      <c r="X235" s="278"/>
      <c r="Y235" s="278"/>
      <c r="Z235" s="278"/>
      <c r="AA235" s="278"/>
      <c r="AB235" s="278"/>
      <c r="AC235" s="278"/>
    </row>
    <row r="236" ht="22.5" hidden="1" customHeight="1">
      <c r="A236" s="230">
        <v>46113.0</v>
      </c>
      <c r="B236" s="240"/>
      <c r="C236" s="231" t="s">
        <v>1608</v>
      </c>
      <c r="D236" s="231" t="s">
        <v>83</v>
      </c>
      <c r="E236" s="303"/>
      <c r="F236" s="231" t="s">
        <v>484</v>
      </c>
      <c r="G236" s="234" t="s">
        <v>703</v>
      </c>
      <c r="H236" s="235" t="s">
        <v>1415</v>
      </c>
      <c r="I236" s="239">
        <v>1100000.0</v>
      </c>
      <c r="J236" s="239">
        <v>1.64E8</v>
      </c>
      <c r="K236" s="237" t="s">
        <v>1417</v>
      </c>
      <c r="L236" s="231" t="s">
        <v>12</v>
      </c>
      <c r="M236" s="235" t="s">
        <v>81</v>
      </c>
      <c r="N236" s="235" t="s">
        <v>17</v>
      </c>
      <c r="O236" s="231" t="str">
        <f>IF(COUNTIFS('보고서 검토일지(26년)'!$H:$H, $G236, '보고서 검토일지(26년)'!$M:$M, "0", '보고서 검토일지(26년)'!$G:$G, $F236)&gt;0, "완료", "")</f>
        <v>완료</v>
      </c>
      <c r="P236" s="230">
        <v>46119.0</v>
      </c>
      <c r="Q236" s="230">
        <v>46120.0</v>
      </c>
      <c r="R236" s="239">
        <v>1100000.0</v>
      </c>
      <c r="S236" s="240"/>
      <c r="T236" s="231"/>
      <c r="U236" s="278"/>
      <c r="V236" s="278"/>
      <c r="W236" s="278"/>
      <c r="X236" s="278"/>
      <c r="Y236" s="278"/>
      <c r="Z236" s="278"/>
      <c r="AA236" s="278"/>
      <c r="AB236" s="278"/>
      <c r="AC236" s="278"/>
    </row>
    <row r="237" ht="22.5" hidden="1" customHeight="1">
      <c r="A237" s="230">
        <v>46113.0</v>
      </c>
      <c r="B237" s="240"/>
      <c r="C237" s="231" t="s">
        <v>596</v>
      </c>
      <c r="D237" s="231" t="s">
        <v>90</v>
      </c>
      <c r="E237" s="303"/>
      <c r="F237" s="231" t="s">
        <v>617</v>
      </c>
      <c r="G237" s="234" t="s">
        <v>618</v>
      </c>
      <c r="H237" s="235" t="s">
        <v>1415</v>
      </c>
      <c r="I237" s="239">
        <v>880000.0</v>
      </c>
      <c r="J237" s="239">
        <v>2.75935E8</v>
      </c>
      <c r="K237" s="237" t="s">
        <v>1417</v>
      </c>
      <c r="L237" s="231" t="s">
        <v>12</v>
      </c>
      <c r="M237" s="235" t="s">
        <v>88</v>
      </c>
      <c r="N237" s="235" t="s">
        <v>17</v>
      </c>
      <c r="O237" s="231" t="str">
        <f>IF(COUNTIFS('보고서 검토일지(26년)'!$H:$H, $G237, '보고서 검토일지(26년)'!$M:$M, "0", '보고서 검토일지(26년)'!$G:$G, $F237)&gt;0, "완료", "")</f>
        <v>완료</v>
      </c>
      <c r="P237" s="230">
        <v>46125.0</v>
      </c>
      <c r="Q237" s="230">
        <v>46126.0</v>
      </c>
      <c r="R237" s="313">
        <v>880000.0</v>
      </c>
      <c r="S237" s="240"/>
      <c r="T237" s="231"/>
      <c r="U237" s="278"/>
      <c r="V237" s="278"/>
      <c r="W237" s="278"/>
      <c r="X237" s="278"/>
      <c r="Y237" s="278"/>
      <c r="Z237" s="278"/>
      <c r="AA237" s="278"/>
      <c r="AB237" s="278"/>
      <c r="AC237" s="278"/>
    </row>
    <row r="238" ht="22.5" hidden="1" customHeight="1">
      <c r="A238" s="230">
        <v>46113.0</v>
      </c>
      <c r="B238" s="240"/>
      <c r="C238" s="231" t="s">
        <v>1608</v>
      </c>
      <c r="D238" s="231" t="s">
        <v>83</v>
      </c>
      <c r="E238" s="303"/>
      <c r="F238" s="231" t="s">
        <v>1681</v>
      </c>
      <c r="G238" s="234" t="s">
        <v>778</v>
      </c>
      <c r="H238" s="235" t="s">
        <v>1415</v>
      </c>
      <c r="I238" s="239">
        <v>440000.0</v>
      </c>
      <c r="J238" s="239" t="s">
        <v>1416</v>
      </c>
      <c r="K238" s="237" t="s">
        <v>1417</v>
      </c>
      <c r="L238" s="231" t="s">
        <v>13</v>
      </c>
      <c r="M238" s="235"/>
      <c r="N238" s="235"/>
      <c r="O238" s="231"/>
      <c r="P238" s="230"/>
      <c r="Q238" s="230"/>
      <c r="R238" s="239"/>
      <c r="S238" s="240"/>
      <c r="T238" s="231"/>
      <c r="U238" s="278"/>
      <c r="V238" s="278"/>
      <c r="W238" s="278"/>
      <c r="X238" s="278"/>
      <c r="Y238" s="278"/>
      <c r="Z238" s="278"/>
      <c r="AA238" s="278"/>
      <c r="AB238" s="278"/>
      <c r="AC238" s="278"/>
    </row>
    <row r="239" ht="22.5" hidden="1" customHeight="1">
      <c r="A239" s="230">
        <v>46113.0</v>
      </c>
      <c r="B239" s="240"/>
      <c r="C239" s="231" t="s">
        <v>1682</v>
      </c>
      <c r="D239" s="231" t="s">
        <v>488</v>
      </c>
      <c r="E239" s="303"/>
      <c r="F239" s="231" t="s">
        <v>328</v>
      </c>
      <c r="G239" s="234" t="s">
        <v>1683</v>
      </c>
      <c r="H239" s="235" t="s">
        <v>1415</v>
      </c>
      <c r="I239" s="239">
        <v>1.65E7</v>
      </c>
      <c r="J239" s="239" t="s">
        <v>1416</v>
      </c>
      <c r="K239" s="237" t="s">
        <v>1417</v>
      </c>
      <c r="L239" s="231" t="s">
        <v>13</v>
      </c>
      <c r="M239" s="235"/>
      <c r="N239" s="235"/>
      <c r="O239" s="231"/>
      <c r="P239" s="230"/>
      <c r="Q239" s="230"/>
      <c r="R239" s="239"/>
      <c r="S239" s="240"/>
      <c r="T239" s="231"/>
      <c r="U239" s="322"/>
      <c r="V239" s="322"/>
      <c r="W239" s="322"/>
      <c r="X239" s="322"/>
      <c r="Y239" s="322"/>
      <c r="Z239" s="322"/>
      <c r="AA239" s="322"/>
      <c r="AB239" s="322"/>
      <c r="AC239" s="322"/>
    </row>
    <row r="240" ht="22.5" hidden="1" customHeight="1">
      <c r="A240" s="230">
        <v>46113.0</v>
      </c>
      <c r="B240" s="240"/>
      <c r="C240" s="231" t="s">
        <v>1621</v>
      </c>
      <c r="D240" s="231" t="s">
        <v>1427</v>
      </c>
      <c r="E240" s="303"/>
      <c r="F240" s="231" t="s">
        <v>1684</v>
      </c>
      <c r="G240" s="234" t="s">
        <v>1685</v>
      </c>
      <c r="H240" s="235" t="s">
        <v>1430</v>
      </c>
      <c r="I240" s="239">
        <v>7000000.0</v>
      </c>
      <c r="J240" s="239" t="s">
        <v>25</v>
      </c>
      <c r="K240" s="237" t="s">
        <v>1417</v>
      </c>
      <c r="L240" s="231" t="s">
        <v>1427</v>
      </c>
      <c r="M240" s="235"/>
      <c r="N240" s="235"/>
      <c r="O240" s="231"/>
      <c r="P240" s="230"/>
      <c r="Q240" s="230"/>
      <c r="R240" s="239"/>
      <c r="S240" s="240"/>
      <c r="T240" s="231" t="s">
        <v>1449</v>
      </c>
      <c r="U240" s="278"/>
      <c r="V240" s="278"/>
      <c r="W240" s="278"/>
      <c r="X240" s="278"/>
      <c r="Y240" s="278"/>
      <c r="Z240" s="278"/>
      <c r="AA240" s="278"/>
      <c r="AB240" s="278"/>
      <c r="AC240" s="278"/>
    </row>
    <row r="241" ht="22.5" hidden="1" customHeight="1">
      <c r="A241" s="230">
        <v>46112.0</v>
      </c>
      <c r="B241" s="240"/>
      <c r="C241" s="231" t="s">
        <v>1615</v>
      </c>
      <c r="D241" s="231" t="s">
        <v>223</v>
      </c>
      <c r="E241" s="303"/>
      <c r="F241" s="231" t="s">
        <v>1464</v>
      </c>
      <c r="G241" s="234" t="s">
        <v>1686</v>
      </c>
      <c r="H241" s="235" t="s">
        <v>1415</v>
      </c>
      <c r="I241" s="239">
        <v>1650000.0</v>
      </c>
      <c r="J241" s="239">
        <v>3.05175E9</v>
      </c>
      <c r="K241" s="237" t="s">
        <v>1417</v>
      </c>
      <c r="L241" s="231" t="s">
        <v>14</v>
      </c>
      <c r="M241" s="235"/>
      <c r="N241" s="235"/>
      <c r="O241" s="231"/>
      <c r="P241" s="230"/>
      <c r="Q241" s="230"/>
      <c r="R241" s="239"/>
      <c r="S241" s="240"/>
      <c r="T241" s="231"/>
      <c r="U241" s="278"/>
      <c r="V241" s="278"/>
      <c r="W241" s="278"/>
      <c r="X241" s="278"/>
      <c r="Y241" s="278"/>
      <c r="Z241" s="278"/>
      <c r="AA241" s="278"/>
      <c r="AB241" s="278"/>
      <c r="AC241" s="278"/>
    </row>
    <row r="242" ht="22.5" hidden="1" customHeight="1">
      <c r="A242" s="230">
        <v>46112.0</v>
      </c>
      <c r="B242" s="240"/>
      <c r="C242" s="231" t="s">
        <v>596</v>
      </c>
      <c r="D242" s="231" t="s">
        <v>90</v>
      </c>
      <c r="E242" s="303"/>
      <c r="F242" s="231" t="s">
        <v>184</v>
      </c>
      <c r="G242" s="234" t="s">
        <v>690</v>
      </c>
      <c r="H242" s="235" t="s">
        <v>1415</v>
      </c>
      <c r="I242" s="239">
        <v>330000.0</v>
      </c>
      <c r="J242" s="239">
        <v>5.0E7</v>
      </c>
      <c r="K242" s="237" t="s">
        <v>1417</v>
      </c>
      <c r="L242" s="231" t="s">
        <v>12</v>
      </c>
      <c r="M242" s="235" t="s">
        <v>88</v>
      </c>
      <c r="N242" s="235" t="s">
        <v>17</v>
      </c>
      <c r="O242" s="231" t="str">
        <f>IF(COUNTIFS('보고서 검토일지(26년)'!$H:$H, $G242, '보고서 검토일지(26년)'!$M:$M, "0", '보고서 검토일지(26년)'!$G:$G, $F242)&gt;0, "완료", "")</f>
        <v>완료</v>
      </c>
      <c r="P242" s="230">
        <v>46114.0</v>
      </c>
      <c r="Q242" s="230">
        <v>46119.0</v>
      </c>
      <c r="R242" s="239">
        <v>330000.0</v>
      </c>
      <c r="S242" s="240"/>
      <c r="T242" s="231"/>
      <c r="U242" s="278"/>
      <c r="V242" s="278"/>
      <c r="W242" s="278"/>
      <c r="X242" s="278"/>
      <c r="Y242" s="278"/>
      <c r="Z242" s="278"/>
      <c r="AA242" s="278"/>
      <c r="AB242" s="278"/>
      <c r="AC242" s="278"/>
    </row>
    <row r="243" ht="22.5" hidden="1" customHeight="1">
      <c r="A243" s="230">
        <v>46112.0</v>
      </c>
      <c r="B243" s="240"/>
      <c r="C243" s="231" t="s">
        <v>596</v>
      </c>
      <c r="D243" s="231" t="s">
        <v>90</v>
      </c>
      <c r="E243" s="303"/>
      <c r="F243" s="231" t="s">
        <v>597</v>
      </c>
      <c r="G243" s="234" t="s">
        <v>1687</v>
      </c>
      <c r="H243" s="235" t="s">
        <v>1415</v>
      </c>
      <c r="I243" s="239">
        <v>1100000.0</v>
      </c>
      <c r="J243" s="239">
        <v>4.1E8</v>
      </c>
      <c r="K243" s="237" t="s">
        <v>1417</v>
      </c>
      <c r="L243" s="231" t="s">
        <v>14</v>
      </c>
      <c r="M243" s="235"/>
      <c r="N243" s="235"/>
      <c r="O243" s="231"/>
      <c r="P243" s="230"/>
      <c r="Q243" s="230"/>
      <c r="R243" s="239"/>
      <c r="S243" s="240"/>
      <c r="T243" s="231"/>
      <c r="U243" s="278"/>
      <c r="V243" s="278"/>
      <c r="W243" s="278"/>
      <c r="X243" s="278"/>
      <c r="Y243" s="278"/>
      <c r="Z243" s="278"/>
      <c r="AA243" s="278"/>
      <c r="AB243" s="278"/>
      <c r="AC243" s="278"/>
    </row>
    <row r="244" ht="22.5" hidden="1" customHeight="1">
      <c r="A244" s="230">
        <v>46112.0</v>
      </c>
      <c r="B244" s="240"/>
      <c r="C244" s="231" t="s">
        <v>1613</v>
      </c>
      <c r="D244" s="231" t="s">
        <v>104</v>
      </c>
      <c r="E244" s="303"/>
      <c r="F244" s="231" t="s">
        <v>654</v>
      </c>
      <c r="G244" s="234" t="s">
        <v>655</v>
      </c>
      <c r="H244" s="235" t="s">
        <v>1415</v>
      </c>
      <c r="I244" s="239">
        <v>550000.0</v>
      </c>
      <c r="J244" s="239">
        <v>7.5E7</v>
      </c>
      <c r="K244" s="237" t="s">
        <v>1417</v>
      </c>
      <c r="L244" s="231" t="s">
        <v>12</v>
      </c>
      <c r="M244" s="235" t="s">
        <v>88</v>
      </c>
      <c r="N244" s="235" t="s">
        <v>17</v>
      </c>
      <c r="O244" s="231" t="str">
        <f>IF(COUNTIFS('보고서 검토일지(26년)'!$H:$H, $G244, '보고서 검토일지(26년)'!$M:$M, "0", '보고서 검토일지(26년)'!$G:$G, $F244)&gt;0, "완료", "")</f>
        <v>완료</v>
      </c>
      <c r="P244" s="230">
        <v>46119.0</v>
      </c>
      <c r="Q244" s="230">
        <v>46122.0</v>
      </c>
      <c r="R244" s="239">
        <v>550000.0</v>
      </c>
      <c r="S244" s="240"/>
      <c r="T244" s="231"/>
      <c r="U244" s="203"/>
      <c r="V244" s="203"/>
      <c r="W244" s="203"/>
      <c r="X244" s="203"/>
      <c r="Y244" s="203"/>
      <c r="Z244" s="203"/>
      <c r="AA244" s="203"/>
      <c r="AB244" s="203"/>
      <c r="AC244" s="203"/>
    </row>
    <row r="245" ht="22.5" hidden="1" customHeight="1">
      <c r="A245" s="230">
        <v>46111.0</v>
      </c>
      <c r="B245" s="240"/>
      <c r="C245" s="231" t="s">
        <v>1621</v>
      </c>
      <c r="D245" s="231" t="s">
        <v>1427</v>
      </c>
      <c r="E245" s="303"/>
      <c r="F245" s="231" t="s">
        <v>1688</v>
      </c>
      <c r="G245" s="234" t="s">
        <v>1689</v>
      </c>
      <c r="H245" s="235" t="s">
        <v>1430</v>
      </c>
      <c r="I245" s="239">
        <v>3500000.0</v>
      </c>
      <c r="J245" s="239" t="s">
        <v>25</v>
      </c>
      <c r="K245" s="237" t="s">
        <v>1417</v>
      </c>
      <c r="L245" s="231" t="s">
        <v>1427</v>
      </c>
      <c r="M245" s="235"/>
      <c r="N245" s="235"/>
      <c r="O245" s="231"/>
      <c r="P245" s="230"/>
      <c r="Q245" s="230"/>
      <c r="R245" s="239"/>
      <c r="S245" s="240"/>
      <c r="T245" s="231" t="s">
        <v>1449</v>
      </c>
      <c r="U245" s="203"/>
      <c r="V245" s="203"/>
      <c r="W245" s="203"/>
      <c r="X245" s="203"/>
      <c r="Y245" s="203"/>
      <c r="Z245" s="203"/>
      <c r="AA245" s="203"/>
      <c r="AB245" s="203"/>
      <c r="AC245" s="203"/>
    </row>
    <row r="246" ht="22.5" hidden="1" customHeight="1">
      <c r="A246" s="230">
        <v>46111.0</v>
      </c>
      <c r="B246" s="240"/>
      <c r="C246" s="231" t="s">
        <v>1613</v>
      </c>
      <c r="D246" s="231" t="s">
        <v>104</v>
      </c>
      <c r="E246" s="303"/>
      <c r="F246" s="231" t="s">
        <v>175</v>
      </c>
      <c r="G246" s="234" t="s">
        <v>181</v>
      </c>
      <c r="H246" s="235" t="s">
        <v>1490</v>
      </c>
      <c r="I246" s="239">
        <v>420000.0</v>
      </c>
      <c r="J246" s="239">
        <v>3.0E7</v>
      </c>
      <c r="K246" s="237" t="s">
        <v>1417</v>
      </c>
      <c r="L246" s="231" t="s">
        <v>10</v>
      </c>
      <c r="M246" s="235" t="s">
        <v>88</v>
      </c>
      <c r="N246" s="235" t="s">
        <v>17</v>
      </c>
      <c r="O246" s="231" t="str">
        <f>IF(COUNTIFS('보고서 검토일지(26년)'!$H:$H, $G246, '보고서 검토일지(26년)'!$M:$M, "0", '보고서 검토일지(26년)'!$G:$G, $F246)&gt;0, "완료", "")</f>
        <v>완료</v>
      </c>
      <c r="P246" s="230">
        <v>46111.0</v>
      </c>
      <c r="Q246" s="230"/>
      <c r="R246" s="239"/>
      <c r="S246" s="240"/>
      <c r="T246" s="231"/>
      <c r="U246" s="203"/>
      <c r="V246" s="203"/>
      <c r="W246" s="203"/>
      <c r="X246" s="203"/>
      <c r="Y246" s="203"/>
      <c r="Z246" s="203"/>
      <c r="AA246" s="203"/>
      <c r="AB246" s="203"/>
      <c r="AC246" s="203"/>
    </row>
    <row r="247" ht="22.5" hidden="1" customHeight="1">
      <c r="A247" s="230">
        <v>46111.0</v>
      </c>
      <c r="B247" s="240"/>
      <c r="C247" s="231" t="s">
        <v>603</v>
      </c>
      <c r="D247" s="231" t="s">
        <v>111</v>
      </c>
      <c r="E247" s="303"/>
      <c r="F247" s="231" t="s">
        <v>740</v>
      </c>
      <c r="G247" s="234" t="s">
        <v>741</v>
      </c>
      <c r="H247" s="235" t="s">
        <v>1415</v>
      </c>
      <c r="I247" s="239">
        <v>1650000.0</v>
      </c>
      <c r="J247" s="239" t="s">
        <v>1416</v>
      </c>
      <c r="K247" s="237" t="s">
        <v>1417</v>
      </c>
      <c r="L247" s="231" t="s">
        <v>12</v>
      </c>
      <c r="M247" s="235" t="s">
        <v>81</v>
      </c>
      <c r="N247" s="235" t="s">
        <v>17</v>
      </c>
      <c r="O247" s="231" t="str">
        <f>IF(COUNTIFS('보고서 검토일지(26년)'!$H:$H, $G247, '보고서 검토일지(26년)'!$M:$M, "0", '보고서 검토일지(26년)'!$G:$G, $F247)&gt;0, "완료", "")</f>
        <v>완료</v>
      </c>
      <c r="P247" s="230">
        <v>46098.0</v>
      </c>
      <c r="Q247" s="230">
        <v>46111.0</v>
      </c>
      <c r="R247" s="239">
        <v>1650000.0</v>
      </c>
      <c r="S247" s="240"/>
      <c r="T247" s="231"/>
      <c r="U247" s="203"/>
      <c r="V247" s="203"/>
      <c r="W247" s="203"/>
      <c r="X247" s="203"/>
      <c r="Y247" s="203"/>
      <c r="Z247" s="203"/>
      <c r="AA247" s="203"/>
      <c r="AB247" s="203"/>
      <c r="AC247" s="203"/>
    </row>
    <row r="248" ht="22.5" hidden="1" customHeight="1">
      <c r="A248" s="230">
        <v>46111.0</v>
      </c>
      <c r="B248" s="240"/>
      <c r="C248" s="231" t="s">
        <v>596</v>
      </c>
      <c r="D248" s="231" t="s">
        <v>90</v>
      </c>
      <c r="E248" s="303"/>
      <c r="F248" s="231" t="s">
        <v>91</v>
      </c>
      <c r="G248" s="234" t="s">
        <v>666</v>
      </c>
      <c r="H248" s="235" t="s">
        <v>1415</v>
      </c>
      <c r="I248" s="239">
        <v>880000.0</v>
      </c>
      <c r="J248" s="239">
        <v>2.54E8</v>
      </c>
      <c r="K248" s="237" t="s">
        <v>1417</v>
      </c>
      <c r="L248" s="231" t="s">
        <v>12</v>
      </c>
      <c r="M248" s="235" t="s">
        <v>88</v>
      </c>
      <c r="N248" s="235" t="s">
        <v>17</v>
      </c>
      <c r="O248" s="231" t="str">
        <f>IF(COUNTIFS('보고서 검토일지(26년)'!$H:$H, $G248, '보고서 검토일지(26년)'!$M:$M, "0", '보고서 검토일지(26년)'!$G:$G, $F248)&gt;0, "완료", "")</f>
        <v>완료</v>
      </c>
      <c r="P248" s="230">
        <v>46114.0</v>
      </c>
      <c r="Q248" s="230">
        <v>46120.0</v>
      </c>
      <c r="R248" s="239">
        <v>880000.0</v>
      </c>
      <c r="S248" s="240"/>
      <c r="T248" s="231"/>
      <c r="U248" s="203"/>
      <c r="V248" s="203"/>
      <c r="W248" s="203"/>
      <c r="X248" s="203"/>
      <c r="Y248" s="203"/>
      <c r="Z248" s="203"/>
      <c r="AA248" s="203"/>
      <c r="AB248" s="203"/>
      <c r="AC248" s="203"/>
    </row>
    <row r="249" ht="22.5" hidden="1" customHeight="1">
      <c r="A249" s="230">
        <v>46111.0</v>
      </c>
      <c r="B249" s="240"/>
      <c r="C249" s="231" t="s">
        <v>596</v>
      </c>
      <c r="D249" s="231" t="s">
        <v>90</v>
      </c>
      <c r="E249" s="303"/>
      <c r="F249" s="231" t="s">
        <v>91</v>
      </c>
      <c r="G249" s="234" t="s">
        <v>667</v>
      </c>
      <c r="H249" s="235" t="s">
        <v>1415</v>
      </c>
      <c r="I249" s="239">
        <v>660000.0</v>
      </c>
      <c r="J249" s="239">
        <v>1.1E8</v>
      </c>
      <c r="K249" s="237" t="s">
        <v>1417</v>
      </c>
      <c r="L249" s="231" t="s">
        <v>12</v>
      </c>
      <c r="M249" s="235" t="s">
        <v>88</v>
      </c>
      <c r="N249" s="235" t="s">
        <v>17</v>
      </c>
      <c r="O249" s="231" t="str">
        <f>IF(COUNTIFS('보고서 검토일지(26년)'!$H:$H, $G249, '보고서 검토일지(26년)'!$M:$M, "0", '보고서 검토일지(26년)'!$G:$G, $F249)&gt;0, "완료", "")</f>
        <v>완료</v>
      </c>
      <c r="P249" s="230">
        <v>46114.0</v>
      </c>
      <c r="Q249" s="230">
        <v>46120.0</v>
      </c>
      <c r="R249" s="239">
        <v>660000.0</v>
      </c>
      <c r="S249" s="240"/>
      <c r="T249" s="231"/>
      <c r="U249" s="203"/>
      <c r="V249" s="203"/>
      <c r="W249" s="203"/>
      <c r="X249" s="203"/>
      <c r="Y249" s="203"/>
      <c r="Z249" s="203"/>
      <c r="AA249" s="203"/>
      <c r="AB249" s="203"/>
      <c r="AC249" s="203"/>
    </row>
    <row r="250" ht="22.5" hidden="1" customHeight="1">
      <c r="A250" s="230">
        <v>46108.0</v>
      </c>
      <c r="B250" s="240"/>
      <c r="C250" s="231" t="s">
        <v>596</v>
      </c>
      <c r="D250" s="231" t="s">
        <v>90</v>
      </c>
      <c r="E250" s="303"/>
      <c r="F250" s="231" t="s">
        <v>715</v>
      </c>
      <c r="G250" s="234" t="s">
        <v>1690</v>
      </c>
      <c r="H250" s="235" t="s">
        <v>1415</v>
      </c>
      <c r="I250" s="239">
        <v>990000.0</v>
      </c>
      <c r="J250" s="239">
        <v>4.9E8</v>
      </c>
      <c r="K250" s="237" t="s">
        <v>1417</v>
      </c>
      <c r="L250" s="231" t="s">
        <v>14</v>
      </c>
      <c r="M250" s="235"/>
      <c r="N250" s="235"/>
      <c r="O250" s="235"/>
      <c r="P250" s="230"/>
      <c r="Q250" s="230"/>
      <c r="R250" s="239"/>
      <c r="S250" s="240"/>
      <c r="T250" s="231"/>
      <c r="U250" s="203"/>
      <c r="V250" s="203"/>
      <c r="W250" s="203"/>
      <c r="X250" s="203"/>
      <c r="Y250" s="203"/>
      <c r="Z250" s="203"/>
      <c r="AA250" s="203"/>
      <c r="AB250" s="203"/>
      <c r="AC250" s="203"/>
    </row>
    <row r="251" ht="22.5" hidden="1" customHeight="1">
      <c r="A251" s="230">
        <v>46108.0</v>
      </c>
      <c r="B251" s="240"/>
      <c r="C251" s="231" t="s">
        <v>541</v>
      </c>
      <c r="D251" s="231" t="s">
        <v>163</v>
      </c>
      <c r="E251" s="303"/>
      <c r="F251" s="231" t="s">
        <v>1691</v>
      </c>
      <c r="G251" s="234" t="s">
        <v>1692</v>
      </c>
      <c r="H251" s="235" t="s">
        <v>1415</v>
      </c>
      <c r="I251" s="239">
        <v>4246000.0</v>
      </c>
      <c r="J251" s="239" t="s">
        <v>1416</v>
      </c>
      <c r="K251" s="237" t="s">
        <v>1417</v>
      </c>
      <c r="L251" s="231" t="s">
        <v>14</v>
      </c>
      <c r="M251" s="235"/>
      <c r="N251" s="235"/>
      <c r="O251" s="235"/>
      <c r="P251" s="230"/>
      <c r="Q251" s="230"/>
      <c r="R251" s="239"/>
      <c r="S251" s="240"/>
      <c r="T251" s="231"/>
      <c r="U251" s="203"/>
      <c r="V251" s="203"/>
      <c r="W251" s="203"/>
      <c r="X251" s="203"/>
      <c r="Y251" s="203"/>
      <c r="Z251" s="203"/>
      <c r="AA251" s="203"/>
      <c r="AB251" s="203"/>
      <c r="AC251" s="203"/>
    </row>
    <row r="252" ht="22.5" hidden="1" customHeight="1">
      <c r="A252" s="230">
        <v>46108.0</v>
      </c>
      <c r="B252" s="240"/>
      <c r="C252" s="231" t="s">
        <v>541</v>
      </c>
      <c r="D252" s="231" t="s">
        <v>163</v>
      </c>
      <c r="E252" s="303"/>
      <c r="F252" s="231" t="s">
        <v>1691</v>
      </c>
      <c r="G252" s="234" t="s">
        <v>1693</v>
      </c>
      <c r="H252" s="235" t="s">
        <v>1415</v>
      </c>
      <c r="I252" s="239">
        <v>1551000.0</v>
      </c>
      <c r="J252" s="239" t="s">
        <v>1416</v>
      </c>
      <c r="K252" s="237" t="s">
        <v>1417</v>
      </c>
      <c r="L252" s="231" t="s">
        <v>14</v>
      </c>
      <c r="M252" s="235"/>
      <c r="N252" s="235"/>
      <c r="O252" s="235"/>
      <c r="P252" s="230"/>
      <c r="Q252" s="230"/>
      <c r="R252" s="239"/>
      <c r="S252" s="240"/>
      <c r="T252" s="231"/>
      <c r="U252" s="203"/>
      <c r="V252" s="203"/>
      <c r="W252" s="203"/>
      <c r="X252" s="203"/>
      <c r="Y252" s="203"/>
      <c r="Z252" s="203"/>
      <c r="AA252" s="203"/>
      <c r="AB252" s="203"/>
      <c r="AC252" s="203"/>
    </row>
    <row r="253" ht="22.5" hidden="1" customHeight="1">
      <c r="A253" s="230">
        <v>46108.0</v>
      </c>
      <c r="B253" s="240"/>
      <c r="C253" s="231" t="s">
        <v>541</v>
      </c>
      <c r="D253" s="231" t="s">
        <v>163</v>
      </c>
      <c r="E253" s="303"/>
      <c r="F253" s="231" t="s">
        <v>1691</v>
      </c>
      <c r="G253" s="234" t="s">
        <v>1694</v>
      </c>
      <c r="H253" s="235" t="s">
        <v>1415</v>
      </c>
      <c r="I253" s="239">
        <v>3168000.0</v>
      </c>
      <c r="J253" s="239" t="s">
        <v>1416</v>
      </c>
      <c r="K253" s="237" t="s">
        <v>1417</v>
      </c>
      <c r="L253" s="231" t="s">
        <v>14</v>
      </c>
      <c r="M253" s="235"/>
      <c r="N253" s="235"/>
      <c r="O253" s="235"/>
      <c r="P253" s="230"/>
      <c r="Q253" s="230"/>
      <c r="R253" s="239"/>
      <c r="S253" s="240"/>
      <c r="T253" s="231"/>
      <c r="U253" s="203"/>
      <c r="V253" s="203"/>
      <c r="W253" s="203"/>
      <c r="X253" s="203"/>
      <c r="Y253" s="203"/>
      <c r="Z253" s="203"/>
      <c r="AA253" s="203"/>
      <c r="AB253" s="203"/>
      <c r="AC253" s="203"/>
    </row>
    <row r="254" ht="22.5" hidden="1" customHeight="1">
      <c r="A254" s="230">
        <v>46108.0</v>
      </c>
      <c r="B254" s="240"/>
      <c r="C254" s="231" t="s">
        <v>1615</v>
      </c>
      <c r="D254" s="231" t="s">
        <v>223</v>
      </c>
      <c r="E254" s="303"/>
      <c r="F254" s="231" t="s">
        <v>1464</v>
      </c>
      <c r="G254" s="234" t="s">
        <v>1695</v>
      </c>
      <c r="H254" s="235" t="s">
        <v>1415</v>
      </c>
      <c r="I254" s="239">
        <v>1650000.0</v>
      </c>
      <c r="J254" s="239" t="s">
        <v>1416</v>
      </c>
      <c r="K254" s="237" t="s">
        <v>1417</v>
      </c>
      <c r="L254" s="231" t="s">
        <v>14</v>
      </c>
      <c r="M254" s="235"/>
      <c r="N254" s="235"/>
      <c r="O254" s="235"/>
      <c r="P254" s="230"/>
      <c r="Q254" s="230"/>
      <c r="R254" s="239"/>
      <c r="S254" s="240"/>
      <c r="T254" s="231"/>
      <c r="U254" s="203"/>
      <c r="V254" s="203"/>
      <c r="W254" s="203"/>
      <c r="X254" s="203"/>
      <c r="Y254" s="203"/>
      <c r="Z254" s="203"/>
      <c r="AA254" s="203"/>
      <c r="AB254" s="203"/>
      <c r="AC254" s="203"/>
    </row>
    <row r="255" ht="22.5" hidden="1" customHeight="1">
      <c r="A255" s="230">
        <v>46108.0</v>
      </c>
      <c r="B255" s="240"/>
      <c r="C255" s="231" t="s">
        <v>1613</v>
      </c>
      <c r="D255" s="231" t="s">
        <v>104</v>
      </c>
      <c r="E255" s="303"/>
      <c r="F255" s="231" t="s">
        <v>175</v>
      </c>
      <c r="G255" s="234" t="s">
        <v>182</v>
      </c>
      <c r="H255" s="235" t="s">
        <v>1490</v>
      </c>
      <c r="I255" s="239">
        <v>476000.0</v>
      </c>
      <c r="J255" s="239">
        <v>3.4E7</v>
      </c>
      <c r="K255" s="237" t="s">
        <v>1417</v>
      </c>
      <c r="L255" s="231" t="s">
        <v>10</v>
      </c>
      <c r="M255" s="235" t="s">
        <v>88</v>
      </c>
      <c r="N255" s="235" t="s">
        <v>17</v>
      </c>
      <c r="O255" s="231" t="str">
        <f>IF(COUNTIFS('보고서 검토일지(26년)'!$H:$H, $G255, '보고서 검토일지(26년)'!$M:$M, "0", '보고서 검토일지(26년)'!$G:$G, $F255)&gt;0, "완료", "")</f>
        <v>완료</v>
      </c>
      <c r="P255" s="230">
        <v>46108.0</v>
      </c>
      <c r="Q255" s="230"/>
      <c r="R255" s="239"/>
      <c r="S255" s="240"/>
      <c r="T255" s="231"/>
      <c r="U255" s="203"/>
      <c r="V255" s="203"/>
      <c r="W255" s="203"/>
      <c r="X255" s="203"/>
      <c r="Y255" s="203"/>
      <c r="Z255" s="203"/>
      <c r="AA255" s="203"/>
      <c r="AB255" s="203"/>
      <c r="AC255" s="203"/>
    </row>
    <row r="256" ht="22.5" hidden="1" customHeight="1">
      <c r="A256" s="230">
        <v>46108.0</v>
      </c>
      <c r="B256" s="240"/>
      <c r="C256" s="231" t="s">
        <v>1608</v>
      </c>
      <c r="D256" s="231" t="s">
        <v>83</v>
      </c>
      <c r="E256" s="303"/>
      <c r="F256" s="231" t="s">
        <v>1696</v>
      </c>
      <c r="G256" s="234" t="s">
        <v>1697</v>
      </c>
      <c r="H256" s="235" t="s">
        <v>1415</v>
      </c>
      <c r="I256" s="239">
        <v>2.2E7</v>
      </c>
      <c r="J256" s="239" t="s">
        <v>1416</v>
      </c>
      <c r="K256" s="237" t="s">
        <v>1417</v>
      </c>
      <c r="L256" s="231" t="s">
        <v>13</v>
      </c>
      <c r="M256" s="235"/>
      <c r="N256" s="235"/>
      <c r="O256" s="231"/>
      <c r="P256" s="230"/>
      <c r="Q256" s="230"/>
      <c r="R256" s="239"/>
      <c r="S256" s="240"/>
      <c r="T256" s="231"/>
      <c r="U256" s="203"/>
      <c r="V256" s="203"/>
      <c r="W256" s="203"/>
      <c r="X256" s="203"/>
      <c r="Y256" s="203"/>
      <c r="Z256" s="203"/>
      <c r="AA256" s="203"/>
      <c r="AB256" s="203"/>
      <c r="AC256" s="203"/>
    </row>
    <row r="257" ht="22.5" hidden="1" customHeight="1">
      <c r="A257" s="230">
        <v>46107.0</v>
      </c>
      <c r="B257" s="240"/>
      <c r="C257" s="231" t="s">
        <v>1613</v>
      </c>
      <c r="D257" s="231" t="s">
        <v>104</v>
      </c>
      <c r="E257" s="303"/>
      <c r="F257" s="231" t="s">
        <v>1500</v>
      </c>
      <c r="G257" s="234" t="s">
        <v>1698</v>
      </c>
      <c r="H257" s="235" t="s">
        <v>1415</v>
      </c>
      <c r="I257" s="239">
        <v>660000.0</v>
      </c>
      <c r="J257" s="239">
        <v>8.0E7</v>
      </c>
      <c r="K257" s="237" t="s">
        <v>1417</v>
      </c>
      <c r="L257" s="231" t="s">
        <v>14</v>
      </c>
      <c r="M257" s="235"/>
      <c r="N257" s="235"/>
      <c r="O257" s="235"/>
      <c r="P257" s="230"/>
      <c r="Q257" s="230"/>
      <c r="R257" s="239"/>
      <c r="S257" s="240"/>
      <c r="T257" s="231"/>
      <c r="U257" s="203"/>
      <c r="V257" s="203"/>
      <c r="W257" s="203"/>
      <c r="X257" s="203"/>
      <c r="Y257" s="203"/>
      <c r="Z257" s="203"/>
      <c r="AA257" s="203"/>
      <c r="AB257" s="203"/>
      <c r="AC257" s="203"/>
    </row>
    <row r="258" ht="22.5" hidden="1" customHeight="1">
      <c r="A258" s="230">
        <v>46107.0</v>
      </c>
      <c r="B258" s="240"/>
      <c r="C258" s="231" t="s">
        <v>1608</v>
      </c>
      <c r="D258" s="231" t="s">
        <v>83</v>
      </c>
      <c r="E258" s="303"/>
      <c r="F258" s="231" t="s">
        <v>147</v>
      </c>
      <c r="G258" s="234" t="s">
        <v>824</v>
      </c>
      <c r="H258" s="235" t="s">
        <v>1415</v>
      </c>
      <c r="I258" s="239">
        <v>880000.0</v>
      </c>
      <c r="J258" s="239" t="s">
        <v>1416</v>
      </c>
      <c r="K258" s="237" t="s">
        <v>1417</v>
      </c>
      <c r="L258" s="231" t="s">
        <v>12</v>
      </c>
      <c r="M258" s="235" t="s">
        <v>81</v>
      </c>
      <c r="N258" s="235" t="s">
        <v>17</v>
      </c>
      <c r="O258" s="231" t="str">
        <f>IF(COUNTIFS('보고서 검토일지(26년)'!$H:$H, $G258, '보고서 검토일지(26년)'!$M:$M, "0", '보고서 검토일지(26년)'!$G:$G, $F258)&gt;0, "완료", "")</f>
        <v>완료</v>
      </c>
      <c r="P258" s="230">
        <v>46120.0</v>
      </c>
      <c r="Q258" s="230">
        <v>46121.0</v>
      </c>
      <c r="R258" s="239">
        <v>880000.0</v>
      </c>
      <c r="S258" s="240"/>
      <c r="T258" s="231"/>
      <c r="U258" s="203"/>
      <c r="V258" s="203"/>
      <c r="W258" s="203"/>
      <c r="X258" s="203"/>
      <c r="Y258" s="203"/>
      <c r="Z258" s="203"/>
      <c r="AA258" s="203"/>
      <c r="AB258" s="203"/>
      <c r="AC258" s="203"/>
    </row>
    <row r="259" ht="22.5" hidden="1" customHeight="1">
      <c r="A259" s="230">
        <v>46107.0</v>
      </c>
      <c r="B259" s="240"/>
      <c r="C259" s="231" t="s">
        <v>541</v>
      </c>
      <c r="D259" s="231" t="s">
        <v>163</v>
      </c>
      <c r="E259" s="303"/>
      <c r="F259" s="231" t="s">
        <v>673</v>
      </c>
      <c r="G259" s="234" t="s">
        <v>815</v>
      </c>
      <c r="H259" s="235" t="s">
        <v>1415</v>
      </c>
      <c r="I259" s="239">
        <v>1320000.0</v>
      </c>
      <c r="J259" s="239" t="s">
        <v>1416</v>
      </c>
      <c r="K259" s="237" t="s">
        <v>1417</v>
      </c>
      <c r="L259" s="231" t="s">
        <v>12</v>
      </c>
      <c r="M259" s="235" t="s">
        <v>81</v>
      </c>
      <c r="N259" s="235"/>
      <c r="O259" s="235"/>
      <c r="P259" s="230"/>
      <c r="Q259" s="230"/>
      <c r="R259" s="239"/>
      <c r="S259" s="240"/>
      <c r="T259" s="231"/>
      <c r="U259" s="203"/>
      <c r="V259" s="203"/>
      <c r="W259" s="203"/>
      <c r="X259" s="203"/>
      <c r="Y259" s="203"/>
      <c r="Z259" s="203"/>
      <c r="AA259" s="203"/>
      <c r="AB259" s="203"/>
      <c r="AC259" s="203"/>
    </row>
    <row r="260" ht="22.5" hidden="1" customHeight="1">
      <c r="A260" s="230">
        <v>46107.0</v>
      </c>
      <c r="B260" s="240"/>
      <c r="C260" s="231" t="s">
        <v>1613</v>
      </c>
      <c r="D260" s="231" t="s">
        <v>104</v>
      </c>
      <c r="E260" s="303"/>
      <c r="F260" s="231" t="s">
        <v>571</v>
      </c>
      <c r="G260" s="234" t="s">
        <v>714</v>
      </c>
      <c r="H260" s="235" t="s">
        <v>1415</v>
      </c>
      <c r="I260" s="239">
        <v>1320000.0</v>
      </c>
      <c r="J260" s="239">
        <v>4.4E8</v>
      </c>
      <c r="K260" s="237" t="s">
        <v>1417</v>
      </c>
      <c r="L260" s="231" t="s">
        <v>12</v>
      </c>
      <c r="M260" s="235" t="s">
        <v>88</v>
      </c>
      <c r="N260" s="235" t="s">
        <v>17</v>
      </c>
      <c r="O260" s="231" t="str">
        <f>IF(COUNTIFS('보고서 검토일지(26년)'!$H:$H, $G260, '보고서 검토일지(26년)'!$M:$M, "0", '보고서 검토일지(26년)'!$G:$G, $F260)&gt;0, "완료", "")</f>
        <v>완료</v>
      </c>
      <c r="P260" s="230">
        <v>46113.0</v>
      </c>
      <c r="Q260" s="230">
        <v>46114.0</v>
      </c>
      <c r="R260" s="239">
        <v>1320000.0</v>
      </c>
      <c r="S260" s="240"/>
      <c r="T260" s="231"/>
      <c r="U260" s="203"/>
      <c r="V260" s="203"/>
      <c r="W260" s="203"/>
      <c r="X260" s="203"/>
      <c r="Y260" s="203"/>
      <c r="Z260" s="203"/>
      <c r="AA260" s="203"/>
      <c r="AB260" s="203"/>
      <c r="AC260" s="203"/>
    </row>
    <row r="261" ht="22.5" hidden="1" customHeight="1">
      <c r="A261" s="230">
        <v>46106.0</v>
      </c>
      <c r="B261" s="240"/>
      <c r="C261" s="231" t="s">
        <v>596</v>
      </c>
      <c r="D261" s="231" t="s">
        <v>90</v>
      </c>
      <c r="E261" s="303"/>
      <c r="F261" s="231" t="s">
        <v>97</v>
      </c>
      <c r="G261" s="234" t="s">
        <v>793</v>
      </c>
      <c r="H261" s="235" t="s">
        <v>1415</v>
      </c>
      <c r="I261" s="239">
        <v>550000.0</v>
      </c>
      <c r="J261" s="239">
        <v>8.0E7</v>
      </c>
      <c r="K261" s="237" t="s">
        <v>1417</v>
      </c>
      <c r="L261" s="231" t="s">
        <v>12</v>
      </c>
      <c r="M261" s="235" t="s">
        <v>88</v>
      </c>
      <c r="N261" s="235" t="s">
        <v>17</v>
      </c>
      <c r="O261" s="231" t="str">
        <f>IF(COUNTIFS('보고서 검토일지(26년)'!$H:$H, $G261, '보고서 검토일지(26년)'!$M:$M, "0", '보고서 검토일지(26년)'!$G:$G, $F261)&gt;0, "완료", "")</f>
        <v>완료</v>
      </c>
      <c r="P261" s="230">
        <v>46108.0</v>
      </c>
      <c r="Q261" s="230">
        <v>46108.0</v>
      </c>
      <c r="R261" s="313">
        <v>550000.0</v>
      </c>
      <c r="S261" s="240"/>
      <c r="T261" s="231"/>
      <c r="U261" s="203"/>
      <c r="V261" s="203"/>
      <c r="W261" s="203"/>
      <c r="X261" s="203"/>
      <c r="Y261" s="203"/>
      <c r="Z261" s="203"/>
      <c r="AA261" s="203"/>
      <c r="AB261" s="203"/>
      <c r="AC261" s="203"/>
    </row>
    <row r="262" ht="22.5" hidden="1" customHeight="1">
      <c r="A262" s="230">
        <v>46106.0</v>
      </c>
      <c r="B262" s="240"/>
      <c r="C262" s="231" t="s">
        <v>603</v>
      </c>
      <c r="D262" s="231" t="s">
        <v>111</v>
      </c>
      <c r="E262" s="303"/>
      <c r="F262" s="231" t="s">
        <v>797</v>
      </c>
      <c r="G262" s="234" t="s">
        <v>798</v>
      </c>
      <c r="H262" s="235" t="s">
        <v>1415</v>
      </c>
      <c r="I262" s="239">
        <v>1650000.0</v>
      </c>
      <c r="J262" s="239" t="s">
        <v>1416</v>
      </c>
      <c r="K262" s="237" t="s">
        <v>1417</v>
      </c>
      <c r="L262" s="231" t="s">
        <v>12</v>
      </c>
      <c r="M262" s="235" t="s">
        <v>81</v>
      </c>
      <c r="N262" s="235"/>
      <c r="O262" s="235"/>
      <c r="P262" s="230"/>
      <c r="Q262" s="230"/>
      <c r="R262" s="239"/>
      <c r="S262" s="240"/>
      <c r="T262" s="231"/>
      <c r="U262" s="203"/>
      <c r="V262" s="203"/>
      <c r="W262" s="203"/>
      <c r="X262" s="203"/>
      <c r="Y262" s="203"/>
      <c r="Z262" s="203"/>
      <c r="AA262" s="203"/>
      <c r="AB262" s="203"/>
      <c r="AC262" s="203"/>
    </row>
    <row r="263" ht="22.5" hidden="1" customHeight="1">
      <c r="A263" s="230">
        <v>46106.0</v>
      </c>
      <c r="B263" s="240"/>
      <c r="C263" s="231" t="s">
        <v>541</v>
      </c>
      <c r="D263" s="231" t="s">
        <v>163</v>
      </c>
      <c r="E263" s="303"/>
      <c r="F263" s="231" t="s">
        <v>1691</v>
      </c>
      <c r="G263" s="234" t="s">
        <v>1699</v>
      </c>
      <c r="H263" s="235" t="s">
        <v>1415</v>
      </c>
      <c r="I263" s="239">
        <v>8965000.0</v>
      </c>
      <c r="J263" s="239" t="s">
        <v>1416</v>
      </c>
      <c r="K263" s="237" t="s">
        <v>1417</v>
      </c>
      <c r="L263" s="231" t="s">
        <v>14</v>
      </c>
      <c r="M263" s="235"/>
      <c r="N263" s="235"/>
      <c r="O263" s="235"/>
      <c r="P263" s="230"/>
      <c r="Q263" s="230"/>
      <c r="R263" s="239"/>
      <c r="S263" s="240"/>
      <c r="T263" s="231"/>
      <c r="U263" s="203"/>
      <c r="V263" s="203"/>
      <c r="W263" s="203"/>
      <c r="X263" s="203"/>
      <c r="Y263" s="203"/>
      <c r="Z263" s="203"/>
      <c r="AA263" s="203"/>
      <c r="AB263" s="203"/>
      <c r="AC263" s="203"/>
    </row>
    <row r="264" ht="22.5" hidden="1" customHeight="1">
      <c r="A264" s="230">
        <v>46106.0</v>
      </c>
      <c r="B264" s="240"/>
      <c r="C264" s="231" t="s">
        <v>1613</v>
      </c>
      <c r="D264" s="231" t="s">
        <v>104</v>
      </c>
      <c r="E264" s="303"/>
      <c r="F264" s="231" t="s">
        <v>142</v>
      </c>
      <c r="G264" s="234" t="s">
        <v>717</v>
      </c>
      <c r="H264" s="235" t="s">
        <v>1415</v>
      </c>
      <c r="I264" s="239">
        <v>550000.0</v>
      </c>
      <c r="J264" s="239">
        <v>1.0E8</v>
      </c>
      <c r="K264" s="237" t="s">
        <v>1417</v>
      </c>
      <c r="L264" s="231" t="s">
        <v>12</v>
      </c>
      <c r="M264" s="235" t="s">
        <v>88</v>
      </c>
      <c r="N264" s="235" t="s">
        <v>17</v>
      </c>
      <c r="O264" s="231" t="str">
        <f>IF(COUNTIFS('보고서 검토일지(26년)'!$H:$H, $G264, '보고서 검토일지(26년)'!$M:$M, "0", '보고서 검토일지(26년)'!$G:$G, $F264)&gt;0, "완료", "")</f>
        <v>완료</v>
      </c>
      <c r="P264" s="323">
        <v>46108.0</v>
      </c>
      <c r="Q264" s="323">
        <v>46114.0</v>
      </c>
      <c r="R264" s="324">
        <v>550000.0</v>
      </c>
      <c r="S264" s="240"/>
      <c r="T264" s="231"/>
      <c r="U264" s="203"/>
      <c r="V264" s="203"/>
      <c r="W264" s="203"/>
      <c r="X264" s="203"/>
      <c r="Y264" s="203"/>
      <c r="Z264" s="203"/>
      <c r="AA264" s="203"/>
      <c r="AB264" s="203"/>
      <c r="AC264" s="203"/>
    </row>
    <row r="265" ht="22.5" hidden="1" customHeight="1">
      <c r="A265" s="230">
        <v>46106.0</v>
      </c>
      <c r="B265" s="240"/>
      <c r="C265" s="231" t="s">
        <v>1700</v>
      </c>
      <c r="D265" s="231" t="s">
        <v>771</v>
      </c>
      <c r="E265" s="303"/>
      <c r="F265" s="231" t="s">
        <v>1701</v>
      </c>
      <c r="G265" s="234" t="s">
        <v>1702</v>
      </c>
      <c r="H265" s="235" t="s">
        <v>1415</v>
      </c>
      <c r="I265" s="239">
        <v>8800000.0</v>
      </c>
      <c r="J265" s="239" t="s">
        <v>1416</v>
      </c>
      <c r="K265" s="237" t="s">
        <v>1417</v>
      </c>
      <c r="L265" s="231" t="s">
        <v>12</v>
      </c>
      <c r="M265" s="235" t="s">
        <v>81</v>
      </c>
      <c r="N265" s="235"/>
      <c r="O265" s="235"/>
      <c r="P265" s="230"/>
      <c r="Q265" s="230"/>
      <c r="R265" s="239"/>
      <c r="S265" s="240"/>
      <c r="T265" s="231"/>
      <c r="U265" s="203"/>
      <c r="V265" s="203"/>
      <c r="W265" s="203"/>
      <c r="X265" s="203"/>
      <c r="Y265" s="203"/>
      <c r="Z265" s="203"/>
      <c r="AA265" s="203"/>
      <c r="AB265" s="203"/>
      <c r="AC265" s="203"/>
    </row>
    <row r="266" ht="22.5" hidden="1" customHeight="1">
      <c r="A266" s="230">
        <v>46106.0</v>
      </c>
      <c r="B266" s="240"/>
      <c r="C266" s="231" t="s">
        <v>1608</v>
      </c>
      <c r="D266" s="231" t="s">
        <v>83</v>
      </c>
      <c r="E266" s="303"/>
      <c r="F266" s="231" t="s">
        <v>1703</v>
      </c>
      <c r="G266" s="234" t="s">
        <v>1704</v>
      </c>
      <c r="H266" s="235" t="s">
        <v>1415</v>
      </c>
      <c r="I266" s="239">
        <v>2200000.0</v>
      </c>
      <c r="J266" s="239" t="s">
        <v>1416</v>
      </c>
      <c r="K266" s="237" t="s">
        <v>1417</v>
      </c>
      <c r="L266" s="231" t="s">
        <v>13</v>
      </c>
      <c r="M266" s="235"/>
      <c r="N266" s="235"/>
      <c r="O266" s="235"/>
      <c r="P266" s="230"/>
      <c r="Q266" s="230"/>
      <c r="R266" s="239"/>
      <c r="S266" s="240"/>
      <c r="T266" s="231"/>
      <c r="U266" s="203"/>
      <c r="V266" s="203"/>
      <c r="W266" s="203"/>
      <c r="X266" s="203"/>
      <c r="Y266" s="203"/>
      <c r="Z266" s="203"/>
      <c r="AA266" s="203"/>
      <c r="AB266" s="203"/>
      <c r="AC266" s="203"/>
    </row>
    <row r="267" ht="22.5" hidden="1" customHeight="1">
      <c r="A267" s="230">
        <v>46106.0</v>
      </c>
      <c r="B267" s="240"/>
      <c r="C267" s="231" t="s">
        <v>596</v>
      </c>
      <c r="D267" s="231" t="s">
        <v>90</v>
      </c>
      <c r="E267" s="303"/>
      <c r="F267" s="231" t="s">
        <v>715</v>
      </c>
      <c r="G267" s="234" t="s">
        <v>1705</v>
      </c>
      <c r="H267" s="235" t="s">
        <v>1415</v>
      </c>
      <c r="I267" s="239" t="s">
        <v>25</v>
      </c>
      <c r="J267" s="239">
        <v>4.5E8</v>
      </c>
      <c r="K267" s="237" t="s">
        <v>1444</v>
      </c>
      <c r="L267" s="231" t="s">
        <v>14</v>
      </c>
      <c r="M267" s="235"/>
      <c r="N267" s="235"/>
      <c r="O267" s="235"/>
      <c r="P267" s="230"/>
      <c r="Q267" s="230"/>
      <c r="R267" s="239"/>
      <c r="S267" s="240"/>
      <c r="T267" s="231"/>
      <c r="U267" s="203"/>
      <c r="V267" s="203"/>
      <c r="W267" s="203"/>
      <c r="X267" s="203"/>
      <c r="Y267" s="203"/>
      <c r="Z267" s="203"/>
      <c r="AA267" s="203"/>
      <c r="AB267" s="203"/>
      <c r="AC267" s="203"/>
    </row>
    <row r="268" ht="22.5" hidden="1" customHeight="1">
      <c r="A268" s="230">
        <v>46105.0</v>
      </c>
      <c r="B268" s="240"/>
      <c r="C268" s="231" t="s">
        <v>1608</v>
      </c>
      <c r="D268" s="231" t="s">
        <v>83</v>
      </c>
      <c r="E268" s="303"/>
      <c r="F268" s="231" t="s">
        <v>1706</v>
      </c>
      <c r="G268" s="234" t="s">
        <v>1707</v>
      </c>
      <c r="H268" s="235" t="s">
        <v>1415</v>
      </c>
      <c r="I268" s="239">
        <v>880000.0</v>
      </c>
      <c r="J268" s="239">
        <v>7.4592E7</v>
      </c>
      <c r="K268" s="237" t="s">
        <v>1417</v>
      </c>
      <c r="L268" s="231" t="s">
        <v>13</v>
      </c>
      <c r="M268" s="235"/>
      <c r="N268" s="235"/>
      <c r="O268" s="235"/>
      <c r="P268" s="230"/>
      <c r="Q268" s="230"/>
      <c r="R268" s="239"/>
      <c r="S268" s="240"/>
      <c r="T268" s="231"/>
      <c r="U268" s="203"/>
      <c r="V268" s="203"/>
      <c r="W268" s="203"/>
      <c r="X268" s="203"/>
      <c r="Y268" s="203"/>
      <c r="Z268" s="203"/>
      <c r="AA268" s="203"/>
      <c r="AB268" s="203"/>
      <c r="AC268" s="203"/>
    </row>
    <row r="269" ht="22.5" hidden="1" customHeight="1">
      <c r="A269" s="230">
        <v>46105.0</v>
      </c>
      <c r="B269" s="240"/>
      <c r="C269" s="231" t="s">
        <v>1708</v>
      </c>
      <c r="D269" s="231" t="s">
        <v>1709</v>
      </c>
      <c r="E269" s="303"/>
      <c r="F269" s="231" t="s">
        <v>1710</v>
      </c>
      <c r="G269" s="234" t="s">
        <v>1711</v>
      </c>
      <c r="H269" s="235" t="s">
        <v>1415</v>
      </c>
      <c r="I269" s="239">
        <v>2.2E7</v>
      </c>
      <c r="J269" s="239" t="s">
        <v>1416</v>
      </c>
      <c r="K269" s="237" t="s">
        <v>1417</v>
      </c>
      <c r="L269" s="231" t="s">
        <v>14</v>
      </c>
      <c r="M269" s="235"/>
      <c r="N269" s="235"/>
      <c r="O269" s="235"/>
      <c r="P269" s="230"/>
      <c r="Q269" s="230"/>
      <c r="R269" s="239"/>
      <c r="S269" s="240"/>
      <c r="T269" s="231"/>
      <c r="U269" s="203"/>
      <c r="V269" s="203"/>
      <c r="W269" s="203"/>
      <c r="X269" s="203"/>
      <c r="Y269" s="203"/>
      <c r="Z269" s="203"/>
      <c r="AA269" s="203"/>
      <c r="AB269" s="203"/>
      <c r="AC269" s="203"/>
    </row>
    <row r="270" ht="22.5" hidden="1" customHeight="1">
      <c r="A270" s="230">
        <v>46105.0</v>
      </c>
      <c r="B270" s="240"/>
      <c r="C270" s="231" t="s">
        <v>1621</v>
      </c>
      <c r="D270" s="231" t="s">
        <v>1427</v>
      </c>
      <c r="E270" s="303"/>
      <c r="F270" s="231" t="s">
        <v>1712</v>
      </c>
      <c r="G270" s="234" t="s">
        <v>1713</v>
      </c>
      <c r="H270" s="235" t="s">
        <v>1430</v>
      </c>
      <c r="I270" s="239">
        <v>8800000.0</v>
      </c>
      <c r="J270" s="239" t="s">
        <v>25</v>
      </c>
      <c r="K270" s="237" t="s">
        <v>1417</v>
      </c>
      <c r="L270" s="231" t="s">
        <v>1427</v>
      </c>
      <c r="M270" s="235"/>
      <c r="N270" s="235"/>
      <c r="O270" s="235"/>
      <c r="P270" s="230"/>
      <c r="Q270" s="230"/>
      <c r="R270" s="239"/>
      <c r="S270" s="240"/>
      <c r="T270" s="231" t="s">
        <v>1431</v>
      </c>
      <c r="U270" s="203"/>
      <c r="V270" s="203"/>
      <c r="W270" s="203"/>
      <c r="X270" s="203"/>
      <c r="Y270" s="203"/>
      <c r="Z270" s="203"/>
      <c r="AA270" s="203"/>
      <c r="AB270" s="203"/>
      <c r="AC270" s="203"/>
    </row>
    <row r="271" ht="22.5" hidden="1" customHeight="1">
      <c r="A271" s="230">
        <v>46105.0</v>
      </c>
      <c r="B271" s="240"/>
      <c r="C271" s="231" t="s">
        <v>596</v>
      </c>
      <c r="D271" s="231" t="s">
        <v>90</v>
      </c>
      <c r="E271" s="303"/>
      <c r="F271" s="231" t="s">
        <v>184</v>
      </c>
      <c r="G271" s="234" t="s">
        <v>689</v>
      </c>
      <c r="H271" s="235" t="s">
        <v>1415</v>
      </c>
      <c r="I271" s="239">
        <v>550000.0</v>
      </c>
      <c r="J271" s="239">
        <v>1.0E8</v>
      </c>
      <c r="K271" s="237" t="s">
        <v>1417</v>
      </c>
      <c r="L271" s="231" t="s">
        <v>12</v>
      </c>
      <c r="M271" s="235" t="s">
        <v>88</v>
      </c>
      <c r="N271" s="235" t="s">
        <v>17</v>
      </c>
      <c r="O271" s="231" t="str">
        <f>IF(COUNTIFS('보고서 검토일지(26년)'!$H:$H, $G271, '보고서 검토일지(26년)'!$M:$M, "0", '보고서 검토일지(26년)'!$G:$G, $F271)&gt;0, "완료", "")</f>
        <v>완료</v>
      </c>
      <c r="P271" s="323">
        <v>46112.0</v>
      </c>
      <c r="Q271" s="230">
        <v>46119.0</v>
      </c>
      <c r="R271" s="239">
        <v>550000.0</v>
      </c>
      <c r="S271" s="240"/>
      <c r="T271" s="231"/>
      <c r="U271" s="203"/>
      <c r="V271" s="203"/>
      <c r="W271" s="203"/>
      <c r="X271" s="203"/>
      <c r="Y271" s="203"/>
      <c r="Z271" s="203"/>
      <c r="AA271" s="203"/>
      <c r="AB271" s="203"/>
      <c r="AC271" s="203"/>
    </row>
    <row r="272" ht="22.5" hidden="1" customHeight="1">
      <c r="A272" s="230">
        <v>46105.0</v>
      </c>
      <c r="B272" s="240"/>
      <c r="C272" s="231" t="s">
        <v>596</v>
      </c>
      <c r="D272" s="231" t="s">
        <v>90</v>
      </c>
      <c r="E272" s="303"/>
      <c r="F272" s="231" t="s">
        <v>184</v>
      </c>
      <c r="G272" s="234" t="s">
        <v>688</v>
      </c>
      <c r="H272" s="235" t="s">
        <v>1415</v>
      </c>
      <c r="I272" s="239">
        <v>550000.0</v>
      </c>
      <c r="J272" s="239">
        <v>1.0E8</v>
      </c>
      <c r="K272" s="237" t="s">
        <v>1417</v>
      </c>
      <c r="L272" s="231" t="s">
        <v>12</v>
      </c>
      <c r="M272" s="235" t="s">
        <v>88</v>
      </c>
      <c r="N272" s="235" t="s">
        <v>17</v>
      </c>
      <c r="O272" s="231" t="str">
        <f>IF(COUNTIFS('보고서 검토일지(26년)'!$H:$H, $G272, '보고서 검토일지(26년)'!$M:$M, "0", '보고서 검토일지(26년)'!$G:$G, $F272)&gt;0, "완료", "")</f>
        <v>완료</v>
      </c>
      <c r="P272" s="323">
        <v>46112.0</v>
      </c>
      <c r="Q272" s="230">
        <v>46119.0</v>
      </c>
      <c r="R272" s="239">
        <v>550000.0</v>
      </c>
      <c r="S272" s="240"/>
      <c r="T272" s="231"/>
      <c r="U272" s="203"/>
      <c r="V272" s="203"/>
      <c r="W272" s="203"/>
      <c r="X272" s="203"/>
      <c r="Y272" s="203"/>
      <c r="Z272" s="203"/>
      <c r="AA272" s="203"/>
      <c r="AB272" s="203"/>
      <c r="AC272" s="203"/>
    </row>
    <row r="273" ht="22.5" hidden="1" customHeight="1">
      <c r="A273" s="230">
        <v>46104.0</v>
      </c>
      <c r="B273" s="240"/>
      <c r="C273" s="231" t="s">
        <v>603</v>
      </c>
      <c r="D273" s="231" t="s">
        <v>111</v>
      </c>
      <c r="E273" s="303"/>
      <c r="F273" s="231" t="s">
        <v>797</v>
      </c>
      <c r="G273" s="234" t="s">
        <v>1714</v>
      </c>
      <c r="H273" s="235" t="s">
        <v>1415</v>
      </c>
      <c r="I273" s="239">
        <v>2200000.0</v>
      </c>
      <c r="J273" s="239" t="s">
        <v>1416</v>
      </c>
      <c r="K273" s="237" t="s">
        <v>1417</v>
      </c>
      <c r="L273" s="231" t="s">
        <v>14</v>
      </c>
      <c r="M273" s="235"/>
      <c r="N273" s="235"/>
      <c r="O273" s="235"/>
      <c r="P273" s="230"/>
      <c r="Q273" s="230"/>
      <c r="R273" s="239"/>
      <c r="S273" s="240"/>
      <c r="T273" s="231"/>
      <c r="U273" s="203"/>
      <c r="V273" s="203"/>
      <c r="W273" s="203"/>
      <c r="X273" s="203"/>
      <c r="Y273" s="203"/>
      <c r="Z273" s="203"/>
      <c r="AA273" s="203"/>
      <c r="AB273" s="203"/>
      <c r="AC273" s="203"/>
    </row>
    <row r="274" ht="22.5" hidden="1" customHeight="1">
      <c r="A274" s="230">
        <v>46104.0</v>
      </c>
      <c r="B274" s="240"/>
      <c r="C274" s="231" t="s">
        <v>1621</v>
      </c>
      <c r="D274" s="231" t="s">
        <v>1427</v>
      </c>
      <c r="E274" s="303"/>
      <c r="F274" s="231" t="s">
        <v>1715</v>
      </c>
      <c r="G274" s="234" t="s">
        <v>1716</v>
      </c>
      <c r="H274" s="235" t="s">
        <v>1430</v>
      </c>
      <c r="I274" s="239">
        <v>800000.0</v>
      </c>
      <c r="J274" s="239" t="s">
        <v>25</v>
      </c>
      <c r="K274" s="237" t="s">
        <v>1417</v>
      </c>
      <c r="L274" s="231" t="s">
        <v>1427</v>
      </c>
      <c r="M274" s="235"/>
      <c r="N274" s="235"/>
      <c r="O274" s="235"/>
      <c r="P274" s="230"/>
      <c r="Q274" s="230"/>
      <c r="R274" s="239"/>
      <c r="S274" s="240"/>
      <c r="T274" s="231" t="s">
        <v>1449</v>
      </c>
      <c r="U274" s="203"/>
      <c r="V274" s="203"/>
      <c r="W274" s="203"/>
      <c r="X274" s="203"/>
      <c r="Y274" s="203"/>
      <c r="Z274" s="203"/>
      <c r="AA274" s="203"/>
      <c r="AB274" s="203"/>
      <c r="AC274" s="203"/>
    </row>
    <row r="275" ht="22.5" hidden="1" customHeight="1">
      <c r="A275" s="230">
        <v>46104.0</v>
      </c>
      <c r="B275" s="240"/>
      <c r="C275" s="231" t="s">
        <v>1621</v>
      </c>
      <c r="D275" s="231" t="s">
        <v>1427</v>
      </c>
      <c r="E275" s="303"/>
      <c r="F275" s="231" t="s">
        <v>597</v>
      </c>
      <c r="G275" s="234" t="s">
        <v>1717</v>
      </c>
      <c r="H275" s="235" t="s">
        <v>1430</v>
      </c>
      <c r="I275" s="239">
        <v>1000000.0</v>
      </c>
      <c r="J275" s="239" t="s">
        <v>25</v>
      </c>
      <c r="K275" s="237" t="s">
        <v>1417</v>
      </c>
      <c r="L275" s="231" t="s">
        <v>1427</v>
      </c>
      <c r="M275" s="235"/>
      <c r="N275" s="235"/>
      <c r="O275" s="235"/>
      <c r="P275" s="230"/>
      <c r="Q275" s="230"/>
      <c r="R275" s="239"/>
      <c r="S275" s="240"/>
      <c r="T275" s="231" t="s">
        <v>1449</v>
      </c>
      <c r="U275" s="203"/>
      <c r="V275" s="203"/>
      <c r="W275" s="203"/>
      <c r="X275" s="203"/>
      <c r="Y275" s="203"/>
      <c r="Z275" s="203"/>
      <c r="AA275" s="203"/>
      <c r="AB275" s="203"/>
      <c r="AC275" s="203"/>
    </row>
    <row r="276" ht="22.5" hidden="1" customHeight="1">
      <c r="A276" s="230">
        <v>46104.0</v>
      </c>
      <c r="B276" s="240"/>
      <c r="C276" s="231" t="s">
        <v>1700</v>
      </c>
      <c r="D276" s="231" t="s">
        <v>771</v>
      </c>
      <c r="E276" s="303"/>
      <c r="F276" s="231" t="s">
        <v>1718</v>
      </c>
      <c r="G276" s="234" t="s">
        <v>1719</v>
      </c>
      <c r="H276" s="235" t="s">
        <v>1415</v>
      </c>
      <c r="I276" s="239">
        <v>8800000.0</v>
      </c>
      <c r="J276" s="239" t="s">
        <v>1416</v>
      </c>
      <c r="K276" s="237" t="s">
        <v>1417</v>
      </c>
      <c r="L276" s="231" t="s">
        <v>14</v>
      </c>
      <c r="M276" s="235"/>
      <c r="N276" s="235"/>
      <c r="O276" s="235"/>
      <c r="P276" s="230"/>
      <c r="Q276" s="230"/>
      <c r="R276" s="239"/>
      <c r="S276" s="240"/>
      <c r="T276" s="231"/>
      <c r="U276" s="203"/>
      <c r="V276" s="203"/>
      <c r="W276" s="203"/>
      <c r="X276" s="203"/>
      <c r="Y276" s="203"/>
      <c r="Z276" s="203"/>
      <c r="AA276" s="203"/>
      <c r="AB276" s="203"/>
      <c r="AC276" s="203"/>
    </row>
    <row r="277" ht="22.5" hidden="1" customHeight="1">
      <c r="A277" s="230">
        <v>46104.0</v>
      </c>
      <c r="B277" s="240"/>
      <c r="C277" s="231" t="s">
        <v>1608</v>
      </c>
      <c r="D277" s="231" t="s">
        <v>83</v>
      </c>
      <c r="E277" s="303"/>
      <c r="F277" s="231" t="s">
        <v>862</v>
      </c>
      <c r="G277" s="234" t="s">
        <v>859</v>
      </c>
      <c r="H277" s="235" t="s">
        <v>1415</v>
      </c>
      <c r="I277" s="239">
        <v>440000.0</v>
      </c>
      <c r="J277" s="239" t="s">
        <v>1416</v>
      </c>
      <c r="K277" s="237" t="s">
        <v>1417</v>
      </c>
      <c r="L277" s="231" t="s">
        <v>12</v>
      </c>
      <c r="M277" s="235" t="s">
        <v>81</v>
      </c>
      <c r="N277" s="235" t="s">
        <v>17</v>
      </c>
      <c r="O277" s="231" t="str">
        <f>IF(COUNTIFS('보고서 검토일지(26년)'!$H:$H, $G277, '보고서 검토일지(26년)'!$M:$M, "0", '보고서 검토일지(26년)'!$G:$G, $F277)&gt;0, "완료", "")</f>
        <v>완료</v>
      </c>
      <c r="P277" s="230">
        <v>46104.0</v>
      </c>
      <c r="Q277" s="230"/>
      <c r="R277" s="239"/>
      <c r="S277" s="240"/>
      <c r="T277" s="231"/>
      <c r="U277" s="203"/>
      <c r="V277" s="203"/>
      <c r="W277" s="203"/>
      <c r="X277" s="203"/>
      <c r="Y277" s="203"/>
      <c r="Z277" s="203"/>
      <c r="AA277" s="203"/>
      <c r="AB277" s="203"/>
      <c r="AC277" s="203"/>
    </row>
    <row r="278" ht="22.5" hidden="1" customHeight="1">
      <c r="A278" s="230">
        <v>46104.0</v>
      </c>
      <c r="B278" s="240"/>
      <c r="C278" s="231" t="s">
        <v>1608</v>
      </c>
      <c r="D278" s="231" t="s">
        <v>83</v>
      </c>
      <c r="E278" s="303"/>
      <c r="F278" s="231" t="s">
        <v>858</v>
      </c>
      <c r="G278" s="234" t="s">
        <v>859</v>
      </c>
      <c r="H278" s="235" t="s">
        <v>1415</v>
      </c>
      <c r="I278" s="239">
        <v>440000.0</v>
      </c>
      <c r="J278" s="239" t="s">
        <v>1416</v>
      </c>
      <c r="K278" s="237" t="s">
        <v>1417</v>
      </c>
      <c r="L278" s="231" t="s">
        <v>12</v>
      </c>
      <c r="M278" s="235" t="s">
        <v>81</v>
      </c>
      <c r="N278" s="235" t="s">
        <v>17</v>
      </c>
      <c r="O278" s="231" t="str">
        <f>IF(COUNTIFS('보고서 검토일지(26년)'!$H:$H, $G278, '보고서 검토일지(26년)'!$M:$M, "0", '보고서 검토일지(26년)'!$G:$G, $F278)&gt;0, "완료", "")</f>
        <v>완료</v>
      </c>
      <c r="P278" s="230">
        <v>46104.0</v>
      </c>
      <c r="Q278" s="230"/>
      <c r="R278" s="239"/>
      <c r="S278" s="240"/>
      <c r="T278" s="231"/>
      <c r="U278" s="203"/>
      <c r="V278" s="203"/>
      <c r="W278" s="203"/>
      <c r="X278" s="203"/>
      <c r="Y278" s="203"/>
      <c r="Z278" s="203"/>
      <c r="AA278" s="203"/>
      <c r="AB278" s="203"/>
      <c r="AC278" s="203"/>
    </row>
    <row r="279" ht="22.5" hidden="1" customHeight="1">
      <c r="A279" s="230">
        <v>46104.0</v>
      </c>
      <c r="B279" s="240"/>
      <c r="C279" s="231" t="s">
        <v>596</v>
      </c>
      <c r="D279" s="231" t="s">
        <v>90</v>
      </c>
      <c r="E279" s="303"/>
      <c r="F279" s="231" t="s">
        <v>715</v>
      </c>
      <c r="G279" s="234" t="s">
        <v>1720</v>
      </c>
      <c r="H279" s="235" t="s">
        <v>1415</v>
      </c>
      <c r="I279" s="239" t="s">
        <v>25</v>
      </c>
      <c r="J279" s="239">
        <v>8.0E7</v>
      </c>
      <c r="K279" s="237" t="s">
        <v>1444</v>
      </c>
      <c r="L279" s="231" t="s">
        <v>14</v>
      </c>
      <c r="M279" s="235"/>
      <c r="N279" s="235"/>
      <c r="O279" s="235"/>
      <c r="P279" s="230"/>
      <c r="Q279" s="230"/>
      <c r="R279" s="239"/>
      <c r="S279" s="240"/>
      <c r="T279" s="231"/>
      <c r="U279" s="203"/>
      <c r="V279" s="203"/>
      <c r="W279" s="203"/>
      <c r="X279" s="203"/>
      <c r="Y279" s="203"/>
      <c r="Z279" s="203"/>
      <c r="AA279" s="203"/>
      <c r="AB279" s="203"/>
      <c r="AC279" s="203"/>
    </row>
    <row r="280" ht="22.5" hidden="1" customHeight="1">
      <c r="A280" s="230">
        <v>46104.0</v>
      </c>
      <c r="B280" s="240"/>
      <c r="C280" s="231" t="s">
        <v>1634</v>
      </c>
      <c r="D280" s="231" t="s">
        <v>332</v>
      </c>
      <c r="E280" s="303"/>
      <c r="F280" s="231" t="s">
        <v>1721</v>
      </c>
      <c r="G280" s="234" t="s">
        <v>1722</v>
      </c>
      <c r="H280" s="235" t="s">
        <v>1415</v>
      </c>
      <c r="I280" s="239" t="s">
        <v>25</v>
      </c>
      <c r="J280" s="239" t="s">
        <v>1416</v>
      </c>
      <c r="K280" s="237" t="s">
        <v>1444</v>
      </c>
      <c r="L280" s="231" t="s">
        <v>14</v>
      </c>
      <c r="M280" s="235"/>
      <c r="N280" s="235"/>
      <c r="O280" s="235"/>
      <c r="P280" s="230"/>
      <c r="Q280" s="230"/>
      <c r="R280" s="239"/>
      <c r="S280" s="240"/>
      <c r="T280" s="231"/>
      <c r="U280" s="203"/>
      <c r="V280" s="203"/>
      <c r="W280" s="203"/>
      <c r="X280" s="203"/>
      <c r="Y280" s="203"/>
      <c r="Z280" s="203"/>
      <c r="AA280" s="203"/>
      <c r="AB280" s="203"/>
      <c r="AC280" s="203"/>
    </row>
    <row r="281" ht="22.5" hidden="1" customHeight="1">
      <c r="A281" s="230">
        <v>46101.0</v>
      </c>
      <c r="B281" s="240"/>
      <c r="C281" s="231" t="s">
        <v>1608</v>
      </c>
      <c r="D281" s="231" t="s">
        <v>83</v>
      </c>
      <c r="E281" s="303"/>
      <c r="F281" s="231" t="s">
        <v>742</v>
      </c>
      <c r="G281" s="234" t="s">
        <v>743</v>
      </c>
      <c r="H281" s="235" t="s">
        <v>1415</v>
      </c>
      <c r="I281" s="239">
        <v>1320000.0</v>
      </c>
      <c r="J281" s="239">
        <v>2.35E8</v>
      </c>
      <c r="K281" s="237" t="s">
        <v>1417</v>
      </c>
      <c r="L281" s="231" t="s">
        <v>12</v>
      </c>
      <c r="M281" s="235" t="s">
        <v>81</v>
      </c>
      <c r="N281" s="235" t="s">
        <v>17</v>
      </c>
      <c r="O281" s="231" t="str">
        <f>IF(COUNTIFS('보고서 검토일지(26년)'!$H:$H, $G281, '보고서 검토일지(26년)'!$M:$M, "0", '보고서 검토일지(26년)'!$G:$G, $F281)&gt;0, "완료", "")</f>
        <v>완료</v>
      </c>
      <c r="P281" s="230">
        <v>46111.0</v>
      </c>
      <c r="Q281" s="230">
        <v>46111.0</v>
      </c>
      <c r="R281" s="239">
        <v>1320000.0</v>
      </c>
      <c r="S281" s="240"/>
      <c r="T281" s="231"/>
      <c r="U281" s="203"/>
      <c r="V281" s="203"/>
      <c r="W281" s="203"/>
      <c r="X281" s="203"/>
      <c r="Y281" s="203"/>
      <c r="Z281" s="203"/>
      <c r="AA281" s="203"/>
      <c r="AB281" s="203"/>
      <c r="AC281" s="203"/>
    </row>
    <row r="282" ht="22.5" hidden="1" customHeight="1">
      <c r="A282" s="230">
        <v>46101.0</v>
      </c>
      <c r="B282" s="240"/>
      <c r="C282" s="231" t="s">
        <v>1613</v>
      </c>
      <c r="D282" s="231" t="s">
        <v>104</v>
      </c>
      <c r="E282" s="303"/>
      <c r="F282" s="231" t="s">
        <v>175</v>
      </c>
      <c r="G282" s="234" t="s">
        <v>869</v>
      </c>
      <c r="H282" s="235" t="s">
        <v>1490</v>
      </c>
      <c r="I282" s="239">
        <v>600000.0</v>
      </c>
      <c r="J282" s="239">
        <v>6.0E7</v>
      </c>
      <c r="K282" s="237" t="s">
        <v>1417</v>
      </c>
      <c r="L282" s="231" t="s">
        <v>10</v>
      </c>
      <c r="M282" s="235" t="s">
        <v>88</v>
      </c>
      <c r="N282" s="235" t="s">
        <v>17</v>
      </c>
      <c r="O282" s="231" t="str">
        <f>IF(COUNTIFS('보고서 검토일지(26년)'!$H:$H, $G282, '보고서 검토일지(26년)'!$M:$M, "0", '보고서 검토일지(26년)'!$G:$G, $F282)&gt;0, "완료", "")</f>
        <v>완료</v>
      </c>
      <c r="P282" s="230">
        <v>46101.0</v>
      </c>
      <c r="Q282" s="230">
        <v>46101.0</v>
      </c>
      <c r="R282" s="239">
        <v>600000.0</v>
      </c>
      <c r="S282" s="325">
        <v>46106.0</v>
      </c>
      <c r="T282" s="231"/>
      <c r="U282" s="203"/>
      <c r="V282" s="203"/>
      <c r="W282" s="203"/>
      <c r="X282" s="203"/>
      <c r="Y282" s="203"/>
      <c r="Z282" s="203"/>
      <c r="AA282" s="203"/>
      <c r="AB282" s="203"/>
      <c r="AC282" s="203"/>
    </row>
    <row r="283" ht="22.5" hidden="1" customHeight="1">
      <c r="A283" s="230">
        <v>46101.0</v>
      </c>
      <c r="B283" s="240"/>
      <c r="C283" s="231" t="s">
        <v>1613</v>
      </c>
      <c r="D283" s="231" t="s">
        <v>104</v>
      </c>
      <c r="E283" s="303"/>
      <c r="F283" s="231" t="s">
        <v>123</v>
      </c>
      <c r="G283" s="234" t="s">
        <v>706</v>
      </c>
      <c r="H283" s="235" t="s">
        <v>1415</v>
      </c>
      <c r="I283" s="239">
        <v>1100000.0</v>
      </c>
      <c r="J283" s="239">
        <v>1.73E8</v>
      </c>
      <c r="K283" s="237" t="s">
        <v>1417</v>
      </c>
      <c r="L283" s="231" t="s">
        <v>12</v>
      </c>
      <c r="M283" s="235" t="s">
        <v>88</v>
      </c>
      <c r="N283" s="235" t="s">
        <v>17</v>
      </c>
      <c r="O283" s="231" t="str">
        <f>IF(COUNTIFS('보고서 검토일지(26년)'!$H:$H, $G283, '보고서 검토일지(26년)'!$M:$M, "0", '보고서 검토일지(26년)'!$G:$G, $F283)&gt;0, "완료", "")</f>
        <v>완료</v>
      </c>
      <c r="P283" s="230">
        <v>46114.0</v>
      </c>
      <c r="Q283" s="230">
        <v>46118.0</v>
      </c>
      <c r="R283" s="239">
        <v>1100000.0</v>
      </c>
      <c r="S283" s="240"/>
      <c r="T283" s="231"/>
      <c r="U283" s="203"/>
      <c r="V283" s="203"/>
      <c r="W283" s="203"/>
      <c r="X283" s="203"/>
      <c r="Y283" s="203"/>
      <c r="Z283" s="203"/>
      <c r="AA283" s="203"/>
      <c r="AB283" s="203"/>
      <c r="AC283" s="203"/>
    </row>
    <row r="284" ht="22.5" hidden="1" customHeight="1">
      <c r="A284" s="230">
        <v>46101.0</v>
      </c>
      <c r="B284" s="240"/>
      <c r="C284" s="231" t="s">
        <v>603</v>
      </c>
      <c r="D284" s="231" t="s">
        <v>111</v>
      </c>
      <c r="E284" s="303"/>
      <c r="F284" s="231" t="s">
        <v>1723</v>
      </c>
      <c r="G284" s="234" t="s">
        <v>495</v>
      </c>
      <c r="H284" s="235" t="s">
        <v>1415</v>
      </c>
      <c r="I284" s="239">
        <v>550000.0</v>
      </c>
      <c r="J284" s="239">
        <v>8.37E8</v>
      </c>
      <c r="K284" s="237" t="s">
        <v>1417</v>
      </c>
      <c r="L284" s="231" t="s">
        <v>12</v>
      </c>
      <c r="M284" s="235" t="s">
        <v>81</v>
      </c>
      <c r="N284" s="235" t="s">
        <v>17</v>
      </c>
      <c r="O284" s="231" t="str">
        <f>IF(COUNTIFS('보고서 검토일지(26년)'!$H:$H, $G284, '보고서 검토일지(26년)'!$M:$M, "0", '보고서 검토일지(26년)'!$G:$G, $F284)&gt;0, "완료", "")</f>
        <v/>
      </c>
      <c r="P284" s="230">
        <v>46101.0</v>
      </c>
      <c r="Q284" s="230"/>
      <c r="R284" s="239"/>
      <c r="S284" s="240"/>
      <c r="T284" s="231"/>
      <c r="U284" s="203"/>
      <c r="V284" s="203"/>
      <c r="W284" s="203"/>
      <c r="X284" s="203"/>
      <c r="Y284" s="203"/>
      <c r="Z284" s="203"/>
      <c r="AA284" s="203"/>
      <c r="AB284" s="203"/>
      <c r="AC284" s="203"/>
    </row>
    <row r="285" ht="22.5" hidden="1" customHeight="1">
      <c r="A285" s="230">
        <v>46100.0</v>
      </c>
      <c r="B285" s="240"/>
      <c r="C285" s="231" t="s">
        <v>596</v>
      </c>
      <c r="D285" s="231" t="s">
        <v>90</v>
      </c>
      <c r="E285" s="303"/>
      <c r="F285" s="231" t="s">
        <v>97</v>
      </c>
      <c r="G285" s="234" t="s">
        <v>1724</v>
      </c>
      <c r="H285" s="235" t="s">
        <v>1415</v>
      </c>
      <c r="I285" s="239">
        <v>660000.0</v>
      </c>
      <c r="J285" s="239">
        <v>1.8E8</v>
      </c>
      <c r="K285" s="237" t="s">
        <v>1417</v>
      </c>
      <c r="L285" s="231" t="s">
        <v>14</v>
      </c>
      <c r="M285" s="235"/>
      <c r="N285" s="235"/>
      <c r="O285" s="235"/>
      <c r="P285" s="230"/>
      <c r="Q285" s="230"/>
      <c r="R285" s="239"/>
      <c r="S285" s="240"/>
      <c r="T285" s="231"/>
      <c r="U285" s="203"/>
      <c r="V285" s="203"/>
      <c r="W285" s="203"/>
      <c r="X285" s="203"/>
      <c r="Y285" s="203"/>
      <c r="Z285" s="203"/>
      <c r="AA285" s="203"/>
      <c r="AB285" s="203"/>
      <c r="AC285" s="203"/>
    </row>
    <row r="286" ht="22.5" hidden="1" customHeight="1">
      <c r="A286" s="230">
        <v>46100.0</v>
      </c>
      <c r="B286" s="240"/>
      <c r="C286" s="231" t="s">
        <v>1613</v>
      </c>
      <c r="D286" s="231" t="s">
        <v>104</v>
      </c>
      <c r="E286" s="303"/>
      <c r="F286" s="231" t="s">
        <v>1725</v>
      </c>
      <c r="G286" s="234" t="s">
        <v>1726</v>
      </c>
      <c r="H286" s="235" t="s">
        <v>1415</v>
      </c>
      <c r="I286" s="239">
        <v>440000.0</v>
      </c>
      <c r="J286" s="239">
        <v>6.0E7</v>
      </c>
      <c r="K286" s="237" t="s">
        <v>1417</v>
      </c>
      <c r="L286" s="231" t="s">
        <v>14</v>
      </c>
      <c r="M286" s="235"/>
      <c r="N286" s="235"/>
      <c r="O286" s="235"/>
      <c r="P286" s="230"/>
      <c r="Q286" s="230"/>
      <c r="R286" s="239"/>
      <c r="S286" s="240"/>
      <c r="T286" s="231"/>
      <c r="U286" s="203"/>
      <c r="V286" s="203"/>
      <c r="W286" s="203"/>
      <c r="X286" s="203"/>
      <c r="Y286" s="203"/>
      <c r="Z286" s="203"/>
      <c r="AA286" s="203"/>
      <c r="AB286" s="203"/>
      <c r="AC286" s="203"/>
    </row>
    <row r="287" ht="22.5" hidden="1" customHeight="1">
      <c r="A287" s="230">
        <v>46100.0</v>
      </c>
      <c r="B287" s="240"/>
      <c r="C287" s="231" t="s">
        <v>596</v>
      </c>
      <c r="D287" s="231" t="s">
        <v>90</v>
      </c>
      <c r="E287" s="303"/>
      <c r="F287" s="231" t="s">
        <v>715</v>
      </c>
      <c r="G287" s="234" t="s">
        <v>1727</v>
      </c>
      <c r="H287" s="235" t="s">
        <v>1415</v>
      </c>
      <c r="I287" s="239">
        <v>550000.0</v>
      </c>
      <c r="J287" s="239">
        <v>1.0E8</v>
      </c>
      <c r="K287" s="237" t="s">
        <v>1417</v>
      </c>
      <c r="L287" s="231" t="s">
        <v>14</v>
      </c>
      <c r="M287" s="235"/>
      <c r="N287" s="235"/>
      <c r="O287" s="235"/>
      <c r="P287" s="230"/>
      <c r="Q287" s="230"/>
      <c r="R287" s="239"/>
      <c r="S287" s="240"/>
      <c r="T287" s="231"/>
      <c r="U287" s="203"/>
      <c r="V287" s="203"/>
      <c r="W287" s="203"/>
      <c r="X287" s="203"/>
      <c r="Y287" s="203"/>
      <c r="Z287" s="203"/>
      <c r="AA287" s="203"/>
      <c r="AB287" s="203"/>
      <c r="AC287" s="203"/>
    </row>
    <row r="288" ht="22.5" hidden="1" customHeight="1">
      <c r="A288" s="230">
        <v>46100.0</v>
      </c>
      <c r="B288" s="240"/>
      <c r="C288" s="231" t="s">
        <v>1621</v>
      </c>
      <c r="D288" s="231" t="s">
        <v>1427</v>
      </c>
      <c r="E288" s="303"/>
      <c r="F288" s="231" t="s">
        <v>91</v>
      </c>
      <c r="G288" s="234" t="s">
        <v>1728</v>
      </c>
      <c r="H288" s="235" t="s">
        <v>1430</v>
      </c>
      <c r="I288" s="239">
        <v>1300000.0</v>
      </c>
      <c r="J288" s="239" t="s">
        <v>25</v>
      </c>
      <c r="K288" s="237" t="s">
        <v>1417</v>
      </c>
      <c r="L288" s="231" t="s">
        <v>1427</v>
      </c>
      <c r="M288" s="235"/>
      <c r="N288" s="235"/>
      <c r="O288" s="235"/>
      <c r="P288" s="230"/>
      <c r="Q288" s="230"/>
      <c r="R288" s="239"/>
      <c r="S288" s="240"/>
      <c r="T288" s="231" t="s">
        <v>1431</v>
      </c>
      <c r="U288" s="203"/>
      <c r="V288" s="203"/>
      <c r="W288" s="203"/>
      <c r="X288" s="203"/>
      <c r="Y288" s="203"/>
      <c r="Z288" s="203"/>
      <c r="AA288" s="203"/>
      <c r="AB288" s="203"/>
      <c r="AC288" s="203"/>
    </row>
    <row r="289" ht="22.5" hidden="1" customHeight="1">
      <c r="A289" s="230">
        <v>46099.0</v>
      </c>
      <c r="B289" s="240"/>
      <c r="C289" s="231" t="s">
        <v>1613</v>
      </c>
      <c r="D289" s="231" t="s">
        <v>104</v>
      </c>
      <c r="E289" s="303"/>
      <c r="F289" s="231" t="s">
        <v>175</v>
      </c>
      <c r="G289" s="234" t="s">
        <v>914</v>
      </c>
      <c r="H289" s="235" t="s">
        <v>1490</v>
      </c>
      <c r="I289" s="239">
        <v>700000.0</v>
      </c>
      <c r="J289" s="239">
        <v>7.0E7</v>
      </c>
      <c r="K289" s="237" t="s">
        <v>1417</v>
      </c>
      <c r="L289" s="231" t="s">
        <v>10</v>
      </c>
      <c r="M289" s="235" t="s">
        <v>88</v>
      </c>
      <c r="N289" s="235" t="s">
        <v>17</v>
      </c>
      <c r="O289" s="231" t="str">
        <f>IF(COUNTIFS('보고서 검토일지(26년)'!$H:$H, $G289, '보고서 검토일지(26년)'!$M:$M, "0", '보고서 검토일지(26년)'!$G:$G, $F289)&gt;0, "완료", "")</f>
        <v>완료</v>
      </c>
      <c r="P289" s="326">
        <v>46099.0</v>
      </c>
      <c r="Q289" s="326">
        <v>46100.0</v>
      </c>
      <c r="R289" s="239">
        <v>700000.0</v>
      </c>
      <c r="S289" s="325">
        <v>46106.0</v>
      </c>
      <c r="T289" s="231"/>
      <c r="U289" s="203"/>
      <c r="V289" s="203"/>
      <c r="W289" s="203"/>
      <c r="X289" s="203"/>
      <c r="Y289" s="203"/>
      <c r="Z289" s="203"/>
      <c r="AA289" s="203"/>
      <c r="AB289" s="203"/>
      <c r="AC289" s="203"/>
    </row>
    <row r="290" ht="22.5" hidden="1" customHeight="1">
      <c r="A290" s="230">
        <v>46099.0</v>
      </c>
      <c r="B290" s="240"/>
      <c r="C290" s="231" t="s">
        <v>1613</v>
      </c>
      <c r="D290" s="231" t="s">
        <v>104</v>
      </c>
      <c r="E290" s="303"/>
      <c r="F290" s="231" t="s">
        <v>91</v>
      </c>
      <c r="G290" s="234" t="s">
        <v>657</v>
      </c>
      <c r="H290" s="235" t="s">
        <v>1548</v>
      </c>
      <c r="I290" s="239">
        <v>1650000.0</v>
      </c>
      <c r="J290" s="239">
        <v>8.6E8</v>
      </c>
      <c r="K290" s="237" t="s">
        <v>1417</v>
      </c>
      <c r="L290" s="231" t="s">
        <v>12</v>
      </c>
      <c r="M290" s="235" t="s">
        <v>88</v>
      </c>
      <c r="N290" s="235" t="s">
        <v>17</v>
      </c>
      <c r="O290" s="231" t="str">
        <f>IF(COUNTIFS('보고서 검토일지(26년)'!$H:$H, $G290, '보고서 검토일지(26년)'!$M:$M, "0", '보고서 검토일지(26년)'!$G:$G, $F290)&gt;0, "완료", "")</f>
        <v>완료</v>
      </c>
      <c r="P290" s="230">
        <v>46121.0</v>
      </c>
      <c r="Q290" s="230">
        <v>46121.0</v>
      </c>
      <c r="R290" s="239">
        <v>1650000.0</v>
      </c>
      <c r="S290" s="240"/>
      <c r="T290" s="231"/>
      <c r="U290" s="203"/>
      <c r="V290" s="203"/>
      <c r="W290" s="203"/>
      <c r="X290" s="203"/>
      <c r="Y290" s="203"/>
      <c r="Z290" s="203"/>
      <c r="AA290" s="203"/>
      <c r="AB290" s="203"/>
      <c r="AC290" s="203"/>
    </row>
    <row r="291" ht="22.5" hidden="1" customHeight="1">
      <c r="A291" s="230">
        <v>46099.0</v>
      </c>
      <c r="B291" s="240"/>
      <c r="C291" s="231" t="s">
        <v>603</v>
      </c>
      <c r="D291" s="231" t="s">
        <v>111</v>
      </c>
      <c r="E291" s="303"/>
      <c r="F291" s="231" t="s">
        <v>357</v>
      </c>
      <c r="G291" s="234" t="s">
        <v>895</v>
      </c>
      <c r="H291" s="235" t="s">
        <v>1490</v>
      </c>
      <c r="I291" s="239">
        <v>1650000.0</v>
      </c>
      <c r="J291" s="239">
        <v>4.6E8</v>
      </c>
      <c r="K291" s="237" t="s">
        <v>1417</v>
      </c>
      <c r="L291" s="231" t="s">
        <v>10</v>
      </c>
      <c r="M291" s="235" t="s">
        <v>81</v>
      </c>
      <c r="N291" s="235" t="s">
        <v>17</v>
      </c>
      <c r="O291" s="231" t="str">
        <f>IF(COUNTIFS('보고서 검토일지(26년)'!$H:$H, $G291, '보고서 검토일지(26년)'!$M:$M, "0", '보고서 검토일지(26년)'!$G:$G, $F291)&gt;0, "완료", "")</f>
        <v>완료</v>
      </c>
      <c r="P291" s="326">
        <v>46099.0</v>
      </c>
      <c r="Q291" s="326">
        <v>46100.0</v>
      </c>
      <c r="R291" s="239">
        <v>1650000.0</v>
      </c>
      <c r="S291" s="326">
        <v>46111.0</v>
      </c>
      <c r="T291" s="231"/>
      <c r="U291" s="203"/>
      <c r="V291" s="203"/>
      <c r="W291" s="203"/>
      <c r="X291" s="203"/>
      <c r="Y291" s="203"/>
      <c r="Z291" s="203"/>
      <c r="AA291" s="203"/>
      <c r="AB291" s="203"/>
      <c r="AC291" s="203"/>
    </row>
    <row r="292" ht="22.5" hidden="1" customHeight="1">
      <c r="A292" s="230">
        <v>46099.0</v>
      </c>
      <c r="B292" s="240"/>
      <c r="C292" s="231" t="s">
        <v>603</v>
      </c>
      <c r="D292" s="231" t="s">
        <v>111</v>
      </c>
      <c r="E292" s="303"/>
      <c r="F292" s="231" t="s">
        <v>357</v>
      </c>
      <c r="G292" s="234" t="s">
        <v>894</v>
      </c>
      <c r="H292" s="235" t="s">
        <v>1490</v>
      </c>
      <c r="I292" s="239">
        <v>2200000.0</v>
      </c>
      <c r="J292" s="239">
        <v>1.853E9</v>
      </c>
      <c r="K292" s="237" t="s">
        <v>1417</v>
      </c>
      <c r="L292" s="231" t="s">
        <v>10</v>
      </c>
      <c r="M292" s="235" t="s">
        <v>81</v>
      </c>
      <c r="N292" s="235" t="s">
        <v>17</v>
      </c>
      <c r="O292" s="231" t="str">
        <f>IF(COUNTIFS('보고서 검토일지(26년)'!$H:$H, $G292, '보고서 검토일지(26년)'!$M:$M, "0", '보고서 검토일지(26년)'!$G:$G, $F292)&gt;0, "완료", "")</f>
        <v>완료</v>
      </c>
      <c r="P292" s="326">
        <v>46099.0</v>
      </c>
      <c r="Q292" s="326">
        <v>46100.0</v>
      </c>
      <c r="R292" s="239">
        <v>2200000.0</v>
      </c>
      <c r="S292" s="326">
        <v>46111.0</v>
      </c>
      <c r="T292" s="231"/>
      <c r="U292" s="203"/>
      <c r="V292" s="203"/>
      <c r="W292" s="203"/>
      <c r="X292" s="203"/>
      <c r="Y292" s="203"/>
      <c r="Z292" s="203"/>
      <c r="AA292" s="203"/>
      <c r="AB292" s="203"/>
      <c r="AC292" s="203"/>
    </row>
    <row r="293" ht="22.5" hidden="1" customHeight="1">
      <c r="A293" s="230">
        <v>46099.0</v>
      </c>
      <c r="B293" s="240"/>
      <c r="C293" s="231" t="s">
        <v>1621</v>
      </c>
      <c r="D293" s="231" t="s">
        <v>1427</v>
      </c>
      <c r="E293" s="303"/>
      <c r="F293" s="231" t="s">
        <v>1665</v>
      </c>
      <c r="G293" s="234" t="s">
        <v>1729</v>
      </c>
      <c r="H293" s="235" t="s">
        <v>1430</v>
      </c>
      <c r="I293" s="239">
        <v>1000000.0</v>
      </c>
      <c r="J293" s="239" t="s">
        <v>25</v>
      </c>
      <c r="K293" s="237" t="s">
        <v>1417</v>
      </c>
      <c r="L293" s="231" t="s">
        <v>1427</v>
      </c>
      <c r="M293" s="235"/>
      <c r="N293" s="235"/>
      <c r="O293" s="235"/>
      <c r="P293" s="230"/>
      <c r="Q293" s="230"/>
      <c r="R293" s="239"/>
      <c r="S293" s="240"/>
      <c r="T293" s="231" t="s">
        <v>1449</v>
      </c>
      <c r="U293" s="203"/>
      <c r="V293" s="203"/>
      <c r="W293" s="203"/>
      <c r="X293" s="203"/>
      <c r="Y293" s="203"/>
      <c r="Z293" s="203"/>
      <c r="AA293" s="203"/>
      <c r="AB293" s="203"/>
      <c r="AC293" s="203"/>
    </row>
    <row r="294" ht="22.5" hidden="1" customHeight="1">
      <c r="A294" s="230">
        <v>46099.0</v>
      </c>
      <c r="B294" s="240"/>
      <c r="C294" s="231" t="s">
        <v>1613</v>
      </c>
      <c r="D294" s="231" t="s">
        <v>104</v>
      </c>
      <c r="E294" s="303"/>
      <c r="F294" s="231" t="s">
        <v>123</v>
      </c>
      <c r="G294" s="234" t="s">
        <v>864</v>
      </c>
      <c r="H294" s="235" t="s">
        <v>1415</v>
      </c>
      <c r="I294" s="239">
        <v>1000000.0</v>
      </c>
      <c r="J294" s="239">
        <v>2000000.0</v>
      </c>
      <c r="K294" s="237" t="s">
        <v>1417</v>
      </c>
      <c r="L294" s="231" t="s">
        <v>12</v>
      </c>
      <c r="M294" s="235" t="s">
        <v>88</v>
      </c>
      <c r="N294" s="235" t="s">
        <v>17</v>
      </c>
      <c r="O294" s="231" t="str">
        <f>IF(COUNTIFS('보고서 검토일지(26년)'!$H:$H, $G294, '보고서 검토일지(26년)'!$M:$M, "0", '보고서 검토일지(26년)'!$G:$G, $F294)&gt;0, "완료", "")</f>
        <v>완료</v>
      </c>
      <c r="P294" s="326">
        <v>46101.0</v>
      </c>
      <c r="Q294" s="230">
        <v>46104.0</v>
      </c>
      <c r="R294" s="313">
        <v>1000000.0</v>
      </c>
      <c r="S294" s="325">
        <v>46112.0</v>
      </c>
      <c r="T294" s="231"/>
      <c r="U294" s="203"/>
      <c r="V294" s="203"/>
      <c r="W294" s="203"/>
      <c r="X294" s="203"/>
      <c r="Y294" s="203"/>
      <c r="Z294" s="203"/>
      <c r="AA294" s="203"/>
      <c r="AB294" s="203"/>
      <c r="AC294" s="203"/>
    </row>
    <row r="295" ht="22.5" hidden="1" customHeight="1">
      <c r="A295" s="230">
        <v>46099.0</v>
      </c>
      <c r="B295" s="240"/>
      <c r="C295" s="231" t="s">
        <v>1621</v>
      </c>
      <c r="D295" s="231" t="s">
        <v>1427</v>
      </c>
      <c r="E295" s="303"/>
      <c r="F295" s="231" t="s">
        <v>123</v>
      </c>
      <c r="G295" s="234" t="s">
        <v>1730</v>
      </c>
      <c r="H295" s="235" t="s">
        <v>1430</v>
      </c>
      <c r="I295" s="239">
        <v>770000.0</v>
      </c>
      <c r="J295" s="239" t="s">
        <v>25</v>
      </c>
      <c r="K295" s="237" t="s">
        <v>1417</v>
      </c>
      <c r="L295" s="231" t="s">
        <v>1427</v>
      </c>
      <c r="M295" s="235"/>
      <c r="N295" s="235"/>
      <c r="O295" s="235"/>
      <c r="P295" s="230"/>
      <c r="Q295" s="230"/>
      <c r="R295" s="239"/>
      <c r="S295" s="240"/>
      <c r="T295" s="231" t="s">
        <v>1604</v>
      </c>
      <c r="U295" s="203"/>
      <c r="V295" s="203"/>
      <c r="W295" s="203"/>
      <c r="X295" s="203"/>
      <c r="Y295" s="203"/>
      <c r="Z295" s="203"/>
      <c r="AA295" s="203"/>
      <c r="AB295" s="203"/>
      <c r="AC295" s="203"/>
    </row>
    <row r="296" ht="22.5" hidden="1" customHeight="1">
      <c r="A296" s="230">
        <v>46099.0</v>
      </c>
      <c r="B296" s="240"/>
      <c r="C296" s="231" t="s">
        <v>1613</v>
      </c>
      <c r="D296" s="231" t="s">
        <v>104</v>
      </c>
      <c r="E296" s="303"/>
      <c r="F296" s="231" t="s">
        <v>175</v>
      </c>
      <c r="G296" s="234" t="s">
        <v>917</v>
      </c>
      <c r="H296" s="235" t="s">
        <v>1490</v>
      </c>
      <c r="I296" s="239">
        <v>650000.0</v>
      </c>
      <c r="J296" s="239">
        <v>6.5E7</v>
      </c>
      <c r="K296" s="237" t="s">
        <v>1417</v>
      </c>
      <c r="L296" s="231" t="s">
        <v>10</v>
      </c>
      <c r="M296" s="235" t="s">
        <v>88</v>
      </c>
      <c r="N296" s="235" t="s">
        <v>17</v>
      </c>
      <c r="O296" s="231" t="str">
        <f>IF(COUNTIFS('보고서 검토일지(26년)'!$H:$H, $G296, '보고서 검토일지(26년)'!$M:$M, "0", '보고서 검토일지(26년)'!$G:$G, $F296)&gt;0, "완료", "")</f>
        <v>완료</v>
      </c>
      <c r="P296" s="326">
        <v>46099.0</v>
      </c>
      <c r="Q296" s="326">
        <v>46100.0</v>
      </c>
      <c r="R296" s="239">
        <v>650000.0</v>
      </c>
      <c r="S296" s="325">
        <v>46106.0</v>
      </c>
      <c r="T296" s="231"/>
      <c r="U296" s="203"/>
      <c r="V296" s="203"/>
      <c r="W296" s="203"/>
      <c r="X296" s="203"/>
      <c r="Y296" s="203"/>
      <c r="Z296" s="203"/>
      <c r="AA296" s="203"/>
      <c r="AB296" s="203"/>
      <c r="AC296" s="203"/>
    </row>
    <row r="297" ht="22.5" hidden="1" customHeight="1">
      <c r="A297" s="230">
        <v>46098.0</v>
      </c>
      <c r="B297" s="240"/>
      <c r="C297" s="231" t="s">
        <v>1621</v>
      </c>
      <c r="D297" s="231" t="s">
        <v>1427</v>
      </c>
      <c r="E297" s="303"/>
      <c r="F297" s="231" t="s">
        <v>1453</v>
      </c>
      <c r="G297" s="234" t="s">
        <v>1731</v>
      </c>
      <c r="H297" s="235" t="s">
        <v>1430</v>
      </c>
      <c r="I297" s="239">
        <v>660000.0</v>
      </c>
      <c r="J297" s="239" t="s">
        <v>25</v>
      </c>
      <c r="K297" s="237" t="s">
        <v>1417</v>
      </c>
      <c r="L297" s="231" t="s">
        <v>1427</v>
      </c>
      <c r="M297" s="235"/>
      <c r="N297" s="235"/>
      <c r="O297" s="235"/>
      <c r="P297" s="230"/>
      <c r="Q297" s="230"/>
      <c r="R297" s="239"/>
      <c r="S297" s="240"/>
      <c r="T297" s="231" t="s">
        <v>1604</v>
      </c>
      <c r="U297" s="203"/>
      <c r="V297" s="203"/>
      <c r="W297" s="203"/>
      <c r="X297" s="203"/>
      <c r="Y297" s="203"/>
      <c r="Z297" s="203"/>
      <c r="AA297" s="203"/>
      <c r="AB297" s="203"/>
      <c r="AC297" s="203"/>
    </row>
    <row r="298" ht="22.5" hidden="1" customHeight="1">
      <c r="A298" s="230">
        <v>46098.0</v>
      </c>
      <c r="B298" s="240"/>
      <c r="C298" s="231" t="s">
        <v>1621</v>
      </c>
      <c r="D298" s="231" t="s">
        <v>1427</v>
      </c>
      <c r="E298" s="303"/>
      <c r="F298" s="231" t="s">
        <v>91</v>
      </c>
      <c r="G298" s="234" t="s">
        <v>1732</v>
      </c>
      <c r="H298" s="235" t="s">
        <v>1430</v>
      </c>
      <c r="I298" s="239">
        <v>1600000.0</v>
      </c>
      <c r="J298" s="239" t="s">
        <v>25</v>
      </c>
      <c r="K298" s="237" t="s">
        <v>1417</v>
      </c>
      <c r="L298" s="231" t="s">
        <v>1427</v>
      </c>
      <c r="M298" s="235"/>
      <c r="N298" s="235"/>
      <c r="O298" s="235"/>
      <c r="P298" s="230"/>
      <c r="Q298" s="230"/>
      <c r="R298" s="239"/>
      <c r="S298" s="240"/>
      <c r="T298" s="231" t="s">
        <v>1431</v>
      </c>
      <c r="U298" s="203"/>
      <c r="V298" s="203"/>
      <c r="W298" s="203"/>
      <c r="X298" s="203"/>
      <c r="Y298" s="203"/>
      <c r="Z298" s="203"/>
      <c r="AA298" s="203"/>
      <c r="AB298" s="203"/>
      <c r="AC298" s="203"/>
    </row>
    <row r="299" ht="22.5" hidden="1" customHeight="1">
      <c r="A299" s="230">
        <v>46098.0</v>
      </c>
      <c r="B299" s="240"/>
      <c r="C299" s="231" t="s">
        <v>596</v>
      </c>
      <c r="D299" s="231" t="s">
        <v>90</v>
      </c>
      <c r="E299" s="303"/>
      <c r="F299" s="231" t="s">
        <v>597</v>
      </c>
      <c r="G299" s="234" t="s">
        <v>767</v>
      </c>
      <c r="H299" s="235" t="s">
        <v>1415</v>
      </c>
      <c r="I299" s="239">
        <v>1100000.0</v>
      </c>
      <c r="J299" s="239">
        <v>3.4E8</v>
      </c>
      <c r="K299" s="237" t="s">
        <v>1417</v>
      </c>
      <c r="L299" s="231" t="s">
        <v>12</v>
      </c>
      <c r="M299" s="235" t="s">
        <v>88</v>
      </c>
      <c r="N299" s="235" t="s">
        <v>17</v>
      </c>
      <c r="O299" s="231" t="str">
        <f>IF(COUNTIFS('보고서 검토일지(26년)'!$H:$H, $G299, '보고서 검토일지(26년)'!$M:$M, "0", '보고서 검토일지(26년)'!$G:$G, $F299)&gt;0, "완료", "")</f>
        <v>완료</v>
      </c>
      <c r="P299" s="230">
        <v>46105.0</v>
      </c>
      <c r="Q299" s="230">
        <v>46111.0</v>
      </c>
      <c r="R299" s="239">
        <v>1100000.0</v>
      </c>
      <c r="S299" s="240"/>
      <c r="T299" s="231"/>
      <c r="U299" s="203"/>
      <c r="V299" s="203"/>
      <c r="W299" s="203"/>
      <c r="X299" s="203"/>
      <c r="Y299" s="203"/>
      <c r="Z299" s="203"/>
      <c r="AA299" s="203"/>
      <c r="AB299" s="203"/>
      <c r="AC299" s="203"/>
    </row>
    <row r="300" ht="22.5" hidden="1" customHeight="1">
      <c r="A300" s="230">
        <v>46098.0</v>
      </c>
      <c r="B300" s="240"/>
      <c r="C300" s="231" t="s">
        <v>1608</v>
      </c>
      <c r="D300" s="231" t="s">
        <v>83</v>
      </c>
      <c r="E300" s="303"/>
      <c r="F300" s="231" t="s">
        <v>112</v>
      </c>
      <c r="G300" s="234" t="s">
        <v>775</v>
      </c>
      <c r="H300" s="235" t="s">
        <v>1415</v>
      </c>
      <c r="I300" s="239">
        <v>770000.0</v>
      </c>
      <c r="J300" s="239">
        <v>8.0E7</v>
      </c>
      <c r="K300" s="237" t="s">
        <v>1417</v>
      </c>
      <c r="L300" s="231" t="s">
        <v>12</v>
      </c>
      <c r="M300" s="235" t="s">
        <v>81</v>
      </c>
      <c r="N300" s="235" t="s">
        <v>17</v>
      </c>
      <c r="O300" s="231" t="str">
        <f>IF(COUNTIFS('보고서 검토일지(26년)'!$H:$H, $G300, '보고서 검토일지(26년)'!$M:$M, "0", '보고서 검토일지(26년)'!$G:$G, $F300)&gt;0, "완료", "")</f>
        <v>완료</v>
      </c>
      <c r="P300" s="267">
        <v>46111.0</v>
      </c>
      <c r="Q300" s="267">
        <v>46111.0</v>
      </c>
      <c r="R300" s="284">
        <v>770000.0</v>
      </c>
      <c r="S300" s="240"/>
      <c r="T300" s="231"/>
      <c r="U300" s="203"/>
      <c r="V300" s="203"/>
      <c r="W300" s="203"/>
      <c r="X300" s="203"/>
      <c r="Y300" s="203"/>
      <c r="Z300" s="203"/>
      <c r="AA300" s="203"/>
      <c r="AB300" s="203"/>
      <c r="AC300" s="203"/>
    </row>
    <row r="301" ht="22.5" hidden="1" customHeight="1">
      <c r="A301" s="230">
        <v>46098.0</v>
      </c>
      <c r="B301" s="240"/>
      <c r="C301" s="231" t="s">
        <v>603</v>
      </c>
      <c r="D301" s="231" t="s">
        <v>111</v>
      </c>
      <c r="E301" s="303"/>
      <c r="F301" s="231" t="s">
        <v>112</v>
      </c>
      <c r="G301" s="234" t="s">
        <v>746</v>
      </c>
      <c r="H301" s="235" t="s">
        <v>1415</v>
      </c>
      <c r="I301" s="239">
        <v>330000.0</v>
      </c>
      <c r="J301" s="239">
        <v>5.0E7</v>
      </c>
      <c r="K301" s="237" t="s">
        <v>1417</v>
      </c>
      <c r="L301" s="231" t="s">
        <v>12</v>
      </c>
      <c r="M301" s="235" t="s">
        <v>88</v>
      </c>
      <c r="N301" s="235" t="s">
        <v>17</v>
      </c>
      <c r="O301" s="231" t="str">
        <f>IF(COUNTIFS('보고서 검토일지(26년)'!$H:$H, $G301, '보고서 검토일지(26년)'!$M:$M, "0", '보고서 검토일지(26년)'!$G:$G, $F301)&gt;0, "완료", "")</f>
        <v>완료</v>
      </c>
      <c r="P301" s="267">
        <v>46108.0</v>
      </c>
      <c r="Q301" s="267">
        <v>46111.0</v>
      </c>
      <c r="R301" s="284">
        <v>550000.0</v>
      </c>
      <c r="S301" s="240"/>
      <c r="T301" s="231"/>
      <c r="U301" s="203"/>
      <c r="V301" s="203"/>
      <c r="W301" s="203"/>
      <c r="X301" s="203"/>
      <c r="Y301" s="203"/>
      <c r="Z301" s="203"/>
      <c r="AA301" s="203"/>
      <c r="AB301" s="203"/>
      <c r="AC301" s="203"/>
    </row>
    <row r="302" ht="22.5" hidden="1" customHeight="1">
      <c r="A302" s="230">
        <v>46098.0</v>
      </c>
      <c r="B302" s="240"/>
      <c r="C302" s="231" t="s">
        <v>603</v>
      </c>
      <c r="D302" s="231" t="s">
        <v>111</v>
      </c>
      <c r="E302" s="303"/>
      <c r="F302" s="231" t="s">
        <v>112</v>
      </c>
      <c r="G302" s="234" t="s">
        <v>747</v>
      </c>
      <c r="H302" s="235" t="s">
        <v>1415</v>
      </c>
      <c r="I302" s="239">
        <v>550000.0</v>
      </c>
      <c r="J302" s="239">
        <v>1.0E8</v>
      </c>
      <c r="K302" s="237" t="s">
        <v>1417</v>
      </c>
      <c r="L302" s="231" t="s">
        <v>12</v>
      </c>
      <c r="M302" s="235" t="s">
        <v>88</v>
      </c>
      <c r="N302" s="235" t="s">
        <v>17</v>
      </c>
      <c r="O302" s="231" t="str">
        <f>IF(COUNTIFS('보고서 검토일지(26년)'!$H:$H, $G302, '보고서 검토일지(26년)'!$M:$M, "0", '보고서 검토일지(26년)'!$G:$G, $F302)&gt;0, "완료", "")</f>
        <v>완료</v>
      </c>
      <c r="P302" s="267">
        <v>46108.0</v>
      </c>
      <c r="Q302" s="267">
        <v>46111.0</v>
      </c>
      <c r="R302" s="284">
        <v>880000.0</v>
      </c>
      <c r="S302" s="240"/>
      <c r="T302" s="231"/>
      <c r="U302" s="203"/>
      <c r="V302" s="203"/>
      <c r="W302" s="203"/>
      <c r="X302" s="203"/>
      <c r="Y302" s="203"/>
      <c r="Z302" s="203"/>
      <c r="AA302" s="203"/>
      <c r="AB302" s="203"/>
      <c r="AC302" s="203"/>
    </row>
    <row r="303" ht="22.5" hidden="1" customHeight="1">
      <c r="A303" s="230">
        <v>46098.0</v>
      </c>
      <c r="B303" s="240"/>
      <c r="C303" s="231" t="s">
        <v>603</v>
      </c>
      <c r="D303" s="231" t="s">
        <v>111</v>
      </c>
      <c r="E303" s="303"/>
      <c r="F303" s="231" t="s">
        <v>112</v>
      </c>
      <c r="G303" s="234" t="s">
        <v>748</v>
      </c>
      <c r="H303" s="235" t="s">
        <v>1415</v>
      </c>
      <c r="I303" s="239">
        <v>550000.0</v>
      </c>
      <c r="J303" s="239">
        <v>5.0E7</v>
      </c>
      <c r="K303" s="237" t="s">
        <v>1417</v>
      </c>
      <c r="L303" s="231" t="s">
        <v>12</v>
      </c>
      <c r="M303" s="235" t="s">
        <v>88</v>
      </c>
      <c r="N303" s="235" t="s">
        <v>17</v>
      </c>
      <c r="O303" s="231" t="str">
        <f>IF(COUNTIFS('보고서 검토일지(26년)'!$H:$H, $G303, '보고서 검토일지(26년)'!$M:$M, "0", '보고서 검토일지(26년)'!$G:$G, $F303)&gt;0, "완료", "")</f>
        <v>완료</v>
      </c>
      <c r="P303" s="267">
        <v>46108.0</v>
      </c>
      <c r="Q303" s="267">
        <v>46111.0</v>
      </c>
      <c r="R303" s="284">
        <v>550000.0</v>
      </c>
      <c r="S303" s="240"/>
      <c r="T303" s="231"/>
      <c r="U303" s="203"/>
      <c r="V303" s="203"/>
      <c r="W303" s="203"/>
      <c r="X303" s="203"/>
      <c r="Y303" s="203"/>
      <c r="Z303" s="203"/>
      <c r="AA303" s="203"/>
      <c r="AB303" s="203"/>
      <c r="AC303" s="203"/>
    </row>
    <row r="304" ht="22.5" hidden="1" customHeight="1">
      <c r="A304" s="230">
        <v>46098.0</v>
      </c>
      <c r="B304" s="240"/>
      <c r="C304" s="231" t="s">
        <v>603</v>
      </c>
      <c r="D304" s="231" t="s">
        <v>111</v>
      </c>
      <c r="E304" s="303"/>
      <c r="F304" s="231" t="s">
        <v>112</v>
      </c>
      <c r="G304" s="234" t="s">
        <v>749</v>
      </c>
      <c r="H304" s="235" t="s">
        <v>1415</v>
      </c>
      <c r="I304" s="239">
        <v>550000.0</v>
      </c>
      <c r="J304" s="239">
        <v>5.5E7</v>
      </c>
      <c r="K304" s="237" t="s">
        <v>1417</v>
      </c>
      <c r="L304" s="231" t="s">
        <v>12</v>
      </c>
      <c r="M304" s="235" t="s">
        <v>88</v>
      </c>
      <c r="N304" s="235" t="s">
        <v>17</v>
      </c>
      <c r="O304" s="231" t="str">
        <f>IF(COUNTIFS('보고서 검토일지(26년)'!$H:$H, $G304, '보고서 검토일지(26년)'!$M:$M, "0", '보고서 검토일지(26년)'!$G:$G, $F304)&gt;0, "완료", "")</f>
        <v>완료</v>
      </c>
      <c r="P304" s="267">
        <v>46108.0</v>
      </c>
      <c r="Q304" s="267">
        <v>46111.0</v>
      </c>
      <c r="R304" s="284">
        <v>880000.0</v>
      </c>
      <c r="S304" s="240"/>
      <c r="T304" s="231"/>
      <c r="U304" s="203"/>
      <c r="V304" s="203"/>
      <c r="W304" s="203"/>
      <c r="X304" s="203"/>
      <c r="Y304" s="203"/>
      <c r="Z304" s="203"/>
      <c r="AA304" s="203"/>
      <c r="AB304" s="203"/>
      <c r="AC304" s="203"/>
    </row>
    <row r="305" ht="22.5" hidden="1" customHeight="1">
      <c r="A305" s="230">
        <v>46098.0</v>
      </c>
      <c r="B305" s="240"/>
      <c r="C305" s="231" t="s">
        <v>1613</v>
      </c>
      <c r="D305" s="231" t="s">
        <v>104</v>
      </c>
      <c r="E305" s="303"/>
      <c r="F305" s="231" t="s">
        <v>909</v>
      </c>
      <c r="G305" s="234" t="s">
        <v>910</v>
      </c>
      <c r="H305" s="235" t="s">
        <v>1415</v>
      </c>
      <c r="I305" s="239">
        <v>330000.0</v>
      </c>
      <c r="J305" s="239">
        <v>3.0E7</v>
      </c>
      <c r="K305" s="237" t="s">
        <v>1417</v>
      </c>
      <c r="L305" s="231" t="s">
        <v>12</v>
      </c>
      <c r="M305" s="235" t="s">
        <v>88</v>
      </c>
      <c r="N305" s="235" t="s">
        <v>17</v>
      </c>
      <c r="O305" s="231" t="str">
        <f>IF(COUNTIFS('보고서 검토일지(26년)'!$H:$H, $G305, '보고서 검토일지(26년)'!$M:$M, "0", '보고서 검토일지(26년)'!$G:$G, $F305)&gt;0, "완료", "")</f>
        <v>완료</v>
      </c>
      <c r="P305" s="326">
        <v>46100.0</v>
      </c>
      <c r="Q305" s="326">
        <v>46100.0</v>
      </c>
      <c r="R305" s="239">
        <v>330000.0</v>
      </c>
      <c r="S305" s="325">
        <v>46104.0</v>
      </c>
      <c r="T305" s="231"/>
      <c r="U305" s="203"/>
      <c r="V305" s="203"/>
      <c r="W305" s="203"/>
      <c r="X305" s="203"/>
      <c r="Y305" s="203"/>
      <c r="Z305" s="203"/>
      <c r="AA305" s="203"/>
      <c r="AB305" s="203"/>
      <c r="AC305" s="203"/>
    </row>
    <row r="306" ht="22.5" hidden="1" customHeight="1">
      <c r="A306" s="230">
        <v>46098.0</v>
      </c>
      <c r="B306" s="240"/>
      <c r="C306" s="231" t="s">
        <v>1613</v>
      </c>
      <c r="D306" s="231" t="s">
        <v>104</v>
      </c>
      <c r="E306" s="303"/>
      <c r="F306" s="231" t="s">
        <v>447</v>
      </c>
      <c r="G306" s="234" t="s">
        <v>707</v>
      </c>
      <c r="H306" s="235" t="s">
        <v>1415</v>
      </c>
      <c r="I306" s="239">
        <v>1200000.0</v>
      </c>
      <c r="J306" s="239">
        <v>9.0E7</v>
      </c>
      <c r="K306" s="237" t="s">
        <v>1417</v>
      </c>
      <c r="L306" s="231" t="s">
        <v>12</v>
      </c>
      <c r="M306" s="235" t="s">
        <v>88</v>
      </c>
      <c r="N306" s="235" t="s">
        <v>17</v>
      </c>
      <c r="O306" s="231" t="str">
        <f>IF(COUNTIFS('보고서 검토일지(26년)'!$H:$H, $G306, '보고서 검토일지(26년)'!$M:$M, "0", '보고서 검토일지(26년)'!$G:$G, $F306)&gt;0, "완료", "")</f>
        <v>완료</v>
      </c>
      <c r="P306" s="230">
        <v>46119.0</v>
      </c>
      <c r="Q306" s="230">
        <v>46121.0</v>
      </c>
      <c r="R306" s="239">
        <v>1200000.0</v>
      </c>
      <c r="S306" s="240"/>
      <c r="T306" s="231"/>
      <c r="U306" s="203"/>
      <c r="V306" s="203"/>
      <c r="W306" s="203"/>
      <c r="X306" s="203"/>
      <c r="Y306" s="203"/>
      <c r="Z306" s="203"/>
      <c r="AA306" s="203"/>
      <c r="AB306" s="203"/>
      <c r="AC306" s="203"/>
    </row>
    <row r="307" ht="22.5" hidden="1" customHeight="1">
      <c r="A307" s="230">
        <v>46098.0</v>
      </c>
      <c r="B307" s="240"/>
      <c r="C307" s="231" t="s">
        <v>596</v>
      </c>
      <c r="D307" s="231" t="s">
        <v>104</v>
      </c>
      <c r="E307" s="303"/>
      <c r="F307" s="231" t="s">
        <v>597</v>
      </c>
      <c r="G307" s="234" t="s">
        <v>832</v>
      </c>
      <c r="H307" s="235" t="s">
        <v>1415</v>
      </c>
      <c r="I307" s="239">
        <v>880000.0</v>
      </c>
      <c r="J307" s="239">
        <v>1.6E8</v>
      </c>
      <c r="K307" s="237" t="s">
        <v>1417</v>
      </c>
      <c r="L307" s="231" t="s">
        <v>12</v>
      </c>
      <c r="M307" s="235" t="s">
        <v>88</v>
      </c>
      <c r="N307" s="235" t="s">
        <v>17</v>
      </c>
      <c r="O307" s="231" t="str">
        <f>IF(COUNTIFS('보고서 검토일지(26년)'!$H:$H, $G307, '보고서 검토일지(26년)'!$M:$M, "0", '보고서 검토일지(26년)'!$G:$G, $F307)&gt;0, "완료", "")</f>
        <v>완료</v>
      </c>
      <c r="P307" s="230">
        <v>46104.0</v>
      </c>
      <c r="Q307" s="230">
        <v>46105.0</v>
      </c>
      <c r="R307" s="239">
        <v>880000.0</v>
      </c>
      <c r="S307" s="325">
        <v>46111.0</v>
      </c>
      <c r="T307" s="231"/>
      <c r="U307" s="203"/>
      <c r="V307" s="203"/>
      <c r="W307" s="203"/>
      <c r="X307" s="203"/>
      <c r="Y307" s="203"/>
      <c r="Z307" s="203"/>
      <c r="AA307" s="203"/>
      <c r="AB307" s="203"/>
      <c r="AC307" s="203"/>
    </row>
    <row r="308" ht="22.5" hidden="1" customHeight="1">
      <c r="A308" s="267">
        <v>46098.0</v>
      </c>
      <c r="B308" s="276"/>
      <c r="C308" s="269" t="s">
        <v>1733</v>
      </c>
      <c r="D308" s="269" t="s">
        <v>285</v>
      </c>
      <c r="E308" s="303"/>
      <c r="F308" s="269" t="s">
        <v>224</v>
      </c>
      <c r="G308" s="272" t="s">
        <v>1734</v>
      </c>
      <c r="H308" s="273" t="s">
        <v>1415</v>
      </c>
      <c r="I308" s="284">
        <v>4500000.0</v>
      </c>
      <c r="J308" s="284" t="s">
        <v>1416</v>
      </c>
      <c r="K308" s="279" t="s">
        <v>1417</v>
      </c>
      <c r="L308" s="269" t="s">
        <v>14</v>
      </c>
      <c r="M308" s="273"/>
      <c r="N308" s="273"/>
      <c r="O308" s="273"/>
      <c r="P308" s="267"/>
      <c r="Q308" s="267"/>
      <c r="R308" s="284"/>
      <c r="S308" s="276"/>
      <c r="T308" s="269"/>
      <c r="U308" s="203"/>
      <c r="V308" s="203"/>
      <c r="W308" s="203"/>
      <c r="X308" s="203"/>
      <c r="Y308" s="203"/>
      <c r="Z308" s="203"/>
      <c r="AA308" s="203"/>
      <c r="AB308" s="203"/>
      <c r="AC308" s="203"/>
    </row>
    <row r="309" ht="22.5" hidden="1" customHeight="1">
      <c r="A309" s="230">
        <v>46097.0</v>
      </c>
      <c r="B309" s="240"/>
      <c r="C309" s="231" t="s">
        <v>541</v>
      </c>
      <c r="D309" s="231" t="s">
        <v>163</v>
      </c>
      <c r="E309" s="303"/>
      <c r="F309" s="231" t="s">
        <v>142</v>
      </c>
      <c r="G309" s="234" t="s">
        <v>723</v>
      </c>
      <c r="H309" s="235" t="s">
        <v>1415</v>
      </c>
      <c r="I309" s="239">
        <v>330000.0</v>
      </c>
      <c r="J309" s="239">
        <v>2.1E7</v>
      </c>
      <c r="K309" s="237" t="s">
        <v>1417</v>
      </c>
      <c r="L309" s="231" t="s">
        <v>12</v>
      </c>
      <c r="M309" s="235" t="s">
        <v>88</v>
      </c>
      <c r="N309" s="235" t="s">
        <v>17</v>
      </c>
      <c r="O309" s="231" t="str">
        <f>IF(COUNTIFS('보고서 검토일지(26년)'!$H:$H, $G309, '보고서 검토일지(26년)'!$M:$M, "0", '보고서 검토일지(26년)'!$G:$G, $F309)&gt;0, "완료", "")</f>
        <v>완료</v>
      </c>
      <c r="P309" s="323">
        <v>46108.0</v>
      </c>
      <c r="Q309" s="323">
        <v>46112.0</v>
      </c>
      <c r="R309" s="324">
        <v>330000.0</v>
      </c>
      <c r="S309" s="240"/>
      <c r="T309" s="231"/>
      <c r="U309" s="203"/>
      <c r="V309" s="203"/>
      <c r="W309" s="203"/>
      <c r="X309" s="203"/>
      <c r="Y309" s="203"/>
      <c r="Z309" s="203"/>
      <c r="AA309" s="203"/>
      <c r="AB309" s="203"/>
      <c r="AC309" s="203"/>
    </row>
    <row r="310" ht="22.5" hidden="1" customHeight="1">
      <c r="A310" s="230">
        <v>46097.0</v>
      </c>
      <c r="B310" s="240"/>
      <c r="C310" s="231" t="s">
        <v>596</v>
      </c>
      <c r="D310" s="231" t="s">
        <v>90</v>
      </c>
      <c r="E310" s="303"/>
      <c r="F310" s="231" t="s">
        <v>357</v>
      </c>
      <c r="G310" s="234" t="s">
        <v>952</v>
      </c>
      <c r="H310" s="235" t="s">
        <v>1490</v>
      </c>
      <c r="I310" s="239">
        <v>550000.0</v>
      </c>
      <c r="J310" s="239">
        <v>8.5E7</v>
      </c>
      <c r="K310" s="237" t="s">
        <v>1417</v>
      </c>
      <c r="L310" s="231" t="s">
        <v>10</v>
      </c>
      <c r="M310" s="235" t="s">
        <v>88</v>
      </c>
      <c r="N310" s="235" t="s">
        <v>17</v>
      </c>
      <c r="O310" s="231" t="str">
        <f>IF(COUNTIFS('보고서 검토일지(26년)'!$H:$H, $G310, '보고서 검토일지(26년)'!$M:$M, "0", '보고서 검토일지(26년)'!$G:$G, $F310)&gt;0, "완료", "")</f>
        <v>완료</v>
      </c>
      <c r="P310" s="326">
        <v>46097.0</v>
      </c>
      <c r="Q310" s="326">
        <v>46097.0</v>
      </c>
      <c r="R310" s="239">
        <v>550000.0</v>
      </c>
      <c r="S310" s="240"/>
      <c r="T310" s="231"/>
      <c r="U310" s="203"/>
      <c r="V310" s="203"/>
      <c r="W310" s="203"/>
      <c r="X310" s="203"/>
      <c r="Y310" s="203"/>
      <c r="Z310" s="203"/>
      <c r="AA310" s="203"/>
      <c r="AB310" s="203"/>
      <c r="AC310" s="203"/>
    </row>
    <row r="311" ht="22.5" hidden="1" customHeight="1">
      <c r="A311" s="230">
        <v>46097.0</v>
      </c>
      <c r="B311" s="240"/>
      <c r="C311" s="231" t="s">
        <v>1613</v>
      </c>
      <c r="D311" s="231" t="s">
        <v>104</v>
      </c>
      <c r="E311" s="303"/>
      <c r="F311" s="231" t="s">
        <v>123</v>
      </c>
      <c r="G311" s="234" t="s">
        <v>698</v>
      </c>
      <c r="H311" s="235" t="s">
        <v>1415</v>
      </c>
      <c r="I311" s="239">
        <v>1430000.0</v>
      </c>
      <c r="J311" s="239">
        <v>5.67E8</v>
      </c>
      <c r="K311" s="237" t="s">
        <v>1417</v>
      </c>
      <c r="L311" s="231" t="s">
        <v>12</v>
      </c>
      <c r="M311" s="235" t="s">
        <v>88</v>
      </c>
      <c r="N311" s="235" t="s">
        <v>17</v>
      </c>
      <c r="O311" s="231" t="str">
        <f>IF(COUNTIFS('보고서 검토일지(26년)'!$H:$H, $G311, '보고서 검토일지(26년)'!$M:$M, "0", '보고서 검토일지(26년)'!$G:$G, $F311)&gt;0, "완료", "")</f>
        <v>완료</v>
      </c>
      <c r="P311" s="230"/>
      <c r="Q311" s="230"/>
      <c r="R311" s="239"/>
      <c r="S311" s="240"/>
      <c r="T311" s="231"/>
      <c r="U311" s="203"/>
      <c r="V311" s="203"/>
      <c r="W311" s="203"/>
      <c r="X311" s="203"/>
      <c r="Y311" s="203"/>
      <c r="Z311" s="203"/>
      <c r="AA311" s="203"/>
      <c r="AB311" s="203"/>
      <c r="AC311" s="203"/>
    </row>
    <row r="312" ht="22.5" hidden="1" customHeight="1">
      <c r="A312" s="230">
        <v>46097.0</v>
      </c>
      <c r="B312" s="240"/>
      <c r="C312" s="231" t="s">
        <v>1613</v>
      </c>
      <c r="D312" s="231" t="s">
        <v>104</v>
      </c>
      <c r="E312" s="303"/>
      <c r="F312" s="231" t="s">
        <v>123</v>
      </c>
      <c r="G312" s="234" t="s">
        <v>612</v>
      </c>
      <c r="H312" s="235" t="s">
        <v>1415</v>
      </c>
      <c r="I312" s="239">
        <v>1650000.0</v>
      </c>
      <c r="J312" s="239">
        <v>6.0E8</v>
      </c>
      <c r="K312" s="237" t="s">
        <v>1417</v>
      </c>
      <c r="L312" s="231" t="s">
        <v>12</v>
      </c>
      <c r="M312" s="235" t="s">
        <v>88</v>
      </c>
      <c r="N312" s="235" t="s">
        <v>17</v>
      </c>
      <c r="O312" s="231" t="str">
        <f>IF(COUNTIFS('보고서 검토일지(26년)'!$H:$H, $G312, '보고서 검토일지(26년)'!$M:$M, "0", '보고서 검토일지(26년)'!$G:$G, $F312)&gt;0, "완료", "")</f>
        <v>완료</v>
      </c>
      <c r="P312" s="230">
        <v>46112.0</v>
      </c>
      <c r="Q312" s="230">
        <v>46126.0</v>
      </c>
      <c r="R312" s="239">
        <v>1650000.0</v>
      </c>
      <c r="S312" s="240"/>
      <c r="T312" s="231"/>
      <c r="U312" s="203"/>
      <c r="V312" s="203"/>
      <c r="W312" s="203"/>
      <c r="X312" s="203"/>
      <c r="Y312" s="203"/>
      <c r="Z312" s="203"/>
      <c r="AA312" s="203"/>
      <c r="AB312" s="203"/>
      <c r="AC312" s="203"/>
    </row>
    <row r="313" ht="22.5" hidden="1" customHeight="1">
      <c r="A313" s="230">
        <v>46097.0</v>
      </c>
      <c r="B313" s="240"/>
      <c r="C313" s="231" t="s">
        <v>1634</v>
      </c>
      <c r="D313" s="231" t="s">
        <v>332</v>
      </c>
      <c r="E313" s="303"/>
      <c r="F313" s="231" t="s">
        <v>1520</v>
      </c>
      <c r="G313" s="234" t="s">
        <v>1735</v>
      </c>
      <c r="H313" s="235" t="s">
        <v>1415</v>
      </c>
      <c r="I313" s="239" t="s">
        <v>25</v>
      </c>
      <c r="J313" s="239" t="s">
        <v>1416</v>
      </c>
      <c r="K313" s="237" t="s">
        <v>1444</v>
      </c>
      <c r="L313" s="231" t="s">
        <v>14</v>
      </c>
      <c r="M313" s="235"/>
      <c r="N313" s="235"/>
      <c r="O313" s="235"/>
      <c r="P313" s="230"/>
      <c r="Q313" s="230"/>
      <c r="R313" s="239"/>
      <c r="S313" s="240"/>
      <c r="T313" s="231"/>
      <c r="U313" s="203"/>
      <c r="V313" s="203"/>
      <c r="W313" s="203"/>
      <c r="X313" s="203"/>
      <c r="Y313" s="203"/>
      <c r="Z313" s="203"/>
      <c r="AA313" s="203"/>
      <c r="AB313" s="203"/>
      <c r="AC313" s="203"/>
    </row>
    <row r="314" ht="22.5" hidden="1" customHeight="1">
      <c r="A314" s="230">
        <v>46097.0</v>
      </c>
      <c r="B314" s="240"/>
      <c r="C314" s="231" t="s">
        <v>603</v>
      </c>
      <c r="D314" s="231" t="s">
        <v>111</v>
      </c>
      <c r="E314" s="303"/>
      <c r="F314" s="231" t="s">
        <v>883</v>
      </c>
      <c r="G314" s="234" t="s">
        <v>495</v>
      </c>
      <c r="H314" s="235" t="s">
        <v>1415</v>
      </c>
      <c r="I314" s="239">
        <v>330000.0</v>
      </c>
      <c r="J314" s="239">
        <v>8.37E8</v>
      </c>
      <c r="K314" s="237" t="s">
        <v>1417</v>
      </c>
      <c r="L314" s="231" t="s">
        <v>12</v>
      </c>
      <c r="M314" s="235" t="s">
        <v>81</v>
      </c>
      <c r="N314" s="235" t="s">
        <v>17</v>
      </c>
      <c r="O314" s="231" t="str">
        <f>IF(COUNTIFS('보고서 검토일지(26년)'!$H:$H, $G314, '보고서 검토일지(26년)'!$M:$M, "0", '보고서 검토일지(26년)'!$G:$G, $F314)&gt;0, "완료", "")</f>
        <v>완료</v>
      </c>
      <c r="P314" s="230">
        <v>46101.0</v>
      </c>
      <c r="Q314" s="230"/>
      <c r="R314" s="239"/>
      <c r="S314" s="240"/>
      <c r="T314" s="231"/>
      <c r="U314" s="203"/>
      <c r="V314" s="203"/>
      <c r="W314" s="203"/>
      <c r="X314" s="203"/>
      <c r="Y314" s="203"/>
      <c r="Z314" s="203"/>
      <c r="AA314" s="203"/>
      <c r="AB314" s="203"/>
      <c r="AC314" s="203"/>
    </row>
    <row r="315" ht="22.5" hidden="1" customHeight="1">
      <c r="A315" s="230">
        <v>46096.0</v>
      </c>
      <c r="B315" s="240"/>
      <c r="C315" s="231" t="s">
        <v>603</v>
      </c>
      <c r="D315" s="231" t="s">
        <v>111</v>
      </c>
      <c r="E315" s="303"/>
      <c r="F315" s="231" t="s">
        <v>175</v>
      </c>
      <c r="G315" s="234" t="s">
        <v>912</v>
      </c>
      <c r="H315" s="235" t="s">
        <v>1490</v>
      </c>
      <c r="I315" s="239">
        <v>1848000.0</v>
      </c>
      <c r="J315" s="239">
        <v>2.4E8</v>
      </c>
      <c r="K315" s="237" t="s">
        <v>1417</v>
      </c>
      <c r="L315" s="231" t="s">
        <v>10</v>
      </c>
      <c r="M315" s="235" t="s">
        <v>81</v>
      </c>
      <c r="N315" s="235" t="s">
        <v>17</v>
      </c>
      <c r="O315" s="231" t="str">
        <f>IF(COUNTIFS('보고서 검토일지(26년)'!$H:$H, $G315, '보고서 검토일지(26년)'!$M:$M, "0", '보고서 검토일지(26년)'!$G:$G, $F315)&gt;0, "완료", "")</f>
        <v>완료</v>
      </c>
      <c r="P315" s="267">
        <v>46096.0</v>
      </c>
      <c r="Q315" s="267">
        <v>46100.0</v>
      </c>
      <c r="R315" s="284">
        <v>1848000.0</v>
      </c>
      <c r="S315" s="230">
        <v>46106.0</v>
      </c>
      <c r="T315" s="231"/>
      <c r="U315" s="203"/>
      <c r="V315" s="203"/>
      <c r="W315" s="203"/>
      <c r="X315" s="203"/>
      <c r="Y315" s="203"/>
      <c r="Z315" s="203"/>
      <c r="AA315" s="203"/>
      <c r="AB315" s="203"/>
      <c r="AC315" s="203"/>
    </row>
    <row r="316" ht="22.5" hidden="1" customHeight="1">
      <c r="A316" s="230">
        <v>46094.0</v>
      </c>
      <c r="B316" s="240"/>
      <c r="C316" s="231" t="s">
        <v>1613</v>
      </c>
      <c r="D316" s="231" t="s">
        <v>104</v>
      </c>
      <c r="E316" s="303"/>
      <c r="F316" s="231" t="s">
        <v>571</v>
      </c>
      <c r="G316" s="234" t="s">
        <v>1736</v>
      </c>
      <c r="H316" s="235" t="s">
        <v>1415</v>
      </c>
      <c r="I316" s="239">
        <v>660000.0</v>
      </c>
      <c r="J316" s="239">
        <v>1.3E8</v>
      </c>
      <c r="K316" s="237" t="s">
        <v>1417</v>
      </c>
      <c r="L316" s="231" t="s">
        <v>14</v>
      </c>
      <c r="M316" s="235"/>
      <c r="N316" s="235"/>
      <c r="O316" s="235"/>
      <c r="P316" s="230"/>
      <c r="Q316" s="230"/>
      <c r="R316" s="239"/>
      <c r="S316" s="240"/>
      <c r="T316" s="231"/>
      <c r="U316" s="203"/>
      <c r="V316" s="203"/>
      <c r="W316" s="203"/>
      <c r="X316" s="203"/>
      <c r="Y316" s="203"/>
      <c r="Z316" s="203"/>
      <c r="AA316" s="203"/>
      <c r="AB316" s="203"/>
      <c r="AC316" s="203"/>
    </row>
    <row r="317" ht="22.5" hidden="1" customHeight="1">
      <c r="A317" s="230">
        <v>46094.0</v>
      </c>
      <c r="B317" s="240"/>
      <c r="C317" s="231" t="s">
        <v>603</v>
      </c>
      <c r="D317" s="231" t="s">
        <v>111</v>
      </c>
      <c r="E317" s="303"/>
      <c r="F317" s="231" t="s">
        <v>91</v>
      </c>
      <c r="G317" s="234" t="s">
        <v>1737</v>
      </c>
      <c r="H317" s="235" t="s">
        <v>1415</v>
      </c>
      <c r="I317" s="239">
        <v>2200000.0</v>
      </c>
      <c r="J317" s="239">
        <v>1.94E9</v>
      </c>
      <c r="K317" s="237" t="s">
        <v>1417</v>
      </c>
      <c r="L317" s="231" t="s">
        <v>12</v>
      </c>
      <c r="M317" s="235" t="s">
        <v>81</v>
      </c>
      <c r="N317" s="235"/>
      <c r="O317" s="235"/>
      <c r="P317" s="230"/>
      <c r="Q317" s="230"/>
      <c r="R317" s="239"/>
      <c r="S317" s="240"/>
      <c r="T317" s="231"/>
      <c r="U317" s="203"/>
      <c r="V317" s="203"/>
      <c r="W317" s="203"/>
      <c r="X317" s="203"/>
      <c r="Y317" s="203"/>
      <c r="Z317" s="203"/>
      <c r="AA317" s="203"/>
      <c r="AB317" s="203"/>
      <c r="AC317" s="203"/>
    </row>
    <row r="318" ht="22.5" hidden="1" customHeight="1">
      <c r="A318" s="230">
        <v>46093.0</v>
      </c>
      <c r="B318" s="240"/>
      <c r="C318" s="231" t="s">
        <v>541</v>
      </c>
      <c r="D318" s="231" t="s">
        <v>163</v>
      </c>
      <c r="E318" s="303"/>
      <c r="F318" s="231" t="s">
        <v>750</v>
      </c>
      <c r="G318" s="234" t="s">
        <v>751</v>
      </c>
      <c r="H318" s="235" t="s">
        <v>1415</v>
      </c>
      <c r="I318" s="239">
        <v>330000.0</v>
      </c>
      <c r="J318" s="239" t="s">
        <v>1416</v>
      </c>
      <c r="K318" s="237" t="s">
        <v>1417</v>
      </c>
      <c r="L318" s="231" t="s">
        <v>12</v>
      </c>
      <c r="M318" s="235" t="s">
        <v>81</v>
      </c>
      <c r="N318" s="235" t="s">
        <v>17</v>
      </c>
      <c r="O318" s="231" t="str">
        <f>IF(COUNTIFS('보고서 검토일지(26년)'!$H:$H, $G318, '보고서 검토일지(26년)'!$M:$M, "0", '보고서 검토일지(26년)'!$G:$G, $F318)&gt;0, "완료", "")</f>
        <v>완료</v>
      </c>
      <c r="P318" s="230">
        <v>46101.0</v>
      </c>
      <c r="Q318" s="230">
        <v>46111.0</v>
      </c>
      <c r="R318" s="239">
        <v>330000.0</v>
      </c>
      <c r="S318" s="240"/>
      <c r="T318" s="231"/>
      <c r="U318" s="203"/>
      <c r="V318" s="203"/>
      <c r="W318" s="203"/>
      <c r="X318" s="203"/>
      <c r="Y318" s="203"/>
      <c r="Z318" s="203"/>
      <c r="AA318" s="203"/>
      <c r="AB318" s="203"/>
      <c r="AC318" s="203"/>
    </row>
    <row r="319" ht="22.5" hidden="1" customHeight="1">
      <c r="A319" s="230">
        <v>46093.0</v>
      </c>
      <c r="B319" s="240"/>
      <c r="C319" s="231" t="s">
        <v>603</v>
      </c>
      <c r="D319" s="231" t="s">
        <v>111</v>
      </c>
      <c r="E319" s="303"/>
      <c r="F319" s="231" t="s">
        <v>1738</v>
      </c>
      <c r="G319" s="234" t="s">
        <v>495</v>
      </c>
      <c r="H319" s="235" t="s">
        <v>1415</v>
      </c>
      <c r="I319" s="239">
        <v>660000.0</v>
      </c>
      <c r="J319" s="239">
        <v>3.0E8</v>
      </c>
      <c r="K319" s="237" t="s">
        <v>1417</v>
      </c>
      <c r="L319" s="231" t="s">
        <v>12</v>
      </c>
      <c r="M319" s="235" t="s">
        <v>81</v>
      </c>
      <c r="N319" s="235" t="s">
        <v>17</v>
      </c>
      <c r="O319" s="231" t="str">
        <f>IF(COUNTIFS('보고서 검토일지(26년)'!$H:$H, $G319, '보고서 검토일지(26년)'!$M:$M, "0", '보고서 검토일지(26년)'!$G:$G, $F319)&gt;0, "완료", "")</f>
        <v/>
      </c>
      <c r="P319" s="230">
        <v>46099.0</v>
      </c>
      <c r="Q319" s="230"/>
      <c r="R319" s="239"/>
      <c r="S319" s="240"/>
      <c r="T319" s="231"/>
      <c r="U319" s="203"/>
      <c r="V319" s="203"/>
      <c r="W319" s="203"/>
      <c r="X319" s="203"/>
      <c r="Y319" s="203"/>
      <c r="Z319" s="203"/>
      <c r="AA319" s="203"/>
      <c r="AB319" s="203"/>
      <c r="AC319" s="203"/>
    </row>
    <row r="320" ht="22.5" hidden="1" customHeight="1">
      <c r="A320" s="230">
        <v>46092.0</v>
      </c>
      <c r="B320" s="240"/>
      <c r="C320" s="231" t="s">
        <v>603</v>
      </c>
      <c r="D320" s="231" t="s">
        <v>111</v>
      </c>
      <c r="E320" s="303"/>
      <c r="F320" s="231" t="s">
        <v>818</v>
      </c>
      <c r="G320" s="234" t="s">
        <v>819</v>
      </c>
      <c r="H320" s="235" t="s">
        <v>1415</v>
      </c>
      <c r="I320" s="239">
        <v>2700000.0</v>
      </c>
      <c r="J320" s="239">
        <v>5.1E8</v>
      </c>
      <c r="K320" s="237" t="s">
        <v>1417</v>
      </c>
      <c r="L320" s="231" t="s">
        <v>12</v>
      </c>
      <c r="M320" s="235" t="s">
        <v>81</v>
      </c>
      <c r="N320" s="235" t="s">
        <v>17</v>
      </c>
      <c r="O320" s="231" t="str">
        <f>IF(COUNTIFS('보고서 검토일지(26년)'!$H:$H, $G320, '보고서 검토일지(26년)'!$M:$M, "0", '보고서 검토일지(26년)'!$G:$G, $F320)&gt;0, "완료", "")</f>
        <v>완료</v>
      </c>
      <c r="P320" s="323">
        <v>46107.0</v>
      </c>
      <c r="Q320" s="323">
        <v>46111.0</v>
      </c>
      <c r="R320" s="324">
        <v>2700000.0</v>
      </c>
      <c r="S320" s="240"/>
      <c r="T320" s="231"/>
      <c r="U320" s="203"/>
      <c r="V320" s="203"/>
      <c r="W320" s="203"/>
      <c r="X320" s="203"/>
      <c r="Y320" s="203"/>
      <c r="Z320" s="203"/>
      <c r="AA320" s="203"/>
      <c r="AB320" s="203"/>
      <c r="AC320" s="203"/>
    </row>
    <row r="321" ht="22.5" hidden="1" customHeight="1">
      <c r="A321" s="230">
        <v>46092.0</v>
      </c>
      <c r="B321" s="240"/>
      <c r="C321" s="231" t="s">
        <v>1608</v>
      </c>
      <c r="D321" s="231" t="s">
        <v>83</v>
      </c>
      <c r="E321" s="303"/>
      <c r="F321" s="231" t="s">
        <v>1126</v>
      </c>
      <c r="G321" s="234" t="s">
        <v>1739</v>
      </c>
      <c r="H321" s="235" t="s">
        <v>1415</v>
      </c>
      <c r="I321" s="239">
        <v>1.98E7</v>
      </c>
      <c r="J321" s="239" t="s">
        <v>1740</v>
      </c>
      <c r="K321" s="237" t="s">
        <v>1417</v>
      </c>
      <c r="L321" s="231" t="s">
        <v>12</v>
      </c>
      <c r="M321" s="235" t="s">
        <v>1629</v>
      </c>
      <c r="N321" s="235"/>
      <c r="O321" s="235"/>
      <c r="P321" s="230"/>
      <c r="Q321" s="230"/>
      <c r="R321" s="239"/>
      <c r="S321" s="240"/>
      <c r="T321" s="231"/>
      <c r="U321" s="203"/>
      <c r="V321" s="203"/>
      <c r="W321" s="203"/>
      <c r="X321" s="203"/>
      <c r="Y321" s="203"/>
      <c r="Z321" s="203"/>
      <c r="AA321" s="203"/>
      <c r="AB321" s="203"/>
      <c r="AC321" s="203"/>
    </row>
    <row r="322" ht="22.5" hidden="1" customHeight="1">
      <c r="A322" s="230">
        <v>46092.0</v>
      </c>
      <c r="B322" s="240"/>
      <c r="C322" s="231" t="s">
        <v>1621</v>
      </c>
      <c r="D322" s="231" t="s">
        <v>1427</v>
      </c>
      <c r="E322" s="303"/>
      <c r="F322" s="231" t="s">
        <v>97</v>
      </c>
      <c r="G322" s="234" t="s">
        <v>1741</v>
      </c>
      <c r="H322" s="235" t="s">
        <v>1430</v>
      </c>
      <c r="I322" s="239">
        <v>1200000.0</v>
      </c>
      <c r="J322" s="239" t="s">
        <v>25</v>
      </c>
      <c r="K322" s="237" t="s">
        <v>1417</v>
      </c>
      <c r="L322" s="231" t="s">
        <v>1427</v>
      </c>
      <c r="M322" s="235"/>
      <c r="N322" s="235"/>
      <c r="O322" s="235"/>
      <c r="P322" s="230"/>
      <c r="Q322" s="230"/>
      <c r="R322" s="239"/>
      <c r="S322" s="240"/>
      <c r="T322" s="231" t="s">
        <v>1431</v>
      </c>
      <c r="U322" s="203"/>
      <c r="V322" s="203"/>
      <c r="W322" s="203"/>
      <c r="X322" s="203"/>
      <c r="Y322" s="203"/>
      <c r="Z322" s="203"/>
      <c r="AA322" s="203"/>
      <c r="AB322" s="203"/>
      <c r="AC322" s="203"/>
    </row>
    <row r="323" ht="22.5" hidden="1" customHeight="1">
      <c r="A323" s="230">
        <v>46092.0</v>
      </c>
      <c r="B323" s="240"/>
      <c r="C323" s="231" t="s">
        <v>1621</v>
      </c>
      <c r="D323" s="231" t="s">
        <v>1427</v>
      </c>
      <c r="E323" s="303"/>
      <c r="F323" s="231" t="s">
        <v>97</v>
      </c>
      <c r="G323" s="234" t="s">
        <v>1742</v>
      </c>
      <c r="H323" s="235" t="s">
        <v>1430</v>
      </c>
      <c r="I323" s="239">
        <v>1600000.0</v>
      </c>
      <c r="J323" s="239" t="s">
        <v>25</v>
      </c>
      <c r="K323" s="237" t="s">
        <v>1417</v>
      </c>
      <c r="L323" s="231" t="s">
        <v>1427</v>
      </c>
      <c r="M323" s="235"/>
      <c r="N323" s="235"/>
      <c r="O323" s="235"/>
      <c r="P323" s="230"/>
      <c r="Q323" s="230"/>
      <c r="R323" s="239"/>
      <c r="S323" s="240"/>
      <c r="T323" s="231" t="s">
        <v>1431</v>
      </c>
      <c r="U323" s="203"/>
      <c r="V323" s="203"/>
      <c r="W323" s="203"/>
      <c r="X323" s="203"/>
      <c r="Y323" s="203"/>
      <c r="Z323" s="203"/>
      <c r="AA323" s="203"/>
      <c r="AB323" s="203"/>
      <c r="AC323" s="203"/>
    </row>
    <row r="324" ht="22.5" hidden="1" customHeight="1">
      <c r="A324" s="230">
        <v>46092.0</v>
      </c>
      <c r="B324" s="240"/>
      <c r="C324" s="231" t="s">
        <v>1621</v>
      </c>
      <c r="D324" s="231" t="s">
        <v>1427</v>
      </c>
      <c r="E324" s="303"/>
      <c r="F324" s="231" t="s">
        <v>1743</v>
      </c>
      <c r="G324" s="234" t="s">
        <v>1744</v>
      </c>
      <c r="H324" s="235" t="s">
        <v>1430</v>
      </c>
      <c r="I324" s="239">
        <v>1980000.0</v>
      </c>
      <c r="J324" s="239" t="s">
        <v>25</v>
      </c>
      <c r="K324" s="237" t="s">
        <v>1417</v>
      </c>
      <c r="L324" s="231" t="s">
        <v>1427</v>
      </c>
      <c r="M324" s="235"/>
      <c r="N324" s="235"/>
      <c r="O324" s="235"/>
      <c r="P324" s="230"/>
      <c r="Q324" s="230"/>
      <c r="R324" s="239"/>
      <c r="S324" s="240"/>
      <c r="T324" s="231" t="s">
        <v>1745</v>
      </c>
      <c r="U324" s="203"/>
      <c r="V324" s="203"/>
      <c r="W324" s="203"/>
      <c r="X324" s="203"/>
      <c r="Y324" s="203"/>
      <c r="Z324" s="203"/>
      <c r="AA324" s="203"/>
      <c r="AB324" s="203"/>
      <c r="AC324" s="203"/>
    </row>
    <row r="325" ht="22.5" hidden="1" customHeight="1">
      <c r="A325" s="230">
        <v>46092.0</v>
      </c>
      <c r="B325" s="240"/>
      <c r="C325" s="231" t="s">
        <v>541</v>
      </c>
      <c r="D325" s="231" t="s">
        <v>163</v>
      </c>
      <c r="E325" s="303"/>
      <c r="F325" s="231" t="s">
        <v>1746</v>
      </c>
      <c r="G325" s="234" t="s">
        <v>1747</v>
      </c>
      <c r="H325" s="235" t="s">
        <v>1415</v>
      </c>
      <c r="I325" s="239">
        <v>2750000.0</v>
      </c>
      <c r="J325" s="239" t="s">
        <v>1416</v>
      </c>
      <c r="K325" s="237" t="s">
        <v>1417</v>
      </c>
      <c r="L325" s="231" t="s">
        <v>12</v>
      </c>
      <c r="M325" s="235" t="s">
        <v>81</v>
      </c>
      <c r="N325" s="235"/>
      <c r="O325" s="235"/>
      <c r="P325" s="230"/>
      <c r="Q325" s="230"/>
      <c r="R325" s="239"/>
      <c r="S325" s="240"/>
      <c r="T325" s="231"/>
      <c r="U325" s="203"/>
      <c r="V325" s="203"/>
      <c r="W325" s="203"/>
      <c r="X325" s="203"/>
      <c r="Y325" s="203"/>
      <c r="Z325" s="203"/>
      <c r="AA325" s="203"/>
      <c r="AB325" s="203"/>
      <c r="AC325" s="203"/>
    </row>
    <row r="326" ht="22.5" hidden="1" customHeight="1">
      <c r="A326" s="230">
        <v>46092.0</v>
      </c>
      <c r="B326" s="240"/>
      <c r="C326" s="231" t="s">
        <v>541</v>
      </c>
      <c r="D326" s="231" t="s">
        <v>163</v>
      </c>
      <c r="E326" s="303"/>
      <c r="F326" s="231" t="s">
        <v>762</v>
      </c>
      <c r="G326" s="234" t="s">
        <v>763</v>
      </c>
      <c r="H326" s="235" t="s">
        <v>1415</v>
      </c>
      <c r="I326" s="239">
        <v>880000.0</v>
      </c>
      <c r="J326" s="239" t="s">
        <v>1416</v>
      </c>
      <c r="K326" s="237" t="s">
        <v>1417</v>
      </c>
      <c r="L326" s="231" t="s">
        <v>12</v>
      </c>
      <c r="M326" s="235" t="s">
        <v>81</v>
      </c>
      <c r="N326" s="235" t="s">
        <v>17</v>
      </c>
      <c r="O326" s="231" t="str">
        <f>IF(COUNTIFS('보고서 검토일지(26년)'!$H:$H, $G326, '보고서 검토일지(26년)'!$M:$M, "0", '보고서 검토일지(26년)'!$G:$G, $F326)&gt;0, "완료", "")</f>
        <v>완료</v>
      </c>
      <c r="P326" s="230">
        <v>46101.0</v>
      </c>
      <c r="Q326" s="230">
        <v>46111.0</v>
      </c>
      <c r="R326" s="239">
        <v>880000.0</v>
      </c>
      <c r="S326" s="325">
        <v>46112.0</v>
      </c>
      <c r="T326" s="231"/>
      <c r="U326" s="203"/>
      <c r="V326" s="203"/>
      <c r="W326" s="203"/>
      <c r="X326" s="203"/>
      <c r="Y326" s="203"/>
      <c r="Z326" s="203"/>
      <c r="AA326" s="203"/>
      <c r="AB326" s="203"/>
      <c r="AC326" s="203"/>
    </row>
    <row r="327" ht="22.5" hidden="1" customHeight="1">
      <c r="A327" s="230">
        <v>46091.0</v>
      </c>
      <c r="B327" s="240"/>
      <c r="C327" s="231" t="s">
        <v>1621</v>
      </c>
      <c r="D327" s="231" t="s">
        <v>1427</v>
      </c>
      <c r="E327" s="303"/>
      <c r="F327" s="231" t="s">
        <v>1748</v>
      </c>
      <c r="G327" s="234" t="s">
        <v>1749</v>
      </c>
      <c r="H327" s="235" t="s">
        <v>1430</v>
      </c>
      <c r="I327" s="239">
        <v>8800000.0</v>
      </c>
      <c r="J327" s="239" t="s">
        <v>25</v>
      </c>
      <c r="K327" s="237" t="s">
        <v>1417</v>
      </c>
      <c r="L327" s="231" t="s">
        <v>1427</v>
      </c>
      <c r="M327" s="235"/>
      <c r="N327" s="235"/>
      <c r="O327" s="235"/>
      <c r="P327" s="230"/>
      <c r="Q327" s="230"/>
      <c r="R327" s="239"/>
      <c r="S327" s="240"/>
      <c r="T327" s="231" t="s">
        <v>1449</v>
      </c>
      <c r="U327" s="203"/>
      <c r="V327" s="203"/>
      <c r="W327" s="203"/>
      <c r="X327" s="203"/>
      <c r="Y327" s="203"/>
      <c r="Z327" s="203"/>
      <c r="AA327" s="203"/>
      <c r="AB327" s="203"/>
      <c r="AC327" s="203"/>
    </row>
    <row r="328" ht="22.5" hidden="1" customHeight="1">
      <c r="A328" s="230">
        <v>46091.0</v>
      </c>
      <c r="B328" s="240"/>
      <c r="C328" s="231" t="s">
        <v>1621</v>
      </c>
      <c r="D328" s="231" t="s">
        <v>1427</v>
      </c>
      <c r="E328" s="303"/>
      <c r="F328" s="231" t="s">
        <v>1586</v>
      </c>
      <c r="G328" s="234" t="s">
        <v>1750</v>
      </c>
      <c r="H328" s="235" t="s">
        <v>1430</v>
      </c>
      <c r="I328" s="239">
        <v>2200000.0</v>
      </c>
      <c r="J328" s="239" t="s">
        <v>25</v>
      </c>
      <c r="K328" s="237" t="s">
        <v>1417</v>
      </c>
      <c r="L328" s="231" t="s">
        <v>1427</v>
      </c>
      <c r="M328" s="235"/>
      <c r="N328" s="235"/>
      <c r="O328" s="235"/>
      <c r="P328" s="230"/>
      <c r="Q328" s="230"/>
      <c r="R328" s="239"/>
      <c r="S328" s="240"/>
      <c r="T328" s="231" t="s">
        <v>1431</v>
      </c>
      <c r="U328" s="203"/>
      <c r="V328" s="203"/>
      <c r="W328" s="203"/>
      <c r="X328" s="203"/>
      <c r="Y328" s="203"/>
      <c r="Z328" s="203"/>
      <c r="AA328" s="203"/>
      <c r="AB328" s="203"/>
      <c r="AC328" s="203"/>
    </row>
    <row r="329" ht="22.5" hidden="1" customHeight="1">
      <c r="A329" s="230">
        <v>46091.0</v>
      </c>
      <c r="B329" s="240"/>
      <c r="C329" s="231" t="s">
        <v>596</v>
      </c>
      <c r="D329" s="231" t="s">
        <v>90</v>
      </c>
      <c r="E329" s="303"/>
      <c r="F329" s="231" t="s">
        <v>91</v>
      </c>
      <c r="G329" s="234" t="s">
        <v>941</v>
      </c>
      <c r="H329" s="235" t="s">
        <v>1415</v>
      </c>
      <c r="I329" s="239">
        <v>880000.0</v>
      </c>
      <c r="J329" s="239">
        <v>2.97E8</v>
      </c>
      <c r="K329" s="237" t="s">
        <v>1417</v>
      </c>
      <c r="L329" s="231" t="s">
        <v>12</v>
      </c>
      <c r="M329" s="235" t="s">
        <v>88</v>
      </c>
      <c r="N329" s="235" t="s">
        <v>17</v>
      </c>
      <c r="O329" s="231" t="str">
        <f>IF(COUNTIFS('보고서 검토일지(26년)'!$H:$H, $G329, '보고서 검토일지(26년)'!$M:$M, "0", '보고서 검토일지(26년)'!$G:$G, $F329)&gt;0, "완료", "")</f>
        <v>완료</v>
      </c>
      <c r="P329" s="326">
        <v>46098.0</v>
      </c>
      <c r="Q329" s="326">
        <v>46098.0</v>
      </c>
      <c r="R329" s="239">
        <v>880000.0</v>
      </c>
      <c r="S329" s="325">
        <v>46101.0</v>
      </c>
      <c r="T329" s="231"/>
      <c r="U329" s="203"/>
      <c r="V329" s="203"/>
      <c r="W329" s="203"/>
      <c r="X329" s="203"/>
      <c r="Y329" s="203"/>
      <c r="Z329" s="203"/>
      <c r="AA329" s="203"/>
      <c r="AB329" s="203"/>
      <c r="AC329" s="203"/>
    </row>
    <row r="330" ht="22.5" hidden="1" customHeight="1">
      <c r="A330" s="230">
        <v>46091.0</v>
      </c>
      <c r="B330" s="240"/>
      <c r="C330" s="231" t="s">
        <v>596</v>
      </c>
      <c r="D330" s="231" t="s">
        <v>90</v>
      </c>
      <c r="E330" s="303"/>
      <c r="F330" s="231" t="s">
        <v>105</v>
      </c>
      <c r="G330" s="234" t="s">
        <v>1751</v>
      </c>
      <c r="H330" s="235" t="s">
        <v>1415</v>
      </c>
      <c r="I330" s="239">
        <v>880000.0</v>
      </c>
      <c r="J330" s="239">
        <v>2.95E8</v>
      </c>
      <c r="K330" s="237" t="s">
        <v>1417</v>
      </c>
      <c r="L330" s="231" t="s">
        <v>14</v>
      </c>
      <c r="M330" s="235"/>
      <c r="N330" s="235"/>
      <c r="O330" s="235"/>
      <c r="P330" s="230"/>
      <c r="Q330" s="230"/>
      <c r="R330" s="239"/>
      <c r="S330" s="240"/>
      <c r="T330" s="231"/>
      <c r="U330" s="203"/>
      <c r="V330" s="203"/>
      <c r="W330" s="203"/>
      <c r="X330" s="203"/>
      <c r="Y330" s="203"/>
      <c r="Z330" s="203"/>
      <c r="AA330" s="203"/>
      <c r="AB330" s="203"/>
      <c r="AC330" s="203"/>
    </row>
    <row r="331" ht="22.5" hidden="1" customHeight="1">
      <c r="A331" s="230">
        <v>46090.0</v>
      </c>
      <c r="B331" s="240"/>
      <c r="C331" s="231" t="s">
        <v>1608</v>
      </c>
      <c r="D331" s="231" t="s">
        <v>83</v>
      </c>
      <c r="E331" s="303"/>
      <c r="F331" s="231" t="s">
        <v>142</v>
      </c>
      <c r="G331" s="234" t="s">
        <v>944</v>
      </c>
      <c r="H331" s="235" t="s">
        <v>1415</v>
      </c>
      <c r="I331" s="239">
        <v>550000.0</v>
      </c>
      <c r="J331" s="239">
        <v>3.993E7</v>
      </c>
      <c r="K331" s="237" t="s">
        <v>1417</v>
      </c>
      <c r="L331" s="231" t="s">
        <v>12</v>
      </c>
      <c r="M331" s="235" t="s">
        <v>81</v>
      </c>
      <c r="N331" s="235" t="s">
        <v>17</v>
      </c>
      <c r="O331" s="231" t="str">
        <f>IF(COUNTIFS('보고서 검토일지(26년)'!$H:$H, $G331, '보고서 검토일지(26년)'!$M:$M, "0", '보고서 검토일지(26년)'!$G:$G, $F331)&gt;0, "완료", "")</f>
        <v>완료</v>
      </c>
      <c r="P331" s="323">
        <v>46094.0</v>
      </c>
      <c r="Q331" s="323">
        <v>46098.0</v>
      </c>
      <c r="R331" s="324">
        <v>550000.0</v>
      </c>
      <c r="S331" s="240"/>
      <c r="T331" s="231"/>
      <c r="U331" s="203"/>
      <c r="V331" s="203"/>
      <c r="W331" s="203"/>
      <c r="X331" s="203"/>
      <c r="Y331" s="203"/>
      <c r="Z331" s="203"/>
      <c r="AA331" s="203"/>
      <c r="AB331" s="203"/>
      <c r="AC331" s="203"/>
    </row>
    <row r="332" ht="22.5" hidden="1" customHeight="1">
      <c r="A332" s="230">
        <v>46090.0</v>
      </c>
      <c r="B332" s="240"/>
      <c r="C332" s="231" t="s">
        <v>1615</v>
      </c>
      <c r="D332" s="231" t="s">
        <v>223</v>
      </c>
      <c r="E332" s="303"/>
      <c r="F332" s="231" t="s">
        <v>1464</v>
      </c>
      <c r="G332" s="234" t="s">
        <v>1752</v>
      </c>
      <c r="H332" s="235" t="s">
        <v>1415</v>
      </c>
      <c r="I332" s="239">
        <v>1650000.0</v>
      </c>
      <c r="J332" s="239">
        <v>6.254956437E10</v>
      </c>
      <c r="K332" s="237" t="s">
        <v>1417</v>
      </c>
      <c r="L332" s="231" t="s">
        <v>14</v>
      </c>
      <c r="M332" s="235"/>
      <c r="N332" s="235"/>
      <c r="O332" s="235"/>
      <c r="P332" s="230"/>
      <c r="Q332" s="230"/>
      <c r="R332" s="239"/>
      <c r="S332" s="240"/>
      <c r="T332" s="231"/>
      <c r="U332" s="203"/>
      <c r="V332" s="203"/>
      <c r="W332" s="203"/>
      <c r="X332" s="203"/>
      <c r="Y332" s="203"/>
      <c r="Z332" s="203"/>
      <c r="AA332" s="203"/>
      <c r="AB332" s="203"/>
      <c r="AC332" s="203"/>
    </row>
    <row r="333" ht="22.5" hidden="1" customHeight="1">
      <c r="A333" s="230">
        <v>46090.0</v>
      </c>
      <c r="B333" s="240"/>
      <c r="C333" s="231" t="s">
        <v>596</v>
      </c>
      <c r="D333" s="231" t="s">
        <v>90</v>
      </c>
      <c r="E333" s="303"/>
      <c r="F333" s="231" t="s">
        <v>1114</v>
      </c>
      <c r="G333" s="234" t="s">
        <v>1753</v>
      </c>
      <c r="H333" s="235" t="s">
        <v>1415</v>
      </c>
      <c r="I333" s="239">
        <v>330000.0</v>
      </c>
      <c r="J333" s="239">
        <v>4.0E7</v>
      </c>
      <c r="K333" s="237" t="s">
        <v>1417</v>
      </c>
      <c r="L333" s="231" t="s">
        <v>14</v>
      </c>
      <c r="M333" s="235"/>
      <c r="N333" s="235"/>
      <c r="O333" s="235"/>
      <c r="P333" s="230"/>
      <c r="Q333" s="230"/>
      <c r="R333" s="239"/>
      <c r="S333" s="240"/>
      <c r="T333" s="231"/>
      <c r="U333" s="203"/>
      <c r="V333" s="203"/>
      <c r="W333" s="203"/>
      <c r="X333" s="203"/>
      <c r="Y333" s="203"/>
      <c r="Z333" s="203"/>
      <c r="AA333" s="203"/>
      <c r="AB333" s="203"/>
      <c r="AC333" s="203"/>
    </row>
    <row r="334" ht="22.5" hidden="1" customHeight="1">
      <c r="A334" s="230">
        <v>46090.0</v>
      </c>
      <c r="B334" s="240"/>
      <c r="C334" s="231" t="s">
        <v>596</v>
      </c>
      <c r="D334" s="231" t="s">
        <v>90</v>
      </c>
      <c r="E334" s="303"/>
      <c r="F334" s="231" t="s">
        <v>1114</v>
      </c>
      <c r="G334" s="234" t="s">
        <v>1754</v>
      </c>
      <c r="H334" s="235" t="s">
        <v>1415</v>
      </c>
      <c r="I334" s="239">
        <v>440000.0</v>
      </c>
      <c r="J334" s="239">
        <v>7.5E7</v>
      </c>
      <c r="K334" s="237" t="s">
        <v>1417</v>
      </c>
      <c r="L334" s="231" t="s">
        <v>14</v>
      </c>
      <c r="M334" s="235"/>
      <c r="N334" s="235"/>
      <c r="O334" s="235"/>
      <c r="P334" s="230"/>
      <c r="Q334" s="230"/>
      <c r="R334" s="239"/>
      <c r="S334" s="240"/>
      <c r="T334" s="231"/>
      <c r="U334" s="203"/>
      <c r="V334" s="203"/>
      <c r="W334" s="203"/>
      <c r="X334" s="203"/>
      <c r="Y334" s="203"/>
      <c r="Z334" s="203"/>
      <c r="AA334" s="203"/>
      <c r="AB334" s="203"/>
      <c r="AC334" s="203"/>
    </row>
    <row r="335" ht="22.5" hidden="1" customHeight="1">
      <c r="A335" s="230">
        <v>46090.0</v>
      </c>
      <c r="B335" s="240"/>
      <c r="C335" s="231" t="s">
        <v>1610</v>
      </c>
      <c r="D335" s="231" t="s">
        <v>138</v>
      </c>
      <c r="E335" s="303"/>
      <c r="F335" s="231" t="s">
        <v>1755</v>
      </c>
      <c r="G335" s="234" t="s">
        <v>1756</v>
      </c>
      <c r="H335" s="235" t="s">
        <v>1415</v>
      </c>
      <c r="I335" s="239">
        <v>3.3E7</v>
      </c>
      <c r="J335" s="239">
        <v>2.99E10</v>
      </c>
      <c r="K335" s="237" t="s">
        <v>1417</v>
      </c>
      <c r="L335" s="231" t="s">
        <v>12</v>
      </c>
      <c r="M335" s="235" t="s">
        <v>1629</v>
      </c>
      <c r="N335" s="235"/>
      <c r="O335" s="235"/>
      <c r="P335" s="230"/>
      <c r="Q335" s="230"/>
      <c r="R335" s="239"/>
      <c r="S335" s="240"/>
      <c r="T335" s="231"/>
      <c r="U335" s="203"/>
      <c r="V335" s="203"/>
      <c r="W335" s="203"/>
      <c r="X335" s="203"/>
      <c r="Y335" s="203"/>
      <c r="Z335" s="203"/>
      <c r="AA335" s="203"/>
      <c r="AB335" s="203"/>
      <c r="AC335" s="203"/>
    </row>
    <row r="336" ht="22.5" hidden="1" customHeight="1">
      <c r="A336" s="230">
        <v>46090.0</v>
      </c>
      <c r="B336" s="240"/>
      <c r="C336" s="231" t="s">
        <v>1613</v>
      </c>
      <c r="D336" s="231" t="s">
        <v>104</v>
      </c>
      <c r="E336" s="303"/>
      <c r="F336" s="231" t="s">
        <v>353</v>
      </c>
      <c r="G336" s="234" t="s">
        <v>896</v>
      </c>
      <c r="H336" s="235" t="s">
        <v>1415</v>
      </c>
      <c r="I336" s="239">
        <v>330000.0</v>
      </c>
      <c r="J336" s="239">
        <v>2.5E7</v>
      </c>
      <c r="K336" s="237" t="s">
        <v>1417</v>
      </c>
      <c r="L336" s="231" t="s">
        <v>12</v>
      </c>
      <c r="M336" s="235" t="s">
        <v>88</v>
      </c>
      <c r="N336" s="235" t="s">
        <v>17</v>
      </c>
      <c r="O336" s="231" t="str">
        <f>IF(COUNTIFS('보고서 검토일지(26년)'!$H:$H, $G336, '보고서 검토일지(26년)'!$M:$M, "0", '보고서 검토일지(26년)'!$G:$G, $F336)&gt;0, "완료", "")</f>
        <v>완료</v>
      </c>
      <c r="P336" s="323">
        <v>46100.0</v>
      </c>
      <c r="Q336" s="323">
        <v>46104.0</v>
      </c>
      <c r="R336" s="324">
        <v>330000.0</v>
      </c>
      <c r="S336" s="325">
        <v>46106.0</v>
      </c>
      <c r="T336" s="231"/>
      <c r="U336" s="203"/>
      <c r="V336" s="203"/>
      <c r="W336" s="203"/>
      <c r="X336" s="203"/>
      <c r="Y336" s="203"/>
      <c r="Z336" s="203"/>
      <c r="AA336" s="203"/>
      <c r="AB336" s="203"/>
      <c r="AC336" s="203"/>
    </row>
    <row r="337" ht="22.5" hidden="1" customHeight="1">
      <c r="A337" s="230">
        <v>46090.0</v>
      </c>
      <c r="B337" s="240"/>
      <c r="C337" s="231" t="s">
        <v>1621</v>
      </c>
      <c r="D337" s="231" t="s">
        <v>1427</v>
      </c>
      <c r="E337" s="303"/>
      <c r="F337" s="231" t="s">
        <v>1757</v>
      </c>
      <c r="G337" s="234" t="s">
        <v>1758</v>
      </c>
      <c r="H337" s="235" t="s">
        <v>1430</v>
      </c>
      <c r="I337" s="239">
        <v>2000000.0</v>
      </c>
      <c r="J337" s="239" t="s">
        <v>25</v>
      </c>
      <c r="K337" s="237" t="s">
        <v>1417</v>
      </c>
      <c r="L337" s="231" t="s">
        <v>1427</v>
      </c>
      <c r="M337" s="235"/>
      <c r="N337" s="235"/>
      <c r="O337" s="235"/>
      <c r="P337" s="230"/>
      <c r="Q337" s="230"/>
      <c r="R337" s="239"/>
      <c r="S337" s="240"/>
      <c r="T337" s="231" t="s">
        <v>1449</v>
      </c>
      <c r="U337" s="203"/>
      <c r="V337" s="203"/>
      <c r="W337" s="203"/>
      <c r="X337" s="203"/>
      <c r="Y337" s="203"/>
      <c r="Z337" s="203"/>
      <c r="AA337" s="203"/>
      <c r="AB337" s="203"/>
      <c r="AC337" s="203"/>
    </row>
    <row r="338" ht="22.5" hidden="1" customHeight="1">
      <c r="A338" s="230">
        <v>46090.0</v>
      </c>
      <c r="B338" s="240"/>
      <c r="C338" s="231" t="s">
        <v>1621</v>
      </c>
      <c r="D338" s="231" t="s">
        <v>1427</v>
      </c>
      <c r="E338" s="303"/>
      <c r="F338" s="231" t="s">
        <v>1759</v>
      </c>
      <c r="G338" s="234" t="s">
        <v>1760</v>
      </c>
      <c r="H338" s="235" t="s">
        <v>1430</v>
      </c>
      <c r="I338" s="239">
        <v>5000000.0</v>
      </c>
      <c r="J338" s="239" t="s">
        <v>25</v>
      </c>
      <c r="K338" s="237" t="s">
        <v>1417</v>
      </c>
      <c r="L338" s="231" t="s">
        <v>1427</v>
      </c>
      <c r="M338" s="235"/>
      <c r="N338" s="235"/>
      <c r="O338" s="235"/>
      <c r="P338" s="230"/>
      <c r="Q338" s="230"/>
      <c r="R338" s="239"/>
      <c r="S338" s="240"/>
      <c r="T338" s="231" t="s">
        <v>1449</v>
      </c>
      <c r="U338" s="203"/>
      <c r="V338" s="203"/>
      <c r="W338" s="203"/>
      <c r="X338" s="203"/>
      <c r="Y338" s="203"/>
      <c r="Z338" s="203"/>
      <c r="AA338" s="203"/>
      <c r="AB338" s="203"/>
      <c r="AC338" s="203"/>
    </row>
    <row r="339" ht="22.5" hidden="1" customHeight="1">
      <c r="A339" s="230">
        <v>46090.0</v>
      </c>
      <c r="B339" s="240"/>
      <c r="C339" s="231" t="s">
        <v>1613</v>
      </c>
      <c r="D339" s="231" t="s">
        <v>104</v>
      </c>
      <c r="E339" s="303"/>
      <c r="F339" s="231" t="s">
        <v>357</v>
      </c>
      <c r="G339" s="234" t="s">
        <v>946</v>
      </c>
      <c r="H339" s="235" t="s">
        <v>1490</v>
      </c>
      <c r="I339" s="239">
        <v>880000.0</v>
      </c>
      <c r="J339" s="239">
        <v>1.3E8</v>
      </c>
      <c r="K339" s="237" t="s">
        <v>1417</v>
      </c>
      <c r="L339" s="231" t="s">
        <v>10</v>
      </c>
      <c r="M339" s="235" t="s">
        <v>88</v>
      </c>
      <c r="N339" s="235" t="s">
        <v>17</v>
      </c>
      <c r="O339" s="231" t="str">
        <f>IF(COUNTIFS('보고서 검토일지(26년)'!$H:$H, $G339, '보고서 검토일지(26년)'!$M:$M, "0", '보고서 검토일지(26년)'!$G:$G, $F339)&gt;0, "완료", "")</f>
        <v>완료</v>
      </c>
      <c r="P339" s="326">
        <v>46090.0</v>
      </c>
      <c r="Q339" s="326">
        <v>46097.0</v>
      </c>
      <c r="R339" s="239">
        <v>880000.0</v>
      </c>
      <c r="S339" s="327">
        <v>46100.0</v>
      </c>
      <c r="T339" s="231"/>
      <c r="U339" s="203"/>
      <c r="V339" s="203"/>
      <c r="W339" s="203"/>
      <c r="X339" s="203"/>
      <c r="Y339" s="203"/>
      <c r="Z339" s="203"/>
      <c r="AA339" s="203"/>
      <c r="AB339" s="203"/>
      <c r="AC339" s="203"/>
    </row>
    <row r="340" ht="22.5" hidden="1" customHeight="1">
      <c r="A340" s="267">
        <v>46087.0</v>
      </c>
      <c r="B340" s="276"/>
      <c r="C340" s="269" t="s">
        <v>603</v>
      </c>
      <c r="D340" s="269" t="s">
        <v>111</v>
      </c>
      <c r="E340" s="303"/>
      <c r="F340" s="269" t="s">
        <v>91</v>
      </c>
      <c r="G340" s="272" t="s">
        <v>656</v>
      </c>
      <c r="H340" s="273" t="s">
        <v>1415</v>
      </c>
      <c r="I340" s="284">
        <v>1980000.0</v>
      </c>
      <c r="J340" s="284">
        <v>2.48E9</v>
      </c>
      <c r="K340" s="279" t="s">
        <v>1417</v>
      </c>
      <c r="L340" s="269" t="s">
        <v>12</v>
      </c>
      <c r="M340" s="273" t="s">
        <v>81</v>
      </c>
      <c r="N340" s="273" t="s">
        <v>17</v>
      </c>
      <c r="O340" s="273"/>
      <c r="P340" s="267">
        <v>46097.0</v>
      </c>
      <c r="Q340" s="267"/>
      <c r="R340" s="284"/>
      <c r="S340" s="276"/>
      <c r="T340" s="269"/>
      <c r="U340" s="203"/>
      <c r="V340" s="203"/>
      <c r="W340" s="203"/>
      <c r="X340" s="203"/>
      <c r="Y340" s="203"/>
      <c r="Z340" s="203"/>
      <c r="AA340" s="203"/>
      <c r="AB340" s="203"/>
      <c r="AC340" s="203"/>
    </row>
    <row r="341" ht="22.5" hidden="1" customHeight="1">
      <c r="A341" s="230">
        <v>46087.0</v>
      </c>
      <c r="B341" s="240"/>
      <c r="C341" s="231" t="s">
        <v>1761</v>
      </c>
      <c r="D341" s="231" t="s">
        <v>536</v>
      </c>
      <c r="E341" s="303"/>
      <c r="F341" s="231" t="s">
        <v>1518</v>
      </c>
      <c r="G341" s="234" t="s">
        <v>1762</v>
      </c>
      <c r="H341" s="235" t="s">
        <v>1415</v>
      </c>
      <c r="I341" s="239" t="s">
        <v>25</v>
      </c>
      <c r="J341" s="239" t="s">
        <v>1416</v>
      </c>
      <c r="K341" s="237" t="s">
        <v>1444</v>
      </c>
      <c r="L341" s="231" t="s">
        <v>14</v>
      </c>
      <c r="M341" s="235"/>
      <c r="N341" s="235"/>
      <c r="O341" s="235"/>
      <c r="P341" s="230"/>
      <c r="Q341" s="230"/>
      <c r="R341" s="239"/>
      <c r="S341" s="240"/>
      <c r="T341" s="231"/>
      <c r="U341" s="203"/>
      <c r="V341" s="203"/>
      <c r="W341" s="203"/>
      <c r="X341" s="203"/>
      <c r="Y341" s="203"/>
      <c r="Z341" s="203"/>
      <c r="AA341" s="203"/>
      <c r="AB341" s="203"/>
      <c r="AC341" s="203"/>
    </row>
    <row r="342" ht="22.5" hidden="1" customHeight="1">
      <c r="A342" s="230">
        <v>46087.0</v>
      </c>
      <c r="B342" s="240"/>
      <c r="C342" s="231" t="s">
        <v>596</v>
      </c>
      <c r="D342" s="231" t="s">
        <v>90</v>
      </c>
      <c r="E342" s="303"/>
      <c r="F342" s="231" t="s">
        <v>715</v>
      </c>
      <c r="G342" s="234" t="s">
        <v>1763</v>
      </c>
      <c r="H342" s="235" t="s">
        <v>1415</v>
      </c>
      <c r="I342" s="239">
        <v>500000.0</v>
      </c>
      <c r="J342" s="239">
        <v>8.0E7</v>
      </c>
      <c r="K342" s="237" t="s">
        <v>1417</v>
      </c>
      <c r="L342" s="231" t="s">
        <v>14</v>
      </c>
      <c r="M342" s="235"/>
      <c r="N342" s="235"/>
      <c r="O342" s="235"/>
      <c r="P342" s="230"/>
      <c r="Q342" s="230"/>
      <c r="R342" s="239"/>
      <c r="S342" s="240"/>
      <c r="T342" s="231"/>
      <c r="U342" s="203"/>
      <c r="V342" s="203"/>
      <c r="W342" s="203"/>
      <c r="X342" s="203"/>
      <c r="Y342" s="203"/>
      <c r="Z342" s="203"/>
      <c r="AA342" s="203"/>
      <c r="AB342" s="203"/>
      <c r="AC342" s="203"/>
    </row>
    <row r="343" ht="22.5" hidden="1" customHeight="1">
      <c r="A343" s="230">
        <v>46087.0</v>
      </c>
      <c r="B343" s="240"/>
      <c r="C343" s="231" t="s">
        <v>1700</v>
      </c>
      <c r="D343" s="231" t="s">
        <v>771</v>
      </c>
      <c r="E343" s="303"/>
      <c r="F343" s="231" t="s">
        <v>1764</v>
      </c>
      <c r="G343" s="234" t="s">
        <v>1765</v>
      </c>
      <c r="H343" s="235" t="s">
        <v>1415</v>
      </c>
      <c r="I343" s="239">
        <v>4400000.0</v>
      </c>
      <c r="J343" s="239" t="s">
        <v>1416</v>
      </c>
      <c r="K343" s="237" t="s">
        <v>1417</v>
      </c>
      <c r="L343" s="231" t="s">
        <v>14</v>
      </c>
      <c r="M343" s="235"/>
      <c r="N343" s="235"/>
      <c r="O343" s="235"/>
      <c r="P343" s="230"/>
      <c r="Q343" s="230"/>
      <c r="R343" s="239"/>
      <c r="S343" s="240"/>
      <c r="T343" s="231"/>
      <c r="U343" s="203"/>
      <c r="V343" s="203"/>
      <c r="W343" s="203"/>
      <c r="X343" s="203"/>
      <c r="Y343" s="203"/>
      <c r="Z343" s="203"/>
      <c r="AA343" s="203"/>
      <c r="AB343" s="203"/>
      <c r="AC343" s="203"/>
    </row>
    <row r="344" ht="22.5" hidden="1" customHeight="1">
      <c r="A344" s="230">
        <v>46087.0</v>
      </c>
      <c r="B344" s="240"/>
      <c r="C344" s="231" t="s">
        <v>1608</v>
      </c>
      <c r="D344" s="231" t="s">
        <v>83</v>
      </c>
      <c r="E344" s="303"/>
      <c r="F344" s="231" t="s">
        <v>200</v>
      </c>
      <c r="G344" s="234" t="s">
        <v>1766</v>
      </c>
      <c r="H344" s="235" t="s">
        <v>1415</v>
      </c>
      <c r="I344" s="239">
        <v>330000.0</v>
      </c>
      <c r="J344" s="239">
        <v>1.9285E7</v>
      </c>
      <c r="K344" s="237" t="s">
        <v>1417</v>
      </c>
      <c r="L344" s="231" t="s">
        <v>12</v>
      </c>
      <c r="M344" s="235" t="s">
        <v>81</v>
      </c>
      <c r="N344" s="235"/>
      <c r="O344" s="235"/>
      <c r="P344" s="230"/>
      <c r="Q344" s="230"/>
      <c r="R344" s="239"/>
      <c r="S344" s="240"/>
      <c r="T344" s="231"/>
      <c r="U344" s="203"/>
      <c r="V344" s="203"/>
      <c r="W344" s="203"/>
      <c r="X344" s="203"/>
      <c r="Y344" s="203"/>
      <c r="Z344" s="203"/>
      <c r="AA344" s="203"/>
      <c r="AB344" s="203"/>
      <c r="AC344" s="203"/>
    </row>
    <row r="345" ht="22.5" hidden="1" customHeight="1">
      <c r="A345" s="267">
        <v>46086.0</v>
      </c>
      <c r="B345" s="276"/>
      <c r="C345" s="269" t="s">
        <v>596</v>
      </c>
      <c r="D345" s="269" t="s">
        <v>90</v>
      </c>
      <c r="E345" s="303"/>
      <c r="F345" s="269" t="s">
        <v>123</v>
      </c>
      <c r="G345" s="272" t="s">
        <v>955</v>
      </c>
      <c r="H345" s="273" t="s">
        <v>1415</v>
      </c>
      <c r="I345" s="284">
        <v>990000.0</v>
      </c>
      <c r="J345" s="284">
        <v>3.4E8</v>
      </c>
      <c r="K345" s="279" t="s">
        <v>1417</v>
      </c>
      <c r="L345" s="269" t="s">
        <v>12</v>
      </c>
      <c r="M345" s="273" t="s">
        <v>88</v>
      </c>
      <c r="N345" s="273" t="s">
        <v>17</v>
      </c>
      <c r="O345" s="269" t="str">
        <f>IF(COUNTIFS('보고서 검토일지(26년)'!$H:$H, $G345, '보고서 검토일지(26년)'!$M:$M, "0", '보고서 검토일지(26년)'!$G:$G, $F345)&gt;0, "완료", "")</f>
        <v>완료</v>
      </c>
      <c r="P345" s="328">
        <v>46097.0</v>
      </c>
      <c r="Q345" s="328">
        <v>46097.0</v>
      </c>
      <c r="R345" s="329">
        <v>990000.0</v>
      </c>
      <c r="S345" s="325">
        <v>46107.0</v>
      </c>
      <c r="T345" s="269"/>
      <c r="U345" s="203"/>
      <c r="V345" s="203"/>
      <c r="W345" s="203"/>
      <c r="X345" s="203"/>
      <c r="Y345" s="203"/>
      <c r="Z345" s="203"/>
      <c r="AA345" s="203"/>
      <c r="AB345" s="203"/>
      <c r="AC345" s="203"/>
    </row>
    <row r="346" ht="22.5" hidden="1" customHeight="1">
      <c r="A346" s="267">
        <v>46086.0</v>
      </c>
      <c r="B346" s="276"/>
      <c r="C346" s="269" t="s">
        <v>596</v>
      </c>
      <c r="D346" s="269" t="s">
        <v>90</v>
      </c>
      <c r="E346" s="303"/>
      <c r="F346" s="269" t="s">
        <v>123</v>
      </c>
      <c r="G346" s="272" t="s">
        <v>953</v>
      </c>
      <c r="H346" s="273" t="s">
        <v>1415</v>
      </c>
      <c r="I346" s="284">
        <v>660000.0</v>
      </c>
      <c r="J346" s="284">
        <v>2.2E8</v>
      </c>
      <c r="K346" s="279" t="s">
        <v>1417</v>
      </c>
      <c r="L346" s="269" t="s">
        <v>12</v>
      </c>
      <c r="M346" s="273" t="s">
        <v>88</v>
      </c>
      <c r="N346" s="273" t="s">
        <v>17</v>
      </c>
      <c r="O346" s="269" t="str">
        <f>IF(COUNTIFS('보고서 검토일지(26년)'!$H:$H, $G346, '보고서 검토일지(26년)'!$M:$M, "0", '보고서 검토일지(26년)'!$G:$G, $F346)&gt;0, "완료", "")</f>
        <v>완료</v>
      </c>
      <c r="P346" s="328">
        <v>46097.0</v>
      </c>
      <c r="Q346" s="328">
        <v>46097.0</v>
      </c>
      <c r="R346" s="329">
        <v>660000.0</v>
      </c>
      <c r="S346" s="325">
        <v>46100.0</v>
      </c>
      <c r="T346" s="269"/>
      <c r="U346" s="203"/>
      <c r="V346" s="203"/>
      <c r="W346" s="203"/>
      <c r="X346" s="203"/>
      <c r="Y346" s="203"/>
      <c r="Z346" s="203"/>
      <c r="AA346" s="203"/>
      <c r="AB346" s="203"/>
      <c r="AC346" s="203"/>
    </row>
    <row r="347" ht="22.5" hidden="1" customHeight="1">
      <c r="A347" s="230">
        <v>46086.0</v>
      </c>
      <c r="B347" s="240"/>
      <c r="C347" s="231" t="s">
        <v>596</v>
      </c>
      <c r="D347" s="231" t="s">
        <v>90</v>
      </c>
      <c r="E347" s="303"/>
      <c r="F347" s="231" t="s">
        <v>123</v>
      </c>
      <c r="G347" s="234" t="s">
        <v>1767</v>
      </c>
      <c r="H347" s="235" t="s">
        <v>1415</v>
      </c>
      <c r="I347" s="239">
        <v>440000.0</v>
      </c>
      <c r="J347" s="239">
        <v>6.0E7</v>
      </c>
      <c r="K347" s="237" t="s">
        <v>1417</v>
      </c>
      <c r="L347" s="231" t="s">
        <v>14</v>
      </c>
      <c r="M347" s="235"/>
      <c r="N347" s="235"/>
      <c r="O347" s="235"/>
      <c r="P347" s="230"/>
      <c r="Q347" s="230"/>
      <c r="R347" s="239"/>
      <c r="S347" s="240"/>
      <c r="T347" s="231"/>
      <c r="U347" s="203"/>
      <c r="V347" s="203"/>
      <c r="W347" s="203"/>
      <c r="X347" s="203"/>
      <c r="Y347" s="203"/>
      <c r="Z347" s="203"/>
      <c r="AA347" s="203"/>
      <c r="AB347" s="203"/>
      <c r="AC347" s="203"/>
    </row>
    <row r="348" ht="22.5" hidden="1" customHeight="1">
      <c r="A348" s="230">
        <v>46086.0</v>
      </c>
      <c r="B348" s="240"/>
      <c r="C348" s="231" t="s">
        <v>596</v>
      </c>
      <c r="D348" s="231" t="s">
        <v>90</v>
      </c>
      <c r="E348" s="303"/>
      <c r="F348" s="231" t="s">
        <v>123</v>
      </c>
      <c r="G348" s="234" t="s">
        <v>1768</v>
      </c>
      <c r="H348" s="235" t="s">
        <v>1415</v>
      </c>
      <c r="I348" s="239">
        <v>550000.0</v>
      </c>
      <c r="J348" s="239">
        <v>1.0E8</v>
      </c>
      <c r="K348" s="237" t="s">
        <v>1417</v>
      </c>
      <c r="L348" s="231" t="s">
        <v>14</v>
      </c>
      <c r="M348" s="235"/>
      <c r="N348" s="235"/>
      <c r="O348" s="235"/>
      <c r="P348" s="230"/>
      <c r="Q348" s="230"/>
      <c r="R348" s="239"/>
      <c r="S348" s="240"/>
      <c r="T348" s="231"/>
      <c r="U348" s="203"/>
      <c r="V348" s="203"/>
      <c r="W348" s="203"/>
      <c r="X348" s="203"/>
      <c r="Y348" s="203"/>
      <c r="Z348" s="203"/>
      <c r="AA348" s="203"/>
      <c r="AB348" s="203"/>
      <c r="AC348" s="203"/>
    </row>
    <row r="349" ht="22.5" hidden="1" customHeight="1">
      <c r="A349" s="267">
        <v>46086.0</v>
      </c>
      <c r="B349" s="276"/>
      <c r="C349" s="269" t="s">
        <v>596</v>
      </c>
      <c r="D349" s="269" t="s">
        <v>90</v>
      </c>
      <c r="E349" s="303"/>
      <c r="F349" s="269" t="s">
        <v>97</v>
      </c>
      <c r="G349" s="272" t="s">
        <v>920</v>
      </c>
      <c r="H349" s="273" t="s">
        <v>1415</v>
      </c>
      <c r="I349" s="284">
        <v>440000.0</v>
      </c>
      <c r="J349" s="284">
        <v>8.0E7</v>
      </c>
      <c r="K349" s="279" t="s">
        <v>1417</v>
      </c>
      <c r="L349" s="269" t="s">
        <v>12</v>
      </c>
      <c r="M349" s="273" t="s">
        <v>88</v>
      </c>
      <c r="N349" s="273" t="s">
        <v>17</v>
      </c>
      <c r="O349" s="269" t="str">
        <f>IF(COUNTIFS('보고서 검토일지(26년)'!$H:$H, $G349, '보고서 검토일지(26년)'!$M:$M, "0", '보고서 검토일지(26년)'!$G:$G, $F349)&gt;0, "완료", "")</f>
        <v>완료</v>
      </c>
      <c r="P349" s="267">
        <v>46100.0</v>
      </c>
      <c r="Q349" s="267"/>
      <c r="R349" s="284"/>
      <c r="S349" s="276"/>
      <c r="T349" s="269"/>
      <c r="U349" s="203"/>
      <c r="V349" s="203"/>
      <c r="W349" s="203"/>
      <c r="X349" s="203"/>
      <c r="Y349" s="203"/>
      <c r="Z349" s="203"/>
      <c r="AA349" s="203"/>
      <c r="AB349" s="203"/>
      <c r="AC349" s="203"/>
    </row>
    <row r="350" ht="22.5" hidden="1" customHeight="1">
      <c r="A350" s="230">
        <v>46086.0</v>
      </c>
      <c r="B350" s="240"/>
      <c r="C350" s="231" t="s">
        <v>1613</v>
      </c>
      <c r="D350" s="231" t="s">
        <v>104</v>
      </c>
      <c r="E350" s="303"/>
      <c r="F350" s="231" t="s">
        <v>1453</v>
      </c>
      <c r="G350" s="234" t="s">
        <v>1769</v>
      </c>
      <c r="H350" s="235" t="s">
        <v>1415</v>
      </c>
      <c r="I350" s="239">
        <v>880000.0</v>
      </c>
      <c r="J350" s="239">
        <v>2.2E8</v>
      </c>
      <c r="K350" s="237" t="s">
        <v>1417</v>
      </c>
      <c r="L350" s="231" t="s">
        <v>14</v>
      </c>
      <c r="M350" s="235"/>
      <c r="N350" s="235"/>
      <c r="O350" s="235"/>
      <c r="P350" s="230"/>
      <c r="Q350" s="230"/>
      <c r="R350" s="239"/>
      <c r="S350" s="240"/>
      <c r="T350" s="231"/>
      <c r="U350" s="203"/>
      <c r="V350" s="203"/>
      <c r="W350" s="203"/>
      <c r="X350" s="203"/>
      <c r="Y350" s="203"/>
      <c r="Z350" s="203"/>
      <c r="AA350" s="203"/>
      <c r="AB350" s="203"/>
      <c r="AC350" s="203"/>
    </row>
    <row r="351" ht="22.5" hidden="1" customHeight="1">
      <c r="A351" s="230">
        <v>46086.0</v>
      </c>
      <c r="B351" s="240"/>
      <c r="C351" s="231" t="s">
        <v>1621</v>
      </c>
      <c r="D351" s="231" t="s">
        <v>1427</v>
      </c>
      <c r="E351" s="303"/>
      <c r="F351" s="231" t="s">
        <v>1715</v>
      </c>
      <c r="G351" s="234" t="s">
        <v>1770</v>
      </c>
      <c r="H351" s="235" t="s">
        <v>1430</v>
      </c>
      <c r="I351" s="239">
        <v>1000000.0</v>
      </c>
      <c r="J351" s="239" t="s">
        <v>25</v>
      </c>
      <c r="K351" s="237" t="s">
        <v>1417</v>
      </c>
      <c r="L351" s="231" t="s">
        <v>1427</v>
      </c>
      <c r="M351" s="235"/>
      <c r="N351" s="235"/>
      <c r="O351" s="235"/>
      <c r="P351" s="230"/>
      <c r="Q351" s="230"/>
      <c r="R351" s="239"/>
      <c r="S351" s="240"/>
      <c r="T351" s="231" t="s">
        <v>1449</v>
      </c>
      <c r="U351" s="203"/>
      <c r="V351" s="203"/>
      <c r="W351" s="203"/>
      <c r="X351" s="203"/>
      <c r="Y351" s="203"/>
      <c r="Z351" s="203"/>
      <c r="AA351" s="203"/>
      <c r="AB351" s="203"/>
      <c r="AC351" s="203"/>
    </row>
    <row r="352" ht="22.5" hidden="1" customHeight="1">
      <c r="A352" s="267">
        <v>46086.0</v>
      </c>
      <c r="B352" s="276"/>
      <c r="C352" s="231" t="s">
        <v>541</v>
      </c>
      <c r="D352" s="231" t="s">
        <v>163</v>
      </c>
      <c r="E352" s="303"/>
      <c r="F352" s="269" t="s">
        <v>756</v>
      </c>
      <c r="G352" s="272" t="s">
        <v>757</v>
      </c>
      <c r="H352" s="235" t="s">
        <v>1415</v>
      </c>
      <c r="I352" s="284">
        <v>550000.0</v>
      </c>
      <c r="J352" s="284" t="s">
        <v>1416</v>
      </c>
      <c r="K352" s="237" t="s">
        <v>1417</v>
      </c>
      <c r="L352" s="269" t="s">
        <v>12</v>
      </c>
      <c r="M352" s="273" t="s">
        <v>81</v>
      </c>
      <c r="N352" s="273" t="s">
        <v>17</v>
      </c>
      <c r="O352" s="269" t="str">
        <f>IF(COUNTIFS('보고서 검토일지(26년)'!$H:$H, $G352, '보고서 검토일지(26년)'!$M:$M, "0", '보고서 검토일지(26년)'!$G:$G, $F352)&gt;0, "완료", "")</f>
        <v>완료</v>
      </c>
      <c r="P352" s="267">
        <v>46094.0</v>
      </c>
      <c r="Q352" s="267">
        <v>46111.0</v>
      </c>
      <c r="R352" s="284">
        <v>550000.0</v>
      </c>
      <c r="S352" s="325">
        <v>46112.0</v>
      </c>
      <c r="T352" s="269"/>
      <c r="U352" s="203"/>
      <c r="V352" s="203"/>
      <c r="W352" s="203"/>
      <c r="X352" s="203"/>
      <c r="Y352" s="203"/>
      <c r="Z352" s="203"/>
      <c r="AA352" s="203"/>
      <c r="AB352" s="203"/>
      <c r="AC352" s="203"/>
    </row>
    <row r="353" ht="22.5" hidden="1" customHeight="1">
      <c r="A353" s="230">
        <v>46085.0</v>
      </c>
      <c r="B353" s="240"/>
      <c r="C353" s="231" t="s">
        <v>1613</v>
      </c>
      <c r="D353" s="231" t="s">
        <v>104</v>
      </c>
      <c r="E353" s="303"/>
      <c r="F353" s="231" t="s">
        <v>244</v>
      </c>
      <c r="G353" s="234" t="s">
        <v>1018</v>
      </c>
      <c r="H353" s="235" t="s">
        <v>1415</v>
      </c>
      <c r="I353" s="239">
        <v>660000.0</v>
      </c>
      <c r="J353" s="239">
        <v>8.0E7</v>
      </c>
      <c r="K353" s="237" t="s">
        <v>1417</v>
      </c>
      <c r="L353" s="231" t="s">
        <v>12</v>
      </c>
      <c r="M353" s="235" t="s">
        <v>88</v>
      </c>
      <c r="N353" s="235" t="s">
        <v>17</v>
      </c>
      <c r="O353" s="269" t="str">
        <f>IF(COUNTIFS('보고서 검토일지(26년)'!$H:$H, $G353, '보고서 검토일지(26년)'!$M:$M, "0", '보고서 검토일지(26년)'!$G:$G, $F353)&gt;0, "완료", "")</f>
        <v>완료</v>
      </c>
      <c r="P353" s="323">
        <v>46087.0</v>
      </c>
      <c r="Q353" s="323">
        <v>46091.0</v>
      </c>
      <c r="R353" s="324">
        <v>660000.0</v>
      </c>
      <c r="S353" s="240"/>
      <c r="T353" s="231"/>
      <c r="U353" s="203"/>
      <c r="V353" s="203"/>
      <c r="W353" s="203"/>
      <c r="X353" s="203"/>
      <c r="Y353" s="203"/>
      <c r="Z353" s="203"/>
      <c r="AA353" s="203"/>
      <c r="AB353" s="203"/>
      <c r="AC353" s="203"/>
    </row>
    <row r="354" ht="22.5" hidden="1" customHeight="1">
      <c r="A354" s="230">
        <v>46085.0</v>
      </c>
      <c r="B354" s="240"/>
      <c r="C354" s="231" t="s">
        <v>1621</v>
      </c>
      <c r="D354" s="231" t="s">
        <v>1427</v>
      </c>
      <c r="E354" s="303"/>
      <c r="F354" s="231" t="s">
        <v>1771</v>
      </c>
      <c r="G354" s="234" t="s">
        <v>1772</v>
      </c>
      <c r="H354" s="235" t="s">
        <v>1430</v>
      </c>
      <c r="I354" s="239">
        <v>1400000.0</v>
      </c>
      <c r="J354" s="239" t="s">
        <v>25</v>
      </c>
      <c r="K354" s="237" t="s">
        <v>1417</v>
      </c>
      <c r="L354" s="231" t="s">
        <v>1427</v>
      </c>
      <c r="M354" s="235"/>
      <c r="N354" s="235"/>
      <c r="O354" s="235"/>
      <c r="P354" s="230"/>
      <c r="Q354" s="230"/>
      <c r="R354" s="239"/>
      <c r="S354" s="240"/>
      <c r="T354" s="231" t="s">
        <v>1431</v>
      </c>
      <c r="U354" s="203"/>
      <c r="V354" s="203"/>
      <c r="W354" s="203"/>
      <c r="X354" s="203"/>
      <c r="Y354" s="203"/>
      <c r="Z354" s="203"/>
      <c r="AA354" s="203"/>
      <c r="AB354" s="203"/>
      <c r="AC354" s="203"/>
    </row>
    <row r="355" ht="22.5" hidden="1" customHeight="1">
      <c r="A355" s="230">
        <v>46085.0</v>
      </c>
      <c r="B355" s="240"/>
      <c r="C355" s="231" t="s">
        <v>1621</v>
      </c>
      <c r="D355" s="231" t="s">
        <v>1427</v>
      </c>
      <c r="E355" s="303"/>
      <c r="F355" s="231" t="s">
        <v>1771</v>
      </c>
      <c r="G355" s="234" t="s">
        <v>1773</v>
      </c>
      <c r="H355" s="235" t="s">
        <v>1430</v>
      </c>
      <c r="I355" s="239">
        <v>1400000.0</v>
      </c>
      <c r="J355" s="239" t="s">
        <v>25</v>
      </c>
      <c r="K355" s="237" t="s">
        <v>1417</v>
      </c>
      <c r="L355" s="231" t="s">
        <v>1427</v>
      </c>
      <c r="M355" s="235"/>
      <c r="N355" s="235"/>
      <c r="O355" s="235"/>
      <c r="P355" s="230"/>
      <c r="Q355" s="230"/>
      <c r="R355" s="239"/>
      <c r="S355" s="240"/>
      <c r="T355" s="231" t="s">
        <v>1431</v>
      </c>
      <c r="U355" s="203"/>
      <c r="V355" s="203"/>
      <c r="W355" s="203"/>
      <c r="X355" s="203"/>
      <c r="Y355" s="203"/>
      <c r="Z355" s="203"/>
      <c r="AA355" s="203"/>
      <c r="AB355" s="203"/>
      <c r="AC355" s="203"/>
    </row>
    <row r="356" ht="22.5" hidden="1" customHeight="1">
      <c r="A356" s="230">
        <v>46085.0</v>
      </c>
      <c r="B356" s="276"/>
      <c r="C356" s="231" t="s">
        <v>541</v>
      </c>
      <c r="D356" s="231" t="s">
        <v>163</v>
      </c>
      <c r="E356" s="303"/>
      <c r="F356" s="269" t="s">
        <v>760</v>
      </c>
      <c r="G356" s="272" t="s">
        <v>761</v>
      </c>
      <c r="H356" s="235" t="s">
        <v>1415</v>
      </c>
      <c r="I356" s="284">
        <v>440000.0</v>
      </c>
      <c r="J356" s="284" t="s">
        <v>1416</v>
      </c>
      <c r="K356" s="279" t="s">
        <v>1417</v>
      </c>
      <c r="L356" s="269" t="s">
        <v>12</v>
      </c>
      <c r="M356" s="273" t="s">
        <v>81</v>
      </c>
      <c r="N356" s="273" t="s">
        <v>17</v>
      </c>
      <c r="O356" s="269" t="str">
        <f>IF(COUNTIFS('보고서 검토일지(26년)'!$H:$H, $G356, '보고서 검토일지(26년)'!$M:$M, "0", '보고서 검토일지(26년)'!$G:$G, $F356)&gt;0, "완료", "")</f>
        <v>완료</v>
      </c>
      <c r="P356" s="330">
        <v>46091.0</v>
      </c>
      <c r="Q356" s="328"/>
      <c r="R356" s="329"/>
      <c r="S356" s="276"/>
      <c r="T356" s="269"/>
      <c r="U356" s="203"/>
      <c r="V356" s="203"/>
      <c r="W356" s="203"/>
      <c r="X356" s="203"/>
      <c r="Y356" s="203"/>
      <c r="Z356" s="203"/>
      <c r="AA356" s="203"/>
      <c r="AB356" s="203"/>
      <c r="AC356" s="203"/>
    </row>
    <row r="357" ht="22.5" hidden="1" customHeight="1">
      <c r="A357" s="267">
        <v>46085.0</v>
      </c>
      <c r="B357" s="276"/>
      <c r="C357" s="231" t="s">
        <v>603</v>
      </c>
      <c r="D357" s="231" t="s">
        <v>111</v>
      </c>
      <c r="E357" s="303"/>
      <c r="F357" s="269" t="s">
        <v>995</v>
      </c>
      <c r="G357" s="234" t="s">
        <v>495</v>
      </c>
      <c r="H357" s="235" t="s">
        <v>1415</v>
      </c>
      <c r="I357" s="284">
        <v>660000.0</v>
      </c>
      <c r="J357" s="284">
        <v>3.6E8</v>
      </c>
      <c r="K357" s="237" t="s">
        <v>1417</v>
      </c>
      <c r="L357" s="231" t="s">
        <v>12</v>
      </c>
      <c r="M357" s="235" t="s">
        <v>81</v>
      </c>
      <c r="N357" s="235" t="s">
        <v>17</v>
      </c>
      <c r="O357" s="231" t="str">
        <f>IF(COUNTIFS('보고서 검토일지(26년)'!$H:$H, $G357, '보고서 검토일지(26년)'!$M:$M, "0", '보고서 검토일지(26년)'!$G:$G, $F357)&gt;0, "완료", "")</f>
        <v>완료</v>
      </c>
      <c r="P357" s="230">
        <v>46091.0</v>
      </c>
      <c r="Q357" s="328"/>
      <c r="R357" s="329"/>
      <c r="S357" s="276"/>
      <c r="T357" s="269"/>
      <c r="U357" s="203"/>
      <c r="V357" s="203"/>
      <c r="W357" s="203"/>
      <c r="X357" s="203"/>
      <c r="Y357" s="203"/>
      <c r="Z357" s="203"/>
      <c r="AA357" s="203"/>
      <c r="AB357" s="203"/>
      <c r="AC357" s="203"/>
    </row>
    <row r="358" ht="22.5" hidden="1" customHeight="1">
      <c r="A358" s="267">
        <v>46085.0</v>
      </c>
      <c r="B358" s="276"/>
      <c r="C358" s="231" t="s">
        <v>603</v>
      </c>
      <c r="D358" s="231" t="s">
        <v>111</v>
      </c>
      <c r="E358" s="303"/>
      <c r="F358" s="269" t="s">
        <v>494</v>
      </c>
      <c r="G358" s="234" t="s">
        <v>495</v>
      </c>
      <c r="H358" s="235" t="s">
        <v>1415</v>
      </c>
      <c r="I358" s="284">
        <v>660000.0</v>
      </c>
      <c r="J358" s="284" t="s">
        <v>1416</v>
      </c>
      <c r="K358" s="237" t="s">
        <v>1417</v>
      </c>
      <c r="L358" s="231" t="s">
        <v>12</v>
      </c>
      <c r="M358" s="235" t="s">
        <v>81</v>
      </c>
      <c r="N358" s="235" t="s">
        <v>17</v>
      </c>
      <c r="O358" s="231" t="str">
        <f>IF(COUNTIFS('보고서 검토일지(26년)'!$H:$H, $G358, '보고서 검토일지(26년)'!$M:$M, "0", '보고서 검토일지(26년)'!$G:$G, $F358)&gt;0, "완료", "")</f>
        <v>완료</v>
      </c>
      <c r="P358" s="230">
        <v>46091.0</v>
      </c>
      <c r="Q358" s="328"/>
      <c r="R358" s="329"/>
      <c r="S358" s="276"/>
      <c r="T358" s="269"/>
      <c r="U358" s="203"/>
      <c r="V358" s="203"/>
      <c r="W358" s="203"/>
      <c r="X358" s="203"/>
      <c r="Y358" s="203"/>
      <c r="Z358" s="203"/>
      <c r="AA358" s="203"/>
      <c r="AB358" s="203"/>
      <c r="AC358" s="203"/>
    </row>
    <row r="359" ht="22.5" hidden="1" customHeight="1">
      <c r="A359" s="230">
        <v>46084.0</v>
      </c>
      <c r="B359" s="240"/>
      <c r="C359" s="231" t="s">
        <v>1608</v>
      </c>
      <c r="D359" s="231" t="s">
        <v>83</v>
      </c>
      <c r="E359" s="303"/>
      <c r="F359" s="231" t="s">
        <v>123</v>
      </c>
      <c r="G359" s="234" t="s">
        <v>1774</v>
      </c>
      <c r="H359" s="235" t="s">
        <v>1415</v>
      </c>
      <c r="I359" s="239">
        <v>440000.0</v>
      </c>
      <c r="J359" s="239">
        <v>4.6E7</v>
      </c>
      <c r="K359" s="231" t="s">
        <v>1417</v>
      </c>
      <c r="L359" s="231" t="s">
        <v>14</v>
      </c>
      <c r="M359" s="235"/>
      <c r="N359" s="235"/>
      <c r="O359" s="235"/>
      <c r="P359" s="230"/>
      <c r="Q359" s="230"/>
      <c r="R359" s="239"/>
      <c r="S359" s="240"/>
      <c r="T359" s="231"/>
      <c r="U359" s="203"/>
      <c r="V359" s="203"/>
      <c r="W359" s="203"/>
      <c r="X359" s="203"/>
      <c r="Y359" s="203"/>
      <c r="Z359" s="203"/>
      <c r="AA359" s="203"/>
      <c r="AB359" s="203"/>
      <c r="AC359" s="203"/>
    </row>
    <row r="360" ht="22.5" hidden="1" customHeight="1">
      <c r="A360" s="230">
        <v>46084.0</v>
      </c>
      <c r="B360" s="240"/>
      <c r="C360" s="231" t="s">
        <v>1613</v>
      </c>
      <c r="D360" s="231" t="s">
        <v>104</v>
      </c>
      <c r="E360" s="303"/>
      <c r="F360" s="231" t="s">
        <v>571</v>
      </c>
      <c r="G360" s="234" t="s">
        <v>1002</v>
      </c>
      <c r="H360" s="235" t="s">
        <v>1415</v>
      </c>
      <c r="I360" s="239">
        <v>880000.0</v>
      </c>
      <c r="J360" s="239">
        <v>1.7E8</v>
      </c>
      <c r="K360" s="231" t="s">
        <v>1417</v>
      </c>
      <c r="L360" s="231" t="s">
        <v>12</v>
      </c>
      <c r="M360" s="235" t="s">
        <v>88</v>
      </c>
      <c r="N360" s="235" t="s">
        <v>17</v>
      </c>
      <c r="O360" s="269" t="str">
        <f>IF(COUNTIFS('보고서 검토일지(26년)'!$H:$H, $G360, '보고서 검토일지(26년)'!$M:$M, "0", '보고서 검토일지(26년)'!$G:$G, $F360)&gt;0, "완료", "")</f>
        <v>완료</v>
      </c>
      <c r="P360" s="323">
        <v>46090.0</v>
      </c>
      <c r="Q360" s="323">
        <v>46091.0</v>
      </c>
      <c r="R360" s="324">
        <v>880000.0</v>
      </c>
      <c r="S360" s="325">
        <v>46098.0</v>
      </c>
      <c r="T360" s="231"/>
      <c r="U360" s="203"/>
      <c r="V360" s="203"/>
      <c r="W360" s="203"/>
      <c r="X360" s="203"/>
      <c r="Y360" s="203"/>
      <c r="Z360" s="203"/>
      <c r="AA360" s="203"/>
      <c r="AB360" s="203"/>
      <c r="AC360" s="203"/>
    </row>
    <row r="361" ht="22.5" hidden="1" customHeight="1">
      <c r="A361" s="230">
        <v>46084.0</v>
      </c>
      <c r="B361" s="240"/>
      <c r="C361" s="237" t="s">
        <v>1613</v>
      </c>
      <c r="D361" s="231" t="s">
        <v>104</v>
      </c>
      <c r="E361" s="303"/>
      <c r="F361" s="237" t="s">
        <v>244</v>
      </c>
      <c r="G361" s="331" t="s">
        <v>971</v>
      </c>
      <c r="H361" s="332" t="s">
        <v>1415</v>
      </c>
      <c r="I361" s="239">
        <v>990000.0</v>
      </c>
      <c r="J361" s="239">
        <v>2.5E8</v>
      </c>
      <c r="K361" s="237" t="s">
        <v>1417</v>
      </c>
      <c r="L361" s="231" t="s">
        <v>12</v>
      </c>
      <c r="M361" s="235" t="s">
        <v>88</v>
      </c>
      <c r="N361" s="235" t="s">
        <v>17</v>
      </c>
      <c r="O361" s="269" t="str">
        <f>IF(COUNTIFS('보고서 검토일지(26년)'!$H:$H, $G361, '보고서 검토일지(26년)'!$M:$M, "0", '보고서 검토일지(26년)'!$G:$G, $F361)&gt;0, "완료", "")</f>
        <v>완료</v>
      </c>
      <c r="P361" s="323">
        <v>46097.0</v>
      </c>
      <c r="Q361" s="323">
        <v>46097.0</v>
      </c>
      <c r="R361" s="324">
        <v>990000.0</v>
      </c>
      <c r="S361" s="240"/>
      <c r="T361" s="231"/>
      <c r="U361" s="203"/>
      <c r="V361" s="203"/>
      <c r="W361" s="203"/>
      <c r="X361" s="203"/>
      <c r="Y361" s="203"/>
      <c r="Z361" s="203"/>
      <c r="AA361" s="203"/>
      <c r="AB361" s="203"/>
      <c r="AC361" s="203"/>
    </row>
    <row r="362" ht="22.5" hidden="1" customHeight="1">
      <c r="A362" s="230">
        <v>46084.0</v>
      </c>
      <c r="B362" s="240"/>
      <c r="C362" s="237" t="s">
        <v>1613</v>
      </c>
      <c r="D362" s="231" t="s">
        <v>104</v>
      </c>
      <c r="E362" s="303"/>
      <c r="F362" s="237" t="s">
        <v>231</v>
      </c>
      <c r="G362" s="331" t="s">
        <v>232</v>
      </c>
      <c r="H362" s="332" t="s">
        <v>1415</v>
      </c>
      <c r="I362" s="239">
        <v>1540000.0</v>
      </c>
      <c r="J362" s="239" t="s">
        <v>1416</v>
      </c>
      <c r="K362" s="237" t="s">
        <v>1417</v>
      </c>
      <c r="L362" s="231" t="s">
        <v>14</v>
      </c>
      <c r="M362" s="235"/>
      <c r="N362" s="235"/>
      <c r="O362" s="235"/>
      <c r="P362" s="230"/>
      <c r="Q362" s="230"/>
      <c r="R362" s="239"/>
      <c r="S362" s="240"/>
      <c r="T362" s="231"/>
      <c r="U362" s="203"/>
      <c r="V362" s="203"/>
      <c r="W362" s="203"/>
      <c r="X362" s="203"/>
      <c r="Y362" s="203"/>
      <c r="Z362" s="203"/>
      <c r="AA362" s="203"/>
      <c r="AB362" s="203"/>
      <c r="AC362" s="203"/>
    </row>
    <row r="363" ht="22.5" hidden="1" customHeight="1">
      <c r="A363" s="230">
        <v>46084.0</v>
      </c>
      <c r="B363" s="240"/>
      <c r="C363" s="231" t="s">
        <v>1613</v>
      </c>
      <c r="D363" s="231" t="s">
        <v>104</v>
      </c>
      <c r="E363" s="303"/>
      <c r="F363" s="231" t="s">
        <v>1775</v>
      </c>
      <c r="G363" s="234" t="s">
        <v>1776</v>
      </c>
      <c r="H363" s="235" t="s">
        <v>1415</v>
      </c>
      <c r="I363" s="239">
        <v>1980000.0</v>
      </c>
      <c r="J363" s="239" t="s">
        <v>1416</v>
      </c>
      <c r="K363" s="237" t="s">
        <v>1417</v>
      </c>
      <c r="L363" s="231" t="s">
        <v>14</v>
      </c>
      <c r="M363" s="235"/>
      <c r="N363" s="235"/>
      <c r="O363" s="235"/>
      <c r="P363" s="230"/>
      <c r="Q363" s="230"/>
      <c r="R363" s="239"/>
      <c r="S363" s="240"/>
      <c r="T363" s="231"/>
      <c r="U363" s="203"/>
      <c r="V363" s="203"/>
      <c r="W363" s="203"/>
      <c r="X363" s="203"/>
      <c r="Y363" s="203"/>
      <c r="Z363" s="203"/>
      <c r="AA363" s="203"/>
      <c r="AB363" s="203"/>
      <c r="AC363" s="203"/>
    </row>
    <row r="364" ht="22.5" hidden="1" customHeight="1">
      <c r="A364" s="243">
        <v>46084.0</v>
      </c>
      <c r="B364" s="253"/>
      <c r="C364" s="244" t="s">
        <v>541</v>
      </c>
      <c r="D364" s="244" t="s">
        <v>163</v>
      </c>
      <c r="E364" s="316"/>
      <c r="F364" s="244" t="s">
        <v>1777</v>
      </c>
      <c r="G364" s="247" t="s">
        <v>1778</v>
      </c>
      <c r="H364" s="248" t="s">
        <v>1415</v>
      </c>
      <c r="I364" s="252" t="s">
        <v>25</v>
      </c>
      <c r="J364" s="252" t="s">
        <v>1416</v>
      </c>
      <c r="K364" s="250" t="s">
        <v>1444</v>
      </c>
      <c r="L364" s="244" t="s">
        <v>1437</v>
      </c>
      <c r="M364" s="248"/>
      <c r="N364" s="248"/>
      <c r="O364" s="248"/>
      <c r="P364" s="243"/>
      <c r="Q364" s="243"/>
      <c r="R364" s="252"/>
      <c r="S364" s="253"/>
      <c r="T364" s="244"/>
      <c r="U364" s="207"/>
      <c r="V364" s="207"/>
      <c r="W364" s="207"/>
      <c r="X364" s="207"/>
      <c r="Y364" s="207"/>
      <c r="Z364" s="207"/>
      <c r="AA364" s="207"/>
      <c r="AB364" s="207"/>
      <c r="AC364" s="207"/>
    </row>
    <row r="365" ht="22.5" hidden="1" customHeight="1">
      <c r="A365" s="230">
        <v>46084.0</v>
      </c>
      <c r="B365" s="240"/>
      <c r="C365" s="231" t="s">
        <v>603</v>
      </c>
      <c r="D365" s="231" t="s">
        <v>111</v>
      </c>
      <c r="E365" s="303"/>
      <c r="F365" s="231" t="s">
        <v>1779</v>
      </c>
      <c r="G365" s="234" t="s">
        <v>495</v>
      </c>
      <c r="H365" s="235" t="s">
        <v>1415</v>
      </c>
      <c r="I365" s="239">
        <v>1980000.0</v>
      </c>
      <c r="J365" s="239">
        <v>1.75E8</v>
      </c>
      <c r="K365" s="237" t="s">
        <v>1417</v>
      </c>
      <c r="L365" s="231" t="s">
        <v>12</v>
      </c>
      <c r="M365" s="235" t="s">
        <v>81</v>
      </c>
      <c r="N365" s="235" t="s">
        <v>17</v>
      </c>
      <c r="O365" s="231" t="str">
        <f>IF(COUNTIFS('보고서 검토일지(26년)'!$H:$H, $G365, '보고서 검토일지(26년)'!$M:$M, "0", '보고서 검토일지(26년)'!$G:$G, $F365)&gt;0, "완료", "")</f>
        <v/>
      </c>
      <c r="P365" s="230">
        <v>46106.0</v>
      </c>
      <c r="Q365" s="230"/>
      <c r="R365" s="239"/>
      <c r="S365" s="240"/>
      <c r="T365" s="231"/>
      <c r="U365" s="203"/>
      <c r="V365" s="203"/>
      <c r="W365" s="203"/>
      <c r="X365" s="203"/>
      <c r="Y365" s="203"/>
      <c r="Z365" s="203"/>
      <c r="AA365" s="203"/>
      <c r="AB365" s="203"/>
      <c r="AC365" s="203"/>
    </row>
    <row r="366" ht="22.5" hidden="1" customHeight="1">
      <c r="A366" s="327">
        <v>46080.0</v>
      </c>
      <c r="B366" s="333"/>
      <c r="C366" s="237" t="s">
        <v>603</v>
      </c>
      <c r="D366" s="231" t="s">
        <v>111</v>
      </c>
      <c r="E366" s="303"/>
      <c r="F366" s="237" t="s">
        <v>1780</v>
      </c>
      <c r="G366" s="331" t="s">
        <v>495</v>
      </c>
      <c r="H366" s="332" t="s">
        <v>1415</v>
      </c>
      <c r="I366" s="239">
        <v>550000.0</v>
      </c>
      <c r="J366" s="239" t="s">
        <v>1416</v>
      </c>
      <c r="K366" s="237" t="s">
        <v>1417</v>
      </c>
      <c r="L366" s="237" t="s">
        <v>12</v>
      </c>
      <c r="M366" s="235" t="s">
        <v>81</v>
      </c>
      <c r="N366" s="235" t="s">
        <v>17</v>
      </c>
      <c r="O366" s="235" t="s">
        <v>17</v>
      </c>
      <c r="P366" s="230">
        <v>46126.0</v>
      </c>
      <c r="Q366" s="230"/>
      <c r="R366" s="239"/>
      <c r="S366" s="333"/>
      <c r="T366" s="237"/>
      <c r="U366" s="203"/>
      <c r="V366" s="203"/>
      <c r="W366" s="203"/>
      <c r="X366" s="203"/>
      <c r="Y366" s="203"/>
      <c r="Z366" s="203"/>
      <c r="AA366" s="203"/>
      <c r="AB366" s="203"/>
      <c r="AC366" s="203"/>
    </row>
    <row r="367" ht="22.5" hidden="1" customHeight="1">
      <c r="A367" s="334">
        <v>46080.0</v>
      </c>
      <c r="B367" s="335"/>
      <c r="C367" s="279" t="s">
        <v>603</v>
      </c>
      <c r="D367" s="269" t="s">
        <v>1039</v>
      </c>
      <c r="E367" s="303"/>
      <c r="F367" s="279" t="s">
        <v>175</v>
      </c>
      <c r="G367" s="336" t="s">
        <v>915</v>
      </c>
      <c r="H367" s="337" t="s">
        <v>1490</v>
      </c>
      <c r="I367" s="284">
        <v>1912500.0</v>
      </c>
      <c r="J367" s="284">
        <v>4.25E8</v>
      </c>
      <c r="K367" s="279" t="s">
        <v>1417</v>
      </c>
      <c r="L367" s="279" t="s">
        <v>10</v>
      </c>
      <c r="M367" s="273" t="s">
        <v>88</v>
      </c>
      <c r="N367" s="235" t="s">
        <v>17</v>
      </c>
      <c r="O367" s="269" t="str">
        <f>IF(COUNTIFS('보고서 검토일지(26년)'!$H:$H, $G367, '보고서 검토일지(26년)'!$M:$M, "0", '보고서 검토일지(26년)'!$G:$G, $F367)&gt;0, "완료", "")</f>
        <v>완료</v>
      </c>
      <c r="P367" s="267">
        <v>46080.0</v>
      </c>
      <c r="Q367" s="230">
        <v>46100.0</v>
      </c>
      <c r="R367" s="313">
        <v>1912500.0</v>
      </c>
      <c r="S367" s="335"/>
      <c r="T367" s="279"/>
      <c r="U367" s="203"/>
      <c r="V367" s="203"/>
      <c r="W367" s="203"/>
      <c r="X367" s="203"/>
      <c r="Y367" s="203"/>
      <c r="Z367" s="203"/>
      <c r="AA367" s="203"/>
      <c r="AB367" s="203"/>
      <c r="AC367" s="203"/>
    </row>
    <row r="368" ht="22.5" hidden="1" customHeight="1">
      <c r="A368" s="267">
        <v>46080.0</v>
      </c>
      <c r="B368" s="276"/>
      <c r="C368" s="269" t="s">
        <v>1621</v>
      </c>
      <c r="D368" s="269" t="s">
        <v>1427</v>
      </c>
      <c r="E368" s="303"/>
      <c r="F368" s="269" t="s">
        <v>1781</v>
      </c>
      <c r="G368" s="272" t="s">
        <v>1782</v>
      </c>
      <c r="H368" s="273" t="s">
        <v>1430</v>
      </c>
      <c r="I368" s="284">
        <v>5000000.0</v>
      </c>
      <c r="J368" s="284" t="s">
        <v>25</v>
      </c>
      <c r="K368" s="269" t="s">
        <v>1417</v>
      </c>
      <c r="L368" s="269" t="s">
        <v>1427</v>
      </c>
      <c r="M368" s="273"/>
      <c r="N368" s="273"/>
      <c r="O368" s="273"/>
      <c r="P368" s="267"/>
      <c r="Q368" s="267"/>
      <c r="R368" s="284"/>
      <c r="S368" s="276"/>
      <c r="T368" s="269" t="s">
        <v>1783</v>
      </c>
      <c r="U368" s="203"/>
      <c r="V368" s="203"/>
      <c r="W368" s="203"/>
      <c r="X368" s="203"/>
      <c r="Y368" s="203"/>
      <c r="Z368" s="203"/>
      <c r="AA368" s="203"/>
      <c r="AB368" s="203"/>
      <c r="AC368" s="203"/>
    </row>
    <row r="369" ht="22.5" hidden="1" customHeight="1">
      <c r="A369" s="267">
        <v>46080.0</v>
      </c>
      <c r="B369" s="276"/>
      <c r="C369" s="269" t="s">
        <v>1608</v>
      </c>
      <c r="D369" s="269" t="s">
        <v>83</v>
      </c>
      <c r="E369" s="303"/>
      <c r="F369" s="269" t="s">
        <v>1784</v>
      </c>
      <c r="G369" s="272" t="s">
        <v>1785</v>
      </c>
      <c r="H369" s="273" t="s">
        <v>1415</v>
      </c>
      <c r="I369" s="284">
        <v>4.18E7</v>
      </c>
      <c r="J369" s="284" t="s">
        <v>1416</v>
      </c>
      <c r="K369" s="269" t="s">
        <v>1417</v>
      </c>
      <c r="L369" s="269" t="s">
        <v>14</v>
      </c>
      <c r="M369" s="273"/>
      <c r="N369" s="273"/>
      <c r="O369" s="273"/>
      <c r="P369" s="267"/>
      <c r="Q369" s="267"/>
      <c r="R369" s="284"/>
      <c r="S369" s="276"/>
      <c r="T369" s="269"/>
      <c r="U369" s="203"/>
      <c r="V369" s="203"/>
      <c r="W369" s="203"/>
      <c r="X369" s="203"/>
      <c r="Y369" s="203"/>
      <c r="Z369" s="203"/>
      <c r="AA369" s="203"/>
      <c r="AB369" s="203"/>
      <c r="AC369" s="203"/>
    </row>
    <row r="370" ht="22.5" customHeight="1">
      <c r="A370" s="267">
        <v>46080.0</v>
      </c>
      <c r="B370" s="276"/>
      <c r="C370" s="269" t="s">
        <v>1615</v>
      </c>
      <c r="D370" s="269" t="s">
        <v>223</v>
      </c>
      <c r="E370" s="303"/>
      <c r="F370" s="269" t="s">
        <v>651</v>
      </c>
      <c r="G370" s="272" t="s">
        <v>1786</v>
      </c>
      <c r="H370" s="273" t="s">
        <v>1415</v>
      </c>
      <c r="I370" s="284">
        <v>1650000.0</v>
      </c>
      <c r="J370" s="284" t="s">
        <v>1416</v>
      </c>
      <c r="K370" s="269" t="s">
        <v>1417</v>
      </c>
      <c r="L370" s="269" t="s">
        <v>12</v>
      </c>
      <c r="M370" s="273" t="s">
        <v>81</v>
      </c>
      <c r="N370" s="273"/>
      <c r="O370" s="273"/>
      <c r="P370" s="267"/>
      <c r="Q370" s="267"/>
      <c r="R370" s="284"/>
      <c r="S370" s="276"/>
      <c r="T370" s="269" t="s">
        <v>1787</v>
      </c>
      <c r="U370" s="203"/>
      <c r="V370" s="203"/>
      <c r="W370" s="203"/>
      <c r="X370" s="203"/>
      <c r="Y370" s="203"/>
      <c r="Z370" s="203"/>
      <c r="AA370" s="203"/>
      <c r="AB370" s="203"/>
      <c r="AC370" s="203"/>
    </row>
    <row r="371" ht="22.5" hidden="1" customHeight="1">
      <c r="A371" s="230">
        <v>46080.0</v>
      </c>
      <c r="B371" s="240"/>
      <c r="C371" s="231" t="s">
        <v>603</v>
      </c>
      <c r="D371" s="231" t="s">
        <v>111</v>
      </c>
      <c r="E371" s="303"/>
      <c r="F371" s="231" t="s">
        <v>872</v>
      </c>
      <c r="G371" s="234" t="s">
        <v>495</v>
      </c>
      <c r="H371" s="235" t="s">
        <v>1415</v>
      </c>
      <c r="I371" s="239">
        <v>1980000.0</v>
      </c>
      <c r="J371" s="239">
        <v>2.5E8</v>
      </c>
      <c r="K371" s="237" t="s">
        <v>1417</v>
      </c>
      <c r="L371" s="231" t="s">
        <v>12</v>
      </c>
      <c r="M371" s="235" t="s">
        <v>81</v>
      </c>
      <c r="N371" s="235" t="s">
        <v>17</v>
      </c>
      <c r="O371" s="231" t="str">
        <f>IF(COUNTIFS('보고서 검토일지(26년)'!$H:$H, $G371, '보고서 검토일지(26년)'!$M:$M, "0", '보고서 검토일지(26년)'!$G:$G, $F371)&gt;0, "완료", "")</f>
        <v>완료</v>
      </c>
      <c r="P371" s="230">
        <v>46105.0</v>
      </c>
      <c r="Q371" s="230"/>
      <c r="R371" s="239"/>
      <c r="S371" s="240"/>
      <c r="T371" s="231"/>
      <c r="U371" s="203"/>
      <c r="V371" s="203"/>
      <c r="W371" s="203"/>
      <c r="X371" s="203"/>
      <c r="Y371" s="203"/>
      <c r="Z371" s="203"/>
      <c r="AA371" s="203"/>
      <c r="AB371" s="203"/>
      <c r="AC371" s="203"/>
    </row>
    <row r="372" ht="22.5" hidden="1" customHeight="1">
      <c r="A372" s="267">
        <v>46080.0</v>
      </c>
      <c r="B372" s="276"/>
      <c r="C372" s="269" t="s">
        <v>596</v>
      </c>
      <c r="D372" s="269" t="s">
        <v>90</v>
      </c>
      <c r="E372" s="303"/>
      <c r="F372" s="269" t="s">
        <v>123</v>
      </c>
      <c r="G372" s="272" t="s">
        <v>1033</v>
      </c>
      <c r="H372" s="273" t="s">
        <v>1415</v>
      </c>
      <c r="I372" s="284">
        <v>660000.0</v>
      </c>
      <c r="J372" s="284">
        <v>2.0E8</v>
      </c>
      <c r="K372" s="269" t="s">
        <v>1417</v>
      </c>
      <c r="L372" s="269" t="s">
        <v>12</v>
      </c>
      <c r="M372" s="273" t="s">
        <v>88</v>
      </c>
      <c r="N372" s="235" t="s">
        <v>17</v>
      </c>
      <c r="O372" s="235" t="s">
        <v>17</v>
      </c>
      <c r="P372" s="323">
        <v>46084.0</v>
      </c>
      <c r="Q372" s="323">
        <v>46090.0</v>
      </c>
      <c r="R372" s="324">
        <v>660000.0</v>
      </c>
      <c r="S372" s="325">
        <v>46093.0</v>
      </c>
      <c r="T372" s="269"/>
      <c r="U372" s="203"/>
      <c r="V372" s="203"/>
      <c r="W372" s="203"/>
      <c r="X372" s="203"/>
      <c r="Y372" s="203"/>
      <c r="Z372" s="203"/>
      <c r="AA372" s="203"/>
      <c r="AB372" s="203"/>
      <c r="AC372" s="203"/>
    </row>
    <row r="373" ht="22.5" hidden="1" customHeight="1">
      <c r="A373" s="267">
        <v>46080.0</v>
      </c>
      <c r="B373" s="276"/>
      <c r="C373" s="269" t="s">
        <v>541</v>
      </c>
      <c r="D373" s="269" t="s">
        <v>163</v>
      </c>
      <c r="E373" s="303"/>
      <c r="F373" s="269" t="s">
        <v>1788</v>
      </c>
      <c r="G373" s="272" t="s">
        <v>1789</v>
      </c>
      <c r="H373" s="273" t="s">
        <v>1415</v>
      </c>
      <c r="I373" s="284">
        <v>660000.0</v>
      </c>
      <c r="J373" s="284" t="s">
        <v>1416</v>
      </c>
      <c r="K373" s="269" t="s">
        <v>1417</v>
      </c>
      <c r="L373" s="269" t="s">
        <v>12</v>
      </c>
      <c r="M373" s="273" t="s">
        <v>81</v>
      </c>
      <c r="N373" s="273"/>
      <c r="O373" s="273"/>
      <c r="P373" s="267"/>
      <c r="Q373" s="267"/>
      <c r="R373" s="284"/>
      <c r="S373" s="276"/>
      <c r="T373" s="269"/>
      <c r="U373" s="203"/>
      <c r="V373" s="203"/>
      <c r="W373" s="203"/>
      <c r="X373" s="203"/>
      <c r="Y373" s="203"/>
      <c r="Z373" s="203"/>
      <c r="AA373" s="203"/>
      <c r="AB373" s="203"/>
      <c r="AC373" s="203"/>
    </row>
    <row r="374" ht="22.5" hidden="1" customHeight="1">
      <c r="A374" s="327">
        <v>46078.0</v>
      </c>
      <c r="B374" s="333"/>
      <c r="C374" s="237" t="s">
        <v>1621</v>
      </c>
      <c r="D374" s="231" t="s">
        <v>1427</v>
      </c>
      <c r="E374" s="303"/>
      <c r="F374" s="237" t="s">
        <v>97</v>
      </c>
      <c r="G374" s="331" t="s">
        <v>1790</v>
      </c>
      <c r="H374" s="332" t="s">
        <v>1430</v>
      </c>
      <c r="I374" s="239">
        <v>990000.0</v>
      </c>
      <c r="J374" s="239" t="s">
        <v>25</v>
      </c>
      <c r="K374" s="237" t="s">
        <v>1417</v>
      </c>
      <c r="L374" s="237" t="s">
        <v>1427</v>
      </c>
      <c r="M374" s="235"/>
      <c r="N374" s="235"/>
      <c r="O374" s="235"/>
      <c r="P374" s="230"/>
      <c r="Q374" s="230"/>
      <c r="R374" s="239"/>
      <c r="S374" s="333"/>
      <c r="T374" s="237" t="s">
        <v>1431</v>
      </c>
      <c r="U374" s="203"/>
      <c r="V374" s="203"/>
      <c r="W374" s="203"/>
      <c r="X374" s="203"/>
      <c r="Y374" s="203"/>
      <c r="Z374" s="203"/>
      <c r="AA374" s="203"/>
      <c r="AB374" s="203"/>
      <c r="AC374" s="203"/>
    </row>
    <row r="375" ht="22.5" hidden="1" customHeight="1">
      <c r="A375" s="327">
        <v>46078.0</v>
      </c>
      <c r="B375" s="333"/>
      <c r="C375" s="237" t="s">
        <v>1621</v>
      </c>
      <c r="D375" s="231" t="s">
        <v>1427</v>
      </c>
      <c r="E375" s="303"/>
      <c r="F375" s="237" t="s">
        <v>1791</v>
      </c>
      <c r="G375" s="331" t="s">
        <v>1792</v>
      </c>
      <c r="H375" s="332" t="s">
        <v>1430</v>
      </c>
      <c r="I375" s="239">
        <v>580000.0</v>
      </c>
      <c r="J375" s="239" t="s">
        <v>25</v>
      </c>
      <c r="K375" s="237" t="s">
        <v>1417</v>
      </c>
      <c r="L375" s="237" t="s">
        <v>1427</v>
      </c>
      <c r="M375" s="235"/>
      <c r="N375" s="235"/>
      <c r="O375" s="235"/>
      <c r="P375" s="230"/>
      <c r="Q375" s="230"/>
      <c r="R375" s="239"/>
      <c r="S375" s="333"/>
      <c r="T375" s="237" t="s">
        <v>1793</v>
      </c>
      <c r="U375" s="203"/>
      <c r="V375" s="203"/>
      <c r="W375" s="203"/>
      <c r="X375" s="203"/>
      <c r="Y375" s="203"/>
      <c r="Z375" s="203"/>
      <c r="AA375" s="203"/>
      <c r="AB375" s="203"/>
      <c r="AC375" s="203"/>
    </row>
    <row r="376" ht="22.5" hidden="1" customHeight="1">
      <c r="A376" s="327">
        <v>46077.0</v>
      </c>
      <c r="B376" s="333"/>
      <c r="C376" s="237" t="s">
        <v>596</v>
      </c>
      <c r="D376" s="231" t="s">
        <v>90</v>
      </c>
      <c r="E376" s="303"/>
      <c r="F376" s="237" t="s">
        <v>715</v>
      </c>
      <c r="G376" s="331" t="s">
        <v>716</v>
      </c>
      <c r="H376" s="332" t="s">
        <v>1415</v>
      </c>
      <c r="I376" s="239">
        <v>880000.0</v>
      </c>
      <c r="J376" s="239">
        <v>3.5E8</v>
      </c>
      <c r="K376" s="237" t="s">
        <v>1417</v>
      </c>
      <c r="L376" s="237" t="s">
        <v>12</v>
      </c>
      <c r="M376" s="235" t="s">
        <v>88</v>
      </c>
      <c r="N376" s="338" t="s">
        <v>17</v>
      </c>
      <c r="O376" s="269" t="str">
        <f>IF(COUNTIFS('보고서 검토일지(26년)'!$H:$H, $G376, '보고서 검토일지(26년)'!$M:$M, "0", '보고서 검토일지(26년)'!$G:$G, $F376)&gt;0, "완료", "")</f>
        <v>완료</v>
      </c>
      <c r="P376" s="230">
        <v>46114.0</v>
      </c>
      <c r="Q376" s="230">
        <v>46114.0</v>
      </c>
      <c r="R376" s="313">
        <v>880000.0</v>
      </c>
      <c r="S376" s="333"/>
      <c r="T376" s="237"/>
      <c r="U376" s="203"/>
      <c r="V376" s="203"/>
      <c r="W376" s="203"/>
      <c r="X376" s="203"/>
      <c r="Y376" s="203"/>
      <c r="Z376" s="203"/>
      <c r="AA376" s="203"/>
      <c r="AB376" s="203"/>
      <c r="AC376" s="203"/>
    </row>
    <row r="377" ht="22.5" hidden="1" customHeight="1">
      <c r="A377" s="327">
        <v>46077.0</v>
      </c>
      <c r="B377" s="333"/>
      <c r="C377" s="237" t="s">
        <v>1613</v>
      </c>
      <c r="D377" s="231" t="s">
        <v>104</v>
      </c>
      <c r="E377" s="303"/>
      <c r="F377" s="237" t="s">
        <v>123</v>
      </c>
      <c r="G377" s="331" t="s">
        <v>1036</v>
      </c>
      <c r="H377" s="332" t="s">
        <v>1415</v>
      </c>
      <c r="I377" s="239">
        <v>880000.0</v>
      </c>
      <c r="J377" s="239">
        <v>1.5E8</v>
      </c>
      <c r="K377" s="237" t="s">
        <v>1417</v>
      </c>
      <c r="L377" s="237" t="s">
        <v>12</v>
      </c>
      <c r="M377" s="235" t="s">
        <v>88</v>
      </c>
      <c r="N377" s="235" t="s">
        <v>17</v>
      </c>
      <c r="O377" s="235" t="s">
        <v>17</v>
      </c>
      <c r="P377" s="323">
        <v>46084.0</v>
      </c>
      <c r="Q377" s="323">
        <v>46084.0</v>
      </c>
      <c r="R377" s="324">
        <v>880000.0</v>
      </c>
      <c r="S377" s="325">
        <v>46091.0</v>
      </c>
      <c r="T377" s="237"/>
      <c r="U377" s="203"/>
      <c r="V377" s="203"/>
      <c r="W377" s="203"/>
      <c r="X377" s="203"/>
      <c r="Y377" s="203"/>
      <c r="Z377" s="203"/>
      <c r="AA377" s="203"/>
      <c r="AB377" s="203"/>
      <c r="AC377" s="203"/>
    </row>
    <row r="378" ht="22.5" hidden="1" customHeight="1">
      <c r="A378" s="327">
        <v>46077.0</v>
      </c>
      <c r="B378" s="333"/>
      <c r="C378" s="237" t="s">
        <v>596</v>
      </c>
      <c r="D378" s="231" t="s">
        <v>90</v>
      </c>
      <c r="E378" s="303"/>
      <c r="F378" s="237" t="s">
        <v>97</v>
      </c>
      <c r="G378" s="331" t="s">
        <v>1032</v>
      </c>
      <c r="H378" s="332" t="s">
        <v>1415</v>
      </c>
      <c r="I378" s="239">
        <v>660000.0</v>
      </c>
      <c r="J378" s="239">
        <v>1.8E8</v>
      </c>
      <c r="K378" s="237" t="s">
        <v>1417</v>
      </c>
      <c r="L378" s="237" t="s">
        <v>12</v>
      </c>
      <c r="M378" s="235" t="s">
        <v>88</v>
      </c>
      <c r="N378" s="235" t="s">
        <v>17</v>
      </c>
      <c r="O378" s="235" t="s">
        <v>17</v>
      </c>
      <c r="P378" s="323">
        <v>46084.0</v>
      </c>
      <c r="Q378" s="323">
        <v>46085.0</v>
      </c>
      <c r="R378" s="324">
        <v>660000.0</v>
      </c>
      <c r="S378" s="325">
        <v>46090.0</v>
      </c>
      <c r="T378" s="237"/>
      <c r="U378" s="203"/>
      <c r="V378" s="203"/>
      <c r="W378" s="203"/>
      <c r="X378" s="203"/>
      <c r="Y378" s="203"/>
      <c r="Z378" s="203"/>
      <c r="AA378" s="203"/>
      <c r="AB378" s="203"/>
      <c r="AC378" s="203"/>
    </row>
    <row r="379" ht="22.5" hidden="1" customHeight="1">
      <c r="A379" s="327">
        <v>46077.0</v>
      </c>
      <c r="B379" s="333"/>
      <c r="C379" s="237" t="s">
        <v>1621</v>
      </c>
      <c r="D379" s="231" t="s">
        <v>1427</v>
      </c>
      <c r="E379" s="303"/>
      <c r="F379" s="237" t="s">
        <v>1794</v>
      </c>
      <c r="G379" s="331" t="s">
        <v>1795</v>
      </c>
      <c r="H379" s="332" t="s">
        <v>1430</v>
      </c>
      <c r="I379" s="239">
        <v>5500000.0</v>
      </c>
      <c r="J379" s="239" t="s">
        <v>25</v>
      </c>
      <c r="K379" s="237" t="s">
        <v>1417</v>
      </c>
      <c r="L379" s="237" t="s">
        <v>1427</v>
      </c>
      <c r="M379" s="235"/>
      <c r="N379" s="235"/>
      <c r="O379" s="235"/>
      <c r="P379" s="230"/>
      <c r="Q379" s="230"/>
      <c r="R379" s="239"/>
      <c r="S379" s="333"/>
      <c r="T379" s="237" t="s">
        <v>1449</v>
      </c>
      <c r="U379" s="203"/>
      <c r="V379" s="203"/>
      <c r="W379" s="203"/>
      <c r="X379" s="203"/>
      <c r="Y379" s="203"/>
      <c r="Z379" s="203"/>
      <c r="AA379" s="203"/>
      <c r="AB379" s="203"/>
      <c r="AC379" s="203"/>
    </row>
    <row r="380" ht="22.5" hidden="1" customHeight="1">
      <c r="A380" s="327">
        <v>46077.0</v>
      </c>
      <c r="B380" s="333"/>
      <c r="C380" s="237" t="s">
        <v>1613</v>
      </c>
      <c r="D380" s="231" t="s">
        <v>104</v>
      </c>
      <c r="E380" s="303"/>
      <c r="F380" s="237" t="s">
        <v>159</v>
      </c>
      <c r="G380" s="331" t="s">
        <v>1013</v>
      </c>
      <c r="H380" s="332" t="s">
        <v>1415</v>
      </c>
      <c r="I380" s="239">
        <v>330000.0</v>
      </c>
      <c r="J380" s="239">
        <v>2.1E7</v>
      </c>
      <c r="K380" s="237" t="s">
        <v>1417</v>
      </c>
      <c r="L380" s="237" t="s">
        <v>12</v>
      </c>
      <c r="M380" s="235" t="s">
        <v>88</v>
      </c>
      <c r="N380" s="235" t="s">
        <v>17</v>
      </c>
      <c r="O380" s="235" t="s">
        <v>17</v>
      </c>
      <c r="P380" s="230">
        <v>46087.0</v>
      </c>
      <c r="Q380" s="230">
        <v>46087.0</v>
      </c>
      <c r="R380" s="239">
        <v>330000.0</v>
      </c>
      <c r="S380" s="325">
        <v>46101.0</v>
      </c>
      <c r="T380" s="237"/>
      <c r="U380" s="203"/>
      <c r="V380" s="203"/>
      <c r="W380" s="203"/>
      <c r="X380" s="203"/>
      <c r="Y380" s="203"/>
      <c r="Z380" s="203"/>
      <c r="AA380" s="203"/>
      <c r="AB380" s="203"/>
      <c r="AC380" s="203"/>
    </row>
    <row r="381" ht="22.5" hidden="1" customHeight="1">
      <c r="A381" s="327">
        <v>46077.0</v>
      </c>
      <c r="B381" s="333"/>
      <c r="C381" s="237" t="s">
        <v>1613</v>
      </c>
      <c r="D381" s="231" t="s">
        <v>90</v>
      </c>
      <c r="E381" s="303"/>
      <c r="F381" s="237" t="s">
        <v>357</v>
      </c>
      <c r="G381" s="331" t="s">
        <v>1077</v>
      </c>
      <c r="H381" s="332" t="s">
        <v>1490</v>
      </c>
      <c r="I381" s="239">
        <v>550000.0</v>
      </c>
      <c r="J381" s="239">
        <v>6.5E7</v>
      </c>
      <c r="K381" s="237" t="s">
        <v>1417</v>
      </c>
      <c r="L381" s="237" t="s">
        <v>10</v>
      </c>
      <c r="M381" s="235" t="s">
        <v>88</v>
      </c>
      <c r="N381" s="235" t="s">
        <v>17</v>
      </c>
      <c r="O381" s="235" t="s">
        <v>17</v>
      </c>
      <c r="P381" s="230">
        <v>46077.0</v>
      </c>
      <c r="Q381" s="230">
        <v>46078.0</v>
      </c>
      <c r="R381" s="239">
        <v>550000.0</v>
      </c>
      <c r="S381" s="327">
        <v>46085.0</v>
      </c>
      <c r="T381" s="237"/>
      <c r="U381" s="203"/>
      <c r="V381" s="203"/>
      <c r="W381" s="203"/>
      <c r="X381" s="203"/>
      <c r="Y381" s="203"/>
      <c r="Z381" s="203"/>
      <c r="AA381" s="203"/>
      <c r="AB381" s="203"/>
      <c r="AC381" s="203"/>
    </row>
    <row r="382" ht="22.5" hidden="1" customHeight="1">
      <c r="A382" s="334">
        <v>46076.0</v>
      </c>
      <c r="B382" s="335"/>
      <c r="C382" s="279" t="s">
        <v>1613</v>
      </c>
      <c r="D382" s="269" t="s">
        <v>104</v>
      </c>
      <c r="E382" s="303"/>
      <c r="F382" s="279" t="s">
        <v>91</v>
      </c>
      <c r="G382" s="336" t="s">
        <v>1052</v>
      </c>
      <c r="H382" s="337" t="s">
        <v>1415</v>
      </c>
      <c r="I382" s="284">
        <v>990000.0</v>
      </c>
      <c r="J382" s="284">
        <v>3.5E8</v>
      </c>
      <c r="K382" s="279" t="s">
        <v>1417</v>
      </c>
      <c r="L382" s="279" t="s">
        <v>12</v>
      </c>
      <c r="M382" s="279" t="s">
        <v>88</v>
      </c>
      <c r="N382" s="338" t="s">
        <v>17</v>
      </c>
      <c r="O382" s="269" t="str">
        <f>IF(COUNTIFS('보고서 검토일지(26년)'!$H:$H, $G382, '보고서 검토일지(26년)'!$M:$M, "0", '보고서 검토일지(26년)'!$G:$G, $F382)&gt;0, "완료", "")</f>
        <v>완료</v>
      </c>
      <c r="P382" s="267">
        <v>46078.0</v>
      </c>
      <c r="Q382" s="267"/>
      <c r="R382" s="284"/>
      <c r="S382" s="335"/>
      <c r="T382" s="279"/>
      <c r="U382" s="203"/>
      <c r="V382" s="203"/>
      <c r="W382" s="203"/>
      <c r="X382" s="203"/>
      <c r="Y382" s="203"/>
      <c r="Z382" s="203"/>
      <c r="AA382" s="203"/>
      <c r="AB382" s="203"/>
      <c r="AC382" s="203"/>
    </row>
    <row r="383" ht="22.5" hidden="1" customHeight="1">
      <c r="A383" s="334">
        <v>46076.0</v>
      </c>
      <c r="B383" s="335"/>
      <c r="C383" s="279" t="s">
        <v>603</v>
      </c>
      <c r="D383" s="269" t="s">
        <v>111</v>
      </c>
      <c r="E383" s="303"/>
      <c r="F383" s="279" t="s">
        <v>1479</v>
      </c>
      <c r="G383" s="336" t="s">
        <v>1796</v>
      </c>
      <c r="H383" s="337" t="s">
        <v>1415</v>
      </c>
      <c r="I383" s="284">
        <v>880000.0</v>
      </c>
      <c r="J383" s="284">
        <v>3.92957605E8</v>
      </c>
      <c r="K383" s="279" t="s">
        <v>1417</v>
      </c>
      <c r="L383" s="279" t="s">
        <v>14</v>
      </c>
      <c r="M383" s="273"/>
      <c r="N383" s="273"/>
      <c r="O383" s="273"/>
      <c r="P383" s="267"/>
      <c r="Q383" s="267"/>
      <c r="R383" s="284"/>
      <c r="S383" s="335"/>
      <c r="T383" s="279"/>
      <c r="U383" s="203"/>
      <c r="V383" s="203"/>
      <c r="W383" s="203"/>
      <c r="X383" s="203"/>
      <c r="Y383" s="203"/>
      <c r="Z383" s="203"/>
      <c r="AA383" s="203"/>
      <c r="AB383" s="203"/>
      <c r="AC383" s="203"/>
    </row>
    <row r="384" ht="22.5" hidden="1" customHeight="1">
      <c r="A384" s="334">
        <v>46076.0</v>
      </c>
      <c r="B384" s="335"/>
      <c r="C384" s="279" t="s">
        <v>603</v>
      </c>
      <c r="D384" s="269" t="s">
        <v>111</v>
      </c>
      <c r="E384" s="303"/>
      <c r="F384" s="279" t="s">
        <v>514</v>
      </c>
      <c r="G384" s="336" t="s">
        <v>1038</v>
      </c>
      <c r="H384" s="337" t="s">
        <v>1415</v>
      </c>
      <c r="I384" s="284">
        <v>440000.0</v>
      </c>
      <c r="J384" s="284">
        <v>3.4E9</v>
      </c>
      <c r="K384" s="279" t="s">
        <v>1417</v>
      </c>
      <c r="L384" s="279" t="s">
        <v>12</v>
      </c>
      <c r="M384" s="273" t="s">
        <v>81</v>
      </c>
      <c r="N384" s="338" t="s">
        <v>17</v>
      </c>
      <c r="O384" s="269" t="str">
        <f>IF(COUNTIFS('보고서 검토일지(26년)'!$H:$H, $G384, '보고서 검토일지(26년)'!$M:$M, "0", '보고서 검토일지(26년)'!$G:$G, $F384)&gt;0, "완료", "")</f>
        <v>완료</v>
      </c>
      <c r="P384" s="323">
        <v>46079.0</v>
      </c>
      <c r="Q384" s="323">
        <v>46084.0</v>
      </c>
      <c r="R384" s="324">
        <v>440000.0</v>
      </c>
      <c r="S384" s="325">
        <v>46086.0</v>
      </c>
      <c r="T384" s="279"/>
      <c r="U384" s="203"/>
      <c r="V384" s="203"/>
      <c r="W384" s="203"/>
      <c r="X384" s="203"/>
      <c r="Y384" s="203"/>
      <c r="Z384" s="203"/>
      <c r="AA384" s="203"/>
      <c r="AB384" s="203"/>
      <c r="AC384" s="203"/>
    </row>
    <row r="385" ht="22.5" hidden="1" customHeight="1">
      <c r="A385" s="267">
        <v>46076.0</v>
      </c>
      <c r="B385" s="276"/>
      <c r="C385" s="269" t="s">
        <v>603</v>
      </c>
      <c r="D385" s="269" t="s">
        <v>851</v>
      </c>
      <c r="E385" s="303"/>
      <c r="F385" s="269" t="s">
        <v>906</v>
      </c>
      <c r="G385" s="272" t="s">
        <v>1797</v>
      </c>
      <c r="H385" s="273" t="s">
        <v>1415</v>
      </c>
      <c r="I385" s="284">
        <v>5500000.0</v>
      </c>
      <c r="J385" s="284">
        <v>6.95E8</v>
      </c>
      <c r="K385" s="269" t="s">
        <v>1417</v>
      </c>
      <c r="L385" s="269" t="s">
        <v>12</v>
      </c>
      <c r="M385" s="273" t="s">
        <v>81</v>
      </c>
      <c r="N385" s="338" t="s">
        <v>17</v>
      </c>
      <c r="O385" s="269" t="str">
        <f>IF(COUNTIFS('보고서 검토일지(26년)'!$H:$H, $G385, '보고서 검토일지(26년)'!$M:$M, "0", '보고서 검토일지(26년)'!$G:$G, $F385)&gt;0, "완료", "")</f>
        <v/>
      </c>
      <c r="P385" s="326">
        <v>46105.0</v>
      </c>
      <c r="Q385" s="326">
        <v>46112.0</v>
      </c>
      <c r="R385" s="284">
        <v>5500000.0</v>
      </c>
      <c r="S385" s="276"/>
      <c r="T385" s="269"/>
      <c r="U385" s="203"/>
      <c r="V385" s="203"/>
      <c r="W385" s="203"/>
      <c r="X385" s="203"/>
      <c r="Y385" s="203"/>
      <c r="Z385" s="203"/>
      <c r="AA385" s="203"/>
      <c r="AB385" s="203"/>
      <c r="AC385" s="203"/>
    </row>
    <row r="386" ht="22.5" hidden="1" customHeight="1">
      <c r="A386" s="267">
        <v>46076.0</v>
      </c>
      <c r="B386" s="276"/>
      <c r="C386" s="269" t="s">
        <v>541</v>
      </c>
      <c r="D386" s="269" t="s">
        <v>163</v>
      </c>
      <c r="E386" s="303"/>
      <c r="F386" s="269" t="s">
        <v>1108</v>
      </c>
      <c r="G386" s="272" t="s">
        <v>739</v>
      </c>
      <c r="H386" s="273" t="s">
        <v>1415</v>
      </c>
      <c r="I386" s="284">
        <v>440000.0</v>
      </c>
      <c r="J386" s="284">
        <v>6850000.0</v>
      </c>
      <c r="K386" s="269" t="s">
        <v>1417</v>
      </c>
      <c r="L386" s="279" t="s">
        <v>12</v>
      </c>
      <c r="M386" s="273" t="s">
        <v>81</v>
      </c>
      <c r="N386" s="338" t="s">
        <v>17</v>
      </c>
      <c r="O386" s="269" t="str">
        <f>IF(COUNTIFS('보고서 검토일지(26년)'!$H:$H, $G386, '보고서 검토일지(26년)'!$M:$M, "0", '보고서 검토일지(26년)'!$G:$G, $F386)&gt;0, "완료", "")</f>
        <v>완료</v>
      </c>
      <c r="P386" s="267">
        <v>46076.0</v>
      </c>
      <c r="Q386" s="267">
        <v>46111.0</v>
      </c>
      <c r="R386" s="284">
        <v>440000.0</v>
      </c>
      <c r="S386" s="325">
        <v>46111.0</v>
      </c>
      <c r="T386" s="269"/>
      <c r="U386" s="203"/>
      <c r="V386" s="203"/>
      <c r="W386" s="203"/>
      <c r="X386" s="203"/>
      <c r="Y386" s="203"/>
      <c r="Z386" s="203"/>
      <c r="AA386" s="203"/>
      <c r="AB386" s="203"/>
      <c r="AC386" s="203"/>
    </row>
    <row r="387" ht="22.5" hidden="1" customHeight="1">
      <c r="A387" s="327">
        <v>46073.0</v>
      </c>
      <c r="B387" s="333"/>
      <c r="C387" s="237" t="s">
        <v>1613</v>
      </c>
      <c r="D387" s="231" t="s">
        <v>332</v>
      </c>
      <c r="E387" s="303"/>
      <c r="F387" s="237" t="s">
        <v>1114</v>
      </c>
      <c r="G387" s="331" t="s">
        <v>1798</v>
      </c>
      <c r="H387" s="332" t="s">
        <v>1415</v>
      </c>
      <c r="I387" s="239">
        <v>1100000.0</v>
      </c>
      <c r="J387" s="239">
        <v>2.7E8</v>
      </c>
      <c r="K387" s="237" t="s">
        <v>1417</v>
      </c>
      <c r="L387" s="237" t="s">
        <v>14</v>
      </c>
      <c r="M387" s="235"/>
      <c r="N387" s="235"/>
      <c r="O387" s="235"/>
      <c r="P387" s="230"/>
      <c r="Q387" s="230"/>
      <c r="R387" s="239"/>
      <c r="S387" s="333"/>
      <c r="T387" s="237"/>
      <c r="U387" s="203"/>
      <c r="V387" s="203"/>
      <c r="W387" s="203"/>
      <c r="X387" s="203"/>
      <c r="Y387" s="203"/>
      <c r="Z387" s="203"/>
      <c r="AA387" s="203"/>
      <c r="AB387" s="203"/>
      <c r="AC387" s="203"/>
    </row>
    <row r="388" ht="22.5" hidden="1" customHeight="1">
      <c r="A388" s="327">
        <v>46073.0</v>
      </c>
      <c r="B388" s="333"/>
      <c r="C388" s="237" t="s">
        <v>1634</v>
      </c>
      <c r="D388" s="231" t="s">
        <v>332</v>
      </c>
      <c r="E388" s="303"/>
      <c r="F388" s="237" t="s">
        <v>1114</v>
      </c>
      <c r="G388" s="331" t="s">
        <v>1799</v>
      </c>
      <c r="H388" s="332" t="s">
        <v>1415</v>
      </c>
      <c r="I388" s="239">
        <v>770000.0</v>
      </c>
      <c r="J388" s="239">
        <v>9500000.0</v>
      </c>
      <c r="K388" s="237" t="s">
        <v>1417</v>
      </c>
      <c r="L388" s="237" t="s">
        <v>14</v>
      </c>
      <c r="M388" s="235"/>
      <c r="N388" s="235"/>
      <c r="O388" s="235"/>
      <c r="P388" s="230"/>
      <c r="Q388" s="230"/>
      <c r="R388" s="239"/>
      <c r="S388" s="333"/>
      <c r="T388" s="237"/>
      <c r="U388" s="203"/>
      <c r="V388" s="203"/>
      <c r="W388" s="203"/>
      <c r="X388" s="203"/>
      <c r="Y388" s="203"/>
      <c r="Z388" s="203"/>
      <c r="AA388" s="203"/>
      <c r="AB388" s="203"/>
      <c r="AC388" s="203"/>
    </row>
    <row r="389" ht="22.5" hidden="1" customHeight="1">
      <c r="A389" s="327">
        <v>46073.0</v>
      </c>
      <c r="B389" s="333"/>
      <c r="C389" s="237" t="s">
        <v>1634</v>
      </c>
      <c r="D389" s="231" t="s">
        <v>332</v>
      </c>
      <c r="E389" s="303"/>
      <c r="F389" s="237" t="s">
        <v>1114</v>
      </c>
      <c r="G389" s="331" t="s">
        <v>1800</v>
      </c>
      <c r="H389" s="332" t="s">
        <v>1415</v>
      </c>
      <c r="I389" s="239">
        <v>550000.0</v>
      </c>
      <c r="J389" s="239">
        <v>7000000.0</v>
      </c>
      <c r="K389" s="237" t="s">
        <v>1417</v>
      </c>
      <c r="L389" s="237" t="s">
        <v>14</v>
      </c>
      <c r="M389" s="235"/>
      <c r="N389" s="235"/>
      <c r="O389" s="235"/>
      <c r="P389" s="230"/>
      <c r="Q389" s="230"/>
      <c r="R389" s="239"/>
      <c r="S389" s="333"/>
      <c r="T389" s="237"/>
      <c r="U389" s="203"/>
      <c r="V389" s="203"/>
      <c r="W389" s="203"/>
      <c r="X389" s="203"/>
      <c r="Y389" s="203"/>
      <c r="Z389" s="203"/>
      <c r="AA389" s="203"/>
      <c r="AB389" s="203"/>
      <c r="AC389" s="203"/>
    </row>
    <row r="390" ht="22.5" hidden="1" customHeight="1">
      <c r="A390" s="327">
        <v>46073.0</v>
      </c>
      <c r="B390" s="333"/>
      <c r="C390" s="237" t="s">
        <v>1613</v>
      </c>
      <c r="D390" s="231" t="s">
        <v>104</v>
      </c>
      <c r="E390" s="303"/>
      <c r="F390" s="237" t="s">
        <v>123</v>
      </c>
      <c r="G390" s="331" t="s">
        <v>1020</v>
      </c>
      <c r="H390" s="332" t="s">
        <v>1415</v>
      </c>
      <c r="I390" s="239">
        <v>1000000.0</v>
      </c>
      <c r="J390" s="239">
        <v>2.0E8</v>
      </c>
      <c r="K390" s="237" t="s">
        <v>1417</v>
      </c>
      <c r="L390" s="237" t="s">
        <v>12</v>
      </c>
      <c r="M390" s="235" t="s">
        <v>88</v>
      </c>
      <c r="N390" s="338" t="s">
        <v>17</v>
      </c>
      <c r="O390" s="269" t="str">
        <f>IF(COUNTIFS('보고서 검토일지(26년)'!$H:$H, $G390, '보고서 검토일지(26년)'!$M:$M, "0", '보고서 검토일지(26년)'!$G:$G, $F390)&gt;0, "완료", "")</f>
        <v>완료</v>
      </c>
      <c r="P390" s="323">
        <v>46086.0</v>
      </c>
      <c r="Q390" s="323">
        <v>46086.0</v>
      </c>
      <c r="R390" s="324">
        <v>1000000.0</v>
      </c>
      <c r="S390" s="325">
        <v>46093.0</v>
      </c>
      <c r="T390" s="237"/>
      <c r="U390" s="203"/>
      <c r="V390" s="203"/>
      <c r="W390" s="203"/>
      <c r="X390" s="203"/>
      <c r="Y390" s="203"/>
      <c r="Z390" s="203"/>
      <c r="AA390" s="203"/>
      <c r="AB390" s="203"/>
      <c r="AC390" s="203"/>
    </row>
    <row r="391" ht="22.5" hidden="1" customHeight="1">
      <c r="A391" s="327">
        <v>46073.0</v>
      </c>
      <c r="B391" s="333"/>
      <c r="C391" s="237" t="s">
        <v>1682</v>
      </c>
      <c r="D391" s="231" t="s">
        <v>488</v>
      </c>
      <c r="E391" s="303"/>
      <c r="F391" s="237" t="s">
        <v>1129</v>
      </c>
      <c r="G391" s="331" t="s">
        <v>1130</v>
      </c>
      <c r="H391" s="332" t="s">
        <v>1801</v>
      </c>
      <c r="I391" s="239">
        <v>4400000.0</v>
      </c>
      <c r="J391" s="239">
        <v>2.045E9</v>
      </c>
      <c r="K391" s="237" t="s">
        <v>1417</v>
      </c>
      <c r="L391" s="237" t="s">
        <v>12</v>
      </c>
      <c r="M391" s="235" t="s">
        <v>81</v>
      </c>
      <c r="N391" s="338" t="s">
        <v>17</v>
      </c>
      <c r="O391" s="269" t="str">
        <f>IF(COUNTIFS('보고서 검토일지(26년)'!$H:$H, $G391, '보고서 검토일지(26년)'!$M:$M, "0", '보고서 검토일지(26년)'!$G:$G, $F391)&gt;0, "완료", "")</f>
        <v>완료</v>
      </c>
      <c r="P391" s="230">
        <v>46076.0</v>
      </c>
      <c r="Q391" s="230">
        <v>46076.0</v>
      </c>
      <c r="R391" s="239">
        <v>4400000.0</v>
      </c>
      <c r="S391" s="325">
        <v>46087.0</v>
      </c>
      <c r="T391" s="237"/>
      <c r="U391" s="203"/>
      <c r="V391" s="203"/>
      <c r="W391" s="203"/>
      <c r="X391" s="203"/>
      <c r="Y391" s="203"/>
      <c r="Z391" s="203"/>
      <c r="AA391" s="203"/>
      <c r="AB391" s="203"/>
      <c r="AC391" s="203"/>
    </row>
    <row r="392" ht="22.5" hidden="1" customHeight="1">
      <c r="A392" s="339">
        <v>46073.0</v>
      </c>
      <c r="B392" s="340"/>
      <c r="C392" s="250" t="s">
        <v>1608</v>
      </c>
      <c r="D392" s="244" t="s">
        <v>83</v>
      </c>
      <c r="E392" s="316"/>
      <c r="F392" s="250" t="s">
        <v>654</v>
      </c>
      <c r="G392" s="341" t="s">
        <v>1802</v>
      </c>
      <c r="H392" s="342" t="s">
        <v>1415</v>
      </c>
      <c r="I392" s="252" t="s">
        <v>25</v>
      </c>
      <c r="J392" s="252" t="s">
        <v>1416</v>
      </c>
      <c r="K392" s="250" t="s">
        <v>1444</v>
      </c>
      <c r="L392" s="250" t="s">
        <v>1437</v>
      </c>
      <c r="M392" s="248"/>
      <c r="N392" s="248"/>
      <c r="O392" s="248"/>
      <c r="P392" s="243"/>
      <c r="Q392" s="243"/>
      <c r="R392" s="252"/>
      <c r="S392" s="340"/>
      <c r="T392" s="250"/>
      <c r="U392" s="207"/>
      <c r="V392" s="207"/>
      <c r="W392" s="207"/>
      <c r="X392" s="207"/>
      <c r="Y392" s="207"/>
      <c r="Z392" s="207"/>
      <c r="AA392" s="207"/>
      <c r="AB392" s="207"/>
      <c r="AC392" s="207"/>
    </row>
    <row r="393" ht="22.5" hidden="1" customHeight="1">
      <c r="A393" s="327">
        <v>46073.0</v>
      </c>
      <c r="B393" s="335"/>
      <c r="C393" s="279" t="s">
        <v>541</v>
      </c>
      <c r="D393" s="269" t="s">
        <v>163</v>
      </c>
      <c r="E393" s="303"/>
      <c r="F393" s="279" t="s">
        <v>764</v>
      </c>
      <c r="G393" s="336" t="s">
        <v>1803</v>
      </c>
      <c r="H393" s="332" t="s">
        <v>1415</v>
      </c>
      <c r="I393" s="284">
        <v>990000.0</v>
      </c>
      <c r="J393" s="284" t="s">
        <v>1416</v>
      </c>
      <c r="K393" s="279" t="s">
        <v>1417</v>
      </c>
      <c r="L393" s="279" t="s">
        <v>12</v>
      </c>
      <c r="M393" s="273" t="s">
        <v>81</v>
      </c>
      <c r="N393" s="338" t="s">
        <v>17</v>
      </c>
      <c r="O393" s="269" t="str">
        <f>IF(COUNTIFS('보고서 검토일지(26년)'!$H:$H, $G393, '보고서 검토일지(26년)'!$M:$M, "0", '보고서 검토일지(26년)'!$G:$G, $F393)&gt;0, "완료", "")</f>
        <v/>
      </c>
      <c r="P393" s="267">
        <v>46079.0</v>
      </c>
      <c r="Q393" s="267">
        <v>46111.0</v>
      </c>
      <c r="R393" s="284">
        <v>990000.0</v>
      </c>
      <c r="S393" s="335"/>
      <c r="T393" s="279"/>
      <c r="U393" s="203"/>
      <c r="V393" s="203"/>
      <c r="W393" s="203"/>
      <c r="X393" s="203"/>
      <c r="Y393" s="203"/>
      <c r="Z393" s="203"/>
      <c r="AA393" s="203"/>
      <c r="AB393" s="203"/>
      <c r="AC393" s="203"/>
    </row>
    <row r="394" ht="22.5" hidden="1" customHeight="1">
      <c r="A394" s="334">
        <v>46072.0</v>
      </c>
      <c r="B394" s="335"/>
      <c r="C394" s="279" t="s">
        <v>541</v>
      </c>
      <c r="D394" s="269" t="s">
        <v>163</v>
      </c>
      <c r="E394" s="303"/>
      <c r="F394" s="279" t="s">
        <v>735</v>
      </c>
      <c r="G394" s="336" t="s">
        <v>736</v>
      </c>
      <c r="H394" s="337" t="s">
        <v>1415</v>
      </c>
      <c r="I394" s="284">
        <v>880000.0</v>
      </c>
      <c r="J394" s="284" t="s">
        <v>1416</v>
      </c>
      <c r="K394" s="279" t="s">
        <v>1417</v>
      </c>
      <c r="L394" s="279" t="s">
        <v>12</v>
      </c>
      <c r="M394" s="273" t="s">
        <v>81</v>
      </c>
      <c r="N394" s="338" t="s">
        <v>17</v>
      </c>
      <c r="O394" s="269" t="str">
        <f>IF(COUNTIFS('보고서 검토일지(26년)'!$H:$H, $G394, '보고서 검토일지(26년)'!$M:$M, "0", '보고서 검토일지(26년)'!$G:$G, $F394)&gt;0, "완료", "")</f>
        <v>완료</v>
      </c>
      <c r="P394" s="267">
        <v>46081.0</v>
      </c>
      <c r="Q394" s="267">
        <v>46111.0</v>
      </c>
      <c r="R394" s="284">
        <v>880000.0</v>
      </c>
      <c r="S394" s="335"/>
      <c r="T394" s="279"/>
      <c r="U394" s="203"/>
      <c r="V394" s="203"/>
      <c r="W394" s="203"/>
      <c r="X394" s="203"/>
      <c r="Y394" s="203"/>
      <c r="Z394" s="203"/>
      <c r="AA394" s="203"/>
      <c r="AB394" s="203"/>
      <c r="AC394" s="203"/>
    </row>
    <row r="395" ht="22.5" hidden="1" customHeight="1">
      <c r="A395" s="334">
        <v>46072.0</v>
      </c>
      <c r="B395" s="335"/>
      <c r="C395" s="279" t="s">
        <v>1613</v>
      </c>
      <c r="D395" s="269" t="s">
        <v>104</v>
      </c>
      <c r="E395" s="303"/>
      <c r="F395" s="279" t="s">
        <v>654</v>
      </c>
      <c r="G395" s="336" t="s">
        <v>897</v>
      </c>
      <c r="H395" s="337" t="s">
        <v>1415</v>
      </c>
      <c r="I395" s="284">
        <v>660000.0</v>
      </c>
      <c r="J395" s="284">
        <v>9.96E8</v>
      </c>
      <c r="K395" s="279" t="s">
        <v>1417</v>
      </c>
      <c r="L395" s="279" t="s">
        <v>12</v>
      </c>
      <c r="M395" s="273" t="s">
        <v>88</v>
      </c>
      <c r="N395" s="338" t="s">
        <v>17</v>
      </c>
      <c r="O395" s="269" t="str">
        <f>IF(COUNTIFS('보고서 검토일지(26년)'!$H:$H, $G395, '보고서 검토일지(26년)'!$M:$M, "0", '보고서 검토일지(26년)'!$G:$G, $F395)&gt;0, "완료", "")</f>
        <v>완료</v>
      </c>
      <c r="P395" s="323">
        <v>46079.0</v>
      </c>
      <c r="Q395" s="323">
        <v>46100.0</v>
      </c>
      <c r="R395" s="324">
        <v>660000.0</v>
      </c>
      <c r="S395" s="325">
        <v>46112.0</v>
      </c>
      <c r="T395" s="279"/>
      <c r="U395" s="203"/>
      <c r="V395" s="203"/>
      <c r="W395" s="203"/>
      <c r="X395" s="203"/>
      <c r="Y395" s="203"/>
      <c r="Z395" s="203"/>
      <c r="AA395" s="203"/>
      <c r="AB395" s="203"/>
      <c r="AC395" s="203"/>
    </row>
    <row r="396" ht="22.5" hidden="1" customHeight="1">
      <c r="A396" s="327">
        <v>46066.0</v>
      </c>
      <c r="B396" s="333"/>
      <c r="C396" s="237" t="s">
        <v>1613</v>
      </c>
      <c r="D396" s="231" t="s">
        <v>1427</v>
      </c>
      <c r="E396" s="303"/>
      <c r="F396" s="237" t="s">
        <v>1804</v>
      </c>
      <c r="G396" s="331" t="s">
        <v>1805</v>
      </c>
      <c r="H396" s="332" t="s">
        <v>1430</v>
      </c>
      <c r="I396" s="239">
        <v>1650000.0</v>
      </c>
      <c r="J396" s="239" t="s">
        <v>1416</v>
      </c>
      <c r="K396" s="237" t="s">
        <v>1417</v>
      </c>
      <c r="L396" s="237" t="s">
        <v>1427</v>
      </c>
      <c r="M396" s="235"/>
      <c r="N396" s="235"/>
      <c r="O396" s="235"/>
      <c r="P396" s="230"/>
      <c r="Q396" s="230"/>
      <c r="R396" s="239"/>
      <c r="S396" s="333"/>
      <c r="T396" s="237" t="s">
        <v>1604</v>
      </c>
      <c r="U396" s="203"/>
      <c r="V396" s="203"/>
      <c r="W396" s="203"/>
      <c r="X396" s="203"/>
      <c r="Y396" s="203"/>
      <c r="Z396" s="203"/>
      <c r="AA396" s="203"/>
      <c r="AB396" s="203"/>
      <c r="AC396" s="203"/>
    </row>
    <row r="397" ht="22.5" hidden="1" customHeight="1">
      <c r="A397" s="327">
        <v>46066.0</v>
      </c>
      <c r="B397" s="333"/>
      <c r="C397" s="237" t="s">
        <v>1615</v>
      </c>
      <c r="D397" s="231" t="s">
        <v>223</v>
      </c>
      <c r="E397" s="303"/>
      <c r="F397" s="237" t="s">
        <v>1806</v>
      </c>
      <c r="G397" s="331" t="s">
        <v>1807</v>
      </c>
      <c r="H397" s="332" t="s">
        <v>1415</v>
      </c>
      <c r="I397" s="239">
        <v>1650000.0</v>
      </c>
      <c r="J397" s="239">
        <v>5.7111E8</v>
      </c>
      <c r="K397" s="237" t="s">
        <v>1417</v>
      </c>
      <c r="L397" s="237" t="s">
        <v>14</v>
      </c>
      <c r="M397" s="235"/>
      <c r="N397" s="235"/>
      <c r="O397" s="235"/>
      <c r="P397" s="230"/>
      <c r="Q397" s="230"/>
      <c r="R397" s="239"/>
      <c r="S397" s="333"/>
      <c r="T397" s="237"/>
      <c r="U397" s="203"/>
      <c r="V397" s="203"/>
      <c r="W397" s="203"/>
      <c r="X397" s="203"/>
      <c r="Y397" s="203"/>
      <c r="Z397" s="203"/>
      <c r="AA397" s="203"/>
      <c r="AB397" s="203"/>
      <c r="AC397" s="203"/>
    </row>
    <row r="398" ht="22.5" hidden="1" customHeight="1">
      <c r="A398" s="327">
        <v>46065.0</v>
      </c>
      <c r="B398" s="333"/>
      <c r="C398" s="237" t="s">
        <v>1621</v>
      </c>
      <c r="D398" s="231" t="s">
        <v>1427</v>
      </c>
      <c r="E398" s="303"/>
      <c r="F398" s="237" t="s">
        <v>597</v>
      </c>
      <c r="G398" s="331" t="s">
        <v>1808</v>
      </c>
      <c r="H398" s="332" t="s">
        <v>1430</v>
      </c>
      <c r="I398" s="239">
        <v>1100000.0</v>
      </c>
      <c r="J398" s="239" t="s">
        <v>25</v>
      </c>
      <c r="K398" s="237" t="s">
        <v>1417</v>
      </c>
      <c r="L398" s="237" t="s">
        <v>1427</v>
      </c>
      <c r="M398" s="235"/>
      <c r="N398" s="235"/>
      <c r="O398" s="235"/>
      <c r="P398" s="230"/>
      <c r="Q398" s="230"/>
      <c r="R398" s="239"/>
      <c r="S398" s="333"/>
      <c r="T398" s="237" t="s">
        <v>1449</v>
      </c>
      <c r="U398" s="203"/>
      <c r="V398" s="203"/>
      <c r="W398" s="203"/>
      <c r="X398" s="203"/>
      <c r="Y398" s="203"/>
      <c r="Z398" s="203"/>
      <c r="AA398" s="203"/>
      <c r="AB398" s="203"/>
      <c r="AC398" s="203"/>
    </row>
    <row r="399" ht="22.5" hidden="1" customHeight="1">
      <c r="A399" s="327">
        <v>46065.0</v>
      </c>
      <c r="B399" s="333"/>
      <c r="C399" s="237" t="s">
        <v>1621</v>
      </c>
      <c r="D399" s="231" t="s">
        <v>1427</v>
      </c>
      <c r="E399" s="303"/>
      <c r="F399" s="237" t="s">
        <v>1491</v>
      </c>
      <c r="G399" s="331" t="s">
        <v>1809</v>
      </c>
      <c r="H399" s="332" t="s">
        <v>1430</v>
      </c>
      <c r="I399" s="239">
        <v>990000.0</v>
      </c>
      <c r="J399" s="239" t="s">
        <v>25</v>
      </c>
      <c r="K399" s="237" t="s">
        <v>1417</v>
      </c>
      <c r="L399" s="237" t="s">
        <v>1427</v>
      </c>
      <c r="M399" s="235"/>
      <c r="N399" s="235"/>
      <c r="O399" s="235"/>
      <c r="P399" s="230"/>
      <c r="Q399" s="230"/>
      <c r="R399" s="239"/>
      <c r="S399" s="333"/>
      <c r="T399" s="237" t="s">
        <v>1604</v>
      </c>
      <c r="U399" s="203"/>
      <c r="V399" s="203"/>
      <c r="W399" s="203"/>
      <c r="X399" s="203"/>
      <c r="Y399" s="203"/>
      <c r="Z399" s="203"/>
      <c r="AA399" s="203"/>
      <c r="AB399" s="203"/>
      <c r="AC399" s="203"/>
    </row>
    <row r="400" ht="22.5" hidden="1" customHeight="1">
      <c r="A400" s="327">
        <v>46065.0</v>
      </c>
      <c r="B400" s="333"/>
      <c r="C400" s="237" t="s">
        <v>1621</v>
      </c>
      <c r="D400" s="231" t="s">
        <v>1427</v>
      </c>
      <c r="E400" s="303"/>
      <c r="F400" s="237" t="s">
        <v>1810</v>
      </c>
      <c r="G400" s="331" t="s">
        <v>1811</v>
      </c>
      <c r="H400" s="332" t="s">
        <v>1430</v>
      </c>
      <c r="I400" s="239">
        <v>2.2E7</v>
      </c>
      <c r="J400" s="239" t="s">
        <v>25</v>
      </c>
      <c r="K400" s="237" t="s">
        <v>1417</v>
      </c>
      <c r="L400" s="237" t="s">
        <v>1427</v>
      </c>
      <c r="M400" s="235"/>
      <c r="N400" s="235"/>
      <c r="O400" s="235"/>
      <c r="P400" s="230"/>
      <c r="Q400" s="230"/>
      <c r="R400" s="239"/>
      <c r="S400" s="333"/>
      <c r="T400" s="237" t="s">
        <v>1601</v>
      </c>
      <c r="U400" s="203"/>
      <c r="V400" s="203"/>
      <c r="W400" s="203"/>
      <c r="X400" s="203"/>
      <c r="Y400" s="203"/>
      <c r="Z400" s="203"/>
      <c r="AA400" s="203"/>
      <c r="AB400" s="203"/>
      <c r="AC400" s="203"/>
    </row>
    <row r="401" ht="22.5" hidden="1" customHeight="1">
      <c r="A401" s="327">
        <v>46065.0</v>
      </c>
      <c r="B401" s="333"/>
      <c r="C401" s="237" t="s">
        <v>596</v>
      </c>
      <c r="D401" s="231" t="s">
        <v>90</v>
      </c>
      <c r="E401" s="303"/>
      <c r="F401" s="237" t="s">
        <v>1114</v>
      </c>
      <c r="G401" s="331" t="s">
        <v>1812</v>
      </c>
      <c r="H401" s="332" t="s">
        <v>1415</v>
      </c>
      <c r="I401" s="239">
        <v>880000.0</v>
      </c>
      <c r="J401" s="239">
        <v>2.5E8</v>
      </c>
      <c r="K401" s="237" t="s">
        <v>1417</v>
      </c>
      <c r="L401" s="237" t="s">
        <v>14</v>
      </c>
      <c r="M401" s="235"/>
      <c r="N401" s="235"/>
      <c r="O401" s="235"/>
      <c r="P401" s="230"/>
      <c r="Q401" s="230"/>
      <c r="R401" s="239"/>
      <c r="S401" s="333"/>
      <c r="T401" s="237"/>
      <c r="U401" s="203"/>
      <c r="V401" s="203"/>
      <c r="W401" s="203"/>
      <c r="X401" s="203"/>
      <c r="Y401" s="203"/>
      <c r="Z401" s="203"/>
      <c r="AA401" s="203"/>
      <c r="AB401" s="203"/>
      <c r="AC401" s="203"/>
    </row>
    <row r="402" ht="22.5" hidden="1" customHeight="1">
      <c r="A402" s="327">
        <v>46065.0</v>
      </c>
      <c r="B402" s="333"/>
      <c r="C402" s="237" t="s">
        <v>1613</v>
      </c>
      <c r="D402" s="231" t="s">
        <v>104</v>
      </c>
      <c r="E402" s="303"/>
      <c r="F402" s="237" t="s">
        <v>123</v>
      </c>
      <c r="G402" s="331" t="s">
        <v>753</v>
      </c>
      <c r="H402" s="332" t="s">
        <v>1415</v>
      </c>
      <c r="I402" s="239">
        <v>2200000.0</v>
      </c>
      <c r="J402" s="239">
        <v>2.8E9</v>
      </c>
      <c r="K402" s="237" t="s">
        <v>1417</v>
      </c>
      <c r="L402" s="237" t="s">
        <v>12</v>
      </c>
      <c r="M402" s="235" t="s">
        <v>88</v>
      </c>
      <c r="N402" s="338" t="s">
        <v>17</v>
      </c>
      <c r="O402" s="269" t="str">
        <f>IF(COUNTIFS('보고서 검토일지(26년)'!$H:$H, $G402, '보고서 검토일지(26년)'!$M:$M, "0", '보고서 검토일지(26년)'!$G:$G, $F402)&gt;0, "완료", "")</f>
        <v>완료</v>
      </c>
      <c r="P402" s="267">
        <v>46076.0</v>
      </c>
      <c r="Q402" s="323">
        <v>46111.0</v>
      </c>
      <c r="R402" s="324">
        <v>2200000.0</v>
      </c>
      <c r="S402" s="333"/>
      <c r="T402" s="237"/>
      <c r="U402" s="203"/>
      <c r="V402" s="203"/>
      <c r="W402" s="203"/>
      <c r="X402" s="203"/>
      <c r="Y402" s="203"/>
      <c r="Z402" s="203"/>
      <c r="AA402" s="203"/>
      <c r="AB402" s="203"/>
      <c r="AC402" s="203"/>
    </row>
    <row r="403" ht="22.5" hidden="1" customHeight="1">
      <c r="A403" s="327">
        <v>46065.0</v>
      </c>
      <c r="B403" s="333"/>
      <c r="C403" s="237" t="s">
        <v>603</v>
      </c>
      <c r="D403" s="231" t="s">
        <v>111</v>
      </c>
      <c r="E403" s="303"/>
      <c r="F403" s="237" t="s">
        <v>1813</v>
      </c>
      <c r="G403" s="331" t="s">
        <v>1814</v>
      </c>
      <c r="H403" s="332" t="s">
        <v>1415</v>
      </c>
      <c r="I403" s="239">
        <v>1100000.0</v>
      </c>
      <c r="J403" s="239" t="s">
        <v>1416</v>
      </c>
      <c r="K403" s="237" t="s">
        <v>1417</v>
      </c>
      <c r="L403" s="237" t="s">
        <v>14</v>
      </c>
      <c r="M403" s="235"/>
      <c r="N403" s="235"/>
      <c r="O403" s="235"/>
      <c r="P403" s="230"/>
      <c r="Q403" s="230"/>
      <c r="R403" s="239"/>
      <c r="S403" s="333"/>
      <c r="T403" s="237"/>
      <c r="U403" s="203"/>
      <c r="V403" s="203"/>
      <c r="W403" s="203"/>
      <c r="X403" s="203"/>
      <c r="Y403" s="203"/>
      <c r="Z403" s="203"/>
      <c r="AA403" s="203"/>
      <c r="AB403" s="203"/>
      <c r="AC403" s="203"/>
    </row>
    <row r="404" ht="22.5" hidden="1" customHeight="1">
      <c r="A404" s="327">
        <v>46065.0</v>
      </c>
      <c r="B404" s="333"/>
      <c r="C404" s="237" t="s">
        <v>541</v>
      </c>
      <c r="D404" s="231" t="s">
        <v>163</v>
      </c>
      <c r="E404" s="303"/>
      <c r="F404" s="237" t="s">
        <v>754</v>
      </c>
      <c r="G404" s="331" t="s">
        <v>1085</v>
      </c>
      <c r="H404" s="332" t="s">
        <v>1415</v>
      </c>
      <c r="I404" s="239">
        <v>1650000.0</v>
      </c>
      <c r="J404" s="239">
        <v>2.88E8</v>
      </c>
      <c r="K404" s="237" t="s">
        <v>1417</v>
      </c>
      <c r="L404" s="237" t="s">
        <v>12</v>
      </c>
      <c r="M404" s="235" t="s">
        <v>81</v>
      </c>
      <c r="N404" s="338" t="s">
        <v>17</v>
      </c>
      <c r="O404" s="269" t="str">
        <f>IF(COUNTIFS('보고서 검토일지(26년)'!$H:$H, $G404, '보고서 검토일지(26년)'!$M:$M, "0", '보고서 검토일지(26년)'!$G:$G, $F404)&gt;0, "완료", "")</f>
        <v>완료</v>
      </c>
      <c r="P404" s="267">
        <v>46077.0</v>
      </c>
      <c r="Q404" s="230">
        <v>46111.0</v>
      </c>
      <c r="R404" s="239">
        <v>1650000.0</v>
      </c>
      <c r="S404" s="325">
        <v>46112.0</v>
      </c>
      <c r="T404" s="237"/>
      <c r="U404" s="203"/>
      <c r="V404" s="203"/>
      <c r="W404" s="203"/>
      <c r="X404" s="203"/>
      <c r="Y404" s="203"/>
      <c r="Z404" s="203"/>
      <c r="AA404" s="203"/>
      <c r="AB404" s="203"/>
      <c r="AC404" s="203"/>
    </row>
    <row r="405" ht="22.5" hidden="1" customHeight="1">
      <c r="A405" s="327">
        <v>46064.0</v>
      </c>
      <c r="B405" s="333"/>
      <c r="C405" s="237" t="s">
        <v>596</v>
      </c>
      <c r="D405" s="231" t="s">
        <v>90</v>
      </c>
      <c r="E405" s="303"/>
      <c r="F405" s="237" t="s">
        <v>357</v>
      </c>
      <c r="G405" s="331" t="s">
        <v>1143</v>
      </c>
      <c r="H405" s="332" t="s">
        <v>1490</v>
      </c>
      <c r="I405" s="239">
        <v>550000.0</v>
      </c>
      <c r="J405" s="239">
        <v>9.0E7</v>
      </c>
      <c r="K405" s="237" t="s">
        <v>1417</v>
      </c>
      <c r="L405" s="237" t="s">
        <v>10</v>
      </c>
      <c r="M405" s="235" t="s">
        <v>88</v>
      </c>
      <c r="N405" s="235" t="s">
        <v>17</v>
      </c>
      <c r="O405" s="235" t="s">
        <v>17</v>
      </c>
      <c r="P405" s="230">
        <v>46064.0</v>
      </c>
      <c r="Q405" s="230">
        <v>46064.0</v>
      </c>
      <c r="R405" s="239">
        <v>550000.0</v>
      </c>
      <c r="S405" s="327">
        <v>46066.0</v>
      </c>
      <c r="T405" s="237"/>
      <c r="U405" s="203"/>
      <c r="V405" s="203"/>
      <c r="W405" s="203"/>
      <c r="X405" s="203"/>
      <c r="Y405" s="203"/>
      <c r="Z405" s="203"/>
      <c r="AA405" s="203"/>
      <c r="AB405" s="203"/>
      <c r="AC405" s="203"/>
    </row>
    <row r="406" ht="22.5" hidden="1" customHeight="1">
      <c r="A406" s="327">
        <v>46064.0</v>
      </c>
      <c r="B406" s="333"/>
      <c r="C406" s="237" t="s">
        <v>596</v>
      </c>
      <c r="D406" s="231" t="s">
        <v>90</v>
      </c>
      <c r="E406" s="303"/>
      <c r="F406" s="237" t="s">
        <v>357</v>
      </c>
      <c r="G406" s="331" t="s">
        <v>1140</v>
      </c>
      <c r="H406" s="332" t="s">
        <v>1490</v>
      </c>
      <c r="I406" s="239">
        <v>550000.0</v>
      </c>
      <c r="J406" s="239">
        <v>7.0E7</v>
      </c>
      <c r="K406" s="237" t="s">
        <v>1417</v>
      </c>
      <c r="L406" s="237" t="s">
        <v>10</v>
      </c>
      <c r="M406" s="235" t="s">
        <v>88</v>
      </c>
      <c r="N406" s="235" t="s">
        <v>17</v>
      </c>
      <c r="O406" s="235" t="s">
        <v>17</v>
      </c>
      <c r="P406" s="230">
        <v>46064.0</v>
      </c>
      <c r="Q406" s="230">
        <v>46064.0</v>
      </c>
      <c r="R406" s="239">
        <v>550000.0</v>
      </c>
      <c r="S406" s="327">
        <v>46078.0</v>
      </c>
      <c r="T406" s="237"/>
      <c r="U406" s="203"/>
      <c r="V406" s="203"/>
      <c r="W406" s="203"/>
      <c r="X406" s="203"/>
      <c r="Y406" s="203"/>
      <c r="Z406" s="203"/>
      <c r="AA406" s="203"/>
      <c r="AB406" s="203"/>
      <c r="AC406" s="203"/>
    </row>
    <row r="407" ht="22.5" hidden="1" customHeight="1">
      <c r="A407" s="327">
        <v>46064.0</v>
      </c>
      <c r="B407" s="333"/>
      <c r="C407" s="237" t="s">
        <v>1613</v>
      </c>
      <c r="D407" s="231" t="s">
        <v>104</v>
      </c>
      <c r="E407" s="303"/>
      <c r="F407" s="237" t="s">
        <v>619</v>
      </c>
      <c r="G407" s="331" t="s">
        <v>1815</v>
      </c>
      <c r="H407" s="332" t="s">
        <v>1415</v>
      </c>
      <c r="I407" s="239">
        <v>1300000.0</v>
      </c>
      <c r="J407" s="239">
        <v>3.86E8</v>
      </c>
      <c r="K407" s="237" t="s">
        <v>1417</v>
      </c>
      <c r="L407" s="237" t="s">
        <v>14</v>
      </c>
      <c r="M407" s="235"/>
      <c r="N407" s="235"/>
      <c r="O407" s="235"/>
      <c r="P407" s="230"/>
      <c r="Q407" s="230"/>
      <c r="R407" s="239"/>
      <c r="S407" s="333"/>
      <c r="T407" s="237"/>
      <c r="U407" s="203"/>
      <c r="V407" s="203"/>
      <c r="W407" s="203"/>
      <c r="X407" s="203"/>
      <c r="Y407" s="203"/>
      <c r="Z407" s="203"/>
      <c r="AA407" s="203"/>
      <c r="AB407" s="203"/>
      <c r="AC407" s="203"/>
    </row>
    <row r="408" ht="22.5" hidden="1" customHeight="1">
      <c r="A408" s="327">
        <v>46064.0</v>
      </c>
      <c r="B408" s="333"/>
      <c r="C408" s="237" t="s">
        <v>1613</v>
      </c>
      <c r="D408" s="231" t="s">
        <v>104</v>
      </c>
      <c r="E408" s="303"/>
      <c r="F408" s="237" t="s">
        <v>159</v>
      </c>
      <c r="G408" s="331" t="s">
        <v>1055</v>
      </c>
      <c r="H408" s="332" t="s">
        <v>1415</v>
      </c>
      <c r="I408" s="239">
        <v>550000.0</v>
      </c>
      <c r="J408" s="239">
        <v>7.0E7</v>
      </c>
      <c r="K408" s="237" t="s">
        <v>1417</v>
      </c>
      <c r="L408" s="237" t="s">
        <v>12</v>
      </c>
      <c r="M408" s="235" t="s">
        <v>88</v>
      </c>
      <c r="N408" s="338" t="s">
        <v>17</v>
      </c>
      <c r="O408" s="269" t="str">
        <f>IF(COUNTIFS('보고서 검토일지(26년)'!$H:$H, $G408, '보고서 검토일지(26년)'!$M:$M, "0", '보고서 검토일지(26년)'!$G:$G, $F408)&gt;0, "완료", "")</f>
        <v>완료</v>
      </c>
      <c r="P408" s="323">
        <v>46078.0</v>
      </c>
      <c r="Q408" s="323">
        <v>46079.0</v>
      </c>
      <c r="R408" s="324">
        <v>550000.0</v>
      </c>
      <c r="S408" s="325">
        <v>46090.0</v>
      </c>
      <c r="T408" s="237"/>
      <c r="U408" s="203"/>
      <c r="V408" s="203"/>
      <c r="W408" s="203"/>
      <c r="X408" s="203"/>
      <c r="Y408" s="203"/>
      <c r="Z408" s="203"/>
      <c r="AA408" s="203"/>
      <c r="AB408" s="203"/>
      <c r="AC408" s="203"/>
    </row>
    <row r="409" ht="22.5" hidden="1" customHeight="1">
      <c r="A409" s="327">
        <v>46064.0</v>
      </c>
      <c r="B409" s="333"/>
      <c r="C409" s="237" t="s">
        <v>1816</v>
      </c>
      <c r="D409" s="231" t="s">
        <v>1275</v>
      </c>
      <c r="E409" s="303"/>
      <c r="F409" s="237" t="s">
        <v>1817</v>
      </c>
      <c r="G409" s="331" t="s">
        <v>1818</v>
      </c>
      <c r="H409" s="332" t="s">
        <v>1819</v>
      </c>
      <c r="I409" s="239">
        <v>2.1E7</v>
      </c>
      <c r="J409" s="239" t="s">
        <v>1416</v>
      </c>
      <c r="K409" s="237" t="s">
        <v>1444</v>
      </c>
      <c r="L409" s="237" t="s">
        <v>10</v>
      </c>
      <c r="M409" s="235" t="s">
        <v>1066</v>
      </c>
      <c r="N409" s="257" t="s">
        <v>17</v>
      </c>
      <c r="O409" s="257" t="str">
        <f>IF(COUNTIFS('보고서 검토일지(26년)'!$H:$H, $G409, '보고서 검토일지(26년)'!$M:$M, "0", '보고서 검토일지(26년)'!$G:$G, $F409)&gt;0, "완료", "")</f>
        <v/>
      </c>
      <c r="P409" s="230">
        <v>46043.0</v>
      </c>
      <c r="Q409" s="230">
        <v>46064.0</v>
      </c>
      <c r="R409" s="239">
        <v>2.1E7</v>
      </c>
      <c r="S409" s="325">
        <v>46076.0</v>
      </c>
      <c r="T409" s="237"/>
      <c r="U409" s="203"/>
      <c r="V409" s="203"/>
      <c r="W409" s="203"/>
      <c r="X409" s="203"/>
      <c r="Y409" s="203"/>
      <c r="Z409" s="203"/>
      <c r="AA409" s="203"/>
      <c r="AB409" s="203"/>
      <c r="AC409" s="203"/>
    </row>
    <row r="410" ht="22.5" hidden="1" customHeight="1">
      <c r="A410" s="334">
        <v>46063.0</v>
      </c>
      <c r="B410" s="335"/>
      <c r="C410" s="279" t="s">
        <v>1608</v>
      </c>
      <c r="D410" s="269" t="s">
        <v>83</v>
      </c>
      <c r="E410" s="303"/>
      <c r="F410" s="279" t="s">
        <v>200</v>
      </c>
      <c r="G410" s="336" t="s">
        <v>950</v>
      </c>
      <c r="H410" s="343" t="s">
        <v>1415</v>
      </c>
      <c r="I410" s="284">
        <v>660000.0</v>
      </c>
      <c r="J410" s="344">
        <v>9.867E7</v>
      </c>
      <c r="K410" s="279" t="s">
        <v>1417</v>
      </c>
      <c r="L410" s="279" t="s">
        <v>12</v>
      </c>
      <c r="M410" s="269" t="s">
        <v>81</v>
      </c>
      <c r="N410" s="338" t="s">
        <v>17</v>
      </c>
      <c r="O410" s="269" t="str">
        <f>IF(COUNTIFS('보고서 검토일지(26년)'!$H:$H, $G410, '보고서 검토일지(26년)'!$M:$M, "0", '보고서 검토일지(26년)'!$G:$G, $F410)&gt;0, "완료", "")</f>
        <v>완료</v>
      </c>
      <c r="P410" s="323">
        <v>46072.0</v>
      </c>
      <c r="Q410" s="323">
        <v>46097.0</v>
      </c>
      <c r="R410" s="324">
        <v>660000.0</v>
      </c>
      <c r="S410" s="325">
        <v>46100.0</v>
      </c>
      <c r="T410" s="279"/>
      <c r="U410" s="203"/>
      <c r="V410" s="203"/>
      <c r="W410" s="203"/>
      <c r="X410" s="203"/>
      <c r="Y410" s="203"/>
      <c r="Z410" s="203"/>
      <c r="AA410" s="203"/>
      <c r="AB410" s="203"/>
      <c r="AC410" s="203"/>
    </row>
    <row r="411" ht="22.5" hidden="1" customHeight="1">
      <c r="A411" s="334">
        <v>46063.0</v>
      </c>
      <c r="B411" s="335"/>
      <c r="C411" s="279" t="s">
        <v>596</v>
      </c>
      <c r="D411" s="269" t="s">
        <v>90</v>
      </c>
      <c r="E411" s="303"/>
      <c r="F411" s="279" t="s">
        <v>1114</v>
      </c>
      <c r="G411" s="336" t="s">
        <v>1115</v>
      </c>
      <c r="H411" s="343" t="s">
        <v>1415</v>
      </c>
      <c r="I411" s="284">
        <v>330000.0</v>
      </c>
      <c r="J411" s="344">
        <v>6.0E7</v>
      </c>
      <c r="K411" s="279" t="s">
        <v>1417</v>
      </c>
      <c r="L411" s="279" t="s">
        <v>12</v>
      </c>
      <c r="M411" s="273" t="s">
        <v>88</v>
      </c>
      <c r="N411" s="338" t="s">
        <v>17</v>
      </c>
      <c r="O411" s="269" t="str">
        <f>IF(COUNTIFS('보고서 검토일지(26년)'!$H:$H, $G411, '보고서 검토일지(26년)'!$M:$M, "0", '보고서 검토일지(26년)'!$G:$G, $F411)&gt;0, "완료", "")</f>
        <v>완료</v>
      </c>
      <c r="P411" s="345">
        <v>46066.0</v>
      </c>
      <c r="Q411" s="345">
        <v>46066.0</v>
      </c>
      <c r="R411" s="346">
        <v>330000.0</v>
      </c>
      <c r="S411" s="325">
        <v>46091.0</v>
      </c>
      <c r="T411" s="279"/>
      <c r="U411" s="203"/>
      <c r="V411" s="203"/>
      <c r="W411" s="203"/>
      <c r="X411" s="203"/>
      <c r="Y411" s="203"/>
      <c r="Z411" s="203"/>
      <c r="AA411" s="203"/>
      <c r="AB411" s="203"/>
      <c r="AC411" s="203"/>
    </row>
    <row r="412" ht="22.5" hidden="1" customHeight="1">
      <c r="A412" s="334">
        <v>46063.0</v>
      </c>
      <c r="B412" s="335"/>
      <c r="C412" s="279" t="s">
        <v>596</v>
      </c>
      <c r="D412" s="269" t="s">
        <v>90</v>
      </c>
      <c r="E412" s="303"/>
      <c r="F412" s="279" t="s">
        <v>1114</v>
      </c>
      <c r="G412" s="336" t="s">
        <v>1116</v>
      </c>
      <c r="H412" s="343" t="s">
        <v>1415</v>
      </c>
      <c r="I412" s="284">
        <v>330000.0</v>
      </c>
      <c r="J412" s="344">
        <v>1.2E8</v>
      </c>
      <c r="K412" s="279" t="s">
        <v>1417</v>
      </c>
      <c r="L412" s="279" t="s">
        <v>12</v>
      </c>
      <c r="M412" s="273" t="s">
        <v>88</v>
      </c>
      <c r="N412" s="338" t="s">
        <v>17</v>
      </c>
      <c r="O412" s="269" t="str">
        <f>IF(COUNTIFS('보고서 검토일지(26년)'!$H:$H, $G412, '보고서 검토일지(26년)'!$M:$M, "0", '보고서 검토일지(26년)'!$G:$G, $F412)&gt;0, "완료", "")</f>
        <v>완료</v>
      </c>
      <c r="P412" s="345">
        <v>46066.0</v>
      </c>
      <c r="Q412" s="345">
        <v>46066.0</v>
      </c>
      <c r="R412" s="346">
        <v>330000.0</v>
      </c>
      <c r="S412" s="325">
        <v>46091.0</v>
      </c>
      <c r="T412" s="279"/>
      <c r="U412" s="203"/>
      <c r="V412" s="203"/>
      <c r="W412" s="203"/>
      <c r="X412" s="203"/>
      <c r="Y412" s="203"/>
      <c r="Z412" s="203"/>
      <c r="AA412" s="203"/>
      <c r="AB412" s="203"/>
      <c r="AC412" s="203"/>
    </row>
    <row r="413" ht="22.5" hidden="1" customHeight="1">
      <c r="A413" s="327">
        <v>46063.0</v>
      </c>
      <c r="B413" s="333"/>
      <c r="C413" s="237" t="s">
        <v>596</v>
      </c>
      <c r="D413" s="231" t="s">
        <v>90</v>
      </c>
      <c r="E413" s="303"/>
      <c r="F413" s="237" t="s">
        <v>105</v>
      </c>
      <c r="G413" s="331" t="s">
        <v>1820</v>
      </c>
      <c r="H413" s="347" t="s">
        <v>1415</v>
      </c>
      <c r="I413" s="239">
        <v>330000.0</v>
      </c>
      <c r="J413" s="348">
        <v>1.1E8</v>
      </c>
      <c r="K413" s="237" t="s">
        <v>1417</v>
      </c>
      <c r="L413" s="237" t="s">
        <v>14</v>
      </c>
      <c r="M413" s="333"/>
      <c r="N413" s="333"/>
      <c r="O413" s="333"/>
      <c r="P413" s="333"/>
      <c r="Q413" s="333"/>
      <c r="R413" s="349"/>
      <c r="S413" s="333"/>
      <c r="T413" s="237"/>
      <c r="U413" s="203"/>
      <c r="V413" s="203"/>
      <c r="W413" s="203"/>
      <c r="X413" s="203"/>
      <c r="Y413" s="203"/>
      <c r="Z413" s="203"/>
      <c r="AA413" s="203"/>
      <c r="AB413" s="203"/>
      <c r="AC413" s="203"/>
    </row>
    <row r="414" ht="22.5" hidden="1" customHeight="1">
      <c r="A414" s="327">
        <v>46063.0</v>
      </c>
      <c r="B414" s="333"/>
      <c r="C414" s="237" t="s">
        <v>541</v>
      </c>
      <c r="D414" s="231" t="s">
        <v>163</v>
      </c>
      <c r="E414" s="303"/>
      <c r="F414" s="237" t="s">
        <v>728</v>
      </c>
      <c r="G414" s="331" t="s">
        <v>729</v>
      </c>
      <c r="H414" s="347" t="s">
        <v>1415</v>
      </c>
      <c r="I414" s="239">
        <v>1650000.0</v>
      </c>
      <c r="J414" s="348" t="s">
        <v>1821</v>
      </c>
      <c r="K414" s="237" t="s">
        <v>1417</v>
      </c>
      <c r="L414" s="237" t="s">
        <v>12</v>
      </c>
      <c r="M414" s="273" t="s">
        <v>81</v>
      </c>
      <c r="N414" s="338" t="s">
        <v>17</v>
      </c>
      <c r="O414" s="269" t="str">
        <f>IF(COUNTIFS('보고서 검토일지(26년)'!$H:$H, $G414, '보고서 검토일지(26년)'!$M:$M, "0", '보고서 검토일지(26년)'!$G:$G, $F414)&gt;0, "완료", "")</f>
        <v>완료</v>
      </c>
      <c r="P414" s="345">
        <v>46078.0</v>
      </c>
      <c r="Q414" s="345">
        <v>46112.0</v>
      </c>
      <c r="R414" s="239">
        <v>1650000.0</v>
      </c>
      <c r="S414" s="325">
        <v>46113.0</v>
      </c>
      <c r="T414" s="237"/>
      <c r="U414" s="203"/>
      <c r="V414" s="203"/>
      <c r="W414" s="203"/>
      <c r="X414" s="203"/>
      <c r="Y414" s="203"/>
      <c r="Z414" s="203"/>
      <c r="AA414" s="203"/>
      <c r="AB414" s="203"/>
      <c r="AC414" s="203"/>
    </row>
    <row r="415" ht="22.5" hidden="1" customHeight="1">
      <c r="A415" s="327">
        <v>46063.0</v>
      </c>
      <c r="B415" s="333"/>
      <c r="C415" s="237" t="s">
        <v>596</v>
      </c>
      <c r="D415" s="231" t="s">
        <v>90</v>
      </c>
      <c r="E415" s="303"/>
      <c r="F415" s="237" t="s">
        <v>97</v>
      </c>
      <c r="G415" s="331" t="s">
        <v>768</v>
      </c>
      <c r="H415" s="347" t="s">
        <v>1415</v>
      </c>
      <c r="I415" s="239">
        <v>550000.0</v>
      </c>
      <c r="J415" s="348">
        <v>7.0E7</v>
      </c>
      <c r="K415" s="237" t="s">
        <v>1417</v>
      </c>
      <c r="L415" s="237" t="s">
        <v>12</v>
      </c>
      <c r="M415" s="273" t="s">
        <v>88</v>
      </c>
      <c r="N415" s="338" t="s">
        <v>17</v>
      </c>
      <c r="O415" s="269" t="str">
        <f>IF(COUNTIFS('보고서 검토일지(26년)'!$H:$H, $G415, '보고서 검토일지(26년)'!$M:$M, "0", '보고서 검토일지(26년)'!$G:$G, $F415)&gt;0, "완료", "")</f>
        <v>완료</v>
      </c>
      <c r="P415" s="267">
        <v>46073.0</v>
      </c>
      <c r="Q415" s="267">
        <v>46111.0</v>
      </c>
      <c r="R415" s="350">
        <v>550000.0</v>
      </c>
      <c r="S415" s="333"/>
      <c r="T415" s="237"/>
      <c r="U415" s="203"/>
      <c r="V415" s="203"/>
      <c r="W415" s="203"/>
      <c r="X415" s="203"/>
      <c r="Y415" s="203"/>
      <c r="Z415" s="203"/>
      <c r="AA415" s="203"/>
      <c r="AB415" s="203"/>
      <c r="AC415" s="203"/>
    </row>
    <row r="416" ht="22.5" hidden="1" customHeight="1">
      <c r="A416" s="327">
        <v>46063.0</v>
      </c>
      <c r="B416" s="333"/>
      <c r="C416" s="237" t="s">
        <v>1634</v>
      </c>
      <c r="D416" s="231" t="s">
        <v>332</v>
      </c>
      <c r="E416" s="303"/>
      <c r="F416" s="237" t="s">
        <v>353</v>
      </c>
      <c r="G416" s="331" t="s">
        <v>1074</v>
      </c>
      <c r="H416" s="347" t="s">
        <v>1415</v>
      </c>
      <c r="I416" s="239">
        <v>1200000.0</v>
      </c>
      <c r="J416" s="348">
        <v>1.12E8</v>
      </c>
      <c r="K416" s="237" t="s">
        <v>1417</v>
      </c>
      <c r="L416" s="237" t="s">
        <v>12</v>
      </c>
      <c r="M416" s="273" t="s">
        <v>88</v>
      </c>
      <c r="N416" s="338" t="s">
        <v>17</v>
      </c>
      <c r="O416" s="269" t="str">
        <f>IF(COUNTIFS('보고서 검토일지(26년)'!$H:$H, $G416, '보고서 검토일지(26년)'!$M:$M, "0", '보고서 검토일지(26년)'!$G:$G, $F416)&gt;0, "완료", "")</f>
        <v>완료</v>
      </c>
      <c r="P416" s="323">
        <v>46078.0</v>
      </c>
      <c r="Q416" s="323">
        <v>46087.0</v>
      </c>
      <c r="R416" s="324">
        <v>1200000.0</v>
      </c>
      <c r="S416" s="325">
        <v>46092.0</v>
      </c>
      <c r="T416" s="237"/>
      <c r="U416" s="203"/>
      <c r="V416" s="203"/>
      <c r="W416" s="203"/>
      <c r="X416" s="203"/>
      <c r="Y416" s="203"/>
      <c r="Z416" s="203"/>
      <c r="AA416" s="203"/>
      <c r="AB416" s="203"/>
      <c r="AC416" s="203"/>
    </row>
    <row r="417" ht="22.5" hidden="1" customHeight="1">
      <c r="A417" s="339">
        <v>46063.0</v>
      </c>
      <c r="B417" s="340"/>
      <c r="C417" s="250" t="s">
        <v>603</v>
      </c>
      <c r="D417" s="244" t="s">
        <v>111</v>
      </c>
      <c r="E417" s="316"/>
      <c r="F417" s="250" t="s">
        <v>1822</v>
      </c>
      <c r="G417" s="341" t="s">
        <v>1823</v>
      </c>
      <c r="H417" s="351" t="s">
        <v>1415</v>
      </c>
      <c r="I417" s="352" t="s">
        <v>25</v>
      </c>
      <c r="J417" s="353">
        <v>1.03E9</v>
      </c>
      <c r="K417" s="250" t="s">
        <v>1417</v>
      </c>
      <c r="L417" s="250" t="s">
        <v>1437</v>
      </c>
      <c r="M417" s="340"/>
      <c r="N417" s="340"/>
      <c r="O417" s="340"/>
      <c r="P417" s="340"/>
      <c r="Q417" s="340"/>
      <c r="R417" s="354"/>
      <c r="S417" s="340"/>
      <c r="T417" s="250"/>
      <c r="U417" s="207"/>
      <c r="V417" s="207"/>
      <c r="W417" s="207"/>
      <c r="X417" s="207"/>
      <c r="Y417" s="207"/>
      <c r="Z417" s="207"/>
      <c r="AA417" s="207"/>
      <c r="AB417" s="207"/>
      <c r="AC417" s="207"/>
    </row>
    <row r="418" ht="22.5" hidden="1" customHeight="1">
      <c r="A418" s="339">
        <v>46063.0</v>
      </c>
      <c r="B418" s="340"/>
      <c r="C418" s="250" t="s">
        <v>541</v>
      </c>
      <c r="D418" s="244" t="s">
        <v>163</v>
      </c>
      <c r="E418" s="316"/>
      <c r="F418" s="250" t="s">
        <v>1824</v>
      </c>
      <c r="G418" s="341" t="s">
        <v>1825</v>
      </c>
      <c r="H418" s="351" t="s">
        <v>1415</v>
      </c>
      <c r="I418" s="352" t="s">
        <v>25</v>
      </c>
      <c r="J418" s="353" t="s">
        <v>1416</v>
      </c>
      <c r="K418" s="250" t="s">
        <v>1417</v>
      </c>
      <c r="L418" s="250" t="s">
        <v>1437</v>
      </c>
      <c r="M418" s="340"/>
      <c r="N418" s="340"/>
      <c r="O418" s="340"/>
      <c r="P418" s="340"/>
      <c r="Q418" s="340"/>
      <c r="R418" s="354"/>
      <c r="S418" s="340"/>
      <c r="T418" s="250"/>
      <c r="U418" s="207"/>
      <c r="V418" s="207"/>
      <c r="W418" s="207"/>
      <c r="X418" s="207"/>
      <c r="Y418" s="207"/>
      <c r="Z418" s="207"/>
      <c r="AA418" s="207"/>
      <c r="AB418" s="207"/>
      <c r="AC418" s="207"/>
    </row>
    <row r="419" ht="22.5" hidden="1" customHeight="1">
      <c r="A419" s="334">
        <v>46062.0</v>
      </c>
      <c r="B419" s="335"/>
      <c r="C419" s="279" t="s">
        <v>1613</v>
      </c>
      <c r="D419" s="269" t="s">
        <v>104</v>
      </c>
      <c r="E419" s="303"/>
      <c r="F419" s="279" t="s">
        <v>821</v>
      </c>
      <c r="G419" s="336" t="s">
        <v>822</v>
      </c>
      <c r="H419" s="343" t="s">
        <v>1415</v>
      </c>
      <c r="I419" s="284">
        <v>440000.0</v>
      </c>
      <c r="J419" s="344">
        <v>5.4E7</v>
      </c>
      <c r="K419" s="279" t="s">
        <v>1417</v>
      </c>
      <c r="L419" s="279" t="s">
        <v>12</v>
      </c>
      <c r="M419" s="269" t="s">
        <v>88</v>
      </c>
      <c r="N419" s="269" t="s">
        <v>17</v>
      </c>
      <c r="O419" s="269" t="s">
        <v>17</v>
      </c>
      <c r="P419" s="267">
        <v>46079.0</v>
      </c>
      <c r="Q419" s="267">
        <v>46107.0</v>
      </c>
      <c r="R419" s="284">
        <v>440000.0</v>
      </c>
      <c r="S419" s="325">
        <v>46107.0</v>
      </c>
      <c r="T419" s="279"/>
      <c r="U419" s="203"/>
      <c r="V419" s="203"/>
      <c r="W419" s="203"/>
      <c r="X419" s="203"/>
      <c r="Y419" s="203"/>
      <c r="Z419" s="203"/>
      <c r="AA419" s="203"/>
      <c r="AB419" s="203"/>
      <c r="AC419" s="203"/>
    </row>
    <row r="420" ht="22.5" hidden="1" customHeight="1">
      <c r="A420" s="334">
        <v>46062.0</v>
      </c>
      <c r="B420" s="335"/>
      <c r="C420" s="279" t="s">
        <v>1613</v>
      </c>
      <c r="D420" s="269" t="s">
        <v>104</v>
      </c>
      <c r="E420" s="303"/>
      <c r="F420" s="279" t="s">
        <v>1826</v>
      </c>
      <c r="G420" s="336" t="s">
        <v>1827</v>
      </c>
      <c r="H420" s="343" t="s">
        <v>1415</v>
      </c>
      <c r="I420" s="284">
        <v>1320000.0</v>
      </c>
      <c r="J420" s="344">
        <v>3.27E8</v>
      </c>
      <c r="K420" s="279" t="s">
        <v>1417</v>
      </c>
      <c r="L420" s="279" t="s">
        <v>14</v>
      </c>
      <c r="M420" s="335"/>
      <c r="N420" s="335"/>
      <c r="O420" s="335"/>
      <c r="P420" s="335"/>
      <c r="Q420" s="335"/>
      <c r="R420" s="355"/>
      <c r="S420" s="335"/>
      <c r="T420" s="279"/>
      <c r="U420" s="203"/>
      <c r="V420" s="203"/>
      <c r="W420" s="203"/>
      <c r="X420" s="203"/>
      <c r="Y420" s="203"/>
      <c r="Z420" s="203"/>
      <c r="AA420" s="203"/>
      <c r="AB420" s="203"/>
      <c r="AC420" s="203"/>
    </row>
    <row r="421" ht="22.5" hidden="1" customHeight="1">
      <c r="A421" s="334">
        <v>46062.0</v>
      </c>
      <c r="B421" s="335"/>
      <c r="C421" s="279" t="s">
        <v>1634</v>
      </c>
      <c r="D421" s="269" t="s">
        <v>332</v>
      </c>
      <c r="E421" s="303"/>
      <c r="F421" s="279" t="s">
        <v>631</v>
      </c>
      <c r="G421" s="336" t="s">
        <v>1042</v>
      </c>
      <c r="H421" s="343" t="s">
        <v>1415</v>
      </c>
      <c r="I421" s="284">
        <v>660000.0</v>
      </c>
      <c r="J421" s="344">
        <v>9.5E7</v>
      </c>
      <c r="K421" s="279" t="s">
        <v>1417</v>
      </c>
      <c r="L421" s="279" t="s">
        <v>12</v>
      </c>
      <c r="M421" s="269" t="s">
        <v>81</v>
      </c>
      <c r="N421" s="338" t="s">
        <v>17</v>
      </c>
      <c r="O421" s="269" t="str">
        <f>IF(COUNTIFS('보고서 검토일지(26년)'!$H:$H, $G421, '보고서 검토일지(26년)'!$M:$M, "0", '보고서 검토일지(26년)'!$G:$G, $F421)&gt;0, "완료", "")</f>
        <v>완료</v>
      </c>
      <c r="P421" s="323">
        <v>46062.0</v>
      </c>
      <c r="Q421" s="323">
        <v>46080.0</v>
      </c>
      <c r="R421" s="324">
        <v>660000.0</v>
      </c>
      <c r="S421" s="325">
        <v>46086.0</v>
      </c>
      <c r="T421" s="279"/>
      <c r="U421" s="203"/>
      <c r="V421" s="203"/>
      <c r="W421" s="203"/>
      <c r="X421" s="203"/>
      <c r="Y421" s="203"/>
      <c r="Z421" s="203"/>
      <c r="AA421" s="203"/>
      <c r="AB421" s="203"/>
      <c r="AC421" s="203"/>
    </row>
    <row r="422" ht="22.5" hidden="1" customHeight="1">
      <c r="A422" s="327">
        <v>46062.0</v>
      </c>
      <c r="B422" s="356"/>
      <c r="C422" s="237" t="s">
        <v>596</v>
      </c>
      <c r="D422" s="231" t="s">
        <v>90</v>
      </c>
      <c r="E422" s="303"/>
      <c r="F422" s="332" t="s">
        <v>357</v>
      </c>
      <c r="G422" s="357" t="s">
        <v>1182</v>
      </c>
      <c r="H422" s="332" t="s">
        <v>1490</v>
      </c>
      <c r="I422" s="239">
        <v>550000.0</v>
      </c>
      <c r="J422" s="348">
        <v>1.0E8</v>
      </c>
      <c r="K422" s="332" t="s">
        <v>1417</v>
      </c>
      <c r="L422" s="235" t="s">
        <v>10</v>
      </c>
      <c r="M422" s="235" t="s">
        <v>88</v>
      </c>
      <c r="N422" s="235" t="s">
        <v>17</v>
      </c>
      <c r="O422" s="231" t="str">
        <f>IF(COUNTIFS('보고서 검토일지(26년)'!$H:$H, $G422, '보고서 검토일지(26년)'!$M:$M, "0", '보고서 검토일지(26년)'!$G:$G, $F422)&gt;0, "완료", "")</f>
        <v>완료</v>
      </c>
      <c r="P422" s="230">
        <v>46062.0</v>
      </c>
      <c r="Q422" s="358">
        <v>46062.0</v>
      </c>
      <c r="R422" s="239">
        <v>550000.0</v>
      </c>
      <c r="S422" s="327">
        <v>46066.0</v>
      </c>
      <c r="T422" s="356"/>
      <c r="U422" s="203"/>
      <c r="V422" s="203"/>
      <c r="W422" s="203"/>
      <c r="X422" s="203"/>
      <c r="Y422" s="203"/>
      <c r="Z422" s="203"/>
      <c r="AA422" s="203"/>
      <c r="AB422" s="203"/>
      <c r="AC422" s="203"/>
    </row>
    <row r="423" ht="22.5" hidden="1" customHeight="1">
      <c r="A423" s="359">
        <v>46062.0</v>
      </c>
      <c r="B423" s="360"/>
      <c r="C423" s="361" t="s">
        <v>1610</v>
      </c>
      <c r="D423" s="362" t="s">
        <v>138</v>
      </c>
      <c r="E423" s="363"/>
      <c r="F423" s="364" t="s">
        <v>1828</v>
      </c>
      <c r="G423" s="365" t="s">
        <v>1829</v>
      </c>
      <c r="H423" s="364" t="s">
        <v>1415</v>
      </c>
      <c r="I423" s="366">
        <v>1.628E8</v>
      </c>
      <c r="J423" s="366" t="s">
        <v>1416</v>
      </c>
      <c r="K423" s="364" t="s">
        <v>1417</v>
      </c>
      <c r="L423" s="367" t="s">
        <v>13</v>
      </c>
      <c r="M423" s="367"/>
      <c r="N423" s="367"/>
      <c r="O423" s="362"/>
      <c r="P423" s="368"/>
      <c r="Q423" s="360"/>
      <c r="R423" s="360"/>
      <c r="S423" s="360"/>
      <c r="T423" s="360"/>
      <c r="U423" s="203"/>
      <c r="V423" s="203"/>
      <c r="W423" s="203"/>
      <c r="X423" s="203"/>
      <c r="Y423" s="203"/>
      <c r="Z423" s="203"/>
      <c r="AA423" s="203"/>
      <c r="AB423" s="203"/>
      <c r="AC423" s="203"/>
    </row>
    <row r="424" ht="22.5" hidden="1" customHeight="1">
      <c r="A424" s="230">
        <v>46062.0</v>
      </c>
      <c r="B424" s="240"/>
      <c r="C424" s="231" t="s">
        <v>541</v>
      </c>
      <c r="D424" s="231" t="s">
        <v>163</v>
      </c>
      <c r="E424" s="303"/>
      <c r="F424" s="231" t="s">
        <v>846</v>
      </c>
      <c r="G424" s="234" t="s">
        <v>847</v>
      </c>
      <c r="H424" s="233" t="s">
        <v>1415</v>
      </c>
      <c r="I424" s="239">
        <v>4400000.0</v>
      </c>
      <c r="J424" s="239" t="s">
        <v>1416</v>
      </c>
      <c r="K424" s="231" t="s">
        <v>1417</v>
      </c>
      <c r="L424" s="231" t="s">
        <v>12</v>
      </c>
      <c r="M424" s="231" t="s">
        <v>81</v>
      </c>
      <c r="N424" s="238" t="s">
        <v>17</v>
      </c>
      <c r="O424" s="231" t="str">
        <f>IF(COUNTIFS('보고서 검토일지(26년)'!$H:$H, $G424, '보고서 검토일지(26년)'!$M:$M, "0", '보고서 검토일지(26년)'!$G:$G, $F424)&gt;0, "완료", "")</f>
        <v>완료</v>
      </c>
      <c r="P424" s="326">
        <v>46091.0</v>
      </c>
      <c r="Q424" s="326">
        <v>46101.0</v>
      </c>
      <c r="R424" s="239">
        <v>4400000.0</v>
      </c>
      <c r="S424" s="325">
        <v>46105.0</v>
      </c>
      <c r="T424" s="231"/>
      <c r="U424" s="203"/>
      <c r="V424" s="203"/>
      <c r="W424" s="203"/>
      <c r="X424" s="203"/>
      <c r="Y424" s="203"/>
      <c r="Z424" s="203"/>
      <c r="AA424" s="203"/>
      <c r="AB424" s="203"/>
      <c r="AC424" s="203"/>
    </row>
    <row r="425" ht="22.5" hidden="1" customHeight="1">
      <c r="A425" s="267">
        <v>46059.0</v>
      </c>
      <c r="B425" s="276"/>
      <c r="C425" s="269" t="s">
        <v>541</v>
      </c>
      <c r="D425" s="269" t="s">
        <v>163</v>
      </c>
      <c r="E425" s="303"/>
      <c r="F425" s="269" t="s">
        <v>1111</v>
      </c>
      <c r="G425" s="272" t="s">
        <v>1112</v>
      </c>
      <c r="H425" s="271" t="s">
        <v>1415</v>
      </c>
      <c r="I425" s="284">
        <v>2200000.0</v>
      </c>
      <c r="J425" s="284" t="s">
        <v>1416</v>
      </c>
      <c r="K425" s="369" t="s">
        <v>1417</v>
      </c>
      <c r="L425" s="369" t="s">
        <v>12</v>
      </c>
      <c r="M425" s="369" t="s">
        <v>1066</v>
      </c>
      <c r="N425" s="338" t="s">
        <v>17</v>
      </c>
      <c r="O425" s="269" t="str">
        <f>IF(COUNTIFS('보고서 검토일지(26년)'!$H:$H, $G425, '보고서 검토일지(26년)'!$M:$M, "0", '보고서 검토일지(26년)'!$G:$G, $F425)&gt;0, "완료", "")</f>
        <v>완료</v>
      </c>
      <c r="P425" s="345">
        <v>46066.0</v>
      </c>
      <c r="Q425" s="345">
        <v>46066.0</v>
      </c>
      <c r="R425" s="370">
        <v>1650000.0</v>
      </c>
      <c r="S425" s="325">
        <v>46072.0</v>
      </c>
      <c r="T425" s="269"/>
      <c r="U425" s="203"/>
      <c r="V425" s="203"/>
      <c r="W425" s="203"/>
      <c r="X425" s="203"/>
      <c r="Y425" s="203"/>
      <c r="Z425" s="203"/>
      <c r="AA425" s="203"/>
      <c r="AB425" s="203"/>
      <c r="AC425" s="203"/>
    </row>
    <row r="426" ht="22.5" hidden="1" customHeight="1">
      <c r="A426" s="267">
        <v>46059.0</v>
      </c>
      <c r="B426" s="276"/>
      <c r="C426" s="269" t="s">
        <v>1608</v>
      </c>
      <c r="D426" s="269" t="s">
        <v>83</v>
      </c>
      <c r="E426" s="303"/>
      <c r="F426" s="269" t="s">
        <v>1830</v>
      </c>
      <c r="G426" s="272" t="s">
        <v>1831</v>
      </c>
      <c r="H426" s="271" t="s">
        <v>1415</v>
      </c>
      <c r="I426" s="284">
        <v>3850000.0</v>
      </c>
      <c r="J426" s="284" t="s">
        <v>1416</v>
      </c>
      <c r="K426" s="269" t="s">
        <v>1417</v>
      </c>
      <c r="L426" s="269" t="s">
        <v>12</v>
      </c>
      <c r="M426" s="371" t="s">
        <v>81</v>
      </c>
      <c r="N426" s="276"/>
      <c r="O426" s="276"/>
      <c r="P426" s="276"/>
      <c r="Q426" s="276"/>
      <c r="R426" s="372"/>
      <c r="S426" s="276"/>
      <c r="T426" s="269"/>
      <c r="U426" s="203"/>
      <c r="V426" s="203"/>
      <c r="W426" s="203"/>
      <c r="X426" s="203"/>
      <c r="Y426" s="203"/>
      <c r="Z426" s="203"/>
      <c r="AA426" s="203"/>
      <c r="AB426" s="203"/>
      <c r="AC426" s="203"/>
    </row>
    <row r="427" ht="22.5" hidden="1" customHeight="1">
      <c r="A427" s="230">
        <v>46059.0</v>
      </c>
      <c r="B427" s="240"/>
      <c r="C427" s="231" t="s">
        <v>596</v>
      </c>
      <c r="D427" s="231" t="s">
        <v>90</v>
      </c>
      <c r="E427" s="303"/>
      <c r="F427" s="231" t="s">
        <v>357</v>
      </c>
      <c r="G427" s="234" t="s">
        <v>1197</v>
      </c>
      <c r="H427" s="233" t="s">
        <v>1490</v>
      </c>
      <c r="I427" s="239">
        <v>440000.0</v>
      </c>
      <c r="J427" s="239">
        <v>4.8E7</v>
      </c>
      <c r="K427" s="231" t="s">
        <v>1417</v>
      </c>
      <c r="L427" s="231" t="s">
        <v>10</v>
      </c>
      <c r="M427" s="231" t="s">
        <v>88</v>
      </c>
      <c r="N427" s="231" t="s">
        <v>17</v>
      </c>
      <c r="O427" s="231" t="s">
        <v>17</v>
      </c>
      <c r="P427" s="230">
        <v>46059.0</v>
      </c>
      <c r="Q427" s="230">
        <v>46059.0</v>
      </c>
      <c r="R427" s="239">
        <v>440000.0</v>
      </c>
      <c r="S427" s="327">
        <v>46073.0</v>
      </c>
      <c r="T427" s="231"/>
      <c r="U427" s="203"/>
      <c r="V427" s="203"/>
      <c r="W427" s="203"/>
      <c r="X427" s="203"/>
      <c r="Y427" s="203"/>
      <c r="Z427" s="203"/>
      <c r="AA427" s="203"/>
      <c r="AB427" s="203"/>
      <c r="AC427" s="203"/>
    </row>
    <row r="428" ht="22.5" hidden="1" customHeight="1">
      <c r="A428" s="334">
        <v>46058.0</v>
      </c>
      <c r="B428" s="335"/>
      <c r="C428" s="279" t="s">
        <v>541</v>
      </c>
      <c r="D428" s="269" t="s">
        <v>163</v>
      </c>
      <c r="E428" s="303"/>
      <c r="F428" s="279" t="s">
        <v>1832</v>
      </c>
      <c r="G428" s="336" t="s">
        <v>1833</v>
      </c>
      <c r="H428" s="343" t="s">
        <v>1415</v>
      </c>
      <c r="I428" s="344">
        <v>2200000.0</v>
      </c>
      <c r="J428" s="373" t="s">
        <v>25</v>
      </c>
      <c r="K428" s="279" t="s">
        <v>1417</v>
      </c>
      <c r="L428" s="279" t="s">
        <v>14</v>
      </c>
      <c r="M428" s="335"/>
      <c r="N428" s="335"/>
      <c r="O428" s="335"/>
      <c r="P428" s="335"/>
      <c r="Q428" s="335"/>
      <c r="R428" s="355"/>
      <c r="S428" s="335"/>
      <c r="T428" s="279" t="s">
        <v>1416</v>
      </c>
      <c r="U428" s="203"/>
      <c r="V428" s="203"/>
      <c r="W428" s="203"/>
      <c r="X428" s="203"/>
      <c r="Y428" s="203"/>
      <c r="Z428" s="203"/>
      <c r="AA428" s="203"/>
      <c r="AB428" s="203"/>
      <c r="AC428" s="203"/>
    </row>
    <row r="429" ht="22.5" hidden="1" customHeight="1">
      <c r="A429" s="334">
        <v>46058.0</v>
      </c>
      <c r="B429" s="335"/>
      <c r="C429" s="279" t="s">
        <v>541</v>
      </c>
      <c r="D429" s="269" t="s">
        <v>163</v>
      </c>
      <c r="E429" s="303"/>
      <c r="F429" s="279" t="s">
        <v>1092</v>
      </c>
      <c r="G429" s="336" t="s">
        <v>1093</v>
      </c>
      <c r="H429" s="343" t="s">
        <v>1415</v>
      </c>
      <c r="I429" s="344">
        <v>1650000.0</v>
      </c>
      <c r="J429" s="373" t="s">
        <v>25</v>
      </c>
      <c r="K429" s="279" t="s">
        <v>1417</v>
      </c>
      <c r="L429" s="279" t="s">
        <v>12</v>
      </c>
      <c r="M429" s="279" t="s">
        <v>81</v>
      </c>
      <c r="N429" s="338" t="s">
        <v>17</v>
      </c>
      <c r="O429" s="269" t="str">
        <f>IF(COUNTIFS('보고서 검토일지(26년)'!$H:$H, $G429, '보고서 검토일지(26년)'!$M:$M, "0", '보고서 검토일지(26년)'!$G:$G, $F429)&gt;0, "완료", "")</f>
        <v>완료</v>
      </c>
      <c r="P429" s="323">
        <v>46076.0</v>
      </c>
      <c r="Q429" s="323">
        <v>46097.0</v>
      </c>
      <c r="R429" s="374">
        <v>1650000.0</v>
      </c>
      <c r="S429" s="325">
        <v>46112.0</v>
      </c>
      <c r="T429" s="279" t="s">
        <v>1416</v>
      </c>
      <c r="U429" s="203"/>
      <c r="V429" s="203"/>
      <c r="W429" s="203"/>
      <c r="X429" s="203"/>
      <c r="Y429" s="203"/>
      <c r="Z429" s="203"/>
      <c r="AA429" s="203"/>
      <c r="AB429" s="203"/>
      <c r="AC429" s="203"/>
    </row>
    <row r="430" ht="22.5" hidden="1" customHeight="1">
      <c r="A430" s="334">
        <v>46058.0</v>
      </c>
      <c r="B430" s="335"/>
      <c r="C430" s="279" t="s">
        <v>1613</v>
      </c>
      <c r="D430" s="269" t="s">
        <v>104</v>
      </c>
      <c r="E430" s="303"/>
      <c r="F430" s="279" t="s">
        <v>597</v>
      </c>
      <c r="G430" s="336" t="s">
        <v>1138</v>
      </c>
      <c r="H430" s="343" t="s">
        <v>1415</v>
      </c>
      <c r="I430" s="344">
        <v>990000.0</v>
      </c>
      <c r="J430" s="344">
        <v>1.485E8</v>
      </c>
      <c r="K430" s="279" t="s">
        <v>1417</v>
      </c>
      <c r="L430" s="279" t="s">
        <v>12</v>
      </c>
      <c r="M430" s="279" t="s">
        <v>81</v>
      </c>
      <c r="N430" s="338" t="s">
        <v>17</v>
      </c>
      <c r="O430" s="269" t="str">
        <f>IF(COUNTIFS('보고서 검토일지(26년)'!$H:$H, $G430, '보고서 검토일지(26년)'!$M:$M, "0", '보고서 검토일지(26년)'!$G:$G, $F430)&gt;0, "완료", "")</f>
        <v>완료</v>
      </c>
      <c r="P430" s="323">
        <v>46065.0</v>
      </c>
      <c r="Q430" s="323">
        <v>46065.0</v>
      </c>
      <c r="R430" s="324">
        <v>990000.0</v>
      </c>
      <c r="S430" s="325">
        <v>46073.0</v>
      </c>
      <c r="T430" s="279"/>
      <c r="U430" s="203"/>
      <c r="V430" s="203"/>
      <c r="W430" s="203"/>
      <c r="X430" s="203"/>
      <c r="Y430" s="203"/>
      <c r="Z430" s="203"/>
      <c r="AA430" s="203"/>
      <c r="AB430" s="203"/>
      <c r="AC430" s="203"/>
    </row>
    <row r="431" ht="22.5" hidden="1" customHeight="1">
      <c r="A431" s="334">
        <v>46058.0</v>
      </c>
      <c r="B431" s="335"/>
      <c r="C431" s="279" t="s">
        <v>1608</v>
      </c>
      <c r="D431" s="269" t="s">
        <v>83</v>
      </c>
      <c r="E431" s="303"/>
      <c r="F431" s="279" t="s">
        <v>654</v>
      </c>
      <c r="G431" s="336" t="s">
        <v>1834</v>
      </c>
      <c r="H431" s="343" t="s">
        <v>1415</v>
      </c>
      <c r="I431" s="344">
        <v>4400000.0</v>
      </c>
      <c r="J431" s="373" t="s">
        <v>25</v>
      </c>
      <c r="K431" s="279" t="s">
        <v>1417</v>
      </c>
      <c r="L431" s="279" t="s">
        <v>14</v>
      </c>
      <c r="M431" s="335"/>
      <c r="N431" s="335"/>
      <c r="O431" s="335"/>
      <c r="P431" s="335"/>
      <c r="Q431" s="335"/>
      <c r="R431" s="355"/>
      <c r="S431" s="335"/>
      <c r="T431" s="279" t="s">
        <v>1416</v>
      </c>
      <c r="U431" s="203"/>
      <c r="V431" s="203"/>
      <c r="W431" s="203"/>
      <c r="X431" s="203"/>
      <c r="Y431" s="203"/>
      <c r="Z431" s="203"/>
      <c r="AA431" s="203"/>
      <c r="AB431" s="203"/>
      <c r="AC431" s="203"/>
    </row>
    <row r="432" ht="22.5" hidden="1" customHeight="1">
      <c r="A432" s="334">
        <v>46058.0</v>
      </c>
      <c r="B432" s="335"/>
      <c r="C432" s="279" t="s">
        <v>1621</v>
      </c>
      <c r="D432" s="269" t="s">
        <v>1427</v>
      </c>
      <c r="E432" s="303"/>
      <c r="F432" s="279" t="s">
        <v>1674</v>
      </c>
      <c r="G432" s="336" t="s">
        <v>1835</v>
      </c>
      <c r="H432" s="343" t="s">
        <v>1430</v>
      </c>
      <c r="I432" s="344">
        <v>5830000.0</v>
      </c>
      <c r="J432" s="373" t="s">
        <v>25</v>
      </c>
      <c r="K432" s="279" t="s">
        <v>1417</v>
      </c>
      <c r="L432" s="279" t="s">
        <v>1427</v>
      </c>
      <c r="M432" s="335"/>
      <c r="N432" s="335"/>
      <c r="O432" s="335"/>
      <c r="P432" s="335"/>
      <c r="Q432" s="335"/>
      <c r="R432" s="355"/>
      <c r="S432" s="335"/>
      <c r="T432" s="279" t="s">
        <v>1604</v>
      </c>
      <c r="U432" s="203"/>
      <c r="V432" s="203"/>
      <c r="W432" s="203"/>
      <c r="X432" s="203"/>
      <c r="Y432" s="203"/>
      <c r="Z432" s="203"/>
      <c r="AA432" s="203"/>
      <c r="AB432" s="203"/>
      <c r="AC432" s="203"/>
    </row>
    <row r="433" ht="22.5" hidden="1" customHeight="1">
      <c r="A433" s="334">
        <v>46058.0</v>
      </c>
      <c r="B433" s="335"/>
      <c r="C433" s="279" t="s">
        <v>1621</v>
      </c>
      <c r="D433" s="269" t="s">
        <v>1427</v>
      </c>
      <c r="E433" s="303"/>
      <c r="F433" s="279" t="s">
        <v>1491</v>
      </c>
      <c r="G433" s="336" t="s">
        <v>1836</v>
      </c>
      <c r="H433" s="343" t="s">
        <v>1430</v>
      </c>
      <c r="I433" s="344">
        <v>1650000.0</v>
      </c>
      <c r="J433" s="373" t="s">
        <v>25</v>
      </c>
      <c r="K433" s="279" t="s">
        <v>1417</v>
      </c>
      <c r="L433" s="279" t="s">
        <v>1427</v>
      </c>
      <c r="M433" s="335"/>
      <c r="N433" s="335"/>
      <c r="O433" s="335"/>
      <c r="P433" s="335"/>
      <c r="Q433" s="335"/>
      <c r="R433" s="355"/>
      <c r="S433" s="335"/>
      <c r="T433" s="279" t="s">
        <v>1604</v>
      </c>
      <c r="U433" s="203"/>
      <c r="V433" s="203"/>
      <c r="W433" s="203"/>
      <c r="X433" s="203"/>
      <c r="Y433" s="203"/>
      <c r="Z433" s="203"/>
      <c r="AA433" s="203"/>
      <c r="AB433" s="203"/>
      <c r="AC433" s="203"/>
    </row>
    <row r="434" ht="22.5" hidden="1" customHeight="1">
      <c r="A434" s="327">
        <v>46058.0</v>
      </c>
      <c r="B434" s="333"/>
      <c r="C434" s="237" t="s">
        <v>1613</v>
      </c>
      <c r="D434" s="231" t="s">
        <v>104</v>
      </c>
      <c r="E434" s="303"/>
      <c r="F434" s="237" t="s">
        <v>357</v>
      </c>
      <c r="G434" s="331" t="s">
        <v>1207</v>
      </c>
      <c r="H434" s="347" t="s">
        <v>1490</v>
      </c>
      <c r="I434" s="348">
        <v>880000.0</v>
      </c>
      <c r="J434" s="348">
        <v>2.0E8</v>
      </c>
      <c r="K434" s="237" t="s">
        <v>1417</v>
      </c>
      <c r="L434" s="237" t="s">
        <v>10</v>
      </c>
      <c r="M434" s="237" t="s">
        <v>88</v>
      </c>
      <c r="N434" s="237" t="s">
        <v>17</v>
      </c>
      <c r="O434" s="231" t="str">
        <f>IF(COUNTIFS('보고서 검토일지(26년)'!$H:$H, $G434, '보고서 검토일지(26년)'!$M:$M, "0", '보고서 검토일지(26년)'!$G:$G, $F434)&gt;0, "완료", "")</f>
        <v>완료</v>
      </c>
      <c r="P434" s="327">
        <v>46058.0</v>
      </c>
      <c r="Q434" s="230">
        <v>46058.0</v>
      </c>
      <c r="R434" s="348">
        <v>880000.0</v>
      </c>
      <c r="S434" s="327">
        <v>46063.0</v>
      </c>
      <c r="T434" s="237"/>
      <c r="U434" s="203"/>
      <c r="V434" s="203"/>
      <c r="W434" s="203"/>
      <c r="X434" s="203"/>
      <c r="Y434" s="203"/>
      <c r="Z434" s="203"/>
      <c r="AA434" s="203"/>
      <c r="AB434" s="203"/>
      <c r="AC434" s="203"/>
    </row>
    <row r="435" ht="22.5" hidden="1" customHeight="1">
      <c r="A435" s="267">
        <v>46057.0</v>
      </c>
      <c r="B435" s="268"/>
      <c r="C435" s="371" t="s">
        <v>1613</v>
      </c>
      <c r="D435" s="269" t="s">
        <v>104</v>
      </c>
      <c r="E435" s="303"/>
      <c r="F435" s="269" t="s">
        <v>1837</v>
      </c>
      <c r="G435" s="375" t="s">
        <v>1838</v>
      </c>
      <c r="H435" s="271" t="s">
        <v>1415</v>
      </c>
      <c r="I435" s="284">
        <v>2750000.0</v>
      </c>
      <c r="J435" s="269" t="s">
        <v>25</v>
      </c>
      <c r="K435" s="269" t="s">
        <v>1417</v>
      </c>
      <c r="L435" s="269" t="s">
        <v>14</v>
      </c>
      <c r="M435" s="268"/>
      <c r="N435" s="268"/>
      <c r="O435" s="268"/>
      <c r="P435" s="268"/>
      <c r="Q435" s="268"/>
      <c r="R435" s="268"/>
      <c r="S435" s="268"/>
      <c r="T435" s="269" t="s">
        <v>1416</v>
      </c>
      <c r="U435" s="203"/>
      <c r="V435" s="203"/>
      <c r="W435" s="203"/>
      <c r="X435" s="203"/>
      <c r="Y435" s="203"/>
      <c r="Z435" s="203"/>
      <c r="AA435" s="203"/>
      <c r="AB435" s="203"/>
      <c r="AC435" s="203"/>
    </row>
    <row r="436" ht="22.5" hidden="1" customHeight="1">
      <c r="A436" s="267">
        <v>46057.0</v>
      </c>
      <c r="B436" s="268"/>
      <c r="C436" s="269" t="s">
        <v>603</v>
      </c>
      <c r="D436" s="269" t="s">
        <v>111</v>
      </c>
      <c r="E436" s="303"/>
      <c r="F436" s="269" t="s">
        <v>1837</v>
      </c>
      <c r="G436" s="375" t="s">
        <v>1839</v>
      </c>
      <c r="H436" s="271" t="s">
        <v>1415</v>
      </c>
      <c r="I436" s="284">
        <v>1000000.0</v>
      </c>
      <c r="J436" s="269" t="s">
        <v>25</v>
      </c>
      <c r="K436" s="269" t="s">
        <v>1417</v>
      </c>
      <c r="L436" s="269" t="s">
        <v>14</v>
      </c>
      <c r="M436" s="268"/>
      <c r="N436" s="268"/>
      <c r="O436" s="268"/>
      <c r="P436" s="268"/>
      <c r="Q436" s="268"/>
      <c r="R436" s="268"/>
      <c r="S436" s="268"/>
      <c r="T436" s="269" t="s">
        <v>1416</v>
      </c>
      <c r="U436" s="203"/>
      <c r="V436" s="203"/>
      <c r="W436" s="203"/>
      <c r="X436" s="203"/>
      <c r="Y436" s="203"/>
      <c r="Z436" s="203"/>
      <c r="AA436" s="203"/>
      <c r="AB436" s="203"/>
      <c r="AC436" s="203"/>
    </row>
    <row r="437" ht="22.5" hidden="1" customHeight="1">
      <c r="A437" s="267">
        <v>46057.0</v>
      </c>
      <c r="B437" s="268"/>
      <c r="C437" s="279" t="s">
        <v>596</v>
      </c>
      <c r="D437" s="269" t="s">
        <v>90</v>
      </c>
      <c r="E437" s="303"/>
      <c r="F437" s="269" t="s">
        <v>1114</v>
      </c>
      <c r="G437" s="375" t="s">
        <v>1840</v>
      </c>
      <c r="H437" s="271" t="s">
        <v>1415</v>
      </c>
      <c r="I437" s="284">
        <v>440000.0</v>
      </c>
      <c r="J437" s="376">
        <v>5.0E7</v>
      </c>
      <c r="K437" s="269" t="s">
        <v>1417</v>
      </c>
      <c r="L437" s="269" t="s">
        <v>14</v>
      </c>
      <c r="M437" s="268"/>
      <c r="N437" s="268"/>
      <c r="O437" s="268"/>
      <c r="P437" s="268"/>
      <c r="Q437" s="268"/>
      <c r="R437" s="268"/>
      <c r="S437" s="268"/>
      <c r="T437" s="269"/>
      <c r="U437" s="203"/>
      <c r="V437" s="203"/>
      <c r="W437" s="203"/>
      <c r="X437" s="203"/>
      <c r="Y437" s="203"/>
      <c r="Z437" s="203"/>
      <c r="AA437" s="203"/>
      <c r="AB437" s="203"/>
      <c r="AC437" s="203"/>
    </row>
    <row r="438" ht="22.5" hidden="1" customHeight="1">
      <c r="A438" s="267">
        <v>46057.0</v>
      </c>
      <c r="B438" s="268"/>
      <c r="C438" s="269" t="str">
        <f t="array" ref="C438">IFERROR(INDEX('코드분류표(보조)'!E:E, MATCH(#REF!, '코드분류표(보조)'!D:D, 0)), "")</f>
        <v/>
      </c>
      <c r="D438" s="269" t="s">
        <v>332</v>
      </c>
      <c r="E438" s="303"/>
      <c r="F438" s="269" t="s">
        <v>97</v>
      </c>
      <c r="G438" s="375" t="s">
        <v>1144</v>
      </c>
      <c r="H438" s="271" t="s">
        <v>1415</v>
      </c>
      <c r="I438" s="284">
        <v>770000.0</v>
      </c>
      <c r="J438" s="269" t="s">
        <v>25</v>
      </c>
      <c r="K438" s="269" t="s">
        <v>1417</v>
      </c>
      <c r="L438" s="269" t="s">
        <v>12</v>
      </c>
      <c r="M438" s="279" t="s">
        <v>81</v>
      </c>
      <c r="N438" s="338" t="s">
        <v>17</v>
      </c>
      <c r="O438" s="269" t="str">
        <f>IF(COUNTIFS('보고서 검토일지(26년)'!$H:$H, $G438, '보고서 검토일지(26년)'!$M:$M, "0", '보고서 검토일지(26년)'!$G:$G, $F438)&gt;0, "완료", "")</f>
        <v>완료</v>
      </c>
      <c r="P438" s="323">
        <v>46063.0</v>
      </c>
      <c r="Q438" s="323">
        <v>46064.0</v>
      </c>
      <c r="R438" s="324">
        <v>770000.0</v>
      </c>
      <c r="S438" s="325">
        <v>46078.0</v>
      </c>
      <c r="T438" s="269" t="s">
        <v>1416</v>
      </c>
      <c r="U438" s="203"/>
      <c r="V438" s="203"/>
      <c r="W438" s="203"/>
      <c r="X438" s="203"/>
      <c r="Y438" s="203"/>
      <c r="Z438" s="203"/>
      <c r="AA438" s="203"/>
      <c r="AB438" s="203"/>
      <c r="AC438" s="203"/>
    </row>
    <row r="439" ht="22.5" hidden="1" customHeight="1">
      <c r="A439" s="267">
        <v>46057.0</v>
      </c>
      <c r="B439" s="268"/>
      <c r="C439" s="269" t="str">
        <f t="array" ref="C439">IFERROR(INDEX('코드분류표(보조)'!E:E, MATCH(#REF!, '코드분류표(보조)'!D:D, 0)), "")</f>
        <v/>
      </c>
      <c r="D439" s="269" t="s">
        <v>285</v>
      </c>
      <c r="E439" s="303"/>
      <c r="F439" s="269" t="s">
        <v>1757</v>
      </c>
      <c r="G439" s="375" t="s">
        <v>1841</v>
      </c>
      <c r="H439" s="271" t="s">
        <v>1415</v>
      </c>
      <c r="I439" s="284">
        <v>2200000.0</v>
      </c>
      <c r="J439" s="269" t="s">
        <v>25</v>
      </c>
      <c r="K439" s="269" t="s">
        <v>1417</v>
      </c>
      <c r="L439" s="269" t="s">
        <v>14</v>
      </c>
      <c r="M439" s="268"/>
      <c r="N439" s="268"/>
      <c r="O439" s="268"/>
      <c r="P439" s="268"/>
      <c r="Q439" s="268"/>
      <c r="R439" s="268"/>
      <c r="S439" s="268"/>
      <c r="T439" s="269"/>
      <c r="U439" s="203"/>
      <c r="V439" s="203"/>
      <c r="W439" s="203"/>
      <c r="X439" s="203"/>
      <c r="Y439" s="203"/>
      <c r="Z439" s="203"/>
      <c r="AA439" s="203"/>
      <c r="AB439" s="203"/>
      <c r="AC439" s="203"/>
    </row>
    <row r="440" ht="22.5" hidden="1" customHeight="1">
      <c r="A440" s="334">
        <v>46056.0</v>
      </c>
      <c r="B440" s="335"/>
      <c r="C440" s="279" t="s">
        <v>1613</v>
      </c>
      <c r="D440" s="269" t="s">
        <v>332</v>
      </c>
      <c r="E440" s="303"/>
      <c r="F440" s="279" t="s">
        <v>97</v>
      </c>
      <c r="G440" s="336" t="s">
        <v>1169</v>
      </c>
      <c r="H440" s="343" t="s">
        <v>1415</v>
      </c>
      <c r="I440" s="377">
        <v>1100000.0</v>
      </c>
      <c r="J440" s="344">
        <v>2.0E8</v>
      </c>
      <c r="K440" s="279" t="s">
        <v>1417</v>
      </c>
      <c r="L440" s="279" t="s">
        <v>12</v>
      </c>
      <c r="M440" s="279" t="s">
        <v>81</v>
      </c>
      <c r="N440" s="338" t="s">
        <v>17</v>
      </c>
      <c r="O440" s="269" t="str">
        <f>IF(COUNTIFS('보고서 검토일지(26년)'!$H:$H, $G440, '보고서 검토일지(26년)'!$M:$M, "0", '보고서 검토일지(26년)'!$G:$G, $F440)&gt;0, "완료", "")</f>
        <v>완료</v>
      </c>
      <c r="P440" s="230">
        <v>46062.0</v>
      </c>
      <c r="Q440" s="230">
        <v>46113.0</v>
      </c>
      <c r="R440" s="377">
        <v>1100000.0</v>
      </c>
      <c r="S440" s="335"/>
      <c r="T440" s="378"/>
      <c r="U440" s="203"/>
      <c r="V440" s="203"/>
      <c r="W440" s="203"/>
      <c r="X440" s="203"/>
      <c r="Y440" s="203"/>
      <c r="Z440" s="203"/>
      <c r="AA440" s="203"/>
      <c r="AB440" s="203"/>
      <c r="AC440" s="203"/>
    </row>
    <row r="441" ht="22.5" hidden="1" customHeight="1">
      <c r="A441" s="334">
        <v>46056.0</v>
      </c>
      <c r="B441" s="335"/>
      <c r="C441" s="279" t="s">
        <v>596</v>
      </c>
      <c r="D441" s="269" t="s">
        <v>104</v>
      </c>
      <c r="E441" s="303"/>
      <c r="F441" s="279" t="s">
        <v>1063</v>
      </c>
      <c r="G441" s="336" t="s">
        <v>1064</v>
      </c>
      <c r="H441" s="343" t="s">
        <v>1415</v>
      </c>
      <c r="I441" s="344">
        <v>550000.0</v>
      </c>
      <c r="J441" s="344">
        <v>9.76E7</v>
      </c>
      <c r="K441" s="279" t="s">
        <v>1417</v>
      </c>
      <c r="L441" s="279" t="s">
        <v>12</v>
      </c>
      <c r="M441" s="279" t="s">
        <v>88</v>
      </c>
      <c r="N441" s="338" t="s">
        <v>17</v>
      </c>
      <c r="O441" s="269" t="str">
        <f>IF(COUNTIFS('보고서 검토일지(26년)'!$H:$H, $G441, '보고서 검토일지(26년)'!$M:$M, "0", '보고서 검토일지(26년)'!$G:$G, $F441)&gt;0, "완료", "")</f>
        <v>완료</v>
      </c>
      <c r="P441" s="323">
        <v>46065.0</v>
      </c>
      <c r="Q441" s="323">
        <v>46072.0</v>
      </c>
      <c r="R441" s="324">
        <v>550000.0</v>
      </c>
      <c r="S441" s="325">
        <v>46079.0</v>
      </c>
      <c r="T441" s="378"/>
      <c r="U441" s="203"/>
      <c r="V441" s="203"/>
      <c r="W441" s="203"/>
      <c r="X441" s="203"/>
      <c r="Y441" s="203"/>
      <c r="Z441" s="203"/>
      <c r="AA441" s="203"/>
      <c r="AB441" s="203"/>
      <c r="AC441" s="203"/>
    </row>
    <row r="442" ht="22.5" hidden="1" customHeight="1">
      <c r="A442" s="334">
        <v>46056.0</v>
      </c>
      <c r="B442" s="335"/>
      <c r="C442" s="279" t="s">
        <v>596</v>
      </c>
      <c r="D442" s="269" t="s">
        <v>90</v>
      </c>
      <c r="E442" s="303"/>
      <c r="F442" s="279" t="s">
        <v>1114</v>
      </c>
      <c r="G442" s="336" t="s">
        <v>1842</v>
      </c>
      <c r="H442" s="343" t="s">
        <v>1415</v>
      </c>
      <c r="I442" s="344">
        <v>770000.0</v>
      </c>
      <c r="J442" s="344">
        <v>2.0E8</v>
      </c>
      <c r="K442" s="279" t="s">
        <v>1417</v>
      </c>
      <c r="L442" s="279" t="s">
        <v>14</v>
      </c>
      <c r="M442" s="335"/>
      <c r="N442" s="335"/>
      <c r="O442" s="335"/>
      <c r="P442" s="335"/>
      <c r="Q442" s="335"/>
      <c r="R442" s="355"/>
      <c r="S442" s="335"/>
      <c r="T442" s="378"/>
      <c r="U442" s="203"/>
      <c r="V442" s="203"/>
      <c r="W442" s="203"/>
      <c r="X442" s="203"/>
      <c r="Y442" s="203"/>
      <c r="Z442" s="203"/>
      <c r="AA442" s="203"/>
      <c r="AB442" s="203"/>
      <c r="AC442" s="203"/>
    </row>
    <row r="443" ht="22.5" hidden="1" customHeight="1">
      <c r="A443" s="334">
        <v>46056.0</v>
      </c>
      <c r="B443" s="268"/>
      <c r="C443" s="269" t="s">
        <v>1843</v>
      </c>
      <c r="D443" s="269" t="s">
        <v>163</v>
      </c>
      <c r="E443" s="303"/>
      <c r="F443" s="269" t="s">
        <v>200</v>
      </c>
      <c r="G443" s="375" t="s">
        <v>1106</v>
      </c>
      <c r="H443" s="343" t="s">
        <v>1415</v>
      </c>
      <c r="I443" s="284">
        <v>1980000.0</v>
      </c>
      <c r="J443" s="284">
        <v>4.38E8</v>
      </c>
      <c r="K443" s="269" t="s">
        <v>1417</v>
      </c>
      <c r="L443" s="269" t="s">
        <v>12</v>
      </c>
      <c r="M443" s="279" t="s">
        <v>81</v>
      </c>
      <c r="N443" s="338" t="s">
        <v>17</v>
      </c>
      <c r="O443" s="269" t="str">
        <f>IF(COUNTIFS('보고서 검토일지(26년)'!$H:$H, $G443, '보고서 검토일지(26년)'!$M:$M, "0", '보고서 검토일지(26년)'!$G:$G, $F443)&gt;0, "완료", "")</f>
        <v>완료</v>
      </c>
      <c r="P443" s="267">
        <v>46072.0</v>
      </c>
      <c r="Q443" s="268"/>
      <c r="R443" s="268"/>
      <c r="S443" s="268"/>
      <c r="T443" s="269"/>
      <c r="U443" s="203"/>
      <c r="V443" s="203"/>
      <c r="W443" s="203"/>
      <c r="X443" s="203"/>
      <c r="Y443" s="203"/>
      <c r="Z443" s="203"/>
      <c r="AA443" s="203"/>
      <c r="AB443" s="203"/>
      <c r="AC443" s="203"/>
    </row>
    <row r="444" ht="22.5" hidden="1" customHeight="1">
      <c r="A444" s="325">
        <v>46055.0</v>
      </c>
      <c r="B444" s="379"/>
      <c r="C444" s="371" t="s">
        <v>1613</v>
      </c>
      <c r="D444" s="380" t="s">
        <v>104</v>
      </c>
      <c r="E444" s="303"/>
      <c r="F444" s="371" t="s">
        <v>97</v>
      </c>
      <c r="G444" s="381" t="s">
        <v>1844</v>
      </c>
      <c r="H444" s="382" t="s">
        <v>1415</v>
      </c>
      <c r="I444" s="383">
        <v>990000.0</v>
      </c>
      <c r="J444" s="383">
        <v>1.7E8</v>
      </c>
      <c r="K444" s="371" t="s">
        <v>1417</v>
      </c>
      <c r="L444" s="371" t="s">
        <v>14</v>
      </c>
      <c r="M444" s="384"/>
      <c r="N444" s="384"/>
      <c r="O444" s="384"/>
      <c r="P444" s="385"/>
      <c r="Q444" s="379"/>
      <c r="R444" s="386"/>
      <c r="S444" s="379"/>
      <c r="T444" s="387"/>
      <c r="U444" s="203"/>
      <c r="V444" s="203"/>
      <c r="W444" s="203"/>
      <c r="X444" s="203"/>
      <c r="Y444" s="203"/>
      <c r="Z444" s="203"/>
      <c r="AA444" s="203"/>
      <c r="AB444" s="203"/>
      <c r="AC444" s="203"/>
    </row>
    <row r="445" ht="22.5" hidden="1" customHeight="1">
      <c r="A445" s="325">
        <v>46052.0</v>
      </c>
      <c r="B445" s="379"/>
      <c r="C445" s="371" t="s">
        <v>596</v>
      </c>
      <c r="D445" s="269" t="s">
        <v>90</v>
      </c>
      <c r="E445" s="303"/>
      <c r="F445" s="371" t="s">
        <v>715</v>
      </c>
      <c r="G445" s="381" t="s">
        <v>1087</v>
      </c>
      <c r="H445" s="382" t="s">
        <v>1415</v>
      </c>
      <c r="I445" s="383">
        <v>440000.0</v>
      </c>
      <c r="J445" s="383">
        <v>7.0E7</v>
      </c>
      <c r="K445" s="371" t="s">
        <v>1417</v>
      </c>
      <c r="L445" s="371" t="s">
        <v>12</v>
      </c>
      <c r="M445" s="371" t="s">
        <v>88</v>
      </c>
      <c r="N445" s="338" t="s">
        <v>17</v>
      </c>
      <c r="O445" s="269" t="str">
        <f>IF(COUNTIFS('보고서 검토일지(26년)'!$H:$H, $G445, '보고서 검토일지(26년)'!$M:$M, "0", '보고서 검토일지(26년)'!$G:$G, $F445)&gt;0, "완료", "")</f>
        <v>완료</v>
      </c>
      <c r="P445" s="323">
        <v>46077.0</v>
      </c>
      <c r="Q445" s="323">
        <v>46077.0</v>
      </c>
      <c r="R445" s="324">
        <v>440000.0</v>
      </c>
      <c r="S445" s="325">
        <v>46084.0</v>
      </c>
      <c r="T445" s="387"/>
      <c r="U445" s="203"/>
      <c r="V445" s="203"/>
      <c r="W445" s="203"/>
      <c r="X445" s="203"/>
      <c r="Y445" s="203"/>
      <c r="Z445" s="203"/>
      <c r="AA445" s="203"/>
      <c r="AB445" s="203"/>
      <c r="AC445" s="203"/>
    </row>
    <row r="446" ht="22.5" hidden="1" customHeight="1">
      <c r="A446" s="325">
        <v>46052.0</v>
      </c>
      <c r="B446" s="379"/>
      <c r="C446" s="371" t="s">
        <v>1621</v>
      </c>
      <c r="D446" s="380" t="s">
        <v>1427</v>
      </c>
      <c r="E446" s="303"/>
      <c r="F446" s="371" t="s">
        <v>1845</v>
      </c>
      <c r="G446" s="381" t="s">
        <v>1846</v>
      </c>
      <c r="H446" s="382" t="s">
        <v>1430</v>
      </c>
      <c r="I446" s="383">
        <v>1650000.0</v>
      </c>
      <c r="J446" s="383" t="s">
        <v>25</v>
      </c>
      <c r="K446" s="371" t="s">
        <v>1417</v>
      </c>
      <c r="L446" s="371" t="s">
        <v>1427</v>
      </c>
      <c r="M446" s="384"/>
      <c r="N446" s="384"/>
      <c r="O446" s="384"/>
      <c r="P446" s="385"/>
      <c r="Q446" s="385"/>
      <c r="R446" s="386"/>
      <c r="S446" s="379"/>
      <c r="T446" s="371" t="s">
        <v>1431</v>
      </c>
      <c r="U446" s="203"/>
      <c r="V446" s="203"/>
      <c r="W446" s="203"/>
      <c r="X446" s="203"/>
      <c r="Y446" s="203"/>
      <c r="Z446" s="203"/>
      <c r="AA446" s="203"/>
      <c r="AB446" s="203"/>
      <c r="AC446" s="203"/>
    </row>
    <row r="447" ht="22.5" hidden="1" customHeight="1">
      <c r="A447" s="325">
        <v>46052.0</v>
      </c>
      <c r="B447" s="379"/>
      <c r="C447" s="371" t="s">
        <v>1700</v>
      </c>
      <c r="D447" s="380" t="s">
        <v>771</v>
      </c>
      <c r="E447" s="303"/>
      <c r="F447" s="371" t="s">
        <v>1847</v>
      </c>
      <c r="G447" s="381" t="s">
        <v>1848</v>
      </c>
      <c r="H447" s="382" t="s">
        <v>1415</v>
      </c>
      <c r="I447" s="383">
        <v>2200000.0</v>
      </c>
      <c r="J447" s="383" t="s">
        <v>25</v>
      </c>
      <c r="K447" s="371" t="s">
        <v>1417</v>
      </c>
      <c r="L447" s="371" t="s">
        <v>14</v>
      </c>
      <c r="M447" s="384"/>
      <c r="N447" s="384"/>
      <c r="O447" s="384"/>
      <c r="P447" s="385"/>
      <c r="Q447" s="379"/>
      <c r="R447" s="386"/>
      <c r="S447" s="379"/>
      <c r="T447" s="371" t="s">
        <v>1416</v>
      </c>
      <c r="U447" s="242"/>
      <c r="V447" s="242"/>
      <c r="W447" s="242"/>
      <c r="X447" s="242"/>
      <c r="Y447" s="242"/>
      <c r="Z447" s="242"/>
      <c r="AA447" s="242"/>
      <c r="AB447" s="242"/>
      <c r="AC447" s="242"/>
    </row>
    <row r="448" ht="22.5" hidden="1" customHeight="1">
      <c r="A448" s="325">
        <v>46050.0</v>
      </c>
      <c r="B448" s="379"/>
      <c r="C448" s="371" t="s">
        <v>1621</v>
      </c>
      <c r="D448" s="269" t="s">
        <v>1427</v>
      </c>
      <c r="E448" s="303"/>
      <c r="F448" s="371" t="s">
        <v>1845</v>
      </c>
      <c r="G448" s="381" t="s">
        <v>1849</v>
      </c>
      <c r="H448" s="382" t="s">
        <v>1430</v>
      </c>
      <c r="I448" s="383">
        <v>1430000.0</v>
      </c>
      <c r="J448" s="383" t="s">
        <v>25</v>
      </c>
      <c r="K448" s="371" t="s">
        <v>1417</v>
      </c>
      <c r="L448" s="371" t="s">
        <v>1427</v>
      </c>
      <c r="M448" s="384"/>
      <c r="N448" s="379"/>
      <c r="O448" s="384"/>
      <c r="P448" s="379"/>
      <c r="Q448" s="379"/>
      <c r="R448" s="386"/>
      <c r="S448" s="379"/>
      <c r="T448" s="371" t="s">
        <v>1431</v>
      </c>
      <c r="U448" s="203"/>
      <c r="V448" s="203"/>
      <c r="W448" s="203"/>
      <c r="X448" s="203"/>
      <c r="Y448" s="203"/>
      <c r="Z448" s="203"/>
      <c r="AA448" s="203"/>
      <c r="AB448" s="203"/>
      <c r="AC448" s="203"/>
    </row>
    <row r="449" ht="22.5" hidden="1" customHeight="1">
      <c r="A449" s="325">
        <v>46050.0</v>
      </c>
      <c r="B449" s="379"/>
      <c r="C449" s="371" t="s">
        <v>1621</v>
      </c>
      <c r="D449" s="269" t="s">
        <v>1427</v>
      </c>
      <c r="E449" s="303"/>
      <c r="F449" s="371" t="s">
        <v>1850</v>
      </c>
      <c r="G449" s="381" t="s">
        <v>1851</v>
      </c>
      <c r="H449" s="382" t="s">
        <v>1430</v>
      </c>
      <c r="I449" s="383">
        <v>1430000.0</v>
      </c>
      <c r="J449" s="383" t="s">
        <v>25</v>
      </c>
      <c r="K449" s="371" t="s">
        <v>1417</v>
      </c>
      <c r="L449" s="371" t="s">
        <v>1427</v>
      </c>
      <c r="M449" s="384"/>
      <c r="N449" s="379"/>
      <c r="O449" s="384"/>
      <c r="P449" s="379"/>
      <c r="Q449" s="379"/>
      <c r="R449" s="386"/>
      <c r="S449" s="379"/>
      <c r="T449" s="371" t="s">
        <v>1431</v>
      </c>
      <c r="U449" s="203"/>
      <c r="V449" s="203"/>
      <c r="W449" s="203"/>
      <c r="X449" s="203"/>
      <c r="Y449" s="203"/>
      <c r="Z449" s="203"/>
      <c r="AA449" s="203"/>
      <c r="AB449" s="203"/>
      <c r="AC449" s="203"/>
    </row>
    <row r="450" ht="22.5" hidden="1" customHeight="1">
      <c r="A450" s="325">
        <v>46050.0</v>
      </c>
      <c r="B450" s="379"/>
      <c r="C450" s="371" t="s">
        <v>1621</v>
      </c>
      <c r="D450" s="269" t="s">
        <v>1427</v>
      </c>
      <c r="E450" s="303"/>
      <c r="F450" s="371" t="s">
        <v>1688</v>
      </c>
      <c r="G450" s="381" t="s">
        <v>1852</v>
      </c>
      <c r="H450" s="382" t="s">
        <v>1430</v>
      </c>
      <c r="I450" s="383">
        <v>700000.0</v>
      </c>
      <c r="J450" s="383" t="s">
        <v>25</v>
      </c>
      <c r="K450" s="371" t="s">
        <v>1417</v>
      </c>
      <c r="L450" s="371" t="s">
        <v>1427</v>
      </c>
      <c r="M450" s="384"/>
      <c r="N450" s="384"/>
      <c r="O450" s="384"/>
      <c r="P450" s="385"/>
      <c r="Q450" s="379"/>
      <c r="R450" s="386"/>
      <c r="S450" s="379"/>
      <c r="T450" s="371" t="s">
        <v>1449</v>
      </c>
      <c r="U450" s="242"/>
      <c r="V450" s="242"/>
      <c r="W450" s="242"/>
      <c r="X450" s="242"/>
      <c r="Y450" s="242"/>
      <c r="Z450" s="242"/>
      <c r="AA450" s="242"/>
      <c r="AB450" s="242"/>
      <c r="AC450" s="242"/>
    </row>
    <row r="451" ht="22.5" hidden="1" customHeight="1">
      <c r="A451" s="325">
        <v>46050.0</v>
      </c>
      <c r="B451" s="379"/>
      <c r="C451" s="371" t="s">
        <v>1621</v>
      </c>
      <c r="D451" s="269" t="s">
        <v>1427</v>
      </c>
      <c r="E451" s="303"/>
      <c r="F451" s="371" t="s">
        <v>1491</v>
      </c>
      <c r="G451" s="381" t="s">
        <v>1853</v>
      </c>
      <c r="H451" s="382" t="s">
        <v>1430</v>
      </c>
      <c r="I451" s="383">
        <v>2860000.0</v>
      </c>
      <c r="J451" s="383" t="s">
        <v>25</v>
      </c>
      <c r="K451" s="371" t="s">
        <v>1417</v>
      </c>
      <c r="L451" s="371" t="s">
        <v>1427</v>
      </c>
      <c r="M451" s="384"/>
      <c r="N451" s="379"/>
      <c r="O451" s="384"/>
      <c r="P451" s="379"/>
      <c r="Q451" s="379"/>
      <c r="R451" s="386"/>
      <c r="S451" s="379"/>
      <c r="T451" s="371" t="s">
        <v>1854</v>
      </c>
      <c r="U451" s="203"/>
      <c r="V451" s="203"/>
      <c r="W451" s="203"/>
      <c r="X451" s="203"/>
      <c r="Y451" s="203"/>
      <c r="Z451" s="203"/>
      <c r="AA451" s="203"/>
      <c r="AB451" s="203"/>
      <c r="AC451" s="203"/>
    </row>
    <row r="452" ht="22.5" hidden="1" customHeight="1">
      <c r="A452" s="325">
        <v>46050.0</v>
      </c>
      <c r="B452" s="379"/>
      <c r="C452" s="371" t="s">
        <v>1613</v>
      </c>
      <c r="D452" s="269" t="s">
        <v>104</v>
      </c>
      <c r="E452" s="303"/>
      <c r="F452" s="371" t="s">
        <v>91</v>
      </c>
      <c r="G452" s="381" t="s">
        <v>472</v>
      </c>
      <c r="H452" s="382" t="s">
        <v>1415</v>
      </c>
      <c r="I452" s="383">
        <v>1980000.0</v>
      </c>
      <c r="J452" s="383">
        <v>5.5E8</v>
      </c>
      <c r="K452" s="371" t="s">
        <v>1417</v>
      </c>
      <c r="L452" s="371" t="s">
        <v>12</v>
      </c>
      <c r="M452" s="371" t="s">
        <v>88</v>
      </c>
      <c r="N452" s="338" t="s">
        <v>17</v>
      </c>
      <c r="O452" s="269" t="str">
        <f>IF(COUNTIFS('보고서 검토일지(26년)'!$H:$H, $G452, '보고서 검토일지(26년)'!$M:$M, "0", '보고서 검토일지(26년)'!$G:$G, $F452)&gt;0, "완료", "")</f>
        <v>완료</v>
      </c>
      <c r="P452" s="267">
        <v>46062.0</v>
      </c>
      <c r="Q452" s="388">
        <v>46146.0</v>
      </c>
      <c r="R452" s="383">
        <v>1980000.0</v>
      </c>
      <c r="S452" s="379"/>
      <c r="T452" s="387"/>
      <c r="U452" s="242"/>
      <c r="V452" s="242"/>
      <c r="W452" s="242"/>
      <c r="X452" s="242"/>
      <c r="Y452" s="242"/>
      <c r="Z452" s="242"/>
      <c r="AA452" s="242"/>
      <c r="AB452" s="242"/>
      <c r="AC452" s="242"/>
    </row>
    <row r="453" ht="22.5" hidden="1" customHeight="1">
      <c r="A453" s="325">
        <v>46049.0</v>
      </c>
      <c r="B453" s="387"/>
      <c r="C453" s="371" t="s">
        <v>1613</v>
      </c>
      <c r="D453" s="269" t="s">
        <v>104</v>
      </c>
      <c r="E453" s="303"/>
      <c r="F453" s="371" t="s">
        <v>123</v>
      </c>
      <c r="G453" s="381" t="s">
        <v>719</v>
      </c>
      <c r="H453" s="382" t="s">
        <v>1415</v>
      </c>
      <c r="I453" s="383">
        <v>2000000.0</v>
      </c>
      <c r="J453" s="383">
        <v>1.2E8</v>
      </c>
      <c r="K453" s="371" t="s">
        <v>1417</v>
      </c>
      <c r="L453" s="371" t="s">
        <v>12</v>
      </c>
      <c r="M453" s="371" t="s">
        <v>88</v>
      </c>
      <c r="N453" s="338" t="s">
        <v>17</v>
      </c>
      <c r="O453" s="269" t="str">
        <f>IF(COUNTIFS('보고서 검토일지(26년)'!$H:$H, $G453, '보고서 검토일지(26년)'!$M:$M, "0", '보고서 검토일지(26년)'!$G:$G, $F453)&gt;0, "완료", "")</f>
        <v>완료</v>
      </c>
      <c r="P453" s="325">
        <v>46051.0</v>
      </c>
      <c r="Q453" s="323">
        <v>46114.0</v>
      </c>
      <c r="R453" s="324">
        <v>2000000.0</v>
      </c>
      <c r="S453" s="379"/>
      <c r="T453" s="387"/>
      <c r="U453" s="203"/>
      <c r="V453" s="203"/>
      <c r="W453" s="203"/>
      <c r="X453" s="203"/>
      <c r="Y453" s="203"/>
      <c r="Z453" s="203"/>
      <c r="AA453" s="203"/>
      <c r="AB453" s="203"/>
      <c r="AC453" s="203"/>
    </row>
    <row r="454" ht="22.5" hidden="1" customHeight="1">
      <c r="A454" s="327">
        <v>46049.0</v>
      </c>
      <c r="B454" s="389"/>
      <c r="C454" s="237" t="s">
        <v>596</v>
      </c>
      <c r="D454" s="231" t="s">
        <v>104</v>
      </c>
      <c r="E454" s="289"/>
      <c r="F454" s="237" t="s">
        <v>175</v>
      </c>
      <c r="G454" s="331" t="s">
        <v>1855</v>
      </c>
      <c r="H454" s="347" t="s">
        <v>1490</v>
      </c>
      <c r="I454" s="348">
        <v>2200000.0</v>
      </c>
      <c r="J454" s="348">
        <v>2.5E9</v>
      </c>
      <c r="K454" s="237" t="s">
        <v>1417</v>
      </c>
      <c r="L454" s="237" t="s">
        <v>14</v>
      </c>
      <c r="M454" s="237"/>
      <c r="N454" s="390"/>
      <c r="O454" s="390"/>
      <c r="P454" s="391"/>
      <c r="Q454" s="333"/>
      <c r="R454" s="349"/>
      <c r="S454" s="333"/>
      <c r="T454" s="389"/>
      <c r="U454" s="242"/>
      <c r="V454" s="242"/>
      <c r="W454" s="242"/>
      <c r="X454" s="242"/>
      <c r="Y454" s="242"/>
      <c r="Z454" s="242"/>
      <c r="AA454" s="242"/>
      <c r="AB454" s="242"/>
      <c r="AC454" s="242"/>
    </row>
    <row r="455" ht="22.5" hidden="1" customHeight="1">
      <c r="A455" s="325">
        <v>46049.0</v>
      </c>
      <c r="B455" s="387"/>
      <c r="C455" s="371" t="s">
        <v>1613</v>
      </c>
      <c r="D455" s="269" t="s">
        <v>104</v>
      </c>
      <c r="E455" s="303"/>
      <c r="F455" s="371" t="s">
        <v>273</v>
      </c>
      <c r="G455" s="381" t="s">
        <v>647</v>
      </c>
      <c r="H455" s="382" t="s">
        <v>1415</v>
      </c>
      <c r="I455" s="383">
        <v>1100000.0</v>
      </c>
      <c r="J455" s="383" t="s">
        <v>25</v>
      </c>
      <c r="K455" s="371" t="s">
        <v>1417</v>
      </c>
      <c r="L455" s="371" t="s">
        <v>12</v>
      </c>
      <c r="M455" s="371" t="s">
        <v>88</v>
      </c>
      <c r="N455" s="338" t="s">
        <v>17</v>
      </c>
      <c r="O455" s="269" t="str">
        <f>IF(COUNTIFS('보고서 검토일지(26년)'!$H:$H, $G455, '보고서 검토일지(26년)'!$M:$M, "0", '보고서 검토일지(26년)'!$G:$G, $F455)&gt;0, "완료", "")</f>
        <v>완료</v>
      </c>
      <c r="P455" s="230">
        <v>46125.0</v>
      </c>
      <c r="Q455" s="230">
        <v>46127.0</v>
      </c>
      <c r="R455" s="239">
        <v>1100000.0</v>
      </c>
      <c r="S455" s="379"/>
      <c r="T455" s="371" t="s">
        <v>1416</v>
      </c>
      <c r="U455" s="242"/>
      <c r="V455" s="242"/>
      <c r="W455" s="242"/>
      <c r="X455" s="242"/>
      <c r="Y455" s="242"/>
      <c r="Z455" s="242"/>
      <c r="AA455" s="242"/>
      <c r="AB455" s="242"/>
      <c r="AC455" s="242"/>
    </row>
    <row r="456" ht="22.5" hidden="1" customHeight="1">
      <c r="A456" s="325">
        <v>46049.0</v>
      </c>
      <c r="B456" s="379"/>
      <c r="C456" s="371" t="s">
        <v>1608</v>
      </c>
      <c r="D456" s="269" t="s">
        <v>83</v>
      </c>
      <c r="E456" s="303"/>
      <c r="F456" s="371" t="s">
        <v>1856</v>
      </c>
      <c r="G456" s="381" t="s">
        <v>1857</v>
      </c>
      <c r="H456" s="382" t="s">
        <v>1415</v>
      </c>
      <c r="I456" s="383">
        <v>2.2E7</v>
      </c>
      <c r="J456" s="383" t="s">
        <v>25</v>
      </c>
      <c r="K456" s="371" t="s">
        <v>1417</v>
      </c>
      <c r="L456" s="371" t="s">
        <v>12</v>
      </c>
      <c r="M456" s="371" t="s">
        <v>81</v>
      </c>
      <c r="N456" s="379"/>
      <c r="O456" s="384"/>
      <c r="P456" s="379"/>
      <c r="Q456" s="379"/>
      <c r="R456" s="386"/>
      <c r="S456" s="379"/>
      <c r="T456" s="379"/>
      <c r="U456" s="242"/>
      <c r="V456" s="242"/>
      <c r="W456" s="242"/>
      <c r="X456" s="242"/>
      <c r="Y456" s="242"/>
      <c r="Z456" s="242"/>
      <c r="AA456" s="242"/>
      <c r="AB456" s="242"/>
      <c r="AC456" s="242"/>
    </row>
    <row r="457" ht="22.5" hidden="1" customHeight="1">
      <c r="A457" s="325">
        <v>46048.0</v>
      </c>
      <c r="B457" s="387"/>
      <c r="C457" s="371" t="s">
        <v>1621</v>
      </c>
      <c r="D457" s="269" t="s">
        <v>1427</v>
      </c>
      <c r="E457" s="303"/>
      <c r="F457" s="371" t="s">
        <v>1845</v>
      </c>
      <c r="G457" s="381" t="s">
        <v>1858</v>
      </c>
      <c r="H457" s="382" t="s">
        <v>1430</v>
      </c>
      <c r="I457" s="383">
        <v>1650000.0</v>
      </c>
      <c r="J457" s="392" t="s">
        <v>25</v>
      </c>
      <c r="K457" s="371" t="s">
        <v>1417</v>
      </c>
      <c r="L457" s="371" t="s">
        <v>1427</v>
      </c>
      <c r="M457" s="384"/>
      <c r="N457" s="384"/>
      <c r="O457" s="384"/>
      <c r="P457" s="385"/>
      <c r="Q457" s="379"/>
      <c r="R457" s="386"/>
      <c r="S457" s="379"/>
      <c r="T457" s="371" t="s">
        <v>1431</v>
      </c>
      <c r="U457" s="242"/>
      <c r="V457" s="242"/>
      <c r="W457" s="242"/>
      <c r="X457" s="242"/>
      <c r="Y457" s="242"/>
      <c r="Z457" s="242"/>
      <c r="AA457" s="242"/>
      <c r="AB457" s="242"/>
      <c r="AC457" s="242"/>
    </row>
    <row r="458" ht="22.5" hidden="1" customHeight="1">
      <c r="A458" s="325">
        <v>46048.0</v>
      </c>
      <c r="B458" s="393"/>
      <c r="C458" s="371" t="s">
        <v>1621</v>
      </c>
      <c r="D458" s="269" t="s">
        <v>1427</v>
      </c>
      <c r="E458" s="303"/>
      <c r="F458" s="371" t="s">
        <v>1712</v>
      </c>
      <c r="G458" s="381" t="s">
        <v>1859</v>
      </c>
      <c r="H458" s="382" t="s">
        <v>1430</v>
      </c>
      <c r="I458" s="383">
        <v>2750000.0</v>
      </c>
      <c r="J458" s="383" t="s">
        <v>25</v>
      </c>
      <c r="K458" s="371" t="s">
        <v>1417</v>
      </c>
      <c r="L458" s="371" t="s">
        <v>1427</v>
      </c>
      <c r="M458" s="384"/>
      <c r="N458" s="379"/>
      <c r="O458" s="384"/>
      <c r="P458" s="379"/>
      <c r="Q458" s="379"/>
      <c r="R458" s="386"/>
      <c r="S458" s="379"/>
      <c r="T458" s="371" t="s">
        <v>1431</v>
      </c>
      <c r="U458" s="203"/>
      <c r="V458" s="203"/>
      <c r="W458" s="203"/>
      <c r="X458" s="203"/>
      <c r="Y458" s="203"/>
      <c r="Z458" s="203"/>
      <c r="AA458" s="203"/>
      <c r="AB458" s="203"/>
      <c r="AC458" s="203"/>
    </row>
    <row r="459" ht="22.5" hidden="1" customHeight="1">
      <c r="A459" s="325">
        <v>46048.0</v>
      </c>
      <c r="B459" s="387"/>
      <c r="C459" s="371" t="s">
        <v>603</v>
      </c>
      <c r="D459" s="269" t="s">
        <v>111</v>
      </c>
      <c r="E459" s="303"/>
      <c r="F459" s="371" t="s">
        <v>175</v>
      </c>
      <c r="G459" s="394" t="s">
        <v>919</v>
      </c>
      <c r="H459" s="382" t="s">
        <v>1490</v>
      </c>
      <c r="I459" s="395">
        <v>2310000.0</v>
      </c>
      <c r="J459" s="395">
        <v>3.0E8</v>
      </c>
      <c r="K459" s="382" t="s">
        <v>1417</v>
      </c>
      <c r="L459" s="371" t="s">
        <v>12</v>
      </c>
      <c r="M459" s="371" t="s">
        <v>81</v>
      </c>
      <c r="N459" s="338" t="s">
        <v>17</v>
      </c>
      <c r="O459" s="269" t="str">
        <f>IF(COUNTIFS('보고서 검토일지(26년)'!$H:$H, $G459, '보고서 검토일지(26년)'!$M:$M, "0", '보고서 검토일지(26년)'!$G:$G, $F459)&gt;0, "완료", "")</f>
        <v>완료</v>
      </c>
      <c r="P459" s="325">
        <v>46048.0</v>
      </c>
      <c r="Q459" s="325">
        <v>46056.0</v>
      </c>
      <c r="R459" s="396"/>
      <c r="S459" s="397"/>
      <c r="T459" s="398"/>
      <c r="U459" s="203"/>
      <c r="V459" s="203"/>
      <c r="W459" s="203"/>
      <c r="X459" s="203"/>
      <c r="Y459" s="203"/>
      <c r="Z459" s="203"/>
      <c r="AA459" s="203"/>
      <c r="AB459" s="203"/>
      <c r="AC459" s="203"/>
    </row>
    <row r="460" ht="22.5" hidden="1" customHeight="1">
      <c r="A460" s="325">
        <v>46045.0</v>
      </c>
      <c r="B460" s="393"/>
      <c r="C460" s="371" t="s">
        <v>596</v>
      </c>
      <c r="D460" s="380" t="s">
        <v>104</v>
      </c>
      <c r="E460" s="303"/>
      <c r="F460" s="382" t="s">
        <v>643</v>
      </c>
      <c r="G460" s="399" t="s">
        <v>1265</v>
      </c>
      <c r="H460" s="382" t="s">
        <v>1415</v>
      </c>
      <c r="I460" s="395">
        <v>440000.0</v>
      </c>
      <c r="J460" s="395">
        <v>5.0E7</v>
      </c>
      <c r="K460" s="382" t="s">
        <v>1417</v>
      </c>
      <c r="L460" s="371" t="s">
        <v>12</v>
      </c>
      <c r="M460" s="371" t="s">
        <v>88</v>
      </c>
      <c r="N460" s="338" t="s">
        <v>17</v>
      </c>
      <c r="O460" s="269" t="str">
        <f>IF(COUNTIFS('보고서 검토일지(26년)'!$H:$H, $G460, '보고서 검토일지(26년)'!$M:$M, "0", '보고서 검토일지(26년)'!$G:$G, $F460)&gt;0, "완료", "")</f>
        <v>완료</v>
      </c>
      <c r="P460" s="325">
        <v>46050.0</v>
      </c>
      <c r="Q460" s="325">
        <v>46050.0</v>
      </c>
      <c r="R460" s="395">
        <v>440000.0</v>
      </c>
      <c r="S460" s="325">
        <v>46064.0</v>
      </c>
      <c r="T460" s="398"/>
      <c r="U460" s="203"/>
      <c r="V460" s="203"/>
      <c r="W460" s="203"/>
      <c r="X460" s="203"/>
      <c r="Y460" s="203"/>
      <c r="Z460" s="203"/>
      <c r="AA460" s="203"/>
      <c r="AB460" s="203"/>
      <c r="AC460" s="203"/>
    </row>
    <row r="461" ht="22.5" hidden="1" customHeight="1">
      <c r="A461" s="325">
        <v>46045.0</v>
      </c>
      <c r="B461" s="387"/>
      <c r="C461" s="371" t="s">
        <v>1613</v>
      </c>
      <c r="D461" s="269" t="s">
        <v>104</v>
      </c>
      <c r="E461" s="303"/>
      <c r="F461" s="382" t="s">
        <v>715</v>
      </c>
      <c r="G461" s="399" t="s">
        <v>1860</v>
      </c>
      <c r="H461" s="382" t="s">
        <v>1415</v>
      </c>
      <c r="I461" s="395">
        <v>770000.0</v>
      </c>
      <c r="J461" s="395">
        <v>8.0E7</v>
      </c>
      <c r="K461" s="382" t="s">
        <v>1417</v>
      </c>
      <c r="L461" s="371" t="s">
        <v>14</v>
      </c>
      <c r="M461" s="393"/>
      <c r="N461" s="393"/>
      <c r="O461" s="393"/>
      <c r="P461" s="400"/>
      <c r="Q461" s="400"/>
      <c r="R461" s="401"/>
      <c r="S461" s="397"/>
      <c r="T461" s="398"/>
      <c r="U461" s="242"/>
      <c r="V461" s="242"/>
      <c r="W461" s="242"/>
      <c r="X461" s="242"/>
      <c r="Y461" s="242"/>
      <c r="Z461" s="242"/>
      <c r="AA461" s="242"/>
      <c r="AB461" s="242"/>
      <c r="AC461" s="242"/>
    </row>
    <row r="462" ht="22.5" hidden="1" customHeight="1">
      <c r="A462" s="325">
        <v>46045.0</v>
      </c>
      <c r="B462" s="387"/>
      <c r="C462" s="371" t="s">
        <v>1615</v>
      </c>
      <c r="D462" s="269" t="s">
        <v>536</v>
      </c>
      <c r="E462" s="303"/>
      <c r="F462" s="382" t="s">
        <v>1861</v>
      </c>
      <c r="G462" s="399" t="s">
        <v>1862</v>
      </c>
      <c r="H462" s="382" t="s">
        <v>1415</v>
      </c>
      <c r="I462" s="395">
        <v>2750000.0</v>
      </c>
      <c r="J462" s="395" t="s">
        <v>25</v>
      </c>
      <c r="K462" s="382" t="s">
        <v>1417</v>
      </c>
      <c r="L462" s="371" t="s">
        <v>14</v>
      </c>
      <c r="M462" s="393"/>
      <c r="N462" s="393"/>
      <c r="O462" s="393"/>
      <c r="P462" s="400"/>
      <c r="Q462" s="400"/>
      <c r="R462" s="401"/>
      <c r="S462" s="397"/>
      <c r="T462" s="398"/>
      <c r="U462" s="242"/>
      <c r="V462" s="242"/>
      <c r="W462" s="242"/>
      <c r="X462" s="242"/>
      <c r="Y462" s="242"/>
      <c r="Z462" s="242"/>
      <c r="AA462" s="242"/>
      <c r="AB462" s="242"/>
      <c r="AC462" s="242"/>
    </row>
    <row r="463" ht="22.5" hidden="1" customHeight="1">
      <c r="A463" s="325">
        <v>46045.0</v>
      </c>
      <c r="B463" s="387"/>
      <c r="C463" s="269" t="s">
        <v>1843</v>
      </c>
      <c r="D463" s="269" t="s">
        <v>163</v>
      </c>
      <c r="E463" s="303"/>
      <c r="F463" s="371" t="s">
        <v>1863</v>
      </c>
      <c r="G463" s="381" t="s">
        <v>1864</v>
      </c>
      <c r="H463" s="382" t="s">
        <v>1415</v>
      </c>
      <c r="I463" s="383">
        <v>2200000.0</v>
      </c>
      <c r="J463" s="392" t="s">
        <v>1416</v>
      </c>
      <c r="K463" s="371" t="s">
        <v>1417</v>
      </c>
      <c r="L463" s="371" t="s">
        <v>12</v>
      </c>
      <c r="M463" s="371" t="s">
        <v>81</v>
      </c>
      <c r="N463" s="338" t="s">
        <v>17</v>
      </c>
      <c r="O463" s="269" t="str">
        <f>IF(COUNTIFS('보고서 검토일지(26년)'!$H:$H, $G463, '보고서 검토일지(26년)'!$M:$M, "0", '보고서 검토일지(26년)'!$G:$G, $F463)&gt;0, "완료", "")</f>
        <v>완료</v>
      </c>
      <c r="P463" s="402">
        <v>46063.0</v>
      </c>
      <c r="Q463" s="402">
        <v>46111.0</v>
      </c>
      <c r="R463" s="403">
        <v>2200000.0</v>
      </c>
      <c r="S463" s="379"/>
      <c r="T463" s="371"/>
      <c r="U463" s="203"/>
      <c r="V463" s="203"/>
      <c r="W463" s="203"/>
      <c r="X463" s="203"/>
      <c r="Y463" s="203"/>
      <c r="Z463" s="203"/>
      <c r="AA463" s="203"/>
      <c r="AB463" s="203"/>
      <c r="AC463" s="203"/>
    </row>
    <row r="464" ht="22.5" hidden="1" customHeight="1">
      <c r="A464" s="325">
        <v>46044.0</v>
      </c>
      <c r="B464" s="387"/>
      <c r="C464" s="371" t="s">
        <v>1733</v>
      </c>
      <c r="D464" s="380" t="s">
        <v>1039</v>
      </c>
      <c r="E464" s="303"/>
      <c r="F464" s="382" t="s">
        <v>818</v>
      </c>
      <c r="G464" s="399" t="s">
        <v>1211</v>
      </c>
      <c r="H464" s="382" t="s">
        <v>1415</v>
      </c>
      <c r="I464" s="395">
        <v>1500000.0</v>
      </c>
      <c r="J464" s="395">
        <v>2.5E8</v>
      </c>
      <c r="K464" s="382" t="s">
        <v>1417</v>
      </c>
      <c r="L464" s="371" t="s">
        <v>12</v>
      </c>
      <c r="M464" s="371" t="s">
        <v>88</v>
      </c>
      <c r="N464" s="338" t="s">
        <v>17</v>
      </c>
      <c r="O464" s="269" t="str">
        <f>IF(COUNTIFS('보고서 검토일지(26년)'!$H:$H, $G464, '보고서 검토일지(26년)'!$M:$M, "0", '보고서 검토일지(26년)'!$G:$G, $F464)&gt;0, "완료", "")</f>
        <v>완료</v>
      </c>
      <c r="P464" s="323">
        <v>46057.0</v>
      </c>
      <c r="Q464" s="323">
        <v>46062.0</v>
      </c>
      <c r="R464" s="324">
        <v>1500000.0</v>
      </c>
      <c r="S464" s="325">
        <v>46065.0</v>
      </c>
      <c r="T464" s="398"/>
      <c r="U464" s="203"/>
      <c r="V464" s="203"/>
      <c r="W464" s="203"/>
      <c r="X464" s="203"/>
      <c r="Y464" s="203"/>
      <c r="Z464" s="203"/>
      <c r="AA464" s="203"/>
      <c r="AB464" s="203"/>
      <c r="AC464" s="203"/>
    </row>
    <row r="465" ht="22.5" hidden="1" customHeight="1">
      <c r="A465" s="325">
        <v>46044.0</v>
      </c>
      <c r="B465" s="387"/>
      <c r="C465" s="371" t="s">
        <v>603</v>
      </c>
      <c r="D465" s="380" t="s">
        <v>111</v>
      </c>
      <c r="E465" s="303"/>
      <c r="F465" s="382" t="s">
        <v>631</v>
      </c>
      <c r="G465" s="399" t="s">
        <v>1176</v>
      </c>
      <c r="H465" s="382" t="s">
        <v>1415</v>
      </c>
      <c r="I465" s="395">
        <v>990000.0</v>
      </c>
      <c r="J465" s="395">
        <v>1.4E8</v>
      </c>
      <c r="K465" s="382" t="s">
        <v>1417</v>
      </c>
      <c r="L465" s="371" t="s">
        <v>12</v>
      </c>
      <c r="M465" s="371" t="s">
        <v>81</v>
      </c>
      <c r="N465" s="338" t="s">
        <v>17</v>
      </c>
      <c r="O465" s="269" t="str">
        <f>IF(COUNTIFS('보고서 검토일지(26년)'!$H:$H, $G465, '보고서 검토일지(26년)'!$M:$M, "0", '보고서 검토일지(26년)'!$G:$G, $F465)&gt;0, "완료", "")</f>
        <v>완료</v>
      </c>
      <c r="P465" s="323">
        <v>46062.0</v>
      </c>
      <c r="Q465" s="323">
        <v>46072.0</v>
      </c>
      <c r="R465" s="324">
        <v>990000.0</v>
      </c>
      <c r="S465" s="397"/>
      <c r="T465" s="398"/>
      <c r="U465" s="203"/>
      <c r="V465" s="203"/>
      <c r="W465" s="203"/>
      <c r="X465" s="203"/>
      <c r="Y465" s="203"/>
      <c r="Z465" s="203"/>
      <c r="AA465" s="203"/>
      <c r="AB465" s="203"/>
      <c r="AC465" s="203"/>
    </row>
    <row r="466" ht="22.5" hidden="1" customHeight="1">
      <c r="A466" s="325">
        <v>46044.0</v>
      </c>
      <c r="B466" s="393"/>
      <c r="C466" s="371" t="s">
        <v>1621</v>
      </c>
      <c r="D466" s="380" t="s">
        <v>1427</v>
      </c>
      <c r="E466" s="303"/>
      <c r="F466" s="382" t="s">
        <v>1865</v>
      </c>
      <c r="G466" s="399" t="s">
        <v>1866</v>
      </c>
      <c r="H466" s="382" t="s">
        <v>1430</v>
      </c>
      <c r="I466" s="395">
        <v>2530000.0</v>
      </c>
      <c r="J466" s="395" t="s">
        <v>25</v>
      </c>
      <c r="K466" s="382" t="s">
        <v>1417</v>
      </c>
      <c r="L466" s="371" t="s">
        <v>1427</v>
      </c>
      <c r="M466" s="393"/>
      <c r="N466" s="393"/>
      <c r="O466" s="393"/>
      <c r="P466" s="400"/>
      <c r="Q466" s="400"/>
      <c r="R466" s="401"/>
      <c r="S466" s="397"/>
      <c r="T466" s="404" t="s">
        <v>1633</v>
      </c>
      <c r="U466" s="242"/>
      <c r="V466" s="242"/>
      <c r="W466" s="242"/>
      <c r="X466" s="242"/>
      <c r="Y466" s="242"/>
      <c r="Z466" s="242"/>
      <c r="AA466" s="242"/>
      <c r="AB466" s="242"/>
      <c r="AC466" s="242"/>
    </row>
    <row r="467" ht="22.5" hidden="1" customHeight="1">
      <c r="A467" s="405">
        <v>46043.0</v>
      </c>
      <c r="B467" s="387"/>
      <c r="C467" s="371" t="s">
        <v>603</v>
      </c>
      <c r="D467" s="380" t="s">
        <v>111</v>
      </c>
      <c r="E467" s="303"/>
      <c r="F467" s="382" t="s">
        <v>123</v>
      </c>
      <c r="G467" s="399" t="s">
        <v>1153</v>
      </c>
      <c r="H467" s="382" t="s">
        <v>1415</v>
      </c>
      <c r="I467" s="395">
        <v>990000.0</v>
      </c>
      <c r="J467" s="395">
        <v>1.5E8</v>
      </c>
      <c r="K467" s="382" t="s">
        <v>1417</v>
      </c>
      <c r="L467" s="371" t="s">
        <v>12</v>
      </c>
      <c r="M467" s="371" t="s">
        <v>81</v>
      </c>
      <c r="N467" s="338" t="s">
        <v>17</v>
      </c>
      <c r="O467" s="269" t="str">
        <f>IF(COUNTIFS('보고서 검토일지(26년)'!$H:$H, $G467, '보고서 검토일지(26년)'!$M:$M, "0", '보고서 검토일지(26년)'!$G:$G, $F467)&gt;0, "완료", "")</f>
        <v>완료</v>
      </c>
      <c r="P467" s="323">
        <v>46063.0</v>
      </c>
      <c r="Q467" s="323">
        <v>46063.0</v>
      </c>
      <c r="R467" s="324">
        <v>990000.0</v>
      </c>
      <c r="S467" s="267">
        <v>46097.0</v>
      </c>
      <c r="T467" s="406"/>
      <c r="U467" s="203"/>
      <c r="V467" s="203"/>
      <c r="W467" s="203"/>
      <c r="X467" s="203"/>
      <c r="Y467" s="203"/>
      <c r="Z467" s="203"/>
      <c r="AA467" s="203"/>
      <c r="AB467" s="203"/>
      <c r="AC467" s="203"/>
    </row>
    <row r="468" ht="22.5" hidden="1" customHeight="1">
      <c r="A468" s="325">
        <v>46043.0</v>
      </c>
      <c r="B468" s="393"/>
      <c r="C468" s="371" t="s">
        <v>603</v>
      </c>
      <c r="D468" s="380" t="s">
        <v>111</v>
      </c>
      <c r="E468" s="303"/>
      <c r="F468" s="382" t="s">
        <v>200</v>
      </c>
      <c r="G468" s="399" t="s">
        <v>1867</v>
      </c>
      <c r="H468" s="382" t="s">
        <v>1415</v>
      </c>
      <c r="I468" s="395">
        <v>2900000.0</v>
      </c>
      <c r="J468" s="395">
        <v>5.45E8</v>
      </c>
      <c r="K468" s="382" t="s">
        <v>1417</v>
      </c>
      <c r="L468" s="371" t="s">
        <v>12</v>
      </c>
      <c r="M468" s="371" t="s">
        <v>81</v>
      </c>
      <c r="N468" s="393"/>
      <c r="O468" s="393"/>
      <c r="P468" s="400"/>
      <c r="Q468" s="400"/>
      <c r="R468" s="401"/>
      <c r="S468" s="397"/>
      <c r="T468" s="398"/>
      <c r="U468" s="203"/>
      <c r="V468" s="203"/>
      <c r="W468" s="203"/>
      <c r="X468" s="203"/>
      <c r="Y468" s="203"/>
      <c r="Z468" s="203"/>
      <c r="AA468" s="203"/>
      <c r="AB468" s="203"/>
      <c r="AC468" s="203"/>
    </row>
    <row r="469" ht="22.5" hidden="1" customHeight="1">
      <c r="A469" s="325">
        <v>46043.0</v>
      </c>
      <c r="B469" s="387"/>
      <c r="C469" s="371" t="s">
        <v>1843</v>
      </c>
      <c r="D469" s="380" t="s">
        <v>163</v>
      </c>
      <c r="E469" s="303"/>
      <c r="F469" s="382" t="s">
        <v>1868</v>
      </c>
      <c r="G469" s="399" t="s">
        <v>1112</v>
      </c>
      <c r="H469" s="382" t="s">
        <v>1415</v>
      </c>
      <c r="I469" s="395">
        <v>1650000.0</v>
      </c>
      <c r="J469" s="395" t="s">
        <v>25</v>
      </c>
      <c r="K469" s="407" t="s">
        <v>1417</v>
      </c>
      <c r="L469" s="407" t="s">
        <v>12</v>
      </c>
      <c r="M469" s="407" t="s">
        <v>1066</v>
      </c>
      <c r="N469" s="338" t="s">
        <v>17</v>
      </c>
      <c r="O469" s="269" t="str">
        <f>IF(COUNTIFS('보고서 검토일지(26년)'!$H:$H, $G469, '보고서 검토일지(26년)'!$M:$M, "0", '보고서 검토일지(26년)'!$G:$G, $F469)&gt;0, "완료", "")</f>
        <v>완료</v>
      </c>
      <c r="P469" s="345">
        <v>46066.0</v>
      </c>
      <c r="Q469" s="345">
        <v>46066.0</v>
      </c>
      <c r="R469" s="370">
        <v>1650000.0</v>
      </c>
      <c r="S469" s="325">
        <v>46072.0</v>
      </c>
      <c r="T469" s="398"/>
      <c r="U469" s="203"/>
      <c r="V469" s="203"/>
      <c r="W469" s="203"/>
      <c r="X469" s="203"/>
      <c r="Y469" s="203"/>
      <c r="Z469" s="203"/>
      <c r="AA469" s="203"/>
      <c r="AB469" s="203"/>
      <c r="AC469" s="203"/>
    </row>
    <row r="470" ht="22.5" hidden="1" customHeight="1">
      <c r="A470" s="405">
        <v>46042.0</v>
      </c>
      <c r="B470" s="387"/>
      <c r="C470" s="371" t="s">
        <v>1613</v>
      </c>
      <c r="D470" s="380" t="s">
        <v>332</v>
      </c>
      <c r="E470" s="303"/>
      <c r="F470" s="382" t="s">
        <v>1869</v>
      </c>
      <c r="G470" s="399" t="s">
        <v>1870</v>
      </c>
      <c r="H470" s="382" t="s">
        <v>1415</v>
      </c>
      <c r="I470" s="395">
        <v>2000000.0</v>
      </c>
      <c r="J470" s="408" t="s">
        <v>25</v>
      </c>
      <c r="K470" s="382" t="s">
        <v>1417</v>
      </c>
      <c r="L470" s="371" t="s">
        <v>14</v>
      </c>
      <c r="M470" s="393"/>
      <c r="N470" s="393"/>
      <c r="O470" s="393"/>
      <c r="P470" s="409"/>
      <c r="Q470" s="409"/>
      <c r="R470" s="401"/>
      <c r="S470" s="397"/>
      <c r="T470" s="398"/>
      <c r="U470" s="203"/>
      <c r="V470" s="203"/>
      <c r="W470" s="203"/>
      <c r="X470" s="203"/>
      <c r="Y470" s="203"/>
      <c r="Z470" s="203"/>
      <c r="AA470" s="203"/>
      <c r="AB470" s="203"/>
      <c r="AC470" s="203"/>
    </row>
    <row r="471" ht="22.5" hidden="1" customHeight="1">
      <c r="A471" s="405">
        <v>46042.0</v>
      </c>
      <c r="B471" s="387"/>
      <c r="C471" s="371" t="s">
        <v>1733</v>
      </c>
      <c r="D471" s="380" t="s">
        <v>104</v>
      </c>
      <c r="E471" s="303"/>
      <c r="F471" s="382" t="s">
        <v>1133</v>
      </c>
      <c r="G471" s="399" t="s">
        <v>1134</v>
      </c>
      <c r="H471" s="382" t="s">
        <v>1415</v>
      </c>
      <c r="I471" s="395">
        <v>550000.0</v>
      </c>
      <c r="J471" s="395">
        <v>5.5E7</v>
      </c>
      <c r="K471" s="382" t="s">
        <v>1417</v>
      </c>
      <c r="L471" s="371" t="s">
        <v>12</v>
      </c>
      <c r="M471" s="371" t="s">
        <v>88</v>
      </c>
      <c r="N471" s="338" t="s">
        <v>17</v>
      </c>
      <c r="O471" s="269" t="str">
        <f>IF(COUNTIFS('보고서 검토일지(26년)'!$H:$H, $G471, '보고서 검토일지(26년)'!$M:$M, "0", '보고서 검토일지(26년)'!$G:$G, $F471)&gt;0, "완료", "")</f>
        <v>완료</v>
      </c>
      <c r="P471" s="323">
        <v>46065.0</v>
      </c>
      <c r="Q471" s="323">
        <v>46065.0</v>
      </c>
      <c r="R471" s="324">
        <v>550000.0</v>
      </c>
      <c r="S471" s="325">
        <v>46065.0</v>
      </c>
      <c r="T471" s="398"/>
      <c r="U471" s="242"/>
      <c r="V471" s="242"/>
      <c r="W471" s="242"/>
      <c r="X471" s="242"/>
      <c r="Y471" s="242"/>
      <c r="Z471" s="242"/>
      <c r="AA471" s="242"/>
      <c r="AB471" s="242"/>
      <c r="AC471" s="242"/>
    </row>
    <row r="472" ht="22.5" hidden="1" customHeight="1">
      <c r="A472" s="405">
        <v>46042.0</v>
      </c>
      <c r="B472" s="387"/>
      <c r="C472" s="371" t="s">
        <v>1733</v>
      </c>
      <c r="D472" s="380" t="s">
        <v>104</v>
      </c>
      <c r="E472" s="303"/>
      <c r="F472" s="382" t="s">
        <v>123</v>
      </c>
      <c r="G472" s="399" t="s">
        <v>1318</v>
      </c>
      <c r="H472" s="382" t="s">
        <v>1415</v>
      </c>
      <c r="I472" s="395">
        <v>990000.0</v>
      </c>
      <c r="J472" s="395">
        <v>1.4E8</v>
      </c>
      <c r="K472" s="382" t="s">
        <v>1417</v>
      </c>
      <c r="L472" s="371" t="s">
        <v>12</v>
      </c>
      <c r="M472" s="371" t="s">
        <v>88</v>
      </c>
      <c r="N472" s="338" t="s">
        <v>17</v>
      </c>
      <c r="O472" s="269" t="str">
        <f>IF(COUNTIFS('보고서 검토일지(26년)'!$H:$H, $G472, '보고서 검토일지(26년)'!$M:$M, "0", '보고서 검토일지(26년)'!$G:$G, $F472)&gt;0, "완료", "")</f>
        <v>완료</v>
      </c>
      <c r="P472" s="325">
        <v>46045.0</v>
      </c>
      <c r="Q472" s="267">
        <v>46056.0</v>
      </c>
      <c r="R472" s="410">
        <v>990000.0</v>
      </c>
      <c r="S472" s="267">
        <v>46058.0</v>
      </c>
      <c r="T472" s="406"/>
      <c r="U472" s="242"/>
      <c r="V472" s="242"/>
      <c r="W472" s="242"/>
      <c r="X472" s="242"/>
      <c r="Y472" s="242"/>
      <c r="Z472" s="242"/>
      <c r="AA472" s="242"/>
      <c r="AB472" s="242"/>
      <c r="AC472" s="242"/>
    </row>
    <row r="473" ht="22.5" hidden="1" customHeight="1">
      <c r="A473" s="405">
        <v>46042.0</v>
      </c>
      <c r="B473" s="387"/>
      <c r="C473" s="371" t="s">
        <v>1843</v>
      </c>
      <c r="D473" s="380" t="s">
        <v>163</v>
      </c>
      <c r="E473" s="303"/>
      <c r="F473" s="382" t="s">
        <v>1871</v>
      </c>
      <c r="G473" s="399" t="s">
        <v>1872</v>
      </c>
      <c r="H473" s="382" t="s">
        <v>1415</v>
      </c>
      <c r="I473" s="395">
        <v>1650000.0</v>
      </c>
      <c r="J473" s="408" t="s">
        <v>25</v>
      </c>
      <c r="K473" s="382" t="s">
        <v>1417</v>
      </c>
      <c r="L473" s="371" t="s">
        <v>14</v>
      </c>
      <c r="M473" s="393"/>
      <c r="N473" s="387"/>
      <c r="O473" s="393"/>
      <c r="P473" s="387"/>
      <c r="Q473" s="409"/>
      <c r="R473" s="401"/>
      <c r="S473" s="411"/>
      <c r="T473" s="406"/>
      <c r="U473" s="242"/>
      <c r="V473" s="242"/>
      <c r="W473" s="242"/>
      <c r="X473" s="242"/>
      <c r="Y473" s="242"/>
      <c r="Z473" s="242"/>
      <c r="AA473" s="242"/>
      <c r="AB473" s="242"/>
      <c r="AC473" s="242"/>
    </row>
    <row r="474" ht="22.5" hidden="1" customHeight="1">
      <c r="A474" s="405">
        <v>46042.0</v>
      </c>
      <c r="B474" s="387"/>
      <c r="C474" s="371" t="s">
        <v>1761</v>
      </c>
      <c r="D474" s="380" t="s">
        <v>536</v>
      </c>
      <c r="E474" s="303"/>
      <c r="F474" s="382" t="s">
        <v>1518</v>
      </c>
      <c r="G474" s="399" t="s">
        <v>1873</v>
      </c>
      <c r="H474" s="382" t="s">
        <v>1415</v>
      </c>
      <c r="I474" s="395">
        <v>1320000.0</v>
      </c>
      <c r="J474" s="408" t="s">
        <v>25</v>
      </c>
      <c r="K474" s="382" t="s">
        <v>1417</v>
      </c>
      <c r="L474" s="371" t="s">
        <v>14</v>
      </c>
      <c r="M474" s="393"/>
      <c r="N474" s="387"/>
      <c r="O474" s="393"/>
      <c r="P474" s="387"/>
      <c r="Q474" s="409"/>
      <c r="R474" s="401"/>
      <c r="S474" s="411"/>
      <c r="T474" s="406"/>
      <c r="U474" s="242"/>
      <c r="V474" s="242"/>
      <c r="W474" s="242"/>
      <c r="X474" s="242"/>
      <c r="Y474" s="242"/>
      <c r="Z474" s="242"/>
      <c r="AA474" s="242"/>
      <c r="AB474" s="242"/>
      <c r="AC474" s="242"/>
    </row>
    <row r="475" ht="22.5" hidden="1" customHeight="1">
      <c r="A475" s="405">
        <v>46042.0</v>
      </c>
      <c r="B475" s="387"/>
      <c r="C475" s="371" t="s">
        <v>1621</v>
      </c>
      <c r="D475" s="380" t="s">
        <v>1427</v>
      </c>
      <c r="E475" s="303"/>
      <c r="F475" s="382" t="s">
        <v>1874</v>
      </c>
      <c r="G475" s="399" t="s">
        <v>1875</v>
      </c>
      <c r="H475" s="382" t="s">
        <v>1430</v>
      </c>
      <c r="I475" s="395">
        <v>770000.0</v>
      </c>
      <c r="J475" s="408" t="s">
        <v>25</v>
      </c>
      <c r="K475" s="382" t="s">
        <v>1417</v>
      </c>
      <c r="L475" s="371" t="s">
        <v>1427</v>
      </c>
      <c r="M475" s="393"/>
      <c r="N475" s="387"/>
      <c r="O475" s="393"/>
      <c r="P475" s="387"/>
      <c r="Q475" s="409"/>
      <c r="R475" s="401"/>
      <c r="S475" s="411"/>
      <c r="T475" s="404" t="s">
        <v>1431</v>
      </c>
      <c r="U475" s="242"/>
      <c r="V475" s="242"/>
      <c r="W475" s="242"/>
      <c r="X475" s="242"/>
      <c r="Y475" s="242"/>
      <c r="Z475" s="242"/>
      <c r="AA475" s="242"/>
      <c r="AB475" s="242"/>
      <c r="AC475" s="242"/>
    </row>
    <row r="476" ht="22.5" hidden="1" customHeight="1">
      <c r="A476" s="405">
        <v>46041.0</v>
      </c>
      <c r="B476" s="387"/>
      <c r="C476" s="371" t="s">
        <v>1621</v>
      </c>
      <c r="D476" s="380" t="s">
        <v>1427</v>
      </c>
      <c r="E476" s="303"/>
      <c r="F476" s="382" t="s">
        <v>1876</v>
      </c>
      <c r="G476" s="399" t="s">
        <v>1877</v>
      </c>
      <c r="H476" s="382" t="s">
        <v>1430</v>
      </c>
      <c r="I476" s="395">
        <v>1.65E7</v>
      </c>
      <c r="J476" s="408" t="s">
        <v>25</v>
      </c>
      <c r="K476" s="382" t="s">
        <v>1417</v>
      </c>
      <c r="L476" s="371" t="s">
        <v>1427</v>
      </c>
      <c r="M476" s="393"/>
      <c r="N476" s="393"/>
      <c r="O476" s="393"/>
      <c r="P476" s="409"/>
      <c r="Q476" s="409"/>
      <c r="R476" s="401"/>
      <c r="S476" s="397"/>
      <c r="T476" s="404" t="s">
        <v>1449</v>
      </c>
      <c r="U476" s="242"/>
      <c r="V476" s="242"/>
      <c r="W476" s="242"/>
      <c r="X476" s="242"/>
      <c r="Y476" s="242"/>
      <c r="Z476" s="242"/>
      <c r="AA476" s="242"/>
      <c r="AB476" s="242"/>
      <c r="AC476" s="242"/>
    </row>
    <row r="477" ht="22.5" hidden="1" customHeight="1">
      <c r="A477" s="405">
        <v>46041.0</v>
      </c>
      <c r="B477" s="387"/>
      <c r="C477" s="371" t="s">
        <v>1621</v>
      </c>
      <c r="D477" s="380" t="s">
        <v>1427</v>
      </c>
      <c r="E477" s="303"/>
      <c r="F477" s="382" t="s">
        <v>1878</v>
      </c>
      <c r="G477" s="399" t="s">
        <v>1879</v>
      </c>
      <c r="H477" s="382" t="s">
        <v>1430</v>
      </c>
      <c r="I477" s="395">
        <v>1000000.0</v>
      </c>
      <c r="J477" s="408" t="s">
        <v>25</v>
      </c>
      <c r="K477" s="382" t="s">
        <v>1417</v>
      </c>
      <c r="L477" s="371" t="s">
        <v>1427</v>
      </c>
      <c r="M477" s="393"/>
      <c r="N477" s="393"/>
      <c r="O477" s="393"/>
      <c r="P477" s="409"/>
      <c r="Q477" s="409"/>
      <c r="R477" s="401"/>
      <c r="S477" s="397"/>
      <c r="T477" s="404" t="s">
        <v>1431</v>
      </c>
      <c r="U477" s="242"/>
      <c r="V477" s="242"/>
      <c r="W477" s="242"/>
      <c r="X477" s="242"/>
      <c r="Y477" s="242"/>
      <c r="Z477" s="242"/>
      <c r="AA477" s="242"/>
      <c r="AB477" s="242"/>
      <c r="AC477" s="242"/>
    </row>
    <row r="478" ht="22.5" hidden="1" customHeight="1">
      <c r="A478" s="405">
        <v>46041.0</v>
      </c>
      <c r="B478" s="387"/>
      <c r="C478" s="371" t="s">
        <v>1621</v>
      </c>
      <c r="D478" s="380" t="s">
        <v>1427</v>
      </c>
      <c r="E478" s="303"/>
      <c r="F478" s="382" t="s">
        <v>1880</v>
      </c>
      <c r="G478" s="399" t="s">
        <v>1881</v>
      </c>
      <c r="H478" s="382" t="s">
        <v>1430</v>
      </c>
      <c r="I478" s="395">
        <v>770000.0</v>
      </c>
      <c r="J478" s="408" t="s">
        <v>25</v>
      </c>
      <c r="K478" s="382" t="s">
        <v>1417</v>
      </c>
      <c r="L478" s="371" t="s">
        <v>1427</v>
      </c>
      <c r="M478" s="393"/>
      <c r="N478" s="387"/>
      <c r="O478" s="393"/>
      <c r="P478" s="387"/>
      <c r="Q478" s="409"/>
      <c r="R478" s="401"/>
      <c r="S478" s="411"/>
      <c r="T478" s="404" t="s">
        <v>1431</v>
      </c>
      <c r="U478" s="242"/>
      <c r="V478" s="242"/>
      <c r="W478" s="242"/>
      <c r="X478" s="242"/>
      <c r="Y478" s="242"/>
      <c r="Z478" s="242"/>
      <c r="AA478" s="242"/>
      <c r="AB478" s="242"/>
      <c r="AC478" s="242"/>
    </row>
    <row r="479" ht="22.5" hidden="1" customHeight="1">
      <c r="A479" s="405">
        <v>46041.0</v>
      </c>
      <c r="B479" s="387"/>
      <c r="C479" s="371" t="s">
        <v>1621</v>
      </c>
      <c r="D479" s="380" t="s">
        <v>1427</v>
      </c>
      <c r="E479" s="303"/>
      <c r="F479" s="382" t="s">
        <v>1880</v>
      </c>
      <c r="G479" s="399" t="s">
        <v>1882</v>
      </c>
      <c r="H479" s="382" t="s">
        <v>1430</v>
      </c>
      <c r="I479" s="395">
        <v>880000.0</v>
      </c>
      <c r="J479" s="408" t="s">
        <v>25</v>
      </c>
      <c r="K479" s="382" t="s">
        <v>1417</v>
      </c>
      <c r="L479" s="371" t="s">
        <v>1427</v>
      </c>
      <c r="M479" s="393"/>
      <c r="N479" s="393"/>
      <c r="O479" s="393"/>
      <c r="P479" s="409"/>
      <c r="Q479" s="400"/>
      <c r="R479" s="396"/>
      <c r="S479" s="397"/>
      <c r="T479" s="404" t="s">
        <v>1431</v>
      </c>
      <c r="U479" s="242"/>
      <c r="V479" s="242"/>
      <c r="W479" s="242"/>
      <c r="X479" s="242"/>
      <c r="Y479" s="242"/>
      <c r="Z479" s="242"/>
      <c r="AA479" s="242"/>
      <c r="AB479" s="242"/>
      <c r="AC479" s="242"/>
    </row>
    <row r="480" ht="22.5" hidden="1" customHeight="1">
      <c r="A480" s="405">
        <v>46041.0</v>
      </c>
      <c r="B480" s="387"/>
      <c r="C480" s="371" t="s">
        <v>1621</v>
      </c>
      <c r="D480" s="380" t="s">
        <v>1427</v>
      </c>
      <c r="E480" s="303"/>
      <c r="F480" s="382" t="s">
        <v>1880</v>
      </c>
      <c r="G480" s="399" t="s">
        <v>1883</v>
      </c>
      <c r="H480" s="382" t="s">
        <v>1430</v>
      </c>
      <c r="I480" s="395">
        <v>1320000.0</v>
      </c>
      <c r="J480" s="408" t="s">
        <v>25</v>
      </c>
      <c r="K480" s="382" t="s">
        <v>1417</v>
      </c>
      <c r="L480" s="371" t="s">
        <v>1427</v>
      </c>
      <c r="M480" s="393"/>
      <c r="N480" s="393"/>
      <c r="O480" s="393"/>
      <c r="P480" s="409"/>
      <c r="Q480" s="409"/>
      <c r="R480" s="396"/>
      <c r="S480" s="397"/>
      <c r="T480" s="404" t="s">
        <v>1431</v>
      </c>
      <c r="U480" s="242"/>
      <c r="V480" s="242"/>
      <c r="W480" s="242"/>
      <c r="X480" s="242"/>
      <c r="Y480" s="242"/>
      <c r="Z480" s="242"/>
      <c r="AA480" s="242"/>
      <c r="AB480" s="242"/>
      <c r="AC480" s="242"/>
    </row>
    <row r="481" ht="22.5" hidden="1" customHeight="1">
      <c r="A481" s="405">
        <v>46041.0</v>
      </c>
      <c r="B481" s="387"/>
      <c r="C481" s="371" t="s">
        <v>1613</v>
      </c>
      <c r="D481" s="380" t="s">
        <v>332</v>
      </c>
      <c r="E481" s="303"/>
      <c r="F481" s="382" t="s">
        <v>97</v>
      </c>
      <c r="G481" s="399" t="s">
        <v>1254</v>
      </c>
      <c r="H481" s="382" t="s">
        <v>1415</v>
      </c>
      <c r="I481" s="395">
        <v>660000.0</v>
      </c>
      <c r="J481" s="395">
        <v>1.5E8</v>
      </c>
      <c r="K481" s="382" t="s">
        <v>1417</v>
      </c>
      <c r="L481" s="371" t="s">
        <v>12</v>
      </c>
      <c r="M481" s="371" t="s">
        <v>81</v>
      </c>
      <c r="N481" s="338" t="s">
        <v>17</v>
      </c>
      <c r="O481" s="269" t="str">
        <f>IF(COUNTIFS('보고서 검토일지(26년)'!$H:$H, $G481, '보고서 검토일지(26년)'!$M:$M, "0", '보고서 검토일지(26년)'!$G:$G, $F481)&gt;0, "완료", "")</f>
        <v>완료</v>
      </c>
      <c r="P481" s="267">
        <v>46055.0</v>
      </c>
      <c r="Q481" s="267">
        <v>46062.0</v>
      </c>
      <c r="R481" s="274">
        <v>660000.0</v>
      </c>
      <c r="S481" s="325">
        <v>46049.0</v>
      </c>
      <c r="T481" s="398"/>
      <c r="U481" s="242"/>
      <c r="V481" s="242"/>
      <c r="W481" s="242"/>
      <c r="X481" s="242"/>
      <c r="Y481" s="242"/>
      <c r="Z481" s="242"/>
      <c r="AA481" s="242"/>
      <c r="AB481" s="242"/>
      <c r="AC481" s="242"/>
    </row>
    <row r="482" ht="22.5" hidden="1" customHeight="1">
      <c r="A482" s="405">
        <v>46041.0</v>
      </c>
      <c r="B482" s="387"/>
      <c r="C482" s="371" t="s">
        <v>1733</v>
      </c>
      <c r="D482" s="380" t="s">
        <v>104</v>
      </c>
      <c r="E482" s="303"/>
      <c r="F482" s="382" t="s">
        <v>175</v>
      </c>
      <c r="G482" s="399" t="s">
        <v>918</v>
      </c>
      <c r="H482" s="382" t="s">
        <v>1415</v>
      </c>
      <c r="I482" s="395">
        <v>2200000.0</v>
      </c>
      <c r="J482" s="395">
        <v>4.44022E8</v>
      </c>
      <c r="K482" s="382" t="s">
        <v>1417</v>
      </c>
      <c r="L482" s="371" t="s">
        <v>12</v>
      </c>
      <c r="M482" s="371" t="s">
        <v>81</v>
      </c>
      <c r="N482" s="338" t="s">
        <v>17</v>
      </c>
      <c r="O482" s="269" t="str">
        <f>IF(COUNTIFS('보고서 검토일지(26년)'!$H:$H, $G482, '보고서 검토일지(26년)'!$M:$M, "0", '보고서 검토일지(26년)'!$G:$G, $F482)&gt;0, "완료", "")</f>
        <v>완료</v>
      </c>
      <c r="P482" s="325">
        <v>46055.0</v>
      </c>
      <c r="Q482" s="409"/>
      <c r="R482" s="401"/>
      <c r="S482" s="325">
        <v>46106.0</v>
      </c>
      <c r="T482" s="398"/>
      <c r="U482" s="242"/>
      <c r="V482" s="242"/>
      <c r="W482" s="242"/>
      <c r="X482" s="242"/>
      <c r="Y482" s="242"/>
      <c r="Z482" s="242"/>
      <c r="AA482" s="242"/>
      <c r="AB482" s="242"/>
      <c r="AC482" s="242"/>
    </row>
    <row r="483" ht="22.5" hidden="1" customHeight="1">
      <c r="A483" s="405">
        <v>46041.0</v>
      </c>
      <c r="B483" s="387"/>
      <c r="C483" s="371" t="s">
        <v>1608</v>
      </c>
      <c r="D483" s="380" t="s">
        <v>83</v>
      </c>
      <c r="E483" s="303"/>
      <c r="F483" s="382" t="s">
        <v>200</v>
      </c>
      <c r="G483" s="399" t="s">
        <v>1884</v>
      </c>
      <c r="H483" s="382" t="s">
        <v>1415</v>
      </c>
      <c r="I483" s="395">
        <v>330000.0</v>
      </c>
      <c r="J483" s="395">
        <v>1.2727E7</v>
      </c>
      <c r="K483" s="382" t="s">
        <v>1417</v>
      </c>
      <c r="L483" s="371" t="s">
        <v>12</v>
      </c>
      <c r="M483" s="371" t="s">
        <v>81</v>
      </c>
      <c r="N483" s="338" t="s">
        <v>17</v>
      </c>
      <c r="O483" s="269" t="str">
        <f>IF(COUNTIFS('보고서 검토일지(26년)'!$H:$H, $G483, '보고서 검토일지(26년)'!$M:$M, "0", '보고서 검토일지(26년)'!$G:$G, $F483)&gt;0, "완료", "")</f>
        <v/>
      </c>
      <c r="P483" s="325">
        <v>46042.0</v>
      </c>
      <c r="Q483" s="325">
        <v>46042.0</v>
      </c>
      <c r="R483" s="395">
        <v>330000.0</v>
      </c>
      <c r="S483" s="267">
        <v>46045.0</v>
      </c>
      <c r="T483" s="398"/>
      <c r="U483" s="242"/>
      <c r="V483" s="242"/>
      <c r="W483" s="242"/>
      <c r="X483" s="242"/>
      <c r="Y483" s="242"/>
      <c r="Z483" s="242"/>
      <c r="AA483" s="242"/>
      <c r="AB483" s="242"/>
      <c r="AC483" s="242"/>
    </row>
    <row r="484" ht="22.5" hidden="1" customHeight="1">
      <c r="A484" s="405">
        <v>46036.0</v>
      </c>
      <c r="B484" s="387"/>
      <c r="C484" s="371" t="s">
        <v>1621</v>
      </c>
      <c r="D484" s="380"/>
      <c r="E484" s="303"/>
      <c r="F484" s="382" t="s">
        <v>1850</v>
      </c>
      <c r="G484" s="399" t="s">
        <v>1885</v>
      </c>
      <c r="H484" s="382" t="s">
        <v>1430</v>
      </c>
      <c r="I484" s="395">
        <v>1650000.0</v>
      </c>
      <c r="J484" s="408" t="s">
        <v>25</v>
      </c>
      <c r="K484" s="382" t="s">
        <v>1417</v>
      </c>
      <c r="L484" s="371" t="s">
        <v>1427</v>
      </c>
      <c r="M484" s="393"/>
      <c r="N484" s="387"/>
      <c r="O484" s="393"/>
      <c r="P484" s="387"/>
      <c r="Q484" s="387"/>
      <c r="R484" s="396"/>
      <c r="S484" s="397"/>
      <c r="T484" s="404" t="s">
        <v>1431</v>
      </c>
      <c r="U484" s="242"/>
      <c r="V484" s="242"/>
      <c r="W484" s="242"/>
      <c r="X484" s="242"/>
      <c r="Y484" s="242"/>
      <c r="Z484" s="242"/>
      <c r="AA484" s="242"/>
      <c r="AB484" s="242"/>
      <c r="AC484" s="242"/>
    </row>
    <row r="485" ht="22.5" hidden="1" customHeight="1">
      <c r="A485" s="405">
        <v>46036.0</v>
      </c>
      <c r="B485" s="387"/>
      <c r="C485" s="371" t="s">
        <v>1621</v>
      </c>
      <c r="D485" s="380"/>
      <c r="E485" s="303"/>
      <c r="F485" s="382" t="s">
        <v>1886</v>
      </c>
      <c r="G485" s="399" t="s">
        <v>1887</v>
      </c>
      <c r="H485" s="382" t="s">
        <v>1430</v>
      </c>
      <c r="I485" s="395">
        <v>5500000.0</v>
      </c>
      <c r="J485" s="408" t="s">
        <v>25</v>
      </c>
      <c r="K485" s="382" t="s">
        <v>1417</v>
      </c>
      <c r="L485" s="371" t="s">
        <v>1427</v>
      </c>
      <c r="M485" s="393"/>
      <c r="N485" s="387"/>
      <c r="O485" s="393"/>
      <c r="P485" s="387"/>
      <c r="Q485" s="387"/>
      <c r="R485" s="396"/>
      <c r="S485" s="397"/>
      <c r="T485" s="404" t="s">
        <v>1633</v>
      </c>
      <c r="U485" s="242"/>
      <c r="V485" s="242"/>
      <c r="W485" s="242"/>
      <c r="X485" s="242"/>
      <c r="Y485" s="242"/>
      <c r="Z485" s="242"/>
      <c r="AA485" s="242"/>
      <c r="AB485" s="242"/>
      <c r="AC485" s="242"/>
    </row>
    <row r="486" ht="22.5" hidden="1" customHeight="1">
      <c r="A486" s="405">
        <v>46036.0</v>
      </c>
      <c r="B486" s="387"/>
      <c r="C486" s="371" t="s">
        <v>1621</v>
      </c>
      <c r="D486" s="380" t="s">
        <v>1427</v>
      </c>
      <c r="E486" s="303"/>
      <c r="F486" s="382" t="s">
        <v>97</v>
      </c>
      <c r="G486" s="399" t="s">
        <v>1888</v>
      </c>
      <c r="H486" s="382" t="s">
        <v>1430</v>
      </c>
      <c r="I486" s="395">
        <v>1500000.0</v>
      </c>
      <c r="J486" s="408" t="s">
        <v>25</v>
      </c>
      <c r="K486" s="382" t="s">
        <v>1417</v>
      </c>
      <c r="L486" s="371" t="s">
        <v>1427</v>
      </c>
      <c r="M486" s="393"/>
      <c r="N486" s="387"/>
      <c r="O486" s="393"/>
      <c r="P486" s="387"/>
      <c r="Q486" s="387"/>
      <c r="R486" s="396"/>
      <c r="S486" s="397"/>
      <c r="T486" s="404" t="s">
        <v>1431</v>
      </c>
      <c r="U486" s="242"/>
      <c r="V486" s="242"/>
      <c r="W486" s="242"/>
      <c r="X486" s="242"/>
      <c r="Y486" s="242"/>
      <c r="Z486" s="242"/>
      <c r="AA486" s="242"/>
      <c r="AB486" s="242"/>
      <c r="AC486" s="242"/>
    </row>
    <row r="487" ht="22.5" hidden="1" customHeight="1">
      <c r="A487" s="325">
        <v>46036.0</v>
      </c>
      <c r="B487" s="387"/>
      <c r="C487" s="371" t="s">
        <v>1621</v>
      </c>
      <c r="D487" s="380" t="s">
        <v>1427</v>
      </c>
      <c r="E487" s="303"/>
      <c r="F487" s="382" t="s">
        <v>97</v>
      </c>
      <c r="G487" s="399" t="s">
        <v>1889</v>
      </c>
      <c r="H487" s="382" t="s">
        <v>1430</v>
      </c>
      <c r="I487" s="395">
        <v>1500000.0</v>
      </c>
      <c r="J487" s="408" t="s">
        <v>25</v>
      </c>
      <c r="K487" s="382" t="s">
        <v>1417</v>
      </c>
      <c r="L487" s="371" t="s">
        <v>1427</v>
      </c>
      <c r="M487" s="393"/>
      <c r="N487" s="393"/>
      <c r="O487" s="393"/>
      <c r="P487" s="409"/>
      <c r="Q487" s="409"/>
      <c r="R487" s="401"/>
      <c r="S487" s="397"/>
      <c r="T487" s="404" t="s">
        <v>1431</v>
      </c>
      <c r="U487" s="242"/>
      <c r="V487" s="242"/>
      <c r="W487" s="242"/>
      <c r="X487" s="242"/>
      <c r="Y487" s="242"/>
      <c r="Z487" s="242"/>
      <c r="AA487" s="242"/>
      <c r="AB487" s="242"/>
      <c r="AC487" s="242"/>
    </row>
    <row r="488" ht="22.5" hidden="1" customHeight="1">
      <c r="A488" s="325">
        <v>46036.0</v>
      </c>
      <c r="B488" s="387"/>
      <c r="C488" s="371" t="s">
        <v>1621</v>
      </c>
      <c r="D488" s="380" t="s">
        <v>1427</v>
      </c>
      <c r="E488" s="303"/>
      <c r="F488" s="382" t="s">
        <v>97</v>
      </c>
      <c r="G488" s="399" t="s">
        <v>1890</v>
      </c>
      <c r="H488" s="382" t="s">
        <v>1430</v>
      </c>
      <c r="I488" s="395">
        <v>1500000.0</v>
      </c>
      <c r="J488" s="408" t="s">
        <v>25</v>
      </c>
      <c r="K488" s="382" t="s">
        <v>1417</v>
      </c>
      <c r="L488" s="371" t="s">
        <v>1427</v>
      </c>
      <c r="M488" s="393"/>
      <c r="N488" s="387"/>
      <c r="O488" s="393"/>
      <c r="P488" s="387"/>
      <c r="Q488" s="387"/>
      <c r="R488" s="396"/>
      <c r="S488" s="397"/>
      <c r="T488" s="404" t="s">
        <v>1431</v>
      </c>
      <c r="U488" s="242"/>
      <c r="V488" s="242"/>
      <c r="W488" s="242"/>
      <c r="X488" s="242"/>
      <c r="Y488" s="242"/>
      <c r="Z488" s="242"/>
      <c r="AA488" s="242"/>
      <c r="AB488" s="242"/>
      <c r="AC488" s="242"/>
    </row>
    <row r="489" ht="22.5" hidden="1" customHeight="1">
      <c r="A489" s="325">
        <v>46036.0</v>
      </c>
      <c r="B489" s="387"/>
      <c r="C489" s="371" t="s">
        <v>1733</v>
      </c>
      <c r="D489" s="380" t="s">
        <v>104</v>
      </c>
      <c r="E489" s="303"/>
      <c r="F489" s="382" t="s">
        <v>105</v>
      </c>
      <c r="G489" s="399" t="s">
        <v>1891</v>
      </c>
      <c r="H489" s="382" t="s">
        <v>1415</v>
      </c>
      <c r="I489" s="395">
        <v>990000.0</v>
      </c>
      <c r="J489" s="408" t="s">
        <v>25</v>
      </c>
      <c r="K489" s="382" t="s">
        <v>1417</v>
      </c>
      <c r="L489" s="371" t="s">
        <v>14</v>
      </c>
      <c r="M489" s="393"/>
      <c r="N489" s="387"/>
      <c r="O489" s="393"/>
      <c r="P489" s="387"/>
      <c r="Q489" s="387"/>
      <c r="R489" s="396"/>
      <c r="S489" s="397"/>
      <c r="T489" s="398"/>
      <c r="U489" s="242"/>
      <c r="V489" s="242"/>
      <c r="W489" s="242"/>
      <c r="X489" s="242"/>
      <c r="Y489" s="242"/>
      <c r="Z489" s="242"/>
      <c r="AA489" s="242"/>
      <c r="AB489" s="242"/>
      <c r="AC489" s="242"/>
    </row>
    <row r="490" ht="22.5" hidden="1" customHeight="1">
      <c r="A490" s="405">
        <v>46036.0</v>
      </c>
      <c r="B490" s="387"/>
      <c r="C490" s="371" t="s">
        <v>1733</v>
      </c>
      <c r="D490" s="380" t="s">
        <v>285</v>
      </c>
      <c r="E490" s="303"/>
      <c r="F490" s="382" t="s">
        <v>1892</v>
      </c>
      <c r="G490" s="399" t="s">
        <v>1893</v>
      </c>
      <c r="H490" s="382" t="s">
        <v>1415</v>
      </c>
      <c r="I490" s="395">
        <v>1540000.0</v>
      </c>
      <c r="J490" s="408" t="s">
        <v>25</v>
      </c>
      <c r="K490" s="382" t="s">
        <v>1417</v>
      </c>
      <c r="L490" s="371" t="s">
        <v>14</v>
      </c>
      <c r="M490" s="393"/>
      <c r="N490" s="387"/>
      <c r="O490" s="393"/>
      <c r="P490" s="387"/>
      <c r="Q490" s="387"/>
      <c r="R490" s="396"/>
      <c r="S490" s="397"/>
      <c r="T490" s="398"/>
      <c r="U490" s="242"/>
      <c r="V490" s="242"/>
      <c r="W490" s="242"/>
      <c r="X490" s="242"/>
      <c r="Y490" s="242"/>
      <c r="Z490" s="242"/>
      <c r="AA490" s="242"/>
      <c r="AB490" s="242"/>
      <c r="AC490" s="242"/>
    </row>
    <row r="491" ht="22.5" hidden="1" customHeight="1">
      <c r="A491" s="405">
        <v>46036.0</v>
      </c>
      <c r="B491" s="387"/>
      <c r="C491" s="371" t="s">
        <v>1733</v>
      </c>
      <c r="D491" s="380" t="s">
        <v>104</v>
      </c>
      <c r="E491" s="303"/>
      <c r="F491" s="382" t="s">
        <v>1894</v>
      </c>
      <c r="G491" s="399" t="s">
        <v>1895</v>
      </c>
      <c r="H491" s="382" t="s">
        <v>1415</v>
      </c>
      <c r="I491" s="395">
        <v>1320000.0</v>
      </c>
      <c r="J491" s="395">
        <v>2.8656E8</v>
      </c>
      <c r="K491" s="382" t="s">
        <v>1417</v>
      </c>
      <c r="L491" s="371" t="s">
        <v>14</v>
      </c>
      <c r="M491" s="393"/>
      <c r="N491" s="387"/>
      <c r="O491" s="393"/>
      <c r="P491" s="387"/>
      <c r="Q491" s="387"/>
      <c r="R491" s="396"/>
      <c r="S491" s="397"/>
      <c r="T491" s="398"/>
      <c r="U491" s="242"/>
      <c r="V491" s="242"/>
      <c r="W491" s="242"/>
      <c r="X491" s="242"/>
      <c r="Y491" s="242"/>
      <c r="Z491" s="242"/>
      <c r="AA491" s="242"/>
      <c r="AB491" s="242"/>
      <c r="AC491" s="242"/>
    </row>
    <row r="492" ht="22.5" hidden="1" customHeight="1">
      <c r="A492" s="405">
        <v>46036.0</v>
      </c>
      <c r="B492" s="404" t="s">
        <v>1896</v>
      </c>
      <c r="C492" s="371" t="s">
        <v>1897</v>
      </c>
      <c r="D492" s="380" t="s">
        <v>414</v>
      </c>
      <c r="E492" s="303"/>
      <c r="F492" s="382" t="s">
        <v>866</v>
      </c>
      <c r="G492" s="399" t="s">
        <v>986</v>
      </c>
      <c r="H492" s="382" t="s">
        <v>1415</v>
      </c>
      <c r="I492" s="395">
        <v>2200000.0</v>
      </c>
      <c r="J492" s="395">
        <v>5.04E8</v>
      </c>
      <c r="K492" s="382" t="s">
        <v>1417</v>
      </c>
      <c r="L492" s="371" t="s">
        <v>12</v>
      </c>
      <c r="M492" s="371" t="s">
        <v>88</v>
      </c>
      <c r="N492" s="338" t="s">
        <v>17</v>
      </c>
      <c r="O492" s="269" t="str">
        <f>IF(COUNTIFS('보고서 검토일지(26년)'!$H:$H, $G492, '보고서 검토일지(26년)'!$M:$M, "0", '보고서 검토일지(26년)'!$G:$G, $F492)&gt;0, "완료", "")</f>
        <v>완료</v>
      </c>
      <c r="P492" s="323">
        <v>46092.0</v>
      </c>
      <c r="Q492" s="323">
        <v>46101.0</v>
      </c>
      <c r="R492" s="324">
        <v>2200000.0</v>
      </c>
      <c r="S492" s="325">
        <v>46105.0</v>
      </c>
      <c r="T492" s="398"/>
      <c r="U492" s="242"/>
      <c r="V492" s="242"/>
      <c r="W492" s="242"/>
      <c r="X492" s="242"/>
      <c r="Y492" s="242"/>
      <c r="Z492" s="242"/>
      <c r="AA492" s="242"/>
      <c r="AB492" s="242"/>
      <c r="AC492" s="242"/>
    </row>
    <row r="493" ht="22.5" hidden="1" customHeight="1">
      <c r="A493" s="325">
        <v>46036.0</v>
      </c>
      <c r="B493" s="393"/>
      <c r="C493" s="371" t="s">
        <v>1761</v>
      </c>
      <c r="D493" s="380" t="s">
        <v>223</v>
      </c>
      <c r="E493" s="303"/>
      <c r="F493" s="382" t="s">
        <v>1898</v>
      </c>
      <c r="G493" s="399" t="s">
        <v>1899</v>
      </c>
      <c r="H493" s="382" t="s">
        <v>1415</v>
      </c>
      <c r="I493" s="395">
        <v>4400000.0</v>
      </c>
      <c r="J493" s="395">
        <v>3.204693E9</v>
      </c>
      <c r="K493" s="382" t="s">
        <v>1417</v>
      </c>
      <c r="L493" s="371" t="s">
        <v>14</v>
      </c>
      <c r="M493" s="393"/>
      <c r="N493" s="393"/>
      <c r="O493" s="393"/>
      <c r="P493" s="400"/>
      <c r="Q493" s="400"/>
      <c r="R493" s="401"/>
      <c r="S493" s="397"/>
      <c r="T493" s="406"/>
      <c r="U493" s="242"/>
      <c r="V493" s="242"/>
      <c r="W493" s="242"/>
      <c r="X493" s="242"/>
      <c r="Y493" s="242"/>
      <c r="Z493" s="242"/>
      <c r="AA493" s="242"/>
      <c r="AB493" s="242"/>
      <c r="AC493" s="242"/>
    </row>
    <row r="494" ht="22.5" hidden="1" customHeight="1">
      <c r="A494" s="325">
        <v>46036.0</v>
      </c>
      <c r="B494" s="387"/>
      <c r="C494" s="371" t="s">
        <v>1621</v>
      </c>
      <c r="D494" s="380" t="s">
        <v>1427</v>
      </c>
      <c r="E494" s="303"/>
      <c r="F494" s="382" t="s">
        <v>1715</v>
      </c>
      <c r="G494" s="399" t="s">
        <v>1900</v>
      </c>
      <c r="H494" s="382" t="s">
        <v>1430</v>
      </c>
      <c r="I494" s="395">
        <v>990000.0</v>
      </c>
      <c r="J494" s="408" t="s">
        <v>25</v>
      </c>
      <c r="K494" s="382" t="s">
        <v>1417</v>
      </c>
      <c r="L494" s="371" t="s">
        <v>1427</v>
      </c>
      <c r="M494" s="393"/>
      <c r="N494" s="393"/>
      <c r="O494" s="393"/>
      <c r="P494" s="409"/>
      <c r="Q494" s="409"/>
      <c r="R494" s="401"/>
      <c r="S494" s="397"/>
      <c r="T494" s="404" t="s">
        <v>1604</v>
      </c>
      <c r="U494" s="242"/>
      <c r="V494" s="242"/>
      <c r="W494" s="242"/>
      <c r="X494" s="242"/>
      <c r="Y494" s="242"/>
      <c r="Z494" s="242"/>
      <c r="AA494" s="242"/>
      <c r="AB494" s="242"/>
      <c r="AC494" s="242"/>
    </row>
    <row r="495" ht="22.5" hidden="1" customHeight="1">
      <c r="A495" s="325">
        <v>46036.0</v>
      </c>
      <c r="B495" s="387"/>
      <c r="C495" s="371" t="s">
        <v>1843</v>
      </c>
      <c r="D495" s="380" t="s">
        <v>163</v>
      </c>
      <c r="E495" s="303"/>
      <c r="F495" s="382" t="s">
        <v>750</v>
      </c>
      <c r="G495" s="399" t="s">
        <v>1901</v>
      </c>
      <c r="H495" s="382" t="s">
        <v>1415</v>
      </c>
      <c r="I495" s="395">
        <v>1100000.0</v>
      </c>
      <c r="J495" s="408" t="s">
        <v>25</v>
      </c>
      <c r="K495" s="382" t="s">
        <v>1417</v>
      </c>
      <c r="L495" s="371" t="s">
        <v>12</v>
      </c>
      <c r="M495" s="371" t="s">
        <v>1066</v>
      </c>
      <c r="N495" s="412" t="s">
        <v>17</v>
      </c>
      <c r="O495" s="257" t="str">
        <f>IF(COUNTIFS('보고서 검토일지(26년)'!$H:$H, $G495, '보고서 검토일지(26년)'!$M:$M, "0", '보고서 검토일지(26년)'!$G:$G, $F495)&gt;0, "완료", "")</f>
        <v/>
      </c>
      <c r="P495" s="409"/>
      <c r="Q495" s="409"/>
      <c r="R495" s="401"/>
      <c r="S495" s="397"/>
      <c r="T495" s="398"/>
      <c r="U495" s="242"/>
      <c r="V495" s="242"/>
      <c r="W495" s="242"/>
      <c r="X495" s="242"/>
      <c r="Y495" s="242"/>
      <c r="Z495" s="242"/>
      <c r="AA495" s="242"/>
      <c r="AB495" s="242"/>
      <c r="AC495" s="242"/>
    </row>
    <row r="496" ht="22.5" hidden="1" customHeight="1">
      <c r="A496" s="405">
        <v>46036.0</v>
      </c>
      <c r="B496" s="393"/>
      <c r="C496" s="371" t="s">
        <v>1621</v>
      </c>
      <c r="D496" s="380" t="s">
        <v>1427</v>
      </c>
      <c r="E496" s="303"/>
      <c r="F496" s="382" t="s">
        <v>1850</v>
      </c>
      <c r="G496" s="399" t="s">
        <v>1902</v>
      </c>
      <c r="H496" s="382" t="s">
        <v>1430</v>
      </c>
      <c r="I496" s="395">
        <v>1650000.0</v>
      </c>
      <c r="J496" s="408" t="s">
        <v>25</v>
      </c>
      <c r="K496" s="382" t="s">
        <v>1417</v>
      </c>
      <c r="L496" s="371" t="s">
        <v>1427</v>
      </c>
      <c r="M496" s="393"/>
      <c r="N496" s="393"/>
      <c r="O496" s="393"/>
      <c r="P496" s="409"/>
      <c r="Q496" s="400"/>
      <c r="R496" s="401"/>
      <c r="S496" s="397"/>
      <c r="T496" s="404" t="s">
        <v>1431</v>
      </c>
      <c r="U496" s="242"/>
      <c r="V496" s="242"/>
      <c r="W496" s="242"/>
      <c r="X496" s="242"/>
      <c r="Y496" s="242"/>
      <c r="Z496" s="242"/>
      <c r="AA496" s="242"/>
      <c r="AB496" s="242"/>
      <c r="AC496" s="242"/>
    </row>
    <row r="497" ht="22.5" hidden="1" customHeight="1">
      <c r="A497" s="405">
        <v>46036.0</v>
      </c>
      <c r="B497" s="387"/>
      <c r="C497" s="371" t="s">
        <v>1613</v>
      </c>
      <c r="D497" s="380" t="s">
        <v>332</v>
      </c>
      <c r="E497" s="303"/>
      <c r="F497" s="382" t="s">
        <v>651</v>
      </c>
      <c r="G497" s="399" t="s">
        <v>1288</v>
      </c>
      <c r="H497" s="382" t="s">
        <v>1415</v>
      </c>
      <c r="I497" s="395">
        <v>1650000.0</v>
      </c>
      <c r="J497" s="395">
        <v>4.5E8</v>
      </c>
      <c r="K497" s="382" t="s">
        <v>1417</v>
      </c>
      <c r="L497" s="371" t="s">
        <v>12</v>
      </c>
      <c r="M497" s="371" t="s">
        <v>88</v>
      </c>
      <c r="N497" s="338" t="s">
        <v>17</v>
      </c>
      <c r="O497" s="269" t="str">
        <f>IF(COUNTIFS('보고서 검토일지(26년)'!$H:$H, $G497, '보고서 검토일지(26년)'!$M:$M, "0", '보고서 검토일지(26년)'!$G:$G, $F497)&gt;0, "완료", "")</f>
        <v>완료</v>
      </c>
      <c r="P497" s="405">
        <v>46059.0</v>
      </c>
      <c r="Q497" s="325">
        <v>46057.0</v>
      </c>
      <c r="R497" s="395">
        <v>1650000.0</v>
      </c>
      <c r="S497" s="325">
        <v>46063.0</v>
      </c>
      <c r="T497" s="398"/>
      <c r="U497" s="242"/>
      <c r="V497" s="242"/>
      <c r="W497" s="242"/>
      <c r="X497" s="242"/>
      <c r="Y497" s="242"/>
      <c r="Z497" s="242"/>
      <c r="AA497" s="242"/>
      <c r="AB497" s="242"/>
      <c r="AC497" s="242"/>
    </row>
    <row r="498" ht="22.5" hidden="1" customHeight="1">
      <c r="A498" s="325">
        <v>46035.0</v>
      </c>
      <c r="B498" s="387"/>
      <c r="C498" s="371" t="s">
        <v>1615</v>
      </c>
      <c r="D498" s="231" t="s">
        <v>223</v>
      </c>
      <c r="E498" s="303"/>
      <c r="F498" s="382" t="s">
        <v>224</v>
      </c>
      <c r="G498" s="399" t="s">
        <v>1903</v>
      </c>
      <c r="H498" s="382" t="s">
        <v>1415</v>
      </c>
      <c r="I498" s="395">
        <v>1650000.0</v>
      </c>
      <c r="J498" s="395">
        <v>3.1585269E7</v>
      </c>
      <c r="K498" s="382" t="s">
        <v>1417</v>
      </c>
      <c r="L498" s="371" t="s">
        <v>14</v>
      </c>
      <c r="M498" s="393"/>
      <c r="N498" s="393"/>
      <c r="O498" s="393"/>
      <c r="P498" s="400"/>
      <c r="Q498" s="400"/>
      <c r="R498" s="401"/>
      <c r="S498" s="397"/>
      <c r="T498" s="398"/>
      <c r="U498" s="242"/>
      <c r="V498" s="242"/>
      <c r="W498" s="242"/>
      <c r="X498" s="242"/>
      <c r="Y498" s="242"/>
      <c r="Z498" s="242"/>
      <c r="AA498" s="242"/>
      <c r="AB498" s="242"/>
      <c r="AC498" s="242"/>
    </row>
    <row r="499" ht="22.5" hidden="1" customHeight="1">
      <c r="A499" s="325">
        <v>46035.0</v>
      </c>
      <c r="B499" s="387"/>
      <c r="C499" s="371" t="s">
        <v>1621</v>
      </c>
      <c r="D499" s="380" t="s">
        <v>1427</v>
      </c>
      <c r="E499" s="303"/>
      <c r="F499" s="382" t="s">
        <v>1715</v>
      </c>
      <c r="G499" s="399" t="s">
        <v>1904</v>
      </c>
      <c r="H499" s="382" t="s">
        <v>1430</v>
      </c>
      <c r="I499" s="395">
        <v>3850000.0</v>
      </c>
      <c r="J499" s="408" t="s">
        <v>25</v>
      </c>
      <c r="K499" s="382" t="s">
        <v>1417</v>
      </c>
      <c r="L499" s="371" t="s">
        <v>1427</v>
      </c>
      <c r="M499" s="393"/>
      <c r="N499" s="387"/>
      <c r="O499" s="393"/>
      <c r="P499" s="387"/>
      <c r="Q499" s="409"/>
      <c r="R499" s="401"/>
      <c r="S499" s="411"/>
      <c r="T499" s="404" t="s">
        <v>1604</v>
      </c>
      <c r="U499" s="205"/>
      <c r="V499" s="205"/>
      <c r="W499" s="205"/>
      <c r="X499" s="205"/>
      <c r="Y499" s="205"/>
      <c r="Z499" s="205"/>
      <c r="AA499" s="205"/>
      <c r="AB499" s="205"/>
      <c r="AC499" s="205"/>
    </row>
    <row r="500" ht="22.5" hidden="1" customHeight="1">
      <c r="A500" s="325">
        <v>46035.0</v>
      </c>
      <c r="B500" s="387"/>
      <c r="C500" s="371" t="s">
        <v>1843</v>
      </c>
      <c r="D500" s="380" t="s">
        <v>163</v>
      </c>
      <c r="E500" s="303"/>
      <c r="F500" s="382" t="s">
        <v>1905</v>
      </c>
      <c r="G500" s="399" t="s">
        <v>1906</v>
      </c>
      <c r="H500" s="382" t="s">
        <v>1415</v>
      </c>
      <c r="I500" s="395">
        <v>2200000.0</v>
      </c>
      <c r="J500" s="408" t="s">
        <v>25</v>
      </c>
      <c r="K500" s="382" t="s">
        <v>1417</v>
      </c>
      <c r="L500" s="371" t="s">
        <v>14</v>
      </c>
      <c r="M500" s="393"/>
      <c r="N500" s="387"/>
      <c r="O500" s="393"/>
      <c r="P500" s="387"/>
      <c r="Q500" s="409"/>
      <c r="R500" s="401"/>
      <c r="S500" s="411"/>
      <c r="T500" s="404" t="s">
        <v>1907</v>
      </c>
      <c r="U500" s="242"/>
      <c r="V500" s="242"/>
      <c r="W500" s="242"/>
      <c r="X500" s="242"/>
      <c r="Y500" s="242"/>
      <c r="Z500" s="242"/>
      <c r="AA500" s="242"/>
      <c r="AB500" s="242"/>
      <c r="AC500" s="242"/>
    </row>
    <row r="501" ht="22.5" hidden="1" customHeight="1">
      <c r="A501" s="334">
        <v>46035.0</v>
      </c>
      <c r="B501" s="275"/>
      <c r="C501" s="279" t="s">
        <v>1908</v>
      </c>
      <c r="D501" s="269"/>
      <c r="E501" s="283"/>
      <c r="F501" s="343" t="s">
        <v>309</v>
      </c>
      <c r="G501" s="413" t="s">
        <v>1909</v>
      </c>
      <c r="H501" s="343" t="s">
        <v>1415</v>
      </c>
      <c r="I501" s="410">
        <v>4400000.0</v>
      </c>
      <c r="J501" s="410">
        <v>4.7988843E8</v>
      </c>
      <c r="K501" s="343" t="s">
        <v>1417</v>
      </c>
      <c r="L501" s="279" t="s">
        <v>14</v>
      </c>
      <c r="M501" s="275"/>
      <c r="N501" s="275"/>
      <c r="O501" s="275"/>
      <c r="P501" s="414"/>
      <c r="Q501" s="415"/>
      <c r="R501" s="416"/>
      <c r="S501" s="417"/>
      <c r="T501" s="418"/>
      <c r="U501" s="278"/>
      <c r="V501" s="278"/>
      <c r="W501" s="278"/>
      <c r="X501" s="278"/>
      <c r="Y501" s="278"/>
      <c r="Z501" s="278"/>
      <c r="AA501" s="278"/>
      <c r="AB501" s="278"/>
      <c r="AC501" s="278"/>
    </row>
    <row r="502" ht="22.5" hidden="1" customHeight="1">
      <c r="A502" s="334">
        <v>46035.0</v>
      </c>
      <c r="B502" s="378"/>
      <c r="C502" s="279" t="s">
        <v>1615</v>
      </c>
      <c r="D502" s="269" t="s">
        <v>223</v>
      </c>
      <c r="E502" s="283"/>
      <c r="F502" s="343" t="s">
        <v>1910</v>
      </c>
      <c r="G502" s="413" t="s">
        <v>1911</v>
      </c>
      <c r="H502" s="343" t="s">
        <v>1415</v>
      </c>
      <c r="I502" s="410">
        <v>2200000.0</v>
      </c>
      <c r="J502" s="419" t="s">
        <v>25</v>
      </c>
      <c r="K502" s="343" t="s">
        <v>1417</v>
      </c>
      <c r="L502" s="279" t="s">
        <v>14</v>
      </c>
      <c r="M502" s="275"/>
      <c r="N502" s="275"/>
      <c r="O502" s="275"/>
      <c r="P502" s="415"/>
      <c r="Q502" s="415"/>
      <c r="R502" s="416"/>
      <c r="S502" s="420"/>
      <c r="T502" s="421" t="s">
        <v>1912</v>
      </c>
      <c r="U502" s="278"/>
      <c r="V502" s="278"/>
      <c r="W502" s="278"/>
      <c r="X502" s="278"/>
      <c r="Y502" s="278"/>
      <c r="Z502" s="278"/>
      <c r="AA502" s="278"/>
      <c r="AB502" s="278"/>
      <c r="AC502" s="278"/>
    </row>
    <row r="503" ht="22.5" hidden="1" customHeight="1">
      <c r="A503" s="334">
        <v>46034.0</v>
      </c>
      <c r="B503" s="275"/>
      <c r="C503" s="279" t="s">
        <v>1733</v>
      </c>
      <c r="D503" s="269" t="s">
        <v>104</v>
      </c>
      <c r="E503" s="283"/>
      <c r="F503" s="343" t="s">
        <v>1218</v>
      </c>
      <c r="G503" s="413" t="s">
        <v>1219</v>
      </c>
      <c r="H503" s="343" t="s">
        <v>1415</v>
      </c>
      <c r="I503" s="410">
        <v>990000.0</v>
      </c>
      <c r="J503" s="410">
        <v>5.30169E8</v>
      </c>
      <c r="K503" s="343" t="s">
        <v>1417</v>
      </c>
      <c r="L503" s="279" t="s">
        <v>12</v>
      </c>
      <c r="M503" s="279" t="s">
        <v>88</v>
      </c>
      <c r="N503" s="338" t="s">
        <v>17</v>
      </c>
      <c r="O503" s="269" t="str">
        <f>IF(COUNTIFS('보고서 검토일지(26년)'!$H:$H, $G503, '보고서 검토일지(26년)'!$M:$M, "0", '보고서 검토일지(26년)'!$G:$G, $F503)&gt;0, "완료", "")</f>
        <v>완료</v>
      </c>
      <c r="P503" s="334">
        <v>46058.0</v>
      </c>
      <c r="Q503" s="334">
        <v>46058.0</v>
      </c>
      <c r="R503" s="410">
        <v>990000.0</v>
      </c>
      <c r="S503" s="334">
        <v>46059.0</v>
      </c>
      <c r="T503" s="422"/>
      <c r="U503" s="278"/>
      <c r="V503" s="278"/>
      <c r="W503" s="278"/>
      <c r="X503" s="278"/>
      <c r="Y503" s="278"/>
      <c r="Z503" s="278"/>
      <c r="AA503" s="278"/>
      <c r="AB503" s="278"/>
      <c r="AC503" s="278"/>
    </row>
    <row r="504" ht="22.5" hidden="1" customHeight="1">
      <c r="A504" s="334">
        <v>46034.0</v>
      </c>
      <c r="B504" s="421" t="s">
        <v>1913</v>
      </c>
      <c r="C504" s="279" t="s">
        <v>1608</v>
      </c>
      <c r="D504" s="269" t="s">
        <v>163</v>
      </c>
      <c r="E504" s="283"/>
      <c r="F504" s="343" t="s">
        <v>309</v>
      </c>
      <c r="G504" s="413" t="s">
        <v>1914</v>
      </c>
      <c r="H504" s="343" t="s">
        <v>1415</v>
      </c>
      <c r="I504" s="410">
        <v>1650000.0</v>
      </c>
      <c r="J504" s="410">
        <v>4.45215E7</v>
      </c>
      <c r="K504" s="343" t="s">
        <v>1417</v>
      </c>
      <c r="L504" s="279" t="s">
        <v>12</v>
      </c>
      <c r="M504" s="279" t="s">
        <v>81</v>
      </c>
      <c r="N504" s="338" t="s">
        <v>17</v>
      </c>
      <c r="O504" s="269" t="str">
        <f>IF(COUNTIFS('보고서 검토일지(26년)'!$H:$H, $G504, '보고서 검토일지(26년)'!$M:$M, "0", '보고서 검토일지(26년)'!$G:$G, $F504)&gt;0, "완료", "")</f>
        <v/>
      </c>
      <c r="P504" s="334">
        <v>46048.0</v>
      </c>
      <c r="Q504" s="423">
        <v>46051.0</v>
      </c>
      <c r="R504" s="410">
        <v>1650000.0</v>
      </c>
      <c r="S504" s="417"/>
      <c r="T504" s="422"/>
      <c r="U504" s="278"/>
      <c r="V504" s="278"/>
      <c r="W504" s="278"/>
      <c r="X504" s="278"/>
      <c r="Y504" s="278"/>
      <c r="Z504" s="278"/>
      <c r="AA504" s="278"/>
      <c r="AB504" s="278"/>
      <c r="AC504" s="278"/>
    </row>
    <row r="505" ht="22.5" hidden="1" customHeight="1">
      <c r="A505" s="334">
        <v>46031.0</v>
      </c>
      <c r="B505" s="378"/>
      <c r="C505" s="279" t="s">
        <v>1621</v>
      </c>
      <c r="D505" s="269" t="s">
        <v>1427</v>
      </c>
      <c r="E505" s="283"/>
      <c r="F505" s="343" t="s">
        <v>1915</v>
      </c>
      <c r="G505" s="413" t="s">
        <v>1916</v>
      </c>
      <c r="H505" s="343" t="s">
        <v>1430</v>
      </c>
      <c r="I505" s="410">
        <v>6600000.0</v>
      </c>
      <c r="J505" s="419" t="s">
        <v>25</v>
      </c>
      <c r="K505" s="343" t="s">
        <v>1417</v>
      </c>
      <c r="L505" s="279" t="s">
        <v>1427</v>
      </c>
      <c r="M505" s="275"/>
      <c r="N505" s="275"/>
      <c r="O505" s="275"/>
      <c r="P505" s="415"/>
      <c r="Q505" s="415"/>
      <c r="R505" s="416"/>
      <c r="S505" s="424"/>
      <c r="T505" s="421" t="s">
        <v>1604</v>
      </c>
      <c r="U505" s="278"/>
      <c r="V505" s="278"/>
      <c r="W505" s="278"/>
      <c r="X505" s="278"/>
      <c r="Y505" s="278"/>
      <c r="Z505" s="278"/>
      <c r="AA505" s="278"/>
      <c r="AB505" s="278"/>
      <c r="AC505" s="278"/>
    </row>
    <row r="506" ht="22.5" hidden="1" customHeight="1">
      <c r="A506" s="334">
        <v>46031.0</v>
      </c>
      <c r="B506" s="421" t="s">
        <v>1917</v>
      </c>
      <c r="C506" s="279" t="s">
        <v>1733</v>
      </c>
      <c r="D506" s="269" t="s">
        <v>1039</v>
      </c>
      <c r="E506" s="283"/>
      <c r="F506" s="343" t="s">
        <v>1328</v>
      </c>
      <c r="G506" s="413" t="s">
        <v>1345</v>
      </c>
      <c r="H506" s="343" t="s">
        <v>1415</v>
      </c>
      <c r="I506" s="410">
        <v>1300000.0</v>
      </c>
      <c r="J506" s="410">
        <v>2.99E8</v>
      </c>
      <c r="K506" s="343" t="s">
        <v>1417</v>
      </c>
      <c r="L506" s="279" t="s">
        <v>12</v>
      </c>
      <c r="M506" s="279" t="s">
        <v>88</v>
      </c>
      <c r="N506" s="338" t="s">
        <v>17</v>
      </c>
      <c r="O506" s="269" t="str">
        <f>IF(COUNTIFS('보고서 검토일지(26년)'!$H:$H, $G506, '보고서 검토일지(26년)'!$M:$M, "0", '보고서 검토일지(26년)'!$G:$G, $F506)&gt;0, "완료", "")</f>
        <v>완료</v>
      </c>
      <c r="P506" s="334">
        <v>46044.0</v>
      </c>
      <c r="Q506" s="423">
        <v>46048.0</v>
      </c>
      <c r="R506" s="410">
        <v>1300000.0</v>
      </c>
      <c r="S506" s="334">
        <v>46048.0</v>
      </c>
      <c r="T506" s="422"/>
      <c r="U506" s="278"/>
      <c r="V506" s="278"/>
      <c r="W506" s="278"/>
      <c r="X506" s="278"/>
      <c r="Y506" s="278"/>
      <c r="Z506" s="278"/>
      <c r="AA506" s="278"/>
      <c r="AB506" s="278"/>
      <c r="AC506" s="278"/>
    </row>
    <row r="507" ht="22.5" hidden="1" customHeight="1">
      <c r="A507" s="334">
        <v>46030.0</v>
      </c>
      <c r="B507" s="378"/>
      <c r="C507" s="279" t="s">
        <v>1733</v>
      </c>
      <c r="D507" s="269" t="s">
        <v>90</v>
      </c>
      <c r="E507" s="283"/>
      <c r="F507" s="343" t="s">
        <v>105</v>
      </c>
      <c r="G507" s="413" t="s">
        <v>1918</v>
      </c>
      <c r="H507" s="343" t="s">
        <v>1415</v>
      </c>
      <c r="I507" s="410">
        <v>330000.0</v>
      </c>
      <c r="J507" s="410">
        <v>4.5E7</v>
      </c>
      <c r="K507" s="343" t="s">
        <v>1417</v>
      </c>
      <c r="L507" s="279" t="s">
        <v>14</v>
      </c>
      <c r="M507" s="275"/>
      <c r="N507" s="275"/>
      <c r="O507" s="275"/>
      <c r="P507" s="415"/>
      <c r="Q507" s="378"/>
      <c r="R507" s="425"/>
      <c r="S507" s="420"/>
      <c r="T507" s="422"/>
      <c r="U507" s="278"/>
      <c r="V507" s="278"/>
      <c r="W507" s="278"/>
      <c r="X507" s="278"/>
      <c r="Y507" s="278"/>
      <c r="Z507" s="278"/>
      <c r="AA507" s="278"/>
      <c r="AB507" s="278"/>
      <c r="AC507" s="278"/>
    </row>
    <row r="508" ht="22.5" hidden="1" customHeight="1">
      <c r="A508" s="334">
        <v>46030.0</v>
      </c>
      <c r="B508" s="378"/>
      <c r="C508" s="279" t="s">
        <v>1843</v>
      </c>
      <c r="D508" s="269" t="s">
        <v>163</v>
      </c>
      <c r="E508" s="283"/>
      <c r="F508" s="343" t="s">
        <v>1364</v>
      </c>
      <c r="G508" s="413" t="s">
        <v>1240</v>
      </c>
      <c r="H508" s="343" t="s">
        <v>1415</v>
      </c>
      <c r="I508" s="410">
        <v>1320000.0</v>
      </c>
      <c r="J508" s="410">
        <v>2.48233153E8</v>
      </c>
      <c r="K508" s="343" t="s">
        <v>1417</v>
      </c>
      <c r="L508" s="279" t="s">
        <v>12</v>
      </c>
      <c r="M508" s="279" t="s">
        <v>1066</v>
      </c>
      <c r="N508" s="338" t="s">
        <v>17</v>
      </c>
      <c r="O508" s="269" t="str">
        <f>IF(COUNTIFS('보고서 검토일지(26년)'!$H:$H, $G508, '보고서 검토일지(26년)'!$M:$M, "0", '보고서 검토일지(26년)'!$G:$G, $F508)&gt;0, "완료", "")</f>
        <v>완료</v>
      </c>
      <c r="P508" s="334">
        <v>46056.0</v>
      </c>
      <c r="Q508" s="334">
        <v>46114.0</v>
      </c>
      <c r="R508" s="410">
        <v>1320000.0</v>
      </c>
      <c r="S508" s="334">
        <v>46055.0</v>
      </c>
      <c r="T508" s="422"/>
      <c r="U508" s="278"/>
      <c r="V508" s="278"/>
      <c r="W508" s="278"/>
      <c r="X508" s="278"/>
      <c r="Y508" s="278"/>
      <c r="Z508" s="278"/>
      <c r="AA508" s="278"/>
      <c r="AB508" s="278"/>
      <c r="AC508" s="278"/>
    </row>
    <row r="509" ht="22.5" hidden="1" customHeight="1">
      <c r="A509" s="334">
        <v>46029.0</v>
      </c>
      <c r="B509" s="378"/>
      <c r="C509" s="279" t="s">
        <v>1733</v>
      </c>
      <c r="D509" s="269" t="s">
        <v>104</v>
      </c>
      <c r="E509" s="283"/>
      <c r="F509" s="343" t="s">
        <v>91</v>
      </c>
      <c r="G509" s="413" t="s">
        <v>1381</v>
      </c>
      <c r="H509" s="343" t="s">
        <v>1415</v>
      </c>
      <c r="I509" s="410">
        <v>1320000.0</v>
      </c>
      <c r="J509" s="410">
        <v>8.5315E8</v>
      </c>
      <c r="K509" s="343" t="s">
        <v>1417</v>
      </c>
      <c r="L509" s="279" t="s">
        <v>12</v>
      </c>
      <c r="M509" s="279" t="s">
        <v>88</v>
      </c>
      <c r="N509" s="338" t="s">
        <v>17</v>
      </c>
      <c r="O509" s="269" t="str">
        <f>IF(COUNTIFS('보고서 검토일지(26년)'!$H:$H, $G509, '보고서 검토일지(26년)'!$M:$M, "0", '보고서 검토일지(26년)'!$G:$G, $F509)&gt;0, "완료", "")</f>
        <v>완료</v>
      </c>
      <c r="P509" s="334">
        <v>46031.0</v>
      </c>
      <c r="Q509" s="334">
        <v>46031.0</v>
      </c>
      <c r="R509" s="410">
        <v>1320000.0</v>
      </c>
      <c r="S509" s="334">
        <v>46037.0</v>
      </c>
      <c r="T509" s="418"/>
      <c r="U509" s="278"/>
      <c r="V509" s="278"/>
      <c r="W509" s="278"/>
      <c r="X509" s="278"/>
      <c r="Y509" s="278"/>
      <c r="Z509" s="278"/>
      <c r="AA509" s="278"/>
      <c r="AB509" s="278"/>
      <c r="AC509" s="278"/>
    </row>
    <row r="510" ht="22.5" hidden="1" customHeight="1">
      <c r="A510" s="334">
        <v>46029.0</v>
      </c>
      <c r="B510" s="378"/>
      <c r="C510" s="279" t="s">
        <v>596</v>
      </c>
      <c r="D510" s="269" t="s">
        <v>90</v>
      </c>
      <c r="E510" s="283"/>
      <c r="F510" s="343" t="s">
        <v>1919</v>
      </c>
      <c r="G510" s="413" t="s">
        <v>1920</v>
      </c>
      <c r="H510" s="343" t="s">
        <v>1430</v>
      </c>
      <c r="I510" s="410">
        <v>3.85E7</v>
      </c>
      <c r="J510" s="419" t="s">
        <v>25</v>
      </c>
      <c r="K510" s="343" t="s">
        <v>1417</v>
      </c>
      <c r="L510" s="279" t="s">
        <v>1427</v>
      </c>
      <c r="M510" s="275"/>
      <c r="N510" s="275"/>
      <c r="O510" s="275"/>
      <c r="P510" s="415"/>
      <c r="Q510" s="378"/>
      <c r="R510" s="425"/>
      <c r="S510" s="420"/>
      <c r="T510" s="421" t="s">
        <v>1633</v>
      </c>
      <c r="U510" s="278"/>
      <c r="V510" s="278"/>
      <c r="W510" s="278"/>
      <c r="X510" s="278"/>
      <c r="Y510" s="278"/>
      <c r="Z510" s="278"/>
      <c r="AA510" s="278"/>
      <c r="AB510" s="278"/>
      <c r="AC510" s="278"/>
    </row>
    <row r="511" ht="22.5" hidden="1" customHeight="1">
      <c r="A511" s="334">
        <v>46029.0</v>
      </c>
      <c r="B511" s="378"/>
      <c r="C511" s="279" t="s">
        <v>1733</v>
      </c>
      <c r="D511" s="269" t="s">
        <v>771</v>
      </c>
      <c r="E511" s="283"/>
      <c r="F511" s="343" t="s">
        <v>772</v>
      </c>
      <c r="G511" s="413" t="s">
        <v>773</v>
      </c>
      <c r="H511" s="343" t="s">
        <v>1415</v>
      </c>
      <c r="I511" s="410">
        <v>1320000.0</v>
      </c>
      <c r="J511" s="410">
        <v>1.001E9</v>
      </c>
      <c r="K511" s="343" t="s">
        <v>1417</v>
      </c>
      <c r="L511" s="279" t="s">
        <v>12</v>
      </c>
      <c r="M511" s="279" t="s">
        <v>1066</v>
      </c>
      <c r="N511" s="338" t="s">
        <v>17</v>
      </c>
      <c r="O511" s="269" t="str">
        <f>IF(COUNTIFS('보고서 검토일지(26년)'!$H:$H, $G511, '보고서 검토일지(26년)'!$M:$M, "0", '보고서 검토일지(26년)'!$G:$G, $F511)&gt;0, "완료", "")</f>
        <v>완료</v>
      </c>
      <c r="P511" s="267">
        <v>46111.0</v>
      </c>
      <c r="Q511" s="267">
        <v>46118.0</v>
      </c>
      <c r="R511" s="274">
        <v>1320000.0</v>
      </c>
      <c r="S511" s="420"/>
      <c r="T511" s="418"/>
      <c r="U511" s="278"/>
      <c r="V511" s="278"/>
      <c r="W511" s="278"/>
      <c r="X511" s="278"/>
      <c r="Y511" s="278"/>
      <c r="Z511" s="278"/>
      <c r="AA511" s="278"/>
      <c r="AB511" s="278"/>
      <c r="AC511" s="278"/>
    </row>
    <row r="512" ht="22.5" hidden="1" customHeight="1">
      <c r="A512" s="334">
        <v>46028.0</v>
      </c>
      <c r="B512" s="378"/>
      <c r="C512" s="279" t="s">
        <v>596</v>
      </c>
      <c r="D512" s="269" t="s">
        <v>90</v>
      </c>
      <c r="E512" s="283"/>
      <c r="F512" s="343" t="s">
        <v>91</v>
      </c>
      <c r="G512" s="413" t="s">
        <v>1921</v>
      </c>
      <c r="H512" s="343" t="s">
        <v>1922</v>
      </c>
      <c r="I512" s="410">
        <v>1650000.0</v>
      </c>
      <c r="J512" s="410">
        <v>1.98E9</v>
      </c>
      <c r="K512" s="343" t="s">
        <v>1417</v>
      </c>
      <c r="L512" s="279" t="s">
        <v>14</v>
      </c>
      <c r="M512" s="378"/>
      <c r="N512" s="378"/>
      <c r="O512" s="378"/>
      <c r="P512" s="378"/>
      <c r="Q512" s="378"/>
      <c r="R512" s="425"/>
      <c r="S512" s="420"/>
      <c r="T512" s="418"/>
      <c r="U512" s="278"/>
      <c r="V512" s="278"/>
      <c r="W512" s="278"/>
      <c r="X512" s="278"/>
      <c r="Y512" s="278"/>
      <c r="Z512" s="278"/>
      <c r="AA512" s="278"/>
      <c r="AB512" s="278"/>
      <c r="AC512" s="278"/>
    </row>
    <row r="513" ht="22.5" hidden="1" customHeight="1">
      <c r="A513" s="334">
        <v>46028.0</v>
      </c>
      <c r="B513" s="378"/>
      <c r="C513" s="279" t="s">
        <v>603</v>
      </c>
      <c r="D513" s="269" t="s">
        <v>111</v>
      </c>
      <c r="E513" s="283"/>
      <c r="F513" s="343" t="s">
        <v>1923</v>
      </c>
      <c r="G513" s="413" t="s">
        <v>1924</v>
      </c>
      <c r="H513" s="343" t="s">
        <v>1415</v>
      </c>
      <c r="I513" s="410">
        <v>2200000.0</v>
      </c>
      <c r="J513" s="419" t="s">
        <v>25</v>
      </c>
      <c r="K513" s="343" t="s">
        <v>1417</v>
      </c>
      <c r="L513" s="279" t="s">
        <v>14</v>
      </c>
      <c r="M513" s="378"/>
      <c r="N513" s="378"/>
      <c r="O513" s="378"/>
      <c r="P513" s="378"/>
      <c r="Q513" s="378"/>
      <c r="R513" s="425"/>
      <c r="S513" s="420"/>
      <c r="T513" s="279" t="s">
        <v>1416</v>
      </c>
      <c r="U513" s="278"/>
      <c r="V513" s="278"/>
      <c r="W513" s="278"/>
      <c r="X513" s="278"/>
      <c r="Y513" s="278"/>
      <c r="Z513" s="278"/>
      <c r="AA513" s="278"/>
      <c r="AB513" s="278"/>
      <c r="AC513" s="278"/>
    </row>
    <row r="514" ht="22.5" hidden="1" customHeight="1">
      <c r="A514" s="334">
        <v>46027.0</v>
      </c>
      <c r="B514" s="378"/>
      <c r="C514" s="279" t="s">
        <v>1925</v>
      </c>
      <c r="D514" s="269" t="s">
        <v>1926</v>
      </c>
      <c r="E514" s="283"/>
      <c r="F514" s="279" t="s">
        <v>1927</v>
      </c>
      <c r="G514" s="336" t="s">
        <v>1928</v>
      </c>
      <c r="H514" s="343" t="s">
        <v>1415</v>
      </c>
      <c r="I514" s="410">
        <v>1.21E7</v>
      </c>
      <c r="J514" s="419" t="s">
        <v>25</v>
      </c>
      <c r="K514" s="343" t="s">
        <v>1417</v>
      </c>
      <c r="L514" s="279" t="s">
        <v>14</v>
      </c>
      <c r="M514" s="378"/>
      <c r="N514" s="378"/>
      <c r="O514" s="378"/>
      <c r="P514" s="335"/>
      <c r="Q514" s="378"/>
      <c r="R514" s="355"/>
      <c r="S514" s="335"/>
      <c r="T514" s="279" t="s">
        <v>1416</v>
      </c>
      <c r="U514" s="278"/>
      <c r="V514" s="278"/>
      <c r="W514" s="278"/>
      <c r="X514" s="278"/>
      <c r="Y514" s="278"/>
      <c r="Z514" s="278"/>
      <c r="AA514" s="278"/>
      <c r="AB514" s="278"/>
      <c r="AC514" s="278"/>
    </row>
    <row r="515" ht="22.5" hidden="1" customHeight="1">
      <c r="A515" s="334">
        <v>46027.0</v>
      </c>
      <c r="B515" s="421" t="s">
        <v>1929</v>
      </c>
      <c r="C515" s="279" t="s">
        <v>1930</v>
      </c>
      <c r="D515" s="269" t="s">
        <v>1039</v>
      </c>
      <c r="E515" s="283"/>
      <c r="F515" s="279" t="s">
        <v>1328</v>
      </c>
      <c r="G515" s="336" t="s">
        <v>1375</v>
      </c>
      <c r="H515" s="343" t="s">
        <v>1415</v>
      </c>
      <c r="I515" s="410">
        <v>800000.0</v>
      </c>
      <c r="J515" s="410">
        <v>8.5E7</v>
      </c>
      <c r="K515" s="343" t="s">
        <v>1417</v>
      </c>
      <c r="L515" s="279" t="s">
        <v>12</v>
      </c>
      <c r="M515" s="279" t="s">
        <v>88</v>
      </c>
      <c r="N515" s="338" t="s">
        <v>17</v>
      </c>
      <c r="O515" s="269" t="str">
        <f>IF(COUNTIFS('보고서 검토일지(26년)'!$H:$H, $G515, '보고서 검토일지(26년)'!$M:$M, "0", '보고서 검토일지(26년)'!$G:$G, $F515)&gt;0, "완료", "")</f>
        <v>완료</v>
      </c>
      <c r="P515" s="334">
        <v>46036.0</v>
      </c>
      <c r="Q515" s="334">
        <v>46036.0</v>
      </c>
      <c r="R515" s="344">
        <v>800000.0</v>
      </c>
      <c r="S515" s="334">
        <v>46037.0</v>
      </c>
      <c r="T515" s="275"/>
      <c r="U515" s="278"/>
      <c r="V515" s="278"/>
      <c r="W515" s="278"/>
      <c r="X515" s="278"/>
      <c r="Y515" s="278"/>
      <c r="Z515" s="278"/>
      <c r="AA515" s="278"/>
      <c r="AB515" s="278"/>
      <c r="AC515" s="278"/>
    </row>
    <row r="516">
      <c r="A516" s="203"/>
      <c r="B516" s="203"/>
      <c r="C516" s="203"/>
      <c r="D516" s="203"/>
      <c r="E516" s="203"/>
      <c r="F516" s="203"/>
      <c r="G516" s="203"/>
      <c r="H516" s="203"/>
      <c r="I516" s="203"/>
      <c r="J516" s="203"/>
      <c r="K516" s="203"/>
      <c r="L516" s="203"/>
      <c r="M516" s="203"/>
      <c r="N516" s="203"/>
      <c r="O516" s="203"/>
      <c r="P516" s="203"/>
      <c r="Q516" s="203"/>
      <c r="R516" s="203"/>
      <c r="S516" s="203"/>
      <c r="T516" s="203"/>
      <c r="U516" s="203"/>
      <c r="V516" s="203"/>
      <c r="W516" s="203"/>
      <c r="X516" s="203"/>
      <c r="Y516" s="203"/>
      <c r="Z516" s="203"/>
      <c r="AA516" s="203"/>
      <c r="AB516" s="203"/>
      <c r="AC516" s="203"/>
    </row>
    <row r="517">
      <c r="A517" s="203"/>
      <c r="B517" s="203"/>
      <c r="C517" s="203"/>
      <c r="D517" s="203"/>
      <c r="E517" s="203"/>
      <c r="F517" s="203"/>
      <c r="G517" s="203"/>
      <c r="H517" s="203"/>
      <c r="I517" s="203"/>
      <c r="J517" s="203"/>
      <c r="K517" s="203"/>
      <c r="L517" s="203"/>
      <c r="M517" s="203"/>
      <c r="N517" s="203"/>
      <c r="O517" s="203"/>
      <c r="P517" s="203"/>
      <c r="Q517" s="203"/>
      <c r="R517" s="203"/>
      <c r="S517" s="203"/>
      <c r="T517" s="203"/>
      <c r="U517" s="203"/>
      <c r="V517" s="203"/>
      <c r="W517" s="203"/>
      <c r="X517" s="203"/>
      <c r="Y517" s="203"/>
      <c r="Z517" s="203"/>
      <c r="AA517" s="203"/>
      <c r="AB517" s="203"/>
      <c r="AC517" s="203"/>
    </row>
    <row r="518">
      <c r="A518" s="203"/>
      <c r="B518" s="203"/>
      <c r="C518" s="203"/>
      <c r="D518" s="203"/>
      <c r="E518" s="203"/>
      <c r="F518" s="203"/>
      <c r="G518" s="203"/>
      <c r="H518" s="203"/>
      <c r="I518" s="203"/>
      <c r="J518" s="203"/>
      <c r="K518" s="203"/>
      <c r="L518" s="203"/>
      <c r="M518" s="203"/>
      <c r="N518" s="203"/>
      <c r="O518" s="203"/>
      <c r="P518" s="203"/>
      <c r="Q518" s="203"/>
      <c r="R518" s="203"/>
      <c r="S518" s="203"/>
      <c r="T518" s="203"/>
      <c r="U518" s="203"/>
      <c r="V518" s="203"/>
      <c r="W518" s="203"/>
      <c r="X518" s="203"/>
      <c r="Y518" s="203"/>
      <c r="Z518" s="203"/>
      <c r="AA518" s="203"/>
      <c r="AB518" s="203"/>
      <c r="AC518" s="203"/>
    </row>
    <row r="519">
      <c r="A519" s="203"/>
      <c r="B519" s="203"/>
      <c r="C519" s="203"/>
      <c r="D519" s="203"/>
      <c r="E519" s="203"/>
      <c r="F519" s="203"/>
      <c r="G519" s="203"/>
      <c r="H519" s="203"/>
      <c r="I519" s="203"/>
      <c r="J519" s="203"/>
      <c r="K519" s="203"/>
      <c r="L519" s="203"/>
      <c r="M519" s="203"/>
      <c r="N519" s="203"/>
      <c r="O519" s="203"/>
      <c r="P519" s="203"/>
      <c r="Q519" s="203"/>
      <c r="R519" s="203"/>
      <c r="S519" s="203"/>
      <c r="T519" s="203"/>
      <c r="U519" s="203"/>
      <c r="V519" s="203"/>
      <c r="W519" s="203"/>
      <c r="X519" s="203"/>
      <c r="Y519" s="203"/>
      <c r="Z519" s="203"/>
      <c r="AA519" s="203"/>
      <c r="AB519" s="203"/>
      <c r="AC519" s="203"/>
    </row>
    <row r="520">
      <c r="A520" s="203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</row>
    <row r="521">
      <c r="A521" s="203"/>
      <c r="B521" s="203"/>
      <c r="C521" s="203"/>
      <c r="D521" s="203"/>
      <c r="E521" s="203"/>
      <c r="F521" s="203"/>
      <c r="G521" s="203"/>
      <c r="H521" s="203"/>
      <c r="I521" s="203"/>
      <c r="J521" s="203"/>
      <c r="K521" s="203"/>
      <c r="L521" s="203"/>
      <c r="M521" s="203"/>
      <c r="N521" s="203"/>
      <c r="O521" s="203"/>
      <c r="P521" s="203"/>
      <c r="Q521" s="203"/>
      <c r="R521" s="203"/>
      <c r="S521" s="203"/>
      <c r="T521" s="203"/>
      <c r="U521" s="203"/>
      <c r="V521" s="203"/>
      <c r="W521" s="203"/>
      <c r="X521" s="203"/>
      <c r="Y521" s="203"/>
      <c r="Z521" s="203"/>
      <c r="AA521" s="203"/>
      <c r="AB521" s="203"/>
      <c r="AC521" s="203"/>
    </row>
    <row r="522">
      <c r="A522" s="203"/>
      <c r="B522" s="203"/>
      <c r="C522" s="203"/>
      <c r="D522" s="203"/>
      <c r="E522" s="203"/>
      <c r="F522" s="203"/>
      <c r="G522" s="203"/>
      <c r="H522" s="203"/>
      <c r="I522" s="203"/>
      <c r="J522" s="203"/>
      <c r="K522" s="203"/>
      <c r="L522" s="203"/>
      <c r="M522" s="203"/>
      <c r="N522" s="203"/>
      <c r="O522" s="203"/>
      <c r="P522" s="203"/>
      <c r="Q522" s="203"/>
      <c r="R522" s="203"/>
      <c r="S522" s="203"/>
      <c r="T522" s="203"/>
      <c r="U522" s="203"/>
      <c r="V522" s="203"/>
      <c r="W522" s="203"/>
      <c r="X522" s="203"/>
      <c r="Y522" s="203"/>
      <c r="Z522" s="203"/>
      <c r="AA522" s="203"/>
      <c r="AB522" s="203"/>
      <c r="AC522" s="203"/>
    </row>
    <row r="523">
      <c r="A523" s="203"/>
      <c r="B523" s="203"/>
      <c r="C523" s="203"/>
      <c r="D523" s="203"/>
      <c r="E523" s="203"/>
      <c r="F523" s="203"/>
      <c r="G523" s="203"/>
      <c r="H523" s="203"/>
      <c r="I523" s="203"/>
      <c r="J523" s="203"/>
      <c r="K523" s="203"/>
      <c r="L523" s="203"/>
      <c r="M523" s="203"/>
      <c r="N523" s="203"/>
      <c r="O523" s="203"/>
      <c r="P523" s="203"/>
      <c r="Q523" s="203"/>
      <c r="R523" s="203"/>
      <c r="S523" s="203"/>
      <c r="T523" s="203"/>
      <c r="U523" s="203"/>
      <c r="V523" s="203"/>
      <c r="W523" s="203"/>
      <c r="X523" s="203"/>
      <c r="Y523" s="203"/>
      <c r="Z523" s="203"/>
      <c r="AA523" s="203"/>
      <c r="AB523" s="203"/>
      <c r="AC523" s="203"/>
    </row>
    <row r="524">
      <c r="A524" s="203"/>
      <c r="B524" s="203"/>
      <c r="C524" s="203"/>
      <c r="D524" s="203"/>
      <c r="E524" s="203"/>
      <c r="F524" s="203"/>
      <c r="G524" s="203"/>
      <c r="H524" s="203"/>
      <c r="I524" s="203"/>
      <c r="J524" s="203"/>
      <c r="K524" s="203"/>
      <c r="L524" s="203"/>
      <c r="M524" s="203"/>
      <c r="N524" s="203"/>
      <c r="O524" s="203"/>
      <c r="P524" s="203"/>
      <c r="Q524" s="203"/>
      <c r="R524" s="203"/>
      <c r="S524" s="203"/>
      <c r="T524" s="203"/>
      <c r="U524" s="203"/>
      <c r="V524" s="203"/>
      <c r="W524" s="203"/>
      <c r="X524" s="203"/>
      <c r="Y524" s="203"/>
      <c r="Z524" s="203"/>
      <c r="AA524" s="203"/>
      <c r="AB524" s="203"/>
      <c r="AC524" s="203"/>
    </row>
    <row r="525">
      <c r="A525" s="203"/>
      <c r="B525" s="203"/>
      <c r="C525" s="203"/>
      <c r="D525" s="203"/>
      <c r="E525" s="203"/>
      <c r="F525" s="203"/>
      <c r="G525" s="203"/>
      <c r="H525" s="203"/>
      <c r="I525" s="203"/>
      <c r="J525" s="203"/>
      <c r="K525" s="203"/>
      <c r="L525" s="203"/>
      <c r="M525" s="203"/>
      <c r="N525" s="203"/>
      <c r="O525" s="203"/>
      <c r="P525" s="203"/>
      <c r="Q525" s="203"/>
      <c r="R525" s="203"/>
      <c r="S525" s="203"/>
      <c r="T525" s="203"/>
      <c r="U525" s="203"/>
      <c r="V525" s="203"/>
      <c r="W525" s="203"/>
      <c r="X525" s="203"/>
      <c r="Y525" s="203"/>
      <c r="Z525" s="203"/>
      <c r="AA525" s="203"/>
      <c r="AB525" s="203"/>
      <c r="AC525" s="203"/>
    </row>
    <row r="526">
      <c r="A526" s="203"/>
      <c r="B526" s="203"/>
      <c r="C526" s="203"/>
      <c r="D526" s="203"/>
      <c r="E526" s="203"/>
      <c r="F526" s="203"/>
      <c r="G526" s="203"/>
      <c r="H526" s="203"/>
      <c r="I526" s="203"/>
      <c r="J526" s="203"/>
      <c r="K526" s="203"/>
      <c r="L526" s="203"/>
      <c r="M526" s="203"/>
      <c r="N526" s="203"/>
      <c r="O526" s="203"/>
      <c r="P526" s="203"/>
      <c r="Q526" s="203"/>
      <c r="R526" s="203"/>
      <c r="S526" s="203"/>
      <c r="T526" s="203"/>
      <c r="U526" s="203"/>
      <c r="V526" s="203"/>
      <c r="W526" s="203"/>
      <c r="X526" s="203"/>
      <c r="Y526" s="203"/>
      <c r="Z526" s="203"/>
      <c r="AA526" s="203"/>
      <c r="AB526" s="203"/>
      <c r="AC526" s="203"/>
    </row>
    <row r="527">
      <c r="A527" s="203"/>
      <c r="B527" s="203"/>
      <c r="C527" s="203"/>
      <c r="D527" s="203"/>
      <c r="E527" s="203"/>
      <c r="F527" s="203"/>
      <c r="G527" s="203"/>
      <c r="H527" s="203"/>
      <c r="I527" s="203"/>
      <c r="J527" s="203"/>
      <c r="K527" s="203"/>
      <c r="L527" s="203"/>
      <c r="M527" s="203"/>
      <c r="N527" s="203"/>
      <c r="O527" s="203"/>
      <c r="P527" s="203"/>
      <c r="Q527" s="203"/>
      <c r="R527" s="203"/>
      <c r="S527" s="203"/>
      <c r="T527" s="203"/>
      <c r="U527" s="203"/>
      <c r="V527" s="203"/>
      <c r="W527" s="203"/>
      <c r="X527" s="203"/>
      <c r="Y527" s="203"/>
      <c r="Z527" s="203"/>
      <c r="AA527" s="203"/>
      <c r="AB527" s="203"/>
      <c r="AC527" s="203"/>
    </row>
    <row r="528">
      <c r="A528" s="203"/>
      <c r="B528" s="203"/>
      <c r="C528" s="203"/>
      <c r="D528" s="203"/>
      <c r="E528" s="203"/>
      <c r="F528" s="203"/>
      <c r="G528" s="203"/>
      <c r="H528" s="203"/>
      <c r="I528" s="203"/>
      <c r="J528" s="203"/>
      <c r="K528" s="203"/>
      <c r="L528" s="203"/>
      <c r="M528" s="203"/>
      <c r="N528" s="203"/>
      <c r="O528" s="203"/>
      <c r="P528" s="203"/>
      <c r="Q528" s="203"/>
      <c r="R528" s="203"/>
      <c r="S528" s="203"/>
      <c r="T528" s="203"/>
      <c r="U528" s="203"/>
      <c r="V528" s="203"/>
      <c r="W528" s="203"/>
      <c r="X528" s="203"/>
      <c r="Y528" s="203"/>
      <c r="Z528" s="203"/>
      <c r="AA528" s="203"/>
      <c r="AB528" s="203"/>
      <c r="AC528" s="203"/>
    </row>
    <row r="529">
      <c r="A529" s="203"/>
      <c r="B529" s="203"/>
      <c r="C529" s="203"/>
      <c r="D529" s="203"/>
      <c r="E529" s="203"/>
      <c r="F529" s="203"/>
      <c r="G529" s="203"/>
      <c r="H529" s="203"/>
      <c r="I529" s="203"/>
      <c r="J529" s="203"/>
      <c r="K529" s="203"/>
      <c r="L529" s="203"/>
      <c r="M529" s="203"/>
      <c r="N529" s="203"/>
      <c r="O529" s="203"/>
      <c r="P529" s="203"/>
      <c r="Q529" s="203"/>
      <c r="R529" s="203"/>
      <c r="S529" s="203"/>
      <c r="T529" s="203"/>
      <c r="U529" s="203"/>
      <c r="V529" s="203"/>
      <c r="W529" s="203"/>
      <c r="X529" s="203"/>
      <c r="Y529" s="203"/>
      <c r="Z529" s="203"/>
      <c r="AA529" s="203"/>
      <c r="AB529" s="203"/>
      <c r="AC529" s="203"/>
    </row>
    <row r="530">
      <c r="A530" s="203"/>
      <c r="B530" s="203"/>
      <c r="C530" s="203"/>
      <c r="D530" s="203"/>
      <c r="E530" s="203"/>
      <c r="F530" s="203"/>
      <c r="G530" s="203"/>
      <c r="H530" s="203"/>
      <c r="I530" s="203"/>
      <c r="J530" s="203"/>
      <c r="K530" s="203"/>
      <c r="L530" s="203"/>
      <c r="M530" s="203"/>
      <c r="N530" s="203"/>
      <c r="O530" s="203"/>
      <c r="P530" s="203"/>
      <c r="Q530" s="203"/>
      <c r="R530" s="203"/>
      <c r="S530" s="203"/>
      <c r="T530" s="203"/>
      <c r="U530" s="203"/>
      <c r="V530" s="203"/>
      <c r="W530" s="203"/>
      <c r="X530" s="203"/>
      <c r="Y530" s="203"/>
      <c r="Z530" s="203"/>
      <c r="AA530" s="203"/>
      <c r="AB530" s="203"/>
      <c r="AC530" s="203"/>
    </row>
    <row r="531">
      <c r="A531" s="203"/>
      <c r="B531" s="203"/>
      <c r="C531" s="203"/>
      <c r="D531" s="203"/>
      <c r="E531" s="203"/>
      <c r="F531" s="203"/>
      <c r="G531" s="203"/>
      <c r="H531" s="203"/>
      <c r="I531" s="203"/>
      <c r="J531" s="203"/>
      <c r="K531" s="203"/>
      <c r="L531" s="203"/>
      <c r="M531" s="203"/>
      <c r="N531" s="203"/>
      <c r="O531" s="203"/>
      <c r="P531" s="203"/>
      <c r="Q531" s="203"/>
      <c r="R531" s="203"/>
      <c r="S531" s="203"/>
      <c r="T531" s="203"/>
      <c r="U531" s="203"/>
      <c r="V531" s="203"/>
      <c r="W531" s="203"/>
      <c r="X531" s="203"/>
      <c r="Y531" s="203"/>
      <c r="Z531" s="203"/>
      <c r="AA531" s="203"/>
      <c r="AB531" s="203"/>
      <c r="AC531" s="203"/>
    </row>
    <row r="532">
      <c r="A532" s="203"/>
      <c r="B532" s="203"/>
      <c r="C532" s="203"/>
      <c r="D532" s="203"/>
      <c r="E532" s="203"/>
      <c r="F532" s="203"/>
      <c r="G532" s="203"/>
      <c r="H532" s="203"/>
      <c r="I532" s="203"/>
      <c r="J532" s="203"/>
      <c r="K532" s="203"/>
      <c r="L532" s="203"/>
      <c r="M532" s="203"/>
      <c r="N532" s="203"/>
      <c r="O532" s="203"/>
      <c r="P532" s="203"/>
      <c r="Q532" s="203"/>
      <c r="R532" s="203"/>
      <c r="S532" s="203"/>
      <c r="T532" s="203"/>
      <c r="U532" s="203"/>
      <c r="V532" s="203"/>
      <c r="W532" s="203"/>
      <c r="X532" s="203"/>
      <c r="Y532" s="203"/>
      <c r="Z532" s="203"/>
      <c r="AA532" s="203"/>
      <c r="AB532" s="203"/>
      <c r="AC532" s="203"/>
    </row>
    <row r="533">
      <c r="A533" s="203"/>
      <c r="B533" s="203"/>
      <c r="C533" s="203"/>
      <c r="D533" s="203"/>
      <c r="E533" s="203"/>
      <c r="F533" s="203"/>
      <c r="G533" s="203"/>
      <c r="H533" s="203"/>
      <c r="I533" s="203"/>
      <c r="J533" s="203"/>
      <c r="K533" s="203"/>
      <c r="L533" s="203"/>
      <c r="M533" s="203"/>
      <c r="N533" s="203"/>
      <c r="O533" s="203"/>
      <c r="P533" s="203"/>
      <c r="Q533" s="203"/>
      <c r="R533" s="203"/>
      <c r="S533" s="203"/>
      <c r="T533" s="203"/>
      <c r="U533" s="203"/>
      <c r="V533" s="203"/>
      <c r="W533" s="203"/>
      <c r="X533" s="203"/>
      <c r="Y533" s="203"/>
      <c r="Z533" s="203"/>
      <c r="AA533" s="203"/>
      <c r="AB533" s="203"/>
      <c r="AC533" s="203"/>
    </row>
    <row r="534">
      <c r="A534" s="203"/>
      <c r="B534" s="203"/>
      <c r="C534" s="203"/>
      <c r="D534" s="203"/>
      <c r="E534" s="203"/>
      <c r="F534" s="203"/>
      <c r="G534" s="203"/>
      <c r="H534" s="203"/>
      <c r="I534" s="203"/>
      <c r="J534" s="203"/>
      <c r="K534" s="203"/>
      <c r="L534" s="203"/>
      <c r="M534" s="203"/>
      <c r="N534" s="203"/>
      <c r="O534" s="203"/>
      <c r="P534" s="203"/>
      <c r="Q534" s="203"/>
      <c r="R534" s="203"/>
      <c r="S534" s="203"/>
      <c r="T534" s="203"/>
      <c r="U534" s="203"/>
      <c r="V534" s="203"/>
      <c r="W534" s="203"/>
      <c r="X534" s="203"/>
      <c r="Y534" s="203"/>
      <c r="Z534" s="203"/>
      <c r="AA534" s="203"/>
      <c r="AB534" s="203"/>
      <c r="AC534" s="203"/>
    </row>
    <row r="535">
      <c r="A535" s="203"/>
      <c r="B535" s="203"/>
      <c r="C535" s="203"/>
      <c r="D535" s="203"/>
      <c r="E535" s="203"/>
      <c r="F535" s="203"/>
      <c r="G535" s="203"/>
      <c r="H535" s="203"/>
      <c r="I535" s="203"/>
      <c r="J535" s="203"/>
      <c r="K535" s="203"/>
      <c r="L535" s="203"/>
      <c r="M535" s="203"/>
      <c r="N535" s="203"/>
      <c r="O535" s="203"/>
      <c r="P535" s="203"/>
      <c r="Q535" s="203"/>
      <c r="R535" s="203"/>
      <c r="S535" s="203"/>
      <c r="T535" s="203"/>
      <c r="U535" s="203"/>
      <c r="V535" s="203"/>
      <c r="W535" s="203"/>
      <c r="X535" s="203"/>
      <c r="Y535" s="203"/>
      <c r="Z535" s="203"/>
      <c r="AA535" s="203"/>
      <c r="AB535" s="203"/>
      <c r="AC535" s="203"/>
    </row>
    <row r="536">
      <c r="A536" s="203"/>
      <c r="B536" s="203"/>
      <c r="C536" s="203"/>
      <c r="D536" s="203"/>
      <c r="E536" s="203"/>
      <c r="F536" s="203"/>
      <c r="G536" s="203"/>
      <c r="H536" s="203"/>
      <c r="I536" s="203"/>
      <c r="J536" s="203"/>
      <c r="K536" s="203"/>
      <c r="L536" s="203"/>
      <c r="M536" s="203"/>
      <c r="N536" s="203"/>
      <c r="O536" s="203"/>
      <c r="P536" s="203"/>
      <c r="Q536" s="203"/>
      <c r="R536" s="203"/>
      <c r="S536" s="203"/>
      <c r="T536" s="203"/>
      <c r="U536" s="203"/>
      <c r="V536" s="203"/>
      <c r="W536" s="203"/>
      <c r="X536" s="203"/>
      <c r="Y536" s="203"/>
      <c r="Z536" s="203"/>
      <c r="AA536" s="203"/>
      <c r="AB536" s="203"/>
      <c r="AC536" s="203"/>
    </row>
    <row r="537">
      <c r="A537" s="203"/>
      <c r="B537" s="203"/>
      <c r="C537" s="203"/>
      <c r="D537" s="203"/>
      <c r="E537" s="203"/>
      <c r="F537" s="203"/>
      <c r="G537" s="203"/>
      <c r="H537" s="203"/>
      <c r="I537" s="203"/>
      <c r="J537" s="203"/>
      <c r="K537" s="203"/>
      <c r="L537" s="203"/>
      <c r="M537" s="203"/>
      <c r="N537" s="203"/>
      <c r="O537" s="203"/>
      <c r="P537" s="203"/>
      <c r="Q537" s="203"/>
      <c r="R537" s="203"/>
      <c r="S537" s="203"/>
      <c r="T537" s="203"/>
      <c r="U537" s="203"/>
      <c r="V537" s="203"/>
      <c r="W537" s="203"/>
      <c r="X537" s="203"/>
      <c r="Y537" s="203"/>
      <c r="Z537" s="203"/>
      <c r="AA537" s="203"/>
      <c r="AB537" s="203"/>
      <c r="AC537" s="203"/>
    </row>
    <row r="538">
      <c r="A538" s="203"/>
      <c r="B538" s="203"/>
      <c r="C538" s="203"/>
      <c r="D538" s="203"/>
      <c r="E538" s="203"/>
      <c r="F538" s="203"/>
      <c r="G538" s="203"/>
      <c r="H538" s="203"/>
      <c r="I538" s="203"/>
      <c r="J538" s="203"/>
      <c r="K538" s="203"/>
      <c r="L538" s="203"/>
      <c r="M538" s="203"/>
      <c r="N538" s="203"/>
      <c r="O538" s="203"/>
      <c r="P538" s="203"/>
      <c r="Q538" s="203"/>
      <c r="R538" s="203"/>
      <c r="S538" s="203"/>
      <c r="T538" s="203"/>
      <c r="U538" s="203"/>
      <c r="V538" s="203"/>
      <c r="W538" s="203"/>
      <c r="X538" s="203"/>
      <c r="Y538" s="203"/>
      <c r="Z538" s="203"/>
      <c r="AA538" s="203"/>
      <c r="AB538" s="203"/>
      <c r="AC538" s="203"/>
    </row>
    <row r="539">
      <c r="A539" s="203"/>
      <c r="B539" s="203"/>
      <c r="C539" s="203"/>
      <c r="D539" s="203"/>
      <c r="E539" s="203"/>
      <c r="F539" s="203"/>
      <c r="G539" s="203"/>
      <c r="H539" s="203"/>
      <c r="I539" s="203"/>
      <c r="J539" s="203"/>
      <c r="K539" s="203"/>
      <c r="L539" s="203"/>
      <c r="M539" s="203"/>
      <c r="N539" s="203"/>
      <c r="O539" s="203"/>
      <c r="P539" s="203"/>
      <c r="Q539" s="203"/>
      <c r="R539" s="203"/>
      <c r="S539" s="203"/>
      <c r="T539" s="203"/>
      <c r="U539" s="203"/>
      <c r="V539" s="203"/>
      <c r="W539" s="203"/>
      <c r="X539" s="203"/>
      <c r="Y539" s="203"/>
      <c r="Z539" s="203"/>
      <c r="AA539" s="203"/>
      <c r="AB539" s="203"/>
      <c r="AC539" s="203"/>
    </row>
    <row r="540">
      <c r="A540" s="203"/>
      <c r="B540" s="203"/>
      <c r="C540" s="203"/>
      <c r="D540" s="203"/>
      <c r="E540" s="203"/>
      <c r="F540" s="203"/>
      <c r="G540" s="203"/>
      <c r="H540" s="203"/>
      <c r="I540" s="203"/>
      <c r="J540" s="203"/>
      <c r="K540" s="203"/>
      <c r="L540" s="203"/>
      <c r="M540" s="203"/>
      <c r="N540" s="203"/>
      <c r="O540" s="203"/>
      <c r="P540" s="203"/>
      <c r="Q540" s="203"/>
      <c r="R540" s="203"/>
      <c r="S540" s="203"/>
      <c r="T540" s="203"/>
      <c r="U540" s="203"/>
      <c r="V540" s="203"/>
      <c r="W540" s="203"/>
      <c r="X540" s="203"/>
      <c r="Y540" s="203"/>
      <c r="Z540" s="203"/>
      <c r="AA540" s="203"/>
      <c r="AB540" s="203"/>
      <c r="AC540" s="203"/>
    </row>
    <row r="541">
      <c r="A541" s="203"/>
      <c r="B541" s="203"/>
      <c r="C541" s="203"/>
      <c r="D541" s="203"/>
      <c r="E541" s="203"/>
      <c r="F541" s="203"/>
      <c r="G541" s="203"/>
      <c r="H541" s="203"/>
      <c r="I541" s="203"/>
      <c r="J541" s="203"/>
      <c r="K541" s="203"/>
      <c r="L541" s="203"/>
      <c r="M541" s="203"/>
      <c r="N541" s="203"/>
      <c r="O541" s="203"/>
      <c r="P541" s="203"/>
      <c r="Q541" s="203"/>
      <c r="R541" s="203"/>
      <c r="S541" s="203"/>
      <c r="T541" s="203"/>
      <c r="U541" s="203"/>
      <c r="V541" s="203"/>
      <c r="W541" s="203"/>
      <c r="X541" s="203"/>
      <c r="Y541" s="203"/>
      <c r="Z541" s="203"/>
      <c r="AA541" s="203"/>
      <c r="AB541" s="203"/>
      <c r="AC541" s="203"/>
    </row>
    <row r="542">
      <c r="A542" s="203"/>
      <c r="B542" s="203"/>
      <c r="C542" s="203"/>
      <c r="D542" s="203"/>
      <c r="E542" s="203"/>
      <c r="F542" s="203"/>
      <c r="G542" s="203"/>
      <c r="H542" s="203"/>
      <c r="I542" s="203"/>
      <c r="J542" s="203"/>
      <c r="K542" s="203"/>
      <c r="L542" s="203"/>
      <c r="M542" s="203"/>
      <c r="N542" s="203"/>
      <c r="O542" s="203"/>
      <c r="P542" s="203"/>
      <c r="Q542" s="203"/>
      <c r="R542" s="203"/>
      <c r="S542" s="203"/>
      <c r="T542" s="203"/>
      <c r="U542" s="203"/>
      <c r="V542" s="203"/>
      <c r="W542" s="203"/>
      <c r="X542" s="203"/>
      <c r="Y542" s="203"/>
      <c r="Z542" s="203"/>
      <c r="AA542" s="203"/>
      <c r="AB542" s="203"/>
      <c r="AC542" s="203"/>
    </row>
    <row r="543">
      <c r="A543" s="203"/>
      <c r="B543" s="203"/>
      <c r="C543" s="203"/>
      <c r="D543" s="203"/>
      <c r="E543" s="203"/>
      <c r="F543" s="203"/>
      <c r="G543" s="203"/>
      <c r="H543" s="203"/>
      <c r="I543" s="203"/>
      <c r="J543" s="203"/>
      <c r="K543" s="203"/>
      <c r="L543" s="203"/>
      <c r="M543" s="203"/>
      <c r="N543" s="203"/>
      <c r="O543" s="203"/>
      <c r="P543" s="203"/>
      <c r="Q543" s="203"/>
      <c r="R543" s="203"/>
      <c r="S543" s="203"/>
      <c r="T543" s="203"/>
      <c r="U543" s="203"/>
      <c r="V543" s="203"/>
      <c r="W543" s="203"/>
      <c r="X543" s="203"/>
      <c r="Y543" s="203"/>
      <c r="Z543" s="203"/>
      <c r="AA543" s="203"/>
      <c r="AB543" s="203"/>
      <c r="AC543" s="203"/>
    </row>
    <row r="544">
      <c r="A544" s="203"/>
      <c r="B544" s="203"/>
      <c r="C544" s="203"/>
      <c r="D544" s="203"/>
      <c r="E544" s="203"/>
      <c r="F544" s="203"/>
      <c r="G544" s="203"/>
      <c r="H544" s="203"/>
      <c r="I544" s="203"/>
      <c r="J544" s="203"/>
      <c r="K544" s="203"/>
      <c r="L544" s="203"/>
      <c r="M544" s="203"/>
      <c r="N544" s="203"/>
      <c r="O544" s="203"/>
      <c r="P544" s="203"/>
      <c r="Q544" s="203"/>
      <c r="R544" s="203"/>
      <c r="S544" s="203"/>
      <c r="T544" s="203"/>
      <c r="U544" s="203"/>
      <c r="V544" s="203"/>
      <c r="W544" s="203"/>
      <c r="X544" s="203"/>
      <c r="Y544" s="203"/>
      <c r="Z544" s="203"/>
      <c r="AA544" s="203"/>
      <c r="AB544" s="203"/>
      <c r="AC544" s="203"/>
    </row>
    <row r="545">
      <c r="A545" s="203"/>
      <c r="B545" s="203"/>
      <c r="C545" s="203"/>
      <c r="D545" s="203"/>
      <c r="E545" s="203"/>
      <c r="F545" s="203"/>
      <c r="G545" s="203"/>
      <c r="H545" s="203"/>
      <c r="I545" s="203"/>
      <c r="J545" s="203"/>
      <c r="K545" s="203"/>
      <c r="L545" s="203"/>
      <c r="M545" s="203"/>
      <c r="N545" s="203"/>
      <c r="O545" s="203"/>
      <c r="P545" s="203"/>
      <c r="Q545" s="203"/>
      <c r="R545" s="203"/>
      <c r="S545" s="203"/>
      <c r="T545" s="203"/>
      <c r="U545" s="203"/>
      <c r="V545" s="203"/>
      <c r="W545" s="203"/>
      <c r="X545" s="203"/>
      <c r="Y545" s="203"/>
      <c r="Z545" s="203"/>
      <c r="AA545" s="203"/>
      <c r="AB545" s="203"/>
      <c r="AC545" s="203"/>
    </row>
    <row r="546">
      <c r="A546" s="203"/>
      <c r="B546" s="203"/>
      <c r="C546" s="203"/>
      <c r="D546" s="203"/>
      <c r="E546" s="203"/>
      <c r="F546" s="203"/>
      <c r="G546" s="203"/>
      <c r="H546" s="203"/>
      <c r="I546" s="203"/>
      <c r="J546" s="203"/>
      <c r="K546" s="203"/>
      <c r="L546" s="203"/>
      <c r="M546" s="203"/>
      <c r="N546" s="203"/>
      <c r="O546" s="203"/>
      <c r="P546" s="203"/>
      <c r="Q546" s="203"/>
      <c r="R546" s="203"/>
      <c r="S546" s="203"/>
      <c r="T546" s="203"/>
      <c r="U546" s="203"/>
      <c r="V546" s="203"/>
      <c r="W546" s="203"/>
      <c r="X546" s="203"/>
      <c r="Y546" s="203"/>
      <c r="Z546" s="203"/>
      <c r="AA546" s="203"/>
      <c r="AB546" s="203"/>
      <c r="AC546" s="203"/>
    </row>
    <row r="547">
      <c r="A547" s="203"/>
      <c r="B547" s="203"/>
      <c r="C547" s="203"/>
      <c r="D547" s="203"/>
      <c r="E547" s="203"/>
      <c r="F547" s="203"/>
      <c r="G547" s="203"/>
      <c r="H547" s="203"/>
      <c r="I547" s="203"/>
      <c r="J547" s="203"/>
      <c r="K547" s="203"/>
      <c r="L547" s="203"/>
      <c r="M547" s="203"/>
      <c r="N547" s="203"/>
      <c r="O547" s="203"/>
      <c r="P547" s="203"/>
      <c r="Q547" s="203"/>
      <c r="R547" s="203"/>
      <c r="S547" s="203"/>
      <c r="T547" s="203"/>
      <c r="U547" s="203"/>
      <c r="V547" s="203"/>
      <c r="W547" s="203"/>
      <c r="X547" s="203"/>
      <c r="Y547" s="203"/>
      <c r="Z547" s="203"/>
      <c r="AA547" s="203"/>
      <c r="AB547" s="203"/>
      <c r="AC547" s="203"/>
    </row>
    <row r="548">
      <c r="A548" s="203"/>
      <c r="B548" s="203"/>
      <c r="C548" s="203"/>
      <c r="D548" s="203"/>
      <c r="E548" s="203"/>
      <c r="F548" s="203"/>
      <c r="G548" s="203"/>
      <c r="H548" s="203"/>
      <c r="I548" s="203"/>
      <c r="J548" s="203"/>
      <c r="K548" s="203"/>
      <c r="L548" s="203"/>
      <c r="M548" s="203"/>
      <c r="N548" s="203"/>
      <c r="O548" s="203"/>
      <c r="P548" s="203"/>
      <c r="Q548" s="203"/>
      <c r="R548" s="203"/>
      <c r="S548" s="203"/>
      <c r="T548" s="203"/>
      <c r="U548" s="203"/>
      <c r="V548" s="203"/>
      <c r="W548" s="203"/>
      <c r="X548" s="203"/>
      <c r="Y548" s="203"/>
      <c r="Z548" s="203"/>
      <c r="AA548" s="203"/>
      <c r="AB548" s="203"/>
      <c r="AC548" s="203"/>
    </row>
    <row r="549">
      <c r="A549" s="203"/>
      <c r="B549" s="203"/>
      <c r="C549" s="203"/>
      <c r="D549" s="203"/>
      <c r="E549" s="203"/>
      <c r="F549" s="203"/>
      <c r="G549" s="203"/>
      <c r="H549" s="203"/>
      <c r="I549" s="203"/>
      <c r="J549" s="203"/>
      <c r="K549" s="203"/>
      <c r="L549" s="203"/>
      <c r="M549" s="203"/>
      <c r="N549" s="203"/>
      <c r="O549" s="203"/>
      <c r="P549" s="203"/>
      <c r="Q549" s="203"/>
      <c r="R549" s="203"/>
      <c r="S549" s="203"/>
      <c r="T549" s="203"/>
      <c r="U549" s="203"/>
      <c r="V549" s="203"/>
      <c r="W549" s="203"/>
      <c r="X549" s="203"/>
      <c r="Y549" s="203"/>
      <c r="Z549" s="203"/>
      <c r="AA549" s="203"/>
      <c r="AB549" s="203"/>
      <c r="AC549" s="203"/>
    </row>
    <row r="550">
      <c r="A550" s="203"/>
      <c r="B550" s="203"/>
      <c r="C550" s="203"/>
      <c r="D550" s="203"/>
      <c r="E550" s="203"/>
      <c r="F550" s="203"/>
      <c r="G550" s="203"/>
      <c r="H550" s="203"/>
      <c r="I550" s="203"/>
      <c r="J550" s="203"/>
      <c r="K550" s="203"/>
      <c r="L550" s="203"/>
      <c r="M550" s="203"/>
      <c r="N550" s="203"/>
      <c r="O550" s="203"/>
      <c r="P550" s="203"/>
      <c r="Q550" s="203"/>
      <c r="R550" s="203"/>
      <c r="S550" s="203"/>
      <c r="T550" s="203"/>
      <c r="U550" s="203"/>
      <c r="V550" s="203"/>
      <c r="W550" s="203"/>
      <c r="X550" s="203"/>
      <c r="Y550" s="203"/>
      <c r="Z550" s="203"/>
      <c r="AA550" s="203"/>
      <c r="AB550" s="203"/>
      <c r="AC550" s="203"/>
    </row>
    <row r="551">
      <c r="A551" s="203"/>
      <c r="B551" s="203"/>
      <c r="C551" s="203"/>
      <c r="D551" s="203"/>
      <c r="E551" s="203"/>
      <c r="F551" s="203"/>
      <c r="G551" s="203"/>
      <c r="H551" s="203"/>
      <c r="I551" s="203"/>
      <c r="J551" s="203"/>
      <c r="K551" s="203"/>
      <c r="L551" s="203"/>
      <c r="M551" s="203"/>
      <c r="N551" s="203"/>
      <c r="O551" s="203"/>
      <c r="P551" s="203"/>
      <c r="Q551" s="203"/>
      <c r="R551" s="203"/>
      <c r="S551" s="203"/>
      <c r="T551" s="203"/>
      <c r="U551" s="203"/>
      <c r="V551" s="203"/>
      <c r="W551" s="203"/>
      <c r="X551" s="203"/>
      <c r="Y551" s="203"/>
      <c r="Z551" s="203"/>
      <c r="AA551" s="203"/>
      <c r="AB551" s="203"/>
      <c r="AC551" s="203"/>
    </row>
    <row r="552">
      <c r="A552" s="203"/>
      <c r="B552" s="203"/>
      <c r="C552" s="203"/>
      <c r="D552" s="203"/>
      <c r="E552" s="203"/>
      <c r="F552" s="203"/>
      <c r="G552" s="203"/>
      <c r="H552" s="203"/>
      <c r="I552" s="203"/>
      <c r="J552" s="203"/>
      <c r="K552" s="203"/>
      <c r="L552" s="203"/>
      <c r="M552" s="203"/>
      <c r="N552" s="203"/>
      <c r="O552" s="203"/>
      <c r="P552" s="203"/>
      <c r="Q552" s="203"/>
      <c r="R552" s="203"/>
      <c r="S552" s="203"/>
      <c r="T552" s="203"/>
      <c r="U552" s="203"/>
      <c r="V552" s="203"/>
      <c r="W552" s="203"/>
      <c r="X552" s="203"/>
      <c r="Y552" s="203"/>
      <c r="Z552" s="203"/>
      <c r="AA552" s="203"/>
      <c r="AB552" s="203"/>
      <c r="AC552" s="203"/>
    </row>
    <row r="553">
      <c r="A553" s="203"/>
      <c r="B553" s="203"/>
      <c r="C553" s="203"/>
      <c r="D553" s="203"/>
      <c r="E553" s="203"/>
      <c r="F553" s="203"/>
      <c r="G553" s="203"/>
      <c r="H553" s="203"/>
      <c r="I553" s="203"/>
      <c r="J553" s="203"/>
      <c r="K553" s="203"/>
      <c r="L553" s="203"/>
      <c r="M553" s="203"/>
      <c r="N553" s="203"/>
      <c r="O553" s="203"/>
      <c r="P553" s="203"/>
      <c r="Q553" s="203"/>
      <c r="R553" s="203"/>
      <c r="S553" s="203"/>
      <c r="T553" s="203"/>
      <c r="U553" s="203"/>
      <c r="V553" s="203"/>
      <c r="W553" s="203"/>
      <c r="X553" s="203"/>
      <c r="Y553" s="203"/>
      <c r="Z553" s="203"/>
      <c r="AA553" s="203"/>
      <c r="AB553" s="203"/>
      <c r="AC553" s="203"/>
    </row>
    <row r="554">
      <c r="A554" s="203"/>
      <c r="B554" s="203"/>
      <c r="C554" s="203"/>
      <c r="D554" s="203"/>
      <c r="E554" s="203"/>
      <c r="F554" s="203"/>
      <c r="G554" s="203"/>
      <c r="H554" s="203"/>
      <c r="I554" s="203"/>
      <c r="J554" s="203"/>
      <c r="K554" s="203"/>
      <c r="L554" s="203"/>
      <c r="M554" s="203"/>
      <c r="N554" s="203"/>
      <c r="O554" s="203"/>
      <c r="P554" s="203"/>
      <c r="Q554" s="203"/>
      <c r="R554" s="203"/>
      <c r="S554" s="203"/>
      <c r="T554" s="203"/>
      <c r="U554" s="203"/>
      <c r="V554" s="203"/>
      <c r="W554" s="203"/>
      <c r="X554" s="203"/>
      <c r="Y554" s="203"/>
      <c r="Z554" s="203"/>
      <c r="AA554" s="203"/>
      <c r="AB554" s="203"/>
      <c r="AC554" s="203"/>
    </row>
    <row r="555">
      <c r="A555" s="203"/>
      <c r="B555" s="203"/>
      <c r="C555" s="203"/>
      <c r="D555" s="203"/>
      <c r="E555" s="203"/>
      <c r="F555" s="203"/>
      <c r="G555" s="203"/>
      <c r="H555" s="203"/>
      <c r="I555" s="203"/>
      <c r="J555" s="203"/>
      <c r="K555" s="203"/>
      <c r="L555" s="203"/>
      <c r="M555" s="203"/>
      <c r="N555" s="203"/>
      <c r="O555" s="203"/>
      <c r="P555" s="203"/>
      <c r="Q555" s="203"/>
      <c r="R555" s="203"/>
      <c r="S555" s="203"/>
      <c r="T555" s="203"/>
      <c r="U555" s="203"/>
      <c r="V555" s="203"/>
      <c r="W555" s="203"/>
      <c r="X555" s="203"/>
      <c r="Y555" s="203"/>
      <c r="Z555" s="203"/>
      <c r="AA555" s="203"/>
      <c r="AB555" s="203"/>
      <c r="AC555" s="203"/>
    </row>
    <row r="556">
      <c r="A556" s="203"/>
      <c r="B556" s="203"/>
      <c r="C556" s="203"/>
      <c r="D556" s="203"/>
      <c r="E556" s="203"/>
      <c r="F556" s="203"/>
      <c r="G556" s="203"/>
      <c r="H556" s="203"/>
      <c r="I556" s="203"/>
      <c r="J556" s="203"/>
      <c r="K556" s="203"/>
      <c r="L556" s="203"/>
      <c r="M556" s="203"/>
      <c r="N556" s="203"/>
      <c r="O556" s="203"/>
      <c r="P556" s="203"/>
      <c r="Q556" s="203"/>
      <c r="R556" s="203"/>
      <c r="S556" s="203"/>
      <c r="T556" s="203"/>
      <c r="U556" s="203"/>
      <c r="V556" s="203"/>
      <c r="W556" s="203"/>
      <c r="X556" s="203"/>
      <c r="Y556" s="203"/>
      <c r="Z556" s="203"/>
      <c r="AA556" s="203"/>
      <c r="AB556" s="203"/>
      <c r="AC556" s="203"/>
    </row>
    <row r="557">
      <c r="A557" s="203"/>
      <c r="B557" s="203"/>
      <c r="C557" s="203"/>
      <c r="D557" s="203"/>
      <c r="E557" s="203"/>
      <c r="F557" s="203"/>
      <c r="G557" s="203"/>
      <c r="H557" s="203"/>
      <c r="I557" s="203"/>
      <c r="J557" s="203"/>
      <c r="K557" s="203"/>
      <c r="L557" s="203"/>
      <c r="M557" s="203"/>
      <c r="N557" s="203"/>
      <c r="O557" s="203"/>
      <c r="P557" s="203"/>
      <c r="Q557" s="203"/>
      <c r="R557" s="203"/>
      <c r="S557" s="203"/>
      <c r="T557" s="203"/>
      <c r="U557" s="203"/>
      <c r="V557" s="203"/>
      <c r="W557" s="203"/>
      <c r="X557" s="203"/>
      <c r="Y557" s="203"/>
      <c r="Z557" s="203"/>
      <c r="AA557" s="203"/>
      <c r="AB557" s="203"/>
      <c r="AC557" s="203"/>
    </row>
    <row r="558">
      <c r="A558" s="203"/>
      <c r="B558" s="203"/>
      <c r="C558" s="203"/>
      <c r="D558" s="203"/>
      <c r="E558" s="203"/>
      <c r="F558" s="203"/>
      <c r="G558" s="203"/>
      <c r="H558" s="203"/>
      <c r="I558" s="203"/>
      <c r="J558" s="203"/>
      <c r="K558" s="203"/>
      <c r="L558" s="203"/>
      <c r="M558" s="203"/>
      <c r="N558" s="203"/>
      <c r="O558" s="203"/>
      <c r="P558" s="203"/>
      <c r="Q558" s="203"/>
      <c r="R558" s="203"/>
      <c r="S558" s="203"/>
      <c r="T558" s="203"/>
      <c r="U558" s="203"/>
      <c r="V558" s="203"/>
      <c r="W558" s="203"/>
      <c r="X558" s="203"/>
      <c r="Y558" s="203"/>
      <c r="Z558" s="203"/>
      <c r="AA558" s="203"/>
      <c r="AB558" s="203"/>
      <c r="AC558" s="203"/>
    </row>
    <row r="559">
      <c r="A559" s="203"/>
      <c r="B559" s="203"/>
      <c r="C559" s="203"/>
      <c r="D559" s="203"/>
      <c r="E559" s="203"/>
      <c r="F559" s="203"/>
      <c r="G559" s="203"/>
      <c r="H559" s="203"/>
      <c r="I559" s="203"/>
      <c r="J559" s="203"/>
      <c r="K559" s="203"/>
      <c r="L559" s="203"/>
      <c r="M559" s="203"/>
      <c r="N559" s="203"/>
      <c r="O559" s="203"/>
      <c r="P559" s="203"/>
      <c r="Q559" s="203"/>
      <c r="R559" s="203"/>
      <c r="S559" s="203"/>
      <c r="T559" s="203"/>
      <c r="U559" s="203"/>
      <c r="V559" s="203"/>
      <c r="W559" s="203"/>
      <c r="X559" s="203"/>
      <c r="Y559" s="203"/>
      <c r="Z559" s="203"/>
      <c r="AA559" s="203"/>
      <c r="AB559" s="203"/>
      <c r="AC559" s="203"/>
    </row>
    <row r="560">
      <c r="A560" s="203"/>
      <c r="B560" s="203"/>
      <c r="C560" s="203"/>
      <c r="D560" s="203"/>
      <c r="E560" s="203"/>
      <c r="F560" s="203"/>
      <c r="G560" s="203"/>
      <c r="H560" s="203"/>
      <c r="I560" s="203"/>
      <c r="J560" s="203"/>
      <c r="K560" s="203"/>
      <c r="L560" s="203"/>
      <c r="M560" s="203"/>
      <c r="N560" s="203"/>
      <c r="O560" s="203"/>
      <c r="P560" s="203"/>
      <c r="Q560" s="203"/>
      <c r="R560" s="203"/>
      <c r="S560" s="203"/>
      <c r="T560" s="203"/>
      <c r="U560" s="203"/>
      <c r="V560" s="203"/>
      <c r="W560" s="203"/>
      <c r="X560" s="203"/>
      <c r="Y560" s="203"/>
      <c r="Z560" s="203"/>
      <c r="AA560" s="203"/>
      <c r="AB560" s="203"/>
      <c r="AC560" s="203"/>
    </row>
    <row r="561">
      <c r="A561" s="203"/>
      <c r="B561" s="203"/>
      <c r="C561" s="203"/>
      <c r="D561" s="203"/>
      <c r="E561" s="203"/>
      <c r="F561" s="203"/>
      <c r="G561" s="203"/>
      <c r="H561" s="203"/>
      <c r="I561" s="203"/>
      <c r="J561" s="203"/>
      <c r="K561" s="203"/>
      <c r="L561" s="203"/>
      <c r="M561" s="203"/>
      <c r="N561" s="203"/>
      <c r="O561" s="203"/>
      <c r="P561" s="203"/>
      <c r="Q561" s="203"/>
      <c r="R561" s="203"/>
      <c r="S561" s="203"/>
      <c r="T561" s="203"/>
      <c r="U561" s="203"/>
      <c r="V561" s="203"/>
      <c r="W561" s="203"/>
      <c r="X561" s="203"/>
      <c r="Y561" s="203"/>
      <c r="Z561" s="203"/>
      <c r="AA561" s="203"/>
      <c r="AB561" s="203"/>
      <c r="AC561" s="203"/>
    </row>
    <row r="562">
      <c r="A562" s="203"/>
      <c r="B562" s="203"/>
      <c r="C562" s="203"/>
      <c r="D562" s="203"/>
      <c r="E562" s="203"/>
      <c r="F562" s="203"/>
      <c r="G562" s="203"/>
      <c r="H562" s="203"/>
      <c r="I562" s="203"/>
      <c r="J562" s="203"/>
      <c r="K562" s="203"/>
      <c r="L562" s="203"/>
      <c r="M562" s="203"/>
      <c r="N562" s="203"/>
      <c r="O562" s="203"/>
      <c r="P562" s="203"/>
      <c r="Q562" s="203"/>
      <c r="R562" s="203"/>
      <c r="S562" s="203"/>
      <c r="T562" s="203"/>
      <c r="U562" s="203"/>
      <c r="V562" s="203"/>
      <c r="W562" s="203"/>
      <c r="X562" s="203"/>
      <c r="Y562" s="203"/>
      <c r="Z562" s="203"/>
      <c r="AA562" s="203"/>
      <c r="AB562" s="203"/>
      <c r="AC562" s="203"/>
    </row>
    <row r="563">
      <c r="A563" s="203"/>
      <c r="B563" s="203"/>
      <c r="C563" s="203"/>
      <c r="D563" s="203"/>
      <c r="E563" s="203"/>
      <c r="F563" s="203"/>
      <c r="G563" s="203"/>
      <c r="H563" s="203"/>
      <c r="I563" s="203"/>
      <c r="J563" s="203"/>
      <c r="K563" s="203"/>
      <c r="L563" s="203"/>
      <c r="M563" s="203"/>
      <c r="N563" s="203"/>
      <c r="O563" s="203"/>
      <c r="P563" s="203"/>
      <c r="Q563" s="203"/>
      <c r="R563" s="203"/>
      <c r="S563" s="203"/>
      <c r="T563" s="203"/>
      <c r="U563" s="203"/>
      <c r="V563" s="203"/>
      <c r="W563" s="203"/>
      <c r="X563" s="203"/>
      <c r="Y563" s="203"/>
      <c r="Z563" s="203"/>
      <c r="AA563" s="203"/>
      <c r="AB563" s="203"/>
      <c r="AC563" s="203"/>
    </row>
    <row r="564">
      <c r="A564" s="203"/>
      <c r="B564" s="203"/>
      <c r="C564" s="203"/>
      <c r="D564" s="203"/>
      <c r="E564" s="203"/>
      <c r="F564" s="203"/>
      <c r="G564" s="203"/>
      <c r="H564" s="203"/>
      <c r="I564" s="203"/>
      <c r="J564" s="203"/>
      <c r="K564" s="203"/>
      <c r="L564" s="203"/>
      <c r="M564" s="203"/>
      <c r="N564" s="203"/>
      <c r="O564" s="203"/>
      <c r="P564" s="203"/>
      <c r="Q564" s="203"/>
      <c r="R564" s="203"/>
      <c r="S564" s="203"/>
      <c r="T564" s="203"/>
      <c r="U564" s="203"/>
      <c r="V564" s="203"/>
      <c r="W564" s="203"/>
      <c r="X564" s="203"/>
      <c r="Y564" s="203"/>
      <c r="Z564" s="203"/>
      <c r="AA564" s="203"/>
      <c r="AB564" s="203"/>
      <c r="AC564" s="203"/>
    </row>
    <row r="565">
      <c r="A565" s="203"/>
      <c r="B565" s="203"/>
      <c r="C565" s="203"/>
      <c r="D565" s="203"/>
      <c r="E565" s="203"/>
      <c r="F565" s="203"/>
      <c r="G565" s="203"/>
      <c r="H565" s="203"/>
      <c r="I565" s="203"/>
      <c r="J565" s="203"/>
      <c r="K565" s="203"/>
      <c r="L565" s="203"/>
      <c r="M565" s="203"/>
      <c r="N565" s="203"/>
      <c r="O565" s="203"/>
      <c r="P565" s="203"/>
      <c r="Q565" s="203"/>
      <c r="R565" s="203"/>
      <c r="S565" s="203"/>
      <c r="T565" s="203"/>
      <c r="U565" s="203"/>
      <c r="V565" s="203"/>
      <c r="W565" s="203"/>
      <c r="X565" s="203"/>
      <c r="Y565" s="203"/>
      <c r="Z565" s="203"/>
      <c r="AA565" s="203"/>
      <c r="AB565" s="203"/>
      <c r="AC565" s="203"/>
    </row>
    <row r="566">
      <c r="A566" s="203"/>
      <c r="B566" s="203"/>
      <c r="C566" s="203"/>
      <c r="D566" s="203"/>
      <c r="E566" s="203"/>
      <c r="F566" s="203"/>
      <c r="G566" s="203"/>
      <c r="H566" s="203"/>
      <c r="I566" s="203"/>
      <c r="J566" s="203"/>
      <c r="K566" s="203"/>
      <c r="L566" s="203"/>
      <c r="M566" s="203"/>
      <c r="N566" s="203"/>
      <c r="O566" s="203"/>
      <c r="P566" s="203"/>
      <c r="Q566" s="203"/>
      <c r="R566" s="203"/>
      <c r="S566" s="203"/>
      <c r="T566" s="203"/>
      <c r="U566" s="203"/>
      <c r="V566" s="203"/>
      <c r="W566" s="203"/>
      <c r="X566" s="203"/>
      <c r="Y566" s="203"/>
      <c r="Z566" s="203"/>
      <c r="AA566" s="203"/>
      <c r="AB566" s="203"/>
      <c r="AC566" s="203"/>
    </row>
    <row r="567">
      <c r="A567" s="203"/>
      <c r="B567" s="203"/>
      <c r="C567" s="203"/>
      <c r="D567" s="203"/>
      <c r="E567" s="203"/>
      <c r="F567" s="203"/>
      <c r="G567" s="203"/>
      <c r="H567" s="203"/>
      <c r="I567" s="203"/>
      <c r="J567" s="203"/>
      <c r="K567" s="203"/>
      <c r="L567" s="203"/>
      <c r="M567" s="203"/>
      <c r="N567" s="203"/>
      <c r="O567" s="203"/>
      <c r="P567" s="203"/>
      <c r="Q567" s="203"/>
      <c r="R567" s="203"/>
      <c r="S567" s="203"/>
      <c r="T567" s="203"/>
      <c r="U567" s="203"/>
      <c r="V567" s="203"/>
      <c r="W567" s="203"/>
      <c r="X567" s="203"/>
      <c r="Y567" s="203"/>
      <c r="Z567" s="203"/>
      <c r="AA567" s="203"/>
      <c r="AB567" s="203"/>
      <c r="AC567" s="203"/>
    </row>
    <row r="568">
      <c r="A568" s="203"/>
      <c r="B568" s="203"/>
      <c r="C568" s="203"/>
      <c r="D568" s="203"/>
      <c r="E568" s="203"/>
      <c r="F568" s="203"/>
      <c r="G568" s="203"/>
      <c r="H568" s="203"/>
      <c r="I568" s="203"/>
      <c r="J568" s="203"/>
      <c r="K568" s="203"/>
      <c r="L568" s="203"/>
      <c r="M568" s="203"/>
      <c r="N568" s="203"/>
      <c r="O568" s="203"/>
      <c r="P568" s="203"/>
      <c r="Q568" s="203"/>
      <c r="R568" s="203"/>
      <c r="S568" s="203"/>
      <c r="T568" s="203"/>
      <c r="U568" s="203"/>
      <c r="V568" s="203"/>
      <c r="W568" s="203"/>
      <c r="X568" s="203"/>
      <c r="Y568" s="203"/>
      <c r="Z568" s="203"/>
      <c r="AA568" s="203"/>
      <c r="AB568" s="203"/>
      <c r="AC568" s="203"/>
    </row>
    <row r="569">
      <c r="A569" s="203"/>
      <c r="B569" s="203"/>
      <c r="C569" s="203"/>
      <c r="D569" s="203"/>
      <c r="E569" s="203"/>
      <c r="F569" s="203"/>
      <c r="G569" s="203"/>
      <c r="H569" s="203"/>
      <c r="I569" s="203"/>
      <c r="J569" s="203"/>
      <c r="K569" s="203"/>
      <c r="L569" s="203"/>
      <c r="M569" s="203"/>
      <c r="N569" s="203"/>
      <c r="O569" s="203"/>
      <c r="P569" s="203"/>
      <c r="Q569" s="203"/>
      <c r="R569" s="203"/>
      <c r="S569" s="203"/>
      <c r="T569" s="203"/>
      <c r="U569" s="203"/>
      <c r="V569" s="203"/>
      <c r="W569" s="203"/>
      <c r="X569" s="203"/>
      <c r="Y569" s="203"/>
      <c r="Z569" s="203"/>
      <c r="AA569" s="203"/>
      <c r="AB569" s="203"/>
      <c r="AC569" s="203"/>
    </row>
    <row r="570">
      <c r="A570" s="203"/>
      <c r="B570" s="203"/>
      <c r="C570" s="203"/>
      <c r="D570" s="203"/>
      <c r="E570" s="203"/>
      <c r="F570" s="203"/>
      <c r="G570" s="203"/>
      <c r="H570" s="203"/>
      <c r="I570" s="203"/>
      <c r="J570" s="203"/>
      <c r="K570" s="203"/>
      <c r="L570" s="203"/>
      <c r="M570" s="203"/>
      <c r="N570" s="203"/>
      <c r="O570" s="203"/>
      <c r="P570" s="203"/>
      <c r="Q570" s="203"/>
      <c r="R570" s="203"/>
      <c r="S570" s="203"/>
      <c r="T570" s="203"/>
      <c r="U570" s="203"/>
      <c r="V570" s="203"/>
      <c r="W570" s="203"/>
      <c r="X570" s="203"/>
      <c r="Y570" s="203"/>
      <c r="Z570" s="203"/>
      <c r="AA570" s="203"/>
      <c r="AB570" s="203"/>
      <c r="AC570" s="203"/>
    </row>
    <row r="571">
      <c r="A571" s="203"/>
      <c r="B571" s="203"/>
      <c r="C571" s="203"/>
      <c r="D571" s="203"/>
      <c r="E571" s="203"/>
      <c r="F571" s="203"/>
      <c r="G571" s="203"/>
      <c r="H571" s="203"/>
      <c r="I571" s="203"/>
      <c r="J571" s="203"/>
      <c r="K571" s="203"/>
      <c r="L571" s="203"/>
      <c r="M571" s="203"/>
      <c r="N571" s="203"/>
      <c r="O571" s="203"/>
      <c r="P571" s="203"/>
      <c r="Q571" s="203"/>
      <c r="R571" s="203"/>
      <c r="S571" s="203"/>
      <c r="T571" s="203"/>
      <c r="U571" s="203"/>
      <c r="V571" s="203"/>
      <c r="W571" s="203"/>
      <c r="X571" s="203"/>
      <c r="Y571" s="203"/>
      <c r="Z571" s="203"/>
      <c r="AA571" s="203"/>
      <c r="AB571" s="203"/>
      <c r="AC571" s="203"/>
    </row>
    <row r="572">
      <c r="A572" s="203"/>
      <c r="B572" s="203"/>
      <c r="C572" s="203"/>
      <c r="D572" s="203"/>
      <c r="E572" s="203"/>
      <c r="F572" s="203"/>
      <c r="G572" s="203"/>
      <c r="H572" s="203"/>
      <c r="I572" s="203"/>
      <c r="J572" s="203"/>
      <c r="K572" s="203"/>
      <c r="L572" s="203"/>
      <c r="M572" s="203"/>
      <c r="N572" s="203"/>
      <c r="O572" s="203"/>
      <c r="P572" s="203"/>
      <c r="Q572" s="203"/>
      <c r="R572" s="203"/>
      <c r="S572" s="203"/>
      <c r="T572" s="203"/>
      <c r="U572" s="203"/>
      <c r="V572" s="203"/>
      <c r="W572" s="203"/>
      <c r="X572" s="203"/>
      <c r="Y572" s="203"/>
      <c r="Z572" s="203"/>
      <c r="AA572" s="203"/>
      <c r="AB572" s="203"/>
      <c r="AC572" s="203"/>
    </row>
    <row r="573">
      <c r="A573" s="203"/>
      <c r="B573" s="203"/>
      <c r="C573" s="203"/>
      <c r="D573" s="203"/>
      <c r="E573" s="203"/>
      <c r="F573" s="203"/>
      <c r="G573" s="203"/>
      <c r="H573" s="203"/>
      <c r="I573" s="203"/>
      <c r="J573" s="203"/>
      <c r="K573" s="203"/>
      <c r="L573" s="203"/>
      <c r="M573" s="203"/>
      <c r="N573" s="203"/>
      <c r="O573" s="203"/>
      <c r="P573" s="203"/>
      <c r="Q573" s="203"/>
      <c r="R573" s="203"/>
      <c r="S573" s="203"/>
      <c r="T573" s="203"/>
      <c r="U573" s="203"/>
      <c r="V573" s="203"/>
      <c r="W573" s="203"/>
      <c r="X573" s="203"/>
      <c r="Y573" s="203"/>
      <c r="Z573" s="203"/>
      <c r="AA573" s="203"/>
      <c r="AB573" s="203"/>
      <c r="AC573" s="203"/>
    </row>
    <row r="574">
      <c r="A574" s="203"/>
      <c r="B574" s="203"/>
      <c r="C574" s="203"/>
      <c r="D574" s="203"/>
      <c r="E574" s="203"/>
      <c r="F574" s="203"/>
      <c r="G574" s="203"/>
      <c r="H574" s="203"/>
      <c r="I574" s="203"/>
      <c r="J574" s="203"/>
      <c r="K574" s="203"/>
      <c r="L574" s="203"/>
      <c r="M574" s="203"/>
      <c r="N574" s="203"/>
      <c r="O574" s="203"/>
      <c r="P574" s="203"/>
      <c r="Q574" s="203"/>
      <c r="R574" s="203"/>
      <c r="S574" s="203"/>
      <c r="T574" s="203"/>
      <c r="U574" s="203"/>
      <c r="V574" s="203"/>
      <c r="W574" s="203"/>
      <c r="X574" s="203"/>
      <c r="Y574" s="203"/>
      <c r="Z574" s="203"/>
      <c r="AA574" s="203"/>
      <c r="AB574" s="203"/>
      <c r="AC574" s="203"/>
    </row>
    <row r="575">
      <c r="A575" s="203"/>
      <c r="B575" s="203"/>
      <c r="C575" s="203"/>
      <c r="D575" s="203"/>
      <c r="E575" s="203"/>
      <c r="F575" s="203"/>
      <c r="G575" s="203"/>
      <c r="H575" s="203"/>
      <c r="I575" s="203"/>
      <c r="J575" s="203"/>
      <c r="K575" s="203"/>
      <c r="L575" s="203"/>
      <c r="M575" s="203"/>
      <c r="N575" s="203"/>
      <c r="O575" s="203"/>
      <c r="P575" s="203"/>
      <c r="Q575" s="203"/>
      <c r="R575" s="203"/>
      <c r="S575" s="203"/>
      <c r="T575" s="203"/>
      <c r="U575" s="203"/>
      <c r="V575" s="203"/>
      <c r="W575" s="203"/>
      <c r="X575" s="203"/>
      <c r="Y575" s="203"/>
      <c r="Z575" s="203"/>
      <c r="AA575" s="203"/>
      <c r="AB575" s="203"/>
      <c r="AC575" s="203"/>
    </row>
    <row r="576">
      <c r="A576" s="203"/>
      <c r="B576" s="203"/>
      <c r="C576" s="203"/>
      <c r="D576" s="203"/>
      <c r="E576" s="203"/>
      <c r="F576" s="203"/>
      <c r="G576" s="203"/>
      <c r="H576" s="203"/>
      <c r="I576" s="203"/>
      <c r="J576" s="203"/>
      <c r="K576" s="203"/>
      <c r="L576" s="203"/>
      <c r="M576" s="203"/>
      <c r="N576" s="203"/>
      <c r="O576" s="203"/>
      <c r="P576" s="203"/>
      <c r="Q576" s="203"/>
      <c r="R576" s="203"/>
      <c r="S576" s="203"/>
      <c r="T576" s="203"/>
      <c r="U576" s="203"/>
      <c r="V576" s="203"/>
      <c r="W576" s="203"/>
      <c r="X576" s="203"/>
      <c r="Y576" s="203"/>
      <c r="Z576" s="203"/>
      <c r="AA576" s="203"/>
      <c r="AB576" s="203"/>
      <c r="AC576" s="203"/>
    </row>
    <row r="577">
      <c r="A577" s="203"/>
      <c r="B577" s="203"/>
      <c r="C577" s="203"/>
      <c r="D577" s="203"/>
      <c r="E577" s="203"/>
      <c r="F577" s="203"/>
      <c r="G577" s="203"/>
      <c r="H577" s="203"/>
      <c r="I577" s="203"/>
      <c r="J577" s="203"/>
      <c r="K577" s="203"/>
      <c r="L577" s="203"/>
      <c r="M577" s="203"/>
      <c r="N577" s="203"/>
      <c r="O577" s="203"/>
      <c r="P577" s="203"/>
      <c r="Q577" s="203"/>
      <c r="R577" s="203"/>
      <c r="S577" s="203"/>
      <c r="T577" s="203"/>
      <c r="U577" s="203"/>
      <c r="V577" s="203"/>
      <c r="W577" s="203"/>
      <c r="X577" s="203"/>
      <c r="Y577" s="203"/>
      <c r="Z577" s="203"/>
      <c r="AA577" s="203"/>
      <c r="AB577" s="203"/>
      <c r="AC577" s="203"/>
    </row>
    <row r="578">
      <c r="A578" s="203"/>
      <c r="B578" s="203"/>
      <c r="C578" s="203"/>
      <c r="D578" s="203"/>
      <c r="E578" s="203"/>
      <c r="F578" s="203"/>
      <c r="G578" s="203"/>
      <c r="H578" s="203"/>
      <c r="I578" s="203"/>
      <c r="J578" s="203"/>
      <c r="K578" s="203"/>
      <c r="L578" s="203"/>
      <c r="M578" s="203"/>
      <c r="N578" s="203"/>
      <c r="O578" s="203"/>
      <c r="P578" s="203"/>
      <c r="Q578" s="203"/>
      <c r="R578" s="203"/>
      <c r="S578" s="203"/>
      <c r="T578" s="203"/>
      <c r="U578" s="203"/>
      <c r="V578" s="203"/>
      <c r="W578" s="203"/>
      <c r="X578" s="203"/>
      <c r="Y578" s="203"/>
      <c r="Z578" s="203"/>
      <c r="AA578" s="203"/>
      <c r="AB578" s="203"/>
      <c r="AC578" s="203"/>
    </row>
    <row r="579">
      <c r="A579" s="203"/>
      <c r="B579" s="203"/>
      <c r="C579" s="203"/>
      <c r="D579" s="203"/>
      <c r="E579" s="203"/>
      <c r="F579" s="203"/>
      <c r="G579" s="203"/>
      <c r="H579" s="203"/>
      <c r="I579" s="203"/>
      <c r="J579" s="203"/>
      <c r="K579" s="203"/>
      <c r="L579" s="203"/>
      <c r="M579" s="203"/>
      <c r="N579" s="203"/>
      <c r="O579" s="203"/>
      <c r="P579" s="203"/>
      <c r="Q579" s="203"/>
      <c r="R579" s="203"/>
      <c r="S579" s="203"/>
      <c r="T579" s="203"/>
      <c r="U579" s="203"/>
      <c r="V579" s="203"/>
      <c r="W579" s="203"/>
      <c r="X579" s="203"/>
      <c r="Y579" s="203"/>
      <c r="Z579" s="203"/>
      <c r="AA579" s="203"/>
      <c r="AB579" s="203"/>
      <c r="AC579" s="203"/>
    </row>
    <row r="580">
      <c r="A580" s="203"/>
      <c r="B580" s="203"/>
      <c r="C580" s="203"/>
      <c r="D580" s="203"/>
      <c r="E580" s="203"/>
      <c r="F580" s="203"/>
      <c r="G580" s="203"/>
      <c r="H580" s="203"/>
      <c r="I580" s="203"/>
      <c r="J580" s="203"/>
      <c r="K580" s="203"/>
      <c r="L580" s="203"/>
      <c r="M580" s="203"/>
      <c r="N580" s="203"/>
      <c r="O580" s="203"/>
      <c r="P580" s="203"/>
      <c r="Q580" s="203"/>
      <c r="R580" s="203"/>
      <c r="S580" s="203"/>
      <c r="T580" s="203"/>
      <c r="U580" s="203"/>
      <c r="V580" s="203"/>
      <c r="W580" s="203"/>
      <c r="X580" s="203"/>
      <c r="Y580" s="203"/>
      <c r="Z580" s="203"/>
      <c r="AA580" s="203"/>
      <c r="AB580" s="203"/>
      <c r="AC580" s="203"/>
    </row>
    <row r="581">
      <c r="A581" s="203"/>
      <c r="B581" s="203"/>
      <c r="C581" s="203"/>
      <c r="D581" s="203"/>
      <c r="E581" s="203"/>
      <c r="F581" s="203"/>
      <c r="G581" s="203"/>
      <c r="H581" s="203"/>
      <c r="I581" s="203"/>
      <c r="J581" s="203"/>
      <c r="K581" s="203"/>
      <c r="L581" s="203"/>
      <c r="M581" s="203"/>
      <c r="N581" s="203"/>
      <c r="O581" s="203"/>
      <c r="P581" s="203"/>
      <c r="Q581" s="203"/>
      <c r="R581" s="203"/>
      <c r="S581" s="203"/>
      <c r="T581" s="203"/>
      <c r="U581" s="203"/>
      <c r="V581" s="203"/>
      <c r="W581" s="203"/>
      <c r="X581" s="203"/>
      <c r="Y581" s="203"/>
      <c r="Z581" s="203"/>
      <c r="AA581" s="203"/>
      <c r="AB581" s="203"/>
      <c r="AC581" s="203"/>
    </row>
    <row r="582">
      <c r="A582" s="203"/>
      <c r="B582" s="203"/>
      <c r="C582" s="203"/>
      <c r="D582" s="203"/>
      <c r="E582" s="203"/>
      <c r="F582" s="203"/>
      <c r="G582" s="203"/>
      <c r="H582" s="203"/>
      <c r="I582" s="203"/>
      <c r="J582" s="203"/>
      <c r="K582" s="203"/>
      <c r="L582" s="203"/>
      <c r="M582" s="203"/>
      <c r="N582" s="203"/>
      <c r="O582" s="203"/>
      <c r="P582" s="203"/>
      <c r="Q582" s="203"/>
      <c r="R582" s="203"/>
      <c r="S582" s="203"/>
      <c r="T582" s="203"/>
      <c r="U582" s="203"/>
      <c r="V582" s="203"/>
      <c r="W582" s="203"/>
      <c r="X582" s="203"/>
      <c r="Y582" s="203"/>
      <c r="Z582" s="203"/>
      <c r="AA582" s="203"/>
      <c r="AB582" s="203"/>
      <c r="AC582" s="203"/>
    </row>
    <row r="583">
      <c r="A583" s="203"/>
      <c r="B583" s="203"/>
      <c r="C583" s="203"/>
      <c r="D583" s="203"/>
      <c r="E583" s="203"/>
      <c r="F583" s="203"/>
      <c r="G583" s="203"/>
      <c r="H583" s="203"/>
      <c r="I583" s="203"/>
      <c r="J583" s="203"/>
      <c r="K583" s="203"/>
      <c r="L583" s="203"/>
      <c r="M583" s="203"/>
      <c r="N583" s="203"/>
      <c r="O583" s="203"/>
      <c r="P583" s="203"/>
      <c r="Q583" s="203"/>
      <c r="R583" s="203"/>
      <c r="S583" s="203"/>
      <c r="T583" s="203"/>
      <c r="U583" s="203"/>
      <c r="V583" s="203"/>
      <c r="W583" s="203"/>
      <c r="X583" s="203"/>
      <c r="Y583" s="203"/>
      <c r="Z583" s="203"/>
      <c r="AA583" s="203"/>
      <c r="AB583" s="203"/>
      <c r="AC583" s="203"/>
    </row>
    <row r="584">
      <c r="A584" s="203"/>
      <c r="B584" s="203"/>
      <c r="C584" s="203"/>
      <c r="D584" s="203"/>
      <c r="E584" s="203"/>
      <c r="F584" s="203"/>
      <c r="G584" s="203"/>
      <c r="H584" s="203"/>
      <c r="I584" s="203"/>
      <c r="J584" s="203"/>
      <c r="K584" s="203"/>
      <c r="L584" s="203"/>
      <c r="M584" s="203"/>
      <c r="N584" s="203"/>
      <c r="O584" s="203"/>
      <c r="P584" s="203"/>
      <c r="Q584" s="203"/>
      <c r="R584" s="203"/>
      <c r="S584" s="203"/>
      <c r="T584" s="203"/>
      <c r="U584" s="203"/>
      <c r="V584" s="203"/>
      <c r="W584" s="203"/>
      <c r="X584" s="203"/>
      <c r="Y584" s="203"/>
      <c r="Z584" s="203"/>
      <c r="AA584" s="203"/>
      <c r="AB584" s="203"/>
      <c r="AC584" s="203"/>
    </row>
    <row r="585">
      <c r="A585" s="203"/>
      <c r="B585" s="203"/>
      <c r="C585" s="203"/>
      <c r="D585" s="203"/>
      <c r="E585" s="203"/>
      <c r="F585" s="203"/>
      <c r="G585" s="203"/>
      <c r="H585" s="203"/>
      <c r="I585" s="203"/>
      <c r="J585" s="203"/>
      <c r="K585" s="203"/>
      <c r="L585" s="203"/>
      <c r="M585" s="203"/>
      <c r="N585" s="203"/>
      <c r="O585" s="203"/>
      <c r="P585" s="203"/>
      <c r="Q585" s="203"/>
      <c r="R585" s="203"/>
      <c r="S585" s="203"/>
      <c r="T585" s="203"/>
      <c r="U585" s="203"/>
      <c r="V585" s="203"/>
      <c r="W585" s="203"/>
      <c r="X585" s="203"/>
      <c r="Y585" s="203"/>
      <c r="Z585" s="203"/>
      <c r="AA585" s="203"/>
      <c r="AB585" s="203"/>
      <c r="AC585" s="203"/>
    </row>
    <row r="586">
      <c r="A586" s="203"/>
      <c r="B586" s="203"/>
      <c r="C586" s="203"/>
      <c r="D586" s="203"/>
      <c r="E586" s="203"/>
      <c r="F586" s="203"/>
      <c r="G586" s="203"/>
      <c r="H586" s="203"/>
      <c r="I586" s="203"/>
      <c r="J586" s="203"/>
      <c r="K586" s="203"/>
      <c r="L586" s="203"/>
      <c r="M586" s="203"/>
      <c r="N586" s="203"/>
      <c r="O586" s="203"/>
      <c r="P586" s="203"/>
      <c r="Q586" s="203"/>
      <c r="R586" s="203"/>
      <c r="S586" s="203"/>
      <c r="T586" s="203"/>
      <c r="U586" s="203"/>
      <c r="V586" s="203"/>
      <c r="W586" s="203"/>
      <c r="X586" s="203"/>
      <c r="Y586" s="203"/>
      <c r="Z586" s="203"/>
      <c r="AA586" s="203"/>
      <c r="AB586" s="203"/>
      <c r="AC586" s="203"/>
    </row>
    <row r="587">
      <c r="A587" s="203"/>
      <c r="B587" s="203"/>
      <c r="C587" s="203"/>
      <c r="D587" s="203"/>
      <c r="E587" s="203"/>
      <c r="F587" s="203"/>
      <c r="G587" s="203"/>
      <c r="H587" s="203"/>
      <c r="I587" s="203"/>
      <c r="J587" s="203"/>
      <c r="K587" s="203"/>
      <c r="L587" s="203"/>
      <c r="M587" s="203"/>
      <c r="N587" s="203"/>
      <c r="O587" s="203"/>
      <c r="P587" s="203"/>
      <c r="Q587" s="203"/>
      <c r="R587" s="203"/>
      <c r="S587" s="203"/>
      <c r="T587" s="203"/>
      <c r="U587" s="203"/>
      <c r="V587" s="203"/>
      <c r="W587" s="203"/>
      <c r="X587" s="203"/>
      <c r="Y587" s="203"/>
      <c r="Z587" s="203"/>
      <c r="AA587" s="203"/>
      <c r="AB587" s="203"/>
      <c r="AC587" s="203"/>
    </row>
    <row r="588">
      <c r="A588" s="203"/>
      <c r="B588" s="203"/>
      <c r="C588" s="203"/>
      <c r="D588" s="203"/>
      <c r="E588" s="203"/>
      <c r="F588" s="203"/>
      <c r="G588" s="203"/>
      <c r="H588" s="203"/>
      <c r="I588" s="203"/>
      <c r="J588" s="203"/>
      <c r="K588" s="203"/>
      <c r="L588" s="203"/>
      <c r="M588" s="203"/>
      <c r="N588" s="203"/>
      <c r="O588" s="203"/>
      <c r="P588" s="203"/>
      <c r="Q588" s="203"/>
      <c r="R588" s="203"/>
      <c r="S588" s="203"/>
      <c r="T588" s="203"/>
      <c r="U588" s="203"/>
      <c r="V588" s="203"/>
      <c r="W588" s="203"/>
      <c r="X588" s="203"/>
      <c r="Y588" s="203"/>
      <c r="Z588" s="203"/>
      <c r="AA588" s="203"/>
      <c r="AB588" s="203"/>
      <c r="AC588" s="203"/>
    </row>
    <row r="589">
      <c r="A589" s="203"/>
      <c r="B589" s="203"/>
      <c r="C589" s="203"/>
      <c r="D589" s="203"/>
      <c r="E589" s="203"/>
      <c r="F589" s="203"/>
      <c r="G589" s="203"/>
      <c r="H589" s="203"/>
      <c r="I589" s="203"/>
      <c r="J589" s="203"/>
      <c r="K589" s="203"/>
      <c r="L589" s="203"/>
      <c r="M589" s="203"/>
      <c r="N589" s="203"/>
      <c r="O589" s="203"/>
      <c r="P589" s="203"/>
      <c r="Q589" s="203"/>
      <c r="R589" s="203"/>
      <c r="S589" s="203"/>
      <c r="T589" s="203"/>
      <c r="U589" s="203"/>
      <c r="V589" s="203"/>
      <c r="W589" s="203"/>
      <c r="X589" s="203"/>
      <c r="Y589" s="203"/>
      <c r="Z589" s="203"/>
      <c r="AA589" s="203"/>
      <c r="AB589" s="203"/>
      <c r="AC589" s="203"/>
    </row>
    <row r="590">
      <c r="A590" s="203"/>
      <c r="B590" s="203"/>
      <c r="C590" s="203"/>
      <c r="D590" s="203"/>
      <c r="E590" s="203"/>
      <c r="F590" s="203"/>
      <c r="G590" s="203"/>
      <c r="H590" s="203"/>
      <c r="I590" s="203"/>
      <c r="J590" s="203"/>
      <c r="K590" s="203"/>
      <c r="L590" s="203"/>
      <c r="M590" s="203"/>
      <c r="N590" s="203"/>
      <c r="O590" s="203"/>
      <c r="P590" s="203"/>
      <c r="Q590" s="203"/>
      <c r="R590" s="203"/>
      <c r="S590" s="203"/>
      <c r="T590" s="203"/>
      <c r="U590" s="203"/>
      <c r="V590" s="203"/>
      <c r="W590" s="203"/>
      <c r="X590" s="203"/>
      <c r="Y590" s="203"/>
      <c r="Z590" s="203"/>
      <c r="AA590" s="203"/>
      <c r="AB590" s="203"/>
      <c r="AC590" s="203"/>
    </row>
    <row r="591">
      <c r="A591" s="203"/>
      <c r="B591" s="203"/>
      <c r="C591" s="203"/>
      <c r="D591" s="203"/>
      <c r="E591" s="203"/>
      <c r="F591" s="203"/>
      <c r="G591" s="203"/>
      <c r="H591" s="203"/>
      <c r="I591" s="203"/>
      <c r="J591" s="203"/>
      <c r="K591" s="203"/>
      <c r="L591" s="203"/>
      <c r="M591" s="203"/>
      <c r="N591" s="203"/>
      <c r="O591" s="203"/>
      <c r="P591" s="203"/>
      <c r="Q591" s="203"/>
      <c r="R591" s="203"/>
      <c r="S591" s="203"/>
      <c r="T591" s="203"/>
      <c r="U591" s="203"/>
      <c r="V591" s="203"/>
      <c r="W591" s="203"/>
      <c r="X591" s="203"/>
      <c r="Y591" s="203"/>
      <c r="Z591" s="203"/>
      <c r="AA591" s="203"/>
      <c r="AB591" s="203"/>
      <c r="AC591" s="203"/>
    </row>
    <row r="592">
      <c r="A592" s="203"/>
      <c r="B592" s="203"/>
      <c r="C592" s="203"/>
      <c r="D592" s="203"/>
      <c r="E592" s="203"/>
      <c r="F592" s="203"/>
      <c r="G592" s="203"/>
      <c r="H592" s="203"/>
      <c r="I592" s="203"/>
      <c r="J592" s="203"/>
      <c r="K592" s="203"/>
      <c r="L592" s="203"/>
      <c r="M592" s="203"/>
      <c r="N592" s="203"/>
      <c r="O592" s="203"/>
      <c r="P592" s="203"/>
      <c r="Q592" s="203"/>
      <c r="R592" s="203"/>
      <c r="S592" s="203"/>
      <c r="T592" s="203"/>
      <c r="U592" s="203"/>
      <c r="V592" s="203"/>
      <c r="W592" s="203"/>
      <c r="X592" s="203"/>
      <c r="Y592" s="203"/>
      <c r="Z592" s="203"/>
      <c r="AA592" s="203"/>
      <c r="AB592" s="203"/>
      <c r="AC592" s="203"/>
    </row>
    <row r="593">
      <c r="A593" s="203"/>
      <c r="B593" s="203"/>
      <c r="C593" s="203"/>
      <c r="D593" s="203"/>
      <c r="E593" s="203"/>
      <c r="F593" s="203"/>
      <c r="G593" s="203"/>
      <c r="H593" s="203"/>
      <c r="I593" s="203"/>
      <c r="J593" s="203"/>
      <c r="K593" s="203"/>
      <c r="L593" s="203"/>
      <c r="M593" s="203"/>
      <c r="N593" s="203"/>
      <c r="O593" s="203"/>
      <c r="P593" s="203"/>
      <c r="Q593" s="203"/>
      <c r="R593" s="203"/>
      <c r="S593" s="203"/>
      <c r="T593" s="203"/>
      <c r="U593" s="203"/>
      <c r="V593" s="203"/>
      <c r="W593" s="203"/>
      <c r="X593" s="203"/>
      <c r="Y593" s="203"/>
      <c r="Z593" s="203"/>
      <c r="AA593" s="203"/>
      <c r="AB593" s="203"/>
      <c r="AC593" s="203"/>
    </row>
    <row r="594">
      <c r="A594" s="203"/>
      <c r="B594" s="203"/>
      <c r="C594" s="203"/>
      <c r="D594" s="203"/>
      <c r="E594" s="203"/>
      <c r="F594" s="203"/>
      <c r="G594" s="203"/>
      <c r="H594" s="203"/>
      <c r="I594" s="203"/>
      <c r="J594" s="203"/>
      <c r="K594" s="203"/>
      <c r="L594" s="203"/>
      <c r="M594" s="203"/>
      <c r="N594" s="203"/>
      <c r="O594" s="203"/>
      <c r="P594" s="203"/>
      <c r="Q594" s="203"/>
      <c r="R594" s="203"/>
      <c r="S594" s="203"/>
      <c r="T594" s="203"/>
      <c r="U594" s="203"/>
      <c r="V594" s="203"/>
      <c r="W594" s="203"/>
      <c r="X594" s="203"/>
      <c r="Y594" s="203"/>
      <c r="Z594" s="203"/>
      <c r="AA594" s="203"/>
      <c r="AB594" s="203"/>
      <c r="AC594" s="203"/>
    </row>
    <row r="595">
      <c r="A595" s="203"/>
      <c r="B595" s="203"/>
      <c r="C595" s="203"/>
      <c r="D595" s="203"/>
      <c r="E595" s="203"/>
      <c r="F595" s="203"/>
      <c r="G595" s="203"/>
      <c r="H595" s="203"/>
      <c r="I595" s="203"/>
      <c r="J595" s="203"/>
      <c r="K595" s="203"/>
      <c r="L595" s="203"/>
      <c r="M595" s="203"/>
      <c r="N595" s="203"/>
      <c r="O595" s="203"/>
      <c r="P595" s="203"/>
      <c r="Q595" s="203"/>
      <c r="R595" s="203"/>
      <c r="S595" s="203"/>
      <c r="T595" s="203"/>
      <c r="U595" s="203"/>
      <c r="V595" s="203"/>
      <c r="W595" s="203"/>
      <c r="X595" s="203"/>
      <c r="Y595" s="203"/>
      <c r="Z595" s="203"/>
      <c r="AA595" s="203"/>
      <c r="AB595" s="203"/>
      <c r="AC595" s="203"/>
    </row>
    <row r="596">
      <c r="A596" s="203"/>
      <c r="B596" s="203"/>
      <c r="C596" s="203"/>
      <c r="D596" s="203"/>
      <c r="E596" s="203"/>
      <c r="F596" s="203"/>
      <c r="G596" s="203"/>
      <c r="H596" s="203"/>
      <c r="I596" s="203"/>
      <c r="J596" s="203"/>
      <c r="K596" s="203"/>
      <c r="L596" s="203"/>
      <c r="M596" s="203"/>
      <c r="N596" s="203"/>
      <c r="O596" s="203"/>
      <c r="P596" s="203"/>
      <c r="Q596" s="203"/>
      <c r="R596" s="203"/>
      <c r="S596" s="203"/>
      <c r="T596" s="203"/>
      <c r="U596" s="203"/>
      <c r="V596" s="203"/>
      <c r="W596" s="203"/>
      <c r="X596" s="203"/>
      <c r="Y596" s="203"/>
      <c r="Z596" s="203"/>
      <c r="AA596" s="203"/>
      <c r="AB596" s="203"/>
      <c r="AC596" s="203"/>
    </row>
    <row r="597">
      <c r="A597" s="203"/>
      <c r="B597" s="203"/>
      <c r="C597" s="203"/>
      <c r="D597" s="203"/>
      <c r="E597" s="203"/>
      <c r="F597" s="203"/>
      <c r="G597" s="203"/>
      <c r="H597" s="203"/>
      <c r="I597" s="203"/>
      <c r="J597" s="203"/>
      <c r="K597" s="203"/>
      <c r="L597" s="203"/>
      <c r="M597" s="203"/>
      <c r="N597" s="203"/>
      <c r="O597" s="203"/>
      <c r="P597" s="203"/>
      <c r="Q597" s="203"/>
      <c r="R597" s="203"/>
      <c r="S597" s="203"/>
      <c r="T597" s="203"/>
      <c r="U597" s="203"/>
      <c r="V597" s="203"/>
      <c r="W597" s="203"/>
      <c r="X597" s="203"/>
      <c r="Y597" s="203"/>
      <c r="Z597" s="203"/>
      <c r="AA597" s="203"/>
      <c r="AB597" s="203"/>
      <c r="AC597" s="203"/>
    </row>
    <row r="598">
      <c r="A598" s="203"/>
      <c r="B598" s="203"/>
      <c r="C598" s="203"/>
      <c r="D598" s="203"/>
      <c r="E598" s="203"/>
      <c r="F598" s="203"/>
      <c r="G598" s="203"/>
      <c r="H598" s="203"/>
      <c r="I598" s="203"/>
      <c r="J598" s="203"/>
      <c r="K598" s="203"/>
      <c r="L598" s="203"/>
      <c r="M598" s="203"/>
      <c r="N598" s="203"/>
      <c r="O598" s="203"/>
      <c r="P598" s="203"/>
      <c r="Q598" s="203"/>
      <c r="R598" s="203"/>
      <c r="S598" s="203"/>
      <c r="T598" s="203"/>
      <c r="U598" s="203"/>
      <c r="V598" s="203"/>
      <c r="W598" s="203"/>
      <c r="X598" s="203"/>
      <c r="Y598" s="203"/>
      <c r="Z598" s="203"/>
      <c r="AA598" s="203"/>
      <c r="AB598" s="203"/>
      <c r="AC598" s="203"/>
    </row>
    <row r="599">
      <c r="A599" s="203"/>
      <c r="B599" s="203"/>
      <c r="C599" s="203"/>
      <c r="D599" s="203"/>
      <c r="E599" s="203"/>
      <c r="F599" s="203"/>
      <c r="G599" s="203"/>
      <c r="H599" s="203"/>
      <c r="I599" s="203"/>
      <c r="J599" s="203"/>
      <c r="K599" s="203"/>
      <c r="L599" s="203"/>
      <c r="M599" s="203"/>
      <c r="N599" s="203"/>
      <c r="O599" s="203"/>
      <c r="P599" s="203"/>
      <c r="Q599" s="203"/>
      <c r="R599" s="203"/>
      <c r="S599" s="203"/>
      <c r="T599" s="203"/>
      <c r="U599" s="203"/>
      <c r="V599" s="203"/>
      <c r="W599" s="203"/>
      <c r="X599" s="203"/>
      <c r="Y599" s="203"/>
      <c r="Z599" s="203"/>
      <c r="AA599" s="203"/>
      <c r="AB599" s="203"/>
      <c r="AC599" s="203"/>
    </row>
    <row r="600">
      <c r="A600" s="203"/>
      <c r="B600" s="203"/>
      <c r="C600" s="203"/>
      <c r="D600" s="203"/>
      <c r="E600" s="203"/>
      <c r="F600" s="203"/>
      <c r="G600" s="203"/>
      <c r="H600" s="203"/>
      <c r="I600" s="203"/>
      <c r="J600" s="203"/>
      <c r="K600" s="203"/>
      <c r="L600" s="203"/>
      <c r="M600" s="203"/>
      <c r="N600" s="203"/>
      <c r="O600" s="203"/>
      <c r="P600" s="203"/>
      <c r="Q600" s="203"/>
      <c r="R600" s="203"/>
      <c r="S600" s="203"/>
      <c r="T600" s="203"/>
      <c r="U600" s="203"/>
      <c r="V600" s="203"/>
      <c r="W600" s="203"/>
      <c r="X600" s="203"/>
      <c r="Y600" s="203"/>
      <c r="Z600" s="203"/>
      <c r="AA600" s="203"/>
      <c r="AB600" s="203"/>
      <c r="AC600" s="203"/>
    </row>
    <row r="601">
      <c r="A601" s="203"/>
      <c r="B601" s="203"/>
      <c r="C601" s="203"/>
      <c r="D601" s="203"/>
      <c r="E601" s="203"/>
      <c r="F601" s="203"/>
      <c r="G601" s="203"/>
      <c r="H601" s="203"/>
      <c r="I601" s="203"/>
      <c r="J601" s="203"/>
      <c r="K601" s="203"/>
      <c r="L601" s="203"/>
      <c r="M601" s="203"/>
      <c r="N601" s="203"/>
      <c r="O601" s="203"/>
      <c r="P601" s="203"/>
      <c r="Q601" s="203"/>
      <c r="R601" s="203"/>
      <c r="S601" s="203"/>
      <c r="T601" s="203"/>
      <c r="U601" s="203"/>
      <c r="V601" s="203"/>
      <c r="W601" s="203"/>
      <c r="X601" s="203"/>
      <c r="Y601" s="203"/>
      <c r="Z601" s="203"/>
      <c r="AA601" s="203"/>
      <c r="AB601" s="203"/>
      <c r="AC601" s="203"/>
    </row>
    <row r="602">
      <c r="A602" s="203"/>
      <c r="B602" s="203"/>
      <c r="C602" s="203"/>
      <c r="D602" s="203"/>
      <c r="E602" s="203"/>
      <c r="F602" s="203"/>
      <c r="G602" s="203"/>
      <c r="H602" s="203"/>
      <c r="I602" s="203"/>
      <c r="J602" s="203"/>
      <c r="K602" s="203"/>
      <c r="L602" s="203"/>
      <c r="M602" s="203"/>
      <c r="N602" s="203"/>
      <c r="O602" s="203"/>
      <c r="P602" s="203"/>
      <c r="Q602" s="203"/>
      <c r="R602" s="203"/>
      <c r="S602" s="203"/>
      <c r="T602" s="203"/>
      <c r="U602" s="203"/>
      <c r="V602" s="203"/>
      <c r="W602" s="203"/>
      <c r="X602" s="203"/>
      <c r="Y602" s="203"/>
      <c r="Z602" s="203"/>
      <c r="AA602" s="203"/>
      <c r="AB602" s="203"/>
      <c r="AC602" s="203"/>
    </row>
    <row r="603">
      <c r="A603" s="203"/>
      <c r="B603" s="203"/>
      <c r="C603" s="203"/>
      <c r="D603" s="203"/>
      <c r="E603" s="203"/>
      <c r="F603" s="203"/>
      <c r="G603" s="203"/>
      <c r="H603" s="203"/>
      <c r="I603" s="203"/>
      <c r="J603" s="203"/>
      <c r="K603" s="203"/>
      <c r="L603" s="203"/>
      <c r="M603" s="203"/>
      <c r="N603" s="203"/>
      <c r="O603" s="203"/>
      <c r="P603" s="203"/>
      <c r="Q603" s="203"/>
      <c r="R603" s="203"/>
      <c r="S603" s="203"/>
      <c r="T603" s="203"/>
      <c r="U603" s="203"/>
      <c r="V603" s="203"/>
      <c r="W603" s="203"/>
      <c r="X603" s="203"/>
      <c r="Y603" s="203"/>
      <c r="Z603" s="203"/>
      <c r="AA603" s="203"/>
      <c r="AB603" s="203"/>
      <c r="AC603" s="203"/>
    </row>
    <row r="604">
      <c r="A604" s="203"/>
      <c r="B604" s="203"/>
      <c r="C604" s="203"/>
      <c r="D604" s="203"/>
      <c r="E604" s="203"/>
      <c r="F604" s="203"/>
      <c r="G604" s="203"/>
      <c r="H604" s="203"/>
      <c r="I604" s="203"/>
      <c r="J604" s="203"/>
      <c r="K604" s="203"/>
      <c r="L604" s="203"/>
      <c r="M604" s="203"/>
      <c r="N604" s="203"/>
      <c r="O604" s="203"/>
      <c r="P604" s="203"/>
      <c r="Q604" s="203"/>
      <c r="R604" s="203"/>
      <c r="S604" s="203"/>
      <c r="T604" s="203"/>
      <c r="U604" s="203"/>
      <c r="V604" s="203"/>
      <c r="W604" s="203"/>
      <c r="X604" s="203"/>
      <c r="Y604" s="203"/>
      <c r="Z604" s="203"/>
      <c r="AA604" s="203"/>
      <c r="AB604" s="203"/>
      <c r="AC604" s="203"/>
    </row>
    <row r="605">
      <c r="A605" s="203"/>
      <c r="B605" s="203"/>
      <c r="C605" s="203"/>
      <c r="D605" s="203"/>
      <c r="E605" s="203"/>
      <c r="F605" s="203"/>
      <c r="G605" s="203"/>
      <c r="H605" s="203"/>
      <c r="I605" s="203"/>
      <c r="J605" s="203"/>
      <c r="K605" s="203"/>
      <c r="L605" s="203"/>
      <c r="M605" s="203"/>
      <c r="N605" s="203"/>
      <c r="O605" s="203"/>
      <c r="P605" s="203"/>
      <c r="Q605" s="203"/>
      <c r="R605" s="203"/>
      <c r="S605" s="203"/>
      <c r="T605" s="203"/>
      <c r="U605" s="203"/>
      <c r="V605" s="203"/>
      <c r="W605" s="203"/>
      <c r="X605" s="203"/>
      <c r="Y605" s="203"/>
      <c r="Z605" s="203"/>
      <c r="AA605" s="203"/>
      <c r="AB605" s="203"/>
      <c r="AC605" s="203"/>
    </row>
    <row r="606">
      <c r="A606" s="203"/>
      <c r="B606" s="203"/>
      <c r="C606" s="203"/>
      <c r="D606" s="203"/>
      <c r="E606" s="203"/>
      <c r="F606" s="203"/>
      <c r="G606" s="203"/>
      <c r="H606" s="203"/>
      <c r="I606" s="203"/>
      <c r="J606" s="203"/>
      <c r="K606" s="203"/>
      <c r="L606" s="203"/>
      <c r="M606" s="203"/>
      <c r="N606" s="203"/>
      <c r="O606" s="203"/>
      <c r="P606" s="203"/>
      <c r="Q606" s="203"/>
      <c r="R606" s="203"/>
      <c r="S606" s="203"/>
      <c r="T606" s="203"/>
      <c r="U606" s="203"/>
      <c r="V606" s="203"/>
      <c r="W606" s="203"/>
      <c r="X606" s="203"/>
      <c r="Y606" s="203"/>
      <c r="Z606" s="203"/>
      <c r="AA606" s="203"/>
      <c r="AB606" s="203"/>
      <c r="AC606" s="203"/>
    </row>
    <row r="607">
      <c r="A607" s="203"/>
      <c r="B607" s="203"/>
      <c r="C607" s="203"/>
      <c r="D607" s="203"/>
      <c r="E607" s="203"/>
      <c r="F607" s="203"/>
      <c r="G607" s="203"/>
      <c r="H607" s="203"/>
      <c r="I607" s="203"/>
      <c r="J607" s="203"/>
      <c r="K607" s="203"/>
      <c r="L607" s="203"/>
      <c r="M607" s="203"/>
      <c r="N607" s="203"/>
      <c r="O607" s="203"/>
      <c r="P607" s="203"/>
      <c r="Q607" s="203"/>
      <c r="R607" s="203"/>
      <c r="S607" s="203"/>
      <c r="T607" s="203"/>
      <c r="U607" s="203"/>
      <c r="V607" s="203"/>
      <c r="W607" s="203"/>
      <c r="X607" s="203"/>
      <c r="Y607" s="203"/>
      <c r="Z607" s="203"/>
      <c r="AA607" s="203"/>
      <c r="AB607" s="203"/>
      <c r="AC607" s="203"/>
    </row>
    <row r="608">
      <c r="A608" s="203"/>
      <c r="B608" s="203"/>
      <c r="C608" s="203"/>
      <c r="D608" s="203"/>
      <c r="E608" s="203"/>
      <c r="F608" s="203"/>
      <c r="G608" s="203"/>
      <c r="H608" s="203"/>
      <c r="I608" s="203"/>
      <c r="J608" s="203"/>
      <c r="K608" s="203"/>
      <c r="L608" s="203"/>
      <c r="M608" s="203"/>
      <c r="N608" s="203"/>
      <c r="O608" s="203"/>
      <c r="P608" s="203"/>
      <c r="Q608" s="203"/>
      <c r="R608" s="203"/>
      <c r="S608" s="203"/>
      <c r="T608" s="203"/>
      <c r="U608" s="203"/>
      <c r="V608" s="203"/>
      <c r="W608" s="203"/>
      <c r="X608" s="203"/>
      <c r="Y608" s="203"/>
      <c r="Z608" s="203"/>
      <c r="AA608" s="203"/>
      <c r="AB608" s="203"/>
      <c r="AC608" s="203"/>
    </row>
    <row r="609">
      <c r="A609" s="203"/>
      <c r="B609" s="203"/>
      <c r="C609" s="203"/>
      <c r="D609" s="203"/>
      <c r="E609" s="203"/>
      <c r="F609" s="203"/>
      <c r="G609" s="203"/>
      <c r="H609" s="203"/>
      <c r="I609" s="203"/>
      <c r="J609" s="203"/>
      <c r="K609" s="203"/>
      <c r="L609" s="203"/>
      <c r="M609" s="203"/>
      <c r="N609" s="203"/>
      <c r="O609" s="203"/>
      <c r="P609" s="203"/>
      <c r="Q609" s="203"/>
      <c r="R609" s="203"/>
      <c r="S609" s="203"/>
      <c r="T609" s="203"/>
      <c r="U609" s="203"/>
      <c r="V609" s="203"/>
      <c r="W609" s="203"/>
      <c r="X609" s="203"/>
      <c r="Y609" s="203"/>
      <c r="Z609" s="203"/>
      <c r="AA609" s="203"/>
      <c r="AB609" s="203"/>
      <c r="AC609" s="203"/>
    </row>
    <row r="610">
      <c r="A610" s="203"/>
      <c r="B610" s="203"/>
      <c r="C610" s="203"/>
      <c r="D610" s="203"/>
      <c r="E610" s="203"/>
      <c r="F610" s="203"/>
      <c r="G610" s="203"/>
      <c r="H610" s="203"/>
      <c r="I610" s="203"/>
      <c r="J610" s="203"/>
      <c r="K610" s="203"/>
      <c r="L610" s="203"/>
      <c r="M610" s="203"/>
      <c r="N610" s="203"/>
      <c r="O610" s="203"/>
      <c r="P610" s="203"/>
      <c r="Q610" s="203"/>
      <c r="R610" s="203"/>
      <c r="S610" s="203"/>
      <c r="T610" s="203"/>
      <c r="U610" s="203"/>
      <c r="V610" s="203"/>
      <c r="W610" s="203"/>
      <c r="X610" s="203"/>
      <c r="Y610" s="203"/>
      <c r="Z610" s="203"/>
      <c r="AA610" s="203"/>
      <c r="AB610" s="203"/>
      <c r="AC610" s="203"/>
    </row>
    <row r="611">
      <c r="A611" s="203"/>
      <c r="B611" s="203"/>
      <c r="C611" s="203"/>
      <c r="D611" s="203"/>
      <c r="E611" s="203"/>
      <c r="F611" s="203"/>
      <c r="G611" s="203"/>
      <c r="H611" s="203"/>
      <c r="I611" s="203"/>
      <c r="J611" s="203"/>
      <c r="K611" s="203"/>
      <c r="L611" s="203"/>
      <c r="M611" s="203"/>
      <c r="N611" s="203"/>
      <c r="O611" s="203"/>
      <c r="P611" s="203"/>
      <c r="Q611" s="203"/>
      <c r="R611" s="203"/>
      <c r="S611" s="203"/>
      <c r="T611" s="203"/>
      <c r="U611" s="203"/>
      <c r="V611" s="203"/>
      <c r="W611" s="203"/>
      <c r="X611" s="203"/>
      <c r="Y611" s="203"/>
      <c r="Z611" s="203"/>
      <c r="AA611" s="203"/>
      <c r="AB611" s="203"/>
      <c r="AC611" s="203"/>
    </row>
    <row r="612">
      <c r="A612" s="203"/>
      <c r="B612" s="203"/>
      <c r="C612" s="203"/>
      <c r="D612" s="203"/>
      <c r="E612" s="203"/>
      <c r="F612" s="203"/>
      <c r="G612" s="203"/>
      <c r="H612" s="203"/>
      <c r="I612" s="203"/>
      <c r="J612" s="203"/>
      <c r="K612" s="203"/>
      <c r="L612" s="203"/>
      <c r="M612" s="203"/>
      <c r="N612" s="203"/>
      <c r="O612" s="203"/>
      <c r="P612" s="203"/>
      <c r="Q612" s="203"/>
      <c r="R612" s="203"/>
      <c r="S612" s="203"/>
      <c r="T612" s="203"/>
      <c r="U612" s="203"/>
      <c r="V612" s="203"/>
      <c r="W612" s="203"/>
      <c r="X612" s="203"/>
      <c r="Y612" s="203"/>
      <c r="Z612" s="203"/>
      <c r="AA612" s="203"/>
      <c r="AB612" s="203"/>
      <c r="AC612" s="203"/>
    </row>
    <row r="613">
      <c r="A613" s="203"/>
      <c r="B613" s="203"/>
      <c r="C613" s="203"/>
      <c r="D613" s="203"/>
      <c r="E613" s="203"/>
      <c r="F613" s="203"/>
      <c r="G613" s="203"/>
      <c r="H613" s="203"/>
      <c r="I613" s="203"/>
      <c r="J613" s="203"/>
      <c r="K613" s="203"/>
      <c r="L613" s="203"/>
      <c r="M613" s="203"/>
      <c r="N613" s="203"/>
      <c r="O613" s="203"/>
      <c r="P613" s="203"/>
      <c r="Q613" s="203"/>
      <c r="R613" s="203"/>
      <c r="S613" s="203"/>
      <c r="T613" s="203"/>
      <c r="U613" s="203"/>
      <c r="V613" s="203"/>
      <c r="W613" s="203"/>
      <c r="X613" s="203"/>
      <c r="Y613" s="203"/>
      <c r="Z613" s="203"/>
      <c r="AA613" s="203"/>
      <c r="AB613" s="203"/>
      <c r="AC613" s="203"/>
    </row>
    <row r="614">
      <c r="A614" s="203"/>
      <c r="B614" s="203"/>
      <c r="C614" s="203"/>
      <c r="D614" s="203"/>
      <c r="E614" s="203"/>
      <c r="F614" s="203"/>
      <c r="G614" s="203"/>
      <c r="H614" s="203"/>
      <c r="I614" s="203"/>
      <c r="J614" s="203"/>
      <c r="K614" s="203"/>
      <c r="L614" s="203"/>
      <c r="M614" s="203"/>
      <c r="N614" s="203"/>
      <c r="O614" s="203"/>
      <c r="P614" s="203"/>
      <c r="Q614" s="203"/>
      <c r="R614" s="203"/>
      <c r="S614" s="203"/>
      <c r="T614" s="203"/>
      <c r="U614" s="203"/>
      <c r="V614" s="203"/>
      <c r="W614" s="203"/>
      <c r="X614" s="203"/>
      <c r="Y614" s="203"/>
      <c r="Z614" s="203"/>
      <c r="AA614" s="203"/>
      <c r="AB614" s="203"/>
      <c r="AC614" s="203"/>
    </row>
    <row r="615">
      <c r="A615" s="203"/>
      <c r="B615" s="203"/>
      <c r="C615" s="203"/>
      <c r="D615" s="203"/>
      <c r="E615" s="203"/>
      <c r="F615" s="203"/>
      <c r="G615" s="203"/>
      <c r="H615" s="203"/>
      <c r="I615" s="203"/>
      <c r="J615" s="203"/>
      <c r="K615" s="203"/>
      <c r="L615" s="203"/>
      <c r="M615" s="203"/>
      <c r="N615" s="203"/>
      <c r="O615" s="203"/>
      <c r="P615" s="203"/>
      <c r="Q615" s="203"/>
      <c r="R615" s="203"/>
      <c r="S615" s="203"/>
      <c r="T615" s="203"/>
      <c r="U615" s="203"/>
      <c r="V615" s="203"/>
      <c r="W615" s="203"/>
      <c r="X615" s="203"/>
      <c r="Y615" s="203"/>
      <c r="Z615" s="203"/>
      <c r="AA615" s="203"/>
      <c r="AB615" s="203"/>
      <c r="AC615" s="203"/>
    </row>
    <row r="616">
      <c r="A616" s="203"/>
      <c r="B616" s="203"/>
      <c r="C616" s="203"/>
      <c r="D616" s="203"/>
      <c r="E616" s="203"/>
      <c r="F616" s="203"/>
      <c r="G616" s="203"/>
      <c r="H616" s="203"/>
      <c r="I616" s="203"/>
      <c r="J616" s="203"/>
      <c r="K616" s="203"/>
      <c r="L616" s="203"/>
      <c r="M616" s="203"/>
      <c r="N616" s="203"/>
      <c r="O616" s="203"/>
      <c r="P616" s="203"/>
      <c r="Q616" s="203"/>
      <c r="R616" s="203"/>
      <c r="S616" s="203"/>
      <c r="T616" s="203"/>
      <c r="U616" s="203"/>
      <c r="V616" s="203"/>
      <c r="W616" s="203"/>
      <c r="X616" s="203"/>
      <c r="Y616" s="203"/>
      <c r="Z616" s="203"/>
      <c r="AA616" s="203"/>
      <c r="AB616" s="203"/>
      <c r="AC616" s="203"/>
    </row>
    <row r="617">
      <c r="A617" s="203"/>
      <c r="B617" s="203"/>
      <c r="C617" s="203"/>
      <c r="D617" s="203"/>
      <c r="E617" s="203"/>
      <c r="F617" s="203"/>
      <c r="G617" s="203"/>
      <c r="H617" s="203"/>
      <c r="I617" s="203"/>
      <c r="J617" s="203"/>
      <c r="K617" s="203"/>
      <c r="L617" s="203"/>
      <c r="M617" s="203"/>
      <c r="N617" s="203"/>
      <c r="O617" s="203"/>
      <c r="P617" s="203"/>
      <c r="Q617" s="203"/>
      <c r="R617" s="203"/>
      <c r="S617" s="203"/>
      <c r="T617" s="203"/>
      <c r="U617" s="203"/>
      <c r="V617" s="203"/>
      <c r="W617" s="203"/>
      <c r="X617" s="203"/>
      <c r="Y617" s="203"/>
      <c r="Z617" s="203"/>
      <c r="AA617" s="203"/>
      <c r="AB617" s="203"/>
      <c r="AC617" s="203"/>
    </row>
    <row r="618">
      <c r="A618" s="203"/>
      <c r="B618" s="203"/>
      <c r="C618" s="203"/>
      <c r="D618" s="203"/>
      <c r="E618" s="203"/>
      <c r="F618" s="203"/>
      <c r="G618" s="203"/>
      <c r="H618" s="203"/>
      <c r="I618" s="203"/>
      <c r="J618" s="203"/>
      <c r="K618" s="203"/>
      <c r="L618" s="203"/>
      <c r="M618" s="203"/>
      <c r="N618" s="203"/>
      <c r="O618" s="203"/>
      <c r="P618" s="203"/>
      <c r="Q618" s="203"/>
      <c r="R618" s="203"/>
      <c r="S618" s="203"/>
      <c r="T618" s="203"/>
      <c r="U618" s="203"/>
      <c r="V618" s="203"/>
      <c r="W618" s="203"/>
      <c r="X618" s="203"/>
      <c r="Y618" s="203"/>
      <c r="Z618" s="203"/>
      <c r="AA618" s="203"/>
      <c r="AB618" s="203"/>
      <c r="AC618" s="203"/>
    </row>
    <row r="619">
      <c r="A619" s="203"/>
      <c r="B619" s="203"/>
      <c r="C619" s="203"/>
      <c r="D619" s="203"/>
      <c r="E619" s="203"/>
      <c r="F619" s="203"/>
      <c r="G619" s="203"/>
      <c r="H619" s="203"/>
      <c r="I619" s="203"/>
      <c r="J619" s="203"/>
      <c r="K619" s="203"/>
      <c r="L619" s="203"/>
      <c r="M619" s="203"/>
      <c r="N619" s="203"/>
      <c r="O619" s="203"/>
      <c r="P619" s="203"/>
      <c r="Q619" s="203"/>
      <c r="R619" s="203"/>
      <c r="S619" s="203"/>
      <c r="T619" s="203"/>
      <c r="U619" s="203"/>
      <c r="V619" s="203"/>
      <c r="W619" s="203"/>
      <c r="X619" s="203"/>
      <c r="Y619" s="203"/>
      <c r="Z619" s="203"/>
      <c r="AA619" s="203"/>
      <c r="AB619" s="203"/>
      <c r="AC619" s="203"/>
    </row>
    <row r="620">
      <c r="A620" s="203"/>
      <c r="B620" s="203"/>
      <c r="C620" s="203"/>
      <c r="D620" s="203"/>
      <c r="E620" s="203"/>
      <c r="F620" s="203"/>
      <c r="G620" s="203"/>
      <c r="H620" s="203"/>
      <c r="I620" s="203"/>
      <c r="J620" s="203"/>
      <c r="K620" s="203"/>
      <c r="L620" s="203"/>
      <c r="M620" s="203"/>
      <c r="N620" s="203"/>
      <c r="O620" s="203"/>
      <c r="P620" s="203"/>
      <c r="Q620" s="203"/>
      <c r="R620" s="203"/>
      <c r="S620" s="203"/>
      <c r="T620" s="203"/>
      <c r="U620" s="203"/>
      <c r="V620" s="203"/>
      <c r="W620" s="203"/>
      <c r="X620" s="203"/>
      <c r="Y620" s="203"/>
      <c r="Z620" s="203"/>
      <c r="AA620" s="203"/>
      <c r="AB620" s="203"/>
      <c r="AC620" s="203"/>
    </row>
    <row r="621">
      <c r="A621" s="203"/>
      <c r="B621" s="203"/>
      <c r="C621" s="203"/>
      <c r="D621" s="203"/>
      <c r="E621" s="203"/>
      <c r="F621" s="203"/>
      <c r="G621" s="203"/>
      <c r="H621" s="203"/>
      <c r="I621" s="203"/>
      <c r="J621" s="203"/>
      <c r="K621" s="203"/>
      <c r="L621" s="203"/>
      <c r="M621" s="203"/>
      <c r="N621" s="203"/>
      <c r="O621" s="203"/>
      <c r="P621" s="203"/>
      <c r="Q621" s="203"/>
      <c r="R621" s="203"/>
      <c r="S621" s="203"/>
      <c r="T621" s="203"/>
      <c r="U621" s="203"/>
      <c r="V621" s="203"/>
      <c r="W621" s="203"/>
      <c r="X621" s="203"/>
      <c r="Y621" s="203"/>
      <c r="Z621" s="203"/>
      <c r="AA621" s="203"/>
      <c r="AB621" s="203"/>
      <c r="AC621" s="203"/>
    </row>
    <row r="622">
      <c r="A622" s="203"/>
      <c r="B622" s="203"/>
      <c r="C622" s="203"/>
      <c r="D622" s="203"/>
      <c r="E622" s="203"/>
      <c r="F622" s="203"/>
      <c r="G622" s="203"/>
      <c r="H622" s="203"/>
      <c r="I622" s="203"/>
      <c r="J622" s="203"/>
      <c r="K622" s="203"/>
      <c r="L622" s="203"/>
      <c r="M622" s="203"/>
      <c r="N622" s="203"/>
      <c r="O622" s="203"/>
      <c r="P622" s="203"/>
      <c r="Q622" s="203"/>
      <c r="R622" s="203"/>
      <c r="S622" s="203"/>
      <c r="T622" s="203"/>
      <c r="U622" s="203"/>
      <c r="V622" s="203"/>
      <c r="W622" s="203"/>
      <c r="X622" s="203"/>
      <c r="Y622" s="203"/>
      <c r="Z622" s="203"/>
      <c r="AA622" s="203"/>
      <c r="AB622" s="203"/>
      <c r="AC622" s="203"/>
    </row>
    <row r="623">
      <c r="A623" s="203"/>
      <c r="B623" s="203"/>
      <c r="C623" s="203"/>
      <c r="D623" s="203"/>
      <c r="E623" s="203"/>
      <c r="F623" s="203"/>
      <c r="G623" s="203"/>
      <c r="H623" s="203"/>
      <c r="I623" s="203"/>
      <c r="J623" s="203"/>
      <c r="K623" s="203"/>
      <c r="L623" s="203"/>
      <c r="M623" s="203"/>
      <c r="N623" s="203"/>
      <c r="O623" s="203"/>
      <c r="P623" s="203"/>
      <c r="Q623" s="203"/>
      <c r="R623" s="203"/>
      <c r="S623" s="203"/>
      <c r="T623" s="203"/>
      <c r="U623" s="203"/>
      <c r="V623" s="203"/>
      <c r="W623" s="203"/>
      <c r="X623" s="203"/>
      <c r="Y623" s="203"/>
      <c r="Z623" s="203"/>
      <c r="AA623" s="203"/>
      <c r="AB623" s="203"/>
      <c r="AC623" s="203"/>
    </row>
    <row r="624">
      <c r="A624" s="203"/>
      <c r="B624" s="203"/>
      <c r="C624" s="203"/>
      <c r="D624" s="203"/>
      <c r="E624" s="203"/>
      <c r="F624" s="203"/>
      <c r="G624" s="203"/>
      <c r="H624" s="203"/>
      <c r="I624" s="203"/>
      <c r="J624" s="203"/>
      <c r="K624" s="203"/>
      <c r="L624" s="203"/>
      <c r="M624" s="203"/>
      <c r="N624" s="203"/>
      <c r="O624" s="203"/>
      <c r="P624" s="203"/>
      <c r="Q624" s="203"/>
      <c r="R624" s="203"/>
      <c r="S624" s="203"/>
      <c r="T624" s="203"/>
      <c r="U624" s="203"/>
      <c r="V624" s="203"/>
      <c r="W624" s="203"/>
      <c r="X624" s="203"/>
      <c r="Y624" s="203"/>
      <c r="Z624" s="203"/>
      <c r="AA624" s="203"/>
      <c r="AB624" s="203"/>
      <c r="AC624" s="203"/>
    </row>
    <row r="625">
      <c r="A625" s="203"/>
      <c r="B625" s="203"/>
      <c r="C625" s="203"/>
      <c r="D625" s="203"/>
      <c r="E625" s="203"/>
      <c r="F625" s="203"/>
      <c r="G625" s="203"/>
      <c r="H625" s="203"/>
      <c r="I625" s="203"/>
      <c r="J625" s="203"/>
      <c r="K625" s="203"/>
      <c r="L625" s="203"/>
      <c r="M625" s="203"/>
      <c r="N625" s="203"/>
      <c r="O625" s="203"/>
      <c r="P625" s="203"/>
      <c r="Q625" s="203"/>
      <c r="R625" s="203"/>
      <c r="S625" s="203"/>
      <c r="T625" s="203"/>
      <c r="U625" s="203"/>
      <c r="V625" s="203"/>
      <c r="W625" s="203"/>
      <c r="X625" s="203"/>
      <c r="Y625" s="203"/>
      <c r="Z625" s="203"/>
      <c r="AA625" s="203"/>
      <c r="AB625" s="203"/>
      <c r="AC625" s="203"/>
    </row>
    <row r="626">
      <c r="A626" s="203"/>
      <c r="B626" s="203"/>
      <c r="C626" s="203"/>
      <c r="D626" s="203"/>
      <c r="E626" s="203"/>
      <c r="F626" s="203"/>
      <c r="G626" s="203"/>
      <c r="H626" s="203"/>
      <c r="I626" s="203"/>
      <c r="J626" s="203"/>
      <c r="K626" s="203"/>
      <c r="L626" s="203"/>
      <c r="M626" s="203"/>
      <c r="N626" s="203"/>
      <c r="O626" s="203"/>
      <c r="P626" s="203"/>
      <c r="Q626" s="203"/>
      <c r="R626" s="203"/>
      <c r="S626" s="203"/>
      <c r="T626" s="203"/>
      <c r="U626" s="203"/>
      <c r="V626" s="203"/>
      <c r="W626" s="203"/>
      <c r="X626" s="203"/>
      <c r="Y626" s="203"/>
      <c r="Z626" s="203"/>
      <c r="AA626" s="203"/>
      <c r="AB626" s="203"/>
      <c r="AC626" s="203"/>
    </row>
    <row r="627">
      <c r="A627" s="203"/>
      <c r="B627" s="203"/>
      <c r="C627" s="203"/>
      <c r="D627" s="203"/>
      <c r="E627" s="203"/>
      <c r="F627" s="203"/>
      <c r="G627" s="203"/>
      <c r="H627" s="203"/>
      <c r="I627" s="203"/>
      <c r="J627" s="203"/>
      <c r="K627" s="203"/>
      <c r="L627" s="203"/>
      <c r="M627" s="203"/>
      <c r="N627" s="203"/>
      <c r="O627" s="203"/>
      <c r="P627" s="203"/>
      <c r="Q627" s="203"/>
      <c r="R627" s="203"/>
      <c r="S627" s="203"/>
      <c r="T627" s="203"/>
      <c r="U627" s="203"/>
      <c r="V627" s="203"/>
      <c r="W627" s="203"/>
      <c r="X627" s="203"/>
      <c r="Y627" s="203"/>
      <c r="Z627" s="203"/>
      <c r="AA627" s="203"/>
      <c r="AB627" s="203"/>
      <c r="AC627" s="203"/>
    </row>
    <row r="628">
      <c r="A628" s="203"/>
      <c r="B628" s="203"/>
      <c r="C628" s="203"/>
      <c r="D628" s="203"/>
      <c r="E628" s="203"/>
      <c r="F628" s="203"/>
      <c r="G628" s="203"/>
      <c r="H628" s="203"/>
      <c r="I628" s="203"/>
      <c r="J628" s="203"/>
      <c r="K628" s="203"/>
      <c r="L628" s="203"/>
      <c r="M628" s="203"/>
      <c r="N628" s="203"/>
      <c r="O628" s="203"/>
      <c r="P628" s="203"/>
      <c r="Q628" s="203"/>
      <c r="R628" s="203"/>
      <c r="S628" s="203"/>
      <c r="T628" s="203"/>
      <c r="U628" s="203"/>
      <c r="V628" s="203"/>
      <c r="W628" s="203"/>
      <c r="X628" s="203"/>
      <c r="Y628" s="203"/>
      <c r="Z628" s="203"/>
      <c r="AA628" s="203"/>
      <c r="AB628" s="203"/>
      <c r="AC628" s="203"/>
    </row>
    <row r="629">
      <c r="A629" s="203"/>
      <c r="B629" s="203"/>
      <c r="C629" s="203"/>
      <c r="D629" s="203"/>
      <c r="E629" s="203"/>
      <c r="F629" s="203"/>
      <c r="G629" s="203"/>
      <c r="H629" s="203"/>
      <c r="I629" s="203"/>
      <c r="J629" s="203"/>
      <c r="K629" s="203"/>
      <c r="L629" s="203"/>
      <c r="M629" s="203"/>
      <c r="N629" s="203"/>
      <c r="O629" s="203"/>
      <c r="P629" s="203"/>
      <c r="Q629" s="203"/>
      <c r="R629" s="203"/>
      <c r="S629" s="203"/>
      <c r="T629" s="203"/>
      <c r="U629" s="203"/>
      <c r="V629" s="203"/>
      <c r="W629" s="203"/>
      <c r="X629" s="203"/>
      <c r="Y629" s="203"/>
      <c r="Z629" s="203"/>
      <c r="AA629" s="203"/>
      <c r="AB629" s="203"/>
      <c r="AC629" s="203"/>
    </row>
    <row r="630">
      <c r="A630" s="203"/>
      <c r="B630" s="203"/>
      <c r="C630" s="203"/>
      <c r="D630" s="203"/>
      <c r="E630" s="203"/>
      <c r="F630" s="203"/>
      <c r="G630" s="203"/>
      <c r="H630" s="203"/>
      <c r="I630" s="203"/>
      <c r="J630" s="203"/>
      <c r="K630" s="203"/>
      <c r="L630" s="203"/>
      <c r="M630" s="203"/>
      <c r="N630" s="203"/>
      <c r="O630" s="203"/>
      <c r="P630" s="203"/>
      <c r="Q630" s="203"/>
      <c r="R630" s="203"/>
      <c r="S630" s="203"/>
      <c r="T630" s="203"/>
      <c r="U630" s="203"/>
      <c r="V630" s="203"/>
      <c r="W630" s="203"/>
      <c r="X630" s="203"/>
      <c r="Y630" s="203"/>
      <c r="Z630" s="203"/>
      <c r="AA630" s="203"/>
      <c r="AB630" s="203"/>
      <c r="AC630" s="203"/>
    </row>
    <row r="631">
      <c r="A631" s="203"/>
      <c r="B631" s="203"/>
      <c r="C631" s="203"/>
      <c r="D631" s="203"/>
      <c r="E631" s="203"/>
      <c r="F631" s="203"/>
      <c r="G631" s="203"/>
      <c r="H631" s="203"/>
      <c r="I631" s="203"/>
      <c r="J631" s="203"/>
      <c r="K631" s="203"/>
      <c r="L631" s="203"/>
      <c r="M631" s="203"/>
      <c r="N631" s="203"/>
      <c r="O631" s="203"/>
      <c r="P631" s="203"/>
      <c r="Q631" s="203"/>
      <c r="R631" s="203"/>
      <c r="S631" s="203"/>
      <c r="T631" s="203"/>
      <c r="U631" s="203"/>
      <c r="V631" s="203"/>
      <c r="W631" s="203"/>
      <c r="X631" s="203"/>
      <c r="Y631" s="203"/>
      <c r="Z631" s="203"/>
      <c r="AA631" s="203"/>
      <c r="AB631" s="203"/>
      <c r="AC631" s="203"/>
    </row>
    <row r="632">
      <c r="A632" s="203"/>
      <c r="B632" s="203"/>
      <c r="C632" s="203"/>
      <c r="D632" s="203"/>
      <c r="E632" s="203"/>
      <c r="F632" s="203"/>
      <c r="G632" s="203"/>
      <c r="H632" s="203"/>
      <c r="I632" s="203"/>
      <c r="J632" s="203"/>
      <c r="K632" s="203"/>
      <c r="L632" s="203"/>
      <c r="M632" s="203"/>
      <c r="N632" s="203"/>
      <c r="O632" s="203"/>
      <c r="P632" s="203"/>
      <c r="Q632" s="203"/>
      <c r="R632" s="203"/>
      <c r="S632" s="203"/>
      <c r="T632" s="203"/>
      <c r="U632" s="203"/>
      <c r="V632" s="203"/>
      <c r="W632" s="203"/>
      <c r="X632" s="203"/>
      <c r="Y632" s="203"/>
      <c r="Z632" s="203"/>
      <c r="AA632" s="203"/>
      <c r="AB632" s="203"/>
      <c r="AC632" s="203"/>
    </row>
    <row r="633">
      <c r="A633" s="203"/>
      <c r="B633" s="203"/>
      <c r="C633" s="203"/>
      <c r="D633" s="203"/>
      <c r="E633" s="203"/>
      <c r="F633" s="203"/>
      <c r="G633" s="203"/>
      <c r="H633" s="203"/>
      <c r="I633" s="203"/>
      <c r="J633" s="203"/>
      <c r="K633" s="203"/>
      <c r="L633" s="203"/>
      <c r="M633" s="203"/>
      <c r="N633" s="203"/>
      <c r="O633" s="203"/>
      <c r="P633" s="203"/>
      <c r="Q633" s="203"/>
      <c r="R633" s="203"/>
      <c r="S633" s="203"/>
      <c r="T633" s="203"/>
      <c r="U633" s="203"/>
      <c r="V633" s="203"/>
      <c r="W633" s="203"/>
      <c r="X633" s="203"/>
      <c r="Y633" s="203"/>
      <c r="Z633" s="203"/>
      <c r="AA633" s="203"/>
      <c r="AB633" s="203"/>
      <c r="AC633" s="203"/>
    </row>
    <row r="634">
      <c r="A634" s="203"/>
      <c r="B634" s="203"/>
      <c r="C634" s="203"/>
      <c r="D634" s="203"/>
      <c r="E634" s="203"/>
      <c r="F634" s="203"/>
      <c r="G634" s="203"/>
      <c r="H634" s="203"/>
      <c r="I634" s="203"/>
      <c r="J634" s="203"/>
      <c r="K634" s="203"/>
      <c r="L634" s="203"/>
      <c r="M634" s="203"/>
      <c r="N634" s="203"/>
      <c r="O634" s="203"/>
      <c r="P634" s="203"/>
      <c r="Q634" s="203"/>
      <c r="R634" s="203"/>
      <c r="S634" s="203"/>
      <c r="T634" s="203"/>
      <c r="U634" s="203"/>
      <c r="V634" s="203"/>
      <c r="W634" s="203"/>
      <c r="X634" s="203"/>
      <c r="Y634" s="203"/>
      <c r="Z634" s="203"/>
      <c r="AA634" s="203"/>
      <c r="AB634" s="203"/>
      <c r="AC634" s="203"/>
    </row>
    <row r="635">
      <c r="A635" s="203"/>
      <c r="B635" s="203"/>
      <c r="C635" s="203"/>
      <c r="D635" s="203"/>
      <c r="E635" s="203"/>
      <c r="F635" s="203"/>
      <c r="G635" s="203"/>
      <c r="H635" s="203"/>
      <c r="I635" s="203"/>
      <c r="J635" s="203"/>
      <c r="K635" s="203"/>
      <c r="L635" s="203"/>
      <c r="M635" s="203"/>
      <c r="N635" s="203"/>
      <c r="O635" s="203"/>
      <c r="P635" s="203"/>
      <c r="Q635" s="203"/>
      <c r="R635" s="203"/>
      <c r="S635" s="203"/>
      <c r="T635" s="203"/>
      <c r="U635" s="203"/>
      <c r="V635" s="203"/>
      <c r="W635" s="203"/>
      <c r="X635" s="203"/>
      <c r="Y635" s="203"/>
      <c r="Z635" s="203"/>
      <c r="AA635" s="203"/>
      <c r="AB635" s="203"/>
      <c r="AC635" s="203"/>
    </row>
    <row r="636">
      <c r="A636" s="203"/>
      <c r="B636" s="203"/>
      <c r="C636" s="203"/>
      <c r="D636" s="203"/>
      <c r="E636" s="203"/>
      <c r="F636" s="203"/>
      <c r="G636" s="203"/>
      <c r="H636" s="203"/>
      <c r="I636" s="203"/>
      <c r="J636" s="203"/>
      <c r="K636" s="203"/>
      <c r="L636" s="203"/>
      <c r="M636" s="203"/>
      <c r="N636" s="203"/>
      <c r="O636" s="203"/>
      <c r="P636" s="203"/>
      <c r="Q636" s="203"/>
      <c r="R636" s="203"/>
      <c r="S636" s="203"/>
      <c r="T636" s="203"/>
      <c r="U636" s="203"/>
      <c r="V636" s="203"/>
      <c r="W636" s="203"/>
      <c r="X636" s="203"/>
      <c r="Y636" s="203"/>
      <c r="Z636" s="203"/>
      <c r="AA636" s="203"/>
      <c r="AB636" s="203"/>
      <c r="AC636" s="203"/>
    </row>
    <row r="637">
      <c r="A637" s="203"/>
      <c r="B637" s="203"/>
      <c r="C637" s="203"/>
      <c r="D637" s="203"/>
      <c r="E637" s="203"/>
      <c r="F637" s="203"/>
      <c r="G637" s="203"/>
      <c r="H637" s="203"/>
      <c r="I637" s="203"/>
      <c r="J637" s="203"/>
      <c r="K637" s="203"/>
      <c r="L637" s="203"/>
      <c r="M637" s="203"/>
      <c r="N637" s="203"/>
      <c r="O637" s="203"/>
      <c r="P637" s="203"/>
      <c r="Q637" s="203"/>
      <c r="R637" s="203"/>
      <c r="S637" s="203"/>
      <c r="T637" s="203"/>
      <c r="U637" s="203"/>
      <c r="V637" s="203"/>
      <c r="W637" s="203"/>
      <c r="X637" s="203"/>
      <c r="Y637" s="203"/>
      <c r="Z637" s="203"/>
      <c r="AA637" s="203"/>
      <c r="AB637" s="203"/>
      <c r="AC637" s="203"/>
    </row>
    <row r="638">
      <c r="A638" s="203"/>
      <c r="B638" s="203"/>
      <c r="C638" s="203"/>
      <c r="D638" s="203"/>
      <c r="E638" s="203"/>
      <c r="F638" s="203"/>
      <c r="G638" s="203"/>
      <c r="H638" s="203"/>
      <c r="I638" s="203"/>
      <c r="J638" s="203"/>
      <c r="K638" s="203"/>
      <c r="L638" s="203"/>
      <c r="M638" s="203"/>
      <c r="N638" s="203"/>
      <c r="O638" s="203"/>
      <c r="P638" s="203"/>
      <c r="Q638" s="203"/>
      <c r="R638" s="203"/>
      <c r="S638" s="203"/>
      <c r="T638" s="203"/>
      <c r="U638" s="203"/>
      <c r="V638" s="203"/>
      <c r="W638" s="203"/>
      <c r="X638" s="203"/>
      <c r="Y638" s="203"/>
      <c r="Z638" s="203"/>
      <c r="AA638" s="203"/>
      <c r="AB638" s="203"/>
      <c r="AC638" s="203"/>
    </row>
    <row r="639">
      <c r="A639" s="203"/>
      <c r="B639" s="203"/>
      <c r="C639" s="203"/>
      <c r="D639" s="203"/>
      <c r="E639" s="203"/>
      <c r="F639" s="203"/>
      <c r="G639" s="203"/>
      <c r="H639" s="203"/>
      <c r="I639" s="203"/>
      <c r="J639" s="203"/>
      <c r="K639" s="203"/>
      <c r="L639" s="203"/>
      <c r="M639" s="203"/>
      <c r="N639" s="203"/>
      <c r="O639" s="203"/>
      <c r="P639" s="203"/>
      <c r="Q639" s="203"/>
      <c r="R639" s="203"/>
      <c r="S639" s="203"/>
      <c r="T639" s="203"/>
      <c r="U639" s="203"/>
      <c r="V639" s="203"/>
      <c r="W639" s="203"/>
      <c r="X639" s="203"/>
      <c r="Y639" s="203"/>
      <c r="Z639" s="203"/>
      <c r="AA639" s="203"/>
      <c r="AB639" s="203"/>
      <c r="AC639" s="203"/>
    </row>
    <row r="640">
      <c r="A640" s="203"/>
      <c r="B640" s="203"/>
      <c r="C640" s="203"/>
      <c r="D640" s="203"/>
      <c r="E640" s="203"/>
      <c r="F640" s="203"/>
      <c r="G640" s="203"/>
      <c r="H640" s="203"/>
      <c r="I640" s="203"/>
      <c r="J640" s="203"/>
      <c r="K640" s="203"/>
      <c r="L640" s="203"/>
      <c r="M640" s="203"/>
      <c r="N640" s="203"/>
      <c r="O640" s="203"/>
      <c r="P640" s="203"/>
      <c r="Q640" s="203"/>
      <c r="R640" s="203"/>
      <c r="S640" s="203"/>
      <c r="T640" s="203"/>
      <c r="U640" s="203"/>
      <c r="V640" s="203"/>
      <c r="W640" s="203"/>
      <c r="X640" s="203"/>
      <c r="Y640" s="203"/>
      <c r="Z640" s="203"/>
      <c r="AA640" s="203"/>
      <c r="AB640" s="203"/>
      <c r="AC640" s="203"/>
    </row>
    <row r="641">
      <c r="A641" s="203"/>
      <c r="B641" s="203"/>
      <c r="C641" s="203"/>
      <c r="D641" s="203"/>
      <c r="E641" s="203"/>
      <c r="F641" s="203"/>
      <c r="G641" s="203"/>
      <c r="H641" s="203"/>
      <c r="I641" s="203"/>
      <c r="J641" s="203"/>
      <c r="K641" s="203"/>
      <c r="L641" s="203"/>
      <c r="M641" s="203"/>
      <c r="N641" s="203"/>
      <c r="O641" s="203"/>
      <c r="P641" s="203"/>
      <c r="Q641" s="203"/>
      <c r="R641" s="203"/>
      <c r="S641" s="203"/>
      <c r="T641" s="203"/>
      <c r="U641" s="203"/>
      <c r="V641" s="203"/>
      <c r="W641" s="203"/>
      <c r="X641" s="203"/>
      <c r="Y641" s="203"/>
      <c r="Z641" s="203"/>
      <c r="AA641" s="203"/>
      <c r="AB641" s="203"/>
      <c r="AC641" s="203"/>
    </row>
    <row r="642">
      <c r="A642" s="203"/>
      <c r="B642" s="203"/>
      <c r="C642" s="203"/>
      <c r="D642" s="203"/>
      <c r="E642" s="203"/>
      <c r="F642" s="203"/>
      <c r="G642" s="203"/>
      <c r="H642" s="203"/>
      <c r="I642" s="203"/>
      <c r="J642" s="203"/>
      <c r="K642" s="203"/>
      <c r="L642" s="203"/>
      <c r="M642" s="203"/>
      <c r="N642" s="203"/>
      <c r="O642" s="203"/>
      <c r="P642" s="203"/>
      <c r="Q642" s="203"/>
      <c r="R642" s="203"/>
      <c r="S642" s="203"/>
      <c r="T642" s="203"/>
      <c r="U642" s="203"/>
      <c r="V642" s="203"/>
      <c r="W642" s="203"/>
      <c r="X642" s="203"/>
      <c r="Y642" s="203"/>
      <c r="Z642" s="203"/>
      <c r="AA642" s="203"/>
      <c r="AB642" s="203"/>
      <c r="AC642" s="203"/>
    </row>
    <row r="643">
      <c r="A643" s="203"/>
      <c r="B643" s="203"/>
      <c r="C643" s="203"/>
      <c r="D643" s="203"/>
      <c r="E643" s="203"/>
      <c r="F643" s="203"/>
      <c r="G643" s="203"/>
      <c r="H643" s="203"/>
      <c r="I643" s="203"/>
      <c r="J643" s="203"/>
      <c r="K643" s="203"/>
      <c r="L643" s="203"/>
      <c r="M643" s="203"/>
      <c r="N643" s="203"/>
      <c r="O643" s="203"/>
      <c r="P643" s="203"/>
      <c r="Q643" s="203"/>
      <c r="R643" s="203"/>
      <c r="S643" s="203"/>
      <c r="T643" s="203"/>
      <c r="U643" s="203"/>
      <c r="V643" s="203"/>
      <c r="W643" s="203"/>
      <c r="X643" s="203"/>
      <c r="Y643" s="203"/>
      <c r="Z643" s="203"/>
      <c r="AA643" s="203"/>
      <c r="AB643" s="203"/>
      <c r="AC643" s="203"/>
    </row>
    <row r="644">
      <c r="A644" s="203"/>
      <c r="B644" s="203"/>
      <c r="C644" s="203"/>
      <c r="D644" s="203"/>
      <c r="E644" s="203"/>
      <c r="F644" s="203"/>
      <c r="G644" s="203"/>
      <c r="H644" s="203"/>
      <c r="I644" s="203"/>
      <c r="J644" s="203"/>
      <c r="K644" s="203"/>
      <c r="L644" s="203"/>
      <c r="M644" s="203"/>
      <c r="N644" s="203"/>
      <c r="O644" s="203"/>
      <c r="P644" s="203"/>
      <c r="Q644" s="203"/>
      <c r="R644" s="203"/>
      <c r="S644" s="203"/>
      <c r="T644" s="203"/>
      <c r="U644" s="203"/>
      <c r="V644" s="203"/>
      <c r="W644" s="203"/>
      <c r="X644" s="203"/>
      <c r="Y644" s="203"/>
      <c r="Z644" s="203"/>
      <c r="AA644" s="203"/>
      <c r="AB644" s="203"/>
      <c r="AC644" s="203"/>
    </row>
    <row r="645">
      <c r="A645" s="203"/>
      <c r="B645" s="203"/>
      <c r="C645" s="203"/>
      <c r="D645" s="203"/>
      <c r="E645" s="203"/>
      <c r="F645" s="203"/>
      <c r="G645" s="203"/>
      <c r="H645" s="203"/>
      <c r="I645" s="203"/>
      <c r="J645" s="203"/>
      <c r="K645" s="203"/>
      <c r="L645" s="203"/>
      <c r="M645" s="203"/>
      <c r="N645" s="203"/>
      <c r="O645" s="203"/>
      <c r="P645" s="203"/>
      <c r="Q645" s="203"/>
      <c r="R645" s="203"/>
      <c r="S645" s="203"/>
      <c r="T645" s="203"/>
      <c r="U645" s="203"/>
      <c r="V645" s="203"/>
      <c r="W645" s="203"/>
      <c r="X645" s="203"/>
      <c r="Y645" s="203"/>
      <c r="Z645" s="203"/>
      <c r="AA645" s="203"/>
      <c r="AB645" s="203"/>
      <c r="AC645" s="203"/>
    </row>
    <row r="646">
      <c r="A646" s="203"/>
      <c r="B646" s="203"/>
      <c r="C646" s="203"/>
      <c r="D646" s="203"/>
      <c r="E646" s="203"/>
      <c r="F646" s="203"/>
      <c r="G646" s="203"/>
      <c r="H646" s="203"/>
      <c r="I646" s="203"/>
      <c r="J646" s="203"/>
      <c r="K646" s="203"/>
      <c r="L646" s="203"/>
      <c r="M646" s="203"/>
      <c r="N646" s="203"/>
      <c r="O646" s="203"/>
      <c r="P646" s="203"/>
      <c r="Q646" s="203"/>
      <c r="R646" s="203"/>
      <c r="S646" s="203"/>
      <c r="T646" s="203"/>
      <c r="U646" s="203"/>
      <c r="V646" s="203"/>
      <c r="W646" s="203"/>
      <c r="X646" s="203"/>
      <c r="Y646" s="203"/>
      <c r="Z646" s="203"/>
      <c r="AA646" s="203"/>
      <c r="AB646" s="203"/>
      <c r="AC646" s="203"/>
    </row>
    <row r="647">
      <c r="A647" s="203"/>
      <c r="B647" s="203"/>
      <c r="C647" s="203"/>
      <c r="D647" s="203"/>
      <c r="E647" s="203"/>
      <c r="F647" s="203"/>
      <c r="G647" s="203"/>
      <c r="H647" s="203"/>
      <c r="I647" s="203"/>
      <c r="J647" s="203"/>
      <c r="K647" s="203"/>
      <c r="L647" s="203"/>
      <c r="M647" s="203"/>
      <c r="N647" s="203"/>
      <c r="O647" s="203"/>
      <c r="P647" s="203"/>
      <c r="Q647" s="203"/>
      <c r="R647" s="203"/>
      <c r="S647" s="203"/>
      <c r="T647" s="203"/>
      <c r="U647" s="203"/>
      <c r="V647" s="203"/>
      <c r="W647" s="203"/>
      <c r="X647" s="203"/>
      <c r="Y647" s="203"/>
      <c r="Z647" s="203"/>
      <c r="AA647" s="203"/>
      <c r="AB647" s="203"/>
      <c r="AC647" s="203"/>
    </row>
    <row r="648">
      <c r="A648" s="203"/>
      <c r="B648" s="203"/>
      <c r="C648" s="203"/>
      <c r="D648" s="203"/>
      <c r="E648" s="203"/>
      <c r="F648" s="203"/>
      <c r="G648" s="203"/>
      <c r="H648" s="203"/>
      <c r="I648" s="203"/>
      <c r="J648" s="203"/>
      <c r="K648" s="203"/>
      <c r="L648" s="203"/>
      <c r="M648" s="203"/>
      <c r="N648" s="203"/>
      <c r="O648" s="203"/>
      <c r="P648" s="203"/>
      <c r="Q648" s="203"/>
      <c r="R648" s="203"/>
      <c r="S648" s="203"/>
      <c r="T648" s="203"/>
      <c r="U648" s="203"/>
      <c r="V648" s="203"/>
      <c r="W648" s="203"/>
      <c r="X648" s="203"/>
      <c r="Y648" s="203"/>
      <c r="Z648" s="203"/>
      <c r="AA648" s="203"/>
      <c r="AB648" s="203"/>
      <c r="AC648" s="203"/>
    </row>
    <row r="649">
      <c r="A649" s="203"/>
      <c r="B649" s="203"/>
      <c r="C649" s="203"/>
      <c r="D649" s="203"/>
      <c r="E649" s="203"/>
      <c r="F649" s="203"/>
      <c r="G649" s="203"/>
      <c r="H649" s="203"/>
      <c r="I649" s="203"/>
      <c r="J649" s="203"/>
      <c r="K649" s="203"/>
      <c r="L649" s="203"/>
      <c r="M649" s="203"/>
      <c r="N649" s="203"/>
      <c r="O649" s="203"/>
      <c r="P649" s="203"/>
      <c r="Q649" s="203"/>
      <c r="R649" s="203"/>
      <c r="S649" s="203"/>
      <c r="T649" s="203"/>
      <c r="U649" s="203"/>
      <c r="V649" s="203"/>
      <c r="W649" s="203"/>
      <c r="X649" s="203"/>
      <c r="Y649" s="203"/>
      <c r="Z649" s="203"/>
      <c r="AA649" s="203"/>
      <c r="AB649" s="203"/>
      <c r="AC649" s="203"/>
    </row>
    <row r="650">
      <c r="A650" s="203"/>
      <c r="B650" s="203"/>
      <c r="C650" s="203"/>
      <c r="D650" s="203"/>
      <c r="E650" s="203"/>
      <c r="F650" s="203"/>
      <c r="G650" s="203"/>
      <c r="H650" s="203"/>
      <c r="I650" s="203"/>
      <c r="J650" s="203"/>
      <c r="K650" s="203"/>
      <c r="L650" s="203"/>
      <c r="M650" s="203"/>
      <c r="N650" s="203"/>
      <c r="O650" s="203"/>
      <c r="P650" s="203"/>
      <c r="Q650" s="203"/>
      <c r="R650" s="203"/>
      <c r="S650" s="203"/>
      <c r="T650" s="203"/>
      <c r="U650" s="203"/>
      <c r="V650" s="203"/>
      <c r="W650" s="203"/>
      <c r="X650" s="203"/>
      <c r="Y650" s="203"/>
      <c r="Z650" s="203"/>
      <c r="AA650" s="203"/>
      <c r="AB650" s="203"/>
      <c r="AC650" s="203"/>
    </row>
    <row r="651">
      <c r="A651" s="203"/>
      <c r="B651" s="203"/>
      <c r="C651" s="203"/>
      <c r="D651" s="203"/>
      <c r="E651" s="203"/>
      <c r="F651" s="203"/>
      <c r="G651" s="203"/>
      <c r="H651" s="203"/>
      <c r="I651" s="203"/>
      <c r="J651" s="203"/>
      <c r="K651" s="203"/>
      <c r="L651" s="203"/>
      <c r="M651" s="203"/>
      <c r="N651" s="203"/>
      <c r="O651" s="203"/>
      <c r="P651" s="203"/>
      <c r="Q651" s="203"/>
      <c r="R651" s="203"/>
      <c r="S651" s="203"/>
      <c r="T651" s="203"/>
      <c r="U651" s="203"/>
      <c r="V651" s="203"/>
      <c r="W651" s="203"/>
      <c r="X651" s="203"/>
      <c r="Y651" s="203"/>
      <c r="Z651" s="203"/>
      <c r="AA651" s="203"/>
      <c r="AB651" s="203"/>
      <c r="AC651" s="203"/>
    </row>
    <row r="652">
      <c r="A652" s="203"/>
      <c r="B652" s="203"/>
      <c r="C652" s="203"/>
      <c r="D652" s="203"/>
      <c r="E652" s="203"/>
      <c r="F652" s="203"/>
      <c r="G652" s="203"/>
      <c r="H652" s="203"/>
      <c r="I652" s="203"/>
      <c r="J652" s="203"/>
      <c r="K652" s="203"/>
      <c r="L652" s="203"/>
      <c r="M652" s="203"/>
      <c r="N652" s="203"/>
      <c r="O652" s="203"/>
      <c r="P652" s="203"/>
      <c r="Q652" s="203"/>
      <c r="R652" s="203"/>
      <c r="S652" s="203"/>
      <c r="T652" s="203"/>
      <c r="U652" s="203"/>
      <c r="V652" s="203"/>
      <c r="W652" s="203"/>
      <c r="X652" s="203"/>
      <c r="Y652" s="203"/>
      <c r="Z652" s="203"/>
      <c r="AA652" s="203"/>
      <c r="AB652" s="203"/>
      <c r="AC652" s="203"/>
    </row>
    <row r="653">
      <c r="A653" s="203"/>
      <c r="B653" s="203"/>
      <c r="C653" s="203"/>
      <c r="D653" s="203"/>
      <c r="E653" s="203"/>
      <c r="F653" s="203"/>
      <c r="G653" s="203"/>
      <c r="H653" s="203"/>
      <c r="I653" s="203"/>
      <c r="J653" s="203"/>
      <c r="K653" s="203"/>
      <c r="L653" s="203"/>
      <c r="M653" s="203"/>
      <c r="N653" s="203"/>
      <c r="O653" s="203"/>
      <c r="P653" s="203"/>
      <c r="Q653" s="203"/>
      <c r="R653" s="203"/>
      <c r="S653" s="203"/>
      <c r="T653" s="203"/>
      <c r="U653" s="203"/>
      <c r="V653" s="203"/>
      <c r="W653" s="203"/>
      <c r="X653" s="203"/>
      <c r="Y653" s="203"/>
      <c r="Z653" s="203"/>
      <c r="AA653" s="203"/>
      <c r="AB653" s="203"/>
      <c r="AC653" s="203"/>
    </row>
    <row r="654">
      <c r="A654" s="203"/>
      <c r="B654" s="203"/>
      <c r="C654" s="203"/>
      <c r="D654" s="203"/>
      <c r="E654" s="203"/>
      <c r="F654" s="203"/>
      <c r="G654" s="203"/>
      <c r="H654" s="203"/>
      <c r="I654" s="203"/>
      <c r="J654" s="203"/>
      <c r="K654" s="203"/>
      <c r="L654" s="203"/>
      <c r="M654" s="203"/>
      <c r="N654" s="203"/>
      <c r="O654" s="203"/>
      <c r="P654" s="203"/>
      <c r="Q654" s="203"/>
      <c r="R654" s="203"/>
      <c r="S654" s="203"/>
      <c r="T654" s="203"/>
      <c r="U654" s="203"/>
      <c r="V654" s="203"/>
      <c r="W654" s="203"/>
      <c r="X654" s="203"/>
      <c r="Y654" s="203"/>
      <c r="Z654" s="203"/>
      <c r="AA654" s="203"/>
      <c r="AB654" s="203"/>
      <c r="AC654" s="203"/>
    </row>
    <row r="655">
      <c r="A655" s="203"/>
      <c r="B655" s="203"/>
      <c r="C655" s="203"/>
      <c r="D655" s="203"/>
      <c r="E655" s="203"/>
      <c r="F655" s="203"/>
      <c r="G655" s="203"/>
      <c r="H655" s="203"/>
      <c r="I655" s="203"/>
      <c r="J655" s="203"/>
      <c r="K655" s="203"/>
      <c r="L655" s="203"/>
      <c r="M655" s="203"/>
      <c r="N655" s="203"/>
      <c r="O655" s="203"/>
      <c r="P655" s="203"/>
      <c r="Q655" s="203"/>
      <c r="R655" s="203"/>
      <c r="S655" s="203"/>
      <c r="T655" s="203"/>
      <c r="U655" s="203"/>
      <c r="V655" s="203"/>
      <c r="W655" s="203"/>
      <c r="X655" s="203"/>
      <c r="Y655" s="203"/>
      <c r="Z655" s="203"/>
      <c r="AA655" s="203"/>
      <c r="AB655" s="203"/>
      <c r="AC655" s="203"/>
    </row>
    <row r="656">
      <c r="A656" s="203"/>
      <c r="B656" s="203"/>
      <c r="C656" s="203"/>
      <c r="D656" s="203"/>
      <c r="E656" s="203"/>
      <c r="F656" s="203"/>
      <c r="G656" s="203"/>
      <c r="H656" s="203"/>
      <c r="I656" s="203"/>
      <c r="J656" s="203"/>
      <c r="K656" s="203"/>
      <c r="L656" s="203"/>
      <c r="M656" s="203"/>
      <c r="N656" s="203"/>
      <c r="O656" s="203"/>
      <c r="P656" s="203"/>
      <c r="Q656" s="203"/>
      <c r="R656" s="203"/>
      <c r="S656" s="203"/>
      <c r="T656" s="203"/>
      <c r="U656" s="203"/>
      <c r="V656" s="203"/>
      <c r="W656" s="203"/>
      <c r="X656" s="203"/>
      <c r="Y656" s="203"/>
      <c r="Z656" s="203"/>
      <c r="AA656" s="203"/>
      <c r="AB656" s="203"/>
      <c r="AC656" s="203"/>
    </row>
    <row r="657">
      <c r="A657" s="203"/>
      <c r="B657" s="203"/>
      <c r="C657" s="203"/>
      <c r="D657" s="203"/>
      <c r="E657" s="203"/>
      <c r="F657" s="203"/>
      <c r="G657" s="203"/>
      <c r="H657" s="203"/>
      <c r="I657" s="203"/>
      <c r="J657" s="203"/>
      <c r="K657" s="203"/>
      <c r="L657" s="203"/>
      <c r="M657" s="203"/>
      <c r="N657" s="203"/>
      <c r="O657" s="203"/>
      <c r="P657" s="203"/>
      <c r="Q657" s="203"/>
      <c r="R657" s="203"/>
      <c r="S657" s="203"/>
      <c r="T657" s="203"/>
      <c r="U657" s="203"/>
      <c r="V657" s="203"/>
      <c r="W657" s="203"/>
      <c r="X657" s="203"/>
      <c r="Y657" s="203"/>
      <c r="Z657" s="203"/>
      <c r="AA657" s="203"/>
      <c r="AB657" s="203"/>
      <c r="AC657" s="203"/>
    </row>
    <row r="658">
      <c r="A658" s="203"/>
      <c r="B658" s="203"/>
      <c r="C658" s="203"/>
      <c r="D658" s="203"/>
      <c r="E658" s="203"/>
      <c r="F658" s="203"/>
      <c r="G658" s="203"/>
      <c r="H658" s="203"/>
      <c r="I658" s="203"/>
      <c r="J658" s="203"/>
      <c r="K658" s="203"/>
      <c r="L658" s="203"/>
      <c r="M658" s="203"/>
      <c r="N658" s="203"/>
      <c r="O658" s="203"/>
      <c r="P658" s="203"/>
      <c r="Q658" s="203"/>
      <c r="R658" s="203"/>
      <c r="S658" s="203"/>
      <c r="T658" s="203"/>
      <c r="U658" s="203"/>
      <c r="V658" s="203"/>
      <c r="W658" s="203"/>
      <c r="X658" s="203"/>
      <c r="Y658" s="203"/>
      <c r="Z658" s="203"/>
      <c r="AA658" s="203"/>
      <c r="AB658" s="203"/>
      <c r="AC658" s="203"/>
    </row>
    <row r="659">
      <c r="A659" s="203"/>
      <c r="B659" s="203"/>
      <c r="C659" s="203"/>
      <c r="D659" s="203"/>
      <c r="E659" s="203"/>
      <c r="F659" s="203"/>
      <c r="G659" s="203"/>
      <c r="H659" s="203"/>
      <c r="I659" s="203"/>
      <c r="J659" s="203"/>
      <c r="K659" s="203"/>
      <c r="L659" s="203"/>
      <c r="M659" s="203"/>
      <c r="N659" s="203"/>
      <c r="O659" s="203"/>
      <c r="P659" s="203"/>
      <c r="Q659" s="203"/>
      <c r="R659" s="203"/>
      <c r="S659" s="203"/>
      <c r="T659" s="203"/>
      <c r="U659" s="203"/>
      <c r="V659" s="203"/>
      <c r="W659" s="203"/>
      <c r="X659" s="203"/>
      <c r="Y659" s="203"/>
      <c r="Z659" s="203"/>
      <c r="AA659" s="203"/>
      <c r="AB659" s="203"/>
      <c r="AC659" s="203"/>
    </row>
    <row r="660">
      <c r="A660" s="203"/>
      <c r="B660" s="203"/>
      <c r="C660" s="203"/>
      <c r="D660" s="203"/>
      <c r="E660" s="203"/>
      <c r="F660" s="203"/>
      <c r="G660" s="203"/>
      <c r="H660" s="203"/>
      <c r="I660" s="203"/>
      <c r="J660" s="203"/>
      <c r="K660" s="203"/>
      <c r="L660" s="203"/>
      <c r="M660" s="203"/>
      <c r="N660" s="203"/>
      <c r="O660" s="203"/>
      <c r="P660" s="203"/>
      <c r="Q660" s="203"/>
      <c r="R660" s="203"/>
      <c r="S660" s="203"/>
      <c r="T660" s="203"/>
      <c r="U660" s="203"/>
      <c r="V660" s="203"/>
      <c r="W660" s="203"/>
      <c r="X660" s="203"/>
      <c r="Y660" s="203"/>
      <c r="Z660" s="203"/>
      <c r="AA660" s="203"/>
      <c r="AB660" s="203"/>
      <c r="AC660" s="203"/>
    </row>
    <row r="661">
      <c r="A661" s="203"/>
      <c r="B661" s="203"/>
      <c r="C661" s="203"/>
      <c r="D661" s="203"/>
      <c r="E661" s="203"/>
      <c r="F661" s="203"/>
      <c r="G661" s="203"/>
      <c r="H661" s="203"/>
      <c r="I661" s="203"/>
      <c r="J661" s="203"/>
      <c r="K661" s="203"/>
      <c r="L661" s="203"/>
      <c r="M661" s="203"/>
      <c r="N661" s="203"/>
      <c r="O661" s="203"/>
      <c r="P661" s="203"/>
      <c r="Q661" s="203"/>
      <c r="R661" s="203"/>
      <c r="S661" s="203"/>
      <c r="T661" s="203"/>
      <c r="U661" s="203"/>
      <c r="V661" s="203"/>
      <c r="W661" s="203"/>
      <c r="X661" s="203"/>
      <c r="Y661" s="203"/>
      <c r="Z661" s="203"/>
      <c r="AA661" s="203"/>
      <c r="AB661" s="203"/>
      <c r="AC661" s="203"/>
    </row>
    <row r="662">
      <c r="A662" s="203"/>
      <c r="B662" s="203"/>
      <c r="C662" s="203"/>
      <c r="D662" s="203"/>
      <c r="E662" s="203"/>
      <c r="F662" s="203"/>
      <c r="G662" s="203"/>
      <c r="H662" s="203"/>
      <c r="I662" s="203"/>
      <c r="J662" s="203"/>
      <c r="K662" s="203"/>
      <c r="L662" s="203"/>
      <c r="M662" s="203"/>
      <c r="N662" s="203"/>
      <c r="O662" s="203"/>
      <c r="P662" s="203"/>
      <c r="Q662" s="203"/>
      <c r="R662" s="203"/>
      <c r="S662" s="203"/>
      <c r="T662" s="203"/>
      <c r="U662" s="203"/>
      <c r="V662" s="203"/>
      <c r="W662" s="203"/>
      <c r="X662" s="203"/>
      <c r="Y662" s="203"/>
      <c r="Z662" s="203"/>
      <c r="AA662" s="203"/>
      <c r="AB662" s="203"/>
      <c r="AC662" s="203"/>
    </row>
    <row r="663">
      <c r="A663" s="203"/>
      <c r="B663" s="203"/>
      <c r="C663" s="203"/>
      <c r="D663" s="203"/>
      <c r="E663" s="203"/>
      <c r="F663" s="203"/>
      <c r="G663" s="203"/>
      <c r="H663" s="203"/>
      <c r="I663" s="203"/>
      <c r="J663" s="203"/>
      <c r="K663" s="203"/>
      <c r="L663" s="203"/>
      <c r="M663" s="203"/>
      <c r="N663" s="203"/>
      <c r="O663" s="203"/>
      <c r="P663" s="203"/>
      <c r="Q663" s="203"/>
      <c r="R663" s="203"/>
      <c r="S663" s="203"/>
      <c r="T663" s="203"/>
      <c r="U663" s="203"/>
      <c r="V663" s="203"/>
      <c r="W663" s="203"/>
      <c r="X663" s="203"/>
      <c r="Y663" s="203"/>
      <c r="Z663" s="203"/>
      <c r="AA663" s="203"/>
      <c r="AB663" s="203"/>
      <c r="AC663" s="203"/>
    </row>
    <row r="664">
      <c r="A664" s="203"/>
      <c r="B664" s="203"/>
      <c r="C664" s="203"/>
      <c r="D664" s="203"/>
      <c r="E664" s="203"/>
      <c r="F664" s="203"/>
      <c r="G664" s="203"/>
      <c r="H664" s="203"/>
      <c r="I664" s="203"/>
      <c r="J664" s="203"/>
      <c r="K664" s="203"/>
      <c r="L664" s="203"/>
      <c r="M664" s="203"/>
      <c r="N664" s="203"/>
      <c r="O664" s="203"/>
      <c r="P664" s="203"/>
      <c r="Q664" s="203"/>
      <c r="R664" s="203"/>
      <c r="S664" s="203"/>
      <c r="T664" s="203"/>
      <c r="U664" s="203"/>
      <c r="V664" s="203"/>
      <c r="W664" s="203"/>
      <c r="X664" s="203"/>
      <c r="Y664" s="203"/>
      <c r="Z664" s="203"/>
      <c r="AA664" s="203"/>
      <c r="AB664" s="203"/>
      <c r="AC664" s="203"/>
    </row>
    <row r="665">
      <c r="A665" s="203"/>
      <c r="B665" s="203"/>
      <c r="C665" s="203"/>
      <c r="D665" s="203"/>
      <c r="E665" s="203"/>
      <c r="F665" s="203"/>
      <c r="G665" s="203"/>
      <c r="H665" s="203"/>
      <c r="I665" s="203"/>
      <c r="J665" s="203"/>
      <c r="K665" s="203"/>
      <c r="L665" s="203"/>
      <c r="M665" s="203"/>
      <c r="N665" s="203"/>
      <c r="O665" s="203"/>
      <c r="P665" s="203"/>
      <c r="Q665" s="203"/>
      <c r="R665" s="203"/>
      <c r="S665" s="203"/>
      <c r="T665" s="203"/>
      <c r="U665" s="203"/>
      <c r="V665" s="203"/>
      <c r="W665" s="203"/>
      <c r="X665" s="203"/>
      <c r="Y665" s="203"/>
      <c r="Z665" s="203"/>
      <c r="AA665" s="203"/>
      <c r="AB665" s="203"/>
      <c r="AC665" s="203"/>
    </row>
    <row r="666">
      <c r="A666" s="203"/>
      <c r="B666" s="203"/>
      <c r="C666" s="203"/>
      <c r="D666" s="203"/>
      <c r="E666" s="203"/>
      <c r="F666" s="203"/>
      <c r="G666" s="203"/>
      <c r="H666" s="203"/>
      <c r="I666" s="203"/>
      <c r="J666" s="203"/>
      <c r="K666" s="203"/>
      <c r="L666" s="203"/>
      <c r="M666" s="203"/>
      <c r="N666" s="203"/>
      <c r="O666" s="203"/>
      <c r="P666" s="203"/>
      <c r="Q666" s="203"/>
      <c r="R666" s="203"/>
      <c r="S666" s="203"/>
      <c r="T666" s="203"/>
      <c r="U666" s="203"/>
      <c r="V666" s="203"/>
      <c r="W666" s="203"/>
      <c r="X666" s="203"/>
      <c r="Y666" s="203"/>
      <c r="Z666" s="203"/>
      <c r="AA666" s="203"/>
      <c r="AB666" s="203"/>
      <c r="AC666" s="203"/>
    </row>
    <row r="667">
      <c r="A667" s="203"/>
      <c r="B667" s="203"/>
      <c r="C667" s="203"/>
      <c r="D667" s="203"/>
      <c r="E667" s="203"/>
      <c r="F667" s="203"/>
      <c r="G667" s="203"/>
      <c r="H667" s="203"/>
      <c r="I667" s="203"/>
      <c r="J667" s="203"/>
      <c r="K667" s="203"/>
      <c r="L667" s="203"/>
      <c r="M667" s="203"/>
      <c r="N667" s="203"/>
      <c r="O667" s="203"/>
      <c r="P667" s="203"/>
      <c r="Q667" s="203"/>
      <c r="R667" s="203"/>
      <c r="S667" s="203"/>
      <c r="T667" s="203"/>
      <c r="U667" s="203"/>
      <c r="V667" s="203"/>
      <c r="W667" s="203"/>
      <c r="X667" s="203"/>
      <c r="Y667" s="203"/>
      <c r="Z667" s="203"/>
      <c r="AA667" s="203"/>
      <c r="AB667" s="203"/>
      <c r="AC667" s="203"/>
    </row>
    <row r="668">
      <c r="A668" s="203"/>
      <c r="B668" s="203"/>
      <c r="C668" s="203"/>
      <c r="D668" s="203"/>
      <c r="E668" s="203"/>
      <c r="F668" s="203"/>
      <c r="G668" s="203"/>
      <c r="H668" s="203"/>
      <c r="I668" s="203"/>
      <c r="J668" s="203"/>
      <c r="K668" s="203"/>
      <c r="L668" s="203"/>
      <c r="M668" s="203"/>
      <c r="N668" s="203"/>
      <c r="O668" s="203"/>
      <c r="P668" s="203"/>
      <c r="Q668" s="203"/>
      <c r="R668" s="203"/>
      <c r="S668" s="203"/>
      <c r="T668" s="203"/>
      <c r="U668" s="203"/>
      <c r="V668" s="203"/>
      <c r="W668" s="203"/>
      <c r="X668" s="203"/>
      <c r="Y668" s="203"/>
      <c r="Z668" s="203"/>
      <c r="AA668" s="203"/>
      <c r="AB668" s="203"/>
      <c r="AC668" s="203"/>
    </row>
    <row r="669">
      <c r="A669" s="203"/>
      <c r="B669" s="203"/>
      <c r="C669" s="203"/>
      <c r="D669" s="203"/>
      <c r="E669" s="203"/>
      <c r="F669" s="203"/>
      <c r="G669" s="203"/>
      <c r="H669" s="203"/>
      <c r="I669" s="203"/>
      <c r="J669" s="203"/>
      <c r="K669" s="203"/>
      <c r="L669" s="203"/>
      <c r="M669" s="203"/>
      <c r="N669" s="203"/>
      <c r="O669" s="203"/>
      <c r="P669" s="203"/>
      <c r="Q669" s="203"/>
      <c r="R669" s="203"/>
      <c r="S669" s="203"/>
      <c r="T669" s="203"/>
      <c r="U669" s="203"/>
      <c r="V669" s="203"/>
      <c r="W669" s="203"/>
      <c r="X669" s="203"/>
      <c r="Y669" s="203"/>
      <c r="Z669" s="203"/>
      <c r="AA669" s="203"/>
      <c r="AB669" s="203"/>
      <c r="AC669" s="203"/>
    </row>
    <row r="670">
      <c r="A670" s="203"/>
      <c r="B670" s="203"/>
      <c r="C670" s="203"/>
      <c r="D670" s="203"/>
      <c r="E670" s="203"/>
      <c r="F670" s="203"/>
      <c r="G670" s="203"/>
      <c r="H670" s="203"/>
      <c r="I670" s="203"/>
      <c r="J670" s="203"/>
      <c r="K670" s="203"/>
      <c r="L670" s="203"/>
      <c r="M670" s="203"/>
      <c r="N670" s="203"/>
      <c r="O670" s="203"/>
      <c r="P670" s="203"/>
      <c r="Q670" s="203"/>
      <c r="R670" s="203"/>
      <c r="S670" s="203"/>
      <c r="T670" s="203"/>
      <c r="U670" s="203"/>
      <c r="V670" s="203"/>
      <c r="W670" s="203"/>
      <c r="X670" s="203"/>
      <c r="Y670" s="203"/>
      <c r="Z670" s="203"/>
      <c r="AA670" s="203"/>
      <c r="AB670" s="203"/>
      <c r="AC670" s="203"/>
    </row>
    <row r="671">
      <c r="A671" s="203"/>
      <c r="B671" s="203"/>
      <c r="C671" s="203"/>
      <c r="D671" s="203"/>
      <c r="E671" s="203"/>
      <c r="F671" s="203"/>
      <c r="G671" s="203"/>
      <c r="H671" s="203"/>
      <c r="I671" s="203"/>
      <c r="J671" s="203"/>
      <c r="K671" s="203"/>
      <c r="L671" s="203"/>
      <c r="M671" s="203"/>
      <c r="N671" s="203"/>
      <c r="O671" s="203"/>
      <c r="P671" s="203"/>
      <c r="Q671" s="203"/>
      <c r="R671" s="203"/>
      <c r="S671" s="203"/>
      <c r="T671" s="203"/>
      <c r="U671" s="203"/>
      <c r="V671" s="203"/>
      <c r="W671" s="203"/>
      <c r="X671" s="203"/>
      <c r="Y671" s="203"/>
      <c r="Z671" s="203"/>
      <c r="AA671" s="203"/>
      <c r="AB671" s="203"/>
      <c r="AC671" s="203"/>
    </row>
    <row r="672">
      <c r="A672" s="203"/>
      <c r="B672" s="203"/>
      <c r="C672" s="203"/>
      <c r="D672" s="203"/>
      <c r="E672" s="203"/>
      <c r="F672" s="203"/>
      <c r="G672" s="203"/>
      <c r="H672" s="203"/>
      <c r="I672" s="203"/>
      <c r="J672" s="203"/>
      <c r="K672" s="203"/>
      <c r="L672" s="203"/>
      <c r="M672" s="203"/>
      <c r="N672" s="203"/>
      <c r="O672" s="203"/>
      <c r="P672" s="203"/>
      <c r="Q672" s="203"/>
      <c r="R672" s="203"/>
      <c r="S672" s="203"/>
      <c r="T672" s="203"/>
      <c r="U672" s="203"/>
      <c r="V672" s="203"/>
      <c r="W672" s="203"/>
      <c r="X672" s="203"/>
      <c r="Y672" s="203"/>
      <c r="Z672" s="203"/>
      <c r="AA672" s="203"/>
      <c r="AB672" s="203"/>
      <c r="AC672" s="203"/>
    </row>
    <row r="673">
      <c r="A673" s="203"/>
      <c r="B673" s="203"/>
      <c r="C673" s="203"/>
      <c r="D673" s="203"/>
      <c r="E673" s="203"/>
      <c r="F673" s="203"/>
      <c r="G673" s="203"/>
      <c r="H673" s="203"/>
      <c r="I673" s="203"/>
      <c r="J673" s="203"/>
      <c r="K673" s="203"/>
      <c r="L673" s="203"/>
      <c r="M673" s="203"/>
      <c r="N673" s="203"/>
      <c r="O673" s="203"/>
      <c r="P673" s="203"/>
      <c r="Q673" s="203"/>
      <c r="R673" s="203"/>
      <c r="S673" s="203"/>
      <c r="T673" s="203"/>
      <c r="U673" s="203"/>
      <c r="V673" s="203"/>
      <c r="W673" s="203"/>
      <c r="X673" s="203"/>
      <c r="Y673" s="203"/>
      <c r="Z673" s="203"/>
      <c r="AA673" s="203"/>
      <c r="AB673" s="203"/>
      <c r="AC673" s="203"/>
    </row>
    <row r="674">
      <c r="A674" s="203"/>
      <c r="B674" s="203"/>
      <c r="C674" s="203"/>
      <c r="D674" s="203"/>
      <c r="E674" s="203"/>
      <c r="F674" s="203"/>
      <c r="G674" s="203"/>
      <c r="H674" s="203"/>
      <c r="I674" s="203"/>
      <c r="J674" s="203"/>
      <c r="K674" s="203"/>
      <c r="L674" s="203"/>
      <c r="M674" s="203"/>
      <c r="N674" s="203"/>
      <c r="O674" s="203"/>
      <c r="P674" s="203"/>
      <c r="Q674" s="203"/>
      <c r="R674" s="203"/>
      <c r="S674" s="203"/>
      <c r="T674" s="203"/>
      <c r="U674" s="203"/>
      <c r="V674" s="203"/>
      <c r="W674" s="203"/>
      <c r="X674" s="203"/>
      <c r="Y674" s="203"/>
      <c r="Z674" s="203"/>
      <c r="AA674" s="203"/>
      <c r="AB674" s="203"/>
      <c r="AC674" s="203"/>
    </row>
    <row r="675">
      <c r="A675" s="203"/>
      <c r="B675" s="203"/>
      <c r="C675" s="203"/>
      <c r="D675" s="203"/>
      <c r="E675" s="203"/>
      <c r="F675" s="203"/>
      <c r="G675" s="203"/>
      <c r="H675" s="203"/>
      <c r="I675" s="203"/>
      <c r="J675" s="203"/>
      <c r="K675" s="203"/>
      <c r="L675" s="203"/>
      <c r="M675" s="203"/>
      <c r="N675" s="203"/>
      <c r="O675" s="203"/>
      <c r="P675" s="203"/>
      <c r="Q675" s="203"/>
      <c r="R675" s="203"/>
      <c r="S675" s="203"/>
      <c r="T675" s="203"/>
      <c r="U675" s="203"/>
      <c r="V675" s="203"/>
      <c r="W675" s="203"/>
      <c r="X675" s="203"/>
      <c r="Y675" s="203"/>
      <c r="Z675" s="203"/>
      <c r="AA675" s="203"/>
      <c r="AB675" s="203"/>
      <c r="AC675" s="203"/>
    </row>
    <row r="676">
      <c r="A676" s="203"/>
      <c r="B676" s="203"/>
      <c r="C676" s="203"/>
      <c r="D676" s="203"/>
      <c r="E676" s="203"/>
      <c r="F676" s="203"/>
      <c r="G676" s="203"/>
      <c r="H676" s="203"/>
      <c r="I676" s="203"/>
      <c r="J676" s="203"/>
      <c r="K676" s="203"/>
      <c r="L676" s="203"/>
      <c r="M676" s="203"/>
      <c r="N676" s="203"/>
      <c r="O676" s="203"/>
      <c r="P676" s="203"/>
      <c r="Q676" s="203"/>
      <c r="R676" s="203"/>
      <c r="S676" s="203"/>
      <c r="T676" s="203"/>
      <c r="U676" s="203"/>
      <c r="V676" s="203"/>
      <c r="W676" s="203"/>
      <c r="X676" s="203"/>
      <c r="Y676" s="203"/>
      <c r="Z676" s="203"/>
      <c r="AA676" s="203"/>
      <c r="AB676" s="203"/>
      <c r="AC676" s="203"/>
    </row>
    <row r="677">
      <c r="A677" s="203"/>
      <c r="B677" s="203"/>
      <c r="C677" s="203"/>
      <c r="D677" s="203"/>
      <c r="E677" s="203"/>
      <c r="F677" s="203"/>
      <c r="G677" s="203"/>
      <c r="H677" s="203"/>
      <c r="I677" s="203"/>
      <c r="J677" s="203"/>
      <c r="K677" s="203"/>
      <c r="L677" s="203"/>
      <c r="M677" s="203"/>
      <c r="N677" s="203"/>
      <c r="O677" s="203"/>
      <c r="P677" s="203"/>
      <c r="Q677" s="203"/>
      <c r="R677" s="203"/>
      <c r="S677" s="203"/>
      <c r="T677" s="203"/>
      <c r="U677" s="203"/>
      <c r="V677" s="203"/>
      <c r="W677" s="203"/>
      <c r="X677" s="203"/>
      <c r="Y677" s="203"/>
      <c r="Z677" s="203"/>
      <c r="AA677" s="203"/>
      <c r="AB677" s="203"/>
      <c r="AC677" s="203"/>
    </row>
    <row r="678">
      <c r="A678" s="203"/>
      <c r="B678" s="203"/>
      <c r="C678" s="203"/>
      <c r="D678" s="203"/>
      <c r="E678" s="203"/>
      <c r="F678" s="203"/>
      <c r="G678" s="203"/>
      <c r="H678" s="203"/>
      <c r="I678" s="203"/>
      <c r="J678" s="203"/>
      <c r="K678" s="203"/>
      <c r="L678" s="203"/>
      <c r="M678" s="203"/>
      <c r="N678" s="203"/>
      <c r="O678" s="203"/>
      <c r="P678" s="203"/>
      <c r="Q678" s="203"/>
      <c r="R678" s="203"/>
      <c r="S678" s="203"/>
      <c r="T678" s="203"/>
      <c r="U678" s="203"/>
      <c r="V678" s="203"/>
      <c r="W678" s="203"/>
      <c r="X678" s="203"/>
      <c r="Y678" s="203"/>
      <c r="Z678" s="203"/>
      <c r="AA678" s="203"/>
      <c r="AB678" s="203"/>
      <c r="AC678" s="203"/>
    </row>
    <row r="679">
      <c r="A679" s="203"/>
      <c r="B679" s="203"/>
      <c r="C679" s="203"/>
      <c r="D679" s="203"/>
      <c r="E679" s="203"/>
      <c r="F679" s="203"/>
      <c r="G679" s="203"/>
      <c r="H679" s="203"/>
      <c r="I679" s="203"/>
      <c r="J679" s="203"/>
      <c r="K679" s="203"/>
      <c r="L679" s="203"/>
      <c r="M679" s="203"/>
      <c r="N679" s="203"/>
      <c r="O679" s="203"/>
      <c r="P679" s="203"/>
      <c r="Q679" s="203"/>
      <c r="R679" s="203"/>
      <c r="S679" s="203"/>
      <c r="T679" s="203"/>
      <c r="U679" s="203"/>
      <c r="V679" s="203"/>
      <c r="W679" s="203"/>
      <c r="X679" s="203"/>
      <c r="Y679" s="203"/>
      <c r="Z679" s="203"/>
      <c r="AA679" s="203"/>
      <c r="AB679" s="203"/>
      <c r="AC679" s="203"/>
    </row>
    <row r="680">
      <c r="A680" s="203"/>
      <c r="B680" s="203"/>
      <c r="C680" s="203"/>
      <c r="D680" s="203"/>
      <c r="E680" s="203"/>
      <c r="F680" s="203"/>
      <c r="G680" s="203"/>
      <c r="H680" s="203"/>
      <c r="I680" s="203"/>
      <c r="J680" s="203"/>
      <c r="K680" s="203"/>
      <c r="L680" s="203"/>
      <c r="M680" s="203"/>
      <c r="N680" s="203"/>
      <c r="O680" s="203"/>
      <c r="P680" s="203"/>
      <c r="Q680" s="203"/>
      <c r="R680" s="203"/>
      <c r="S680" s="203"/>
      <c r="T680" s="203"/>
      <c r="U680" s="203"/>
      <c r="V680" s="203"/>
      <c r="W680" s="203"/>
      <c r="X680" s="203"/>
      <c r="Y680" s="203"/>
      <c r="Z680" s="203"/>
      <c r="AA680" s="203"/>
      <c r="AB680" s="203"/>
      <c r="AC680" s="203"/>
    </row>
    <row r="681">
      <c r="A681" s="203"/>
      <c r="B681" s="203"/>
      <c r="C681" s="203"/>
      <c r="D681" s="203"/>
      <c r="E681" s="203"/>
      <c r="F681" s="203"/>
      <c r="G681" s="203"/>
      <c r="H681" s="203"/>
      <c r="I681" s="203"/>
      <c r="J681" s="203"/>
      <c r="K681" s="203"/>
      <c r="L681" s="203"/>
      <c r="M681" s="203"/>
      <c r="N681" s="203"/>
      <c r="O681" s="203"/>
      <c r="P681" s="203"/>
      <c r="Q681" s="203"/>
      <c r="R681" s="203"/>
      <c r="S681" s="203"/>
      <c r="T681" s="203"/>
      <c r="U681" s="203"/>
      <c r="V681" s="203"/>
      <c r="W681" s="203"/>
      <c r="X681" s="203"/>
      <c r="Y681" s="203"/>
      <c r="Z681" s="203"/>
      <c r="AA681" s="203"/>
      <c r="AB681" s="203"/>
      <c r="AC681" s="203"/>
    </row>
    <row r="682">
      <c r="A682" s="203"/>
      <c r="B682" s="203"/>
      <c r="C682" s="203"/>
      <c r="D682" s="203"/>
      <c r="E682" s="203"/>
      <c r="F682" s="203"/>
      <c r="G682" s="203"/>
      <c r="H682" s="203"/>
      <c r="I682" s="203"/>
      <c r="J682" s="203"/>
      <c r="K682" s="203"/>
      <c r="L682" s="203"/>
      <c r="M682" s="203"/>
      <c r="N682" s="203"/>
      <c r="O682" s="203"/>
      <c r="P682" s="203"/>
      <c r="Q682" s="203"/>
      <c r="R682" s="203"/>
      <c r="S682" s="203"/>
      <c r="T682" s="203"/>
      <c r="U682" s="203"/>
      <c r="V682" s="203"/>
      <c r="W682" s="203"/>
      <c r="X682" s="203"/>
      <c r="Y682" s="203"/>
      <c r="Z682" s="203"/>
      <c r="AA682" s="203"/>
      <c r="AB682" s="203"/>
      <c r="AC682" s="203"/>
    </row>
    <row r="683">
      <c r="A683" s="203"/>
      <c r="B683" s="203"/>
      <c r="C683" s="203"/>
      <c r="D683" s="203"/>
      <c r="E683" s="203"/>
      <c r="F683" s="203"/>
      <c r="G683" s="203"/>
      <c r="H683" s="203"/>
      <c r="I683" s="203"/>
      <c r="J683" s="203"/>
      <c r="K683" s="203"/>
      <c r="L683" s="203"/>
      <c r="M683" s="203"/>
      <c r="N683" s="203"/>
      <c r="O683" s="203"/>
      <c r="P683" s="203"/>
      <c r="Q683" s="203"/>
      <c r="R683" s="203"/>
      <c r="S683" s="203"/>
      <c r="T683" s="203"/>
      <c r="U683" s="203"/>
      <c r="V683" s="203"/>
      <c r="W683" s="203"/>
      <c r="X683" s="203"/>
      <c r="Y683" s="203"/>
      <c r="Z683" s="203"/>
      <c r="AA683" s="203"/>
      <c r="AB683" s="203"/>
      <c r="AC683" s="203"/>
    </row>
    <row r="684">
      <c r="A684" s="203"/>
      <c r="B684" s="203"/>
      <c r="C684" s="203"/>
      <c r="D684" s="203"/>
      <c r="E684" s="203"/>
      <c r="F684" s="203"/>
      <c r="G684" s="203"/>
      <c r="H684" s="203"/>
      <c r="I684" s="203"/>
      <c r="J684" s="203"/>
      <c r="K684" s="203"/>
      <c r="L684" s="203"/>
      <c r="M684" s="203"/>
      <c r="N684" s="203"/>
      <c r="O684" s="203"/>
      <c r="P684" s="203"/>
      <c r="Q684" s="203"/>
      <c r="R684" s="203"/>
      <c r="S684" s="203"/>
      <c r="T684" s="203"/>
      <c r="U684" s="203"/>
      <c r="V684" s="203"/>
      <c r="W684" s="203"/>
      <c r="X684" s="203"/>
      <c r="Y684" s="203"/>
      <c r="Z684" s="203"/>
      <c r="AA684" s="203"/>
      <c r="AB684" s="203"/>
      <c r="AC684" s="203"/>
    </row>
    <row r="685">
      <c r="A685" s="203"/>
      <c r="B685" s="203"/>
      <c r="C685" s="203"/>
      <c r="D685" s="203"/>
      <c r="E685" s="203"/>
      <c r="F685" s="203"/>
      <c r="G685" s="203"/>
      <c r="H685" s="203"/>
      <c r="I685" s="203"/>
      <c r="J685" s="203"/>
      <c r="K685" s="203"/>
      <c r="L685" s="203"/>
      <c r="M685" s="203"/>
      <c r="N685" s="203"/>
      <c r="O685" s="203"/>
      <c r="P685" s="203"/>
      <c r="Q685" s="203"/>
      <c r="R685" s="203"/>
      <c r="S685" s="203"/>
      <c r="T685" s="203"/>
      <c r="U685" s="203"/>
      <c r="V685" s="203"/>
      <c r="W685" s="203"/>
      <c r="X685" s="203"/>
      <c r="Y685" s="203"/>
      <c r="Z685" s="203"/>
      <c r="AA685" s="203"/>
      <c r="AB685" s="203"/>
      <c r="AC685" s="203"/>
    </row>
    <row r="686">
      <c r="A686" s="203"/>
      <c r="B686" s="203"/>
      <c r="C686" s="203"/>
      <c r="D686" s="203"/>
      <c r="E686" s="203"/>
      <c r="F686" s="203"/>
      <c r="G686" s="203"/>
      <c r="H686" s="203"/>
      <c r="I686" s="203"/>
      <c r="J686" s="203"/>
      <c r="K686" s="203"/>
      <c r="L686" s="203"/>
      <c r="M686" s="203"/>
      <c r="N686" s="203"/>
      <c r="O686" s="203"/>
      <c r="P686" s="203"/>
      <c r="Q686" s="203"/>
      <c r="R686" s="203"/>
      <c r="S686" s="203"/>
      <c r="T686" s="203"/>
      <c r="U686" s="203"/>
      <c r="V686" s="203"/>
      <c r="W686" s="203"/>
      <c r="X686" s="203"/>
      <c r="Y686" s="203"/>
      <c r="Z686" s="203"/>
      <c r="AA686" s="203"/>
      <c r="AB686" s="203"/>
      <c r="AC686" s="203"/>
    </row>
    <row r="687">
      <c r="A687" s="203"/>
      <c r="B687" s="203"/>
      <c r="C687" s="203"/>
      <c r="D687" s="203"/>
      <c r="E687" s="203"/>
      <c r="F687" s="203"/>
      <c r="G687" s="203"/>
      <c r="H687" s="203"/>
      <c r="I687" s="203"/>
      <c r="J687" s="203"/>
      <c r="K687" s="203"/>
      <c r="L687" s="203"/>
      <c r="M687" s="203"/>
      <c r="N687" s="203"/>
      <c r="O687" s="203"/>
      <c r="P687" s="203"/>
      <c r="Q687" s="203"/>
      <c r="R687" s="203"/>
      <c r="S687" s="203"/>
      <c r="T687" s="203"/>
      <c r="U687" s="203"/>
      <c r="V687" s="203"/>
      <c r="W687" s="203"/>
      <c r="X687" s="203"/>
      <c r="Y687" s="203"/>
      <c r="Z687" s="203"/>
      <c r="AA687" s="203"/>
      <c r="AB687" s="203"/>
      <c r="AC687" s="203"/>
    </row>
    <row r="688">
      <c r="A688" s="203"/>
      <c r="B688" s="203"/>
      <c r="C688" s="203"/>
      <c r="D688" s="203"/>
      <c r="E688" s="203"/>
      <c r="F688" s="203"/>
      <c r="G688" s="203"/>
      <c r="H688" s="203"/>
      <c r="I688" s="203"/>
      <c r="J688" s="203"/>
      <c r="K688" s="203"/>
      <c r="L688" s="203"/>
      <c r="M688" s="203"/>
      <c r="N688" s="203"/>
      <c r="O688" s="203"/>
      <c r="P688" s="203"/>
      <c r="Q688" s="203"/>
      <c r="R688" s="203"/>
      <c r="S688" s="203"/>
      <c r="T688" s="203"/>
      <c r="U688" s="203"/>
      <c r="V688" s="203"/>
      <c r="W688" s="203"/>
      <c r="X688" s="203"/>
      <c r="Y688" s="203"/>
      <c r="Z688" s="203"/>
      <c r="AA688" s="203"/>
      <c r="AB688" s="203"/>
      <c r="AC688" s="203"/>
    </row>
    <row r="689">
      <c r="A689" s="203"/>
      <c r="B689" s="203"/>
      <c r="C689" s="203"/>
      <c r="D689" s="203"/>
      <c r="E689" s="203"/>
      <c r="F689" s="203"/>
      <c r="G689" s="203"/>
      <c r="H689" s="203"/>
      <c r="I689" s="203"/>
      <c r="J689" s="203"/>
      <c r="K689" s="203"/>
      <c r="L689" s="203"/>
      <c r="M689" s="203"/>
      <c r="N689" s="203"/>
      <c r="O689" s="203"/>
      <c r="P689" s="203"/>
      <c r="Q689" s="203"/>
      <c r="R689" s="203"/>
      <c r="S689" s="203"/>
      <c r="T689" s="203"/>
      <c r="U689" s="203"/>
      <c r="V689" s="203"/>
      <c r="W689" s="203"/>
      <c r="X689" s="203"/>
      <c r="Y689" s="203"/>
      <c r="Z689" s="203"/>
      <c r="AA689" s="203"/>
      <c r="AB689" s="203"/>
      <c r="AC689" s="203"/>
    </row>
    <row r="690">
      <c r="A690" s="203"/>
      <c r="B690" s="203"/>
      <c r="C690" s="203"/>
      <c r="D690" s="203"/>
      <c r="E690" s="203"/>
      <c r="F690" s="203"/>
      <c r="G690" s="203"/>
      <c r="H690" s="203"/>
      <c r="I690" s="203"/>
      <c r="J690" s="203"/>
      <c r="K690" s="203"/>
      <c r="L690" s="203"/>
      <c r="M690" s="203"/>
      <c r="N690" s="203"/>
      <c r="O690" s="203"/>
      <c r="P690" s="203"/>
      <c r="Q690" s="203"/>
      <c r="R690" s="203"/>
      <c r="S690" s="203"/>
      <c r="T690" s="203"/>
      <c r="U690" s="203"/>
      <c r="V690" s="203"/>
      <c r="W690" s="203"/>
      <c r="X690" s="203"/>
      <c r="Y690" s="203"/>
      <c r="Z690" s="203"/>
      <c r="AA690" s="203"/>
      <c r="AB690" s="203"/>
      <c r="AC690" s="203"/>
    </row>
    <row r="691">
      <c r="A691" s="203"/>
      <c r="B691" s="203"/>
      <c r="C691" s="203"/>
      <c r="D691" s="203"/>
      <c r="E691" s="203"/>
      <c r="F691" s="203"/>
      <c r="G691" s="203"/>
      <c r="H691" s="203"/>
      <c r="I691" s="203"/>
      <c r="J691" s="203"/>
      <c r="K691" s="203"/>
      <c r="L691" s="203"/>
      <c r="M691" s="203"/>
      <c r="N691" s="203"/>
      <c r="O691" s="203"/>
      <c r="P691" s="203"/>
      <c r="Q691" s="203"/>
      <c r="R691" s="203"/>
      <c r="S691" s="203"/>
      <c r="T691" s="203"/>
      <c r="U691" s="203"/>
      <c r="V691" s="203"/>
      <c r="W691" s="203"/>
      <c r="X691" s="203"/>
      <c r="Y691" s="203"/>
      <c r="Z691" s="203"/>
      <c r="AA691" s="203"/>
      <c r="AB691" s="203"/>
      <c r="AC691" s="203"/>
    </row>
    <row r="692">
      <c r="A692" s="203"/>
      <c r="B692" s="203"/>
      <c r="C692" s="203"/>
      <c r="D692" s="203"/>
      <c r="E692" s="203"/>
      <c r="F692" s="203"/>
      <c r="G692" s="203"/>
      <c r="H692" s="203"/>
      <c r="I692" s="203"/>
      <c r="J692" s="203"/>
      <c r="K692" s="203"/>
      <c r="L692" s="203"/>
      <c r="M692" s="203"/>
      <c r="N692" s="203"/>
      <c r="O692" s="203"/>
      <c r="P692" s="203"/>
      <c r="Q692" s="203"/>
      <c r="R692" s="203"/>
      <c r="S692" s="203"/>
      <c r="T692" s="203"/>
      <c r="U692" s="203"/>
      <c r="V692" s="203"/>
      <c r="W692" s="203"/>
      <c r="X692" s="203"/>
      <c r="Y692" s="203"/>
      <c r="Z692" s="203"/>
      <c r="AA692" s="203"/>
      <c r="AB692" s="203"/>
      <c r="AC692" s="203"/>
    </row>
    <row r="693">
      <c r="A693" s="203"/>
      <c r="B693" s="203"/>
      <c r="C693" s="203"/>
      <c r="D693" s="203"/>
      <c r="E693" s="203"/>
      <c r="F693" s="203"/>
      <c r="G693" s="203"/>
      <c r="H693" s="203"/>
      <c r="I693" s="203"/>
      <c r="J693" s="203"/>
      <c r="K693" s="203"/>
      <c r="L693" s="203"/>
      <c r="M693" s="203"/>
      <c r="N693" s="203"/>
      <c r="O693" s="203"/>
      <c r="P693" s="203"/>
      <c r="Q693" s="203"/>
      <c r="R693" s="203"/>
      <c r="S693" s="203"/>
      <c r="T693" s="203"/>
      <c r="U693" s="203"/>
      <c r="V693" s="203"/>
      <c r="W693" s="203"/>
      <c r="X693" s="203"/>
      <c r="Y693" s="203"/>
      <c r="Z693" s="203"/>
      <c r="AA693" s="203"/>
      <c r="AB693" s="203"/>
      <c r="AC693" s="203"/>
    </row>
    <row r="694">
      <c r="A694" s="203"/>
      <c r="B694" s="203"/>
      <c r="C694" s="203"/>
      <c r="D694" s="203"/>
      <c r="E694" s="203"/>
      <c r="F694" s="203"/>
      <c r="G694" s="203"/>
      <c r="H694" s="203"/>
      <c r="I694" s="203"/>
      <c r="J694" s="203"/>
      <c r="K694" s="203"/>
      <c r="L694" s="203"/>
      <c r="M694" s="203"/>
      <c r="N694" s="203"/>
      <c r="O694" s="203"/>
      <c r="P694" s="203"/>
      <c r="Q694" s="203"/>
      <c r="R694" s="203"/>
      <c r="S694" s="203"/>
      <c r="T694" s="203"/>
      <c r="U694" s="203"/>
      <c r="V694" s="203"/>
      <c r="W694" s="203"/>
      <c r="X694" s="203"/>
      <c r="Y694" s="203"/>
      <c r="Z694" s="203"/>
      <c r="AA694" s="203"/>
      <c r="AB694" s="203"/>
      <c r="AC694" s="203"/>
    </row>
    <row r="695">
      <c r="A695" s="203"/>
      <c r="B695" s="203"/>
      <c r="C695" s="203"/>
      <c r="D695" s="203"/>
      <c r="E695" s="203"/>
      <c r="F695" s="203"/>
      <c r="G695" s="203"/>
      <c r="H695" s="203"/>
      <c r="I695" s="203"/>
      <c r="J695" s="203"/>
      <c r="K695" s="203"/>
      <c r="L695" s="203"/>
      <c r="M695" s="203"/>
      <c r="N695" s="203"/>
      <c r="O695" s="203"/>
      <c r="P695" s="203"/>
      <c r="Q695" s="203"/>
      <c r="R695" s="203"/>
      <c r="S695" s="203"/>
      <c r="T695" s="203"/>
      <c r="U695" s="203"/>
      <c r="V695" s="203"/>
      <c r="W695" s="203"/>
      <c r="X695" s="203"/>
      <c r="Y695" s="203"/>
      <c r="Z695" s="203"/>
      <c r="AA695" s="203"/>
      <c r="AB695" s="203"/>
      <c r="AC695" s="203"/>
    </row>
    <row r="696">
      <c r="A696" s="203"/>
      <c r="B696" s="203"/>
      <c r="C696" s="203"/>
      <c r="D696" s="203"/>
      <c r="E696" s="203"/>
      <c r="F696" s="203"/>
      <c r="G696" s="203"/>
      <c r="H696" s="203"/>
      <c r="I696" s="203"/>
      <c r="J696" s="203"/>
      <c r="K696" s="203"/>
      <c r="L696" s="203"/>
      <c r="M696" s="203"/>
      <c r="N696" s="203"/>
      <c r="O696" s="203"/>
      <c r="P696" s="203"/>
      <c r="Q696" s="203"/>
      <c r="R696" s="203"/>
      <c r="S696" s="203"/>
      <c r="T696" s="203"/>
      <c r="U696" s="203"/>
      <c r="V696" s="203"/>
      <c r="W696" s="203"/>
      <c r="X696" s="203"/>
      <c r="Y696" s="203"/>
      <c r="Z696" s="203"/>
      <c r="AA696" s="203"/>
      <c r="AB696" s="203"/>
      <c r="AC696" s="203"/>
    </row>
    <row r="697">
      <c r="A697" s="203"/>
      <c r="B697" s="203"/>
      <c r="C697" s="203"/>
      <c r="D697" s="203"/>
      <c r="E697" s="203"/>
      <c r="F697" s="203"/>
      <c r="G697" s="203"/>
      <c r="H697" s="203"/>
      <c r="I697" s="203"/>
      <c r="J697" s="203"/>
      <c r="K697" s="203"/>
      <c r="L697" s="203"/>
      <c r="M697" s="203"/>
      <c r="N697" s="203"/>
      <c r="O697" s="203"/>
      <c r="P697" s="203"/>
      <c r="Q697" s="203"/>
      <c r="R697" s="203"/>
      <c r="S697" s="203"/>
      <c r="T697" s="203"/>
      <c r="U697" s="203"/>
      <c r="V697" s="203"/>
      <c r="W697" s="203"/>
      <c r="X697" s="203"/>
      <c r="Y697" s="203"/>
      <c r="Z697" s="203"/>
      <c r="AA697" s="203"/>
      <c r="AB697" s="203"/>
      <c r="AC697" s="203"/>
    </row>
    <row r="698">
      <c r="A698" s="203"/>
      <c r="B698" s="203"/>
      <c r="C698" s="203"/>
      <c r="D698" s="203"/>
      <c r="E698" s="203"/>
      <c r="F698" s="203"/>
      <c r="G698" s="203"/>
      <c r="H698" s="203"/>
      <c r="I698" s="203"/>
      <c r="J698" s="203"/>
      <c r="K698" s="203"/>
      <c r="L698" s="203"/>
      <c r="M698" s="203"/>
      <c r="N698" s="203"/>
      <c r="O698" s="203"/>
      <c r="P698" s="203"/>
      <c r="Q698" s="203"/>
      <c r="R698" s="203"/>
      <c r="S698" s="203"/>
      <c r="T698" s="203"/>
      <c r="U698" s="203"/>
      <c r="V698" s="203"/>
      <c r="W698" s="203"/>
      <c r="X698" s="203"/>
      <c r="Y698" s="203"/>
      <c r="Z698" s="203"/>
      <c r="AA698" s="203"/>
      <c r="AB698" s="203"/>
      <c r="AC698" s="203"/>
    </row>
    <row r="699">
      <c r="A699" s="203"/>
      <c r="B699" s="203"/>
      <c r="C699" s="203"/>
      <c r="D699" s="203"/>
      <c r="E699" s="203"/>
      <c r="F699" s="203"/>
      <c r="G699" s="203"/>
      <c r="H699" s="203"/>
      <c r="I699" s="203"/>
      <c r="J699" s="203"/>
      <c r="K699" s="203"/>
      <c r="L699" s="203"/>
      <c r="M699" s="203"/>
      <c r="N699" s="203"/>
      <c r="O699" s="203"/>
      <c r="P699" s="203"/>
      <c r="Q699" s="203"/>
      <c r="R699" s="203"/>
      <c r="S699" s="203"/>
      <c r="T699" s="203"/>
      <c r="U699" s="203"/>
      <c r="V699" s="203"/>
      <c r="W699" s="203"/>
      <c r="X699" s="203"/>
      <c r="Y699" s="203"/>
      <c r="Z699" s="203"/>
      <c r="AA699" s="203"/>
      <c r="AB699" s="203"/>
      <c r="AC699" s="203"/>
    </row>
    <row r="700">
      <c r="A700" s="203"/>
      <c r="B700" s="203"/>
      <c r="C700" s="203"/>
      <c r="D700" s="203"/>
      <c r="E700" s="203"/>
      <c r="F700" s="203"/>
      <c r="G700" s="203"/>
      <c r="H700" s="203"/>
      <c r="I700" s="203"/>
      <c r="J700" s="203"/>
      <c r="K700" s="203"/>
      <c r="L700" s="203"/>
      <c r="M700" s="203"/>
      <c r="N700" s="203"/>
      <c r="O700" s="203"/>
      <c r="P700" s="203"/>
      <c r="Q700" s="203"/>
      <c r="R700" s="203"/>
      <c r="S700" s="203"/>
      <c r="T700" s="203"/>
      <c r="U700" s="203"/>
      <c r="V700" s="203"/>
      <c r="W700" s="203"/>
      <c r="X700" s="203"/>
      <c r="Y700" s="203"/>
      <c r="Z700" s="203"/>
      <c r="AA700" s="203"/>
      <c r="AB700" s="203"/>
      <c r="AC700" s="203"/>
    </row>
    <row r="701">
      <c r="A701" s="203"/>
      <c r="B701" s="203"/>
      <c r="C701" s="203"/>
      <c r="D701" s="203"/>
      <c r="E701" s="203"/>
      <c r="F701" s="203"/>
      <c r="G701" s="203"/>
      <c r="H701" s="203"/>
      <c r="I701" s="203"/>
      <c r="J701" s="203"/>
      <c r="K701" s="203"/>
      <c r="L701" s="203"/>
      <c r="M701" s="203"/>
      <c r="N701" s="203"/>
      <c r="O701" s="203"/>
      <c r="P701" s="203"/>
      <c r="Q701" s="203"/>
      <c r="R701" s="203"/>
      <c r="S701" s="203"/>
      <c r="T701" s="203"/>
      <c r="U701" s="203"/>
      <c r="V701" s="203"/>
      <c r="W701" s="203"/>
      <c r="X701" s="203"/>
      <c r="Y701" s="203"/>
      <c r="Z701" s="203"/>
      <c r="AA701" s="203"/>
      <c r="AB701" s="203"/>
      <c r="AC701" s="203"/>
    </row>
    <row r="702">
      <c r="A702" s="203"/>
      <c r="B702" s="203"/>
      <c r="C702" s="203"/>
      <c r="D702" s="203"/>
      <c r="E702" s="203"/>
      <c r="F702" s="203"/>
      <c r="G702" s="203"/>
      <c r="H702" s="203"/>
      <c r="I702" s="203"/>
      <c r="J702" s="203"/>
      <c r="K702" s="203"/>
      <c r="L702" s="203"/>
      <c r="M702" s="203"/>
      <c r="N702" s="203"/>
      <c r="O702" s="203"/>
      <c r="P702" s="203"/>
      <c r="Q702" s="203"/>
      <c r="R702" s="203"/>
      <c r="S702" s="203"/>
      <c r="T702" s="203"/>
      <c r="U702" s="203"/>
      <c r="V702" s="203"/>
      <c r="W702" s="203"/>
      <c r="X702" s="203"/>
      <c r="Y702" s="203"/>
      <c r="Z702" s="203"/>
      <c r="AA702" s="203"/>
      <c r="AB702" s="203"/>
      <c r="AC702" s="203"/>
    </row>
    <row r="703">
      <c r="A703" s="203"/>
      <c r="B703" s="203"/>
      <c r="C703" s="203"/>
      <c r="D703" s="203"/>
      <c r="E703" s="203"/>
      <c r="F703" s="203"/>
      <c r="G703" s="203"/>
      <c r="H703" s="203"/>
      <c r="I703" s="203"/>
      <c r="J703" s="203"/>
      <c r="K703" s="203"/>
      <c r="L703" s="203"/>
      <c r="M703" s="203"/>
      <c r="N703" s="203"/>
      <c r="O703" s="203"/>
      <c r="P703" s="203"/>
      <c r="Q703" s="203"/>
      <c r="R703" s="203"/>
      <c r="S703" s="203"/>
      <c r="T703" s="203"/>
      <c r="U703" s="203"/>
      <c r="V703" s="203"/>
      <c r="W703" s="203"/>
      <c r="X703" s="203"/>
      <c r="Y703" s="203"/>
      <c r="Z703" s="203"/>
      <c r="AA703" s="203"/>
      <c r="AB703" s="203"/>
      <c r="AC703" s="203"/>
    </row>
    <row r="704">
      <c r="A704" s="203"/>
      <c r="B704" s="203"/>
      <c r="C704" s="203"/>
      <c r="D704" s="203"/>
      <c r="E704" s="203"/>
      <c r="F704" s="203"/>
      <c r="G704" s="203"/>
      <c r="H704" s="203"/>
      <c r="I704" s="203"/>
      <c r="J704" s="203"/>
      <c r="K704" s="203"/>
      <c r="L704" s="203"/>
      <c r="M704" s="203"/>
      <c r="N704" s="203"/>
      <c r="O704" s="203"/>
      <c r="P704" s="203"/>
      <c r="Q704" s="203"/>
      <c r="R704" s="203"/>
      <c r="S704" s="203"/>
      <c r="T704" s="203"/>
      <c r="U704" s="203"/>
      <c r="V704" s="203"/>
      <c r="W704" s="203"/>
      <c r="X704" s="203"/>
      <c r="Y704" s="203"/>
      <c r="Z704" s="203"/>
      <c r="AA704" s="203"/>
      <c r="AB704" s="203"/>
      <c r="AC704" s="203"/>
    </row>
    <row r="705">
      <c r="A705" s="203"/>
      <c r="B705" s="203"/>
      <c r="C705" s="203"/>
      <c r="D705" s="203"/>
      <c r="E705" s="203"/>
      <c r="F705" s="203"/>
      <c r="G705" s="203"/>
      <c r="H705" s="203"/>
      <c r="I705" s="203"/>
      <c r="J705" s="203"/>
      <c r="K705" s="203"/>
      <c r="L705" s="203"/>
      <c r="M705" s="203"/>
      <c r="N705" s="203"/>
      <c r="O705" s="203"/>
      <c r="P705" s="203"/>
      <c r="Q705" s="203"/>
      <c r="R705" s="203"/>
      <c r="S705" s="203"/>
      <c r="T705" s="203"/>
      <c r="U705" s="203"/>
      <c r="V705" s="203"/>
      <c r="W705" s="203"/>
      <c r="X705" s="203"/>
      <c r="Y705" s="203"/>
      <c r="Z705" s="203"/>
      <c r="AA705" s="203"/>
      <c r="AB705" s="203"/>
      <c r="AC705" s="203"/>
    </row>
    <row r="706">
      <c r="A706" s="203"/>
      <c r="B706" s="203"/>
      <c r="C706" s="203"/>
      <c r="D706" s="203"/>
      <c r="E706" s="203"/>
      <c r="F706" s="203"/>
      <c r="G706" s="203"/>
      <c r="H706" s="203"/>
      <c r="I706" s="203"/>
      <c r="J706" s="203"/>
      <c r="K706" s="203"/>
      <c r="L706" s="203"/>
      <c r="M706" s="203"/>
      <c r="N706" s="203"/>
      <c r="O706" s="203"/>
      <c r="P706" s="203"/>
      <c r="Q706" s="203"/>
      <c r="R706" s="203"/>
      <c r="S706" s="203"/>
      <c r="T706" s="203"/>
      <c r="U706" s="203"/>
      <c r="V706" s="203"/>
      <c r="W706" s="203"/>
      <c r="X706" s="203"/>
      <c r="Y706" s="203"/>
      <c r="Z706" s="203"/>
      <c r="AA706" s="203"/>
      <c r="AB706" s="203"/>
      <c r="AC706" s="203"/>
    </row>
    <row r="707">
      <c r="A707" s="203"/>
      <c r="B707" s="203"/>
      <c r="C707" s="203"/>
      <c r="D707" s="203"/>
      <c r="E707" s="203"/>
      <c r="F707" s="203"/>
      <c r="G707" s="203"/>
      <c r="H707" s="203"/>
      <c r="I707" s="203"/>
      <c r="J707" s="203"/>
      <c r="K707" s="203"/>
      <c r="L707" s="203"/>
      <c r="M707" s="203"/>
      <c r="N707" s="203"/>
      <c r="O707" s="203"/>
      <c r="P707" s="203"/>
      <c r="Q707" s="203"/>
      <c r="R707" s="203"/>
      <c r="S707" s="203"/>
      <c r="T707" s="203"/>
      <c r="U707" s="203"/>
      <c r="V707" s="203"/>
      <c r="W707" s="203"/>
      <c r="X707" s="203"/>
      <c r="Y707" s="203"/>
      <c r="Z707" s="203"/>
      <c r="AA707" s="203"/>
      <c r="AB707" s="203"/>
      <c r="AC707" s="203"/>
    </row>
    <row r="708">
      <c r="A708" s="203"/>
      <c r="B708" s="203"/>
      <c r="C708" s="203"/>
      <c r="D708" s="203"/>
      <c r="E708" s="203"/>
      <c r="F708" s="203"/>
      <c r="G708" s="203"/>
      <c r="H708" s="203"/>
      <c r="I708" s="203"/>
      <c r="J708" s="203"/>
      <c r="K708" s="203"/>
      <c r="L708" s="203"/>
      <c r="M708" s="203"/>
      <c r="N708" s="203"/>
      <c r="O708" s="203"/>
      <c r="P708" s="203"/>
      <c r="Q708" s="203"/>
      <c r="R708" s="203"/>
      <c r="S708" s="203"/>
      <c r="T708" s="203"/>
      <c r="U708" s="203"/>
      <c r="V708" s="203"/>
      <c r="W708" s="203"/>
      <c r="X708" s="203"/>
      <c r="Y708" s="203"/>
      <c r="Z708" s="203"/>
      <c r="AA708" s="203"/>
      <c r="AB708" s="203"/>
      <c r="AC708" s="203"/>
    </row>
    <row r="709">
      <c r="A709" s="203"/>
      <c r="B709" s="203"/>
      <c r="C709" s="203"/>
      <c r="D709" s="203"/>
      <c r="E709" s="203"/>
      <c r="F709" s="203"/>
      <c r="G709" s="203"/>
      <c r="H709" s="203"/>
      <c r="I709" s="203"/>
      <c r="J709" s="203"/>
      <c r="K709" s="203"/>
      <c r="L709" s="203"/>
      <c r="M709" s="203"/>
      <c r="N709" s="203"/>
      <c r="O709" s="203"/>
      <c r="P709" s="203"/>
      <c r="Q709" s="203"/>
      <c r="R709" s="203"/>
      <c r="S709" s="203"/>
      <c r="T709" s="203"/>
      <c r="U709" s="203"/>
      <c r="V709" s="203"/>
      <c r="W709" s="203"/>
      <c r="X709" s="203"/>
      <c r="Y709" s="203"/>
      <c r="Z709" s="203"/>
      <c r="AA709" s="203"/>
      <c r="AB709" s="203"/>
      <c r="AC709" s="203"/>
    </row>
    <row r="710">
      <c r="A710" s="203"/>
      <c r="B710" s="203"/>
      <c r="C710" s="203"/>
      <c r="D710" s="203"/>
      <c r="E710" s="203"/>
      <c r="F710" s="203"/>
      <c r="G710" s="203"/>
      <c r="H710" s="203"/>
      <c r="I710" s="203"/>
      <c r="J710" s="203"/>
      <c r="K710" s="203"/>
      <c r="L710" s="203"/>
      <c r="M710" s="203"/>
      <c r="N710" s="203"/>
      <c r="O710" s="203"/>
      <c r="P710" s="203"/>
      <c r="Q710" s="203"/>
      <c r="R710" s="203"/>
      <c r="S710" s="203"/>
      <c r="T710" s="203"/>
      <c r="U710" s="203"/>
      <c r="V710" s="203"/>
      <c r="W710" s="203"/>
      <c r="X710" s="203"/>
      <c r="Y710" s="203"/>
      <c r="Z710" s="203"/>
      <c r="AA710" s="203"/>
      <c r="AB710" s="203"/>
      <c r="AC710" s="203"/>
    </row>
    <row r="711">
      <c r="A711" s="203"/>
      <c r="B711" s="203"/>
      <c r="C711" s="203"/>
      <c r="D711" s="203"/>
      <c r="E711" s="203"/>
      <c r="F711" s="203"/>
      <c r="G711" s="203"/>
      <c r="H711" s="203"/>
      <c r="I711" s="203"/>
      <c r="J711" s="203"/>
      <c r="K711" s="203"/>
      <c r="L711" s="203"/>
      <c r="M711" s="203"/>
      <c r="N711" s="203"/>
      <c r="O711" s="203"/>
      <c r="P711" s="203"/>
      <c r="Q711" s="203"/>
      <c r="R711" s="203"/>
      <c r="S711" s="203"/>
      <c r="T711" s="203"/>
      <c r="U711" s="203"/>
      <c r="V711" s="203"/>
      <c r="W711" s="203"/>
      <c r="X711" s="203"/>
      <c r="Y711" s="203"/>
      <c r="Z711" s="203"/>
      <c r="AA711" s="203"/>
      <c r="AB711" s="203"/>
      <c r="AC711" s="203"/>
    </row>
    <row r="712">
      <c r="A712" s="203"/>
      <c r="B712" s="203"/>
      <c r="C712" s="203"/>
      <c r="D712" s="203"/>
      <c r="E712" s="203"/>
      <c r="F712" s="203"/>
      <c r="G712" s="203"/>
      <c r="H712" s="203"/>
      <c r="I712" s="203"/>
      <c r="J712" s="203"/>
      <c r="K712" s="203"/>
      <c r="L712" s="203"/>
      <c r="M712" s="203"/>
      <c r="N712" s="203"/>
      <c r="O712" s="203"/>
      <c r="P712" s="203"/>
      <c r="Q712" s="203"/>
      <c r="R712" s="203"/>
      <c r="S712" s="203"/>
      <c r="T712" s="203"/>
      <c r="U712" s="203"/>
      <c r="V712" s="203"/>
      <c r="W712" s="203"/>
      <c r="X712" s="203"/>
      <c r="Y712" s="203"/>
      <c r="Z712" s="203"/>
      <c r="AA712" s="203"/>
      <c r="AB712" s="203"/>
      <c r="AC712" s="203"/>
    </row>
    <row r="713">
      <c r="A713" s="203"/>
      <c r="B713" s="203"/>
      <c r="C713" s="203"/>
      <c r="D713" s="203"/>
      <c r="E713" s="203"/>
      <c r="F713" s="203"/>
      <c r="G713" s="203"/>
      <c r="H713" s="203"/>
      <c r="I713" s="203"/>
      <c r="J713" s="203"/>
      <c r="K713" s="203"/>
      <c r="L713" s="203"/>
      <c r="M713" s="203"/>
      <c r="N713" s="203"/>
      <c r="O713" s="203"/>
      <c r="P713" s="203"/>
      <c r="Q713" s="203"/>
      <c r="R713" s="203"/>
      <c r="S713" s="203"/>
      <c r="T713" s="203"/>
      <c r="U713" s="203"/>
      <c r="V713" s="203"/>
      <c r="W713" s="203"/>
      <c r="X713" s="203"/>
      <c r="Y713" s="203"/>
      <c r="Z713" s="203"/>
      <c r="AA713" s="203"/>
      <c r="AB713" s="203"/>
      <c r="AC713" s="203"/>
    </row>
    <row r="714">
      <c r="A714" s="203"/>
      <c r="B714" s="203"/>
      <c r="C714" s="203"/>
      <c r="D714" s="203"/>
      <c r="E714" s="203"/>
      <c r="F714" s="203"/>
      <c r="G714" s="203"/>
      <c r="H714" s="203"/>
      <c r="I714" s="203"/>
      <c r="J714" s="203"/>
      <c r="K714" s="203"/>
      <c r="L714" s="203"/>
      <c r="M714" s="203"/>
      <c r="N714" s="203"/>
      <c r="O714" s="203"/>
      <c r="P714" s="203"/>
      <c r="Q714" s="203"/>
      <c r="R714" s="203"/>
      <c r="S714" s="203"/>
      <c r="T714" s="203"/>
      <c r="U714" s="203"/>
      <c r="V714" s="203"/>
      <c r="W714" s="203"/>
      <c r="X714" s="203"/>
      <c r="Y714" s="203"/>
      <c r="Z714" s="203"/>
      <c r="AA714" s="203"/>
      <c r="AB714" s="203"/>
      <c r="AC714" s="203"/>
    </row>
    <row r="715">
      <c r="A715" s="203"/>
      <c r="B715" s="203"/>
      <c r="C715" s="203"/>
      <c r="D715" s="203"/>
      <c r="E715" s="203"/>
      <c r="F715" s="203"/>
      <c r="G715" s="203"/>
      <c r="H715" s="203"/>
      <c r="I715" s="203"/>
      <c r="J715" s="203"/>
      <c r="K715" s="203"/>
      <c r="L715" s="203"/>
      <c r="M715" s="203"/>
      <c r="N715" s="203"/>
      <c r="O715" s="203"/>
      <c r="P715" s="203"/>
      <c r="Q715" s="203"/>
      <c r="R715" s="203"/>
      <c r="S715" s="203"/>
      <c r="T715" s="203"/>
      <c r="U715" s="203"/>
      <c r="V715" s="203"/>
      <c r="W715" s="203"/>
      <c r="X715" s="203"/>
      <c r="Y715" s="203"/>
      <c r="Z715" s="203"/>
      <c r="AA715" s="203"/>
      <c r="AB715" s="203"/>
      <c r="AC715" s="203"/>
    </row>
    <row r="716">
      <c r="A716" s="203"/>
      <c r="B716" s="203"/>
      <c r="C716" s="203"/>
      <c r="D716" s="203"/>
      <c r="E716" s="203"/>
      <c r="F716" s="203"/>
      <c r="G716" s="203"/>
      <c r="H716" s="203"/>
      <c r="I716" s="203"/>
      <c r="J716" s="203"/>
      <c r="K716" s="203"/>
      <c r="L716" s="203"/>
      <c r="M716" s="203"/>
      <c r="N716" s="203"/>
      <c r="O716" s="203"/>
      <c r="P716" s="203"/>
      <c r="Q716" s="203"/>
      <c r="R716" s="203"/>
      <c r="S716" s="203"/>
      <c r="T716" s="203"/>
      <c r="U716" s="203"/>
      <c r="V716" s="203"/>
      <c r="W716" s="203"/>
      <c r="X716" s="203"/>
      <c r="Y716" s="203"/>
      <c r="Z716" s="203"/>
      <c r="AA716" s="203"/>
      <c r="AB716" s="203"/>
      <c r="AC716" s="203"/>
    </row>
    <row r="717">
      <c r="A717" s="203"/>
      <c r="B717" s="203"/>
      <c r="C717" s="203"/>
      <c r="D717" s="203"/>
      <c r="E717" s="203"/>
      <c r="F717" s="203"/>
      <c r="G717" s="203"/>
      <c r="H717" s="203"/>
      <c r="I717" s="203"/>
      <c r="J717" s="203"/>
      <c r="K717" s="203"/>
      <c r="L717" s="203"/>
      <c r="M717" s="203"/>
      <c r="N717" s="203"/>
      <c r="O717" s="203"/>
      <c r="P717" s="203"/>
      <c r="Q717" s="203"/>
      <c r="R717" s="203"/>
      <c r="S717" s="203"/>
      <c r="T717" s="203"/>
      <c r="U717" s="203"/>
      <c r="V717" s="203"/>
      <c r="W717" s="203"/>
      <c r="X717" s="203"/>
      <c r="Y717" s="203"/>
      <c r="Z717" s="203"/>
      <c r="AA717" s="203"/>
      <c r="AB717" s="203"/>
      <c r="AC717" s="203"/>
    </row>
    <row r="718">
      <c r="A718" s="203"/>
      <c r="B718" s="203"/>
      <c r="C718" s="203"/>
      <c r="D718" s="203"/>
      <c r="E718" s="203"/>
      <c r="F718" s="203"/>
      <c r="G718" s="203"/>
      <c r="H718" s="203"/>
      <c r="I718" s="203"/>
      <c r="J718" s="203"/>
      <c r="K718" s="203"/>
      <c r="L718" s="203"/>
      <c r="M718" s="203"/>
      <c r="N718" s="203"/>
      <c r="O718" s="203"/>
      <c r="P718" s="203"/>
      <c r="Q718" s="203"/>
      <c r="R718" s="203"/>
      <c r="S718" s="203"/>
      <c r="T718" s="203"/>
      <c r="U718" s="203"/>
      <c r="V718" s="203"/>
      <c r="W718" s="203"/>
      <c r="X718" s="203"/>
      <c r="Y718" s="203"/>
      <c r="Z718" s="203"/>
      <c r="AA718" s="203"/>
      <c r="AB718" s="203"/>
      <c r="AC718" s="203"/>
    </row>
    <row r="719">
      <c r="A719" s="203"/>
      <c r="B719" s="203"/>
      <c r="C719" s="203"/>
      <c r="D719" s="203"/>
      <c r="E719" s="203"/>
      <c r="F719" s="203"/>
      <c r="G719" s="203"/>
      <c r="H719" s="203"/>
      <c r="I719" s="203"/>
      <c r="J719" s="203"/>
      <c r="K719" s="203"/>
      <c r="L719" s="203"/>
      <c r="M719" s="203"/>
      <c r="N719" s="203"/>
      <c r="O719" s="203"/>
      <c r="P719" s="203"/>
      <c r="Q719" s="203"/>
      <c r="R719" s="203"/>
      <c r="S719" s="203"/>
      <c r="T719" s="203"/>
      <c r="U719" s="203"/>
      <c r="V719" s="203"/>
      <c r="W719" s="203"/>
      <c r="X719" s="203"/>
      <c r="Y719" s="203"/>
      <c r="Z719" s="203"/>
      <c r="AA719" s="203"/>
      <c r="AB719" s="203"/>
      <c r="AC719" s="203"/>
    </row>
    <row r="720">
      <c r="A720" s="203"/>
      <c r="B720" s="203"/>
      <c r="C720" s="203"/>
      <c r="D720" s="203"/>
      <c r="E720" s="203"/>
      <c r="F720" s="203"/>
      <c r="G720" s="203"/>
      <c r="H720" s="203"/>
      <c r="I720" s="203"/>
      <c r="J720" s="203"/>
      <c r="K720" s="203"/>
      <c r="L720" s="203"/>
      <c r="M720" s="203"/>
      <c r="N720" s="203"/>
      <c r="O720" s="203"/>
      <c r="P720" s="203"/>
      <c r="Q720" s="203"/>
      <c r="R720" s="203"/>
      <c r="S720" s="203"/>
      <c r="T720" s="203"/>
      <c r="U720" s="203"/>
      <c r="V720" s="203"/>
      <c r="W720" s="203"/>
      <c r="X720" s="203"/>
      <c r="Y720" s="203"/>
      <c r="Z720" s="203"/>
      <c r="AA720" s="203"/>
      <c r="AB720" s="203"/>
      <c r="AC720" s="203"/>
    </row>
    <row r="721">
      <c r="A721" s="203"/>
      <c r="B721" s="203"/>
      <c r="C721" s="203"/>
      <c r="D721" s="203"/>
      <c r="E721" s="203"/>
      <c r="F721" s="203"/>
      <c r="G721" s="203"/>
      <c r="H721" s="203"/>
      <c r="I721" s="203"/>
      <c r="J721" s="203"/>
      <c r="K721" s="203"/>
      <c r="L721" s="203"/>
      <c r="M721" s="203"/>
      <c r="N721" s="203"/>
      <c r="O721" s="203"/>
      <c r="P721" s="203"/>
      <c r="Q721" s="203"/>
      <c r="R721" s="203"/>
      <c r="S721" s="203"/>
      <c r="T721" s="203"/>
      <c r="U721" s="203"/>
      <c r="V721" s="203"/>
      <c r="W721" s="203"/>
      <c r="X721" s="203"/>
      <c r="Y721" s="203"/>
      <c r="Z721" s="203"/>
      <c r="AA721" s="203"/>
      <c r="AB721" s="203"/>
      <c r="AC721" s="203"/>
    </row>
    <row r="722">
      <c r="A722" s="203"/>
      <c r="B722" s="203"/>
      <c r="C722" s="203"/>
      <c r="D722" s="203"/>
      <c r="E722" s="203"/>
      <c r="F722" s="203"/>
      <c r="G722" s="203"/>
      <c r="H722" s="203"/>
      <c r="I722" s="203"/>
      <c r="J722" s="203"/>
      <c r="K722" s="203"/>
      <c r="L722" s="203"/>
      <c r="M722" s="203"/>
      <c r="N722" s="203"/>
      <c r="O722" s="203"/>
      <c r="P722" s="203"/>
      <c r="Q722" s="203"/>
      <c r="R722" s="203"/>
      <c r="S722" s="203"/>
      <c r="T722" s="203"/>
      <c r="U722" s="203"/>
      <c r="V722" s="203"/>
      <c r="W722" s="203"/>
      <c r="X722" s="203"/>
      <c r="Y722" s="203"/>
      <c r="Z722" s="203"/>
      <c r="AA722" s="203"/>
      <c r="AB722" s="203"/>
      <c r="AC722" s="203"/>
    </row>
    <row r="723">
      <c r="A723" s="203"/>
      <c r="B723" s="203"/>
      <c r="C723" s="203"/>
      <c r="D723" s="203"/>
      <c r="E723" s="203"/>
      <c r="F723" s="203"/>
      <c r="G723" s="203"/>
      <c r="H723" s="203"/>
      <c r="I723" s="203"/>
      <c r="J723" s="203"/>
      <c r="K723" s="203"/>
      <c r="L723" s="203"/>
      <c r="M723" s="203"/>
      <c r="N723" s="203"/>
      <c r="O723" s="203"/>
      <c r="P723" s="203"/>
      <c r="Q723" s="203"/>
      <c r="R723" s="203"/>
      <c r="S723" s="203"/>
      <c r="T723" s="203"/>
      <c r="U723" s="203"/>
      <c r="V723" s="203"/>
      <c r="W723" s="203"/>
      <c r="X723" s="203"/>
      <c r="Y723" s="203"/>
      <c r="Z723" s="203"/>
      <c r="AA723" s="203"/>
      <c r="AB723" s="203"/>
      <c r="AC723" s="203"/>
    </row>
    <row r="724">
      <c r="A724" s="203"/>
      <c r="B724" s="203"/>
      <c r="C724" s="203"/>
      <c r="D724" s="203"/>
      <c r="E724" s="203"/>
      <c r="F724" s="203"/>
      <c r="G724" s="203"/>
      <c r="H724" s="203"/>
      <c r="I724" s="203"/>
      <c r="J724" s="203"/>
      <c r="K724" s="203"/>
      <c r="L724" s="203"/>
      <c r="M724" s="203"/>
      <c r="N724" s="203"/>
      <c r="O724" s="203"/>
      <c r="P724" s="203"/>
      <c r="Q724" s="203"/>
      <c r="R724" s="203"/>
      <c r="S724" s="203"/>
      <c r="T724" s="203"/>
      <c r="U724" s="203"/>
      <c r="V724" s="203"/>
      <c r="W724" s="203"/>
      <c r="X724" s="203"/>
      <c r="Y724" s="203"/>
      <c r="Z724" s="203"/>
      <c r="AA724" s="203"/>
      <c r="AB724" s="203"/>
      <c r="AC724" s="203"/>
    </row>
    <row r="725">
      <c r="A725" s="203"/>
      <c r="B725" s="203"/>
      <c r="C725" s="203"/>
      <c r="D725" s="203"/>
      <c r="E725" s="203"/>
      <c r="F725" s="203"/>
      <c r="G725" s="203"/>
      <c r="H725" s="203"/>
      <c r="I725" s="203"/>
      <c r="J725" s="203"/>
      <c r="K725" s="203"/>
      <c r="L725" s="203"/>
      <c r="M725" s="203"/>
      <c r="N725" s="203"/>
      <c r="O725" s="203"/>
      <c r="P725" s="203"/>
      <c r="Q725" s="203"/>
      <c r="R725" s="203"/>
      <c r="S725" s="203"/>
      <c r="T725" s="203"/>
      <c r="U725" s="203"/>
      <c r="V725" s="203"/>
      <c r="W725" s="203"/>
      <c r="X725" s="203"/>
      <c r="Y725" s="203"/>
      <c r="Z725" s="203"/>
      <c r="AA725" s="203"/>
      <c r="AB725" s="203"/>
      <c r="AC725" s="203"/>
    </row>
    <row r="726">
      <c r="A726" s="203"/>
      <c r="B726" s="203"/>
      <c r="C726" s="203"/>
      <c r="D726" s="203"/>
      <c r="E726" s="203"/>
      <c r="F726" s="203"/>
      <c r="G726" s="203"/>
      <c r="H726" s="203"/>
      <c r="I726" s="203"/>
      <c r="J726" s="203"/>
      <c r="K726" s="203"/>
      <c r="L726" s="203"/>
      <c r="M726" s="203"/>
      <c r="N726" s="203"/>
      <c r="O726" s="203"/>
      <c r="P726" s="203"/>
      <c r="Q726" s="203"/>
      <c r="R726" s="203"/>
      <c r="S726" s="203"/>
      <c r="T726" s="203"/>
      <c r="U726" s="203"/>
      <c r="V726" s="203"/>
      <c r="W726" s="203"/>
      <c r="X726" s="203"/>
      <c r="Y726" s="203"/>
      <c r="Z726" s="203"/>
      <c r="AA726" s="203"/>
      <c r="AB726" s="203"/>
      <c r="AC726" s="203"/>
    </row>
    <row r="727">
      <c r="A727" s="203"/>
      <c r="B727" s="203"/>
      <c r="C727" s="203"/>
      <c r="D727" s="203"/>
      <c r="E727" s="203"/>
      <c r="F727" s="203"/>
      <c r="G727" s="203"/>
      <c r="H727" s="203"/>
      <c r="I727" s="203"/>
      <c r="J727" s="203"/>
      <c r="K727" s="203"/>
      <c r="L727" s="203"/>
      <c r="M727" s="203"/>
      <c r="N727" s="203"/>
      <c r="O727" s="203"/>
      <c r="P727" s="203"/>
      <c r="Q727" s="203"/>
      <c r="R727" s="203"/>
      <c r="S727" s="203"/>
      <c r="T727" s="203"/>
      <c r="U727" s="203"/>
      <c r="V727" s="203"/>
      <c r="W727" s="203"/>
      <c r="X727" s="203"/>
      <c r="Y727" s="203"/>
      <c r="Z727" s="203"/>
      <c r="AA727" s="203"/>
      <c r="AB727" s="203"/>
      <c r="AC727" s="203"/>
    </row>
    <row r="728">
      <c r="A728" s="203"/>
      <c r="B728" s="203"/>
      <c r="C728" s="203"/>
      <c r="D728" s="203"/>
      <c r="E728" s="203"/>
      <c r="F728" s="203"/>
      <c r="G728" s="203"/>
      <c r="H728" s="203"/>
      <c r="I728" s="203"/>
      <c r="J728" s="203"/>
      <c r="K728" s="203"/>
      <c r="L728" s="203"/>
      <c r="M728" s="203"/>
      <c r="N728" s="203"/>
      <c r="O728" s="203"/>
      <c r="P728" s="203"/>
      <c r="Q728" s="203"/>
      <c r="R728" s="203"/>
      <c r="S728" s="203"/>
      <c r="T728" s="203"/>
      <c r="U728" s="203"/>
      <c r="V728" s="203"/>
      <c r="W728" s="203"/>
      <c r="X728" s="203"/>
      <c r="Y728" s="203"/>
      <c r="Z728" s="203"/>
      <c r="AA728" s="203"/>
      <c r="AB728" s="203"/>
      <c r="AC728" s="203"/>
    </row>
    <row r="729">
      <c r="A729" s="203"/>
      <c r="B729" s="203"/>
      <c r="C729" s="203"/>
      <c r="D729" s="203"/>
      <c r="E729" s="203"/>
      <c r="F729" s="203"/>
      <c r="G729" s="203"/>
      <c r="H729" s="203"/>
      <c r="I729" s="203"/>
      <c r="J729" s="203"/>
      <c r="K729" s="203"/>
      <c r="L729" s="203"/>
      <c r="M729" s="203"/>
      <c r="N729" s="203"/>
      <c r="O729" s="203"/>
      <c r="P729" s="203"/>
      <c r="Q729" s="203"/>
      <c r="R729" s="203"/>
      <c r="S729" s="203"/>
      <c r="T729" s="203"/>
      <c r="U729" s="203"/>
      <c r="V729" s="203"/>
      <c r="W729" s="203"/>
      <c r="X729" s="203"/>
      <c r="Y729" s="203"/>
      <c r="Z729" s="203"/>
      <c r="AA729" s="203"/>
      <c r="AB729" s="203"/>
      <c r="AC729" s="203"/>
    </row>
    <row r="730">
      <c r="A730" s="203"/>
      <c r="B730" s="203"/>
      <c r="C730" s="203"/>
      <c r="D730" s="203"/>
      <c r="E730" s="203"/>
      <c r="F730" s="203"/>
      <c r="G730" s="203"/>
      <c r="H730" s="203"/>
      <c r="I730" s="203"/>
      <c r="J730" s="203"/>
      <c r="K730" s="203"/>
      <c r="L730" s="203"/>
      <c r="M730" s="203"/>
      <c r="N730" s="203"/>
      <c r="O730" s="203"/>
      <c r="P730" s="203"/>
      <c r="Q730" s="203"/>
      <c r="R730" s="203"/>
      <c r="S730" s="203"/>
      <c r="T730" s="203"/>
      <c r="U730" s="203"/>
      <c r="V730" s="203"/>
      <c r="W730" s="203"/>
      <c r="X730" s="203"/>
      <c r="Y730" s="203"/>
      <c r="Z730" s="203"/>
      <c r="AA730" s="203"/>
      <c r="AB730" s="203"/>
      <c r="AC730" s="203"/>
    </row>
    <row r="731">
      <c r="A731" s="203"/>
      <c r="B731" s="203"/>
      <c r="C731" s="203"/>
      <c r="D731" s="203"/>
      <c r="E731" s="203"/>
      <c r="F731" s="203"/>
      <c r="G731" s="203"/>
      <c r="H731" s="203"/>
      <c r="I731" s="203"/>
      <c r="J731" s="203"/>
      <c r="K731" s="203"/>
      <c r="L731" s="203"/>
      <c r="M731" s="203"/>
      <c r="N731" s="203"/>
      <c r="O731" s="203"/>
      <c r="P731" s="203"/>
      <c r="Q731" s="203"/>
      <c r="R731" s="203"/>
      <c r="S731" s="203"/>
      <c r="T731" s="203"/>
      <c r="U731" s="203"/>
      <c r="V731" s="203"/>
      <c r="W731" s="203"/>
      <c r="X731" s="203"/>
      <c r="Y731" s="203"/>
      <c r="Z731" s="203"/>
      <c r="AA731" s="203"/>
      <c r="AB731" s="203"/>
      <c r="AC731" s="203"/>
    </row>
    <row r="732">
      <c r="A732" s="203"/>
      <c r="B732" s="203"/>
      <c r="C732" s="203"/>
      <c r="D732" s="203"/>
      <c r="E732" s="203"/>
      <c r="F732" s="203"/>
      <c r="G732" s="203"/>
      <c r="H732" s="203"/>
      <c r="I732" s="203"/>
      <c r="J732" s="203"/>
      <c r="K732" s="203"/>
      <c r="L732" s="203"/>
      <c r="M732" s="203"/>
      <c r="N732" s="203"/>
      <c r="O732" s="203"/>
      <c r="P732" s="203"/>
      <c r="Q732" s="203"/>
      <c r="R732" s="203"/>
      <c r="S732" s="203"/>
      <c r="T732" s="203"/>
      <c r="U732" s="203"/>
      <c r="V732" s="203"/>
      <c r="W732" s="203"/>
      <c r="X732" s="203"/>
      <c r="Y732" s="203"/>
      <c r="Z732" s="203"/>
      <c r="AA732" s="203"/>
      <c r="AB732" s="203"/>
      <c r="AC732" s="203"/>
    </row>
    <row r="733">
      <c r="A733" s="203"/>
      <c r="B733" s="203"/>
      <c r="C733" s="203"/>
      <c r="D733" s="203"/>
      <c r="E733" s="203"/>
      <c r="F733" s="203"/>
      <c r="G733" s="203"/>
      <c r="H733" s="203"/>
      <c r="I733" s="203"/>
      <c r="J733" s="203"/>
      <c r="K733" s="203"/>
      <c r="L733" s="203"/>
      <c r="M733" s="203"/>
      <c r="N733" s="203"/>
      <c r="O733" s="203"/>
      <c r="P733" s="203"/>
      <c r="Q733" s="203"/>
      <c r="R733" s="203"/>
      <c r="S733" s="203"/>
      <c r="T733" s="203"/>
      <c r="U733" s="203"/>
      <c r="V733" s="203"/>
      <c r="W733" s="203"/>
      <c r="X733" s="203"/>
      <c r="Y733" s="203"/>
      <c r="Z733" s="203"/>
      <c r="AA733" s="203"/>
      <c r="AB733" s="203"/>
      <c r="AC733" s="203"/>
    </row>
    <row r="734">
      <c r="A734" s="203"/>
      <c r="B734" s="203"/>
      <c r="C734" s="203"/>
      <c r="D734" s="203"/>
      <c r="E734" s="203"/>
      <c r="F734" s="203"/>
      <c r="G734" s="203"/>
      <c r="H734" s="203"/>
      <c r="I734" s="203"/>
      <c r="J734" s="203"/>
      <c r="K734" s="203"/>
      <c r="L734" s="203"/>
      <c r="M734" s="203"/>
      <c r="N734" s="203"/>
      <c r="O734" s="203"/>
      <c r="P734" s="203"/>
      <c r="Q734" s="203"/>
      <c r="R734" s="203"/>
      <c r="S734" s="203"/>
      <c r="T734" s="203"/>
      <c r="U734" s="203"/>
      <c r="V734" s="203"/>
      <c r="W734" s="203"/>
      <c r="X734" s="203"/>
      <c r="Y734" s="203"/>
      <c r="Z734" s="203"/>
      <c r="AA734" s="203"/>
      <c r="AB734" s="203"/>
      <c r="AC734" s="203"/>
    </row>
    <row r="735">
      <c r="A735" s="203"/>
      <c r="B735" s="203"/>
      <c r="C735" s="203"/>
      <c r="D735" s="203"/>
      <c r="E735" s="203"/>
      <c r="F735" s="203"/>
      <c r="G735" s="203"/>
      <c r="H735" s="203"/>
      <c r="I735" s="203"/>
      <c r="J735" s="203"/>
      <c r="K735" s="203"/>
      <c r="L735" s="203"/>
      <c r="M735" s="203"/>
      <c r="N735" s="203"/>
      <c r="O735" s="203"/>
      <c r="P735" s="203"/>
      <c r="Q735" s="203"/>
      <c r="R735" s="203"/>
      <c r="S735" s="203"/>
      <c r="T735" s="203"/>
      <c r="U735" s="203"/>
      <c r="V735" s="203"/>
      <c r="W735" s="203"/>
      <c r="X735" s="203"/>
      <c r="Y735" s="203"/>
      <c r="Z735" s="203"/>
      <c r="AA735" s="203"/>
      <c r="AB735" s="203"/>
      <c r="AC735" s="203"/>
    </row>
    <row r="736">
      <c r="A736" s="203"/>
      <c r="B736" s="203"/>
      <c r="C736" s="203"/>
      <c r="D736" s="203"/>
      <c r="E736" s="203"/>
      <c r="F736" s="203"/>
      <c r="G736" s="203"/>
      <c r="H736" s="203"/>
      <c r="I736" s="203"/>
      <c r="J736" s="203"/>
      <c r="K736" s="203"/>
      <c r="L736" s="203"/>
      <c r="M736" s="203"/>
      <c r="N736" s="203"/>
      <c r="O736" s="203"/>
      <c r="P736" s="203"/>
      <c r="Q736" s="203"/>
      <c r="R736" s="203"/>
      <c r="S736" s="203"/>
      <c r="T736" s="203"/>
      <c r="U736" s="203"/>
      <c r="V736" s="203"/>
      <c r="W736" s="203"/>
      <c r="X736" s="203"/>
      <c r="Y736" s="203"/>
      <c r="Z736" s="203"/>
      <c r="AA736" s="203"/>
      <c r="AB736" s="203"/>
      <c r="AC736" s="203"/>
    </row>
    <row r="737">
      <c r="A737" s="203"/>
      <c r="B737" s="203"/>
      <c r="C737" s="203"/>
      <c r="D737" s="203"/>
      <c r="E737" s="203"/>
      <c r="F737" s="203"/>
      <c r="G737" s="203"/>
      <c r="H737" s="203"/>
      <c r="I737" s="203"/>
      <c r="J737" s="203"/>
      <c r="K737" s="203"/>
      <c r="L737" s="203"/>
      <c r="M737" s="203"/>
      <c r="N737" s="203"/>
      <c r="O737" s="203"/>
      <c r="P737" s="203"/>
      <c r="Q737" s="203"/>
      <c r="R737" s="203"/>
      <c r="S737" s="203"/>
      <c r="T737" s="203"/>
      <c r="U737" s="203"/>
      <c r="V737" s="203"/>
      <c r="W737" s="203"/>
      <c r="X737" s="203"/>
      <c r="Y737" s="203"/>
      <c r="Z737" s="203"/>
      <c r="AA737" s="203"/>
      <c r="AB737" s="203"/>
      <c r="AC737" s="203"/>
    </row>
    <row r="738">
      <c r="A738" s="203"/>
      <c r="B738" s="203"/>
      <c r="C738" s="203"/>
      <c r="D738" s="203"/>
      <c r="E738" s="203"/>
      <c r="F738" s="203"/>
      <c r="G738" s="203"/>
      <c r="H738" s="203"/>
      <c r="I738" s="203"/>
      <c r="J738" s="203"/>
      <c r="K738" s="203"/>
      <c r="L738" s="203"/>
      <c r="M738" s="203"/>
      <c r="N738" s="203"/>
      <c r="O738" s="203"/>
      <c r="P738" s="203"/>
      <c r="Q738" s="203"/>
      <c r="R738" s="203"/>
      <c r="S738" s="203"/>
      <c r="T738" s="203"/>
      <c r="U738" s="203"/>
      <c r="V738" s="203"/>
      <c r="W738" s="203"/>
      <c r="X738" s="203"/>
      <c r="Y738" s="203"/>
      <c r="Z738" s="203"/>
      <c r="AA738" s="203"/>
      <c r="AB738" s="203"/>
      <c r="AC738" s="203"/>
    </row>
    <row r="739">
      <c r="A739" s="203"/>
      <c r="B739" s="203"/>
      <c r="C739" s="203"/>
      <c r="D739" s="203"/>
      <c r="E739" s="203"/>
      <c r="F739" s="203"/>
      <c r="G739" s="203"/>
      <c r="H739" s="203"/>
      <c r="I739" s="203"/>
      <c r="J739" s="203"/>
      <c r="K739" s="203"/>
      <c r="L739" s="203"/>
      <c r="M739" s="203"/>
      <c r="N739" s="203"/>
      <c r="O739" s="203"/>
      <c r="P739" s="203"/>
      <c r="Q739" s="203"/>
      <c r="R739" s="203"/>
      <c r="S739" s="203"/>
      <c r="T739" s="203"/>
      <c r="U739" s="203"/>
      <c r="V739" s="203"/>
      <c r="W739" s="203"/>
      <c r="X739" s="203"/>
      <c r="Y739" s="203"/>
      <c r="Z739" s="203"/>
      <c r="AA739" s="203"/>
      <c r="AB739" s="203"/>
      <c r="AC739" s="203"/>
    </row>
    <row r="740">
      <c r="A740" s="203"/>
      <c r="B740" s="203"/>
      <c r="C740" s="203"/>
      <c r="D740" s="203"/>
      <c r="E740" s="203"/>
      <c r="F740" s="203"/>
      <c r="G740" s="203"/>
      <c r="H740" s="203"/>
      <c r="I740" s="203"/>
      <c r="J740" s="203"/>
      <c r="K740" s="203"/>
      <c r="L740" s="203"/>
      <c r="M740" s="203"/>
      <c r="N740" s="203"/>
      <c r="O740" s="203"/>
      <c r="P740" s="203"/>
      <c r="Q740" s="203"/>
      <c r="R740" s="203"/>
      <c r="S740" s="203"/>
      <c r="T740" s="203"/>
      <c r="U740" s="203"/>
      <c r="V740" s="203"/>
      <c r="W740" s="203"/>
      <c r="X740" s="203"/>
      <c r="Y740" s="203"/>
      <c r="Z740" s="203"/>
      <c r="AA740" s="203"/>
      <c r="AB740" s="203"/>
      <c r="AC740" s="203"/>
    </row>
    <row r="741">
      <c r="A741" s="203"/>
      <c r="B741" s="203"/>
      <c r="C741" s="203"/>
      <c r="D741" s="203"/>
      <c r="E741" s="203"/>
      <c r="F741" s="203"/>
      <c r="G741" s="203"/>
      <c r="H741" s="203"/>
      <c r="I741" s="203"/>
      <c r="J741" s="203"/>
      <c r="K741" s="203"/>
      <c r="L741" s="203"/>
      <c r="M741" s="203"/>
      <c r="N741" s="203"/>
      <c r="O741" s="203"/>
      <c r="P741" s="203"/>
      <c r="Q741" s="203"/>
      <c r="R741" s="203"/>
      <c r="S741" s="203"/>
      <c r="T741" s="203"/>
      <c r="U741" s="203"/>
      <c r="V741" s="203"/>
      <c r="W741" s="203"/>
      <c r="X741" s="203"/>
      <c r="Y741" s="203"/>
      <c r="Z741" s="203"/>
      <c r="AA741" s="203"/>
      <c r="AB741" s="203"/>
      <c r="AC741" s="203"/>
    </row>
    <row r="742">
      <c r="A742" s="203"/>
      <c r="B742" s="203"/>
      <c r="C742" s="203"/>
      <c r="D742" s="203"/>
      <c r="E742" s="203"/>
      <c r="F742" s="203"/>
      <c r="G742" s="203"/>
      <c r="H742" s="203"/>
      <c r="I742" s="203"/>
      <c r="J742" s="203"/>
      <c r="K742" s="203"/>
      <c r="L742" s="203"/>
      <c r="M742" s="203"/>
      <c r="N742" s="203"/>
      <c r="O742" s="203"/>
      <c r="P742" s="203"/>
      <c r="Q742" s="203"/>
      <c r="R742" s="203"/>
      <c r="S742" s="203"/>
      <c r="T742" s="203"/>
      <c r="U742" s="203"/>
      <c r="V742" s="203"/>
      <c r="W742" s="203"/>
      <c r="X742" s="203"/>
      <c r="Y742" s="203"/>
      <c r="Z742" s="203"/>
      <c r="AA742" s="203"/>
      <c r="AB742" s="203"/>
      <c r="AC742" s="203"/>
    </row>
    <row r="743">
      <c r="A743" s="203"/>
      <c r="B743" s="203"/>
      <c r="C743" s="203"/>
      <c r="D743" s="203"/>
      <c r="E743" s="203"/>
      <c r="F743" s="203"/>
      <c r="G743" s="203"/>
      <c r="H743" s="203"/>
      <c r="I743" s="203"/>
      <c r="J743" s="203"/>
      <c r="K743" s="203"/>
      <c r="L743" s="203"/>
      <c r="M743" s="203"/>
      <c r="N743" s="203"/>
      <c r="O743" s="203"/>
      <c r="P743" s="203"/>
      <c r="Q743" s="203"/>
      <c r="R743" s="203"/>
      <c r="S743" s="203"/>
      <c r="T743" s="203"/>
      <c r="U743" s="203"/>
      <c r="V743" s="203"/>
      <c r="W743" s="203"/>
      <c r="X743" s="203"/>
      <c r="Y743" s="203"/>
      <c r="Z743" s="203"/>
      <c r="AA743" s="203"/>
      <c r="AB743" s="203"/>
      <c r="AC743" s="203"/>
    </row>
    <row r="744">
      <c r="A744" s="203"/>
      <c r="B744" s="203"/>
      <c r="C744" s="203"/>
      <c r="D744" s="203"/>
      <c r="E744" s="203"/>
      <c r="F744" s="203"/>
      <c r="G744" s="203"/>
      <c r="H744" s="203"/>
      <c r="I744" s="203"/>
      <c r="J744" s="203"/>
      <c r="K744" s="203"/>
      <c r="L744" s="203"/>
      <c r="M744" s="203"/>
      <c r="N744" s="203"/>
      <c r="O744" s="203"/>
      <c r="P744" s="203"/>
      <c r="Q744" s="203"/>
      <c r="R744" s="203"/>
      <c r="S744" s="203"/>
      <c r="T744" s="203"/>
      <c r="U744" s="203"/>
      <c r="V744" s="203"/>
      <c r="W744" s="203"/>
      <c r="X744" s="203"/>
      <c r="Y744" s="203"/>
      <c r="Z744" s="203"/>
      <c r="AA744" s="203"/>
      <c r="AB744" s="203"/>
      <c r="AC744" s="203"/>
    </row>
    <row r="745">
      <c r="A745" s="203"/>
      <c r="B745" s="203"/>
      <c r="C745" s="203"/>
      <c r="D745" s="203"/>
      <c r="E745" s="203"/>
      <c r="F745" s="203"/>
      <c r="G745" s="203"/>
      <c r="H745" s="203"/>
      <c r="I745" s="203"/>
      <c r="J745" s="203"/>
      <c r="K745" s="203"/>
      <c r="L745" s="203"/>
      <c r="M745" s="203"/>
      <c r="N745" s="203"/>
      <c r="O745" s="203"/>
      <c r="P745" s="203"/>
      <c r="Q745" s="203"/>
      <c r="R745" s="203"/>
      <c r="S745" s="203"/>
      <c r="T745" s="203"/>
      <c r="U745" s="203"/>
      <c r="V745" s="203"/>
      <c r="W745" s="203"/>
      <c r="X745" s="203"/>
      <c r="Y745" s="203"/>
      <c r="Z745" s="203"/>
      <c r="AA745" s="203"/>
      <c r="AB745" s="203"/>
      <c r="AC745" s="203"/>
    </row>
    <row r="746">
      <c r="A746" s="203"/>
      <c r="B746" s="203"/>
      <c r="C746" s="203"/>
      <c r="D746" s="203"/>
      <c r="E746" s="203"/>
      <c r="F746" s="203"/>
      <c r="G746" s="203"/>
      <c r="H746" s="203"/>
      <c r="I746" s="203"/>
      <c r="J746" s="203"/>
      <c r="K746" s="203"/>
      <c r="L746" s="203"/>
      <c r="M746" s="203"/>
      <c r="N746" s="203"/>
      <c r="O746" s="203"/>
      <c r="P746" s="203"/>
      <c r="Q746" s="203"/>
      <c r="R746" s="203"/>
      <c r="S746" s="203"/>
      <c r="T746" s="203"/>
      <c r="U746" s="203"/>
      <c r="V746" s="203"/>
      <c r="W746" s="203"/>
      <c r="X746" s="203"/>
      <c r="Y746" s="203"/>
      <c r="Z746" s="203"/>
      <c r="AA746" s="203"/>
      <c r="AB746" s="203"/>
      <c r="AC746" s="203"/>
    </row>
    <row r="747">
      <c r="A747" s="203"/>
      <c r="B747" s="203"/>
      <c r="C747" s="203"/>
      <c r="D747" s="203"/>
      <c r="E747" s="203"/>
      <c r="F747" s="203"/>
      <c r="G747" s="203"/>
      <c r="H747" s="203"/>
      <c r="I747" s="203"/>
      <c r="J747" s="203"/>
      <c r="K747" s="203"/>
      <c r="L747" s="203"/>
      <c r="M747" s="203"/>
      <c r="N747" s="203"/>
      <c r="O747" s="203"/>
      <c r="P747" s="203"/>
      <c r="Q747" s="203"/>
      <c r="R747" s="203"/>
      <c r="S747" s="203"/>
      <c r="T747" s="203"/>
      <c r="U747" s="203"/>
      <c r="V747" s="203"/>
      <c r="W747" s="203"/>
      <c r="X747" s="203"/>
      <c r="Y747" s="203"/>
      <c r="Z747" s="203"/>
      <c r="AA747" s="203"/>
      <c r="AB747" s="203"/>
      <c r="AC747" s="203"/>
    </row>
    <row r="748">
      <c r="A748" s="203"/>
      <c r="B748" s="203"/>
      <c r="C748" s="203"/>
      <c r="D748" s="203"/>
      <c r="E748" s="203"/>
      <c r="F748" s="203"/>
      <c r="G748" s="203"/>
      <c r="H748" s="203"/>
      <c r="I748" s="203"/>
      <c r="J748" s="203"/>
      <c r="K748" s="203"/>
      <c r="L748" s="203"/>
      <c r="M748" s="203"/>
      <c r="N748" s="203"/>
      <c r="O748" s="203"/>
      <c r="P748" s="203"/>
      <c r="Q748" s="203"/>
      <c r="R748" s="203"/>
      <c r="S748" s="203"/>
      <c r="T748" s="203"/>
      <c r="U748" s="203"/>
      <c r="V748" s="203"/>
      <c r="W748" s="203"/>
      <c r="X748" s="203"/>
      <c r="Y748" s="203"/>
      <c r="Z748" s="203"/>
      <c r="AA748" s="203"/>
      <c r="AB748" s="203"/>
      <c r="AC748" s="203"/>
    </row>
    <row r="749">
      <c r="A749" s="203"/>
      <c r="B749" s="203"/>
      <c r="C749" s="203"/>
      <c r="D749" s="203"/>
      <c r="E749" s="203"/>
      <c r="F749" s="203"/>
      <c r="G749" s="203"/>
      <c r="H749" s="203"/>
      <c r="I749" s="203"/>
      <c r="J749" s="203"/>
      <c r="K749" s="203"/>
      <c r="L749" s="203"/>
      <c r="M749" s="203"/>
      <c r="N749" s="203"/>
      <c r="O749" s="203"/>
      <c r="P749" s="203"/>
      <c r="Q749" s="203"/>
      <c r="R749" s="203"/>
      <c r="S749" s="203"/>
      <c r="T749" s="203"/>
      <c r="U749" s="203"/>
      <c r="V749" s="203"/>
      <c r="W749" s="203"/>
      <c r="X749" s="203"/>
      <c r="Y749" s="203"/>
      <c r="Z749" s="203"/>
      <c r="AA749" s="203"/>
      <c r="AB749" s="203"/>
      <c r="AC749" s="203"/>
    </row>
    <row r="750">
      <c r="A750" s="203"/>
      <c r="B750" s="203"/>
      <c r="C750" s="203"/>
      <c r="D750" s="203"/>
      <c r="E750" s="203"/>
      <c r="F750" s="203"/>
      <c r="G750" s="203"/>
      <c r="H750" s="203"/>
      <c r="I750" s="203"/>
      <c r="J750" s="203"/>
      <c r="K750" s="203"/>
      <c r="L750" s="203"/>
      <c r="M750" s="203"/>
      <c r="N750" s="203"/>
      <c r="O750" s="203"/>
      <c r="P750" s="203"/>
      <c r="Q750" s="203"/>
      <c r="R750" s="203"/>
      <c r="S750" s="203"/>
      <c r="T750" s="203"/>
      <c r="U750" s="203"/>
      <c r="V750" s="203"/>
      <c r="W750" s="203"/>
      <c r="X750" s="203"/>
      <c r="Y750" s="203"/>
      <c r="Z750" s="203"/>
      <c r="AA750" s="203"/>
      <c r="AB750" s="203"/>
      <c r="AC750" s="203"/>
    </row>
    <row r="751">
      <c r="A751" s="203"/>
      <c r="B751" s="203"/>
      <c r="C751" s="203"/>
      <c r="D751" s="203"/>
      <c r="E751" s="203"/>
      <c r="F751" s="203"/>
      <c r="G751" s="203"/>
      <c r="H751" s="203"/>
      <c r="I751" s="203"/>
      <c r="J751" s="203"/>
      <c r="K751" s="203"/>
      <c r="L751" s="203"/>
      <c r="M751" s="203"/>
      <c r="N751" s="203"/>
      <c r="O751" s="203"/>
      <c r="P751" s="203"/>
      <c r="Q751" s="203"/>
      <c r="R751" s="203"/>
      <c r="S751" s="203"/>
      <c r="T751" s="203"/>
      <c r="U751" s="203"/>
      <c r="V751" s="203"/>
      <c r="W751" s="203"/>
      <c r="X751" s="203"/>
      <c r="Y751" s="203"/>
      <c r="Z751" s="203"/>
      <c r="AA751" s="203"/>
      <c r="AB751" s="203"/>
      <c r="AC751" s="203"/>
    </row>
    <row r="752">
      <c r="A752" s="203"/>
      <c r="B752" s="203"/>
      <c r="C752" s="203"/>
      <c r="D752" s="203"/>
      <c r="E752" s="203"/>
      <c r="F752" s="203"/>
      <c r="G752" s="203"/>
      <c r="H752" s="203"/>
      <c r="I752" s="203"/>
      <c r="J752" s="203"/>
      <c r="K752" s="203"/>
      <c r="L752" s="203"/>
      <c r="M752" s="203"/>
      <c r="N752" s="203"/>
      <c r="O752" s="203"/>
      <c r="P752" s="203"/>
      <c r="Q752" s="203"/>
      <c r="R752" s="203"/>
      <c r="S752" s="203"/>
      <c r="T752" s="203"/>
      <c r="U752" s="203"/>
      <c r="V752" s="203"/>
      <c r="W752" s="203"/>
      <c r="X752" s="203"/>
      <c r="Y752" s="203"/>
      <c r="Z752" s="203"/>
      <c r="AA752" s="203"/>
      <c r="AB752" s="203"/>
      <c r="AC752" s="203"/>
    </row>
    <row r="753">
      <c r="A753" s="203"/>
      <c r="B753" s="203"/>
      <c r="C753" s="203"/>
      <c r="D753" s="203"/>
      <c r="E753" s="203"/>
      <c r="F753" s="203"/>
      <c r="G753" s="203"/>
      <c r="H753" s="203"/>
      <c r="I753" s="203"/>
      <c r="J753" s="203"/>
      <c r="K753" s="203"/>
      <c r="L753" s="203"/>
      <c r="M753" s="203"/>
      <c r="N753" s="203"/>
      <c r="O753" s="203"/>
      <c r="P753" s="203"/>
      <c r="Q753" s="203"/>
      <c r="R753" s="203"/>
      <c r="S753" s="203"/>
      <c r="T753" s="203"/>
      <c r="U753" s="203"/>
      <c r="V753" s="203"/>
      <c r="W753" s="203"/>
      <c r="X753" s="203"/>
      <c r="Y753" s="203"/>
      <c r="Z753" s="203"/>
      <c r="AA753" s="203"/>
      <c r="AB753" s="203"/>
      <c r="AC753" s="203"/>
    </row>
    <row r="754">
      <c r="A754" s="203"/>
      <c r="B754" s="203"/>
      <c r="C754" s="203"/>
      <c r="D754" s="203"/>
      <c r="E754" s="203"/>
      <c r="F754" s="203"/>
      <c r="G754" s="203"/>
      <c r="H754" s="203"/>
      <c r="I754" s="203"/>
      <c r="J754" s="203"/>
      <c r="K754" s="203"/>
      <c r="L754" s="203"/>
      <c r="M754" s="203"/>
      <c r="N754" s="203"/>
      <c r="O754" s="203"/>
      <c r="P754" s="203"/>
      <c r="Q754" s="203"/>
      <c r="R754" s="203"/>
      <c r="S754" s="203"/>
      <c r="T754" s="203"/>
      <c r="U754" s="203"/>
      <c r="V754" s="203"/>
      <c r="W754" s="203"/>
      <c r="X754" s="203"/>
      <c r="Y754" s="203"/>
      <c r="Z754" s="203"/>
      <c r="AA754" s="203"/>
      <c r="AB754" s="203"/>
      <c r="AC754" s="203"/>
    </row>
    <row r="755">
      <c r="A755" s="203"/>
      <c r="B755" s="203"/>
      <c r="C755" s="203"/>
      <c r="D755" s="203"/>
      <c r="E755" s="203"/>
      <c r="F755" s="203"/>
      <c r="G755" s="203"/>
      <c r="H755" s="203"/>
      <c r="I755" s="203"/>
      <c r="J755" s="203"/>
      <c r="K755" s="203"/>
      <c r="L755" s="203"/>
      <c r="M755" s="203"/>
      <c r="N755" s="203"/>
      <c r="O755" s="203"/>
      <c r="P755" s="203"/>
      <c r="Q755" s="203"/>
      <c r="R755" s="203"/>
      <c r="S755" s="203"/>
      <c r="T755" s="203"/>
      <c r="U755" s="203"/>
      <c r="V755" s="203"/>
      <c r="W755" s="203"/>
      <c r="X755" s="203"/>
      <c r="Y755" s="203"/>
      <c r="Z755" s="203"/>
      <c r="AA755" s="203"/>
      <c r="AB755" s="203"/>
      <c r="AC755" s="203"/>
    </row>
    <row r="756">
      <c r="A756" s="203"/>
      <c r="B756" s="203"/>
      <c r="C756" s="203"/>
      <c r="D756" s="203"/>
      <c r="E756" s="203"/>
      <c r="F756" s="203"/>
      <c r="G756" s="203"/>
      <c r="H756" s="203"/>
      <c r="I756" s="203"/>
      <c r="J756" s="203"/>
      <c r="K756" s="203"/>
      <c r="L756" s="203"/>
      <c r="M756" s="203"/>
      <c r="N756" s="203"/>
      <c r="O756" s="203"/>
      <c r="P756" s="203"/>
      <c r="Q756" s="203"/>
      <c r="R756" s="203"/>
      <c r="S756" s="203"/>
      <c r="T756" s="203"/>
      <c r="U756" s="203"/>
      <c r="V756" s="203"/>
      <c r="W756" s="203"/>
      <c r="X756" s="203"/>
      <c r="Y756" s="203"/>
      <c r="Z756" s="203"/>
      <c r="AA756" s="203"/>
      <c r="AB756" s="203"/>
      <c r="AC756" s="203"/>
    </row>
    <row r="757">
      <c r="A757" s="203"/>
      <c r="B757" s="203"/>
      <c r="C757" s="203"/>
      <c r="D757" s="203"/>
      <c r="E757" s="203"/>
      <c r="F757" s="203"/>
      <c r="G757" s="203"/>
      <c r="H757" s="203"/>
      <c r="I757" s="203"/>
      <c r="J757" s="203"/>
      <c r="K757" s="203"/>
      <c r="L757" s="203"/>
      <c r="M757" s="203"/>
      <c r="N757" s="203"/>
      <c r="O757" s="203"/>
      <c r="P757" s="203"/>
      <c r="Q757" s="203"/>
      <c r="R757" s="203"/>
      <c r="S757" s="203"/>
      <c r="T757" s="203"/>
      <c r="U757" s="203"/>
      <c r="V757" s="203"/>
      <c r="W757" s="203"/>
      <c r="X757" s="203"/>
      <c r="Y757" s="203"/>
      <c r="Z757" s="203"/>
      <c r="AA757" s="203"/>
      <c r="AB757" s="203"/>
      <c r="AC757" s="203"/>
    </row>
    <row r="758">
      <c r="A758" s="203"/>
      <c r="B758" s="203"/>
      <c r="C758" s="203"/>
      <c r="D758" s="203"/>
      <c r="E758" s="203"/>
      <c r="F758" s="203"/>
      <c r="G758" s="203"/>
      <c r="H758" s="203"/>
      <c r="I758" s="203"/>
      <c r="J758" s="203"/>
      <c r="K758" s="203"/>
      <c r="L758" s="203"/>
      <c r="M758" s="203"/>
      <c r="N758" s="203"/>
      <c r="O758" s="203"/>
      <c r="P758" s="203"/>
      <c r="Q758" s="203"/>
      <c r="R758" s="203"/>
      <c r="S758" s="203"/>
      <c r="T758" s="203"/>
      <c r="U758" s="203"/>
      <c r="V758" s="203"/>
      <c r="W758" s="203"/>
      <c r="X758" s="203"/>
      <c r="Y758" s="203"/>
      <c r="Z758" s="203"/>
      <c r="AA758" s="203"/>
      <c r="AB758" s="203"/>
      <c r="AC758" s="203"/>
    </row>
    <row r="759">
      <c r="A759" s="203"/>
      <c r="B759" s="203"/>
      <c r="C759" s="203"/>
      <c r="D759" s="203"/>
      <c r="E759" s="203"/>
      <c r="F759" s="203"/>
      <c r="G759" s="203"/>
      <c r="H759" s="203"/>
      <c r="I759" s="203"/>
      <c r="J759" s="203"/>
      <c r="K759" s="203"/>
      <c r="L759" s="203"/>
      <c r="M759" s="203"/>
      <c r="N759" s="203"/>
      <c r="O759" s="203"/>
      <c r="P759" s="203"/>
      <c r="Q759" s="203"/>
      <c r="R759" s="203"/>
      <c r="S759" s="203"/>
      <c r="T759" s="203"/>
      <c r="U759" s="203"/>
      <c r="V759" s="203"/>
      <c r="W759" s="203"/>
      <c r="X759" s="203"/>
      <c r="Y759" s="203"/>
      <c r="Z759" s="203"/>
      <c r="AA759" s="203"/>
      <c r="AB759" s="203"/>
      <c r="AC759" s="203"/>
    </row>
    <row r="760">
      <c r="A760" s="203"/>
      <c r="B760" s="203"/>
      <c r="C760" s="203"/>
      <c r="D760" s="203"/>
      <c r="E760" s="203"/>
      <c r="F760" s="203"/>
      <c r="G760" s="203"/>
      <c r="H760" s="203"/>
      <c r="I760" s="203"/>
      <c r="J760" s="203"/>
      <c r="K760" s="203"/>
      <c r="L760" s="203"/>
      <c r="M760" s="203"/>
      <c r="N760" s="203"/>
      <c r="O760" s="203"/>
      <c r="P760" s="203"/>
      <c r="Q760" s="203"/>
      <c r="R760" s="203"/>
      <c r="S760" s="203"/>
      <c r="T760" s="203"/>
      <c r="U760" s="203"/>
      <c r="V760" s="203"/>
      <c r="W760" s="203"/>
      <c r="X760" s="203"/>
      <c r="Y760" s="203"/>
      <c r="Z760" s="203"/>
      <c r="AA760" s="203"/>
      <c r="AB760" s="203"/>
      <c r="AC760" s="203"/>
    </row>
    <row r="761">
      <c r="A761" s="203"/>
      <c r="B761" s="203"/>
      <c r="C761" s="203"/>
      <c r="D761" s="203"/>
      <c r="E761" s="203"/>
      <c r="F761" s="203"/>
      <c r="G761" s="203"/>
      <c r="H761" s="203"/>
      <c r="I761" s="203"/>
      <c r="J761" s="203"/>
      <c r="K761" s="203"/>
      <c r="L761" s="203"/>
      <c r="M761" s="203"/>
      <c r="N761" s="203"/>
      <c r="O761" s="203"/>
      <c r="P761" s="203"/>
      <c r="Q761" s="203"/>
      <c r="R761" s="203"/>
      <c r="S761" s="203"/>
      <c r="T761" s="203"/>
      <c r="U761" s="203"/>
      <c r="V761" s="203"/>
      <c r="W761" s="203"/>
      <c r="X761" s="203"/>
      <c r="Y761" s="203"/>
      <c r="Z761" s="203"/>
      <c r="AA761" s="203"/>
      <c r="AB761" s="203"/>
      <c r="AC761" s="203"/>
    </row>
    <row r="762">
      <c r="A762" s="203"/>
      <c r="B762" s="203"/>
      <c r="C762" s="203"/>
      <c r="D762" s="203"/>
      <c r="E762" s="203"/>
      <c r="F762" s="203"/>
      <c r="G762" s="203"/>
      <c r="H762" s="203"/>
      <c r="I762" s="203"/>
      <c r="J762" s="203"/>
      <c r="K762" s="203"/>
      <c r="L762" s="203"/>
      <c r="M762" s="203"/>
      <c r="N762" s="203"/>
      <c r="O762" s="203"/>
      <c r="P762" s="203"/>
      <c r="Q762" s="203"/>
      <c r="R762" s="203"/>
      <c r="S762" s="203"/>
      <c r="T762" s="203"/>
      <c r="U762" s="203"/>
      <c r="V762" s="203"/>
      <c r="W762" s="203"/>
      <c r="X762" s="203"/>
      <c r="Y762" s="203"/>
      <c r="Z762" s="203"/>
      <c r="AA762" s="203"/>
      <c r="AB762" s="203"/>
      <c r="AC762" s="203"/>
    </row>
    <row r="763">
      <c r="A763" s="203"/>
      <c r="B763" s="203"/>
      <c r="C763" s="203"/>
      <c r="D763" s="203"/>
      <c r="E763" s="203"/>
      <c r="F763" s="203"/>
      <c r="G763" s="203"/>
      <c r="H763" s="203"/>
      <c r="I763" s="203"/>
      <c r="J763" s="203"/>
      <c r="K763" s="203"/>
      <c r="L763" s="203"/>
      <c r="M763" s="203"/>
      <c r="N763" s="203"/>
      <c r="O763" s="203"/>
      <c r="P763" s="203"/>
      <c r="Q763" s="203"/>
      <c r="R763" s="203"/>
      <c r="S763" s="203"/>
      <c r="T763" s="203"/>
      <c r="U763" s="203"/>
      <c r="V763" s="203"/>
      <c r="W763" s="203"/>
      <c r="X763" s="203"/>
      <c r="Y763" s="203"/>
      <c r="Z763" s="203"/>
      <c r="AA763" s="203"/>
      <c r="AB763" s="203"/>
      <c r="AC763" s="203"/>
    </row>
    <row r="764">
      <c r="A764" s="203"/>
      <c r="B764" s="203"/>
      <c r="C764" s="203"/>
      <c r="D764" s="203"/>
      <c r="E764" s="203"/>
      <c r="F764" s="203"/>
      <c r="G764" s="203"/>
      <c r="H764" s="203"/>
      <c r="I764" s="203"/>
      <c r="J764" s="203"/>
      <c r="K764" s="203"/>
      <c r="L764" s="203"/>
      <c r="M764" s="203"/>
      <c r="N764" s="203"/>
      <c r="O764" s="203"/>
      <c r="P764" s="203"/>
      <c r="Q764" s="203"/>
      <c r="R764" s="203"/>
      <c r="S764" s="203"/>
      <c r="T764" s="203"/>
      <c r="U764" s="203"/>
      <c r="V764" s="203"/>
      <c r="W764" s="203"/>
      <c r="X764" s="203"/>
      <c r="Y764" s="203"/>
      <c r="Z764" s="203"/>
      <c r="AA764" s="203"/>
      <c r="AB764" s="203"/>
      <c r="AC764" s="203"/>
    </row>
    <row r="765">
      <c r="A765" s="203"/>
      <c r="B765" s="203"/>
      <c r="C765" s="203"/>
      <c r="D765" s="203"/>
      <c r="E765" s="203"/>
      <c r="F765" s="203"/>
      <c r="G765" s="203"/>
      <c r="H765" s="203"/>
      <c r="I765" s="203"/>
      <c r="J765" s="203"/>
      <c r="K765" s="203"/>
      <c r="L765" s="203"/>
      <c r="M765" s="203"/>
      <c r="N765" s="203"/>
      <c r="O765" s="203"/>
      <c r="P765" s="203"/>
      <c r="Q765" s="203"/>
      <c r="R765" s="203"/>
      <c r="S765" s="203"/>
      <c r="T765" s="203"/>
      <c r="U765" s="203"/>
      <c r="V765" s="203"/>
      <c r="W765" s="203"/>
      <c r="X765" s="203"/>
      <c r="Y765" s="203"/>
      <c r="Z765" s="203"/>
      <c r="AA765" s="203"/>
      <c r="AB765" s="203"/>
      <c r="AC765" s="203"/>
    </row>
    <row r="766">
      <c r="A766" s="203"/>
      <c r="B766" s="203"/>
      <c r="C766" s="203"/>
      <c r="D766" s="203"/>
      <c r="E766" s="203"/>
      <c r="F766" s="203"/>
      <c r="G766" s="203"/>
      <c r="H766" s="203"/>
      <c r="I766" s="203"/>
      <c r="J766" s="203"/>
      <c r="K766" s="203"/>
      <c r="L766" s="203"/>
      <c r="M766" s="203"/>
      <c r="N766" s="203"/>
      <c r="O766" s="203"/>
      <c r="P766" s="203"/>
      <c r="Q766" s="203"/>
      <c r="R766" s="203"/>
      <c r="S766" s="203"/>
      <c r="T766" s="203"/>
      <c r="U766" s="203"/>
      <c r="V766" s="203"/>
      <c r="W766" s="203"/>
      <c r="X766" s="203"/>
      <c r="Y766" s="203"/>
      <c r="Z766" s="203"/>
      <c r="AA766" s="203"/>
      <c r="AB766" s="203"/>
      <c r="AC766" s="203"/>
    </row>
    <row r="767">
      <c r="A767" s="203"/>
      <c r="B767" s="203"/>
      <c r="C767" s="203"/>
      <c r="D767" s="203"/>
      <c r="E767" s="203"/>
      <c r="F767" s="203"/>
      <c r="G767" s="203"/>
      <c r="H767" s="203"/>
      <c r="I767" s="203"/>
      <c r="J767" s="203"/>
      <c r="K767" s="203"/>
      <c r="L767" s="203"/>
      <c r="M767" s="203"/>
      <c r="N767" s="203"/>
      <c r="O767" s="203"/>
      <c r="P767" s="203"/>
      <c r="Q767" s="203"/>
      <c r="R767" s="203"/>
      <c r="S767" s="203"/>
      <c r="T767" s="203"/>
      <c r="U767" s="203"/>
      <c r="V767" s="203"/>
      <c r="W767" s="203"/>
      <c r="X767" s="203"/>
      <c r="Y767" s="203"/>
      <c r="Z767" s="203"/>
      <c r="AA767" s="203"/>
      <c r="AB767" s="203"/>
      <c r="AC767" s="203"/>
    </row>
    <row r="768">
      <c r="A768" s="203"/>
      <c r="B768" s="203"/>
      <c r="C768" s="203"/>
      <c r="D768" s="203"/>
      <c r="E768" s="203"/>
      <c r="F768" s="203"/>
      <c r="G768" s="203"/>
      <c r="H768" s="203"/>
      <c r="I768" s="203"/>
      <c r="J768" s="203"/>
      <c r="K768" s="203"/>
      <c r="L768" s="203"/>
      <c r="M768" s="203"/>
      <c r="N768" s="203"/>
      <c r="O768" s="203"/>
      <c r="P768" s="203"/>
      <c r="Q768" s="203"/>
      <c r="R768" s="203"/>
      <c r="S768" s="203"/>
      <c r="T768" s="203"/>
      <c r="U768" s="203"/>
      <c r="V768" s="203"/>
      <c r="W768" s="203"/>
      <c r="X768" s="203"/>
      <c r="Y768" s="203"/>
      <c r="Z768" s="203"/>
      <c r="AA768" s="203"/>
      <c r="AB768" s="203"/>
      <c r="AC768" s="203"/>
    </row>
    <row r="769">
      <c r="A769" s="203"/>
      <c r="B769" s="203"/>
      <c r="C769" s="203"/>
      <c r="D769" s="203"/>
      <c r="E769" s="203"/>
      <c r="F769" s="203"/>
      <c r="G769" s="203"/>
      <c r="H769" s="203"/>
      <c r="I769" s="203"/>
      <c r="J769" s="203"/>
      <c r="K769" s="203"/>
      <c r="L769" s="203"/>
      <c r="M769" s="203"/>
      <c r="N769" s="203"/>
      <c r="O769" s="203"/>
      <c r="P769" s="203"/>
      <c r="Q769" s="203"/>
      <c r="R769" s="203"/>
      <c r="S769" s="203"/>
      <c r="T769" s="203"/>
      <c r="U769" s="203"/>
      <c r="V769" s="203"/>
      <c r="W769" s="203"/>
      <c r="X769" s="203"/>
      <c r="Y769" s="203"/>
      <c r="Z769" s="203"/>
      <c r="AA769" s="203"/>
      <c r="AB769" s="203"/>
      <c r="AC769" s="203"/>
    </row>
    <row r="770">
      <c r="A770" s="203"/>
      <c r="B770" s="203"/>
      <c r="C770" s="203"/>
      <c r="D770" s="203"/>
      <c r="E770" s="203"/>
      <c r="F770" s="203"/>
      <c r="G770" s="203"/>
      <c r="H770" s="203"/>
      <c r="I770" s="203"/>
      <c r="J770" s="203"/>
      <c r="K770" s="203"/>
      <c r="L770" s="203"/>
      <c r="M770" s="203"/>
      <c r="N770" s="203"/>
      <c r="O770" s="203"/>
      <c r="P770" s="203"/>
      <c r="Q770" s="203"/>
      <c r="R770" s="203"/>
      <c r="S770" s="203"/>
      <c r="T770" s="203"/>
      <c r="U770" s="203"/>
      <c r="V770" s="203"/>
      <c r="W770" s="203"/>
      <c r="X770" s="203"/>
      <c r="Y770" s="203"/>
      <c r="Z770" s="203"/>
      <c r="AA770" s="203"/>
      <c r="AB770" s="203"/>
      <c r="AC770" s="203"/>
    </row>
    <row r="771">
      <c r="A771" s="203"/>
      <c r="B771" s="203"/>
      <c r="C771" s="203"/>
      <c r="D771" s="203"/>
      <c r="E771" s="203"/>
      <c r="F771" s="203"/>
      <c r="G771" s="203"/>
      <c r="H771" s="203"/>
      <c r="I771" s="203"/>
      <c r="J771" s="203"/>
      <c r="K771" s="203"/>
      <c r="L771" s="203"/>
      <c r="M771" s="203"/>
      <c r="N771" s="203"/>
      <c r="O771" s="203"/>
      <c r="P771" s="203"/>
      <c r="Q771" s="203"/>
      <c r="R771" s="203"/>
      <c r="S771" s="203"/>
      <c r="T771" s="203"/>
      <c r="U771" s="203"/>
      <c r="V771" s="203"/>
      <c r="W771" s="203"/>
      <c r="X771" s="203"/>
      <c r="Y771" s="203"/>
      <c r="Z771" s="203"/>
      <c r="AA771" s="203"/>
      <c r="AB771" s="203"/>
      <c r="AC771" s="203"/>
    </row>
    <row r="772">
      <c r="A772" s="203"/>
      <c r="B772" s="203"/>
      <c r="C772" s="203"/>
      <c r="D772" s="203"/>
      <c r="E772" s="203"/>
      <c r="F772" s="203"/>
      <c r="G772" s="203"/>
      <c r="H772" s="203"/>
      <c r="I772" s="203"/>
      <c r="J772" s="203"/>
      <c r="K772" s="203"/>
      <c r="L772" s="203"/>
      <c r="M772" s="203"/>
      <c r="N772" s="203"/>
      <c r="O772" s="203"/>
      <c r="P772" s="203"/>
      <c r="Q772" s="203"/>
      <c r="R772" s="203"/>
      <c r="S772" s="203"/>
      <c r="T772" s="203"/>
      <c r="U772" s="203"/>
      <c r="V772" s="203"/>
      <c r="W772" s="203"/>
      <c r="X772" s="203"/>
      <c r="Y772" s="203"/>
      <c r="Z772" s="203"/>
      <c r="AA772" s="203"/>
      <c r="AB772" s="203"/>
      <c r="AC772" s="203"/>
    </row>
    <row r="773">
      <c r="A773" s="203"/>
      <c r="B773" s="203"/>
      <c r="C773" s="203"/>
      <c r="D773" s="203"/>
      <c r="E773" s="203"/>
      <c r="F773" s="203"/>
      <c r="G773" s="203"/>
      <c r="H773" s="203"/>
      <c r="I773" s="203"/>
      <c r="J773" s="203"/>
      <c r="K773" s="203"/>
      <c r="L773" s="203"/>
      <c r="M773" s="203"/>
      <c r="N773" s="203"/>
      <c r="O773" s="203"/>
      <c r="P773" s="203"/>
      <c r="Q773" s="203"/>
      <c r="R773" s="203"/>
      <c r="S773" s="203"/>
      <c r="T773" s="203"/>
      <c r="U773" s="203"/>
      <c r="V773" s="203"/>
      <c r="W773" s="203"/>
      <c r="X773" s="203"/>
      <c r="Y773" s="203"/>
      <c r="Z773" s="203"/>
      <c r="AA773" s="203"/>
      <c r="AB773" s="203"/>
      <c r="AC773" s="203"/>
    </row>
    <row r="774">
      <c r="A774" s="203"/>
      <c r="B774" s="203"/>
      <c r="C774" s="203"/>
      <c r="D774" s="203"/>
      <c r="E774" s="203"/>
      <c r="F774" s="203"/>
      <c r="G774" s="203"/>
      <c r="H774" s="203"/>
      <c r="I774" s="203"/>
      <c r="J774" s="203"/>
      <c r="K774" s="203"/>
      <c r="L774" s="203"/>
      <c r="M774" s="203"/>
      <c r="N774" s="203"/>
      <c r="O774" s="203"/>
      <c r="P774" s="203"/>
      <c r="Q774" s="203"/>
      <c r="R774" s="203"/>
      <c r="S774" s="203"/>
      <c r="T774" s="203"/>
      <c r="U774" s="203"/>
      <c r="V774" s="203"/>
      <c r="W774" s="203"/>
      <c r="X774" s="203"/>
      <c r="Y774" s="203"/>
      <c r="Z774" s="203"/>
      <c r="AA774" s="203"/>
      <c r="AB774" s="203"/>
      <c r="AC774" s="203"/>
    </row>
    <row r="775">
      <c r="A775" s="203"/>
      <c r="B775" s="203"/>
      <c r="C775" s="203"/>
      <c r="D775" s="203"/>
      <c r="E775" s="203"/>
      <c r="F775" s="203"/>
      <c r="G775" s="203"/>
      <c r="H775" s="203"/>
      <c r="I775" s="203"/>
      <c r="J775" s="203"/>
      <c r="K775" s="203"/>
      <c r="L775" s="203"/>
      <c r="M775" s="203"/>
      <c r="N775" s="203"/>
      <c r="O775" s="203"/>
      <c r="P775" s="203"/>
      <c r="Q775" s="203"/>
      <c r="R775" s="203"/>
      <c r="S775" s="203"/>
      <c r="T775" s="203"/>
      <c r="U775" s="203"/>
      <c r="V775" s="203"/>
      <c r="W775" s="203"/>
      <c r="X775" s="203"/>
      <c r="Y775" s="203"/>
      <c r="Z775" s="203"/>
      <c r="AA775" s="203"/>
      <c r="AB775" s="203"/>
      <c r="AC775" s="203"/>
    </row>
    <row r="776">
      <c r="A776" s="203"/>
      <c r="B776" s="203"/>
      <c r="C776" s="203"/>
      <c r="D776" s="203"/>
      <c r="E776" s="203"/>
      <c r="F776" s="203"/>
      <c r="G776" s="203"/>
      <c r="H776" s="203"/>
      <c r="I776" s="203"/>
      <c r="J776" s="203"/>
      <c r="K776" s="203"/>
      <c r="L776" s="203"/>
      <c r="M776" s="203"/>
      <c r="N776" s="203"/>
      <c r="O776" s="203"/>
      <c r="P776" s="203"/>
      <c r="Q776" s="203"/>
      <c r="R776" s="203"/>
      <c r="S776" s="203"/>
      <c r="T776" s="203"/>
      <c r="U776" s="203"/>
      <c r="V776" s="203"/>
      <c r="W776" s="203"/>
      <c r="X776" s="203"/>
      <c r="Y776" s="203"/>
      <c r="Z776" s="203"/>
      <c r="AA776" s="203"/>
      <c r="AB776" s="203"/>
      <c r="AC776" s="203"/>
    </row>
    <row r="777">
      <c r="A777" s="203"/>
      <c r="B777" s="203"/>
      <c r="C777" s="203"/>
      <c r="D777" s="203"/>
      <c r="E777" s="203"/>
      <c r="F777" s="203"/>
      <c r="G777" s="203"/>
      <c r="H777" s="203"/>
      <c r="I777" s="203"/>
      <c r="J777" s="203"/>
      <c r="K777" s="203"/>
      <c r="L777" s="203"/>
      <c r="M777" s="203"/>
      <c r="N777" s="203"/>
      <c r="O777" s="203"/>
      <c r="P777" s="203"/>
      <c r="Q777" s="203"/>
      <c r="R777" s="203"/>
      <c r="S777" s="203"/>
      <c r="T777" s="203"/>
      <c r="U777" s="203"/>
      <c r="V777" s="203"/>
      <c r="W777" s="203"/>
      <c r="X777" s="203"/>
      <c r="Y777" s="203"/>
      <c r="Z777" s="203"/>
      <c r="AA777" s="203"/>
      <c r="AB777" s="203"/>
      <c r="AC777" s="203"/>
    </row>
    <row r="778">
      <c r="A778" s="203"/>
      <c r="B778" s="203"/>
      <c r="C778" s="203"/>
      <c r="D778" s="203"/>
      <c r="E778" s="203"/>
      <c r="F778" s="203"/>
      <c r="G778" s="203"/>
      <c r="H778" s="203"/>
      <c r="I778" s="203"/>
      <c r="J778" s="203"/>
      <c r="K778" s="203"/>
      <c r="L778" s="203"/>
      <c r="M778" s="203"/>
      <c r="N778" s="203"/>
      <c r="O778" s="203"/>
      <c r="P778" s="203"/>
      <c r="Q778" s="203"/>
      <c r="R778" s="203"/>
      <c r="S778" s="203"/>
      <c r="T778" s="203"/>
      <c r="U778" s="203"/>
      <c r="V778" s="203"/>
      <c r="W778" s="203"/>
      <c r="X778" s="203"/>
      <c r="Y778" s="203"/>
      <c r="Z778" s="203"/>
      <c r="AA778" s="203"/>
      <c r="AB778" s="203"/>
      <c r="AC778" s="203"/>
    </row>
    <row r="779">
      <c r="A779" s="203"/>
      <c r="B779" s="203"/>
      <c r="C779" s="203"/>
      <c r="D779" s="203"/>
      <c r="E779" s="203"/>
      <c r="F779" s="203"/>
      <c r="G779" s="203"/>
      <c r="H779" s="203"/>
      <c r="I779" s="203"/>
      <c r="J779" s="203"/>
      <c r="K779" s="203"/>
      <c r="L779" s="203"/>
      <c r="M779" s="203"/>
      <c r="N779" s="203"/>
      <c r="O779" s="203"/>
      <c r="P779" s="203"/>
      <c r="Q779" s="203"/>
      <c r="R779" s="203"/>
      <c r="S779" s="203"/>
      <c r="T779" s="203"/>
      <c r="U779" s="203"/>
      <c r="V779" s="203"/>
      <c r="W779" s="203"/>
      <c r="X779" s="203"/>
      <c r="Y779" s="203"/>
      <c r="Z779" s="203"/>
      <c r="AA779" s="203"/>
      <c r="AB779" s="203"/>
      <c r="AC779" s="203"/>
    </row>
    <row r="780">
      <c r="A780" s="203"/>
      <c r="B780" s="203"/>
      <c r="C780" s="203"/>
      <c r="D780" s="203"/>
      <c r="E780" s="203"/>
      <c r="F780" s="203"/>
      <c r="G780" s="203"/>
      <c r="H780" s="203"/>
      <c r="I780" s="203"/>
      <c r="J780" s="203"/>
      <c r="K780" s="203"/>
      <c r="L780" s="203"/>
      <c r="M780" s="203"/>
      <c r="N780" s="203"/>
      <c r="O780" s="203"/>
      <c r="P780" s="203"/>
      <c r="Q780" s="203"/>
      <c r="R780" s="203"/>
      <c r="S780" s="203"/>
      <c r="T780" s="203"/>
      <c r="U780" s="203"/>
      <c r="V780" s="203"/>
      <c r="W780" s="203"/>
      <c r="X780" s="203"/>
      <c r="Y780" s="203"/>
      <c r="Z780" s="203"/>
      <c r="AA780" s="203"/>
      <c r="AB780" s="203"/>
      <c r="AC780" s="203"/>
    </row>
    <row r="781">
      <c r="A781" s="203"/>
      <c r="B781" s="203"/>
      <c r="C781" s="203"/>
      <c r="D781" s="203"/>
      <c r="E781" s="203"/>
      <c r="F781" s="203"/>
      <c r="G781" s="203"/>
      <c r="H781" s="203"/>
      <c r="I781" s="203"/>
      <c r="J781" s="203"/>
      <c r="K781" s="203"/>
      <c r="L781" s="203"/>
      <c r="M781" s="203"/>
      <c r="N781" s="203"/>
      <c r="O781" s="203"/>
      <c r="P781" s="203"/>
      <c r="Q781" s="203"/>
      <c r="R781" s="203"/>
      <c r="S781" s="203"/>
      <c r="T781" s="203"/>
      <c r="U781" s="203"/>
      <c r="V781" s="203"/>
      <c r="W781" s="203"/>
      <c r="X781" s="203"/>
      <c r="Y781" s="203"/>
      <c r="Z781" s="203"/>
      <c r="AA781" s="203"/>
      <c r="AB781" s="203"/>
      <c r="AC781" s="203"/>
    </row>
    <row r="782">
      <c r="A782" s="203"/>
      <c r="B782" s="203"/>
      <c r="C782" s="203"/>
      <c r="D782" s="203"/>
      <c r="E782" s="203"/>
      <c r="F782" s="203"/>
      <c r="G782" s="203"/>
      <c r="H782" s="203"/>
      <c r="I782" s="203"/>
      <c r="J782" s="203"/>
      <c r="K782" s="203"/>
      <c r="L782" s="203"/>
      <c r="M782" s="203"/>
      <c r="N782" s="203"/>
      <c r="O782" s="203"/>
      <c r="P782" s="203"/>
      <c r="Q782" s="203"/>
      <c r="R782" s="203"/>
      <c r="S782" s="203"/>
      <c r="T782" s="203"/>
      <c r="U782" s="203"/>
      <c r="V782" s="203"/>
      <c r="W782" s="203"/>
      <c r="X782" s="203"/>
      <c r="Y782" s="203"/>
      <c r="Z782" s="203"/>
      <c r="AA782" s="203"/>
      <c r="AB782" s="203"/>
      <c r="AC782" s="203"/>
    </row>
    <row r="783">
      <c r="A783" s="203"/>
      <c r="B783" s="203"/>
      <c r="C783" s="203"/>
      <c r="D783" s="203"/>
      <c r="E783" s="203"/>
      <c r="F783" s="203"/>
      <c r="G783" s="203"/>
      <c r="H783" s="203"/>
      <c r="I783" s="203"/>
      <c r="J783" s="203"/>
      <c r="K783" s="203"/>
      <c r="L783" s="203"/>
      <c r="M783" s="203"/>
      <c r="N783" s="203"/>
      <c r="O783" s="203"/>
      <c r="P783" s="203"/>
      <c r="Q783" s="203"/>
      <c r="R783" s="203"/>
      <c r="S783" s="203"/>
      <c r="T783" s="203"/>
      <c r="U783" s="203"/>
      <c r="V783" s="203"/>
      <c r="W783" s="203"/>
      <c r="X783" s="203"/>
      <c r="Y783" s="203"/>
      <c r="Z783" s="203"/>
      <c r="AA783" s="203"/>
      <c r="AB783" s="203"/>
      <c r="AC783" s="203"/>
    </row>
    <row r="784">
      <c r="A784" s="203"/>
      <c r="B784" s="203"/>
      <c r="C784" s="203"/>
      <c r="D784" s="203"/>
      <c r="E784" s="203"/>
      <c r="F784" s="203"/>
      <c r="G784" s="203"/>
      <c r="H784" s="203"/>
      <c r="I784" s="203"/>
      <c r="J784" s="203"/>
      <c r="K784" s="203"/>
      <c r="L784" s="203"/>
      <c r="M784" s="203"/>
      <c r="N784" s="203"/>
      <c r="O784" s="203"/>
      <c r="P784" s="203"/>
      <c r="Q784" s="203"/>
      <c r="R784" s="203"/>
      <c r="S784" s="203"/>
      <c r="T784" s="203"/>
      <c r="U784" s="203"/>
      <c r="V784" s="203"/>
      <c r="W784" s="203"/>
      <c r="X784" s="203"/>
      <c r="Y784" s="203"/>
      <c r="Z784" s="203"/>
      <c r="AA784" s="203"/>
      <c r="AB784" s="203"/>
      <c r="AC784" s="203"/>
    </row>
    <row r="785">
      <c r="A785" s="203"/>
      <c r="B785" s="203"/>
      <c r="C785" s="203"/>
      <c r="D785" s="203"/>
      <c r="E785" s="203"/>
      <c r="F785" s="203"/>
      <c r="G785" s="203"/>
      <c r="H785" s="203"/>
      <c r="I785" s="203"/>
      <c r="J785" s="203"/>
      <c r="K785" s="203"/>
      <c r="L785" s="203"/>
      <c r="M785" s="203"/>
      <c r="N785" s="203"/>
      <c r="O785" s="203"/>
      <c r="P785" s="203"/>
      <c r="Q785" s="203"/>
      <c r="R785" s="203"/>
      <c r="S785" s="203"/>
      <c r="T785" s="203"/>
      <c r="U785" s="203"/>
      <c r="V785" s="203"/>
      <c r="W785" s="203"/>
      <c r="X785" s="203"/>
      <c r="Y785" s="203"/>
      <c r="Z785" s="203"/>
      <c r="AA785" s="203"/>
      <c r="AB785" s="203"/>
      <c r="AC785" s="203"/>
    </row>
    <row r="786">
      <c r="A786" s="203"/>
      <c r="B786" s="203"/>
      <c r="C786" s="203"/>
      <c r="D786" s="203"/>
      <c r="E786" s="203"/>
      <c r="F786" s="203"/>
      <c r="G786" s="203"/>
      <c r="H786" s="203"/>
      <c r="I786" s="203"/>
      <c r="J786" s="203"/>
      <c r="K786" s="203"/>
      <c r="L786" s="203"/>
      <c r="M786" s="203"/>
      <c r="N786" s="203"/>
      <c r="O786" s="203"/>
      <c r="P786" s="203"/>
      <c r="Q786" s="203"/>
      <c r="R786" s="203"/>
      <c r="S786" s="203"/>
      <c r="T786" s="203"/>
      <c r="U786" s="203"/>
      <c r="V786" s="203"/>
      <c r="W786" s="203"/>
      <c r="X786" s="203"/>
      <c r="Y786" s="203"/>
      <c r="Z786" s="203"/>
      <c r="AA786" s="203"/>
      <c r="AB786" s="203"/>
      <c r="AC786" s="203"/>
    </row>
    <row r="787">
      <c r="A787" s="203"/>
      <c r="B787" s="203"/>
      <c r="C787" s="203"/>
      <c r="D787" s="203"/>
      <c r="E787" s="203"/>
      <c r="F787" s="203"/>
      <c r="G787" s="203"/>
      <c r="H787" s="203"/>
      <c r="I787" s="203"/>
      <c r="J787" s="203"/>
      <c r="K787" s="203"/>
      <c r="L787" s="203"/>
      <c r="M787" s="203"/>
      <c r="N787" s="203"/>
      <c r="O787" s="203"/>
      <c r="P787" s="203"/>
      <c r="Q787" s="203"/>
      <c r="R787" s="203"/>
      <c r="S787" s="203"/>
      <c r="T787" s="203"/>
      <c r="U787" s="203"/>
      <c r="V787" s="203"/>
      <c r="W787" s="203"/>
      <c r="X787" s="203"/>
      <c r="Y787" s="203"/>
      <c r="Z787" s="203"/>
      <c r="AA787" s="203"/>
      <c r="AB787" s="203"/>
      <c r="AC787" s="203"/>
    </row>
    <row r="788">
      <c r="A788" s="203"/>
      <c r="B788" s="203"/>
      <c r="C788" s="203"/>
      <c r="D788" s="203"/>
      <c r="E788" s="203"/>
      <c r="F788" s="203"/>
      <c r="G788" s="203"/>
      <c r="H788" s="203"/>
      <c r="I788" s="203"/>
      <c r="J788" s="203"/>
      <c r="K788" s="203"/>
      <c r="L788" s="203"/>
      <c r="M788" s="203"/>
      <c r="N788" s="203"/>
      <c r="O788" s="203"/>
      <c r="P788" s="203"/>
      <c r="Q788" s="203"/>
      <c r="R788" s="203"/>
      <c r="S788" s="203"/>
      <c r="T788" s="203"/>
      <c r="U788" s="203"/>
      <c r="V788" s="203"/>
      <c r="W788" s="203"/>
      <c r="X788" s="203"/>
      <c r="Y788" s="203"/>
      <c r="Z788" s="203"/>
      <c r="AA788" s="203"/>
      <c r="AB788" s="203"/>
      <c r="AC788" s="203"/>
    </row>
    <row r="789">
      <c r="A789" s="203"/>
      <c r="B789" s="203"/>
      <c r="C789" s="203"/>
      <c r="D789" s="203"/>
      <c r="E789" s="203"/>
      <c r="F789" s="203"/>
      <c r="G789" s="203"/>
      <c r="H789" s="203"/>
      <c r="I789" s="203"/>
      <c r="J789" s="203"/>
      <c r="K789" s="203"/>
      <c r="L789" s="203"/>
      <c r="M789" s="203"/>
      <c r="N789" s="203"/>
      <c r="O789" s="203"/>
      <c r="P789" s="203"/>
      <c r="Q789" s="203"/>
      <c r="R789" s="203"/>
      <c r="S789" s="203"/>
      <c r="T789" s="203"/>
      <c r="U789" s="203"/>
      <c r="V789" s="203"/>
      <c r="W789" s="203"/>
      <c r="X789" s="203"/>
      <c r="Y789" s="203"/>
      <c r="Z789" s="203"/>
      <c r="AA789" s="203"/>
      <c r="AB789" s="203"/>
      <c r="AC789" s="203"/>
    </row>
    <row r="790">
      <c r="A790" s="203"/>
      <c r="B790" s="203"/>
      <c r="C790" s="203"/>
      <c r="D790" s="203"/>
      <c r="E790" s="203"/>
      <c r="F790" s="203"/>
      <c r="G790" s="203"/>
      <c r="H790" s="203"/>
      <c r="I790" s="203"/>
      <c r="J790" s="203"/>
      <c r="K790" s="203"/>
      <c r="L790" s="203"/>
      <c r="M790" s="203"/>
      <c r="N790" s="203"/>
      <c r="O790" s="203"/>
      <c r="P790" s="203"/>
      <c r="Q790" s="203"/>
      <c r="R790" s="203"/>
      <c r="S790" s="203"/>
      <c r="T790" s="203"/>
      <c r="U790" s="203"/>
      <c r="V790" s="203"/>
      <c r="W790" s="203"/>
      <c r="X790" s="203"/>
      <c r="Y790" s="203"/>
      <c r="Z790" s="203"/>
      <c r="AA790" s="203"/>
      <c r="AB790" s="203"/>
      <c r="AC790" s="203"/>
    </row>
    <row r="791">
      <c r="A791" s="203"/>
      <c r="B791" s="203"/>
      <c r="C791" s="203"/>
      <c r="D791" s="203"/>
      <c r="E791" s="203"/>
      <c r="F791" s="203"/>
      <c r="G791" s="203"/>
      <c r="H791" s="203"/>
      <c r="I791" s="203"/>
      <c r="J791" s="203"/>
      <c r="K791" s="203"/>
      <c r="L791" s="203"/>
      <c r="M791" s="203"/>
      <c r="N791" s="203"/>
      <c r="O791" s="203"/>
      <c r="P791" s="203"/>
      <c r="Q791" s="203"/>
      <c r="R791" s="203"/>
      <c r="S791" s="203"/>
      <c r="T791" s="203"/>
      <c r="U791" s="203"/>
      <c r="V791" s="203"/>
      <c r="W791" s="203"/>
      <c r="X791" s="203"/>
      <c r="Y791" s="203"/>
      <c r="Z791" s="203"/>
      <c r="AA791" s="203"/>
      <c r="AB791" s="203"/>
      <c r="AC791" s="203"/>
    </row>
    <row r="792">
      <c r="A792" s="203"/>
      <c r="B792" s="203"/>
      <c r="C792" s="203"/>
      <c r="D792" s="203"/>
      <c r="E792" s="203"/>
      <c r="F792" s="203"/>
      <c r="G792" s="203"/>
      <c r="H792" s="203"/>
      <c r="I792" s="203"/>
      <c r="J792" s="203"/>
      <c r="K792" s="203"/>
      <c r="L792" s="203"/>
      <c r="M792" s="203"/>
      <c r="N792" s="203"/>
      <c r="O792" s="203"/>
      <c r="P792" s="203"/>
      <c r="Q792" s="203"/>
      <c r="R792" s="203"/>
      <c r="S792" s="203"/>
      <c r="T792" s="203"/>
      <c r="U792" s="203"/>
      <c r="V792" s="203"/>
      <c r="W792" s="203"/>
      <c r="X792" s="203"/>
      <c r="Y792" s="203"/>
      <c r="Z792" s="203"/>
      <c r="AA792" s="203"/>
      <c r="AB792" s="203"/>
      <c r="AC792" s="203"/>
    </row>
    <row r="793">
      <c r="A793" s="203"/>
      <c r="B793" s="203"/>
      <c r="C793" s="203"/>
      <c r="D793" s="203"/>
      <c r="E793" s="203"/>
      <c r="F793" s="203"/>
      <c r="G793" s="203"/>
      <c r="H793" s="203"/>
      <c r="I793" s="203"/>
      <c r="J793" s="203"/>
      <c r="K793" s="203"/>
      <c r="L793" s="203"/>
      <c r="M793" s="203"/>
      <c r="N793" s="203"/>
      <c r="O793" s="203"/>
      <c r="P793" s="203"/>
      <c r="Q793" s="203"/>
      <c r="R793" s="203"/>
      <c r="S793" s="203"/>
      <c r="T793" s="203"/>
      <c r="U793" s="203"/>
      <c r="V793" s="203"/>
      <c r="W793" s="203"/>
      <c r="X793" s="203"/>
      <c r="Y793" s="203"/>
      <c r="Z793" s="203"/>
      <c r="AA793" s="203"/>
      <c r="AB793" s="203"/>
      <c r="AC793" s="203"/>
    </row>
    <row r="794">
      <c r="A794" s="203"/>
      <c r="B794" s="203"/>
      <c r="C794" s="203"/>
      <c r="D794" s="203"/>
      <c r="E794" s="203"/>
      <c r="F794" s="203"/>
      <c r="G794" s="203"/>
      <c r="H794" s="203"/>
      <c r="I794" s="203"/>
      <c r="J794" s="203"/>
      <c r="K794" s="203"/>
      <c r="L794" s="203"/>
      <c r="M794" s="203"/>
      <c r="N794" s="203"/>
      <c r="O794" s="203"/>
      <c r="P794" s="203"/>
      <c r="Q794" s="203"/>
      <c r="R794" s="203"/>
      <c r="S794" s="203"/>
      <c r="T794" s="203"/>
      <c r="U794" s="203"/>
      <c r="V794" s="203"/>
      <c r="W794" s="203"/>
      <c r="X794" s="203"/>
      <c r="Y794" s="203"/>
      <c r="Z794" s="203"/>
      <c r="AA794" s="203"/>
      <c r="AB794" s="203"/>
      <c r="AC794" s="203"/>
    </row>
    <row r="795">
      <c r="A795" s="203"/>
      <c r="B795" s="203"/>
      <c r="C795" s="203"/>
      <c r="D795" s="203"/>
      <c r="E795" s="203"/>
      <c r="F795" s="203"/>
      <c r="G795" s="203"/>
      <c r="H795" s="203"/>
      <c r="I795" s="203"/>
      <c r="J795" s="203"/>
      <c r="K795" s="203"/>
      <c r="L795" s="203"/>
      <c r="M795" s="203"/>
      <c r="N795" s="203"/>
      <c r="O795" s="203"/>
      <c r="P795" s="203"/>
      <c r="Q795" s="203"/>
      <c r="R795" s="203"/>
      <c r="S795" s="203"/>
      <c r="T795" s="203"/>
      <c r="U795" s="203"/>
      <c r="V795" s="203"/>
      <c r="W795" s="203"/>
      <c r="X795" s="203"/>
      <c r="Y795" s="203"/>
      <c r="Z795" s="203"/>
      <c r="AA795" s="203"/>
      <c r="AB795" s="203"/>
      <c r="AC795" s="203"/>
    </row>
    <row r="796">
      <c r="A796" s="203"/>
      <c r="B796" s="203"/>
      <c r="C796" s="203"/>
      <c r="D796" s="203"/>
      <c r="E796" s="203"/>
      <c r="F796" s="203"/>
      <c r="G796" s="203"/>
      <c r="H796" s="203"/>
      <c r="I796" s="203"/>
      <c r="J796" s="203"/>
      <c r="K796" s="203"/>
      <c r="L796" s="203"/>
      <c r="M796" s="203"/>
      <c r="N796" s="203"/>
      <c r="O796" s="203"/>
      <c r="P796" s="203"/>
      <c r="Q796" s="203"/>
      <c r="R796" s="203"/>
      <c r="S796" s="203"/>
      <c r="T796" s="203"/>
      <c r="U796" s="203"/>
      <c r="V796" s="203"/>
      <c r="W796" s="203"/>
      <c r="X796" s="203"/>
      <c r="Y796" s="203"/>
      <c r="Z796" s="203"/>
      <c r="AA796" s="203"/>
      <c r="AB796" s="203"/>
      <c r="AC796" s="203"/>
    </row>
    <row r="797">
      <c r="A797" s="203"/>
      <c r="B797" s="203"/>
      <c r="C797" s="203"/>
      <c r="D797" s="203"/>
      <c r="E797" s="203"/>
      <c r="F797" s="203"/>
      <c r="G797" s="203"/>
      <c r="H797" s="203"/>
      <c r="I797" s="203"/>
      <c r="J797" s="203"/>
      <c r="K797" s="203"/>
      <c r="L797" s="203"/>
      <c r="M797" s="203"/>
      <c r="N797" s="203"/>
      <c r="O797" s="203"/>
      <c r="P797" s="203"/>
      <c r="Q797" s="203"/>
      <c r="R797" s="203"/>
      <c r="S797" s="203"/>
      <c r="T797" s="203"/>
      <c r="U797" s="203"/>
      <c r="V797" s="203"/>
      <c r="W797" s="203"/>
      <c r="X797" s="203"/>
      <c r="Y797" s="203"/>
      <c r="Z797" s="203"/>
      <c r="AA797" s="203"/>
      <c r="AB797" s="203"/>
      <c r="AC797" s="203"/>
    </row>
    <row r="798">
      <c r="A798" s="203"/>
      <c r="B798" s="203"/>
      <c r="C798" s="203"/>
      <c r="D798" s="203"/>
      <c r="E798" s="203"/>
      <c r="F798" s="203"/>
      <c r="G798" s="203"/>
      <c r="H798" s="203"/>
      <c r="I798" s="203"/>
      <c r="J798" s="203"/>
      <c r="K798" s="203"/>
      <c r="L798" s="203"/>
      <c r="M798" s="203"/>
      <c r="N798" s="203"/>
      <c r="O798" s="203"/>
      <c r="P798" s="203"/>
      <c r="Q798" s="203"/>
      <c r="R798" s="203"/>
      <c r="S798" s="203"/>
      <c r="T798" s="203"/>
      <c r="U798" s="203"/>
      <c r="V798" s="203"/>
      <c r="W798" s="203"/>
      <c r="X798" s="203"/>
      <c r="Y798" s="203"/>
      <c r="Z798" s="203"/>
      <c r="AA798" s="203"/>
      <c r="AB798" s="203"/>
      <c r="AC798" s="203"/>
    </row>
    <row r="799">
      <c r="A799" s="203"/>
      <c r="B799" s="203"/>
      <c r="C799" s="203"/>
      <c r="D799" s="203"/>
      <c r="E799" s="203"/>
      <c r="F799" s="203"/>
      <c r="G799" s="203"/>
      <c r="H799" s="203"/>
      <c r="I799" s="203"/>
      <c r="J799" s="203"/>
      <c r="K799" s="203"/>
      <c r="L799" s="203"/>
      <c r="M799" s="203"/>
      <c r="N799" s="203"/>
      <c r="O799" s="203"/>
      <c r="P799" s="203"/>
      <c r="Q799" s="203"/>
      <c r="R799" s="203"/>
      <c r="S799" s="203"/>
      <c r="T799" s="203"/>
      <c r="U799" s="203"/>
      <c r="V799" s="203"/>
      <c r="W799" s="203"/>
      <c r="X799" s="203"/>
      <c r="Y799" s="203"/>
      <c r="Z799" s="203"/>
      <c r="AA799" s="203"/>
      <c r="AB799" s="203"/>
      <c r="AC799" s="203"/>
    </row>
    <row r="800">
      <c r="A800" s="203"/>
      <c r="B800" s="203"/>
      <c r="C800" s="203"/>
      <c r="D800" s="203"/>
      <c r="E800" s="203"/>
      <c r="F800" s="203"/>
      <c r="G800" s="203"/>
      <c r="H800" s="203"/>
      <c r="I800" s="203"/>
      <c r="J800" s="203"/>
      <c r="K800" s="203"/>
      <c r="L800" s="203"/>
      <c r="M800" s="203"/>
      <c r="N800" s="203"/>
      <c r="O800" s="203"/>
      <c r="P800" s="203"/>
      <c r="Q800" s="203"/>
      <c r="R800" s="203"/>
      <c r="S800" s="203"/>
      <c r="T800" s="203"/>
      <c r="U800" s="203"/>
      <c r="V800" s="203"/>
      <c r="W800" s="203"/>
      <c r="X800" s="203"/>
      <c r="Y800" s="203"/>
      <c r="Z800" s="203"/>
      <c r="AA800" s="203"/>
      <c r="AB800" s="203"/>
      <c r="AC800" s="203"/>
    </row>
    <row r="801">
      <c r="A801" s="203"/>
      <c r="B801" s="203"/>
      <c r="C801" s="203"/>
      <c r="D801" s="203"/>
      <c r="E801" s="203"/>
      <c r="F801" s="203"/>
      <c r="G801" s="203"/>
      <c r="H801" s="203"/>
      <c r="I801" s="203"/>
      <c r="J801" s="203"/>
      <c r="K801" s="203"/>
      <c r="L801" s="203"/>
      <c r="M801" s="203"/>
      <c r="N801" s="203"/>
      <c r="O801" s="203"/>
      <c r="P801" s="203"/>
      <c r="Q801" s="203"/>
      <c r="R801" s="203"/>
      <c r="S801" s="203"/>
      <c r="T801" s="203"/>
      <c r="U801" s="203"/>
      <c r="V801" s="203"/>
      <c r="W801" s="203"/>
      <c r="X801" s="203"/>
      <c r="Y801" s="203"/>
      <c r="Z801" s="203"/>
      <c r="AA801" s="203"/>
      <c r="AB801" s="203"/>
      <c r="AC801" s="203"/>
    </row>
    <row r="802">
      <c r="A802" s="203"/>
      <c r="B802" s="203"/>
      <c r="C802" s="203"/>
      <c r="D802" s="203"/>
      <c r="E802" s="203"/>
      <c r="F802" s="203"/>
      <c r="G802" s="203"/>
      <c r="H802" s="203"/>
      <c r="I802" s="203"/>
      <c r="J802" s="203"/>
      <c r="K802" s="203"/>
      <c r="L802" s="203"/>
      <c r="M802" s="203"/>
      <c r="N802" s="203"/>
      <c r="O802" s="203"/>
      <c r="P802" s="203"/>
      <c r="Q802" s="203"/>
      <c r="R802" s="203"/>
      <c r="S802" s="203"/>
      <c r="T802" s="203"/>
      <c r="U802" s="203"/>
      <c r="V802" s="203"/>
      <c r="W802" s="203"/>
      <c r="X802" s="203"/>
      <c r="Y802" s="203"/>
      <c r="Z802" s="203"/>
      <c r="AA802" s="203"/>
      <c r="AB802" s="203"/>
      <c r="AC802" s="203"/>
    </row>
    <row r="803">
      <c r="A803" s="203"/>
      <c r="B803" s="203"/>
      <c r="C803" s="203"/>
      <c r="D803" s="203"/>
      <c r="E803" s="203"/>
      <c r="F803" s="203"/>
      <c r="G803" s="203"/>
      <c r="H803" s="203"/>
      <c r="I803" s="203"/>
      <c r="J803" s="203"/>
      <c r="K803" s="203"/>
      <c r="L803" s="203"/>
      <c r="M803" s="203"/>
      <c r="N803" s="203"/>
      <c r="O803" s="203"/>
      <c r="P803" s="203"/>
      <c r="Q803" s="203"/>
      <c r="R803" s="203"/>
      <c r="S803" s="203"/>
      <c r="T803" s="203"/>
      <c r="U803" s="203"/>
      <c r="V803" s="203"/>
      <c r="W803" s="203"/>
      <c r="X803" s="203"/>
      <c r="Y803" s="203"/>
      <c r="Z803" s="203"/>
      <c r="AA803" s="203"/>
      <c r="AB803" s="203"/>
      <c r="AC803" s="203"/>
    </row>
    <row r="804">
      <c r="A804" s="203"/>
      <c r="B804" s="203"/>
      <c r="C804" s="203"/>
      <c r="D804" s="203"/>
      <c r="E804" s="203"/>
      <c r="F804" s="203"/>
      <c r="G804" s="203"/>
      <c r="H804" s="203"/>
      <c r="I804" s="203"/>
      <c r="J804" s="203"/>
      <c r="K804" s="203"/>
      <c r="L804" s="203"/>
      <c r="M804" s="203"/>
      <c r="N804" s="203"/>
      <c r="O804" s="203"/>
      <c r="P804" s="203"/>
      <c r="Q804" s="203"/>
      <c r="R804" s="203"/>
      <c r="S804" s="203"/>
      <c r="T804" s="203"/>
      <c r="U804" s="203"/>
      <c r="V804" s="203"/>
      <c r="W804" s="203"/>
      <c r="X804" s="203"/>
      <c r="Y804" s="203"/>
      <c r="Z804" s="203"/>
      <c r="AA804" s="203"/>
      <c r="AB804" s="203"/>
      <c r="AC804" s="203"/>
    </row>
    <row r="805">
      <c r="A805" s="203"/>
      <c r="B805" s="203"/>
      <c r="C805" s="203"/>
      <c r="D805" s="203"/>
      <c r="E805" s="203"/>
      <c r="F805" s="203"/>
      <c r="G805" s="203"/>
      <c r="H805" s="203"/>
      <c r="I805" s="203"/>
      <c r="J805" s="203"/>
      <c r="K805" s="203"/>
      <c r="L805" s="203"/>
      <c r="M805" s="203"/>
      <c r="N805" s="203"/>
      <c r="O805" s="203"/>
      <c r="P805" s="203"/>
      <c r="Q805" s="203"/>
      <c r="R805" s="203"/>
      <c r="S805" s="203"/>
      <c r="T805" s="203"/>
      <c r="U805" s="203"/>
      <c r="V805" s="203"/>
      <c r="W805" s="203"/>
      <c r="X805" s="203"/>
      <c r="Y805" s="203"/>
      <c r="Z805" s="203"/>
      <c r="AA805" s="203"/>
      <c r="AB805" s="203"/>
      <c r="AC805" s="203"/>
    </row>
    <row r="806">
      <c r="A806" s="203"/>
      <c r="B806" s="203"/>
      <c r="C806" s="203"/>
      <c r="D806" s="203"/>
      <c r="E806" s="203"/>
      <c r="F806" s="203"/>
      <c r="G806" s="203"/>
      <c r="H806" s="203"/>
      <c r="I806" s="203"/>
      <c r="J806" s="203"/>
      <c r="K806" s="203"/>
      <c r="L806" s="203"/>
      <c r="M806" s="203"/>
      <c r="N806" s="203"/>
      <c r="O806" s="203"/>
      <c r="P806" s="203"/>
      <c r="Q806" s="203"/>
      <c r="R806" s="203"/>
      <c r="S806" s="203"/>
      <c r="T806" s="203"/>
      <c r="U806" s="203"/>
      <c r="V806" s="203"/>
      <c r="W806" s="203"/>
      <c r="X806" s="203"/>
      <c r="Y806" s="203"/>
      <c r="Z806" s="203"/>
      <c r="AA806" s="203"/>
      <c r="AB806" s="203"/>
      <c r="AC806" s="203"/>
    </row>
    <row r="807">
      <c r="A807" s="203"/>
      <c r="B807" s="203"/>
      <c r="C807" s="203"/>
      <c r="D807" s="203"/>
      <c r="E807" s="203"/>
      <c r="F807" s="203"/>
      <c r="G807" s="203"/>
      <c r="H807" s="203"/>
      <c r="I807" s="203"/>
      <c r="J807" s="203"/>
      <c r="K807" s="203"/>
      <c r="L807" s="203"/>
      <c r="M807" s="203"/>
      <c r="N807" s="203"/>
      <c r="O807" s="203"/>
      <c r="P807" s="203"/>
      <c r="Q807" s="203"/>
      <c r="R807" s="203"/>
      <c r="S807" s="203"/>
      <c r="T807" s="203"/>
      <c r="U807" s="203"/>
      <c r="V807" s="203"/>
      <c r="W807" s="203"/>
      <c r="X807" s="203"/>
      <c r="Y807" s="203"/>
      <c r="Z807" s="203"/>
      <c r="AA807" s="203"/>
      <c r="AB807" s="203"/>
      <c r="AC807" s="203"/>
    </row>
    <row r="808">
      <c r="A808" s="203"/>
      <c r="B808" s="203"/>
      <c r="C808" s="203"/>
      <c r="D808" s="203"/>
      <c r="E808" s="203"/>
      <c r="F808" s="203"/>
      <c r="G808" s="203"/>
      <c r="H808" s="203"/>
      <c r="I808" s="203"/>
      <c r="J808" s="203"/>
      <c r="K808" s="203"/>
      <c r="L808" s="203"/>
      <c r="M808" s="203"/>
      <c r="N808" s="203"/>
      <c r="O808" s="203"/>
      <c r="P808" s="203"/>
      <c r="Q808" s="203"/>
      <c r="R808" s="203"/>
      <c r="S808" s="203"/>
      <c r="T808" s="203"/>
      <c r="U808" s="203"/>
      <c r="V808" s="203"/>
      <c r="W808" s="203"/>
      <c r="X808" s="203"/>
      <c r="Y808" s="203"/>
      <c r="Z808" s="203"/>
      <c r="AA808" s="203"/>
      <c r="AB808" s="203"/>
      <c r="AC808" s="203"/>
    </row>
    <row r="809">
      <c r="A809" s="203"/>
      <c r="B809" s="203"/>
      <c r="C809" s="203"/>
      <c r="D809" s="203"/>
      <c r="E809" s="203"/>
      <c r="F809" s="203"/>
      <c r="G809" s="203"/>
      <c r="H809" s="203"/>
      <c r="I809" s="203"/>
      <c r="J809" s="203"/>
      <c r="K809" s="203"/>
      <c r="L809" s="203"/>
      <c r="M809" s="203"/>
      <c r="N809" s="203"/>
      <c r="O809" s="203"/>
      <c r="P809" s="203"/>
      <c r="Q809" s="203"/>
      <c r="R809" s="203"/>
      <c r="S809" s="203"/>
      <c r="T809" s="203"/>
      <c r="U809" s="203"/>
      <c r="V809" s="203"/>
      <c r="W809" s="203"/>
      <c r="X809" s="203"/>
      <c r="Y809" s="203"/>
      <c r="Z809" s="203"/>
      <c r="AA809" s="203"/>
      <c r="AB809" s="203"/>
      <c r="AC809" s="203"/>
    </row>
    <row r="810">
      <c r="A810" s="203"/>
      <c r="B810" s="203"/>
      <c r="C810" s="203"/>
      <c r="D810" s="203"/>
      <c r="E810" s="203"/>
      <c r="F810" s="203"/>
      <c r="G810" s="203"/>
      <c r="H810" s="203"/>
      <c r="I810" s="203"/>
      <c r="J810" s="203"/>
      <c r="K810" s="203"/>
      <c r="L810" s="203"/>
      <c r="M810" s="203"/>
      <c r="N810" s="203"/>
      <c r="O810" s="203"/>
      <c r="P810" s="203"/>
      <c r="Q810" s="203"/>
      <c r="R810" s="203"/>
      <c r="S810" s="203"/>
      <c r="T810" s="203"/>
      <c r="U810" s="203"/>
      <c r="V810" s="203"/>
      <c r="W810" s="203"/>
      <c r="X810" s="203"/>
      <c r="Y810" s="203"/>
      <c r="Z810" s="203"/>
      <c r="AA810" s="203"/>
      <c r="AB810" s="203"/>
      <c r="AC810" s="203"/>
    </row>
    <row r="811">
      <c r="A811" s="203"/>
      <c r="B811" s="203"/>
      <c r="C811" s="203"/>
      <c r="D811" s="203"/>
      <c r="E811" s="203"/>
      <c r="F811" s="203"/>
      <c r="G811" s="203"/>
      <c r="H811" s="203"/>
      <c r="I811" s="203"/>
      <c r="J811" s="203"/>
      <c r="K811" s="203"/>
      <c r="L811" s="203"/>
      <c r="M811" s="203"/>
      <c r="N811" s="203"/>
      <c r="O811" s="203"/>
      <c r="P811" s="203"/>
      <c r="Q811" s="203"/>
      <c r="R811" s="203"/>
      <c r="S811" s="203"/>
      <c r="T811" s="203"/>
      <c r="U811" s="203"/>
      <c r="V811" s="203"/>
      <c r="W811" s="203"/>
      <c r="X811" s="203"/>
      <c r="Y811" s="203"/>
      <c r="Z811" s="203"/>
      <c r="AA811" s="203"/>
      <c r="AB811" s="203"/>
      <c r="AC811" s="203"/>
    </row>
    <row r="812">
      <c r="A812" s="203"/>
      <c r="B812" s="203"/>
      <c r="C812" s="203"/>
      <c r="D812" s="203"/>
      <c r="E812" s="203"/>
      <c r="F812" s="203"/>
      <c r="G812" s="203"/>
      <c r="H812" s="203"/>
      <c r="I812" s="203"/>
      <c r="J812" s="203"/>
      <c r="K812" s="203"/>
      <c r="L812" s="203"/>
      <c r="M812" s="203"/>
      <c r="N812" s="203"/>
      <c r="O812" s="203"/>
      <c r="P812" s="203"/>
      <c r="Q812" s="203"/>
      <c r="R812" s="203"/>
      <c r="S812" s="203"/>
      <c r="T812" s="203"/>
      <c r="U812" s="203"/>
      <c r="V812" s="203"/>
      <c r="W812" s="203"/>
      <c r="X812" s="203"/>
      <c r="Y812" s="203"/>
      <c r="Z812" s="203"/>
      <c r="AA812" s="203"/>
      <c r="AB812" s="203"/>
      <c r="AC812" s="203"/>
    </row>
    <row r="813">
      <c r="A813" s="203"/>
      <c r="B813" s="203"/>
      <c r="C813" s="203"/>
      <c r="D813" s="203"/>
      <c r="E813" s="203"/>
      <c r="F813" s="203"/>
      <c r="G813" s="203"/>
      <c r="H813" s="203"/>
      <c r="I813" s="203"/>
      <c r="J813" s="203"/>
      <c r="K813" s="203"/>
      <c r="L813" s="203"/>
      <c r="M813" s="203"/>
      <c r="N813" s="203"/>
      <c r="O813" s="203"/>
      <c r="P813" s="203"/>
      <c r="Q813" s="203"/>
      <c r="R813" s="203"/>
      <c r="S813" s="203"/>
      <c r="T813" s="203"/>
      <c r="U813" s="203"/>
      <c r="V813" s="203"/>
      <c r="W813" s="203"/>
      <c r="X813" s="203"/>
      <c r="Y813" s="203"/>
      <c r="Z813" s="203"/>
      <c r="AA813" s="203"/>
      <c r="AB813" s="203"/>
      <c r="AC813" s="203"/>
    </row>
    <row r="814">
      <c r="A814" s="203"/>
      <c r="B814" s="203"/>
      <c r="C814" s="203"/>
      <c r="D814" s="203"/>
      <c r="E814" s="203"/>
      <c r="F814" s="203"/>
      <c r="G814" s="203"/>
      <c r="H814" s="203"/>
      <c r="I814" s="203"/>
      <c r="J814" s="203"/>
      <c r="K814" s="203"/>
      <c r="L814" s="203"/>
      <c r="M814" s="203"/>
      <c r="N814" s="203"/>
      <c r="O814" s="203"/>
      <c r="P814" s="203"/>
      <c r="Q814" s="203"/>
      <c r="R814" s="203"/>
      <c r="S814" s="203"/>
      <c r="T814" s="203"/>
      <c r="U814" s="203"/>
      <c r="V814" s="203"/>
      <c r="W814" s="203"/>
      <c r="X814" s="203"/>
      <c r="Y814" s="203"/>
      <c r="Z814" s="203"/>
      <c r="AA814" s="203"/>
      <c r="AB814" s="203"/>
      <c r="AC814" s="203"/>
    </row>
    <row r="815">
      <c r="A815" s="203"/>
      <c r="B815" s="203"/>
      <c r="C815" s="203"/>
      <c r="D815" s="203"/>
      <c r="E815" s="203"/>
      <c r="F815" s="203"/>
      <c r="G815" s="203"/>
      <c r="H815" s="203"/>
      <c r="I815" s="203"/>
      <c r="J815" s="203"/>
      <c r="K815" s="203"/>
      <c r="L815" s="203"/>
      <c r="M815" s="203"/>
      <c r="N815" s="203"/>
      <c r="O815" s="203"/>
      <c r="P815" s="203"/>
      <c r="Q815" s="203"/>
      <c r="R815" s="203"/>
      <c r="S815" s="203"/>
      <c r="T815" s="203"/>
      <c r="U815" s="203"/>
      <c r="V815" s="203"/>
      <c r="W815" s="203"/>
      <c r="X815" s="203"/>
      <c r="Y815" s="203"/>
      <c r="Z815" s="203"/>
      <c r="AA815" s="203"/>
      <c r="AB815" s="203"/>
      <c r="AC815" s="203"/>
    </row>
    <row r="816">
      <c r="A816" s="203"/>
      <c r="B816" s="203"/>
      <c r="C816" s="203"/>
      <c r="D816" s="203"/>
      <c r="E816" s="203"/>
      <c r="F816" s="203"/>
      <c r="G816" s="203"/>
      <c r="H816" s="203"/>
      <c r="I816" s="203"/>
      <c r="J816" s="203"/>
      <c r="K816" s="203"/>
      <c r="L816" s="203"/>
      <c r="M816" s="203"/>
      <c r="N816" s="203"/>
      <c r="O816" s="203"/>
      <c r="P816" s="203"/>
      <c r="Q816" s="203"/>
      <c r="R816" s="203"/>
      <c r="S816" s="203"/>
      <c r="T816" s="203"/>
      <c r="U816" s="203"/>
      <c r="V816" s="203"/>
      <c r="W816" s="203"/>
      <c r="X816" s="203"/>
      <c r="Y816" s="203"/>
      <c r="Z816" s="203"/>
      <c r="AA816" s="203"/>
      <c r="AB816" s="203"/>
      <c r="AC816" s="203"/>
    </row>
    <row r="817">
      <c r="A817" s="203"/>
      <c r="B817" s="203"/>
      <c r="C817" s="203"/>
      <c r="D817" s="203"/>
      <c r="E817" s="203"/>
      <c r="F817" s="203"/>
      <c r="G817" s="203"/>
      <c r="H817" s="203"/>
      <c r="I817" s="203"/>
      <c r="J817" s="203"/>
      <c r="K817" s="203"/>
      <c r="L817" s="203"/>
      <c r="M817" s="203"/>
      <c r="N817" s="203"/>
      <c r="O817" s="203"/>
      <c r="P817" s="203"/>
      <c r="Q817" s="203"/>
      <c r="R817" s="203"/>
      <c r="S817" s="203"/>
      <c r="T817" s="203"/>
      <c r="U817" s="203"/>
      <c r="V817" s="203"/>
      <c r="W817" s="203"/>
      <c r="X817" s="203"/>
      <c r="Y817" s="203"/>
      <c r="Z817" s="203"/>
      <c r="AA817" s="203"/>
      <c r="AB817" s="203"/>
      <c r="AC817" s="203"/>
    </row>
    <row r="818">
      <c r="A818" s="203"/>
      <c r="B818" s="203"/>
      <c r="C818" s="203"/>
      <c r="D818" s="203"/>
      <c r="E818" s="203"/>
      <c r="F818" s="203"/>
      <c r="G818" s="203"/>
      <c r="H818" s="203"/>
      <c r="I818" s="203"/>
      <c r="J818" s="203"/>
      <c r="K818" s="203"/>
      <c r="L818" s="203"/>
      <c r="M818" s="203"/>
      <c r="N818" s="203"/>
      <c r="O818" s="203"/>
      <c r="P818" s="203"/>
      <c r="Q818" s="203"/>
      <c r="R818" s="203"/>
      <c r="S818" s="203"/>
      <c r="T818" s="203"/>
      <c r="U818" s="203"/>
      <c r="V818" s="203"/>
      <c r="W818" s="203"/>
      <c r="X818" s="203"/>
      <c r="Y818" s="203"/>
      <c r="Z818" s="203"/>
      <c r="AA818" s="203"/>
      <c r="AB818" s="203"/>
      <c r="AC818" s="203"/>
    </row>
    <row r="819">
      <c r="A819" s="203"/>
      <c r="B819" s="203"/>
      <c r="C819" s="203"/>
      <c r="D819" s="203"/>
      <c r="E819" s="203"/>
      <c r="F819" s="203"/>
      <c r="G819" s="203"/>
      <c r="H819" s="203"/>
      <c r="I819" s="203"/>
      <c r="J819" s="203"/>
      <c r="K819" s="203"/>
      <c r="L819" s="203"/>
      <c r="M819" s="203"/>
      <c r="N819" s="203"/>
      <c r="O819" s="203"/>
      <c r="P819" s="203"/>
      <c r="Q819" s="203"/>
      <c r="R819" s="203"/>
      <c r="S819" s="203"/>
      <c r="T819" s="203"/>
      <c r="U819" s="203"/>
      <c r="V819" s="203"/>
      <c r="W819" s="203"/>
      <c r="X819" s="203"/>
      <c r="Y819" s="203"/>
      <c r="Z819" s="203"/>
      <c r="AA819" s="203"/>
      <c r="AB819" s="203"/>
      <c r="AC819" s="203"/>
    </row>
    <row r="820">
      <c r="A820" s="203"/>
      <c r="B820" s="203"/>
      <c r="C820" s="203"/>
      <c r="D820" s="203"/>
      <c r="E820" s="203"/>
      <c r="F820" s="203"/>
      <c r="G820" s="203"/>
      <c r="H820" s="203"/>
      <c r="I820" s="203"/>
      <c r="J820" s="203"/>
      <c r="K820" s="203"/>
      <c r="L820" s="203"/>
      <c r="M820" s="203"/>
      <c r="N820" s="203"/>
      <c r="O820" s="203"/>
      <c r="P820" s="203"/>
      <c r="Q820" s="203"/>
      <c r="R820" s="203"/>
      <c r="S820" s="203"/>
      <c r="T820" s="203"/>
      <c r="U820" s="203"/>
      <c r="V820" s="203"/>
      <c r="W820" s="203"/>
      <c r="X820" s="203"/>
      <c r="Y820" s="203"/>
      <c r="Z820" s="203"/>
      <c r="AA820" s="203"/>
      <c r="AB820" s="203"/>
      <c r="AC820" s="203"/>
    </row>
    <row r="821">
      <c r="A821" s="203"/>
      <c r="B821" s="203"/>
      <c r="C821" s="203"/>
      <c r="D821" s="203"/>
      <c r="E821" s="203"/>
      <c r="F821" s="203"/>
      <c r="G821" s="203"/>
      <c r="H821" s="203"/>
      <c r="I821" s="203"/>
      <c r="J821" s="203"/>
      <c r="K821" s="203"/>
      <c r="L821" s="203"/>
      <c r="M821" s="203"/>
      <c r="N821" s="203"/>
      <c r="O821" s="203"/>
      <c r="P821" s="203"/>
      <c r="Q821" s="203"/>
      <c r="R821" s="203"/>
      <c r="S821" s="203"/>
      <c r="T821" s="203"/>
      <c r="U821" s="203"/>
      <c r="V821" s="203"/>
      <c r="W821" s="203"/>
      <c r="X821" s="203"/>
      <c r="Y821" s="203"/>
      <c r="Z821" s="203"/>
      <c r="AA821" s="203"/>
      <c r="AB821" s="203"/>
      <c r="AC821" s="203"/>
    </row>
    <row r="822">
      <c r="A822" s="203"/>
      <c r="B822" s="203"/>
      <c r="C822" s="203"/>
      <c r="D822" s="203"/>
      <c r="E822" s="203"/>
      <c r="F822" s="203"/>
      <c r="G822" s="203"/>
      <c r="H822" s="203"/>
      <c r="I822" s="203"/>
      <c r="J822" s="203"/>
      <c r="K822" s="203"/>
      <c r="L822" s="203"/>
      <c r="M822" s="203"/>
      <c r="N822" s="203"/>
      <c r="O822" s="203"/>
      <c r="P822" s="203"/>
      <c r="Q822" s="203"/>
      <c r="R822" s="203"/>
      <c r="S822" s="203"/>
      <c r="T822" s="203"/>
      <c r="U822" s="203"/>
      <c r="V822" s="203"/>
      <c r="W822" s="203"/>
      <c r="X822" s="203"/>
      <c r="Y822" s="203"/>
      <c r="Z822" s="203"/>
      <c r="AA822" s="203"/>
      <c r="AB822" s="203"/>
      <c r="AC822" s="203"/>
    </row>
    <row r="823">
      <c r="A823" s="203"/>
      <c r="B823" s="203"/>
      <c r="C823" s="203"/>
      <c r="D823" s="203"/>
      <c r="E823" s="203"/>
      <c r="F823" s="203"/>
      <c r="G823" s="203"/>
      <c r="H823" s="203"/>
      <c r="I823" s="203"/>
      <c r="J823" s="203"/>
      <c r="K823" s="203"/>
      <c r="L823" s="203"/>
      <c r="M823" s="203"/>
      <c r="N823" s="203"/>
      <c r="O823" s="203"/>
      <c r="P823" s="203"/>
      <c r="Q823" s="203"/>
      <c r="R823" s="203"/>
      <c r="S823" s="203"/>
      <c r="T823" s="203"/>
      <c r="U823" s="203"/>
      <c r="V823" s="203"/>
      <c r="W823" s="203"/>
      <c r="X823" s="203"/>
      <c r="Y823" s="203"/>
      <c r="Z823" s="203"/>
      <c r="AA823" s="203"/>
      <c r="AB823" s="203"/>
      <c r="AC823" s="203"/>
    </row>
    <row r="824">
      <c r="A824" s="203"/>
      <c r="B824" s="203"/>
      <c r="C824" s="203"/>
      <c r="D824" s="203"/>
      <c r="E824" s="203"/>
      <c r="F824" s="203"/>
      <c r="G824" s="203"/>
      <c r="H824" s="203"/>
      <c r="I824" s="203"/>
      <c r="J824" s="203"/>
      <c r="K824" s="203"/>
      <c r="L824" s="203"/>
      <c r="M824" s="203"/>
      <c r="N824" s="203"/>
      <c r="O824" s="203"/>
      <c r="P824" s="203"/>
      <c r="Q824" s="203"/>
      <c r="R824" s="203"/>
      <c r="S824" s="203"/>
      <c r="T824" s="203"/>
      <c r="U824" s="203"/>
      <c r="V824" s="203"/>
      <c r="W824" s="203"/>
      <c r="X824" s="203"/>
      <c r="Y824" s="203"/>
      <c r="Z824" s="203"/>
      <c r="AA824" s="203"/>
      <c r="AB824" s="203"/>
      <c r="AC824" s="203"/>
    </row>
    <row r="825">
      <c r="A825" s="203"/>
      <c r="B825" s="203"/>
      <c r="C825" s="203"/>
      <c r="D825" s="203"/>
      <c r="E825" s="203"/>
      <c r="F825" s="203"/>
      <c r="G825" s="203"/>
      <c r="H825" s="203"/>
      <c r="I825" s="203"/>
      <c r="J825" s="203"/>
      <c r="K825" s="203"/>
      <c r="L825" s="203"/>
      <c r="M825" s="203"/>
      <c r="N825" s="203"/>
      <c r="O825" s="203"/>
      <c r="P825" s="203"/>
      <c r="Q825" s="203"/>
      <c r="R825" s="203"/>
      <c r="S825" s="203"/>
      <c r="T825" s="203"/>
      <c r="U825" s="203"/>
      <c r="V825" s="203"/>
      <c r="W825" s="203"/>
      <c r="X825" s="203"/>
      <c r="Y825" s="203"/>
      <c r="Z825" s="203"/>
      <c r="AA825" s="203"/>
      <c r="AB825" s="203"/>
      <c r="AC825" s="203"/>
    </row>
    <row r="826">
      <c r="A826" s="203"/>
      <c r="B826" s="203"/>
      <c r="C826" s="203"/>
      <c r="D826" s="203"/>
      <c r="E826" s="203"/>
      <c r="F826" s="203"/>
      <c r="G826" s="203"/>
      <c r="H826" s="203"/>
      <c r="I826" s="203"/>
      <c r="J826" s="203"/>
      <c r="K826" s="203"/>
      <c r="L826" s="203"/>
      <c r="M826" s="203"/>
      <c r="N826" s="203"/>
      <c r="O826" s="203"/>
      <c r="P826" s="203"/>
      <c r="Q826" s="203"/>
      <c r="R826" s="203"/>
      <c r="S826" s="203"/>
      <c r="T826" s="203"/>
      <c r="U826" s="203"/>
      <c r="V826" s="203"/>
      <c r="W826" s="203"/>
      <c r="X826" s="203"/>
      <c r="Y826" s="203"/>
      <c r="Z826" s="203"/>
      <c r="AA826" s="203"/>
      <c r="AB826" s="203"/>
      <c r="AC826" s="203"/>
    </row>
    <row r="827">
      <c r="A827" s="203"/>
      <c r="B827" s="203"/>
      <c r="C827" s="203"/>
      <c r="D827" s="203"/>
      <c r="E827" s="203"/>
      <c r="F827" s="203"/>
      <c r="G827" s="203"/>
      <c r="H827" s="203"/>
      <c r="I827" s="203"/>
      <c r="J827" s="203"/>
      <c r="K827" s="203"/>
      <c r="L827" s="203"/>
      <c r="M827" s="203"/>
      <c r="N827" s="203"/>
      <c r="O827" s="203"/>
      <c r="P827" s="203"/>
      <c r="Q827" s="203"/>
      <c r="R827" s="203"/>
      <c r="S827" s="203"/>
      <c r="T827" s="203"/>
      <c r="U827" s="203"/>
      <c r="V827" s="203"/>
      <c r="W827" s="203"/>
      <c r="X827" s="203"/>
      <c r="Y827" s="203"/>
      <c r="Z827" s="203"/>
      <c r="AA827" s="203"/>
      <c r="AB827" s="203"/>
      <c r="AC827" s="203"/>
    </row>
    <row r="828">
      <c r="A828" s="203"/>
      <c r="B828" s="203"/>
      <c r="C828" s="203"/>
      <c r="D828" s="203"/>
      <c r="E828" s="203"/>
      <c r="F828" s="203"/>
      <c r="G828" s="203"/>
      <c r="H828" s="203"/>
      <c r="I828" s="203"/>
      <c r="J828" s="203"/>
      <c r="K828" s="203"/>
      <c r="L828" s="203"/>
      <c r="M828" s="203"/>
      <c r="N828" s="203"/>
      <c r="O828" s="203"/>
      <c r="P828" s="203"/>
      <c r="Q828" s="203"/>
      <c r="R828" s="203"/>
      <c r="S828" s="203"/>
      <c r="T828" s="203"/>
      <c r="U828" s="203"/>
      <c r="V828" s="203"/>
      <c r="W828" s="203"/>
      <c r="X828" s="203"/>
      <c r="Y828" s="203"/>
      <c r="Z828" s="203"/>
      <c r="AA828" s="203"/>
      <c r="AB828" s="203"/>
      <c r="AC828" s="203"/>
    </row>
    <row r="829">
      <c r="A829" s="203"/>
      <c r="B829" s="203"/>
      <c r="C829" s="203"/>
      <c r="D829" s="203"/>
      <c r="E829" s="203"/>
      <c r="F829" s="203"/>
      <c r="G829" s="203"/>
      <c r="H829" s="203"/>
      <c r="I829" s="203"/>
      <c r="J829" s="203"/>
      <c r="K829" s="203"/>
      <c r="L829" s="203"/>
      <c r="M829" s="203"/>
      <c r="N829" s="203"/>
      <c r="O829" s="203"/>
      <c r="P829" s="203"/>
      <c r="Q829" s="203"/>
      <c r="R829" s="203"/>
      <c r="S829" s="203"/>
      <c r="T829" s="203"/>
      <c r="U829" s="203"/>
      <c r="V829" s="203"/>
      <c r="W829" s="203"/>
      <c r="X829" s="203"/>
      <c r="Y829" s="203"/>
      <c r="Z829" s="203"/>
      <c r="AA829" s="203"/>
      <c r="AB829" s="203"/>
      <c r="AC829" s="203"/>
    </row>
    <row r="830">
      <c r="A830" s="203"/>
      <c r="B830" s="203"/>
      <c r="C830" s="203"/>
      <c r="D830" s="203"/>
      <c r="E830" s="203"/>
      <c r="F830" s="203"/>
      <c r="G830" s="203"/>
      <c r="H830" s="203"/>
      <c r="I830" s="203"/>
      <c r="J830" s="203"/>
      <c r="K830" s="203"/>
      <c r="L830" s="203"/>
      <c r="M830" s="203"/>
      <c r="N830" s="203"/>
      <c r="O830" s="203"/>
      <c r="P830" s="203"/>
      <c r="Q830" s="203"/>
      <c r="R830" s="203"/>
      <c r="S830" s="203"/>
      <c r="T830" s="203"/>
      <c r="U830" s="203"/>
      <c r="V830" s="203"/>
      <c r="W830" s="203"/>
      <c r="X830" s="203"/>
      <c r="Y830" s="203"/>
      <c r="Z830" s="203"/>
      <c r="AA830" s="203"/>
      <c r="AB830" s="203"/>
      <c r="AC830" s="203"/>
    </row>
    <row r="831">
      <c r="A831" s="203"/>
      <c r="B831" s="203"/>
      <c r="C831" s="203"/>
      <c r="D831" s="203"/>
      <c r="E831" s="203"/>
      <c r="F831" s="203"/>
      <c r="G831" s="203"/>
      <c r="H831" s="203"/>
      <c r="I831" s="203"/>
      <c r="J831" s="203"/>
      <c r="K831" s="203"/>
      <c r="L831" s="203"/>
      <c r="M831" s="203"/>
      <c r="N831" s="203"/>
      <c r="O831" s="203"/>
      <c r="P831" s="203"/>
      <c r="Q831" s="203"/>
      <c r="R831" s="203"/>
      <c r="S831" s="203"/>
      <c r="T831" s="203"/>
      <c r="U831" s="203"/>
      <c r="V831" s="203"/>
      <c r="W831" s="203"/>
      <c r="X831" s="203"/>
      <c r="Y831" s="203"/>
      <c r="Z831" s="203"/>
      <c r="AA831" s="203"/>
      <c r="AB831" s="203"/>
      <c r="AC831" s="203"/>
    </row>
    <row r="832">
      <c r="A832" s="203"/>
      <c r="B832" s="203"/>
      <c r="C832" s="203"/>
      <c r="D832" s="203"/>
      <c r="E832" s="203"/>
      <c r="F832" s="203"/>
      <c r="G832" s="203"/>
      <c r="H832" s="203"/>
      <c r="I832" s="203"/>
      <c r="J832" s="203"/>
      <c r="K832" s="203"/>
      <c r="L832" s="203"/>
      <c r="M832" s="203"/>
      <c r="N832" s="203"/>
      <c r="O832" s="203"/>
      <c r="P832" s="203"/>
      <c r="Q832" s="203"/>
      <c r="R832" s="203"/>
      <c r="S832" s="203"/>
      <c r="T832" s="203"/>
      <c r="U832" s="203"/>
      <c r="V832" s="203"/>
      <c r="W832" s="203"/>
      <c r="X832" s="203"/>
      <c r="Y832" s="203"/>
      <c r="Z832" s="203"/>
      <c r="AA832" s="203"/>
      <c r="AB832" s="203"/>
      <c r="AC832" s="203"/>
    </row>
    <row r="833">
      <c r="A833" s="203"/>
      <c r="B833" s="203"/>
      <c r="C833" s="203"/>
      <c r="D833" s="203"/>
      <c r="E833" s="203"/>
      <c r="F833" s="203"/>
      <c r="G833" s="203"/>
      <c r="H833" s="203"/>
      <c r="I833" s="203"/>
      <c r="J833" s="203"/>
      <c r="K833" s="203"/>
      <c r="L833" s="203"/>
      <c r="M833" s="203"/>
      <c r="N833" s="203"/>
      <c r="O833" s="203"/>
      <c r="P833" s="203"/>
      <c r="Q833" s="203"/>
      <c r="R833" s="203"/>
      <c r="S833" s="203"/>
      <c r="T833" s="203"/>
      <c r="U833" s="203"/>
      <c r="V833" s="203"/>
      <c r="W833" s="203"/>
      <c r="X833" s="203"/>
      <c r="Y833" s="203"/>
      <c r="Z833" s="203"/>
      <c r="AA833" s="203"/>
      <c r="AB833" s="203"/>
      <c r="AC833" s="203"/>
    </row>
    <row r="834">
      <c r="A834" s="203"/>
      <c r="B834" s="203"/>
      <c r="C834" s="203"/>
      <c r="D834" s="203"/>
      <c r="E834" s="203"/>
      <c r="F834" s="203"/>
      <c r="G834" s="203"/>
      <c r="H834" s="203"/>
      <c r="I834" s="203"/>
      <c r="J834" s="203"/>
      <c r="K834" s="203"/>
      <c r="L834" s="203"/>
      <c r="M834" s="203"/>
      <c r="N834" s="203"/>
      <c r="O834" s="203"/>
      <c r="P834" s="203"/>
      <c r="Q834" s="203"/>
      <c r="R834" s="203"/>
      <c r="S834" s="203"/>
      <c r="T834" s="203"/>
      <c r="U834" s="203"/>
      <c r="V834" s="203"/>
      <c r="W834" s="203"/>
      <c r="X834" s="203"/>
      <c r="Y834" s="203"/>
      <c r="Z834" s="203"/>
      <c r="AA834" s="203"/>
      <c r="AB834" s="203"/>
      <c r="AC834" s="203"/>
    </row>
    <row r="835">
      <c r="A835" s="203"/>
      <c r="B835" s="203"/>
      <c r="C835" s="203"/>
      <c r="D835" s="203"/>
      <c r="E835" s="203"/>
      <c r="F835" s="203"/>
      <c r="G835" s="203"/>
      <c r="H835" s="203"/>
      <c r="I835" s="203"/>
      <c r="J835" s="203"/>
      <c r="K835" s="203"/>
      <c r="L835" s="203"/>
      <c r="M835" s="203"/>
      <c r="N835" s="203"/>
      <c r="O835" s="203"/>
      <c r="P835" s="203"/>
      <c r="Q835" s="203"/>
      <c r="R835" s="203"/>
      <c r="S835" s="203"/>
      <c r="T835" s="203"/>
      <c r="U835" s="203"/>
      <c r="V835" s="203"/>
      <c r="W835" s="203"/>
      <c r="X835" s="203"/>
      <c r="Y835" s="203"/>
      <c r="Z835" s="203"/>
      <c r="AA835" s="203"/>
      <c r="AB835" s="203"/>
      <c r="AC835" s="203"/>
    </row>
    <row r="836">
      <c r="A836" s="203"/>
      <c r="B836" s="203"/>
      <c r="C836" s="203"/>
      <c r="D836" s="203"/>
      <c r="E836" s="203"/>
      <c r="F836" s="203"/>
      <c r="G836" s="203"/>
      <c r="H836" s="203"/>
      <c r="I836" s="203"/>
      <c r="J836" s="203"/>
      <c r="K836" s="203"/>
      <c r="L836" s="203"/>
      <c r="M836" s="203"/>
      <c r="N836" s="203"/>
      <c r="O836" s="203"/>
      <c r="P836" s="203"/>
      <c r="Q836" s="203"/>
      <c r="R836" s="203"/>
      <c r="S836" s="203"/>
      <c r="T836" s="203"/>
      <c r="U836" s="203"/>
      <c r="V836" s="203"/>
      <c r="W836" s="203"/>
      <c r="X836" s="203"/>
      <c r="Y836" s="203"/>
      <c r="Z836" s="203"/>
      <c r="AA836" s="203"/>
      <c r="AB836" s="203"/>
      <c r="AC836" s="203"/>
    </row>
    <row r="837">
      <c r="A837" s="203"/>
      <c r="B837" s="203"/>
      <c r="C837" s="203"/>
      <c r="D837" s="203"/>
      <c r="E837" s="203"/>
      <c r="F837" s="203"/>
      <c r="G837" s="203"/>
      <c r="H837" s="203"/>
      <c r="I837" s="203"/>
      <c r="J837" s="203"/>
      <c r="K837" s="203"/>
      <c r="L837" s="203"/>
      <c r="M837" s="203"/>
      <c r="N837" s="203"/>
      <c r="O837" s="203"/>
      <c r="P837" s="203"/>
      <c r="Q837" s="203"/>
      <c r="R837" s="203"/>
      <c r="S837" s="203"/>
      <c r="T837" s="203"/>
      <c r="U837" s="203"/>
      <c r="V837" s="203"/>
      <c r="W837" s="203"/>
      <c r="X837" s="203"/>
      <c r="Y837" s="203"/>
      <c r="Z837" s="203"/>
      <c r="AA837" s="203"/>
      <c r="AB837" s="203"/>
      <c r="AC837" s="203"/>
    </row>
    <row r="838">
      <c r="A838" s="203"/>
      <c r="B838" s="203"/>
      <c r="C838" s="203"/>
      <c r="D838" s="203"/>
      <c r="E838" s="203"/>
      <c r="F838" s="203"/>
      <c r="G838" s="203"/>
      <c r="H838" s="203"/>
      <c r="I838" s="203"/>
      <c r="J838" s="203"/>
      <c r="K838" s="203"/>
      <c r="L838" s="203"/>
      <c r="M838" s="203"/>
      <c r="N838" s="203"/>
      <c r="O838" s="203"/>
      <c r="P838" s="203"/>
      <c r="Q838" s="203"/>
      <c r="R838" s="203"/>
      <c r="S838" s="203"/>
      <c r="T838" s="203"/>
      <c r="U838" s="203"/>
      <c r="V838" s="203"/>
      <c r="W838" s="203"/>
      <c r="X838" s="203"/>
      <c r="Y838" s="203"/>
      <c r="Z838" s="203"/>
      <c r="AA838" s="203"/>
      <c r="AB838" s="203"/>
      <c r="AC838" s="203"/>
    </row>
    <row r="839">
      <c r="A839" s="203"/>
      <c r="B839" s="203"/>
      <c r="C839" s="203"/>
      <c r="D839" s="203"/>
      <c r="E839" s="203"/>
      <c r="F839" s="203"/>
      <c r="G839" s="203"/>
      <c r="H839" s="203"/>
      <c r="I839" s="203"/>
      <c r="J839" s="203"/>
      <c r="K839" s="203"/>
      <c r="L839" s="203"/>
      <c r="M839" s="203"/>
      <c r="N839" s="203"/>
      <c r="O839" s="203"/>
      <c r="P839" s="203"/>
      <c r="Q839" s="203"/>
      <c r="R839" s="203"/>
      <c r="S839" s="203"/>
      <c r="T839" s="203"/>
      <c r="U839" s="203"/>
      <c r="V839" s="203"/>
      <c r="W839" s="203"/>
      <c r="X839" s="203"/>
      <c r="Y839" s="203"/>
      <c r="Z839" s="203"/>
      <c r="AA839" s="203"/>
      <c r="AB839" s="203"/>
      <c r="AC839" s="203"/>
    </row>
    <row r="840">
      <c r="A840" s="203"/>
      <c r="B840" s="203"/>
      <c r="C840" s="203"/>
      <c r="D840" s="203"/>
      <c r="E840" s="203"/>
      <c r="F840" s="203"/>
      <c r="G840" s="203"/>
      <c r="H840" s="203"/>
      <c r="I840" s="203"/>
      <c r="J840" s="203"/>
      <c r="K840" s="203"/>
      <c r="L840" s="203"/>
      <c r="M840" s="203"/>
      <c r="N840" s="203"/>
      <c r="O840" s="203"/>
      <c r="P840" s="203"/>
      <c r="Q840" s="203"/>
      <c r="R840" s="203"/>
      <c r="S840" s="203"/>
      <c r="T840" s="203"/>
      <c r="U840" s="203"/>
      <c r="V840" s="203"/>
      <c r="W840" s="203"/>
      <c r="X840" s="203"/>
      <c r="Y840" s="203"/>
      <c r="Z840" s="203"/>
      <c r="AA840" s="203"/>
      <c r="AB840" s="203"/>
      <c r="AC840" s="203"/>
    </row>
    <row r="841">
      <c r="A841" s="203"/>
      <c r="B841" s="203"/>
      <c r="C841" s="203"/>
      <c r="D841" s="203"/>
      <c r="E841" s="203"/>
      <c r="F841" s="203"/>
      <c r="G841" s="203"/>
      <c r="H841" s="203"/>
      <c r="I841" s="203"/>
      <c r="J841" s="203"/>
      <c r="K841" s="203"/>
      <c r="L841" s="203"/>
      <c r="M841" s="203"/>
      <c r="N841" s="203"/>
      <c r="O841" s="203"/>
      <c r="P841" s="203"/>
      <c r="Q841" s="203"/>
      <c r="R841" s="203"/>
      <c r="S841" s="203"/>
      <c r="T841" s="203"/>
      <c r="U841" s="203"/>
      <c r="V841" s="203"/>
      <c r="W841" s="203"/>
      <c r="X841" s="203"/>
      <c r="Y841" s="203"/>
      <c r="Z841" s="203"/>
      <c r="AA841" s="203"/>
      <c r="AB841" s="203"/>
      <c r="AC841" s="203"/>
    </row>
    <row r="842">
      <c r="A842" s="203"/>
      <c r="B842" s="203"/>
      <c r="C842" s="203"/>
      <c r="D842" s="203"/>
      <c r="E842" s="203"/>
      <c r="F842" s="203"/>
      <c r="G842" s="203"/>
      <c r="H842" s="203"/>
      <c r="I842" s="203"/>
      <c r="J842" s="203"/>
      <c r="K842" s="203"/>
      <c r="L842" s="203"/>
      <c r="M842" s="203"/>
      <c r="N842" s="203"/>
      <c r="O842" s="203"/>
      <c r="P842" s="203"/>
      <c r="Q842" s="203"/>
      <c r="R842" s="203"/>
      <c r="S842" s="203"/>
      <c r="T842" s="203"/>
      <c r="U842" s="203"/>
      <c r="V842" s="203"/>
      <c r="W842" s="203"/>
      <c r="X842" s="203"/>
      <c r="Y842" s="203"/>
      <c r="Z842" s="203"/>
      <c r="AA842" s="203"/>
      <c r="AB842" s="203"/>
      <c r="AC842" s="203"/>
    </row>
    <row r="843">
      <c r="A843" s="203"/>
      <c r="B843" s="203"/>
      <c r="C843" s="203"/>
      <c r="D843" s="203"/>
      <c r="E843" s="203"/>
      <c r="F843" s="203"/>
      <c r="G843" s="203"/>
      <c r="H843" s="203"/>
      <c r="I843" s="203"/>
      <c r="J843" s="203"/>
      <c r="K843" s="203"/>
      <c r="L843" s="203"/>
      <c r="M843" s="203"/>
      <c r="N843" s="203"/>
      <c r="O843" s="203"/>
      <c r="P843" s="203"/>
      <c r="Q843" s="203"/>
      <c r="R843" s="203"/>
      <c r="S843" s="203"/>
      <c r="T843" s="203"/>
      <c r="U843" s="203"/>
      <c r="V843" s="203"/>
      <c r="W843" s="203"/>
      <c r="X843" s="203"/>
      <c r="Y843" s="203"/>
      <c r="Z843" s="203"/>
      <c r="AA843" s="203"/>
      <c r="AB843" s="203"/>
      <c r="AC843" s="203"/>
    </row>
    <row r="844">
      <c r="A844" s="203"/>
      <c r="B844" s="203"/>
      <c r="C844" s="203"/>
      <c r="D844" s="203"/>
      <c r="E844" s="203"/>
      <c r="F844" s="203"/>
      <c r="G844" s="203"/>
      <c r="H844" s="203"/>
      <c r="I844" s="203"/>
      <c r="J844" s="203"/>
      <c r="K844" s="203"/>
      <c r="L844" s="203"/>
      <c r="M844" s="203"/>
      <c r="N844" s="203"/>
      <c r="O844" s="203"/>
      <c r="P844" s="203"/>
      <c r="Q844" s="203"/>
      <c r="R844" s="203"/>
      <c r="S844" s="203"/>
      <c r="T844" s="203"/>
      <c r="U844" s="203"/>
      <c r="V844" s="203"/>
      <c r="W844" s="203"/>
      <c r="X844" s="203"/>
      <c r="Y844" s="203"/>
      <c r="Z844" s="203"/>
      <c r="AA844" s="203"/>
      <c r="AB844" s="203"/>
      <c r="AC844" s="203"/>
    </row>
    <row r="845">
      <c r="A845" s="203"/>
      <c r="B845" s="203"/>
      <c r="C845" s="203"/>
      <c r="D845" s="203"/>
      <c r="E845" s="203"/>
      <c r="F845" s="203"/>
      <c r="G845" s="203"/>
      <c r="H845" s="203"/>
      <c r="I845" s="203"/>
      <c r="J845" s="203"/>
      <c r="K845" s="203"/>
      <c r="L845" s="203"/>
      <c r="M845" s="203"/>
      <c r="N845" s="203"/>
      <c r="O845" s="203"/>
      <c r="P845" s="203"/>
      <c r="Q845" s="203"/>
      <c r="R845" s="203"/>
      <c r="S845" s="203"/>
      <c r="T845" s="203"/>
      <c r="U845" s="203"/>
      <c r="V845" s="203"/>
      <c r="W845" s="203"/>
      <c r="X845" s="203"/>
      <c r="Y845" s="203"/>
      <c r="Z845" s="203"/>
      <c r="AA845" s="203"/>
      <c r="AB845" s="203"/>
      <c r="AC845" s="203"/>
    </row>
    <row r="846">
      <c r="A846" s="203"/>
      <c r="B846" s="203"/>
      <c r="C846" s="203"/>
      <c r="D846" s="203"/>
      <c r="E846" s="203"/>
      <c r="F846" s="203"/>
      <c r="G846" s="203"/>
      <c r="H846" s="203"/>
      <c r="I846" s="203"/>
      <c r="J846" s="203"/>
      <c r="K846" s="203"/>
      <c r="L846" s="203"/>
      <c r="M846" s="203"/>
      <c r="N846" s="203"/>
      <c r="O846" s="203"/>
      <c r="P846" s="203"/>
      <c r="Q846" s="203"/>
      <c r="R846" s="203"/>
      <c r="S846" s="203"/>
      <c r="T846" s="203"/>
      <c r="U846" s="203"/>
      <c r="V846" s="203"/>
      <c r="W846" s="203"/>
      <c r="X846" s="203"/>
      <c r="Y846" s="203"/>
      <c r="Z846" s="203"/>
      <c r="AA846" s="203"/>
      <c r="AB846" s="203"/>
      <c r="AC846" s="203"/>
    </row>
    <row r="847">
      <c r="A847" s="203"/>
      <c r="B847" s="203"/>
      <c r="C847" s="203"/>
      <c r="D847" s="203"/>
      <c r="E847" s="203"/>
      <c r="F847" s="203"/>
      <c r="G847" s="203"/>
      <c r="H847" s="203"/>
      <c r="I847" s="203"/>
      <c r="J847" s="203"/>
      <c r="K847" s="203"/>
      <c r="L847" s="203"/>
      <c r="M847" s="203"/>
      <c r="N847" s="203"/>
      <c r="O847" s="203"/>
      <c r="P847" s="203"/>
      <c r="Q847" s="203"/>
      <c r="R847" s="203"/>
      <c r="S847" s="203"/>
      <c r="T847" s="203"/>
      <c r="U847" s="203"/>
      <c r="V847" s="203"/>
      <c r="W847" s="203"/>
      <c r="X847" s="203"/>
      <c r="Y847" s="203"/>
      <c r="Z847" s="203"/>
      <c r="AA847" s="203"/>
      <c r="AB847" s="203"/>
      <c r="AC847" s="203"/>
    </row>
    <row r="848">
      <c r="A848" s="203"/>
      <c r="B848" s="203"/>
      <c r="C848" s="203"/>
      <c r="D848" s="203"/>
      <c r="E848" s="203"/>
      <c r="F848" s="203"/>
      <c r="G848" s="203"/>
      <c r="H848" s="203"/>
      <c r="I848" s="203"/>
      <c r="J848" s="203"/>
      <c r="K848" s="203"/>
      <c r="L848" s="203"/>
      <c r="M848" s="203"/>
      <c r="N848" s="203"/>
      <c r="O848" s="203"/>
      <c r="P848" s="203"/>
      <c r="Q848" s="203"/>
      <c r="R848" s="203"/>
      <c r="S848" s="203"/>
      <c r="T848" s="203"/>
      <c r="U848" s="203"/>
      <c r="V848" s="203"/>
      <c r="W848" s="203"/>
      <c r="X848" s="203"/>
      <c r="Y848" s="203"/>
      <c r="Z848" s="203"/>
      <c r="AA848" s="203"/>
      <c r="AB848" s="203"/>
      <c r="AC848" s="203"/>
    </row>
    <row r="849">
      <c r="A849" s="203"/>
      <c r="B849" s="203"/>
      <c r="C849" s="203"/>
      <c r="D849" s="203"/>
      <c r="E849" s="203"/>
      <c r="F849" s="203"/>
      <c r="G849" s="203"/>
      <c r="H849" s="203"/>
      <c r="I849" s="203"/>
      <c r="J849" s="203"/>
      <c r="K849" s="203"/>
      <c r="L849" s="203"/>
      <c r="M849" s="203"/>
      <c r="N849" s="203"/>
      <c r="O849" s="203"/>
      <c r="P849" s="203"/>
      <c r="Q849" s="203"/>
      <c r="R849" s="203"/>
      <c r="S849" s="203"/>
      <c r="T849" s="203"/>
      <c r="U849" s="203"/>
      <c r="V849" s="203"/>
      <c r="W849" s="203"/>
      <c r="X849" s="203"/>
      <c r="Y849" s="203"/>
      <c r="Z849" s="203"/>
      <c r="AA849" s="203"/>
      <c r="AB849" s="203"/>
      <c r="AC849" s="203"/>
    </row>
    <row r="850">
      <c r="A850" s="203"/>
      <c r="B850" s="203"/>
      <c r="C850" s="203"/>
      <c r="D850" s="203"/>
      <c r="E850" s="203"/>
      <c r="F850" s="203"/>
      <c r="G850" s="203"/>
      <c r="H850" s="203"/>
      <c r="I850" s="203"/>
      <c r="J850" s="203"/>
      <c r="K850" s="203"/>
      <c r="L850" s="203"/>
      <c r="M850" s="203"/>
      <c r="N850" s="203"/>
      <c r="O850" s="203"/>
      <c r="P850" s="203"/>
      <c r="Q850" s="203"/>
      <c r="R850" s="203"/>
      <c r="S850" s="203"/>
      <c r="T850" s="203"/>
      <c r="U850" s="203"/>
      <c r="V850" s="203"/>
      <c r="W850" s="203"/>
      <c r="X850" s="203"/>
      <c r="Y850" s="203"/>
      <c r="Z850" s="203"/>
      <c r="AA850" s="203"/>
      <c r="AB850" s="203"/>
      <c r="AC850" s="203"/>
    </row>
    <row r="851">
      <c r="A851" s="203"/>
      <c r="B851" s="203"/>
      <c r="C851" s="203"/>
      <c r="D851" s="203"/>
      <c r="E851" s="203"/>
      <c r="F851" s="203"/>
      <c r="G851" s="203"/>
      <c r="H851" s="203"/>
      <c r="I851" s="203"/>
      <c r="J851" s="203"/>
      <c r="K851" s="203"/>
      <c r="L851" s="203"/>
      <c r="M851" s="203"/>
      <c r="N851" s="203"/>
      <c r="O851" s="203"/>
      <c r="P851" s="203"/>
      <c r="Q851" s="203"/>
      <c r="R851" s="203"/>
      <c r="S851" s="203"/>
      <c r="T851" s="203"/>
      <c r="U851" s="203"/>
      <c r="V851" s="203"/>
      <c r="W851" s="203"/>
      <c r="X851" s="203"/>
      <c r="Y851" s="203"/>
      <c r="Z851" s="203"/>
      <c r="AA851" s="203"/>
      <c r="AB851" s="203"/>
      <c r="AC851" s="203"/>
    </row>
    <row r="852">
      <c r="A852" s="203"/>
      <c r="B852" s="203"/>
      <c r="C852" s="203"/>
      <c r="D852" s="203"/>
      <c r="E852" s="203"/>
      <c r="F852" s="203"/>
      <c r="G852" s="203"/>
      <c r="H852" s="203"/>
      <c r="I852" s="203"/>
      <c r="J852" s="203"/>
      <c r="K852" s="203"/>
      <c r="L852" s="203"/>
      <c r="M852" s="203"/>
      <c r="N852" s="203"/>
      <c r="O852" s="203"/>
      <c r="P852" s="203"/>
      <c r="Q852" s="203"/>
      <c r="R852" s="203"/>
      <c r="S852" s="203"/>
      <c r="T852" s="203"/>
      <c r="U852" s="203"/>
      <c r="V852" s="203"/>
      <c r="W852" s="203"/>
      <c r="X852" s="203"/>
      <c r="Y852" s="203"/>
      <c r="Z852" s="203"/>
      <c r="AA852" s="203"/>
      <c r="AB852" s="203"/>
      <c r="AC852" s="203"/>
    </row>
    <row r="853">
      <c r="A853" s="203"/>
      <c r="B853" s="203"/>
      <c r="C853" s="203"/>
      <c r="D853" s="203"/>
      <c r="E853" s="203"/>
      <c r="F853" s="203"/>
      <c r="G853" s="203"/>
      <c r="H853" s="203"/>
      <c r="I853" s="203"/>
      <c r="J853" s="203"/>
      <c r="K853" s="203"/>
      <c r="L853" s="203"/>
      <c r="M853" s="203"/>
      <c r="N853" s="203"/>
      <c r="O853" s="203"/>
      <c r="P853" s="203"/>
      <c r="Q853" s="203"/>
      <c r="R853" s="203"/>
      <c r="S853" s="203"/>
      <c r="T853" s="203"/>
      <c r="U853" s="203"/>
      <c r="V853" s="203"/>
      <c r="W853" s="203"/>
      <c r="X853" s="203"/>
      <c r="Y853" s="203"/>
      <c r="Z853" s="203"/>
      <c r="AA853" s="203"/>
      <c r="AB853" s="203"/>
      <c r="AC853" s="203"/>
    </row>
    <row r="854">
      <c r="A854" s="203"/>
      <c r="B854" s="203"/>
      <c r="C854" s="203"/>
      <c r="D854" s="203"/>
      <c r="E854" s="203"/>
      <c r="F854" s="203"/>
      <c r="G854" s="203"/>
      <c r="H854" s="203"/>
      <c r="I854" s="203"/>
      <c r="J854" s="203"/>
      <c r="K854" s="203"/>
      <c r="L854" s="203"/>
      <c r="M854" s="203"/>
      <c r="N854" s="203"/>
      <c r="O854" s="203"/>
      <c r="P854" s="203"/>
      <c r="Q854" s="203"/>
      <c r="R854" s="203"/>
      <c r="S854" s="203"/>
      <c r="T854" s="203"/>
      <c r="U854" s="203"/>
      <c r="V854" s="203"/>
      <c r="W854" s="203"/>
      <c r="X854" s="203"/>
      <c r="Y854" s="203"/>
      <c r="Z854" s="203"/>
      <c r="AA854" s="203"/>
      <c r="AB854" s="203"/>
      <c r="AC854" s="203"/>
    </row>
    <row r="855">
      <c r="A855" s="203"/>
      <c r="B855" s="203"/>
      <c r="C855" s="203"/>
      <c r="D855" s="203"/>
      <c r="E855" s="203"/>
      <c r="F855" s="203"/>
      <c r="G855" s="203"/>
      <c r="H855" s="203"/>
      <c r="I855" s="203"/>
      <c r="J855" s="203"/>
      <c r="K855" s="203"/>
      <c r="L855" s="203"/>
      <c r="M855" s="203"/>
      <c r="N855" s="203"/>
      <c r="O855" s="203"/>
      <c r="P855" s="203"/>
      <c r="Q855" s="203"/>
      <c r="R855" s="203"/>
      <c r="S855" s="203"/>
      <c r="T855" s="203"/>
      <c r="U855" s="203"/>
      <c r="V855" s="203"/>
      <c r="W855" s="203"/>
      <c r="X855" s="203"/>
      <c r="Y855" s="203"/>
      <c r="Z855" s="203"/>
      <c r="AA855" s="203"/>
      <c r="AB855" s="203"/>
      <c r="AC855" s="203"/>
    </row>
    <row r="856">
      <c r="A856" s="203"/>
      <c r="B856" s="203"/>
      <c r="C856" s="203"/>
      <c r="D856" s="203"/>
      <c r="E856" s="203"/>
      <c r="F856" s="203"/>
      <c r="G856" s="203"/>
      <c r="H856" s="203"/>
      <c r="I856" s="203"/>
      <c r="J856" s="203"/>
      <c r="K856" s="203"/>
      <c r="L856" s="203"/>
      <c r="M856" s="203"/>
      <c r="N856" s="203"/>
      <c r="O856" s="203"/>
      <c r="P856" s="203"/>
      <c r="Q856" s="203"/>
      <c r="R856" s="203"/>
      <c r="S856" s="203"/>
      <c r="T856" s="203"/>
      <c r="U856" s="203"/>
      <c r="V856" s="203"/>
      <c r="W856" s="203"/>
      <c r="X856" s="203"/>
      <c r="Y856" s="203"/>
      <c r="Z856" s="203"/>
      <c r="AA856" s="203"/>
      <c r="AB856" s="203"/>
      <c r="AC856" s="203"/>
    </row>
    <row r="857">
      <c r="A857" s="203"/>
      <c r="B857" s="203"/>
      <c r="C857" s="203"/>
      <c r="D857" s="203"/>
      <c r="E857" s="203"/>
      <c r="F857" s="203"/>
      <c r="G857" s="203"/>
      <c r="H857" s="203"/>
      <c r="I857" s="203"/>
      <c r="J857" s="203"/>
      <c r="K857" s="203"/>
      <c r="L857" s="203"/>
      <c r="M857" s="203"/>
      <c r="N857" s="203"/>
      <c r="O857" s="203"/>
      <c r="P857" s="203"/>
      <c r="Q857" s="203"/>
      <c r="R857" s="203"/>
      <c r="S857" s="203"/>
      <c r="T857" s="203"/>
      <c r="U857" s="203"/>
      <c r="V857" s="203"/>
      <c r="W857" s="203"/>
      <c r="X857" s="203"/>
      <c r="Y857" s="203"/>
      <c r="Z857" s="203"/>
      <c r="AA857" s="203"/>
      <c r="AB857" s="203"/>
      <c r="AC857" s="203"/>
    </row>
    <row r="858">
      <c r="A858" s="203"/>
      <c r="B858" s="203"/>
      <c r="C858" s="203"/>
      <c r="D858" s="203"/>
      <c r="E858" s="203"/>
      <c r="F858" s="203"/>
      <c r="G858" s="203"/>
      <c r="H858" s="203"/>
      <c r="I858" s="203"/>
      <c r="J858" s="203"/>
      <c r="K858" s="203"/>
      <c r="L858" s="203"/>
      <c r="M858" s="203"/>
      <c r="N858" s="203"/>
      <c r="O858" s="203"/>
      <c r="P858" s="203"/>
      <c r="Q858" s="203"/>
      <c r="R858" s="203"/>
      <c r="S858" s="203"/>
      <c r="T858" s="203"/>
      <c r="U858" s="203"/>
      <c r="V858" s="203"/>
      <c r="W858" s="203"/>
      <c r="X858" s="203"/>
      <c r="Y858" s="203"/>
      <c r="Z858" s="203"/>
      <c r="AA858" s="203"/>
      <c r="AB858" s="203"/>
      <c r="AC858" s="203"/>
    </row>
    <row r="859">
      <c r="A859" s="203"/>
      <c r="B859" s="203"/>
      <c r="C859" s="203"/>
      <c r="D859" s="203"/>
      <c r="E859" s="203"/>
      <c r="F859" s="203"/>
      <c r="G859" s="203"/>
      <c r="H859" s="203"/>
      <c r="I859" s="203"/>
      <c r="J859" s="203"/>
      <c r="K859" s="203"/>
      <c r="L859" s="203"/>
      <c r="M859" s="203"/>
      <c r="N859" s="203"/>
      <c r="O859" s="203"/>
      <c r="P859" s="203"/>
      <c r="Q859" s="203"/>
      <c r="R859" s="203"/>
      <c r="S859" s="203"/>
      <c r="T859" s="203"/>
      <c r="U859" s="203"/>
      <c r="V859" s="203"/>
      <c r="W859" s="203"/>
      <c r="X859" s="203"/>
      <c r="Y859" s="203"/>
      <c r="Z859" s="203"/>
      <c r="AA859" s="203"/>
      <c r="AB859" s="203"/>
      <c r="AC859" s="203"/>
    </row>
    <row r="860">
      <c r="A860" s="203"/>
      <c r="B860" s="203"/>
      <c r="C860" s="203"/>
      <c r="D860" s="203"/>
      <c r="E860" s="203"/>
      <c r="F860" s="203"/>
      <c r="G860" s="203"/>
      <c r="H860" s="203"/>
      <c r="I860" s="203"/>
      <c r="J860" s="203"/>
      <c r="K860" s="203"/>
      <c r="L860" s="203"/>
      <c r="M860" s="203"/>
      <c r="N860" s="203"/>
      <c r="O860" s="203"/>
      <c r="P860" s="203"/>
      <c r="Q860" s="203"/>
      <c r="R860" s="203"/>
      <c r="S860" s="203"/>
      <c r="T860" s="203"/>
      <c r="U860" s="203"/>
      <c r="V860" s="203"/>
      <c r="W860" s="203"/>
      <c r="X860" s="203"/>
      <c r="Y860" s="203"/>
      <c r="Z860" s="203"/>
      <c r="AA860" s="203"/>
      <c r="AB860" s="203"/>
      <c r="AC860" s="203"/>
    </row>
    <row r="861">
      <c r="A861" s="203"/>
      <c r="B861" s="203"/>
      <c r="C861" s="203"/>
      <c r="D861" s="203"/>
      <c r="E861" s="203"/>
      <c r="F861" s="203"/>
      <c r="G861" s="203"/>
      <c r="H861" s="203"/>
      <c r="I861" s="203"/>
      <c r="J861" s="203"/>
      <c r="K861" s="203"/>
      <c r="L861" s="203"/>
      <c r="M861" s="203"/>
      <c r="N861" s="203"/>
      <c r="O861" s="203"/>
      <c r="P861" s="203"/>
      <c r="Q861" s="203"/>
      <c r="R861" s="203"/>
      <c r="S861" s="203"/>
      <c r="T861" s="203"/>
      <c r="U861" s="203"/>
      <c r="V861" s="203"/>
      <c r="W861" s="203"/>
      <c r="X861" s="203"/>
      <c r="Y861" s="203"/>
      <c r="Z861" s="203"/>
      <c r="AA861" s="203"/>
      <c r="AB861" s="203"/>
      <c r="AC861" s="203"/>
    </row>
    <row r="862">
      <c r="A862" s="203"/>
      <c r="B862" s="203"/>
      <c r="C862" s="203"/>
      <c r="D862" s="203"/>
      <c r="E862" s="203"/>
      <c r="F862" s="203"/>
      <c r="G862" s="203"/>
      <c r="H862" s="203"/>
      <c r="I862" s="203"/>
      <c r="J862" s="203"/>
      <c r="K862" s="203"/>
      <c r="L862" s="203"/>
      <c r="M862" s="203"/>
      <c r="N862" s="203"/>
      <c r="O862" s="203"/>
      <c r="P862" s="203"/>
      <c r="Q862" s="203"/>
      <c r="R862" s="203"/>
      <c r="S862" s="203"/>
      <c r="T862" s="203"/>
      <c r="U862" s="203"/>
      <c r="V862" s="203"/>
      <c r="W862" s="203"/>
      <c r="X862" s="203"/>
      <c r="Y862" s="203"/>
      <c r="Z862" s="203"/>
      <c r="AA862" s="203"/>
      <c r="AB862" s="203"/>
      <c r="AC862" s="203"/>
    </row>
    <row r="863">
      <c r="A863" s="203"/>
      <c r="B863" s="203"/>
      <c r="C863" s="203"/>
      <c r="D863" s="203"/>
      <c r="E863" s="203"/>
      <c r="F863" s="203"/>
      <c r="G863" s="203"/>
      <c r="H863" s="203"/>
      <c r="I863" s="203"/>
      <c r="J863" s="203"/>
      <c r="K863" s="203"/>
      <c r="L863" s="203"/>
      <c r="M863" s="203"/>
      <c r="N863" s="203"/>
      <c r="O863" s="203"/>
      <c r="P863" s="203"/>
      <c r="Q863" s="203"/>
      <c r="R863" s="203"/>
      <c r="S863" s="203"/>
      <c r="T863" s="203"/>
      <c r="U863" s="203"/>
      <c r="V863" s="203"/>
      <c r="W863" s="203"/>
      <c r="X863" s="203"/>
      <c r="Y863" s="203"/>
      <c r="Z863" s="203"/>
      <c r="AA863" s="203"/>
      <c r="AB863" s="203"/>
      <c r="AC863" s="203"/>
    </row>
    <row r="864">
      <c r="A864" s="203"/>
      <c r="B864" s="203"/>
      <c r="C864" s="203"/>
      <c r="D864" s="203"/>
      <c r="E864" s="203"/>
      <c r="F864" s="203"/>
      <c r="G864" s="203"/>
      <c r="H864" s="203"/>
      <c r="I864" s="203"/>
      <c r="J864" s="203"/>
      <c r="K864" s="203"/>
      <c r="L864" s="203"/>
      <c r="M864" s="203"/>
      <c r="N864" s="203"/>
      <c r="O864" s="203"/>
      <c r="P864" s="203"/>
      <c r="Q864" s="203"/>
      <c r="R864" s="203"/>
      <c r="S864" s="203"/>
      <c r="T864" s="203"/>
      <c r="U864" s="203"/>
      <c r="V864" s="203"/>
      <c r="W864" s="203"/>
      <c r="X864" s="203"/>
      <c r="Y864" s="203"/>
      <c r="Z864" s="203"/>
      <c r="AA864" s="203"/>
      <c r="AB864" s="203"/>
      <c r="AC864" s="203"/>
    </row>
    <row r="865">
      <c r="A865" s="203"/>
      <c r="B865" s="203"/>
      <c r="C865" s="203"/>
      <c r="D865" s="203"/>
      <c r="E865" s="203"/>
      <c r="F865" s="203"/>
      <c r="G865" s="203"/>
      <c r="H865" s="203"/>
      <c r="I865" s="203"/>
      <c r="J865" s="203"/>
      <c r="K865" s="203"/>
      <c r="L865" s="203"/>
      <c r="M865" s="203"/>
      <c r="N865" s="203"/>
      <c r="O865" s="203"/>
      <c r="P865" s="203"/>
      <c r="Q865" s="203"/>
      <c r="R865" s="203"/>
      <c r="S865" s="203"/>
      <c r="T865" s="203"/>
      <c r="U865" s="203"/>
      <c r="V865" s="203"/>
      <c r="W865" s="203"/>
      <c r="X865" s="203"/>
      <c r="Y865" s="203"/>
      <c r="Z865" s="203"/>
      <c r="AA865" s="203"/>
      <c r="AB865" s="203"/>
      <c r="AC865" s="203"/>
    </row>
    <row r="866">
      <c r="A866" s="203"/>
      <c r="B866" s="203"/>
      <c r="C866" s="203"/>
      <c r="D866" s="203"/>
      <c r="E866" s="203"/>
      <c r="F866" s="203"/>
      <c r="G866" s="203"/>
      <c r="H866" s="203"/>
      <c r="I866" s="203"/>
      <c r="J866" s="203"/>
      <c r="K866" s="203"/>
      <c r="L866" s="203"/>
      <c r="M866" s="203"/>
      <c r="N866" s="203"/>
      <c r="O866" s="203"/>
      <c r="P866" s="203"/>
      <c r="Q866" s="203"/>
      <c r="R866" s="203"/>
      <c r="S866" s="203"/>
      <c r="T866" s="203"/>
      <c r="U866" s="203"/>
      <c r="V866" s="203"/>
      <c r="W866" s="203"/>
      <c r="X866" s="203"/>
      <c r="Y866" s="203"/>
      <c r="Z866" s="203"/>
      <c r="AA866" s="203"/>
      <c r="AB866" s="203"/>
      <c r="AC866" s="203"/>
    </row>
    <row r="867">
      <c r="A867" s="203"/>
      <c r="B867" s="203"/>
      <c r="C867" s="203"/>
      <c r="D867" s="203"/>
      <c r="E867" s="203"/>
      <c r="F867" s="203"/>
      <c r="G867" s="203"/>
      <c r="H867" s="203"/>
      <c r="I867" s="203"/>
      <c r="J867" s="203"/>
      <c r="K867" s="203"/>
      <c r="L867" s="203"/>
      <c r="M867" s="203"/>
      <c r="N867" s="203"/>
      <c r="O867" s="203"/>
      <c r="P867" s="203"/>
      <c r="Q867" s="203"/>
      <c r="R867" s="203"/>
      <c r="S867" s="203"/>
      <c r="T867" s="203"/>
      <c r="U867" s="203"/>
      <c r="V867" s="203"/>
      <c r="W867" s="203"/>
      <c r="X867" s="203"/>
      <c r="Y867" s="203"/>
      <c r="Z867" s="203"/>
      <c r="AA867" s="203"/>
      <c r="AB867" s="203"/>
      <c r="AC867" s="203"/>
    </row>
    <row r="868">
      <c r="A868" s="203"/>
      <c r="B868" s="203"/>
      <c r="C868" s="203"/>
      <c r="D868" s="203"/>
      <c r="E868" s="203"/>
      <c r="F868" s="203"/>
      <c r="G868" s="203"/>
      <c r="H868" s="203"/>
      <c r="I868" s="203"/>
      <c r="J868" s="203"/>
      <c r="K868" s="203"/>
      <c r="L868" s="203"/>
      <c r="M868" s="203"/>
      <c r="N868" s="203"/>
      <c r="O868" s="203"/>
      <c r="P868" s="203"/>
      <c r="Q868" s="203"/>
      <c r="R868" s="203"/>
      <c r="S868" s="203"/>
      <c r="T868" s="203"/>
      <c r="U868" s="203"/>
      <c r="V868" s="203"/>
      <c r="W868" s="203"/>
      <c r="X868" s="203"/>
      <c r="Y868" s="203"/>
      <c r="Z868" s="203"/>
      <c r="AA868" s="203"/>
      <c r="AB868" s="203"/>
      <c r="AC868" s="203"/>
    </row>
    <row r="869">
      <c r="A869" s="203"/>
      <c r="B869" s="203"/>
      <c r="C869" s="203"/>
      <c r="D869" s="203"/>
      <c r="E869" s="203"/>
      <c r="F869" s="203"/>
      <c r="G869" s="203"/>
      <c r="H869" s="203"/>
      <c r="I869" s="203"/>
      <c r="J869" s="203"/>
      <c r="K869" s="203"/>
      <c r="L869" s="203"/>
      <c r="M869" s="203"/>
      <c r="N869" s="203"/>
      <c r="O869" s="203"/>
      <c r="P869" s="203"/>
      <c r="Q869" s="203"/>
      <c r="R869" s="203"/>
      <c r="S869" s="203"/>
      <c r="T869" s="203"/>
      <c r="U869" s="203"/>
      <c r="V869" s="203"/>
      <c r="W869" s="203"/>
      <c r="X869" s="203"/>
      <c r="Y869" s="203"/>
      <c r="Z869" s="203"/>
      <c r="AA869" s="203"/>
      <c r="AB869" s="203"/>
      <c r="AC869" s="203"/>
    </row>
    <row r="870">
      <c r="A870" s="203"/>
      <c r="B870" s="203"/>
      <c r="C870" s="203"/>
      <c r="D870" s="203"/>
      <c r="E870" s="203"/>
      <c r="F870" s="203"/>
      <c r="G870" s="203"/>
      <c r="H870" s="203"/>
      <c r="I870" s="203"/>
      <c r="J870" s="203"/>
      <c r="K870" s="203"/>
      <c r="L870" s="203"/>
      <c r="M870" s="203"/>
      <c r="N870" s="203"/>
      <c r="O870" s="203"/>
      <c r="P870" s="203"/>
      <c r="Q870" s="203"/>
      <c r="R870" s="203"/>
      <c r="S870" s="203"/>
      <c r="T870" s="203"/>
      <c r="U870" s="203"/>
      <c r="V870" s="203"/>
      <c r="W870" s="203"/>
      <c r="X870" s="203"/>
      <c r="Y870" s="203"/>
      <c r="Z870" s="203"/>
      <c r="AA870" s="203"/>
      <c r="AB870" s="203"/>
      <c r="AC870" s="203"/>
    </row>
    <row r="871">
      <c r="A871" s="203"/>
      <c r="B871" s="203"/>
      <c r="C871" s="203"/>
      <c r="D871" s="203"/>
      <c r="E871" s="203"/>
      <c r="F871" s="203"/>
      <c r="G871" s="203"/>
      <c r="H871" s="203"/>
      <c r="I871" s="203"/>
      <c r="J871" s="203"/>
      <c r="K871" s="203"/>
      <c r="L871" s="203"/>
      <c r="M871" s="203"/>
      <c r="N871" s="203"/>
      <c r="O871" s="203"/>
      <c r="P871" s="203"/>
      <c r="Q871" s="203"/>
      <c r="R871" s="203"/>
      <c r="S871" s="203"/>
      <c r="T871" s="203"/>
      <c r="U871" s="203"/>
      <c r="V871" s="203"/>
      <c r="W871" s="203"/>
      <c r="X871" s="203"/>
      <c r="Y871" s="203"/>
      <c r="Z871" s="203"/>
      <c r="AA871" s="203"/>
      <c r="AB871" s="203"/>
      <c r="AC871" s="203"/>
    </row>
    <row r="872">
      <c r="A872" s="203"/>
      <c r="B872" s="203"/>
      <c r="C872" s="203"/>
      <c r="D872" s="203"/>
      <c r="E872" s="203"/>
      <c r="F872" s="203"/>
      <c r="G872" s="203"/>
      <c r="H872" s="203"/>
      <c r="I872" s="203"/>
      <c r="J872" s="203"/>
      <c r="K872" s="203"/>
      <c r="L872" s="203"/>
      <c r="M872" s="203"/>
      <c r="N872" s="203"/>
      <c r="O872" s="203"/>
      <c r="P872" s="203"/>
      <c r="Q872" s="203"/>
      <c r="R872" s="203"/>
      <c r="S872" s="203"/>
      <c r="T872" s="203"/>
      <c r="U872" s="203"/>
      <c r="V872" s="203"/>
      <c r="W872" s="203"/>
      <c r="X872" s="203"/>
      <c r="Y872" s="203"/>
      <c r="Z872" s="203"/>
      <c r="AA872" s="203"/>
      <c r="AB872" s="203"/>
      <c r="AC872" s="203"/>
    </row>
    <row r="873">
      <c r="A873" s="203"/>
      <c r="B873" s="203"/>
      <c r="C873" s="203"/>
      <c r="D873" s="203"/>
      <c r="E873" s="203"/>
      <c r="F873" s="203"/>
      <c r="G873" s="203"/>
      <c r="H873" s="203"/>
      <c r="I873" s="203"/>
      <c r="J873" s="203"/>
      <c r="K873" s="203"/>
      <c r="L873" s="203"/>
      <c r="M873" s="203"/>
      <c r="N873" s="203"/>
      <c r="O873" s="203"/>
      <c r="P873" s="203"/>
      <c r="Q873" s="203"/>
      <c r="R873" s="203"/>
      <c r="S873" s="203"/>
      <c r="T873" s="203"/>
      <c r="U873" s="203"/>
      <c r="V873" s="203"/>
      <c r="W873" s="203"/>
      <c r="X873" s="203"/>
      <c r="Y873" s="203"/>
      <c r="Z873" s="203"/>
      <c r="AA873" s="203"/>
      <c r="AB873" s="203"/>
      <c r="AC873" s="203"/>
    </row>
    <row r="874">
      <c r="A874" s="203"/>
      <c r="B874" s="203"/>
      <c r="C874" s="203"/>
      <c r="D874" s="203"/>
      <c r="E874" s="203"/>
      <c r="F874" s="203"/>
      <c r="G874" s="203"/>
      <c r="H874" s="203"/>
      <c r="I874" s="203"/>
      <c r="J874" s="203"/>
      <c r="K874" s="203"/>
      <c r="L874" s="203"/>
      <c r="M874" s="203"/>
      <c r="N874" s="203"/>
      <c r="O874" s="203"/>
      <c r="P874" s="203"/>
      <c r="Q874" s="203"/>
      <c r="R874" s="203"/>
      <c r="S874" s="203"/>
      <c r="T874" s="203"/>
      <c r="U874" s="203"/>
      <c r="V874" s="203"/>
      <c r="W874" s="203"/>
      <c r="X874" s="203"/>
      <c r="Y874" s="203"/>
      <c r="Z874" s="203"/>
      <c r="AA874" s="203"/>
      <c r="AB874" s="203"/>
      <c r="AC874" s="203"/>
    </row>
    <row r="875">
      <c r="A875" s="203"/>
      <c r="B875" s="203"/>
      <c r="C875" s="203"/>
      <c r="D875" s="203"/>
      <c r="E875" s="203"/>
      <c r="F875" s="203"/>
      <c r="G875" s="203"/>
      <c r="H875" s="203"/>
      <c r="I875" s="203"/>
      <c r="J875" s="203"/>
      <c r="K875" s="203"/>
      <c r="L875" s="203"/>
      <c r="M875" s="203"/>
      <c r="N875" s="203"/>
      <c r="O875" s="203"/>
      <c r="P875" s="203"/>
      <c r="Q875" s="203"/>
      <c r="R875" s="203"/>
      <c r="S875" s="203"/>
      <c r="T875" s="203"/>
      <c r="U875" s="203"/>
      <c r="V875" s="203"/>
      <c r="W875" s="203"/>
      <c r="X875" s="203"/>
      <c r="Y875" s="203"/>
      <c r="Z875" s="203"/>
      <c r="AA875" s="203"/>
      <c r="AB875" s="203"/>
      <c r="AC875" s="203"/>
    </row>
    <row r="876">
      <c r="A876" s="203"/>
      <c r="B876" s="203"/>
      <c r="C876" s="203"/>
      <c r="D876" s="203"/>
      <c r="E876" s="203"/>
      <c r="F876" s="203"/>
      <c r="G876" s="203"/>
      <c r="H876" s="203"/>
      <c r="I876" s="203"/>
      <c r="J876" s="203"/>
      <c r="K876" s="203"/>
      <c r="L876" s="203"/>
      <c r="M876" s="203"/>
      <c r="N876" s="203"/>
      <c r="O876" s="203"/>
      <c r="P876" s="203"/>
      <c r="Q876" s="203"/>
      <c r="R876" s="203"/>
      <c r="S876" s="203"/>
      <c r="T876" s="203"/>
      <c r="U876" s="203"/>
      <c r="V876" s="203"/>
      <c r="W876" s="203"/>
      <c r="X876" s="203"/>
      <c r="Y876" s="203"/>
      <c r="Z876" s="203"/>
      <c r="AA876" s="203"/>
      <c r="AB876" s="203"/>
      <c r="AC876" s="203"/>
    </row>
    <row r="877">
      <c r="A877" s="203"/>
      <c r="B877" s="203"/>
      <c r="C877" s="203"/>
      <c r="D877" s="203"/>
      <c r="E877" s="203"/>
      <c r="F877" s="203"/>
      <c r="G877" s="203"/>
      <c r="H877" s="203"/>
      <c r="I877" s="203"/>
      <c r="J877" s="203"/>
      <c r="K877" s="203"/>
      <c r="L877" s="203"/>
      <c r="M877" s="203"/>
      <c r="N877" s="203"/>
      <c r="O877" s="203"/>
      <c r="P877" s="203"/>
      <c r="Q877" s="203"/>
      <c r="R877" s="203"/>
      <c r="S877" s="203"/>
      <c r="T877" s="203"/>
      <c r="U877" s="203"/>
      <c r="V877" s="203"/>
      <c r="W877" s="203"/>
      <c r="X877" s="203"/>
      <c r="Y877" s="203"/>
      <c r="Z877" s="203"/>
      <c r="AA877" s="203"/>
      <c r="AB877" s="203"/>
      <c r="AC877" s="203"/>
    </row>
    <row r="878">
      <c r="A878" s="203"/>
      <c r="B878" s="203"/>
      <c r="C878" s="203"/>
      <c r="D878" s="203"/>
      <c r="E878" s="203"/>
      <c r="F878" s="203"/>
      <c r="G878" s="203"/>
      <c r="H878" s="203"/>
      <c r="I878" s="203"/>
      <c r="J878" s="203"/>
      <c r="K878" s="203"/>
      <c r="L878" s="203"/>
      <c r="M878" s="203"/>
      <c r="N878" s="203"/>
      <c r="O878" s="203"/>
      <c r="P878" s="203"/>
      <c r="Q878" s="203"/>
      <c r="R878" s="203"/>
      <c r="S878" s="203"/>
      <c r="T878" s="203"/>
      <c r="U878" s="203"/>
      <c r="V878" s="203"/>
      <c r="W878" s="203"/>
      <c r="X878" s="203"/>
      <c r="Y878" s="203"/>
      <c r="Z878" s="203"/>
      <c r="AA878" s="203"/>
      <c r="AB878" s="203"/>
      <c r="AC878" s="203"/>
    </row>
    <row r="879">
      <c r="A879" s="203"/>
      <c r="B879" s="203"/>
      <c r="C879" s="203"/>
      <c r="D879" s="203"/>
      <c r="E879" s="203"/>
      <c r="F879" s="203"/>
      <c r="G879" s="203"/>
      <c r="H879" s="203"/>
      <c r="I879" s="203"/>
      <c r="J879" s="203"/>
      <c r="K879" s="203"/>
      <c r="L879" s="203"/>
      <c r="M879" s="203"/>
      <c r="N879" s="203"/>
      <c r="O879" s="203"/>
      <c r="P879" s="203"/>
      <c r="Q879" s="203"/>
      <c r="R879" s="203"/>
      <c r="S879" s="203"/>
      <c r="T879" s="203"/>
      <c r="U879" s="203"/>
      <c r="V879" s="203"/>
      <c r="W879" s="203"/>
      <c r="X879" s="203"/>
      <c r="Y879" s="203"/>
      <c r="Z879" s="203"/>
      <c r="AA879" s="203"/>
      <c r="AB879" s="203"/>
      <c r="AC879" s="203"/>
    </row>
    <row r="880">
      <c r="A880" s="203"/>
      <c r="B880" s="203"/>
      <c r="C880" s="203"/>
      <c r="D880" s="203"/>
      <c r="E880" s="203"/>
      <c r="F880" s="203"/>
      <c r="G880" s="203"/>
      <c r="H880" s="203"/>
      <c r="I880" s="203"/>
      <c r="J880" s="203"/>
      <c r="K880" s="203"/>
      <c r="L880" s="203"/>
      <c r="M880" s="203"/>
      <c r="N880" s="203"/>
      <c r="O880" s="203"/>
      <c r="P880" s="203"/>
      <c r="Q880" s="203"/>
      <c r="R880" s="203"/>
      <c r="S880" s="203"/>
      <c r="T880" s="203"/>
      <c r="U880" s="203"/>
      <c r="V880" s="203"/>
      <c r="W880" s="203"/>
      <c r="X880" s="203"/>
      <c r="Y880" s="203"/>
      <c r="Z880" s="203"/>
      <c r="AA880" s="203"/>
      <c r="AB880" s="203"/>
      <c r="AC880" s="203"/>
    </row>
    <row r="881">
      <c r="A881" s="203"/>
      <c r="B881" s="203"/>
      <c r="C881" s="203"/>
      <c r="D881" s="203"/>
      <c r="E881" s="203"/>
      <c r="F881" s="203"/>
      <c r="G881" s="203"/>
      <c r="H881" s="203"/>
      <c r="I881" s="203"/>
      <c r="J881" s="203"/>
      <c r="K881" s="203"/>
      <c r="L881" s="203"/>
      <c r="M881" s="203"/>
      <c r="N881" s="203"/>
      <c r="O881" s="203"/>
      <c r="P881" s="203"/>
      <c r="Q881" s="203"/>
      <c r="R881" s="203"/>
      <c r="S881" s="203"/>
      <c r="T881" s="203"/>
      <c r="U881" s="203"/>
      <c r="V881" s="203"/>
      <c r="W881" s="203"/>
      <c r="X881" s="203"/>
      <c r="Y881" s="203"/>
      <c r="Z881" s="203"/>
      <c r="AA881" s="203"/>
      <c r="AB881" s="203"/>
      <c r="AC881" s="203"/>
    </row>
    <row r="882">
      <c r="A882" s="203"/>
      <c r="B882" s="203"/>
      <c r="C882" s="203"/>
      <c r="D882" s="203"/>
      <c r="E882" s="203"/>
      <c r="F882" s="203"/>
      <c r="G882" s="203"/>
      <c r="H882" s="203"/>
      <c r="I882" s="203"/>
      <c r="J882" s="203"/>
      <c r="K882" s="203"/>
      <c r="L882" s="203"/>
      <c r="M882" s="203"/>
      <c r="N882" s="203"/>
      <c r="O882" s="203"/>
      <c r="P882" s="203"/>
      <c r="Q882" s="203"/>
      <c r="R882" s="203"/>
      <c r="S882" s="203"/>
      <c r="T882" s="203"/>
      <c r="U882" s="203"/>
      <c r="V882" s="203"/>
      <c r="W882" s="203"/>
      <c r="X882" s="203"/>
      <c r="Y882" s="203"/>
      <c r="Z882" s="203"/>
      <c r="AA882" s="203"/>
      <c r="AB882" s="203"/>
      <c r="AC882" s="203"/>
    </row>
    <row r="883">
      <c r="A883" s="203"/>
      <c r="B883" s="203"/>
      <c r="C883" s="203"/>
      <c r="D883" s="203"/>
      <c r="E883" s="203"/>
      <c r="F883" s="203"/>
      <c r="G883" s="203"/>
      <c r="H883" s="203"/>
      <c r="I883" s="203"/>
      <c r="J883" s="203"/>
      <c r="K883" s="203"/>
      <c r="L883" s="203"/>
      <c r="M883" s="203"/>
      <c r="N883" s="203"/>
      <c r="O883" s="203"/>
      <c r="P883" s="203"/>
      <c r="Q883" s="203"/>
      <c r="R883" s="203"/>
      <c r="S883" s="203"/>
      <c r="T883" s="203"/>
      <c r="U883" s="203"/>
      <c r="V883" s="203"/>
      <c r="W883" s="203"/>
      <c r="X883" s="203"/>
      <c r="Y883" s="203"/>
      <c r="Z883" s="203"/>
      <c r="AA883" s="203"/>
      <c r="AB883" s="203"/>
      <c r="AC883" s="203"/>
    </row>
    <row r="884">
      <c r="A884" s="203"/>
      <c r="B884" s="203"/>
      <c r="C884" s="203"/>
      <c r="D884" s="203"/>
      <c r="E884" s="203"/>
      <c r="F884" s="203"/>
      <c r="G884" s="203"/>
      <c r="H884" s="203"/>
      <c r="I884" s="203"/>
      <c r="J884" s="203"/>
      <c r="K884" s="203"/>
      <c r="L884" s="203"/>
      <c r="M884" s="203"/>
      <c r="N884" s="203"/>
      <c r="O884" s="203"/>
      <c r="P884" s="203"/>
      <c r="Q884" s="203"/>
      <c r="R884" s="203"/>
      <c r="S884" s="203"/>
      <c r="T884" s="203"/>
      <c r="U884" s="203"/>
      <c r="V884" s="203"/>
      <c r="W884" s="203"/>
      <c r="X884" s="203"/>
      <c r="Y884" s="203"/>
      <c r="Z884" s="203"/>
      <c r="AA884" s="203"/>
      <c r="AB884" s="203"/>
      <c r="AC884" s="203"/>
    </row>
    <row r="885">
      <c r="A885" s="203"/>
      <c r="B885" s="203"/>
      <c r="C885" s="203"/>
      <c r="D885" s="203"/>
      <c r="E885" s="203"/>
      <c r="F885" s="203"/>
      <c r="G885" s="203"/>
      <c r="H885" s="203"/>
      <c r="I885" s="203"/>
      <c r="J885" s="203"/>
      <c r="K885" s="203"/>
      <c r="L885" s="203"/>
      <c r="M885" s="203"/>
      <c r="N885" s="203"/>
      <c r="O885" s="203"/>
      <c r="P885" s="203"/>
      <c r="Q885" s="203"/>
      <c r="R885" s="203"/>
      <c r="S885" s="203"/>
      <c r="T885" s="203"/>
      <c r="U885" s="203"/>
      <c r="V885" s="203"/>
      <c r="W885" s="203"/>
      <c r="X885" s="203"/>
      <c r="Y885" s="203"/>
      <c r="Z885" s="203"/>
      <c r="AA885" s="203"/>
      <c r="AB885" s="203"/>
      <c r="AC885" s="203"/>
    </row>
    <row r="886">
      <c r="A886" s="203"/>
      <c r="B886" s="203"/>
      <c r="C886" s="203"/>
      <c r="D886" s="203"/>
      <c r="E886" s="203"/>
      <c r="F886" s="203"/>
      <c r="G886" s="203"/>
      <c r="H886" s="203"/>
      <c r="I886" s="203"/>
      <c r="J886" s="203"/>
      <c r="K886" s="203"/>
      <c r="L886" s="203"/>
      <c r="M886" s="203"/>
      <c r="N886" s="203"/>
      <c r="O886" s="203"/>
      <c r="P886" s="203"/>
      <c r="Q886" s="203"/>
      <c r="R886" s="203"/>
      <c r="S886" s="203"/>
      <c r="T886" s="203"/>
      <c r="U886" s="203"/>
      <c r="V886" s="203"/>
      <c r="W886" s="203"/>
      <c r="X886" s="203"/>
      <c r="Y886" s="203"/>
      <c r="Z886" s="203"/>
      <c r="AA886" s="203"/>
      <c r="AB886" s="203"/>
      <c r="AC886" s="203"/>
    </row>
    <row r="887">
      <c r="A887" s="203"/>
      <c r="B887" s="203"/>
      <c r="C887" s="203"/>
      <c r="D887" s="203"/>
      <c r="E887" s="203"/>
      <c r="F887" s="203"/>
      <c r="G887" s="203"/>
      <c r="H887" s="203"/>
      <c r="I887" s="203"/>
      <c r="J887" s="203"/>
      <c r="K887" s="203"/>
      <c r="L887" s="203"/>
      <c r="M887" s="203"/>
      <c r="N887" s="203"/>
      <c r="O887" s="203"/>
      <c r="P887" s="203"/>
      <c r="Q887" s="203"/>
      <c r="R887" s="203"/>
      <c r="S887" s="203"/>
      <c r="T887" s="203"/>
      <c r="U887" s="203"/>
      <c r="V887" s="203"/>
      <c r="W887" s="203"/>
      <c r="X887" s="203"/>
      <c r="Y887" s="203"/>
      <c r="Z887" s="203"/>
      <c r="AA887" s="203"/>
      <c r="AB887" s="203"/>
      <c r="AC887" s="203"/>
    </row>
    <row r="888">
      <c r="A888" s="203"/>
      <c r="B888" s="203"/>
      <c r="C888" s="203"/>
      <c r="D888" s="203"/>
      <c r="E888" s="203"/>
      <c r="F888" s="203"/>
      <c r="G888" s="203"/>
      <c r="H888" s="203"/>
      <c r="I888" s="203"/>
      <c r="J888" s="203"/>
      <c r="K888" s="203"/>
      <c r="L888" s="203"/>
      <c r="M888" s="203"/>
      <c r="N888" s="203"/>
      <c r="O888" s="203"/>
      <c r="P888" s="203"/>
      <c r="Q888" s="203"/>
      <c r="R888" s="203"/>
      <c r="S888" s="203"/>
      <c r="T888" s="203"/>
      <c r="U888" s="203"/>
      <c r="V888" s="203"/>
      <c r="W888" s="203"/>
      <c r="X888" s="203"/>
      <c r="Y888" s="203"/>
      <c r="Z888" s="203"/>
      <c r="AA888" s="203"/>
      <c r="AB888" s="203"/>
      <c r="AC888" s="203"/>
    </row>
    <row r="889">
      <c r="A889" s="203"/>
      <c r="B889" s="203"/>
      <c r="C889" s="203"/>
      <c r="D889" s="203"/>
      <c r="E889" s="203"/>
      <c r="F889" s="203"/>
      <c r="G889" s="203"/>
      <c r="H889" s="203"/>
      <c r="I889" s="203"/>
      <c r="J889" s="203"/>
      <c r="K889" s="203"/>
      <c r="L889" s="203"/>
      <c r="M889" s="203"/>
      <c r="N889" s="203"/>
      <c r="O889" s="203"/>
      <c r="P889" s="203"/>
      <c r="Q889" s="203"/>
      <c r="R889" s="203"/>
      <c r="S889" s="203"/>
      <c r="T889" s="203"/>
      <c r="U889" s="203"/>
      <c r="V889" s="203"/>
      <c r="W889" s="203"/>
      <c r="X889" s="203"/>
      <c r="Y889" s="203"/>
      <c r="Z889" s="203"/>
      <c r="AA889" s="203"/>
      <c r="AB889" s="203"/>
      <c r="AC889" s="203"/>
    </row>
    <row r="890">
      <c r="A890" s="203"/>
      <c r="B890" s="203"/>
      <c r="C890" s="203"/>
      <c r="D890" s="203"/>
      <c r="E890" s="203"/>
      <c r="F890" s="203"/>
      <c r="G890" s="203"/>
      <c r="H890" s="203"/>
      <c r="I890" s="203"/>
      <c r="J890" s="203"/>
      <c r="K890" s="203"/>
      <c r="L890" s="203"/>
      <c r="M890" s="203"/>
      <c r="N890" s="203"/>
      <c r="O890" s="203"/>
      <c r="P890" s="203"/>
      <c r="Q890" s="203"/>
      <c r="R890" s="203"/>
      <c r="S890" s="203"/>
      <c r="T890" s="203"/>
      <c r="U890" s="203"/>
      <c r="V890" s="203"/>
      <c r="W890" s="203"/>
      <c r="X890" s="203"/>
      <c r="Y890" s="203"/>
      <c r="Z890" s="203"/>
      <c r="AA890" s="203"/>
      <c r="AB890" s="203"/>
      <c r="AC890" s="203"/>
    </row>
    <row r="891">
      <c r="A891" s="203"/>
      <c r="B891" s="203"/>
      <c r="C891" s="203"/>
      <c r="D891" s="203"/>
      <c r="E891" s="203"/>
      <c r="F891" s="203"/>
      <c r="G891" s="203"/>
      <c r="H891" s="203"/>
      <c r="I891" s="203"/>
      <c r="J891" s="203"/>
      <c r="K891" s="203"/>
      <c r="L891" s="203"/>
      <c r="M891" s="203"/>
      <c r="N891" s="203"/>
      <c r="O891" s="203"/>
      <c r="P891" s="203"/>
      <c r="Q891" s="203"/>
      <c r="R891" s="203"/>
      <c r="S891" s="203"/>
      <c r="T891" s="203"/>
      <c r="U891" s="203"/>
      <c r="V891" s="203"/>
      <c r="W891" s="203"/>
      <c r="X891" s="203"/>
      <c r="Y891" s="203"/>
      <c r="Z891" s="203"/>
      <c r="AA891" s="203"/>
      <c r="AB891" s="203"/>
      <c r="AC891" s="203"/>
    </row>
    <row r="892">
      <c r="A892" s="203"/>
      <c r="B892" s="203"/>
      <c r="C892" s="203"/>
      <c r="D892" s="203"/>
      <c r="E892" s="203"/>
      <c r="F892" s="203"/>
      <c r="G892" s="203"/>
      <c r="H892" s="203"/>
      <c r="I892" s="203"/>
      <c r="J892" s="203"/>
      <c r="K892" s="203"/>
      <c r="L892" s="203"/>
      <c r="M892" s="203"/>
      <c r="N892" s="203"/>
      <c r="O892" s="203"/>
      <c r="P892" s="203"/>
      <c r="Q892" s="203"/>
      <c r="R892" s="203"/>
      <c r="S892" s="203"/>
      <c r="T892" s="203"/>
      <c r="U892" s="203"/>
      <c r="V892" s="203"/>
      <c r="W892" s="203"/>
      <c r="X892" s="203"/>
      <c r="Y892" s="203"/>
      <c r="Z892" s="203"/>
      <c r="AA892" s="203"/>
      <c r="AB892" s="203"/>
      <c r="AC892" s="203"/>
    </row>
    <row r="893">
      <c r="A893" s="203"/>
      <c r="B893" s="203"/>
      <c r="C893" s="203"/>
      <c r="D893" s="203"/>
      <c r="E893" s="203"/>
      <c r="F893" s="203"/>
      <c r="G893" s="203"/>
      <c r="H893" s="203"/>
      <c r="I893" s="203"/>
      <c r="J893" s="203"/>
      <c r="K893" s="203"/>
      <c r="L893" s="203"/>
      <c r="M893" s="203"/>
      <c r="N893" s="203"/>
      <c r="O893" s="203"/>
      <c r="P893" s="203"/>
      <c r="Q893" s="203"/>
      <c r="R893" s="203"/>
      <c r="S893" s="203"/>
      <c r="T893" s="203"/>
      <c r="U893" s="203"/>
      <c r="V893" s="203"/>
      <c r="W893" s="203"/>
      <c r="X893" s="203"/>
      <c r="Y893" s="203"/>
      <c r="Z893" s="203"/>
      <c r="AA893" s="203"/>
      <c r="AB893" s="203"/>
      <c r="AC893" s="203"/>
    </row>
    <row r="894">
      <c r="A894" s="203"/>
      <c r="B894" s="203"/>
      <c r="C894" s="203"/>
      <c r="D894" s="203"/>
      <c r="E894" s="203"/>
      <c r="F894" s="203"/>
      <c r="G894" s="203"/>
      <c r="H894" s="203"/>
      <c r="I894" s="203"/>
      <c r="J894" s="203"/>
      <c r="K894" s="203"/>
      <c r="L894" s="203"/>
      <c r="M894" s="203"/>
      <c r="N894" s="203"/>
      <c r="O894" s="203"/>
      <c r="P894" s="203"/>
      <c r="Q894" s="203"/>
      <c r="R894" s="203"/>
      <c r="S894" s="203"/>
      <c r="T894" s="203"/>
      <c r="U894" s="203"/>
      <c r="V894" s="203"/>
      <c r="W894" s="203"/>
      <c r="X894" s="203"/>
      <c r="Y894" s="203"/>
      <c r="Z894" s="203"/>
      <c r="AA894" s="203"/>
      <c r="AB894" s="203"/>
      <c r="AC894" s="203"/>
    </row>
    <row r="895">
      <c r="A895" s="203"/>
      <c r="B895" s="203"/>
      <c r="C895" s="203"/>
      <c r="D895" s="203"/>
      <c r="E895" s="203"/>
      <c r="F895" s="203"/>
      <c r="G895" s="203"/>
      <c r="H895" s="203"/>
      <c r="I895" s="203"/>
      <c r="J895" s="203"/>
      <c r="K895" s="203"/>
      <c r="L895" s="203"/>
      <c r="M895" s="203"/>
      <c r="N895" s="203"/>
      <c r="O895" s="203"/>
      <c r="P895" s="203"/>
      <c r="Q895" s="203"/>
      <c r="R895" s="203"/>
      <c r="S895" s="203"/>
      <c r="T895" s="203"/>
      <c r="U895" s="203"/>
      <c r="V895" s="203"/>
      <c r="W895" s="203"/>
      <c r="X895" s="203"/>
      <c r="Y895" s="203"/>
      <c r="Z895" s="203"/>
      <c r="AA895" s="203"/>
      <c r="AB895" s="203"/>
      <c r="AC895" s="203"/>
    </row>
    <row r="896">
      <c r="A896" s="203"/>
      <c r="B896" s="203"/>
      <c r="C896" s="203"/>
      <c r="D896" s="203"/>
      <c r="E896" s="203"/>
      <c r="F896" s="203"/>
      <c r="G896" s="203"/>
      <c r="H896" s="203"/>
      <c r="I896" s="203"/>
      <c r="J896" s="203"/>
      <c r="K896" s="203"/>
      <c r="L896" s="203"/>
      <c r="M896" s="203"/>
      <c r="N896" s="203"/>
      <c r="O896" s="203"/>
      <c r="P896" s="203"/>
      <c r="Q896" s="203"/>
      <c r="R896" s="203"/>
      <c r="S896" s="203"/>
      <c r="T896" s="203"/>
      <c r="U896" s="203"/>
      <c r="V896" s="203"/>
      <c r="W896" s="203"/>
      <c r="X896" s="203"/>
      <c r="Y896" s="203"/>
      <c r="Z896" s="203"/>
      <c r="AA896" s="203"/>
      <c r="AB896" s="203"/>
      <c r="AC896" s="203"/>
    </row>
    <row r="897">
      <c r="A897" s="203"/>
      <c r="B897" s="203"/>
      <c r="C897" s="203"/>
      <c r="D897" s="203"/>
      <c r="E897" s="203"/>
      <c r="F897" s="203"/>
      <c r="G897" s="203"/>
      <c r="H897" s="203"/>
      <c r="I897" s="203"/>
      <c r="J897" s="203"/>
      <c r="K897" s="203"/>
      <c r="L897" s="203"/>
      <c r="M897" s="203"/>
      <c r="N897" s="203"/>
      <c r="O897" s="203"/>
      <c r="P897" s="203"/>
      <c r="Q897" s="203"/>
      <c r="R897" s="203"/>
      <c r="S897" s="203"/>
      <c r="T897" s="203"/>
      <c r="U897" s="203"/>
      <c r="V897" s="203"/>
      <c r="W897" s="203"/>
      <c r="X897" s="203"/>
      <c r="Y897" s="203"/>
      <c r="Z897" s="203"/>
      <c r="AA897" s="203"/>
      <c r="AB897" s="203"/>
      <c r="AC897" s="203"/>
    </row>
    <row r="898">
      <c r="A898" s="203"/>
      <c r="B898" s="203"/>
      <c r="C898" s="203"/>
      <c r="D898" s="203"/>
      <c r="E898" s="203"/>
      <c r="F898" s="203"/>
      <c r="G898" s="203"/>
      <c r="H898" s="203"/>
      <c r="I898" s="203"/>
      <c r="J898" s="203"/>
      <c r="K898" s="203"/>
      <c r="L898" s="203"/>
      <c r="M898" s="203"/>
      <c r="N898" s="203"/>
      <c r="O898" s="203"/>
      <c r="P898" s="203"/>
      <c r="Q898" s="203"/>
      <c r="R898" s="203"/>
      <c r="S898" s="203"/>
      <c r="T898" s="203"/>
      <c r="U898" s="203"/>
      <c r="V898" s="203"/>
      <c r="W898" s="203"/>
      <c r="X898" s="203"/>
      <c r="Y898" s="203"/>
      <c r="Z898" s="203"/>
      <c r="AA898" s="203"/>
      <c r="AB898" s="203"/>
      <c r="AC898" s="203"/>
    </row>
    <row r="899">
      <c r="A899" s="203"/>
      <c r="B899" s="203"/>
      <c r="C899" s="203"/>
      <c r="D899" s="203"/>
      <c r="E899" s="203"/>
      <c r="F899" s="203"/>
      <c r="G899" s="203"/>
      <c r="H899" s="203"/>
      <c r="I899" s="203"/>
      <c r="J899" s="203"/>
      <c r="K899" s="203"/>
      <c r="L899" s="203"/>
      <c r="M899" s="203"/>
      <c r="N899" s="203"/>
      <c r="O899" s="203"/>
      <c r="P899" s="203"/>
      <c r="Q899" s="203"/>
      <c r="R899" s="203"/>
      <c r="S899" s="203"/>
      <c r="T899" s="203"/>
      <c r="U899" s="203"/>
      <c r="V899" s="203"/>
      <c r="W899" s="203"/>
      <c r="X899" s="203"/>
      <c r="Y899" s="203"/>
      <c r="Z899" s="203"/>
      <c r="AA899" s="203"/>
      <c r="AB899" s="203"/>
      <c r="AC899" s="203"/>
    </row>
    <row r="900">
      <c r="A900" s="203"/>
      <c r="B900" s="203"/>
      <c r="C900" s="203"/>
      <c r="D900" s="203"/>
      <c r="E900" s="203"/>
      <c r="F900" s="203"/>
      <c r="G900" s="203"/>
      <c r="H900" s="203"/>
      <c r="I900" s="203"/>
      <c r="J900" s="203"/>
      <c r="K900" s="203"/>
      <c r="L900" s="203"/>
      <c r="M900" s="203"/>
      <c r="N900" s="203"/>
      <c r="O900" s="203"/>
      <c r="P900" s="203"/>
      <c r="Q900" s="203"/>
      <c r="R900" s="203"/>
      <c r="S900" s="203"/>
      <c r="T900" s="203"/>
      <c r="U900" s="203"/>
      <c r="V900" s="203"/>
      <c r="W900" s="203"/>
      <c r="X900" s="203"/>
      <c r="Y900" s="203"/>
      <c r="Z900" s="203"/>
      <c r="AA900" s="203"/>
      <c r="AB900" s="203"/>
      <c r="AC900" s="203"/>
    </row>
    <row r="901">
      <c r="A901" s="203"/>
      <c r="B901" s="203"/>
      <c r="C901" s="203"/>
      <c r="D901" s="203"/>
      <c r="E901" s="203"/>
      <c r="F901" s="203"/>
      <c r="G901" s="203"/>
      <c r="H901" s="203"/>
      <c r="I901" s="203"/>
      <c r="J901" s="203"/>
      <c r="K901" s="203"/>
      <c r="L901" s="203"/>
      <c r="M901" s="203"/>
      <c r="N901" s="203"/>
      <c r="O901" s="203"/>
      <c r="P901" s="203"/>
      <c r="Q901" s="203"/>
      <c r="R901" s="203"/>
      <c r="S901" s="203"/>
      <c r="T901" s="203"/>
      <c r="U901" s="203"/>
      <c r="V901" s="203"/>
      <c r="W901" s="203"/>
      <c r="X901" s="203"/>
      <c r="Y901" s="203"/>
      <c r="Z901" s="203"/>
      <c r="AA901" s="203"/>
      <c r="AB901" s="203"/>
      <c r="AC901" s="203"/>
    </row>
    <row r="902">
      <c r="A902" s="203"/>
      <c r="B902" s="203"/>
      <c r="C902" s="203"/>
      <c r="D902" s="203"/>
      <c r="E902" s="203"/>
      <c r="F902" s="203"/>
      <c r="G902" s="203"/>
      <c r="H902" s="203"/>
      <c r="I902" s="203"/>
      <c r="J902" s="203"/>
      <c r="K902" s="203"/>
      <c r="L902" s="203"/>
      <c r="M902" s="203"/>
      <c r="N902" s="203"/>
      <c r="O902" s="203"/>
      <c r="P902" s="203"/>
      <c r="Q902" s="203"/>
      <c r="R902" s="203"/>
      <c r="S902" s="203"/>
      <c r="T902" s="203"/>
      <c r="U902" s="203"/>
      <c r="V902" s="203"/>
      <c r="W902" s="203"/>
      <c r="X902" s="203"/>
      <c r="Y902" s="203"/>
      <c r="Z902" s="203"/>
      <c r="AA902" s="203"/>
      <c r="AB902" s="203"/>
      <c r="AC902" s="203"/>
    </row>
    <row r="903">
      <c r="A903" s="203"/>
      <c r="B903" s="203"/>
      <c r="C903" s="203"/>
      <c r="D903" s="203"/>
      <c r="E903" s="203"/>
      <c r="F903" s="203"/>
      <c r="G903" s="203"/>
      <c r="H903" s="203"/>
      <c r="I903" s="203"/>
      <c r="J903" s="203"/>
      <c r="K903" s="203"/>
      <c r="L903" s="203"/>
      <c r="M903" s="203"/>
      <c r="N903" s="203"/>
      <c r="O903" s="203"/>
      <c r="P903" s="203"/>
      <c r="Q903" s="203"/>
      <c r="R903" s="203"/>
      <c r="S903" s="203"/>
      <c r="T903" s="203"/>
      <c r="U903" s="203"/>
      <c r="V903" s="203"/>
      <c r="W903" s="203"/>
      <c r="X903" s="203"/>
      <c r="Y903" s="203"/>
      <c r="Z903" s="203"/>
      <c r="AA903" s="203"/>
      <c r="AB903" s="203"/>
      <c r="AC903" s="203"/>
    </row>
    <row r="904">
      <c r="A904" s="203"/>
      <c r="B904" s="203"/>
      <c r="C904" s="203"/>
      <c r="D904" s="203"/>
      <c r="E904" s="203"/>
      <c r="F904" s="203"/>
      <c r="G904" s="203"/>
      <c r="H904" s="203"/>
      <c r="I904" s="203"/>
      <c r="J904" s="203"/>
      <c r="K904" s="203"/>
      <c r="L904" s="203"/>
      <c r="M904" s="203"/>
      <c r="N904" s="203"/>
      <c r="O904" s="203"/>
      <c r="P904" s="203"/>
      <c r="Q904" s="203"/>
      <c r="R904" s="203"/>
      <c r="S904" s="203"/>
      <c r="T904" s="203"/>
      <c r="U904" s="203"/>
      <c r="V904" s="203"/>
      <c r="W904" s="203"/>
      <c r="X904" s="203"/>
      <c r="Y904" s="203"/>
      <c r="Z904" s="203"/>
      <c r="AA904" s="203"/>
      <c r="AB904" s="203"/>
      <c r="AC904" s="203"/>
    </row>
    <row r="905">
      <c r="A905" s="203"/>
      <c r="B905" s="203"/>
      <c r="C905" s="203"/>
      <c r="D905" s="203"/>
      <c r="E905" s="203"/>
      <c r="F905" s="203"/>
      <c r="G905" s="203"/>
      <c r="H905" s="203"/>
      <c r="I905" s="203"/>
      <c r="J905" s="203"/>
      <c r="K905" s="203"/>
      <c r="L905" s="203"/>
      <c r="M905" s="203"/>
      <c r="N905" s="203"/>
      <c r="O905" s="203"/>
      <c r="P905" s="203"/>
      <c r="Q905" s="203"/>
      <c r="R905" s="203"/>
      <c r="S905" s="203"/>
      <c r="T905" s="203"/>
      <c r="U905" s="203"/>
      <c r="V905" s="203"/>
      <c r="W905" s="203"/>
      <c r="X905" s="203"/>
      <c r="Y905" s="203"/>
      <c r="Z905" s="203"/>
      <c r="AA905" s="203"/>
      <c r="AB905" s="203"/>
      <c r="AC905" s="203"/>
    </row>
    <row r="906">
      <c r="A906" s="203"/>
      <c r="B906" s="203"/>
      <c r="C906" s="203"/>
      <c r="D906" s="203"/>
      <c r="E906" s="203"/>
      <c r="F906" s="203"/>
      <c r="G906" s="203"/>
      <c r="H906" s="203"/>
      <c r="I906" s="203"/>
      <c r="J906" s="203"/>
      <c r="K906" s="203"/>
      <c r="L906" s="203"/>
      <c r="M906" s="203"/>
      <c r="N906" s="203"/>
      <c r="O906" s="203"/>
      <c r="P906" s="203"/>
      <c r="Q906" s="203"/>
      <c r="R906" s="203"/>
      <c r="S906" s="203"/>
      <c r="T906" s="203"/>
      <c r="U906" s="203"/>
      <c r="V906" s="203"/>
      <c r="W906" s="203"/>
      <c r="X906" s="203"/>
      <c r="Y906" s="203"/>
      <c r="Z906" s="203"/>
      <c r="AA906" s="203"/>
      <c r="AB906" s="203"/>
      <c r="AC906" s="203"/>
    </row>
    <row r="907">
      <c r="A907" s="203"/>
      <c r="B907" s="203"/>
      <c r="C907" s="203"/>
      <c r="D907" s="203"/>
      <c r="E907" s="203"/>
      <c r="F907" s="203"/>
      <c r="G907" s="203"/>
      <c r="H907" s="203"/>
      <c r="I907" s="203"/>
      <c r="J907" s="203"/>
      <c r="K907" s="203"/>
      <c r="L907" s="203"/>
      <c r="M907" s="203"/>
      <c r="N907" s="203"/>
      <c r="O907" s="203"/>
      <c r="P907" s="203"/>
      <c r="Q907" s="203"/>
      <c r="R907" s="203"/>
      <c r="S907" s="203"/>
      <c r="T907" s="203"/>
      <c r="U907" s="203"/>
      <c r="V907" s="203"/>
      <c r="W907" s="203"/>
      <c r="X907" s="203"/>
      <c r="Y907" s="203"/>
      <c r="Z907" s="203"/>
      <c r="AA907" s="203"/>
      <c r="AB907" s="203"/>
      <c r="AC907" s="203"/>
    </row>
    <row r="908">
      <c r="A908" s="203"/>
      <c r="B908" s="203"/>
      <c r="C908" s="203"/>
      <c r="D908" s="203"/>
      <c r="E908" s="203"/>
      <c r="F908" s="203"/>
      <c r="G908" s="203"/>
      <c r="H908" s="203"/>
      <c r="I908" s="203"/>
      <c r="J908" s="203"/>
      <c r="K908" s="203"/>
      <c r="L908" s="203"/>
      <c r="M908" s="203"/>
      <c r="N908" s="203"/>
      <c r="O908" s="203"/>
      <c r="P908" s="203"/>
      <c r="Q908" s="203"/>
      <c r="R908" s="203"/>
      <c r="S908" s="203"/>
      <c r="T908" s="203"/>
      <c r="U908" s="203"/>
      <c r="V908" s="203"/>
      <c r="W908" s="203"/>
      <c r="X908" s="203"/>
      <c r="Y908" s="203"/>
      <c r="Z908" s="203"/>
      <c r="AA908" s="203"/>
      <c r="AB908" s="203"/>
      <c r="AC908" s="203"/>
    </row>
    <row r="909">
      <c r="A909" s="203"/>
      <c r="B909" s="203"/>
      <c r="C909" s="203"/>
      <c r="D909" s="203"/>
      <c r="E909" s="203"/>
      <c r="F909" s="203"/>
      <c r="G909" s="203"/>
      <c r="H909" s="203"/>
      <c r="I909" s="203"/>
      <c r="J909" s="203"/>
      <c r="K909" s="203"/>
      <c r="L909" s="203"/>
      <c r="M909" s="203"/>
      <c r="N909" s="203"/>
      <c r="O909" s="203"/>
      <c r="P909" s="203"/>
      <c r="Q909" s="203"/>
      <c r="R909" s="203"/>
      <c r="S909" s="203"/>
      <c r="T909" s="203"/>
      <c r="U909" s="203"/>
      <c r="V909" s="203"/>
      <c r="W909" s="203"/>
      <c r="X909" s="203"/>
      <c r="Y909" s="203"/>
      <c r="Z909" s="203"/>
      <c r="AA909" s="203"/>
      <c r="AB909" s="203"/>
      <c r="AC909" s="203"/>
    </row>
    <row r="910">
      <c r="A910" s="203"/>
      <c r="B910" s="203"/>
      <c r="C910" s="203"/>
      <c r="D910" s="203"/>
      <c r="E910" s="203"/>
      <c r="F910" s="203"/>
      <c r="G910" s="203"/>
      <c r="H910" s="203"/>
      <c r="I910" s="203"/>
      <c r="J910" s="203"/>
      <c r="K910" s="203"/>
      <c r="L910" s="203"/>
      <c r="M910" s="203"/>
      <c r="N910" s="203"/>
      <c r="O910" s="203"/>
      <c r="P910" s="203"/>
      <c r="Q910" s="203"/>
      <c r="R910" s="203"/>
      <c r="S910" s="203"/>
      <c r="T910" s="203"/>
      <c r="U910" s="203"/>
      <c r="V910" s="203"/>
      <c r="W910" s="203"/>
      <c r="X910" s="203"/>
      <c r="Y910" s="203"/>
      <c r="Z910" s="203"/>
      <c r="AA910" s="203"/>
      <c r="AB910" s="203"/>
      <c r="AC910" s="203"/>
    </row>
    <row r="911">
      <c r="A911" s="203"/>
      <c r="B911" s="203"/>
      <c r="C911" s="203"/>
      <c r="D911" s="203"/>
      <c r="E911" s="203"/>
      <c r="F911" s="203"/>
      <c r="G911" s="203"/>
      <c r="H911" s="203"/>
      <c r="I911" s="203"/>
      <c r="J911" s="203"/>
      <c r="K911" s="203"/>
      <c r="L911" s="203"/>
      <c r="M911" s="203"/>
      <c r="N911" s="203"/>
      <c r="O911" s="203"/>
      <c r="P911" s="203"/>
      <c r="Q911" s="203"/>
      <c r="R911" s="203"/>
      <c r="S911" s="203"/>
      <c r="T911" s="203"/>
      <c r="U911" s="203"/>
      <c r="V911" s="203"/>
      <c r="W911" s="203"/>
      <c r="X911" s="203"/>
      <c r="Y911" s="203"/>
      <c r="Z911" s="203"/>
      <c r="AA911" s="203"/>
      <c r="AB911" s="203"/>
      <c r="AC911" s="203"/>
    </row>
    <row r="912">
      <c r="A912" s="203"/>
      <c r="B912" s="203"/>
      <c r="C912" s="203"/>
      <c r="D912" s="203"/>
      <c r="E912" s="203"/>
      <c r="F912" s="203"/>
      <c r="G912" s="203"/>
      <c r="H912" s="203"/>
      <c r="I912" s="203"/>
      <c r="J912" s="203"/>
      <c r="K912" s="203"/>
      <c r="L912" s="203"/>
      <c r="M912" s="203"/>
      <c r="N912" s="203"/>
      <c r="O912" s="203"/>
      <c r="P912" s="203"/>
      <c r="Q912" s="203"/>
      <c r="R912" s="203"/>
      <c r="S912" s="203"/>
      <c r="T912" s="203"/>
      <c r="U912" s="203"/>
      <c r="V912" s="203"/>
      <c r="W912" s="203"/>
      <c r="X912" s="203"/>
      <c r="Y912" s="203"/>
      <c r="Z912" s="203"/>
      <c r="AA912" s="203"/>
      <c r="AB912" s="203"/>
      <c r="AC912" s="203"/>
    </row>
    <row r="913">
      <c r="A913" s="203"/>
      <c r="B913" s="203"/>
      <c r="C913" s="203"/>
      <c r="D913" s="203"/>
      <c r="E913" s="203"/>
      <c r="F913" s="203"/>
      <c r="G913" s="203"/>
      <c r="H913" s="203"/>
      <c r="I913" s="203"/>
      <c r="J913" s="203"/>
      <c r="K913" s="203"/>
      <c r="L913" s="203"/>
      <c r="M913" s="203"/>
      <c r="N913" s="203"/>
      <c r="O913" s="203"/>
      <c r="P913" s="203"/>
      <c r="Q913" s="203"/>
      <c r="R913" s="203"/>
      <c r="S913" s="203"/>
      <c r="T913" s="203"/>
      <c r="U913" s="203"/>
      <c r="V913" s="203"/>
      <c r="W913" s="203"/>
      <c r="X913" s="203"/>
      <c r="Y913" s="203"/>
      <c r="Z913" s="203"/>
      <c r="AA913" s="203"/>
      <c r="AB913" s="203"/>
      <c r="AC913" s="203"/>
    </row>
    <row r="914">
      <c r="A914" s="203"/>
      <c r="B914" s="203"/>
      <c r="C914" s="203"/>
      <c r="D914" s="203"/>
      <c r="E914" s="203"/>
      <c r="F914" s="203"/>
      <c r="G914" s="203"/>
      <c r="H914" s="203"/>
      <c r="I914" s="203"/>
      <c r="J914" s="203"/>
      <c r="K914" s="203"/>
      <c r="L914" s="203"/>
      <c r="M914" s="203"/>
      <c r="N914" s="203"/>
      <c r="O914" s="203"/>
      <c r="P914" s="203"/>
      <c r="Q914" s="203"/>
      <c r="R914" s="203"/>
      <c r="S914" s="203"/>
      <c r="T914" s="203"/>
      <c r="U914" s="203"/>
      <c r="V914" s="203"/>
      <c r="W914" s="203"/>
      <c r="X914" s="203"/>
      <c r="Y914" s="203"/>
      <c r="Z914" s="203"/>
      <c r="AA914" s="203"/>
      <c r="AB914" s="203"/>
      <c r="AC914" s="203"/>
    </row>
    <row r="915">
      <c r="A915" s="203"/>
      <c r="B915" s="203"/>
      <c r="C915" s="203"/>
      <c r="D915" s="203"/>
      <c r="E915" s="203"/>
      <c r="F915" s="203"/>
      <c r="G915" s="203"/>
      <c r="H915" s="203"/>
      <c r="I915" s="203"/>
      <c r="J915" s="203"/>
      <c r="K915" s="203"/>
      <c r="L915" s="203"/>
      <c r="M915" s="203"/>
      <c r="N915" s="203"/>
      <c r="O915" s="203"/>
      <c r="P915" s="203"/>
      <c r="Q915" s="203"/>
      <c r="R915" s="203"/>
      <c r="S915" s="203"/>
      <c r="T915" s="203"/>
      <c r="U915" s="203"/>
      <c r="V915" s="203"/>
      <c r="W915" s="203"/>
      <c r="X915" s="203"/>
      <c r="Y915" s="203"/>
      <c r="Z915" s="203"/>
      <c r="AA915" s="203"/>
      <c r="AB915" s="203"/>
      <c r="AC915" s="203"/>
    </row>
    <row r="916">
      <c r="A916" s="203"/>
      <c r="B916" s="203"/>
      <c r="C916" s="203"/>
      <c r="D916" s="203"/>
      <c r="E916" s="203"/>
      <c r="F916" s="203"/>
      <c r="G916" s="203"/>
      <c r="H916" s="203"/>
      <c r="I916" s="203"/>
      <c r="J916" s="203"/>
      <c r="K916" s="203"/>
      <c r="L916" s="203"/>
      <c r="M916" s="203"/>
      <c r="N916" s="203"/>
      <c r="O916" s="203"/>
      <c r="P916" s="203"/>
      <c r="Q916" s="203"/>
      <c r="R916" s="203"/>
      <c r="S916" s="203"/>
      <c r="T916" s="203"/>
      <c r="U916" s="203"/>
      <c r="V916" s="203"/>
      <c r="W916" s="203"/>
      <c r="X916" s="203"/>
      <c r="Y916" s="203"/>
      <c r="Z916" s="203"/>
      <c r="AA916" s="203"/>
      <c r="AB916" s="203"/>
      <c r="AC916" s="203"/>
    </row>
    <row r="917">
      <c r="A917" s="203"/>
      <c r="B917" s="203"/>
      <c r="C917" s="203"/>
      <c r="D917" s="203"/>
      <c r="E917" s="203"/>
      <c r="F917" s="203"/>
      <c r="G917" s="203"/>
      <c r="H917" s="203"/>
      <c r="I917" s="203"/>
      <c r="J917" s="203"/>
      <c r="K917" s="203"/>
      <c r="L917" s="203"/>
      <c r="M917" s="203"/>
      <c r="N917" s="203"/>
      <c r="O917" s="203"/>
      <c r="P917" s="203"/>
      <c r="Q917" s="203"/>
      <c r="R917" s="203"/>
      <c r="S917" s="203"/>
      <c r="T917" s="203"/>
      <c r="U917" s="203"/>
      <c r="V917" s="203"/>
      <c r="W917" s="203"/>
      <c r="X917" s="203"/>
      <c r="Y917" s="203"/>
      <c r="Z917" s="203"/>
      <c r="AA917" s="203"/>
      <c r="AB917" s="203"/>
      <c r="AC917" s="203"/>
    </row>
    <row r="918">
      <c r="A918" s="203"/>
      <c r="B918" s="203"/>
      <c r="C918" s="203"/>
      <c r="D918" s="203"/>
      <c r="E918" s="203"/>
      <c r="F918" s="203"/>
      <c r="G918" s="203"/>
      <c r="H918" s="203"/>
      <c r="I918" s="203"/>
      <c r="J918" s="203"/>
      <c r="K918" s="203"/>
      <c r="L918" s="203"/>
      <c r="M918" s="203"/>
      <c r="N918" s="203"/>
      <c r="O918" s="203"/>
      <c r="P918" s="203"/>
      <c r="Q918" s="203"/>
      <c r="R918" s="203"/>
      <c r="S918" s="203"/>
      <c r="T918" s="203"/>
      <c r="U918" s="203"/>
      <c r="V918" s="203"/>
      <c r="W918" s="203"/>
      <c r="X918" s="203"/>
      <c r="Y918" s="203"/>
      <c r="Z918" s="203"/>
      <c r="AA918" s="203"/>
      <c r="AB918" s="203"/>
      <c r="AC918" s="203"/>
    </row>
    <row r="919">
      <c r="A919" s="203"/>
      <c r="B919" s="203"/>
      <c r="C919" s="203"/>
      <c r="D919" s="203"/>
      <c r="E919" s="203"/>
      <c r="F919" s="203"/>
      <c r="G919" s="203"/>
      <c r="H919" s="203"/>
      <c r="I919" s="203"/>
      <c r="J919" s="203"/>
      <c r="K919" s="203"/>
      <c r="L919" s="203"/>
      <c r="M919" s="203"/>
      <c r="N919" s="203"/>
      <c r="O919" s="203"/>
      <c r="P919" s="203"/>
      <c r="Q919" s="203"/>
      <c r="R919" s="203"/>
      <c r="S919" s="203"/>
      <c r="T919" s="203"/>
      <c r="U919" s="203"/>
      <c r="V919" s="203"/>
      <c r="W919" s="203"/>
      <c r="X919" s="203"/>
      <c r="Y919" s="203"/>
      <c r="Z919" s="203"/>
      <c r="AA919" s="203"/>
      <c r="AB919" s="203"/>
      <c r="AC919" s="203"/>
    </row>
    <row r="920">
      <c r="A920" s="203"/>
      <c r="B920" s="203"/>
      <c r="C920" s="203"/>
      <c r="D920" s="203"/>
      <c r="E920" s="203"/>
      <c r="F920" s="203"/>
      <c r="G920" s="203"/>
      <c r="H920" s="203"/>
      <c r="I920" s="203"/>
      <c r="J920" s="203"/>
      <c r="K920" s="203"/>
      <c r="L920" s="203"/>
      <c r="M920" s="203"/>
      <c r="N920" s="203"/>
      <c r="O920" s="203"/>
      <c r="P920" s="203"/>
      <c r="Q920" s="203"/>
      <c r="R920" s="203"/>
      <c r="S920" s="203"/>
      <c r="T920" s="203"/>
      <c r="U920" s="203"/>
      <c r="V920" s="203"/>
      <c r="W920" s="203"/>
      <c r="X920" s="203"/>
      <c r="Y920" s="203"/>
      <c r="Z920" s="203"/>
      <c r="AA920" s="203"/>
      <c r="AB920" s="203"/>
      <c r="AC920" s="203"/>
    </row>
    <row r="921">
      <c r="A921" s="203"/>
      <c r="B921" s="203"/>
      <c r="C921" s="203"/>
      <c r="D921" s="203"/>
      <c r="E921" s="203"/>
      <c r="F921" s="203"/>
      <c r="G921" s="203"/>
      <c r="H921" s="203"/>
      <c r="I921" s="203"/>
      <c r="J921" s="203"/>
      <c r="K921" s="203"/>
      <c r="L921" s="203"/>
      <c r="M921" s="203"/>
      <c r="N921" s="203"/>
      <c r="O921" s="203"/>
      <c r="P921" s="203"/>
      <c r="Q921" s="203"/>
      <c r="R921" s="203"/>
      <c r="S921" s="203"/>
      <c r="T921" s="203"/>
      <c r="U921" s="203"/>
      <c r="V921" s="203"/>
      <c r="W921" s="203"/>
      <c r="X921" s="203"/>
      <c r="Y921" s="203"/>
      <c r="Z921" s="203"/>
      <c r="AA921" s="203"/>
      <c r="AB921" s="203"/>
      <c r="AC921" s="203"/>
    </row>
    <row r="922">
      <c r="A922" s="203"/>
      <c r="B922" s="203"/>
      <c r="C922" s="203"/>
      <c r="D922" s="203"/>
      <c r="E922" s="203"/>
      <c r="F922" s="203"/>
      <c r="G922" s="203"/>
      <c r="H922" s="203"/>
      <c r="I922" s="203"/>
      <c r="J922" s="203"/>
      <c r="K922" s="203"/>
      <c r="L922" s="203"/>
      <c r="M922" s="203"/>
      <c r="N922" s="203"/>
      <c r="O922" s="203"/>
      <c r="P922" s="203"/>
      <c r="Q922" s="203"/>
      <c r="R922" s="203"/>
      <c r="S922" s="203"/>
      <c r="T922" s="203"/>
      <c r="U922" s="203"/>
      <c r="V922" s="203"/>
      <c r="W922" s="203"/>
      <c r="X922" s="203"/>
      <c r="Y922" s="203"/>
      <c r="Z922" s="203"/>
      <c r="AA922" s="203"/>
      <c r="AB922" s="203"/>
      <c r="AC922" s="203"/>
    </row>
    <row r="923">
      <c r="A923" s="203"/>
      <c r="B923" s="203"/>
      <c r="C923" s="203"/>
      <c r="D923" s="203"/>
      <c r="E923" s="203"/>
      <c r="F923" s="203"/>
      <c r="G923" s="203"/>
      <c r="H923" s="203"/>
      <c r="I923" s="203"/>
      <c r="J923" s="203"/>
      <c r="K923" s="203"/>
      <c r="L923" s="203"/>
      <c r="M923" s="203"/>
      <c r="N923" s="203"/>
      <c r="O923" s="203"/>
      <c r="P923" s="203"/>
      <c r="Q923" s="203"/>
      <c r="R923" s="203"/>
      <c r="S923" s="203"/>
      <c r="T923" s="203"/>
      <c r="U923" s="203"/>
      <c r="V923" s="203"/>
      <c r="W923" s="203"/>
      <c r="X923" s="203"/>
      <c r="Y923" s="203"/>
      <c r="Z923" s="203"/>
      <c r="AA923" s="203"/>
      <c r="AB923" s="203"/>
      <c r="AC923" s="203"/>
    </row>
    <row r="924">
      <c r="A924" s="203"/>
      <c r="B924" s="203"/>
      <c r="C924" s="203"/>
      <c r="D924" s="203"/>
      <c r="E924" s="203"/>
      <c r="F924" s="203"/>
      <c r="G924" s="203"/>
      <c r="H924" s="203"/>
      <c r="I924" s="203"/>
      <c r="J924" s="203"/>
      <c r="K924" s="203"/>
      <c r="L924" s="203"/>
      <c r="M924" s="203"/>
      <c r="N924" s="203"/>
      <c r="O924" s="203"/>
      <c r="P924" s="203"/>
      <c r="Q924" s="203"/>
      <c r="R924" s="203"/>
      <c r="S924" s="203"/>
      <c r="T924" s="203"/>
      <c r="U924" s="203"/>
      <c r="V924" s="203"/>
      <c r="W924" s="203"/>
      <c r="X924" s="203"/>
      <c r="Y924" s="203"/>
      <c r="Z924" s="203"/>
      <c r="AA924" s="203"/>
      <c r="AB924" s="203"/>
      <c r="AC924" s="203"/>
    </row>
    <row r="925">
      <c r="A925" s="203"/>
      <c r="B925" s="203"/>
      <c r="C925" s="203"/>
      <c r="D925" s="203"/>
      <c r="E925" s="203"/>
      <c r="F925" s="203"/>
      <c r="G925" s="203"/>
      <c r="H925" s="203"/>
      <c r="I925" s="203"/>
      <c r="J925" s="203"/>
      <c r="K925" s="203"/>
      <c r="L925" s="203"/>
      <c r="M925" s="203"/>
      <c r="N925" s="203"/>
      <c r="O925" s="203"/>
      <c r="P925" s="203"/>
      <c r="Q925" s="203"/>
      <c r="R925" s="203"/>
      <c r="S925" s="203"/>
      <c r="T925" s="203"/>
      <c r="U925" s="203"/>
      <c r="V925" s="203"/>
      <c r="W925" s="203"/>
      <c r="X925" s="203"/>
      <c r="Y925" s="203"/>
      <c r="Z925" s="203"/>
      <c r="AA925" s="203"/>
      <c r="AB925" s="203"/>
      <c r="AC925" s="203"/>
    </row>
    <row r="926">
      <c r="A926" s="203"/>
      <c r="B926" s="203"/>
      <c r="C926" s="203"/>
      <c r="D926" s="203"/>
      <c r="E926" s="203"/>
      <c r="F926" s="203"/>
      <c r="G926" s="203"/>
      <c r="H926" s="203"/>
      <c r="I926" s="203"/>
      <c r="J926" s="203"/>
      <c r="K926" s="203"/>
      <c r="L926" s="203"/>
      <c r="M926" s="203"/>
      <c r="N926" s="203"/>
      <c r="O926" s="203"/>
      <c r="P926" s="203"/>
      <c r="Q926" s="203"/>
      <c r="R926" s="203"/>
      <c r="S926" s="203"/>
      <c r="T926" s="203"/>
      <c r="U926" s="203"/>
      <c r="V926" s="203"/>
      <c r="W926" s="203"/>
      <c r="X926" s="203"/>
      <c r="Y926" s="203"/>
      <c r="Z926" s="203"/>
      <c r="AA926" s="203"/>
      <c r="AB926" s="203"/>
      <c r="AC926" s="203"/>
    </row>
    <row r="927">
      <c r="A927" s="203"/>
      <c r="B927" s="203"/>
      <c r="C927" s="203"/>
      <c r="D927" s="203"/>
      <c r="E927" s="203"/>
      <c r="F927" s="203"/>
      <c r="G927" s="203"/>
      <c r="H927" s="203"/>
      <c r="I927" s="203"/>
      <c r="J927" s="203"/>
      <c r="K927" s="203"/>
      <c r="L927" s="203"/>
      <c r="M927" s="203"/>
      <c r="N927" s="203"/>
      <c r="O927" s="203"/>
      <c r="P927" s="203"/>
      <c r="Q927" s="203"/>
      <c r="R927" s="203"/>
      <c r="S927" s="203"/>
      <c r="T927" s="203"/>
      <c r="U927" s="203"/>
      <c r="V927" s="203"/>
      <c r="W927" s="203"/>
      <c r="X927" s="203"/>
      <c r="Y927" s="203"/>
      <c r="Z927" s="203"/>
      <c r="AA927" s="203"/>
      <c r="AB927" s="203"/>
      <c r="AC927" s="203"/>
    </row>
    <row r="928">
      <c r="A928" s="203"/>
      <c r="B928" s="203"/>
      <c r="C928" s="203"/>
      <c r="D928" s="203"/>
      <c r="E928" s="203"/>
      <c r="F928" s="203"/>
      <c r="G928" s="203"/>
      <c r="H928" s="203"/>
      <c r="I928" s="203"/>
      <c r="J928" s="203"/>
      <c r="K928" s="203"/>
      <c r="L928" s="203"/>
      <c r="M928" s="203"/>
      <c r="N928" s="203"/>
      <c r="O928" s="203"/>
      <c r="P928" s="203"/>
      <c r="Q928" s="203"/>
      <c r="R928" s="203"/>
      <c r="S928" s="203"/>
      <c r="T928" s="203"/>
      <c r="U928" s="203"/>
      <c r="V928" s="203"/>
      <c r="W928" s="203"/>
      <c r="X928" s="203"/>
      <c r="Y928" s="203"/>
      <c r="Z928" s="203"/>
      <c r="AA928" s="203"/>
      <c r="AB928" s="203"/>
      <c r="AC928" s="203"/>
    </row>
    <row r="929">
      <c r="A929" s="203"/>
      <c r="B929" s="203"/>
      <c r="C929" s="203"/>
      <c r="D929" s="203"/>
      <c r="E929" s="203"/>
      <c r="F929" s="203"/>
      <c r="G929" s="203"/>
      <c r="H929" s="203"/>
      <c r="I929" s="203"/>
      <c r="J929" s="203"/>
      <c r="K929" s="203"/>
      <c r="L929" s="203"/>
      <c r="M929" s="203"/>
      <c r="N929" s="203"/>
      <c r="O929" s="203"/>
      <c r="P929" s="203"/>
      <c r="Q929" s="203"/>
      <c r="R929" s="203"/>
      <c r="S929" s="203"/>
      <c r="T929" s="203"/>
      <c r="U929" s="203"/>
      <c r="V929" s="203"/>
      <c r="W929" s="203"/>
      <c r="X929" s="203"/>
      <c r="Y929" s="203"/>
      <c r="Z929" s="203"/>
      <c r="AA929" s="203"/>
      <c r="AB929" s="203"/>
      <c r="AC929" s="203"/>
    </row>
    <row r="930">
      <c r="A930" s="203"/>
      <c r="B930" s="203"/>
      <c r="C930" s="203"/>
      <c r="D930" s="203"/>
      <c r="E930" s="203"/>
      <c r="F930" s="203"/>
      <c r="G930" s="203"/>
      <c r="H930" s="203"/>
      <c r="I930" s="203"/>
      <c r="J930" s="203"/>
      <c r="K930" s="203"/>
      <c r="L930" s="203"/>
      <c r="M930" s="203"/>
      <c r="N930" s="203"/>
      <c r="O930" s="203"/>
      <c r="P930" s="203"/>
      <c r="Q930" s="203"/>
      <c r="R930" s="203"/>
      <c r="S930" s="203"/>
      <c r="T930" s="203"/>
      <c r="U930" s="203"/>
      <c r="V930" s="203"/>
      <c r="W930" s="203"/>
      <c r="X930" s="203"/>
      <c r="Y930" s="203"/>
      <c r="Z930" s="203"/>
      <c r="AA930" s="203"/>
      <c r="AB930" s="203"/>
      <c r="AC930" s="203"/>
    </row>
    <row r="931">
      <c r="A931" s="203"/>
      <c r="B931" s="203"/>
      <c r="C931" s="203"/>
      <c r="D931" s="203"/>
      <c r="E931" s="203"/>
      <c r="F931" s="203"/>
      <c r="G931" s="203"/>
      <c r="H931" s="203"/>
      <c r="I931" s="203"/>
      <c r="J931" s="203"/>
      <c r="K931" s="203"/>
      <c r="L931" s="203"/>
      <c r="M931" s="203"/>
      <c r="N931" s="203"/>
      <c r="O931" s="203"/>
      <c r="P931" s="203"/>
      <c r="Q931" s="203"/>
      <c r="R931" s="203"/>
      <c r="S931" s="203"/>
      <c r="T931" s="203"/>
      <c r="U931" s="203"/>
      <c r="V931" s="203"/>
      <c r="W931" s="203"/>
      <c r="X931" s="203"/>
      <c r="Y931" s="203"/>
      <c r="Z931" s="203"/>
      <c r="AA931" s="203"/>
      <c r="AB931" s="203"/>
      <c r="AC931" s="203"/>
    </row>
    <row r="932">
      <c r="A932" s="203"/>
      <c r="B932" s="203"/>
      <c r="C932" s="203"/>
      <c r="D932" s="203"/>
      <c r="E932" s="203"/>
      <c r="F932" s="203"/>
      <c r="G932" s="203"/>
      <c r="H932" s="203"/>
      <c r="I932" s="203"/>
      <c r="J932" s="203"/>
      <c r="K932" s="203"/>
      <c r="L932" s="203"/>
      <c r="M932" s="203"/>
      <c r="N932" s="203"/>
      <c r="O932" s="203"/>
      <c r="P932" s="203"/>
      <c r="Q932" s="203"/>
      <c r="R932" s="203"/>
      <c r="S932" s="203"/>
      <c r="T932" s="203"/>
      <c r="U932" s="203"/>
      <c r="V932" s="203"/>
      <c r="W932" s="203"/>
      <c r="X932" s="203"/>
      <c r="Y932" s="203"/>
      <c r="Z932" s="203"/>
      <c r="AA932" s="203"/>
      <c r="AB932" s="203"/>
      <c r="AC932" s="203"/>
    </row>
    <row r="933">
      <c r="A933" s="203"/>
      <c r="B933" s="203"/>
      <c r="C933" s="203"/>
      <c r="D933" s="203"/>
      <c r="E933" s="203"/>
      <c r="F933" s="203"/>
      <c r="G933" s="203"/>
      <c r="H933" s="203"/>
      <c r="I933" s="203"/>
      <c r="J933" s="203"/>
      <c r="K933" s="203"/>
      <c r="L933" s="203"/>
      <c r="M933" s="203"/>
      <c r="N933" s="203"/>
      <c r="O933" s="203"/>
      <c r="P933" s="203"/>
      <c r="Q933" s="203"/>
      <c r="R933" s="203"/>
      <c r="S933" s="203"/>
      <c r="T933" s="203"/>
      <c r="U933" s="203"/>
      <c r="V933" s="203"/>
      <c r="W933" s="203"/>
      <c r="X933" s="203"/>
      <c r="Y933" s="203"/>
      <c r="Z933" s="203"/>
      <c r="AA933" s="203"/>
      <c r="AB933" s="203"/>
      <c r="AC933" s="203"/>
    </row>
    <row r="934">
      <c r="A934" s="203"/>
      <c r="B934" s="203"/>
      <c r="C934" s="203"/>
      <c r="D934" s="203"/>
      <c r="E934" s="203"/>
      <c r="F934" s="203"/>
      <c r="G934" s="203"/>
      <c r="H934" s="203"/>
      <c r="I934" s="203"/>
      <c r="J934" s="203"/>
      <c r="K934" s="203"/>
      <c r="L934" s="203"/>
      <c r="M934" s="203"/>
      <c r="N934" s="203"/>
      <c r="O934" s="203"/>
      <c r="P934" s="203"/>
      <c r="Q934" s="203"/>
      <c r="R934" s="203"/>
      <c r="S934" s="203"/>
      <c r="T934" s="203"/>
      <c r="U934" s="203"/>
      <c r="V934" s="203"/>
      <c r="W934" s="203"/>
      <c r="X934" s="203"/>
      <c r="Y934" s="203"/>
      <c r="Z934" s="203"/>
      <c r="AA934" s="203"/>
      <c r="AB934" s="203"/>
      <c r="AC934" s="203"/>
    </row>
    <row r="935">
      <c r="A935" s="203"/>
      <c r="B935" s="203"/>
      <c r="C935" s="203"/>
      <c r="D935" s="203"/>
      <c r="E935" s="203"/>
      <c r="F935" s="203"/>
      <c r="G935" s="203"/>
      <c r="H935" s="203"/>
      <c r="I935" s="203"/>
      <c r="J935" s="203"/>
      <c r="K935" s="203"/>
      <c r="L935" s="203"/>
      <c r="M935" s="203"/>
      <c r="N935" s="203"/>
      <c r="O935" s="203"/>
      <c r="P935" s="203"/>
      <c r="Q935" s="203"/>
      <c r="R935" s="203"/>
      <c r="S935" s="203"/>
      <c r="T935" s="203"/>
      <c r="U935" s="203"/>
      <c r="V935" s="203"/>
      <c r="W935" s="203"/>
      <c r="X935" s="203"/>
      <c r="Y935" s="203"/>
      <c r="Z935" s="203"/>
      <c r="AA935" s="203"/>
      <c r="AB935" s="203"/>
      <c r="AC935" s="203"/>
    </row>
    <row r="936">
      <c r="A936" s="203"/>
      <c r="B936" s="203"/>
      <c r="C936" s="203"/>
      <c r="D936" s="203"/>
      <c r="E936" s="203"/>
      <c r="F936" s="203"/>
      <c r="G936" s="203"/>
      <c r="H936" s="203"/>
      <c r="I936" s="203"/>
      <c r="J936" s="203"/>
      <c r="K936" s="203"/>
      <c r="L936" s="203"/>
      <c r="M936" s="203"/>
      <c r="N936" s="203"/>
      <c r="O936" s="203"/>
      <c r="P936" s="203"/>
      <c r="Q936" s="203"/>
      <c r="R936" s="203"/>
      <c r="S936" s="203"/>
      <c r="T936" s="203"/>
      <c r="U936" s="203"/>
      <c r="V936" s="203"/>
      <c r="W936" s="203"/>
      <c r="X936" s="203"/>
      <c r="Y936" s="203"/>
      <c r="Z936" s="203"/>
      <c r="AA936" s="203"/>
      <c r="AB936" s="203"/>
      <c r="AC936" s="203"/>
    </row>
    <row r="937">
      <c r="A937" s="203"/>
      <c r="B937" s="203"/>
      <c r="C937" s="203"/>
      <c r="D937" s="203"/>
      <c r="E937" s="203"/>
      <c r="F937" s="203"/>
      <c r="G937" s="203"/>
      <c r="H937" s="203"/>
      <c r="I937" s="203"/>
      <c r="J937" s="203"/>
      <c r="K937" s="203"/>
      <c r="L937" s="203"/>
      <c r="M937" s="203"/>
      <c r="N937" s="203"/>
      <c r="O937" s="203"/>
      <c r="P937" s="203"/>
      <c r="Q937" s="203"/>
      <c r="R937" s="203"/>
      <c r="S937" s="203"/>
      <c r="T937" s="203"/>
      <c r="U937" s="203"/>
      <c r="V937" s="203"/>
      <c r="W937" s="203"/>
      <c r="X937" s="203"/>
      <c r="Y937" s="203"/>
      <c r="Z937" s="203"/>
      <c r="AA937" s="203"/>
      <c r="AB937" s="203"/>
      <c r="AC937" s="203"/>
    </row>
    <row r="938">
      <c r="A938" s="203"/>
      <c r="B938" s="203"/>
      <c r="C938" s="203"/>
      <c r="D938" s="203"/>
      <c r="E938" s="203"/>
      <c r="F938" s="203"/>
      <c r="G938" s="203"/>
      <c r="H938" s="203"/>
      <c r="I938" s="203"/>
      <c r="J938" s="203"/>
      <c r="K938" s="203"/>
      <c r="L938" s="203"/>
      <c r="M938" s="203"/>
      <c r="N938" s="203"/>
      <c r="O938" s="203"/>
      <c r="P938" s="203"/>
      <c r="Q938" s="203"/>
      <c r="R938" s="203"/>
      <c r="S938" s="203"/>
      <c r="T938" s="203"/>
      <c r="U938" s="203"/>
      <c r="V938" s="203"/>
      <c r="W938" s="203"/>
      <c r="X938" s="203"/>
      <c r="Y938" s="203"/>
      <c r="Z938" s="203"/>
      <c r="AA938" s="203"/>
      <c r="AB938" s="203"/>
      <c r="AC938" s="203"/>
    </row>
    <row r="939">
      <c r="A939" s="203"/>
      <c r="B939" s="203"/>
      <c r="C939" s="203"/>
      <c r="D939" s="203"/>
      <c r="E939" s="203"/>
      <c r="F939" s="203"/>
      <c r="G939" s="203"/>
      <c r="H939" s="203"/>
      <c r="I939" s="203"/>
      <c r="J939" s="203"/>
      <c r="K939" s="203"/>
      <c r="L939" s="203"/>
      <c r="M939" s="203"/>
      <c r="N939" s="203"/>
      <c r="O939" s="203"/>
      <c r="P939" s="203"/>
      <c r="Q939" s="203"/>
      <c r="R939" s="203"/>
      <c r="S939" s="203"/>
      <c r="T939" s="203"/>
      <c r="U939" s="203"/>
      <c r="V939" s="203"/>
      <c r="W939" s="203"/>
      <c r="X939" s="203"/>
      <c r="Y939" s="203"/>
      <c r="Z939" s="203"/>
      <c r="AA939" s="203"/>
      <c r="AB939" s="203"/>
      <c r="AC939" s="203"/>
    </row>
    <row r="940">
      <c r="A940" s="203"/>
      <c r="B940" s="203"/>
      <c r="C940" s="203"/>
      <c r="D940" s="203"/>
      <c r="E940" s="203"/>
      <c r="F940" s="203"/>
      <c r="G940" s="203"/>
      <c r="H940" s="203"/>
      <c r="I940" s="203"/>
      <c r="J940" s="203"/>
      <c r="K940" s="203"/>
      <c r="L940" s="203"/>
      <c r="M940" s="203"/>
      <c r="N940" s="203"/>
      <c r="O940" s="203"/>
      <c r="P940" s="203"/>
      <c r="Q940" s="203"/>
      <c r="R940" s="203"/>
      <c r="S940" s="203"/>
      <c r="T940" s="203"/>
      <c r="U940" s="203"/>
      <c r="V940" s="203"/>
      <c r="W940" s="203"/>
      <c r="X940" s="203"/>
      <c r="Y940" s="203"/>
      <c r="Z940" s="203"/>
      <c r="AA940" s="203"/>
      <c r="AB940" s="203"/>
      <c r="AC940" s="203"/>
    </row>
    <row r="941">
      <c r="A941" s="203"/>
      <c r="B941" s="203"/>
      <c r="C941" s="203"/>
      <c r="D941" s="203"/>
      <c r="E941" s="203"/>
      <c r="F941" s="203"/>
      <c r="G941" s="203"/>
      <c r="H941" s="203"/>
      <c r="I941" s="203"/>
      <c r="J941" s="203"/>
      <c r="K941" s="203"/>
      <c r="L941" s="203"/>
      <c r="M941" s="203"/>
      <c r="N941" s="203"/>
      <c r="O941" s="203"/>
      <c r="P941" s="203"/>
      <c r="Q941" s="203"/>
      <c r="R941" s="203"/>
      <c r="S941" s="203"/>
      <c r="T941" s="203"/>
      <c r="U941" s="203"/>
      <c r="V941" s="203"/>
      <c r="W941" s="203"/>
      <c r="X941" s="203"/>
      <c r="Y941" s="203"/>
      <c r="Z941" s="203"/>
      <c r="AA941" s="203"/>
      <c r="AB941" s="203"/>
      <c r="AC941" s="203"/>
    </row>
    <row r="942">
      <c r="A942" s="203"/>
      <c r="B942" s="203"/>
      <c r="C942" s="203"/>
      <c r="D942" s="203"/>
      <c r="E942" s="203"/>
      <c r="F942" s="203"/>
      <c r="G942" s="203"/>
      <c r="H942" s="203"/>
      <c r="I942" s="203"/>
      <c r="J942" s="203"/>
      <c r="K942" s="203"/>
      <c r="L942" s="203"/>
      <c r="M942" s="203"/>
      <c r="N942" s="203"/>
      <c r="O942" s="203"/>
      <c r="P942" s="203"/>
      <c r="Q942" s="203"/>
      <c r="R942" s="203"/>
      <c r="S942" s="203"/>
      <c r="T942" s="203"/>
      <c r="U942" s="203"/>
      <c r="V942" s="203"/>
      <c r="W942" s="203"/>
      <c r="X942" s="203"/>
      <c r="Y942" s="203"/>
      <c r="Z942" s="203"/>
      <c r="AA942" s="203"/>
      <c r="AB942" s="203"/>
      <c r="AC942" s="203"/>
    </row>
    <row r="943">
      <c r="A943" s="203"/>
      <c r="B943" s="203"/>
      <c r="C943" s="203"/>
      <c r="D943" s="203"/>
      <c r="E943" s="203"/>
      <c r="F943" s="203"/>
      <c r="G943" s="203"/>
      <c r="H943" s="203"/>
      <c r="I943" s="203"/>
      <c r="J943" s="203"/>
      <c r="K943" s="203"/>
      <c r="L943" s="203"/>
      <c r="M943" s="203"/>
      <c r="N943" s="203"/>
      <c r="O943" s="203"/>
      <c r="P943" s="203"/>
      <c r="Q943" s="203"/>
      <c r="R943" s="203"/>
      <c r="S943" s="203"/>
      <c r="T943" s="203"/>
      <c r="U943" s="203"/>
      <c r="V943" s="203"/>
      <c r="W943" s="203"/>
      <c r="X943" s="203"/>
      <c r="Y943" s="203"/>
      <c r="Z943" s="203"/>
      <c r="AA943" s="203"/>
      <c r="AB943" s="203"/>
      <c r="AC943" s="203"/>
    </row>
    <row r="944">
      <c r="A944" s="203"/>
      <c r="B944" s="203"/>
      <c r="C944" s="203"/>
      <c r="D944" s="203"/>
      <c r="E944" s="203"/>
      <c r="F944" s="203"/>
      <c r="G944" s="203"/>
      <c r="H944" s="203"/>
      <c r="I944" s="203"/>
      <c r="J944" s="203"/>
      <c r="K944" s="203"/>
      <c r="L944" s="203"/>
      <c r="M944" s="203"/>
      <c r="N944" s="203"/>
      <c r="O944" s="203"/>
      <c r="P944" s="203"/>
      <c r="Q944" s="203"/>
      <c r="R944" s="203"/>
      <c r="S944" s="203"/>
      <c r="T944" s="203"/>
      <c r="U944" s="203"/>
      <c r="V944" s="203"/>
      <c r="W944" s="203"/>
      <c r="X944" s="203"/>
      <c r="Y944" s="203"/>
      <c r="Z944" s="203"/>
      <c r="AA944" s="203"/>
      <c r="AB944" s="203"/>
      <c r="AC944" s="203"/>
    </row>
    <row r="945">
      <c r="A945" s="203"/>
      <c r="B945" s="203"/>
      <c r="C945" s="203"/>
      <c r="D945" s="203"/>
      <c r="E945" s="203"/>
      <c r="F945" s="203"/>
      <c r="G945" s="203"/>
      <c r="H945" s="203"/>
      <c r="I945" s="203"/>
      <c r="J945" s="203"/>
      <c r="K945" s="203"/>
      <c r="L945" s="203"/>
      <c r="M945" s="203"/>
      <c r="N945" s="203"/>
      <c r="O945" s="203"/>
      <c r="P945" s="203"/>
      <c r="Q945" s="203"/>
      <c r="R945" s="203"/>
      <c r="S945" s="203"/>
      <c r="T945" s="203"/>
      <c r="U945" s="203"/>
      <c r="V945" s="203"/>
      <c r="W945" s="203"/>
      <c r="X945" s="203"/>
      <c r="Y945" s="203"/>
      <c r="Z945" s="203"/>
      <c r="AA945" s="203"/>
      <c r="AB945" s="203"/>
      <c r="AC945" s="203"/>
    </row>
    <row r="946">
      <c r="A946" s="203"/>
      <c r="B946" s="203"/>
      <c r="C946" s="203"/>
      <c r="D946" s="203"/>
      <c r="E946" s="203"/>
      <c r="F946" s="203"/>
      <c r="G946" s="203"/>
      <c r="H946" s="203"/>
      <c r="I946" s="203"/>
      <c r="J946" s="203"/>
      <c r="K946" s="203"/>
      <c r="L946" s="203"/>
      <c r="M946" s="203"/>
      <c r="N946" s="203"/>
      <c r="O946" s="203"/>
      <c r="P946" s="203"/>
      <c r="Q946" s="203"/>
      <c r="R946" s="203"/>
      <c r="S946" s="203"/>
      <c r="T946" s="203"/>
      <c r="U946" s="203"/>
      <c r="V946" s="203"/>
      <c r="W946" s="203"/>
      <c r="X946" s="203"/>
      <c r="Y946" s="203"/>
      <c r="Z946" s="203"/>
      <c r="AA946" s="203"/>
      <c r="AB946" s="203"/>
      <c r="AC946" s="203"/>
    </row>
    <row r="947">
      <c r="A947" s="203"/>
      <c r="B947" s="203"/>
      <c r="C947" s="203"/>
      <c r="D947" s="203"/>
      <c r="E947" s="203"/>
      <c r="F947" s="203"/>
      <c r="G947" s="203"/>
      <c r="H947" s="203"/>
      <c r="I947" s="203"/>
      <c r="J947" s="203"/>
      <c r="K947" s="203"/>
      <c r="L947" s="203"/>
      <c r="M947" s="203"/>
      <c r="N947" s="203"/>
      <c r="O947" s="203"/>
      <c r="P947" s="203"/>
      <c r="Q947" s="203"/>
      <c r="R947" s="203"/>
      <c r="S947" s="203"/>
      <c r="T947" s="203"/>
      <c r="U947" s="203"/>
      <c r="V947" s="203"/>
      <c r="W947" s="203"/>
      <c r="X947" s="203"/>
      <c r="Y947" s="203"/>
      <c r="Z947" s="203"/>
      <c r="AA947" s="203"/>
      <c r="AB947" s="203"/>
      <c r="AC947" s="203"/>
    </row>
    <row r="948">
      <c r="A948" s="203"/>
      <c r="B948" s="203"/>
      <c r="C948" s="203"/>
      <c r="D948" s="203"/>
      <c r="E948" s="203"/>
      <c r="F948" s="203"/>
      <c r="G948" s="203"/>
      <c r="H948" s="203"/>
      <c r="I948" s="203"/>
      <c r="J948" s="203"/>
      <c r="K948" s="203"/>
      <c r="L948" s="203"/>
      <c r="M948" s="203"/>
      <c r="N948" s="203"/>
      <c r="O948" s="203"/>
      <c r="P948" s="203"/>
      <c r="Q948" s="203"/>
      <c r="R948" s="203"/>
      <c r="S948" s="203"/>
      <c r="T948" s="203"/>
      <c r="U948" s="203"/>
      <c r="V948" s="203"/>
      <c r="W948" s="203"/>
      <c r="X948" s="203"/>
      <c r="Y948" s="203"/>
      <c r="Z948" s="203"/>
      <c r="AA948" s="203"/>
      <c r="AB948" s="203"/>
      <c r="AC948" s="203"/>
    </row>
    <row r="949">
      <c r="A949" s="203"/>
      <c r="B949" s="203"/>
      <c r="C949" s="203"/>
      <c r="D949" s="203"/>
      <c r="E949" s="203"/>
      <c r="F949" s="203"/>
      <c r="G949" s="203"/>
      <c r="H949" s="203"/>
      <c r="I949" s="203"/>
      <c r="J949" s="203"/>
      <c r="K949" s="203"/>
      <c r="L949" s="203"/>
      <c r="M949" s="203"/>
      <c r="N949" s="203"/>
      <c r="O949" s="203"/>
      <c r="P949" s="203"/>
      <c r="Q949" s="203"/>
      <c r="R949" s="203"/>
      <c r="S949" s="203"/>
      <c r="T949" s="203"/>
      <c r="U949" s="203"/>
      <c r="V949" s="203"/>
      <c r="W949" s="203"/>
      <c r="X949" s="203"/>
      <c r="Y949" s="203"/>
      <c r="Z949" s="203"/>
      <c r="AA949" s="203"/>
      <c r="AB949" s="203"/>
      <c r="AC949" s="203"/>
    </row>
    <row r="950">
      <c r="A950" s="203"/>
      <c r="B950" s="203"/>
      <c r="C950" s="203"/>
      <c r="D950" s="203"/>
      <c r="E950" s="203"/>
      <c r="F950" s="203"/>
      <c r="G950" s="203"/>
      <c r="H950" s="203"/>
      <c r="I950" s="203"/>
      <c r="J950" s="203"/>
      <c r="K950" s="203"/>
      <c r="L950" s="203"/>
      <c r="M950" s="203"/>
      <c r="N950" s="203"/>
      <c r="O950" s="203"/>
      <c r="P950" s="203"/>
      <c r="Q950" s="203"/>
      <c r="R950" s="203"/>
      <c r="S950" s="203"/>
      <c r="T950" s="203"/>
      <c r="U950" s="203"/>
      <c r="V950" s="203"/>
      <c r="W950" s="203"/>
      <c r="X950" s="203"/>
      <c r="Y950" s="203"/>
      <c r="Z950" s="203"/>
      <c r="AA950" s="203"/>
      <c r="AB950" s="203"/>
      <c r="AC950" s="203"/>
    </row>
    <row r="951">
      <c r="A951" s="203"/>
      <c r="B951" s="203"/>
      <c r="C951" s="203"/>
      <c r="D951" s="203"/>
      <c r="E951" s="203"/>
      <c r="F951" s="203"/>
      <c r="G951" s="203"/>
      <c r="H951" s="203"/>
      <c r="I951" s="203"/>
      <c r="J951" s="203"/>
      <c r="K951" s="203"/>
      <c r="L951" s="203"/>
      <c r="M951" s="203"/>
      <c r="N951" s="203"/>
      <c r="O951" s="203"/>
      <c r="P951" s="203"/>
      <c r="Q951" s="203"/>
      <c r="R951" s="203"/>
      <c r="S951" s="203"/>
      <c r="T951" s="203"/>
      <c r="U951" s="203"/>
      <c r="V951" s="203"/>
      <c r="W951" s="203"/>
      <c r="X951" s="203"/>
      <c r="Y951" s="203"/>
      <c r="Z951" s="203"/>
      <c r="AA951" s="203"/>
      <c r="AB951" s="203"/>
      <c r="AC951" s="203"/>
    </row>
    <row r="952">
      <c r="A952" s="203"/>
      <c r="B952" s="203"/>
      <c r="C952" s="203"/>
      <c r="D952" s="203"/>
      <c r="E952" s="203"/>
      <c r="F952" s="203"/>
      <c r="G952" s="203"/>
      <c r="H952" s="203"/>
      <c r="I952" s="203"/>
      <c r="J952" s="203"/>
      <c r="K952" s="203"/>
      <c r="L952" s="203"/>
      <c r="M952" s="203"/>
      <c r="N952" s="203"/>
      <c r="O952" s="203"/>
      <c r="P952" s="203"/>
      <c r="Q952" s="203"/>
      <c r="R952" s="203"/>
      <c r="S952" s="203"/>
      <c r="T952" s="203"/>
      <c r="U952" s="203"/>
      <c r="V952" s="203"/>
      <c r="W952" s="203"/>
      <c r="X952" s="203"/>
      <c r="Y952" s="203"/>
      <c r="Z952" s="203"/>
      <c r="AA952" s="203"/>
      <c r="AB952" s="203"/>
      <c r="AC952" s="203"/>
    </row>
    <row r="953">
      <c r="A953" s="203"/>
      <c r="B953" s="203"/>
      <c r="C953" s="203"/>
      <c r="D953" s="203"/>
      <c r="E953" s="203"/>
      <c r="F953" s="203"/>
      <c r="G953" s="203"/>
      <c r="H953" s="203"/>
      <c r="I953" s="203"/>
      <c r="J953" s="203"/>
      <c r="K953" s="203"/>
      <c r="L953" s="203"/>
      <c r="M953" s="203"/>
      <c r="N953" s="203"/>
      <c r="O953" s="203"/>
      <c r="P953" s="203"/>
      <c r="Q953" s="203"/>
      <c r="R953" s="203"/>
      <c r="S953" s="203"/>
      <c r="T953" s="203"/>
      <c r="U953" s="203"/>
      <c r="V953" s="203"/>
      <c r="W953" s="203"/>
      <c r="X953" s="203"/>
      <c r="Y953" s="203"/>
      <c r="Z953" s="203"/>
      <c r="AA953" s="203"/>
      <c r="AB953" s="203"/>
      <c r="AC953" s="203"/>
    </row>
    <row r="954">
      <c r="A954" s="203"/>
      <c r="B954" s="203"/>
      <c r="C954" s="203"/>
      <c r="D954" s="203"/>
      <c r="E954" s="203"/>
      <c r="F954" s="203"/>
      <c r="G954" s="203"/>
      <c r="H954" s="203"/>
      <c r="I954" s="203"/>
      <c r="J954" s="203"/>
      <c r="K954" s="203"/>
      <c r="L954" s="203"/>
      <c r="M954" s="203"/>
      <c r="N954" s="203"/>
      <c r="O954" s="203"/>
      <c r="P954" s="203"/>
      <c r="Q954" s="203"/>
      <c r="R954" s="203"/>
      <c r="S954" s="203"/>
      <c r="T954" s="203"/>
      <c r="U954" s="203"/>
      <c r="V954" s="203"/>
      <c r="W954" s="203"/>
      <c r="X954" s="203"/>
      <c r="Y954" s="203"/>
      <c r="Z954" s="203"/>
      <c r="AA954" s="203"/>
      <c r="AB954" s="203"/>
      <c r="AC954" s="203"/>
    </row>
    <row r="955">
      <c r="A955" s="203"/>
      <c r="B955" s="203"/>
      <c r="C955" s="203"/>
      <c r="D955" s="203"/>
      <c r="E955" s="203"/>
      <c r="F955" s="203"/>
      <c r="G955" s="203"/>
      <c r="H955" s="203"/>
      <c r="I955" s="203"/>
      <c r="J955" s="203"/>
      <c r="K955" s="203"/>
      <c r="L955" s="203"/>
      <c r="M955" s="203"/>
      <c r="N955" s="203"/>
      <c r="O955" s="203"/>
      <c r="P955" s="203"/>
      <c r="Q955" s="203"/>
      <c r="R955" s="203"/>
      <c r="S955" s="203"/>
      <c r="T955" s="203"/>
      <c r="U955" s="203"/>
      <c r="V955" s="203"/>
      <c r="W955" s="203"/>
      <c r="X955" s="203"/>
      <c r="Y955" s="203"/>
      <c r="Z955" s="203"/>
      <c r="AA955" s="203"/>
      <c r="AB955" s="203"/>
      <c r="AC955" s="203"/>
    </row>
    <row r="956">
      <c r="A956" s="203"/>
      <c r="B956" s="203"/>
      <c r="C956" s="203"/>
      <c r="D956" s="203"/>
      <c r="E956" s="203"/>
      <c r="F956" s="203"/>
      <c r="G956" s="203"/>
      <c r="H956" s="203"/>
      <c r="I956" s="203"/>
      <c r="J956" s="203"/>
      <c r="K956" s="203"/>
      <c r="L956" s="203"/>
      <c r="M956" s="203"/>
      <c r="N956" s="203"/>
      <c r="O956" s="203"/>
      <c r="P956" s="203"/>
      <c r="Q956" s="203"/>
      <c r="R956" s="203"/>
      <c r="S956" s="203"/>
      <c r="T956" s="203"/>
      <c r="U956" s="203"/>
      <c r="V956" s="203"/>
      <c r="W956" s="203"/>
      <c r="X956" s="203"/>
      <c r="Y956" s="203"/>
      <c r="Z956" s="203"/>
      <c r="AA956" s="203"/>
      <c r="AB956" s="203"/>
      <c r="AC956" s="203"/>
    </row>
    <row r="957">
      <c r="A957" s="203"/>
      <c r="B957" s="203"/>
      <c r="C957" s="203"/>
      <c r="D957" s="203"/>
      <c r="E957" s="203"/>
      <c r="F957" s="203"/>
      <c r="G957" s="203"/>
      <c r="H957" s="203"/>
      <c r="I957" s="203"/>
      <c r="J957" s="203"/>
      <c r="K957" s="203"/>
      <c r="L957" s="203"/>
      <c r="M957" s="203"/>
      <c r="N957" s="203"/>
      <c r="O957" s="203"/>
      <c r="P957" s="203"/>
      <c r="Q957" s="203"/>
      <c r="R957" s="203"/>
      <c r="S957" s="203"/>
      <c r="T957" s="203"/>
      <c r="U957" s="203"/>
      <c r="V957" s="203"/>
      <c r="W957" s="203"/>
      <c r="X957" s="203"/>
      <c r="Y957" s="203"/>
      <c r="Z957" s="203"/>
      <c r="AA957" s="203"/>
      <c r="AB957" s="203"/>
      <c r="AC957" s="203"/>
    </row>
    <row r="958">
      <c r="A958" s="203"/>
      <c r="B958" s="203"/>
      <c r="C958" s="203"/>
      <c r="D958" s="203"/>
      <c r="E958" s="203"/>
      <c r="F958" s="203"/>
      <c r="G958" s="203"/>
      <c r="H958" s="203"/>
      <c r="I958" s="203"/>
      <c r="J958" s="203"/>
      <c r="K958" s="203"/>
      <c r="L958" s="203"/>
      <c r="M958" s="203"/>
      <c r="N958" s="203"/>
      <c r="O958" s="203"/>
      <c r="P958" s="203"/>
      <c r="Q958" s="203"/>
      <c r="R958" s="203"/>
      <c r="S958" s="203"/>
      <c r="T958" s="203"/>
      <c r="U958" s="203"/>
      <c r="V958" s="203"/>
      <c r="W958" s="203"/>
      <c r="X958" s="203"/>
      <c r="Y958" s="203"/>
      <c r="Z958" s="203"/>
      <c r="AA958" s="203"/>
      <c r="AB958" s="203"/>
      <c r="AC958" s="203"/>
    </row>
    <row r="959">
      <c r="A959" s="203"/>
      <c r="B959" s="203"/>
      <c r="C959" s="203"/>
      <c r="D959" s="203"/>
      <c r="E959" s="203"/>
      <c r="F959" s="203"/>
      <c r="G959" s="203"/>
      <c r="H959" s="203"/>
      <c r="I959" s="203"/>
      <c r="J959" s="203"/>
      <c r="K959" s="203"/>
      <c r="L959" s="203"/>
      <c r="M959" s="203"/>
      <c r="N959" s="203"/>
      <c r="O959" s="203"/>
      <c r="P959" s="203"/>
      <c r="Q959" s="203"/>
      <c r="R959" s="203"/>
      <c r="S959" s="203"/>
      <c r="T959" s="203"/>
      <c r="U959" s="203"/>
      <c r="V959" s="203"/>
      <c r="W959" s="203"/>
      <c r="X959" s="203"/>
      <c r="Y959" s="203"/>
      <c r="Z959" s="203"/>
      <c r="AA959" s="203"/>
      <c r="AB959" s="203"/>
      <c r="AC959" s="203"/>
    </row>
    <row r="960">
      <c r="A960" s="203"/>
      <c r="B960" s="203"/>
      <c r="C960" s="203"/>
      <c r="D960" s="203"/>
      <c r="E960" s="203"/>
      <c r="F960" s="203"/>
      <c r="G960" s="203"/>
      <c r="H960" s="203"/>
      <c r="I960" s="203"/>
      <c r="J960" s="203"/>
      <c r="K960" s="203"/>
      <c r="L960" s="203"/>
      <c r="M960" s="203"/>
      <c r="N960" s="203"/>
      <c r="O960" s="203"/>
      <c r="P960" s="203"/>
      <c r="Q960" s="203"/>
      <c r="R960" s="203"/>
      <c r="S960" s="203"/>
      <c r="T960" s="203"/>
      <c r="U960" s="203"/>
      <c r="V960" s="203"/>
      <c r="W960" s="203"/>
      <c r="X960" s="203"/>
      <c r="Y960" s="203"/>
      <c r="Z960" s="203"/>
      <c r="AA960" s="203"/>
      <c r="AB960" s="203"/>
      <c r="AC960" s="203"/>
    </row>
    <row r="961">
      <c r="A961" s="203"/>
      <c r="B961" s="203"/>
      <c r="C961" s="203"/>
      <c r="D961" s="203"/>
      <c r="E961" s="203"/>
      <c r="F961" s="203"/>
      <c r="G961" s="203"/>
      <c r="H961" s="203"/>
      <c r="I961" s="203"/>
      <c r="J961" s="203"/>
      <c r="K961" s="203"/>
      <c r="L961" s="203"/>
      <c r="M961" s="203"/>
      <c r="N961" s="203"/>
      <c r="O961" s="203"/>
      <c r="P961" s="203"/>
      <c r="Q961" s="203"/>
      <c r="R961" s="203"/>
      <c r="S961" s="203"/>
      <c r="T961" s="203"/>
      <c r="U961" s="203"/>
      <c r="V961" s="203"/>
      <c r="W961" s="203"/>
      <c r="X961" s="203"/>
      <c r="Y961" s="203"/>
      <c r="Z961" s="203"/>
      <c r="AA961" s="203"/>
      <c r="AB961" s="203"/>
      <c r="AC961" s="203"/>
    </row>
    <row r="962">
      <c r="A962" s="203"/>
      <c r="B962" s="203"/>
      <c r="C962" s="203"/>
      <c r="D962" s="203"/>
      <c r="E962" s="203"/>
      <c r="F962" s="203"/>
      <c r="G962" s="203"/>
      <c r="H962" s="203"/>
      <c r="I962" s="203"/>
      <c r="J962" s="203"/>
      <c r="K962" s="203"/>
      <c r="L962" s="203"/>
      <c r="M962" s="203"/>
      <c r="N962" s="203"/>
      <c r="O962" s="203"/>
      <c r="P962" s="203"/>
      <c r="Q962" s="203"/>
      <c r="R962" s="203"/>
      <c r="S962" s="203"/>
      <c r="T962" s="203"/>
      <c r="U962" s="203"/>
      <c r="V962" s="203"/>
      <c r="W962" s="203"/>
      <c r="X962" s="203"/>
      <c r="Y962" s="203"/>
      <c r="Z962" s="203"/>
      <c r="AA962" s="203"/>
      <c r="AB962" s="203"/>
      <c r="AC962" s="203"/>
    </row>
    <row r="963">
      <c r="A963" s="203"/>
      <c r="B963" s="203"/>
      <c r="C963" s="203"/>
      <c r="D963" s="203"/>
      <c r="E963" s="203"/>
      <c r="F963" s="203"/>
      <c r="G963" s="203"/>
      <c r="H963" s="203"/>
      <c r="I963" s="203"/>
      <c r="J963" s="203"/>
      <c r="K963" s="203"/>
      <c r="L963" s="203"/>
      <c r="M963" s="203"/>
      <c r="N963" s="203"/>
      <c r="O963" s="203"/>
      <c r="P963" s="203"/>
      <c r="Q963" s="203"/>
      <c r="R963" s="203"/>
      <c r="S963" s="203"/>
      <c r="T963" s="203"/>
      <c r="U963" s="203"/>
      <c r="V963" s="203"/>
      <c r="W963" s="203"/>
      <c r="X963" s="203"/>
      <c r="Y963" s="203"/>
      <c r="Z963" s="203"/>
      <c r="AA963" s="203"/>
      <c r="AB963" s="203"/>
      <c r="AC963" s="203"/>
    </row>
    <row r="964">
      <c r="A964" s="203"/>
      <c r="B964" s="203"/>
      <c r="C964" s="203"/>
      <c r="D964" s="203"/>
      <c r="E964" s="203"/>
      <c r="F964" s="203"/>
      <c r="G964" s="203"/>
      <c r="H964" s="203"/>
      <c r="I964" s="203"/>
      <c r="J964" s="203"/>
      <c r="K964" s="203"/>
      <c r="L964" s="203"/>
      <c r="M964" s="203"/>
      <c r="N964" s="203"/>
      <c r="O964" s="203"/>
      <c r="P964" s="203"/>
      <c r="Q964" s="203"/>
      <c r="R964" s="203"/>
      <c r="S964" s="203"/>
      <c r="T964" s="203"/>
      <c r="U964" s="203"/>
      <c r="V964" s="203"/>
      <c r="W964" s="203"/>
      <c r="X964" s="203"/>
      <c r="Y964" s="203"/>
      <c r="Z964" s="203"/>
      <c r="AA964" s="203"/>
      <c r="AB964" s="203"/>
      <c r="AC964" s="203"/>
    </row>
    <row r="965">
      <c r="A965" s="203"/>
      <c r="B965" s="203"/>
      <c r="C965" s="203"/>
      <c r="D965" s="203"/>
      <c r="E965" s="203"/>
      <c r="F965" s="203"/>
      <c r="G965" s="203"/>
      <c r="H965" s="203"/>
      <c r="I965" s="203"/>
      <c r="J965" s="203"/>
      <c r="K965" s="203"/>
      <c r="L965" s="203"/>
      <c r="M965" s="203"/>
      <c r="N965" s="203"/>
      <c r="O965" s="203"/>
      <c r="P965" s="203"/>
      <c r="Q965" s="203"/>
      <c r="R965" s="203"/>
      <c r="S965" s="203"/>
      <c r="T965" s="203"/>
      <c r="U965" s="203"/>
      <c r="V965" s="203"/>
      <c r="W965" s="203"/>
      <c r="X965" s="203"/>
      <c r="Y965" s="203"/>
      <c r="Z965" s="203"/>
      <c r="AA965" s="203"/>
      <c r="AB965" s="203"/>
      <c r="AC965" s="203"/>
    </row>
    <row r="966">
      <c r="A966" s="203"/>
      <c r="B966" s="203"/>
      <c r="C966" s="203"/>
      <c r="D966" s="203"/>
      <c r="E966" s="203"/>
      <c r="F966" s="203"/>
      <c r="G966" s="203"/>
      <c r="H966" s="203"/>
      <c r="I966" s="203"/>
      <c r="J966" s="203"/>
      <c r="K966" s="203"/>
      <c r="L966" s="203"/>
      <c r="M966" s="203"/>
      <c r="N966" s="203"/>
      <c r="O966" s="203"/>
      <c r="P966" s="203"/>
      <c r="Q966" s="203"/>
      <c r="R966" s="203"/>
      <c r="S966" s="203"/>
      <c r="T966" s="203"/>
      <c r="U966" s="203"/>
      <c r="V966" s="203"/>
      <c r="W966" s="203"/>
      <c r="X966" s="203"/>
      <c r="Y966" s="203"/>
      <c r="Z966" s="203"/>
      <c r="AA966" s="203"/>
      <c r="AB966" s="203"/>
      <c r="AC966" s="203"/>
    </row>
    <row r="967">
      <c r="A967" s="203"/>
      <c r="B967" s="203"/>
      <c r="C967" s="203"/>
      <c r="D967" s="203"/>
      <c r="E967" s="203"/>
      <c r="F967" s="203"/>
      <c r="G967" s="203"/>
      <c r="H967" s="203"/>
      <c r="I967" s="203"/>
      <c r="J967" s="203"/>
      <c r="K967" s="203"/>
      <c r="L967" s="203"/>
      <c r="M967" s="203"/>
      <c r="N967" s="203"/>
      <c r="O967" s="203"/>
      <c r="P967" s="203"/>
      <c r="Q967" s="203"/>
      <c r="R967" s="203"/>
      <c r="S967" s="203"/>
      <c r="T967" s="203"/>
      <c r="U967" s="203"/>
      <c r="V967" s="203"/>
      <c r="W967" s="203"/>
      <c r="X967" s="203"/>
      <c r="Y967" s="203"/>
      <c r="Z967" s="203"/>
      <c r="AA967" s="203"/>
      <c r="AB967" s="203"/>
      <c r="AC967" s="203"/>
    </row>
    <row r="968">
      <c r="A968" s="203"/>
      <c r="B968" s="203"/>
      <c r="C968" s="203"/>
      <c r="D968" s="203"/>
      <c r="E968" s="203"/>
      <c r="F968" s="203"/>
      <c r="G968" s="203"/>
      <c r="H968" s="203"/>
      <c r="I968" s="203"/>
      <c r="J968" s="203"/>
      <c r="K968" s="203"/>
      <c r="L968" s="203"/>
      <c r="M968" s="203"/>
      <c r="N968" s="203"/>
      <c r="O968" s="203"/>
      <c r="P968" s="203"/>
      <c r="Q968" s="203"/>
      <c r="R968" s="203"/>
      <c r="S968" s="203"/>
      <c r="T968" s="203"/>
      <c r="U968" s="203"/>
      <c r="V968" s="203"/>
      <c r="W968" s="203"/>
      <c r="X968" s="203"/>
      <c r="Y968" s="203"/>
      <c r="Z968" s="203"/>
      <c r="AA968" s="203"/>
      <c r="AB968" s="203"/>
      <c r="AC968" s="203"/>
    </row>
    <row r="969">
      <c r="A969" s="203"/>
      <c r="B969" s="203"/>
      <c r="C969" s="203"/>
      <c r="D969" s="203"/>
      <c r="E969" s="203"/>
      <c r="F969" s="203"/>
      <c r="G969" s="203"/>
      <c r="H969" s="203"/>
      <c r="I969" s="203"/>
      <c r="J969" s="203"/>
      <c r="K969" s="203"/>
      <c r="L969" s="203"/>
      <c r="M969" s="203"/>
      <c r="N969" s="203"/>
      <c r="O969" s="203"/>
      <c r="P969" s="203"/>
      <c r="Q969" s="203"/>
      <c r="R969" s="203"/>
      <c r="S969" s="203"/>
      <c r="T969" s="203"/>
      <c r="U969" s="203"/>
      <c r="V969" s="203"/>
      <c r="W969" s="203"/>
      <c r="X969" s="203"/>
      <c r="Y969" s="203"/>
      <c r="Z969" s="203"/>
      <c r="AA969" s="203"/>
      <c r="AB969" s="203"/>
      <c r="AC969" s="203"/>
    </row>
    <row r="970">
      <c r="A970" s="203"/>
      <c r="B970" s="203"/>
      <c r="C970" s="203"/>
      <c r="D970" s="203"/>
      <c r="E970" s="203"/>
      <c r="F970" s="203"/>
      <c r="G970" s="203"/>
      <c r="H970" s="203"/>
      <c r="I970" s="203"/>
      <c r="J970" s="203"/>
      <c r="K970" s="203"/>
      <c r="L970" s="203"/>
      <c r="M970" s="203"/>
      <c r="N970" s="203"/>
      <c r="O970" s="203"/>
      <c r="P970" s="203"/>
      <c r="Q970" s="203"/>
      <c r="R970" s="203"/>
      <c r="S970" s="203"/>
      <c r="T970" s="203"/>
      <c r="U970" s="203"/>
      <c r="V970" s="203"/>
      <c r="W970" s="203"/>
      <c r="X970" s="203"/>
      <c r="Y970" s="203"/>
      <c r="Z970" s="203"/>
      <c r="AA970" s="203"/>
      <c r="AB970" s="203"/>
      <c r="AC970" s="203"/>
    </row>
    <row r="971">
      <c r="A971" s="203"/>
      <c r="B971" s="203"/>
      <c r="C971" s="203"/>
      <c r="D971" s="203"/>
      <c r="E971" s="203"/>
      <c r="F971" s="203"/>
      <c r="G971" s="203"/>
      <c r="H971" s="203"/>
      <c r="I971" s="203"/>
      <c r="J971" s="203"/>
      <c r="K971" s="203"/>
      <c r="L971" s="203"/>
      <c r="M971" s="203"/>
      <c r="N971" s="203"/>
      <c r="O971" s="203"/>
      <c r="P971" s="203"/>
      <c r="Q971" s="203"/>
      <c r="R971" s="203"/>
      <c r="S971" s="203"/>
      <c r="T971" s="203"/>
      <c r="U971" s="203"/>
      <c r="V971" s="203"/>
      <c r="W971" s="203"/>
      <c r="X971" s="203"/>
      <c r="Y971" s="203"/>
      <c r="Z971" s="203"/>
      <c r="AA971" s="203"/>
      <c r="AB971" s="203"/>
      <c r="AC971" s="203"/>
    </row>
    <row r="972">
      <c r="A972" s="203"/>
      <c r="B972" s="203"/>
      <c r="C972" s="203"/>
      <c r="D972" s="203"/>
      <c r="E972" s="203"/>
      <c r="F972" s="203"/>
      <c r="G972" s="203"/>
      <c r="H972" s="203"/>
      <c r="I972" s="203"/>
      <c r="J972" s="203"/>
      <c r="K972" s="203"/>
      <c r="L972" s="203"/>
      <c r="M972" s="203"/>
      <c r="N972" s="203"/>
      <c r="O972" s="203"/>
      <c r="P972" s="203"/>
      <c r="Q972" s="203"/>
      <c r="R972" s="203"/>
      <c r="S972" s="203"/>
      <c r="T972" s="203"/>
      <c r="U972" s="203"/>
      <c r="V972" s="203"/>
      <c r="W972" s="203"/>
      <c r="X972" s="203"/>
      <c r="Y972" s="203"/>
      <c r="Z972" s="203"/>
      <c r="AA972" s="203"/>
      <c r="AB972" s="203"/>
      <c r="AC972" s="203"/>
    </row>
    <row r="973">
      <c r="A973" s="203"/>
      <c r="B973" s="203"/>
      <c r="C973" s="203"/>
      <c r="D973" s="203"/>
      <c r="E973" s="203"/>
      <c r="F973" s="203"/>
      <c r="G973" s="203"/>
      <c r="H973" s="203"/>
      <c r="I973" s="203"/>
      <c r="J973" s="203"/>
      <c r="K973" s="203"/>
      <c r="L973" s="203"/>
      <c r="M973" s="203"/>
      <c r="N973" s="203"/>
      <c r="O973" s="203"/>
      <c r="P973" s="203"/>
      <c r="Q973" s="203"/>
      <c r="R973" s="203"/>
      <c r="S973" s="203"/>
      <c r="T973" s="203"/>
      <c r="U973" s="203"/>
      <c r="V973" s="203"/>
      <c r="W973" s="203"/>
      <c r="X973" s="203"/>
      <c r="Y973" s="203"/>
      <c r="Z973" s="203"/>
      <c r="AA973" s="203"/>
      <c r="AB973" s="203"/>
      <c r="AC973" s="203"/>
    </row>
    <row r="974">
      <c r="A974" s="203"/>
      <c r="B974" s="203"/>
      <c r="C974" s="203"/>
      <c r="D974" s="203"/>
      <c r="E974" s="203"/>
      <c r="F974" s="203"/>
      <c r="G974" s="203"/>
      <c r="H974" s="203"/>
      <c r="I974" s="203"/>
      <c r="J974" s="203"/>
      <c r="K974" s="203"/>
      <c r="L974" s="203"/>
      <c r="M974" s="203"/>
      <c r="N974" s="203"/>
      <c r="O974" s="203"/>
      <c r="P974" s="203"/>
      <c r="Q974" s="203"/>
      <c r="R974" s="203"/>
      <c r="S974" s="203"/>
      <c r="T974" s="203"/>
      <c r="U974" s="203"/>
      <c r="V974" s="203"/>
      <c r="W974" s="203"/>
      <c r="X974" s="203"/>
      <c r="Y974" s="203"/>
      <c r="Z974" s="203"/>
      <c r="AA974" s="203"/>
      <c r="AB974" s="203"/>
      <c r="AC974" s="203"/>
    </row>
    <row r="975">
      <c r="A975" s="203"/>
      <c r="B975" s="203"/>
      <c r="C975" s="203"/>
      <c r="D975" s="203"/>
      <c r="E975" s="203"/>
      <c r="F975" s="203"/>
      <c r="G975" s="203"/>
      <c r="H975" s="203"/>
      <c r="I975" s="203"/>
      <c r="J975" s="203"/>
      <c r="K975" s="203"/>
      <c r="L975" s="203"/>
      <c r="M975" s="203"/>
      <c r="N975" s="203"/>
      <c r="O975" s="203"/>
      <c r="P975" s="203"/>
      <c r="Q975" s="203"/>
      <c r="R975" s="203"/>
      <c r="S975" s="203"/>
      <c r="T975" s="203"/>
      <c r="U975" s="203"/>
      <c r="V975" s="203"/>
      <c r="W975" s="203"/>
      <c r="X975" s="203"/>
      <c r="Y975" s="203"/>
      <c r="Z975" s="203"/>
      <c r="AA975" s="203"/>
      <c r="AB975" s="203"/>
      <c r="AC975" s="203"/>
    </row>
    <row r="976">
      <c r="A976" s="203"/>
      <c r="B976" s="203"/>
      <c r="C976" s="203"/>
      <c r="D976" s="203"/>
      <c r="E976" s="203"/>
      <c r="F976" s="203"/>
      <c r="G976" s="203"/>
      <c r="H976" s="203"/>
      <c r="I976" s="203"/>
      <c r="J976" s="203"/>
      <c r="K976" s="203"/>
      <c r="L976" s="203"/>
      <c r="M976" s="203"/>
      <c r="N976" s="203"/>
      <c r="O976" s="203"/>
      <c r="P976" s="203"/>
      <c r="Q976" s="203"/>
      <c r="R976" s="203"/>
      <c r="S976" s="203"/>
      <c r="T976" s="203"/>
      <c r="U976" s="203"/>
      <c r="V976" s="203"/>
      <c r="W976" s="203"/>
      <c r="X976" s="203"/>
      <c r="Y976" s="203"/>
      <c r="Z976" s="203"/>
      <c r="AA976" s="203"/>
      <c r="AB976" s="203"/>
      <c r="AC976" s="203"/>
    </row>
    <row r="977">
      <c r="A977" s="203"/>
      <c r="B977" s="203"/>
      <c r="C977" s="203"/>
      <c r="D977" s="203"/>
      <c r="E977" s="203"/>
      <c r="F977" s="203"/>
      <c r="G977" s="203"/>
      <c r="H977" s="203"/>
      <c r="I977" s="203"/>
      <c r="J977" s="203"/>
      <c r="K977" s="203"/>
      <c r="L977" s="203"/>
      <c r="M977" s="203"/>
      <c r="N977" s="203"/>
      <c r="O977" s="203"/>
      <c r="P977" s="203"/>
      <c r="Q977" s="203"/>
      <c r="R977" s="203"/>
      <c r="S977" s="203"/>
      <c r="T977" s="203"/>
      <c r="U977" s="203"/>
      <c r="V977" s="203"/>
      <c r="W977" s="203"/>
      <c r="X977" s="203"/>
      <c r="Y977" s="203"/>
      <c r="Z977" s="203"/>
      <c r="AA977" s="203"/>
      <c r="AB977" s="203"/>
      <c r="AC977" s="203"/>
    </row>
    <row r="978">
      <c r="A978" s="203"/>
      <c r="B978" s="203"/>
      <c r="C978" s="203"/>
      <c r="D978" s="203"/>
      <c r="E978" s="203"/>
      <c r="F978" s="203"/>
      <c r="G978" s="203"/>
      <c r="H978" s="203"/>
      <c r="I978" s="203"/>
      <c r="J978" s="203"/>
      <c r="K978" s="203"/>
      <c r="L978" s="203"/>
      <c r="M978" s="203"/>
      <c r="N978" s="203"/>
      <c r="O978" s="203"/>
      <c r="P978" s="203"/>
      <c r="Q978" s="203"/>
      <c r="R978" s="203"/>
      <c r="S978" s="203"/>
      <c r="T978" s="203"/>
      <c r="U978" s="203"/>
      <c r="V978" s="203"/>
      <c r="W978" s="203"/>
      <c r="X978" s="203"/>
      <c r="Y978" s="203"/>
      <c r="Z978" s="203"/>
      <c r="AA978" s="203"/>
      <c r="AB978" s="203"/>
      <c r="AC978" s="203"/>
    </row>
    <row r="979">
      <c r="A979" s="203"/>
      <c r="B979" s="203"/>
      <c r="C979" s="203"/>
      <c r="D979" s="203"/>
      <c r="E979" s="203"/>
      <c r="F979" s="203"/>
      <c r="G979" s="203"/>
      <c r="H979" s="203"/>
      <c r="I979" s="203"/>
      <c r="J979" s="203"/>
      <c r="K979" s="203"/>
      <c r="L979" s="203"/>
      <c r="M979" s="203"/>
      <c r="N979" s="203"/>
      <c r="O979" s="203"/>
      <c r="P979" s="203"/>
      <c r="Q979" s="203"/>
      <c r="R979" s="203"/>
      <c r="S979" s="203"/>
      <c r="T979" s="203"/>
      <c r="U979" s="203"/>
      <c r="V979" s="203"/>
      <c r="W979" s="203"/>
      <c r="X979" s="203"/>
      <c r="Y979" s="203"/>
      <c r="Z979" s="203"/>
      <c r="AA979" s="203"/>
      <c r="AB979" s="203"/>
      <c r="AC979" s="203"/>
    </row>
    <row r="980">
      <c r="A980" s="203"/>
      <c r="B980" s="203"/>
      <c r="C980" s="203"/>
      <c r="D980" s="203"/>
      <c r="E980" s="203"/>
      <c r="F980" s="203"/>
      <c r="G980" s="203"/>
      <c r="H980" s="203"/>
      <c r="I980" s="203"/>
      <c r="J980" s="203"/>
      <c r="K980" s="203"/>
      <c r="L980" s="203"/>
      <c r="M980" s="203"/>
      <c r="N980" s="203"/>
      <c r="O980" s="203"/>
      <c r="P980" s="203"/>
      <c r="Q980" s="203"/>
      <c r="R980" s="203"/>
      <c r="S980" s="203"/>
      <c r="T980" s="203"/>
      <c r="U980" s="203"/>
      <c r="V980" s="203"/>
      <c r="W980" s="203"/>
      <c r="X980" s="203"/>
      <c r="Y980" s="203"/>
      <c r="Z980" s="203"/>
      <c r="AA980" s="203"/>
      <c r="AB980" s="203"/>
      <c r="AC980" s="203"/>
    </row>
    <row r="981">
      <c r="A981" s="203"/>
      <c r="B981" s="203"/>
      <c r="C981" s="203"/>
      <c r="D981" s="203"/>
      <c r="E981" s="203"/>
      <c r="F981" s="203"/>
      <c r="G981" s="203"/>
      <c r="H981" s="203"/>
      <c r="I981" s="203"/>
      <c r="J981" s="203"/>
      <c r="K981" s="203"/>
      <c r="L981" s="203"/>
      <c r="M981" s="203"/>
      <c r="N981" s="203"/>
      <c r="O981" s="203"/>
      <c r="P981" s="203"/>
      <c r="Q981" s="203"/>
      <c r="R981" s="203"/>
      <c r="S981" s="203"/>
      <c r="T981" s="203"/>
      <c r="U981" s="203"/>
      <c r="V981" s="203"/>
      <c r="W981" s="203"/>
      <c r="X981" s="203"/>
      <c r="Y981" s="203"/>
      <c r="Z981" s="203"/>
      <c r="AA981" s="203"/>
      <c r="AB981" s="203"/>
      <c r="AC981" s="203"/>
    </row>
    <row r="982">
      <c r="A982" s="203"/>
      <c r="B982" s="203"/>
      <c r="C982" s="203"/>
      <c r="D982" s="203"/>
      <c r="E982" s="203"/>
      <c r="F982" s="203"/>
      <c r="G982" s="203"/>
      <c r="H982" s="203"/>
      <c r="I982" s="203"/>
      <c r="J982" s="203"/>
      <c r="K982" s="203"/>
      <c r="L982" s="203"/>
      <c r="M982" s="203"/>
      <c r="N982" s="203"/>
      <c r="O982" s="203"/>
      <c r="P982" s="203"/>
      <c r="Q982" s="203"/>
      <c r="R982" s="203"/>
      <c r="S982" s="203"/>
      <c r="T982" s="203"/>
      <c r="U982" s="203"/>
      <c r="V982" s="203"/>
      <c r="W982" s="203"/>
      <c r="X982" s="203"/>
      <c r="Y982" s="203"/>
      <c r="Z982" s="203"/>
      <c r="AA982" s="203"/>
      <c r="AB982" s="203"/>
      <c r="AC982" s="203"/>
    </row>
    <row r="983">
      <c r="A983" s="203"/>
      <c r="B983" s="203"/>
      <c r="C983" s="203"/>
      <c r="D983" s="203"/>
      <c r="E983" s="203"/>
      <c r="F983" s="203"/>
      <c r="G983" s="203"/>
      <c r="H983" s="203"/>
      <c r="I983" s="203"/>
      <c r="J983" s="203"/>
      <c r="K983" s="203"/>
      <c r="L983" s="203"/>
      <c r="M983" s="203"/>
      <c r="N983" s="203"/>
      <c r="O983" s="203"/>
      <c r="P983" s="203"/>
      <c r="Q983" s="203"/>
      <c r="R983" s="203"/>
      <c r="S983" s="203"/>
      <c r="T983" s="203"/>
      <c r="U983" s="203"/>
      <c r="V983" s="203"/>
      <c r="W983" s="203"/>
      <c r="X983" s="203"/>
      <c r="Y983" s="203"/>
      <c r="Z983" s="203"/>
      <c r="AA983" s="203"/>
      <c r="AB983" s="203"/>
      <c r="AC983" s="203"/>
    </row>
    <row r="984">
      <c r="A984" s="203"/>
      <c r="B984" s="203"/>
      <c r="C984" s="203"/>
      <c r="D984" s="203"/>
      <c r="E984" s="203"/>
      <c r="F984" s="203"/>
      <c r="G984" s="203"/>
      <c r="H984" s="203"/>
      <c r="I984" s="203"/>
      <c r="J984" s="203"/>
      <c r="K984" s="203"/>
      <c r="L984" s="203"/>
      <c r="M984" s="203"/>
      <c r="N984" s="203"/>
      <c r="O984" s="203"/>
      <c r="P984" s="203"/>
      <c r="Q984" s="203"/>
      <c r="R984" s="203"/>
      <c r="S984" s="203"/>
      <c r="T984" s="203"/>
      <c r="U984" s="203"/>
      <c r="V984" s="203"/>
      <c r="W984" s="203"/>
      <c r="X984" s="203"/>
      <c r="Y984" s="203"/>
      <c r="Z984" s="203"/>
      <c r="AA984" s="203"/>
      <c r="AB984" s="203"/>
      <c r="AC984" s="203"/>
    </row>
    <row r="985">
      <c r="A985" s="203"/>
      <c r="B985" s="203"/>
      <c r="C985" s="203"/>
      <c r="D985" s="203"/>
      <c r="E985" s="203"/>
      <c r="F985" s="203"/>
      <c r="G985" s="203"/>
      <c r="H985" s="203"/>
      <c r="I985" s="203"/>
      <c r="J985" s="203"/>
      <c r="K985" s="203"/>
      <c r="L985" s="203"/>
      <c r="M985" s="203"/>
      <c r="N985" s="203"/>
      <c r="O985" s="203"/>
      <c r="P985" s="203"/>
      <c r="Q985" s="203"/>
      <c r="R985" s="203"/>
      <c r="S985" s="203"/>
      <c r="T985" s="203"/>
      <c r="U985" s="203"/>
      <c r="V985" s="203"/>
      <c r="W985" s="203"/>
      <c r="X985" s="203"/>
      <c r="Y985" s="203"/>
      <c r="Z985" s="203"/>
      <c r="AA985" s="203"/>
      <c r="AB985" s="203"/>
      <c r="AC985" s="203"/>
    </row>
    <row r="986">
      <c r="A986" s="203"/>
      <c r="B986" s="203"/>
      <c r="C986" s="203"/>
      <c r="D986" s="203"/>
      <c r="E986" s="203"/>
      <c r="F986" s="203"/>
      <c r="G986" s="203"/>
      <c r="H986" s="203"/>
      <c r="I986" s="203"/>
      <c r="J986" s="203"/>
      <c r="K986" s="203"/>
      <c r="L986" s="203"/>
      <c r="M986" s="203"/>
      <c r="N986" s="203"/>
      <c r="O986" s="203"/>
      <c r="P986" s="203"/>
      <c r="Q986" s="203"/>
      <c r="R986" s="203"/>
      <c r="S986" s="203"/>
      <c r="T986" s="203"/>
      <c r="U986" s="203"/>
      <c r="V986" s="203"/>
      <c r="W986" s="203"/>
      <c r="X986" s="203"/>
      <c r="Y986" s="203"/>
      <c r="Z986" s="203"/>
      <c r="AA986" s="203"/>
      <c r="AB986" s="203"/>
      <c r="AC986" s="203"/>
    </row>
    <row r="987">
      <c r="A987" s="203"/>
      <c r="B987" s="203"/>
      <c r="C987" s="203"/>
      <c r="D987" s="203"/>
      <c r="E987" s="203"/>
      <c r="F987" s="203"/>
      <c r="G987" s="203"/>
      <c r="H987" s="203"/>
      <c r="I987" s="203"/>
      <c r="J987" s="203"/>
      <c r="K987" s="203"/>
      <c r="L987" s="203"/>
      <c r="M987" s="203"/>
      <c r="N987" s="203"/>
      <c r="O987" s="203"/>
      <c r="P987" s="203"/>
      <c r="Q987" s="203"/>
      <c r="R987" s="203"/>
      <c r="S987" s="203"/>
      <c r="T987" s="203"/>
      <c r="U987" s="203"/>
      <c r="V987" s="203"/>
      <c r="W987" s="203"/>
      <c r="X987" s="203"/>
      <c r="Y987" s="203"/>
      <c r="Z987" s="203"/>
      <c r="AA987" s="203"/>
      <c r="AB987" s="203"/>
      <c r="AC987" s="203"/>
    </row>
    <row r="988">
      <c r="A988" s="203"/>
      <c r="B988" s="203"/>
      <c r="C988" s="203"/>
      <c r="D988" s="203"/>
      <c r="E988" s="203"/>
      <c r="F988" s="203"/>
      <c r="G988" s="203"/>
      <c r="H988" s="203"/>
      <c r="I988" s="203"/>
      <c r="J988" s="203"/>
      <c r="K988" s="203"/>
      <c r="L988" s="203"/>
      <c r="M988" s="203"/>
      <c r="N988" s="203"/>
      <c r="O988" s="203"/>
      <c r="P988" s="203"/>
      <c r="Q988" s="203"/>
      <c r="R988" s="203"/>
      <c r="S988" s="203"/>
      <c r="T988" s="203"/>
      <c r="U988" s="203"/>
      <c r="V988" s="203"/>
      <c r="W988" s="203"/>
      <c r="X988" s="203"/>
      <c r="Y988" s="203"/>
      <c r="Z988" s="203"/>
      <c r="AA988" s="203"/>
      <c r="AB988" s="203"/>
      <c r="AC988" s="203"/>
    </row>
    <row r="989">
      <c r="A989" s="203"/>
      <c r="B989" s="203"/>
      <c r="C989" s="203"/>
      <c r="D989" s="203"/>
      <c r="E989" s="203"/>
      <c r="F989" s="203"/>
      <c r="G989" s="203"/>
      <c r="H989" s="203"/>
      <c r="I989" s="203"/>
      <c r="J989" s="203"/>
      <c r="K989" s="203"/>
      <c r="L989" s="203"/>
      <c r="M989" s="203"/>
      <c r="N989" s="203"/>
      <c r="O989" s="203"/>
      <c r="P989" s="203"/>
      <c r="Q989" s="203"/>
      <c r="R989" s="203"/>
      <c r="S989" s="203"/>
      <c r="T989" s="203"/>
      <c r="U989" s="203"/>
      <c r="V989" s="203"/>
      <c r="W989" s="203"/>
      <c r="X989" s="203"/>
      <c r="Y989" s="203"/>
      <c r="Z989" s="203"/>
      <c r="AA989" s="203"/>
      <c r="AB989" s="203"/>
      <c r="AC989" s="203"/>
    </row>
    <row r="990">
      <c r="A990" s="203"/>
      <c r="B990" s="203"/>
      <c r="C990" s="203"/>
      <c r="D990" s="203"/>
      <c r="E990" s="203"/>
      <c r="F990" s="203"/>
      <c r="G990" s="203"/>
      <c r="H990" s="203"/>
      <c r="I990" s="203"/>
      <c r="J990" s="203"/>
      <c r="K990" s="203"/>
      <c r="L990" s="203"/>
      <c r="M990" s="203"/>
      <c r="N990" s="203"/>
      <c r="O990" s="203"/>
      <c r="P990" s="203"/>
      <c r="Q990" s="203"/>
      <c r="R990" s="203"/>
      <c r="S990" s="203"/>
      <c r="T990" s="203"/>
      <c r="U990" s="203"/>
      <c r="V990" s="203"/>
      <c r="W990" s="203"/>
      <c r="X990" s="203"/>
      <c r="Y990" s="203"/>
      <c r="Z990" s="203"/>
      <c r="AA990" s="203"/>
      <c r="AB990" s="203"/>
      <c r="AC990" s="203"/>
    </row>
    <row r="991">
      <c r="A991" s="203"/>
      <c r="B991" s="203"/>
      <c r="C991" s="203"/>
      <c r="D991" s="203"/>
      <c r="E991" s="203"/>
      <c r="F991" s="203"/>
      <c r="G991" s="203"/>
      <c r="H991" s="203"/>
      <c r="I991" s="203"/>
      <c r="J991" s="203"/>
      <c r="K991" s="203"/>
      <c r="L991" s="203"/>
      <c r="M991" s="203"/>
      <c r="N991" s="203"/>
      <c r="O991" s="203"/>
      <c r="P991" s="203"/>
      <c r="Q991" s="203"/>
      <c r="R991" s="203"/>
      <c r="S991" s="203"/>
      <c r="T991" s="203"/>
      <c r="U991" s="203"/>
      <c r="V991" s="203"/>
      <c r="W991" s="203"/>
      <c r="X991" s="203"/>
      <c r="Y991" s="203"/>
      <c r="Z991" s="203"/>
      <c r="AA991" s="203"/>
      <c r="AB991" s="203"/>
      <c r="AC991" s="203"/>
    </row>
    <row r="992">
      <c r="A992" s="203"/>
      <c r="B992" s="203"/>
      <c r="C992" s="203"/>
      <c r="D992" s="203"/>
      <c r="E992" s="203"/>
      <c r="F992" s="203"/>
      <c r="G992" s="203"/>
      <c r="H992" s="203"/>
      <c r="I992" s="203"/>
      <c r="J992" s="203"/>
      <c r="K992" s="203"/>
      <c r="L992" s="203"/>
      <c r="M992" s="203"/>
      <c r="N992" s="203"/>
      <c r="O992" s="203"/>
      <c r="P992" s="203"/>
      <c r="Q992" s="203"/>
      <c r="R992" s="203"/>
      <c r="S992" s="203"/>
      <c r="T992" s="203"/>
      <c r="U992" s="203"/>
      <c r="V992" s="203"/>
      <c r="W992" s="203"/>
      <c r="X992" s="203"/>
      <c r="Y992" s="203"/>
      <c r="Z992" s="203"/>
      <c r="AA992" s="203"/>
      <c r="AB992" s="203"/>
      <c r="AC992" s="203"/>
    </row>
    <row r="993">
      <c r="A993" s="203"/>
      <c r="B993" s="203"/>
      <c r="C993" s="203"/>
      <c r="D993" s="203"/>
      <c r="E993" s="203"/>
      <c r="F993" s="203"/>
      <c r="G993" s="203"/>
      <c r="H993" s="203"/>
      <c r="I993" s="203"/>
      <c r="J993" s="203"/>
      <c r="K993" s="203"/>
      <c r="L993" s="203"/>
      <c r="M993" s="203"/>
      <c r="N993" s="203"/>
      <c r="O993" s="203"/>
      <c r="P993" s="203"/>
      <c r="Q993" s="203"/>
      <c r="R993" s="203"/>
      <c r="S993" s="203"/>
      <c r="T993" s="203"/>
      <c r="U993" s="203"/>
      <c r="V993" s="203"/>
      <c r="W993" s="203"/>
      <c r="X993" s="203"/>
      <c r="Y993" s="203"/>
      <c r="Z993" s="203"/>
      <c r="AA993" s="203"/>
      <c r="AB993" s="203"/>
      <c r="AC993" s="203"/>
    </row>
    <row r="994">
      <c r="A994" s="203"/>
      <c r="B994" s="203"/>
      <c r="C994" s="203"/>
      <c r="D994" s="203"/>
      <c r="E994" s="203"/>
      <c r="F994" s="203"/>
      <c r="G994" s="203"/>
      <c r="H994" s="203"/>
      <c r="I994" s="203"/>
      <c r="J994" s="203"/>
      <c r="K994" s="203"/>
      <c r="L994" s="203"/>
      <c r="M994" s="203"/>
      <c r="N994" s="203"/>
      <c r="O994" s="203"/>
      <c r="P994" s="203"/>
      <c r="Q994" s="203"/>
      <c r="R994" s="203"/>
      <c r="S994" s="203"/>
      <c r="T994" s="203"/>
      <c r="U994" s="203"/>
      <c r="V994" s="203"/>
      <c r="W994" s="203"/>
      <c r="X994" s="203"/>
      <c r="Y994" s="203"/>
      <c r="Z994" s="203"/>
      <c r="AA994" s="203"/>
      <c r="AB994" s="203"/>
      <c r="AC994" s="203"/>
    </row>
    <row r="995">
      <c r="A995" s="203"/>
      <c r="B995" s="203"/>
      <c r="C995" s="203"/>
      <c r="D995" s="203"/>
      <c r="E995" s="203"/>
      <c r="F995" s="203"/>
      <c r="G995" s="203"/>
      <c r="H995" s="203"/>
      <c r="I995" s="203"/>
      <c r="J995" s="203"/>
      <c r="K995" s="203"/>
      <c r="L995" s="203"/>
      <c r="M995" s="203"/>
      <c r="N995" s="203"/>
      <c r="O995" s="203"/>
      <c r="P995" s="203"/>
      <c r="Q995" s="203"/>
      <c r="R995" s="203"/>
      <c r="S995" s="203"/>
      <c r="T995" s="203"/>
      <c r="U995" s="203"/>
      <c r="V995" s="203"/>
      <c r="W995" s="203"/>
      <c r="X995" s="203"/>
      <c r="Y995" s="203"/>
      <c r="Z995" s="203"/>
      <c r="AA995" s="203"/>
      <c r="AB995" s="203"/>
      <c r="AC995" s="203"/>
    </row>
    <row r="996">
      <c r="A996" s="203"/>
      <c r="B996" s="203"/>
      <c r="C996" s="203"/>
      <c r="D996" s="203"/>
      <c r="E996" s="203"/>
      <c r="F996" s="203"/>
      <c r="G996" s="203"/>
      <c r="H996" s="203"/>
      <c r="I996" s="203"/>
      <c r="J996" s="203"/>
      <c r="K996" s="203"/>
      <c r="L996" s="203"/>
      <c r="M996" s="203"/>
      <c r="N996" s="203"/>
      <c r="O996" s="203"/>
      <c r="P996" s="203"/>
      <c r="Q996" s="203"/>
      <c r="R996" s="203"/>
      <c r="S996" s="203"/>
      <c r="T996" s="203"/>
      <c r="U996" s="203"/>
      <c r="V996" s="203"/>
      <c r="W996" s="203"/>
      <c r="X996" s="203"/>
      <c r="Y996" s="203"/>
      <c r="Z996" s="203"/>
      <c r="AA996" s="203"/>
      <c r="AB996" s="203"/>
      <c r="AC996" s="203"/>
    </row>
    <row r="997">
      <c r="A997" s="203"/>
      <c r="B997" s="203"/>
      <c r="C997" s="203"/>
      <c r="D997" s="203"/>
      <c r="E997" s="203"/>
      <c r="F997" s="203"/>
      <c r="G997" s="203"/>
      <c r="H997" s="203"/>
      <c r="I997" s="203"/>
      <c r="J997" s="203"/>
      <c r="K997" s="203"/>
      <c r="L997" s="203"/>
      <c r="M997" s="203"/>
      <c r="N997" s="203"/>
      <c r="O997" s="203"/>
      <c r="P997" s="203"/>
      <c r="Q997" s="203"/>
      <c r="R997" s="203"/>
      <c r="S997" s="203"/>
      <c r="T997" s="203"/>
      <c r="U997" s="203"/>
      <c r="V997" s="203"/>
      <c r="W997" s="203"/>
      <c r="X997" s="203"/>
      <c r="Y997" s="203"/>
      <c r="Z997" s="203"/>
      <c r="AA997" s="203"/>
      <c r="AB997" s="203"/>
      <c r="AC997" s="203"/>
    </row>
    <row r="998">
      <c r="A998" s="203"/>
      <c r="B998" s="203"/>
      <c r="C998" s="203"/>
      <c r="D998" s="203"/>
      <c r="E998" s="203"/>
      <c r="F998" s="203"/>
      <c r="G998" s="203"/>
      <c r="H998" s="203"/>
      <c r="I998" s="203"/>
      <c r="J998" s="203"/>
      <c r="K998" s="203"/>
      <c r="L998" s="203"/>
      <c r="M998" s="203"/>
      <c r="N998" s="203"/>
      <c r="O998" s="203"/>
      <c r="P998" s="203"/>
      <c r="Q998" s="203"/>
      <c r="R998" s="203"/>
      <c r="S998" s="203"/>
      <c r="T998" s="203"/>
      <c r="U998" s="203"/>
      <c r="V998" s="203"/>
      <c r="W998" s="203"/>
      <c r="X998" s="203"/>
      <c r="Y998" s="203"/>
      <c r="Z998" s="203"/>
      <c r="AA998" s="203"/>
      <c r="AB998" s="203"/>
      <c r="AC998" s="203"/>
    </row>
    <row r="999">
      <c r="A999" s="203"/>
      <c r="B999" s="203"/>
      <c r="C999" s="203"/>
      <c r="D999" s="203"/>
      <c r="E999" s="203"/>
      <c r="F999" s="203"/>
      <c r="G999" s="203"/>
      <c r="H999" s="203"/>
      <c r="I999" s="203"/>
      <c r="J999" s="203"/>
      <c r="K999" s="203"/>
      <c r="L999" s="203"/>
      <c r="M999" s="203"/>
      <c r="N999" s="203"/>
      <c r="O999" s="203"/>
      <c r="P999" s="203"/>
      <c r="Q999" s="203"/>
      <c r="R999" s="203"/>
      <c r="S999" s="203"/>
      <c r="T999" s="203"/>
      <c r="U999" s="203"/>
      <c r="V999" s="203"/>
      <c r="W999" s="203"/>
      <c r="X999" s="203"/>
      <c r="Y999" s="203"/>
      <c r="Z999" s="203"/>
      <c r="AA999" s="203"/>
      <c r="AB999" s="203"/>
      <c r="AC999" s="203"/>
    </row>
    <row r="1000">
      <c r="A1000" s="203"/>
      <c r="B1000" s="203"/>
      <c r="C1000" s="203"/>
      <c r="D1000" s="203"/>
      <c r="E1000" s="203"/>
      <c r="F1000" s="203"/>
      <c r="G1000" s="203"/>
      <c r="H1000" s="203"/>
      <c r="I1000" s="203"/>
      <c r="J1000" s="203"/>
      <c r="K1000" s="203"/>
      <c r="L1000" s="203"/>
      <c r="M1000" s="203"/>
      <c r="N1000" s="203"/>
      <c r="O1000" s="203"/>
      <c r="P1000" s="203"/>
      <c r="Q1000" s="203"/>
      <c r="R1000" s="203"/>
      <c r="S1000" s="203"/>
      <c r="T1000" s="203"/>
      <c r="U1000" s="203"/>
      <c r="V1000" s="203"/>
      <c r="W1000" s="203"/>
      <c r="X1000" s="203"/>
      <c r="Y1000" s="203"/>
      <c r="Z1000" s="203"/>
      <c r="AA1000" s="203"/>
      <c r="AB1000" s="203"/>
      <c r="AC1000" s="203"/>
    </row>
    <row r="1001">
      <c r="A1001" s="203"/>
      <c r="B1001" s="203"/>
      <c r="C1001" s="203"/>
      <c r="D1001" s="203"/>
      <c r="E1001" s="203"/>
      <c r="F1001" s="203"/>
      <c r="G1001" s="203"/>
      <c r="H1001" s="203"/>
      <c r="I1001" s="203"/>
      <c r="J1001" s="203"/>
      <c r="K1001" s="203"/>
      <c r="L1001" s="203"/>
      <c r="M1001" s="203"/>
      <c r="N1001" s="203"/>
      <c r="O1001" s="203"/>
      <c r="P1001" s="203"/>
      <c r="Q1001" s="203"/>
      <c r="R1001" s="203"/>
      <c r="S1001" s="203"/>
      <c r="T1001" s="203"/>
      <c r="U1001" s="203"/>
      <c r="V1001" s="203"/>
      <c r="W1001" s="203"/>
      <c r="X1001" s="203"/>
      <c r="Y1001" s="203"/>
      <c r="Z1001" s="203"/>
      <c r="AA1001" s="203"/>
      <c r="AB1001" s="203"/>
      <c r="AC1001" s="203"/>
    </row>
    <row r="1002">
      <c r="A1002" s="203"/>
      <c r="B1002" s="203"/>
      <c r="C1002" s="203"/>
      <c r="D1002" s="203"/>
      <c r="E1002" s="203"/>
      <c r="F1002" s="203"/>
      <c r="G1002" s="203"/>
      <c r="H1002" s="203"/>
      <c r="I1002" s="203"/>
      <c r="J1002" s="203"/>
      <c r="K1002" s="203"/>
      <c r="L1002" s="203"/>
      <c r="M1002" s="203"/>
      <c r="N1002" s="203"/>
      <c r="O1002" s="203"/>
      <c r="P1002" s="203"/>
      <c r="Q1002" s="203"/>
      <c r="R1002" s="203"/>
      <c r="S1002" s="203"/>
      <c r="T1002" s="203"/>
      <c r="U1002" s="203"/>
      <c r="V1002" s="203"/>
      <c r="W1002" s="203"/>
      <c r="X1002" s="203"/>
      <c r="Y1002" s="203"/>
      <c r="Z1002" s="203"/>
      <c r="AA1002" s="203"/>
      <c r="AB1002" s="203"/>
      <c r="AC1002" s="203"/>
    </row>
    <row r="1003">
      <c r="A1003" s="203"/>
      <c r="B1003" s="203"/>
      <c r="C1003" s="203"/>
      <c r="D1003" s="203"/>
      <c r="E1003" s="203"/>
      <c r="F1003" s="203"/>
      <c r="G1003" s="203"/>
      <c r="H1003" s="203"/>
      <c r="I1003" s="203"/>
      <c r="J1003" s="203"/>
      <c r="K1003" s="203"/>
      <c r="L1003" s="203"/>
      <c r="M1003" s="203"/>
      <c r="N1003" s="203"/>
      <c r="O1003" s="203"/>
      <c r="P1003" s="203"/>
      <c r="Q1003" s="203"/>
      <c r="R1003" s="203"/>
      <c r="S1003" s="203"/>
      <c r="T1003" s="203"/>
      <c r="U1003" s="203"/>
      <c r="V1003" s="203"/>
      <c r="W1003" s="203"/>
      <c r="X1003" s="203"/>
      <c r="Y1003" s="203"/>
      <c r="Z1003" s="203"/>
      <c r="AA1003" s="203"/>
      <c r="AB1003" s="203"/>
      <c r="AC1003" s="203"/>
    </row>
    <row r="1004">
      <c r="A1004" s="203"/>
      <c r="B1004" s="203"/>
      <c r="C1004" s="203"/>
      <c r="D1004" s="203"/>
      <c r="E1004" s="203"/>
      <c r="F1004" s="203"/>
      <c r="G1004" s="203"/>
      <c r="H1004" s="203"/>
      <c r="I1004" s="203"/>
      <c r="J1004" s="203"/>
      <c r="K1004" s="203"/>
      <c r="L1004" s="203"/>
      <c r="M1004" s="203"/>
      <c r="N1004" s="203"/>
      <c r="O1004" s="203"/>
      <c r="P1004" s="203"/>
      <c r="Q1004" s="203"/>
      <c r="R1004" s="203"/>
      <c r="S1004" s="203"/>
      <c r="T1004" s="203"/>
      <c r="U1004" s="203"/>
      <c r="V1004" s="203"/>
      <c r="W1004" s="203"/>
      <c r="X1004" s="203"/>
      <c r="Y1004" s="203"/>
      <c r="Z1004" s="203"/>
      <c r="AA1004" s="203"/>
      <c r="AB1004" s="203"/>
      <c r="AC1004" s="203"/>
    </row>
    <row r="1005">
      <c r="A1005" s="203"/>
      <c r="B1005" s="203"/>
      <c r="C1005" s="203"/>
      <c r="D1005" s="203"/>
      <c r="E1005" s="203"/>
      <c r="F1005" s="203"/>
      <c r="G1005" s="203"/>
      <c r="H1005" s="203"/>
      <c r="I1005" s="203"/>
      <c r="J1005" s="203"/>
      <c r="K1005" s="203"/>
      <c r="L1005" s="203"/>
      <c r="M1005" s="203"/>
      <c r="N1005" s="203"/>
      <c r="O1005" s="203"/>
      <c r="P1005" s="203"/>
      <c r="Q1005" s="203"/>
      <c r="R1005" s="203"/>
      <c r="S1005" s="203"/>
      <c r="T1005" s="203"/>
      <c r="U1005" s="203"/>
      <c r="V1005" s="203"/>
      <c r="W1005" s="203"/>
      <c r="X1005" s="203"/>
      <c r="Y1005" s="203"/>
      <c r="Z1005" s="203"/>
      <c r="AA1005" s="203"/>
      <c r="AB1005" s="203"/>
      <c r="AC1005" s="203"/>
    </row>
    <row r="1006">
      <c r="A1006" s="203"/>
      <c r="B1006" s="203"/>
      <c r="C1006" s="203"/>
      <c r="D1006" s="203"/>
      <c r="E1006" s="203"/>
      <c r="F1006" s="203"/>
      <c r="G1006" s="203"/>
      <c r="H1006" s="203"/>
      <c r="I1006" s="203"/>
      <c r="J1006" s="203"/>
      <c r="K1006" s="203"/>
      <c r="L1006" s="203"/>
      <c r="M1006" s="203"/>
      <c r="N1006" s="203"/>
      <c r="O1006" s="203"/>
      <c r="P1006" s="203"/>
      <c r="Q1006" s="203"/>
      <c r="R1006" s="203"/>
      <c r="S1006" s="203"/>
      <c r="T1006" s="203"/>
      <c r="U1006" s="203"/>
      <c r="V1006" s="203"/>
      <c r="W1006" s="203"/>
      <c r="X1006" s="203"/>
      <c r="Y1006" s="203"/>
      <c r="Z1006" s="203"/>
      <c r="AA1006" s="203"/>
      <c r="AB1006" s="203"/>
      <c r="AC1006" s="203"/>
    </row>
    <row r="1007">
      <c r="A1007" s="203"/>
      <c r="B1007" s="203"/>
      <c r="C1007" s="203"/>
      <c r="D1007" s="203"/>
      <c r="E1007" s="203"/>
      <c r="F1007" s="203"/>
      <c r="G1007" s="203"/>
      <c r="H1007" s="203"/>
      <c r="I1007" s="203"/>
      <c r="J1007" s="203"/>
      <c r="K1007" s="203"/>
      <c r="L1007" s="203"/>
      <c r="M1007" s="203"/>
      <c r="N1007" s="203"/>
      <c r="O1007" s="203"/>
      <c r="P1007" s="203"/>
      <c r="Q1007" s="203"/>
      <c r="R1007" s="203"/>
      <c r="S1007" s="203"/>
      <c r="T1007" s="203"/>
      <c r="U1007" s="203"/>
      <c r="V1007" s="203"/>
      <c r="W1007" s="203"/>
      <c r="X1007" s="203"/>
      <c r="Y1007" s="203"/>
      <c r="Z1007" s="203"/>
      <c r="AA1007" s="203"/>
      <c r="AB1007" s="203"/>
      <c r="AC1007" s="203"/>
    </row>
    <row r="1008">
      <c r="A1008" s="203"/>
      <c r="B1008" s="203"/>
      <c r="C1008" s="203"/>
      <c r="D1008" s="203"/>
      <c r="E1008" s="203"/>
      <c r="F1008" s="203"/>
      <c r="G1008" s="203"/>
      <c r="H1008" s="203"/>
      <c r="I1008" s="203"/>
      <c r="J1008" s="203"/>
      <c r="K1008" s="203"/>
      <c r="L1008" s="203"/>
      <c r="M1008" s="203"/>
      <c r="N1008" s="203"/>
      <c r="O1008" s="203"/>
      <c r="P1008" s="203"/>
      <c r="Q1008" s="203"/>
      <c r="R1008" s="203"/>
      <c r="S1008" s="203"/>
      <c r="T1008" s="203"/>
      <c r="U1008" s="203"/>
      <c r="V1008" s="203"/>
      <c r="W1008" s="203"/>
      <c r="X1008" s="203"/>
      <c r="Y1008" s="203"/>
      <c r="Z1008" s="203"/>
      <c r="AA1008" s="203"/>
      <c r="AB1008" s="203"/>
      <c r="AC1008" s="203"/>
    </row>
    <row r="1009">
      <c r="A1009" s="203"/>
      <c r="B1009" s="203"/>
      <c r="C1009" s="203"/>
      <c r="D1009" s="203"/>
      <c r="E1009" s="203"/>
      <c r="F1009" s="203"/>
      <c r="G1009" s="203"/>
      <c r="H1009" s="203"/>
      <c r="I1009" s="203"/>
      <c r="J1009" s="203"/>
      <c r="K1009" s="203"/>
      <c r="L1009" s="203"/>
      <c r="M1009" s="203"/>
      <c r="N1009" s="203"/>
      <c r="O1009" s="203"/>
      <c r="P1009" s="203"/>
      <c r="Q1009" s="203"/>
      <c r="R1009" s="203"/>
      <c r="S1009" s="203"/>
      <c r="T1009" s="203"/>
      <c r="U1009" s="203"/>
      <c r="V1009" s="203"/>
      <c r="W1009" s="203"/>
      <c r="X1009" s="203"/>
      <c r="Y1009" s="203"/>
      <c r="Z1009" s="203"/>
      <c r="AA1009" s="203"/>
      <c r="AB1009" s="203"/>
      <c r="AC1009" s="203"/>
    </row>
    <row r="1010">
      <c r="A1010" s="203"/>
      <c r="B1010" s="203"/>
      <c r="C1010" s="203"/>
      <c r="D1010" s="203"/>
      <c r="E1010" s="203"/>
      <c r="F1010" s="203"/>
      <c r="G1010" s="203"/>
      <c r="H1010" s="203"/>
      <c r="I1010" s="203"/>
      <c r="J1010" s="203"/>
      <c r="K1010" s="203"/>
      <c r="L1010" s="203"/>
      <c r="M1010" s="203"/>
      <c r="N1010" s="203"/>
      <c r="O1010" s="203"/>
      <c r="P1010" s="203"/>
      <c r="Q1010" s="203"/>
      <c r="R1010" s="203"/>
      <c r="S1010" s="203"/>
      <c r="T1010" s="203"/>
      <c r="U1010" s="203"/>
      <c r="V1010" s="203"/>
      <c r="W1010" s="203"/>
      <c r="X1010" s="203"/>
      <c r="Y1010" s="203"/>
      <c r="Z1010" s="203"/>
      <c r="AA1010" s="203"/>
      <c r="AB1010" s="203"/>
      <c r="AC1010" s="203"/>
    </row>
    <row r="1011">
      <c r="A1011" s="203"/>
      <c r="B1011" s="203"/>
      <c r="C1011" s="203"/>
      <c r="D1011" s="203"/>
      <c r="E1011" s="203"/>
      <c r="F1011" s="203"/>
      <c r="G1011" s="203"/>
      <c r="H1011" s="203"/>
      <c r="I1011" s="203"/>
      <c r="J1011" s="203"/>
      <c r="K1011" s="203"/>
      <c r="L1011" s="203"/>
      <c r="M1011" s="203"/>
      <c r="N1011" s="203"/>
      <c r="O1011" s="203"/>
      <c r="P1011" s="203"/>
      <c r="Q1011" s="203"/>
      <c r="R1011" s="203"/>
      <c r="S1011" s="203"/>
      <c r="T1011" s="203"/>
      <c r="U1011" s="203"/>
      <c r="V1011" s="203"/>
      <c r="W1011" s="203"/>
      <c r="X1011" s="203"/>
      <c r="Y1011" s="203"/>
      <c r="Z1011" s="203"/>
      <c r="AA1011" s="203"/>
      <c r="AB1011" s="203"/>
      <c r="AC1011" s="203"/>
    </row>
    <row r="1012">
      <c r="A1012" s="203"/>
      <c r="B1012" s="203"/>
      <c r="C1012" s="203"/>
      <c r="D1012" s="203"/>
      <c r="E1012" s="203"/>
      <c r="F1012" s="203"/>
      <c r="G1012" s="203"/>
      <c r="H1012" s="203"/>
      <c r="I1012" s="203"/>
      <c r="J1012" s="203"/>
      <c r="K1012" s="203"/>
      <c r="L1012" s="203"/>
      <c r="M1012" s="203"/>
      <c r="N1012" s="203"/>
      <c r="O1012" s="203"/>
      <c r="P1012" s="203"/>
      <c r="Q1012" s="203"/>
      <c r="R1012" s="203"/>
      <c r="S1012" s="203"/>
      <c r="T1012" s="203"/>
      <c r="U1012" s="203"/>
      <c r="V1012" s="203"/>
      <c r="W1012" s="203"/>
      <c r="X1012" s="203"/>
      <c r="Y1012" s="203"/>
      <c r="Z1012" s="203"/>
      <c r="AA1012" s="203"/>
      <c r="AB1012" s="203"/>
      <c r="AC1012" s="203"/>
    </row>
    <row r="1013">
      <c r="A1013" s="203"/>
      <c r="B1013" s="203"/>
      <c r="C1013" s="203"/>
      <c r="D1013" s="203"/>
      <c r="E1013" s="203"/>
      <c r="F1013" s="203"/>
      <c r="G1013" s="203"/>
      <c r="H1013" s="203"/>
      <c r="I1013" s="203"/>
      <c r="J1013" s="203"/>
      <c r="K1013" s="203"/>
      <c r="L1013" s="203"/>
      <c r="M1013" s="203"/>
      <c r="N1013" s="203"/>
      <c r="O1013" s="203"/>
      <c r="P1013" s="203"/>
      <c r="Q1013" s="203"/>
      <c r="R1013" s="203"/>
      <c r="S1013" s="203"/>
      <c r="T1013" s="203"/>
      <c r="U1013" s="203"/>
      <c r="V1013" s="203"/>
      <c r="W1013" s="203"/>
      <c r="X1013" s="203"/>
      <c r="Y1013" s="203"/>
      <c r="Z1013" s="203"/>
      <c r="AA1013" s="203"/>
      <c r="AB1013" s="203"/>
      <c r="AC1013" s="203"/>
    </row>
    <row r="1014">
      <c r="A1014" s="203"/>
      <c r="B1014" s="203"/>
      <c r="C1014" s="203"/>
      <c r="D1014" s="203"/>
      <c r="E1014" s="203"/>
      <c r="F1014" s="203"/>
      <c r="G1014" s="203"/>
      <c r="H1014" s="203"/>
      <c r="I1014" s="203"/>
      <c r="J1014" s="203"/>
      <c r="K1014" s="203"/>
      <c r="L1014" s="203"/>
      <c r="M1014" s="203"/>
      <c r="N1014" s="203"/>
      <c r="O1014" s="203"/>
      <c r="P1014" s="203"/>
      <c r="Q1014" s="203"/>
      <c r="R1014" s="203"/>
      <c r="S1014" s="203"/>
      <c r="T1014" s="203"/>
      <c r="U1014" s="203"/>
      <c r="V1014" s="203"/>
      <c r="W1014" s="203"/>
      <c r="X1014" s="203"/>
      <c r="Y1014" s="203"/>
      <c r="Z1014" s="203"/>
      <c r="AA1014" s="203"/>
      <c r="AB1014" s="203"/>
      <c r="AC1014" s="203"/>
    </row>
    <row r="1015">
      <c r="A1015" s="203"/>
      <c r="B1015" s="203"/>
      <c r="C1015" s="203"/>
      <c r="D1015" s="203"/>
      <c r="E1015" s="203"/>
      <c r="F1015" s="203"/>
      <c r="G1015" s="203"/>
      <c r="H1015" s="203"/>
      <c r="I1015" s="203"/>
      <c r="J1015" s="203"/>
      <c r="K1015" s="203"/>
      <c r="L1015" s="203"/>
      <c r="M1015" s="203"/>
      <c r="N1015" s="203"/>
      <c r="O1015" s="203"/>
      <c r="P1015" s="203"/>
      <c r="Q1015" s="203"/>
      <c r="R1015" s="203"/>
      <c r="S1015" s="203"/>
      <c r="T1015" s="203"/>
      <c r="U1015" s="203"/>
      <c r="V1015" s="203"/>
      <c r="W1015" s="203"/>
      <c r="X1015" s="203"/>
      <c r="Y1015" s="203"/>
      <c r="Z1015" s="203"/>
      <c r="AA1015" s="203"/>
      <c r="AB1015" s="203"/>
      <c r="AC1015" s="203"/>
    </row>
    <row r="1016">
      <c r="A1016" s="203"/>
      <c r="B1016" s="203"/>
      <c r="C1016" s="203"/>
      <c r="D1016" s="203"/>
      <c r="E1016" s="203"/>
      <c r="F1016" s="203"/>
      <c r="G1016" s="203"/>
      <c r="H1016" s="203"/>
      <c r="I1016" s="203"/>
      <c r="J1016" s="203"/>
      <c r="K1016" s="203"/>
      <c r="L1016" s="203"/>
      <c r="M1016" s="203"/>
      <c r="N1016" s="203"/>
      <c r="O1016" s="203"/>
      <c r="P1016" s="203"/>
      <c r="Q1016" s="203"/>
      <c r="R1016" s="203"/>
      <c r="S1016" s="203"/>
      <c r="T1016" s="203"/>
      <c r="U1016" s="203"/>
      <c r="V1016" s="203"/>
      <c r="W1016" s="203"/>
      <c r="X1016" s="203"/>
      <c r="Y1016" s="203"/>
      <c r="Z1016" s="203"/>
      <c r="AA1016" s="203"/>
      <c r="AB1016" s="203"/>
      <c r="AC1016" s="203"/>
    </row>
    <row r="1017">
      <c r="A1017" s="203"/>
      <c r="B1017" s="203"/>
      <c r="C1017" s="203"/>
      <c r="D1017" s="203"/>
      <c r="E1017" s="203"/>
      <c r="F1017" s="203"/>
      <c r="G1017" s="203"/>
      <c r="H1017" s="203"/>
      <c r="I1017" s="203"/>
      <c r="J1017" s="203"/>
      <c r="K1017" s="203"/>
      <c r="L1017" s="203"/>
      <c r="M1017" s="203"/>
      <c r="N1017" s="203"/>
      <c r="O1017" s="203"/>
      <c r="P1017" s="203"/>
      <c r="Q1017" s="203"/>
      <c r="R1017" s="203"/>
      <c r="S1017" s="203"/>
      <c r="T1017" s="203"/>
      <c r="U1017" s="203"/>
      <c r="V1017" s="203"/>
      <c r="W1017" s="203"/>
      <c r="X1017" s="203"/>
      <c r="Y1017" s="203"/>
      <c r="Z1017" s="203"/>
      <c r="AA1017" s="203"/>
      <c r="AB1017" s="203"/>
      <c r="AC1017" s="203"/>
    </row>
    <row r="1018">
      <c r="A1018" s="203"/>
      <c r="B1018" s="203"/>
      <c r="C1018" s="203"/>
      <c r="D1018" s="203"/>
      <c r="E1018" s="203"/>
      <c r="F1018" s="203"/>
      <c r="G1018" s="203"/>
      <c r="H1018" s="203"/>
      <c r="I1018" s="203"/>
      <c r="J1018" s="203"/>
      <c r="K1018" s="203"/>
      <c r="L1018" s="203"/>
      <c r="M1018" s="203"/>
      <c r="N1018" s="203"/>
      <c r="O1018" s="203"/>
      <c r="P1018" s="203"/>
      <c r="Q1018" s="203"/>
      <c r="R1018" s="203"/>
      <c r="S1018" s="203"/>
      <c r="T1018" s="203"/>
      <c r="U1018" s="203"/>
      <c r="V1018" s="203"/>
      <c r="W1018" s="203"/>
      <c r="X1018" s="203"/>
      <c r="Y1018" s="203"/>
      <c r="Z1018" s="203"/>
      <c r="AA1018" s="203"/>
      <c r="AB1018" s="203"/>
      <c r="AC1018" s="203"/>
    </row>
    <row r="1019">
      <c r="A1019" s="203"/>
      <c r="B1019" s="203"/>
      <c r="C1019" s="203"/>
      <c r="D1019" s="203"/>
      <c r="E1019" s="203"/>
      <c r="F1019" s="203"/>
      <c r="G1019" s="203"/>
      <c r="H1019" s="203"/>
      <c r="I1019" s="203"/>
      <c r="J1019" s="203"/>
      <c r="K1019" s="203"/>
      <c r="L1019" s="203"/>
      <c r="M1019" s="203"/>
      <c r="N1019" s="203"/>
      <c r="O1019" s="203"/>
      <c r="P1019" s="203"/>
      <c r="Q1019" s="203"/>
      <c r="R1019" s="203"/>
      <c r="S1019" s="203"/>
      <c r="T1019" s="203"/>
      <c r="U1019" s="203"/>
      <c r="V1019" s="203"/>
      <c r="W1019" s="203"/>
      <c r="X1019" s="203"/>
      <c r="Y1019" s="203"/>
      <c r="Z1019" s="203"/>
      <c r="AA1019" s="203"/>
      <c r="AB1019" s="203"/>
      <c r="AC1019" s="203"/>
    </row>
    <row r="1020">
      <c r="A1020" s="203"/>
      <c r="B1020" s="203"/>
      <c r="C1020" s="203"/>
      <c r="D1020" s="203"/>
      <c r="E1020" s="203"/>
      <c r="F1020" s="203"/>
      <c r="G1020" s="203"/>
      <c r="H1020" s="203"/>
      <c r="I1020" s="203"/>
      <c r="J1020" s="203"/>
      <c r="K1020" s="203"/>
      <c r="L1020" s="203"/>
      <c r="M1020" s="203"/>
      <c r="N1020" s="203"/>
      <c r="O1020" s="203"/>
      <c r="P1020" s="203"/>
      <c r="Q1020" s="203"/>
      <c r="R1020" s="203"/>
      <c r="S1020" s="203"/>
      <c r="T1020" s="203"/>
      <c r="U1020" s="203"/>
      <c r="V1020" s="203"/>
      <c r="W1020" s="203"/>
      <c r="X1020" s="203"/>
      <c r="Y1020" s="203"/>
      <c r="Z1020" s="203"/>
      <c r="AA1020" s="203"/>
      <c r="AB1020" s="203"/>
      <c r="AC1020" s="203"/>
    </row>
    <row r="1021">
      <c r="A1021" s="203"/>
      <c r="B1021" s="203"/>
      <c r="C1021" s="203"/>
      <c r="D1021" s="203"/>
      <c r="E1021" s="203"/>
      <c r="F1021" s="203"/>
      <c r="G1021" s="203"/>
      <c r="H1021" s="203"/>
      <c r="I1021" s="203"/>
      <c r="J1021" s="203"/>
      <c r="K1021" s="203"/>
      <c r="L1021" s="203"/>
      <c r="M1021" s="203"/>
      <c r="N1021" s="203"/>
      <c r="O1021" s="203"/>
      <c r="P1021" s="203"/>
      <c r="Q1021" s="203"/>
      <c r="R1021" s="203"/>
      <c r="S1021" s="203"/>
      <c r="T1021" s="203"/>
      <c r="U1021" s="203"/>
      <c r="V1021" s="203"/>
      <c r="W1021" s="203"/>
      <c r="X1021" s="203"/>
      <c r="Y1021" s="203"/>
      <c r="Z1021" s="203"/>
      <c r="AA1021" s="203"/>
      <c r="AB1021" s="203"/>
      <c r="AC1021" s="203"/>
    </row>
    <row r="1022">
      <c r="A1022" s="203"/>
      <c r="B1022" s="203"/>
      <c r="C1022" s="203"/>
      <c r="D1022" s="203"/>
      <c r="E1022" s="203"/>
      <c r="F1022" s="203"/>
      <c r="G1022" s="203"/>
      <c r="H1022" s="203"/>
      <c r="I1022" s="203"/>
      <c r="J1022" s="203"/>
      <c r="K1022" s="203"/>
      <c r="L1022" s="203"/>
      <c r="M1022" s="203"/>
      <c r="N1022" s="203"/>
      <c r="O1022" s="203"/>
      <c r="P1022" s="203"/>
      <c r="Q1022" s="203"/>
      <c r="R1022" s="203"/>
      <c r="S1022" s="203"/>
      <c r="T1022" s="203"/>
      <c r="U1022" s="203"/>
      <c r="V1022" s="203"/>
      <c r="W1022" s="203"/>
      <c r="X1022" s="203"/>
      <c r="Y1022" s="203"/>
      <c r="Z1022" s="203"/>
      <c r="AA1022" s="203"/>
      <c r="AB1022" s="203"/>
      <c r="AC1022" s="203"/>
    </row>
    <row r="1023">
      <c r="A1023" s="203"/>
      <c r="B1023" s="203"/>
      <c r="C1023" s="203"/>
      <c r="D1023" s="203"/>
      <c r="E1023" s="203"/>
      <c r="F1023" s="203"/>
      <c r="G1023" s="203"/>
      <c r="H1023" s="203"/>
      <c r="I1023" s="203"/>
      <c r="J1023" s="203"/>
      <c r="K1023" s="203"/>
      <c r="L1023" s="203"/>
      <c r="M1023" s="203"/>
      <c r="N1023" s="203"/>
      <c r="O1023" s="203"/>
      <c r="P1023" s="203"/>
      <c r="Q1023" s="203"/>
      <c r="R1023" s="203"/>
      <c r="S1023" s="203"/>
      <c r="T1023" s="203"/>
      <c r="U1023" s="203"/>
      <c r="V1023" s="203"/>
      <c r="W1023" s="203"/>
      <c r="X1023" s="203"/>
      <c r="Y1023" s="203"/>
      <c r="Z1023" s="203"/>
      <c r="AA1023" s="203"/>
      <c r="AB1023" s="203"/>
      <c r="AC1023" s="203"/>
    </row>
    <row r="1024">
      <c r="A1024" s="203"/>
      <c r="B1024" s="203"/>
      <c r="C1024" s="203"/>
      <c r="D1024" s="203"/>
      <c r="E1024" s="203"/>
      <c r="F1024" s="203"/>
      <c r="G1024" s="203"/>
      <c r="H1024" s="203"/>
      <c r="I1024" s="203"/>
      <c r="J1024" s="203"/>
      <c r="K1024" s="203"/>
      <c r="L1024" s="203"/>
      <c r="M1024" s="203"/>
      <c r="N1024" s="203"/>
      <c r="O1024" s="203"/>
      <c r="P1024" s="203"/>
      <c r="Q1024" s="203"/>
      <c r="R1024" s="203"/>
      <c r="S1024" s="203"/>
      <c r="T1024" s="203"/>
      <c r="U1024" s="203"/>
      <c r="V1024" s="203"/>
      <c r="W1024" s="203"/>
      <c r="X1024" s="203"/>
      <c r="Y1024" s="203"/>
      <c r="Z1024" s="203"/>
      <c r="AA1024" s="203"/>
      <c r="AB1024" s="203"/>
      <c r="AC1024" s="203"/>
    </row>
    <row r="1025">
      <c r="A1025" s="203"/>
      <c r="B1025" s="203"/>
      <c r="C1025" s="203"/>
      <c r="D1025" s="203"/>
      <c r="E1025" s="203"/>
      <c r="F1025" s="203"/>
      <c r="G1025" s="203"/>
      <c r="H1025" s="203"/>
      <c r="I1025" s="203"/>
      <c r="J1025" s="203"/>
      <c r="K1025" s="203"/>
      <c r="L1025" s="203"/>
      <c r="M1025" s="203"/>
      <c r="N1025" s="203"/>
      <c r="O1025" s="203"/>
      <c r="P1025" s="203"/>
      <c r="Q1025" s="203"/>
      <c r="R1025" s="203"/>
      <c r="S1025" s="203"/>
      <c r="T1025" s="203"/>
      <c r="U1025" s="203"/>
      <c r="V1025" s="203"/>
      <c r="W1025" s="203"/>
      <c r="X1025" s="203"/>
      <c r="Y1025" s="203"/>
      <c r="Z1025" s="203"/>
      <c r="AA1025" s="203"/>
      <c r="AB1025" s="203"/>
      <c r="AC1025" s="203"/>
    </row>
    <row r="1026">
      <c r="A1026" s="203"/>
      <c r="B1026" s="203"/>
      <c r="C1026" s="203"/>
      <c r="D1026" s="203"/>
      <c r="E1026" s="203"/>
      <c r="F1026" s="203"/>
      <c r="G1026" s="203"/>
      <c r="H1026" s="203"/>
      <c r="I1026" s="203"/>
      <c r="J1026" s="203"/>
      <c r="K1026" s="203"/>
      <c r="L1026" s="203"/>
      <c r="M1026" s="203"/>
      <c r="N1026" s="203"/>
      <c r="O1026" s="203"/>
      <c r="P1026" s="203"/>
      <c r="Q1026" s="203"/>
      <c r="R1026" s="203"/>
      <c r="S1026" s="203"/>
      <c r="T1026" s="203"/>
      <c r="U1026" s="203"/>
      <c r="V1026" s="203"/>
      <c r="W1026" s="203"/>
      <c r="X1026" s="203"/>
      <c r="Y1026" s="203"/>
      <c r="Z1026" s="203"/>
      <c r="AA1026" s="203"/>
      <c r="AB1026" s="203"/>
      <c r="AC1026" s="203"/>
    </row>
    <row r="1027">
      <c r="A1027" s="203"/>
      <c r="B1027" s="203"/>
      <c r="C1027" s="203"/>
      <c r="D1027" s="203"/>
      <c r="E1027" s="203"/>
      <c r="F1027" s="203"/>
      <c r="G1027" s="203"/>
      <c r="H1027" s="203"/>
      <c r="I1027" s="203"/>
      <c r="J1027" s="203"/>
      <c r="K1027" s="203"/>
      <c r="L1027" s="203"/>
      <c r="M1027" s="203"/>
      <c r="N1027" s="203"/>
      <c r="O1027" s="203"/>
      <c r="P1027" s="203"/>
      <c r="Q1027" s="203"/>
      <c r="R1027" s="203"/>
      <c r="S1027" s="203"/>
      <c r="T1027" s="203"/>
      <c r="U1027" s="203"/>
      <c r="V1027" s="203"/>
      <c r="W1027" s="203"/>
      <c r="X1027" s="203"/>
      <c r="Y1027" s="203"/>
      <c r="Z1027" s="203"/>
      <c r="AA1027" s="203"/>
      <c r="AB1027" s="203"/>
      <c r="AC1027" s="203"/>
    </row>
    <row r="1028">
      <c r="A1028" s="203"/>
      <c r="B1028" s="203"/>
      <c r="C1028" s="203"/>
      <c r="D1028" s="203"/>
      <c r="E1028" s="203"/>
      <c r="F1028" s="203"/>
      <c r="G1028" s="203"/>
      <c r="H1028" s="203"/>
      <c r="I1028" s="203"/>
      <c r="J1028" s="203"/>
      <c r="K1028" s="203"/>
      <c r="L1028" s="203"/>
      <c r="M1028" s="203"/>
      <c r="N1028" s="203"/>
      <c r="O1028" s="203"/>
      <c r="P1028" s="203"/>
      <c r="Q1028" s="203"/>
      <c r="R1028" s="203"/>
      <c r="S1028" s="203"/>
      <c r="T1028" s="203"/>
      <c r="U1028" s="203"/>
      <c r="V1028" s="203"/>
      <c r="W1028" s="203"/>
      <c r="X1028" s="203"/>
      <c r="Y1028" s="203"/>
      <c r="Z1028" s="203"/>
      <c r="AA1028" s="203"/>
      <c r="AB1028" s="203"/>
      <c r="AC1028" s="203"/>
    </row>
    <row r="1029">
      <c r="A1029" s="203"/>
      <c r="B1029" s="203"/>
      <c r="C1029" s="203"/>
      <c r="D1029" s="203"/>
      <c r="E1029" s="203"/>
      <c r="F1029" s="203"/>
      <c r="G1029" s="203"/>
      <c r="H1029" s="203"/>
      <c r="I1029" s="203"/>
      <c r="J1029" s="203"/>
      <c r="K1029" s="203"/>
      <c r="L1029" s="203"/>
      <c r="M1029" s="203"/>
      <c r="N1029" s="203"/>
      <c r="O1029" s="203"/>
      <c r="P1029" s="203"/>
      <c r="Q1029" s="203"/>
      <c r="R1029" s="203"/>
      <c r="S1029" s="203"/>
      <c r="T1029" s="203"/>
      <c r="U1029" s="203"/>
      <c r="V1029" s="203"/>
      <c r="W1029" s="203"/>
      <c r="X1029" s="203"/>
      <c r="Y1029" s="203"/>
      <c r="Z1029" s="203"/>
      <c r="AA1029" s="203"/>
      <c r="AB1029" s="203"/>
      <c r="AC1029" s="203"/>
    </row>
    <row r="1030">
      <c r="A1030" s="203"/>
      <c r="B1030" s="203"/>
      <c r="C1030" s="203"/>
      <c r="D1030" s="203"/>
      <c r="E1030" s="203"/>
      <c r="F1030" s="203"/>
      <c r="G1030" s="203"/>
      <c r="H1030" s="203"/>
      <c r="I1030" s="203"/>
      <c r="J1030" s="203"/>
      <c r="K1030" s="203"/>
      <c r="L1030" s="203"/>
      <c r="M1030" s="203"/>
      <c r="N1030" s="203"/>
      <c r="O1030" s="203"/>
      <c r="P1030" s="203"/>
      <c r="Q1030" s="203"/>
      <c r="R1030" s="203"/>
      <c r="S1030" s="203"/>
      <c r="T1030" s="203"/>
      <c r="U1030" s="203"/>
      <c r="V1030" s="203"/>
      <c r="W1030" s="203"/>
      <c r="X1030" s="203"/>
      <c r="Y1030" s="203"/>
      <c r="Z1030" s="203"/>
      <c r="AA1030" s="203"/>
      <c r="AB1030" s="203"/>
      <c r="AC1030" s="203"/>
    </row>
    <row r="1031">
      <c r="A1031" s="203"/>
      <c r="B1031" s="203"/>
      <c r="C1031" s="203"/>
      <c r="D1031" s="203"/>
      <c r="E1031" s="203"/>
      <c r="F1031" s="203"/>
      <c r="G1031" s="203"/>
      <c r="H1031" s="203"/>
      <c r="I1031" s="203"/>
      <c r="J1031" s="203"/>
      <c r="K1031" s="203"/>
      <c r="L1031" s="203"/>
      <c r="M1031" s="203"/>
      <c r="N1031" s="203"/>
      <c r="O1031" s="203"/>
      <c r="P1031" s="203"/>
      <c r="Q1031" s="203"/>
      <c r="R1031" s="203"/>
      <c r="S1031" s="203"/>
      <c r="T1031" s="203"/>
      <c r="U1031" s="203"/>
      <c r="V1031" s="203"/>
      <c r="W1031" s="203"/>
      <c r="X1031" s="203"/>
      <c r="Y1031" s="203"/>
      <c r="Z1031" s="203"/>
      <c r="AA1031" s="203"/>
      <c r="AB1031" s="203"/>
      <c r="AC1031" s="203"/>
    </row>
    <row r="1032">
      <c r="A1032" s="203"/>
      <c r="B1032" s="203"/>
      <c r="C1032" s="203"/>
      <c r="D1032" s="203"/>
      <c r="E1032" s="203"/>
      <c r="F1032" s="203"/>
      <c r="G1032" s="203"/>
      <c r="H1032" s="203"/>
      <c r="I1032" s="203"/>
      <c r="J1032" s="203"/>
      <c r="K1032" s="203"/>
      <c r="L1032" s="203"/>
      <c r="M1032" s="203"/>
      <c r="N1032" s="203"/>
      <c r="O1032" s="203"/>
      <c r="P1032" s="203"/>
      <c r="Q1032" s="203"/>
      <c r="R1032" s="203"/>
      <c r="S1032" s="203"/>
      <c r="T1032" s="203"/>
      <c r="U1032" s="203"/>
      <c r="V1032" s="203"/>
      <c r="W1032" s="203"/>
      <c r="X1032" s="203"/>
      <c r="Y1032" s="203"/>
      <c r="Z1032" s="203"/>
      <c r="AA1032" s="203"/>
      <c r="AB1032" s="203"/>
      <c r="AC1032" s="203"/>
    </row>
    <row r="1033">
      <c r="A1033" s="203"/>
      <c r="B1033" s="203"/>
      <c r="C1033" s="203"/>
      <c r="D1033" s="203"/>
      <c r="E1033" s="203"/>
      <c r="F1033" s="203"/>
      <c r="G1033" s="203"/>
      <c r="H1033" s="203"/>
      <c r="I1033" s="203"/>
      <c r="J1033" s="203"/>
      <c r="K1033" s="203"/>
      <c r="L1033" s="203"/>
      <c r="M1033" s="203"/>
      <c r="N1033" s="203"/>
      <c r="O1033" s="203"/>
      <c r="P1033" s="203"/>
      <c r="Q1033" s="203"/>
      <c r="R1033" s="203"/>
      <c r="S1033" s="203"/>
      <c r="T1033" s="203"/>
      <c r="U1033" s="203"/>
      <c r="V1033" s="203"/>
      <c r="W1033" s="203"/>
      <c r="X1033" s="203"/>
      <c r="Y1033" s="203"/>
      <c r="Z1033" s="203"/>
      <c r="AA1033" s="203"/>
      <c r="AB1033" s="203"/>
      <c r="AC1033" s="203"/>
    </row>
    <row r="1034">
      <c r="A1034" s="203"/>
      <c r="B1034" s="203"/>
      <c r="C1034" s="203"/>
      <c r="D1034" s="203"/>
      <c r="E1034" s="203"/>
      <c r="F1034" s="203"/>
      <c r="G1034" s="203"/>
      <c r="H1034" s="203"/>
      <c r="I1034" s="203"/>
      <c r="J1034" s="203"/>
      <c r="K1034" s="203"/>
      <c r="L1034" s="203"/>
      <c r="M1034" s="203"/>
      <c r="N1034" s="203"/>
      <c r="O1034" s="203"/>
      <c r="P1034" s="203"/>
      <c r="Q1034" s="203"/>
      <c r="R1034" s="203"/>
      <c r="S1034" s="203"/>
      <c r="T1034" s="203"/>
      <c r="U1034" s="203"/>
      <c r="V1034" s="203"/>
      <c r="W1034" s="203"/>
      <c r="X1034" s="203"/>
      <c r="Y1034" s="203"/>
      <c r="Z1034" s="203"/>
      <c r="AA1034" s="203"/>
      <c r="AB1034" s="203"/>
      <c r="AC1034" s="203"/>
    </row>
    <row r="1035">
      <c r="A1035" s="203"/>
      <c r="B1035" s="203"/>
      <c r="C1035" s="203"/>
      <c r="D1035" s="203"/>
      <c r="E1035" s="203"/>
      <c r="F1035" s="203"/>
      <c r="G1035" s="203"/>
      <c r="H1035" s="203"/>
      <c r="I1035" s="203"/>
      <c r="J1035" s="203"/>
      <c r="K1035" s="203"/>
      <c r="L1035" s="203"/>
      <c r="M1035" s="203"/>
      <c r="N1035" s="203"/>
      <c r="O1035" s="203"/>
      <c r="P1035" s="203"/>
      <c r="Q1035" s="203"/>
      <c r="R1035" s="203"/>
      <c r="S1035" s="203"/>
      <c r="T1035" s="203"/>
      <c r="U1035" s="203"/>
      <c r="V1035" s="203"/>
      <c r="W1035" s="203"/>
      <c r="X1035" s="203"/>
      <c r="Y1035" s="203"/>
      <c r="Z1035" s="203"/>
      <c r="AA1035" s="203"/>
      <c r="AB1035" s="203"/>
      <c r="AC1035" s="203"/>
    </row>
    <row r="1036">
      <c r="A1036" s="203"/>
      <c r="B1036" s="203"/>
      <c r="C1036" s="203"/>
      <c r="D1036" s="203"/>
      <c r="E1036" s="203"/>
      <c r="F1036" s="203"/>
      <c r="G1036" s="203"/>
      <c r="H1036" s="203"/>
      <c r="I1036" s="203"/>
      <c r="J1036" s="203"/>
      <c r="K1036" s="203"/>
      <c r="L1036" s="203"/>
      <c r="M1036" s="203"/>
      <c r="N1036" s="203"/>
      <c r="O1036" s="203"/>
      <c r="P1036" s="203"/>
      <c r="Q1036" s="203"/>
      <c r="R1036" s="203"/>
      <c r="S1036" s="203"/>
      <c r="T1036" s="203"/>
      <c r="U1036" s="203"/>
      <c r="V1036" s="203"/>
      <c r="W1036" s="203"/>
      <c r="X1036" s="203"/>
      <c r="Y1036" s="203"/>
      <c r="Z1036" s="203"/>
      <c r="AA1036" s="203"/>
      <c r="AB1036" s="203"/>
      <c r="AC1036" s="203"/>
    </row>
    <row r="1037">
      <c r="A1037" s="203"/>
      <c r="B1037" s="203"/>
      <c r="C1037" s="203"/>
      <c r="D1037" s="203"/>
      <c r="E1037" s="203"/>
      <c r="F1037" s="203"/>
      <c r="G1037" s="203"/>
      <c r="H1037" s="203"/>
      <c r="I1037" s="203"/>
      <c r="J1037" s="203"/>
      <c r="K1037" s="203"/>
      <c r="L1037" s="203"/>
      <c r="M1037" s="203"/>
      <c r="N1037" s="203"/>
      <c r="O1037" s="203"/>
      <c r="P1037" s="203"/>
      <c r="Q1037" s="203"/>
      <c r="R1037" s="203"/>
      <c r="S1037" s="203"/>
      <c r="T1037" s="203"/>
      <c r="U1037" s="203"/>
      <c r="V1037" s="203"/>
      <c r="W1037" s="203"/>
      <c r="X1037" s="203"/>
      <c r="Y1037" s="203"/>
      <c r="Z1037" s="203"/>
      <c r="AA1037" s="203"/>
      <c r="AB1037" s="203"/>
      <c r="AC1037" s="203"/>
    </row>
    <row r="1038">
      <c r="A1038" s="203"/>
      <c r="B1038" s="203"/>
      <c r="C1038" s="203"/>
      <c r="D1038" s="203"/>
      <c r="E1038" s="203"/>
      <c r="F1038" s="203"/>
      <c r="G1038" s="203"/>
      <c r="H1038" s="203"/>
      <c r="I1038" s="203"/>
      <c r="J1038" s="203"/>
      <c r="K1038" s="203"/>
      <c r="L1038" s="203"/>
      <c r="M1038" s="203"/>
      <c r="N1038" s="203"/>
      <c r="O1038" s="203"/>
      <c r="P1038" s="203"/>
      <c r="Q1038" s="203"/>
      <c r="R1038" s="203"/>
      <c r="S1038" s="203"/>
      <c r="T1038" s="203"/>
      <c r="U1038" s="203"/>
      <c r="V1038" s="203"/>
      <c r="W1038" s="203"/>
      <c r="X1038" s="203"/>
      <c r="Y1038" s="203"/>
      <c r="Z1038" s="203"/>
      <c r="AA1038" s="203"/>
      <c r="AB1038" s="203"/>
      <c r="AC1038" s="203"/>
    </row>
    <row r="1039">
      <c r="A1039" s="203"/>
      <c r="B1039" s="203"/>
      <c r="C1039" s="203"/>
      <c r="D1039" s="203"/>
      <c r="E1039" s="203"/>
      <c r="F1039" s="203"/>
      <c r="G1039" s="203"/>
      <c r="H1039" s="203"/>
      <c r="I1039" s="203"/>
      <c r="J1039" s="203"/>
      <c r="K1039" s="203"/>
      <c r="L1039" s="203"/>
      <c r="M1039" s="203"/>
      <c r="N1039" s="203"/>
      <c r="O1039" s="203"/>
      <c r="P1039" s="203"/>
      <c r="Q1039" s="203"/>
      <c r="R1039" s="203"/>
      <c r="S1039" s="203"/>
      <c r="T1039" s="203"/>
      <c r="U1039" s="203"/>
      <c r="V1039" s="203"/>
      <c r="W1039" s="203"/>
      <c r="X1039" s="203"/>
      <c r="Y1039" s="203"/>
      <c r="Z1039" s="203"/>
      <c r="AA1039" s="203"/>
      <c r="AB1039" s="203"/>
      <c r="AC1039" s="203"/>
    </row>
    <row r="1040">
      <c r="A1040" s="203"/>
      <c r="B1040" s="203"/>
      <c r="C1040" s="203"/>
      <c r="D1040" s="203"/>
      <c r="E1040" s="203"/>
      <c r="F1040" s="203"/>
      <c r="G1040" s="203"/>
      <c r="H1040" s="203"/>
      <c r="I1040" s="203"/>
      <c r="J1040" s="203"/>
      <c r="K1040" s="203"/>
      <c r="L1040" s="203"/>
      <c r="M1040" s="203"/>
      <c r="N1040" s="203"/>
      <c r="O1040" s="203"/>
      <c r="P1040" s="203"/>
      <c r="Q1040" s="203"/>
      <c r="R1040" s="203"/>
      <c r="S1040" s="203"/>
      <c r="T1040" s="203"/>
      <c r="U1040" s="203"/>
      <c r="V1040" s="203"/>
      <c r="W1040" s="203"/>
      <c r="X1040" s="203"/>
      <c r="Y1040" s="203"/>
      <c r="Z1040" s="203"/>
      <c r="AA1040" s="203"/>
      <c r="AB1040" s="203"/>
      <c r="AC1040" s="203"/>
    </row>
    <row r="1041">
      <c r="A1041" s="203"/>
      <c r="B1041" s="203"/>
      <c r="C1041" s="203"/>
      <c r="D1041" s="203"/>
      <c r="E1041" s="203"/>
      <c r="F1041" s="203"/>
      <c r="G1041" s="203"/>
      <c r="H1041" s="203"/>
      <c r="I1041" s="203"/>
      <c r="J1041" s="203"/>
      <c r="K1041" s="203"/>
      <c r="L1041" s="203"/>
      <c r="M1041" s="203"/>
      <c r="N1041" s="203"/>
      <c r="O1041" s="203"/>
      <c r="P1041" s="203"/>
      <c r="Q1041" s="203"/>
      <c r="R1041" s="203"/>
      <c r="S1041" s="203"/>
      <c r="T1041" s="203"/>
      <c r="U1041" s="203"/>
      <c r="V1041" s="203"/>
      <c r="W1041" s="203"/>
      <c r="X1041" s="203"/>
      <c r="Y1041" s="203"/>
      <c r="Z1041" s="203"/>
      <c r="AA1041" s="203"/>
      <c r="AB1041" s="203"/>
      <c r="AC1041" s="203"/>
    </row>
    <row r="1042">
      <c r="A1042" s="203"/>
      <c r="B1042" s="203"/>
      <c r="C1042" s="203"/>
      <c r="D1042" s="203"/>
      <c r="E1042" s="203"/>
      <c r="F1042" s="203"/>
      <c r="G1042" s="203"/>
      <c r="H1042" s="203"/>
      <c r="I1042" s="203"/>
      <c r="J1042" s="203"/>
      <c r="K1042" s="203"/>
      <c r="L1042" s="203"/>
      <c r="M1042" s="203"/>
      <c r="N1042" s="203"/>
      <c r="O1042" s="203"/>
      <c r="P1042" s="203"/>
      <c r="Q1042" s="203"/>
      <c r="R1042" s="203"/>
      <c r="S1042" s="203"/>
      <c r="T1042" s="203"/>
      <c r="U1042" s="203"/>
      <c r="V1042" s="203"/>
      <c r="W1042" s="203"/>
      <c r="X1042" s="203"/>
      <c r="Y1042" s="203"/>
      <c r="Z1042" s="203"/>
      <c r="AA1042" s="203"/>
      <c r="AB1042" s="203"/>
      <c r="AC1042" s="203"/>
    </row>
    <row r="1043">
      <c r="A1043" s="203"/>
      <c r="B1043" s="203"/>
      <c r="C1043" s="203"/>
      <c r="D1043" s="203"/>
      <c r="E1043" s="203"/>
      <c r="F1043" s="203"/>
      <c r="G1043" s="203"/>
      <c r="H1043" s="203"/>
      <c r="I1043" s="203"/>
      <c r="J1043" s="203"/>
      <c r="K1043" s="203"/>
      <c r="L1043" s="203"/>
      <c r="M1043" s="203"/>
      <c r="N1043" s="203"/>
      <c r="O1043" s="203"/>
      <c r="P1043" s="203"/>
      <c r="Q1043" s="203"/>
      <c r="R1043" s="203"/>
      <c r="S1043" s="203"/>
      <c r="T1043" s="203"/>
      <c r="U1043" s="203"/>
      <c r="V1043" s="203"/>
      <c r="W1043" s="203"/>
      <c r="X1043" s="203"/>
      <c r="Y1043" s="203"/>
      <c r="Z1043" s="203"/>
      <c r="AA1043" s="203"/>
      <c r="AB1043" s="203"/>
      <c r="AC1043" s="203"/>
    </row>
    <row r="1044">
      <c r="A1044" s="203"/>
      <c r="B1044" s="203"/>
      <c r="C1044" s="203"/>
      <c r="D1044" s="203"/>
      <c r="E1044" s="203"/>
      <c r="F1044" s="203"/>
      <c r="G1044" s="203"/>
      <c r="H1044" s="203"/>
      <c r="I1044" s="203"/>
      <c r="J1044" s="203"/>
      <c r="K1044" s="203"/>
      <c r="L1044" s="203"/>
      <c r="M1044" s="203"/>
      <c r="N1044" s="203"/>
      <c r="O1044" s="203"/>
      <c r="P1044" s="203"/>
      <c r="Q1044" s="203"/>
      <c r="R1044" s="203"/>
      <c r="S1044" s="203"/>
      <c r="T1044" s="203"/>
      <c r="U1044" s="203"/>
      <c r="V1044" s="203"/>
      <c r="W1044" s="203"/>
      <c r="X1044" s="203"/>
      <c r="Y1044" s="203"/>
      <c r="Z1044" s="203"/>
      <c r="AA1044" s="203"/>
      <c r="AB1044" s="203"/>
      <c r="AC1044" s="203"/>
    </row>
    <row r="1045">
      <c r="A1045" s="203"/>
      <c r="B1045" s="203"/>
      <c r="C1045" s="203"/>
      <c r="D1045" s="203"/>
      <c r="E1045" s="203"/>
      <c r="F1045" s="203"/>
      <c r="G1045" s="203"/>
      <c r="H1045" s="203"/>
      <c r="I1045" s="203"/>
      <c r="J1045" s="203"/>
      <c r="K1045" s="203"/>
      <c r="L1045" s="203"/>
      <c r="M1045" s="203"/>
      <c r="N1045" s="203"/>
      <c r="O1045" s="203"/>
      <c r="P1045" s="203"/>
      <c r="Q1045" s="203"/>
      <c r="R1045" s="203"/>
      <c r="S1045" s="203"/>
      <c r="T1045" s="203"/>
      <c r="U1045" s="203"/>
      <c r="V1045" s="203"/>
      <c r="W1045" s="203"/>
      <c r="X1045" s="203"/>
      <c r="Y1045" s="203"/>
      <c r="Z1045" s="203"/>
      <c r="AA1045" s="203"/>
      <c r="AB1045" s="203"/>
      <c r="AC1045" s="203"/>
    </row>
    <row r="1046">
      <c r="A1046" s="203"/>
      <c r="B1046" s="203"/>
      <c r="C1046" s="203"/>
      <c r="D1046" s="203"/>
      <c r="E1046" s="203"/>
      <c r="F1046" s="203"/>
      <c r="G1046" s="203"/>
      <c r="H1046" s="203"/>
      <c r="I1046" s="203"/>
      <c r="J1046" s="203"/>
      <c r="K1046" s="203"/>
      <c r="L1046" s="203"/>
      <c r="M1046" s="203"/>
      <c r="N1046" s="203"/>
      <c r="O1046" s="203"/>
      <c r="P1046" s="203"/>
      <c r="Q1046" s="203"/>
      <c r="R1046" s="203"/>
      <c r="S1046" s="203"/>
      <c r="T1046" s="203"/>
      <c r="U1046" s="203"/>
      <c r="V1046" s="203"/>
      <c r="W1046" s="203"/>
      <c r="X1046" s="203"/>
      <c r="Y1046" s="203"/>
      <c r="Z1046" s="203"/>
      <c r="AA1046" s="203"/>
      <c r="AB1046" s="203"/>
      <c r="AC1046" s="203"/>
    </row>
    <row r="1047">
      <c r="A1047" s="203"/>
      <c r="B1047" s="203"/>
      <c r="C1047" s="203"/>
      <c r="D1047" s="203"/>
      <c r="E1047" s="203"/>
      <c r="F1047" s="203"/>
      <c r="G1047" s="203"/>
      <c r="H1047" s="203"/>
      <c r="I1047" s="203"/>
      <c r="J1047" s="203"/>
      <c r="K1047" s="203"/>
      <c r="L1047" s="203"/>
      <c r="M1047" s="203"/>
      <c r="N1047" s="203"/>
      <c r="O1047" s="203"/>
      <c r="P1047" s="203"/>
      <c r="Q1047" s="203"/>
      <c r="R1047" s="203"/>
      <c r="S1047" s="203"/>
      <c r="T1047" s="203"/>
      <c r="U1047" s="203"/>
      <c r="V1047" s="203"/>
      <c r="W1047" s="203"/>
      <c r="X1047" s="203"/>
      <c r="Y1047" s="203"/>
      <c r="Z1047" s="203"/>
      <c r="AA1047" s="203"/>
      <c r="AB1047" s="203"/>
      <c r="AC1047" s="203"/>
    </row>
    <row r="1048">
      <c r="A1048" s="203"/>
      <c r="B1048" s="203"/>
      <c r="C1048" s="203"/>
      <c r="D1048" s="203"/>
      <c r="E1048" s="203"/>
      <c r="F1048" s="203"/>
      <c r="G1048" s="203"/>
      <c r="H1048" s="203"/>
      <c r="I1048" s="203"/>
      <c r="J1048" s="203"/>
      <c r="K1048" s="203"/>
      <c r="L1048" s="203"/>
      <c r="M1048" s="203"/>
      <c r="N1048" s="203"/>
      <c r="O1048" s="203"/>
      <c r="P1048" s="203"/>
      <c r="Q1048" s="203"/>
      <c r="R1048" s="203"/>
      <c r="S1048" s="203"/>
      <c r="T1048" s="203"/>
      <c r="U1048" s="203"/>
      <c r="V1048" s="203"/>
      <c r="W1048" s="203"/>
      <c r="X1048" s="203"/>
      <c r="Y1048" s="203"/>
      <c r="Z1048" s="203"/>
      <c r="AA1048" s="203"/>
      <c r="AB1048" s="203"/>
      <c r="AC1048" s="203"/>
    </row>
    <row r="1049">
      <c r="A1049" s="203"/>
      <c r="B1049" s="203"/>
      <c r="C1049" s="203"/>
      <c r="D1049" s="203"/>
      <c r="E1049" s="203"/>
      <c r="F1049" s="203"/>
      <c r="G1049" s="203"/>
      <c r="H1049" s="203"/>
      <c r="I1049" s="203"/>
      <c r="J1049" s="203"/>
      <c r="K1049" s="203"/>
      <c r="L1049" s="203"/>
      <c r="M1049" s="203"/>
      <c r="N1049" s="203"/>
      <c r="O1049" s="203"/>
      <c r="P1049" s="203"/>
      <c r="Q1049" s="203"/>
      <c r="R1049" s="203"/>
      <c r="S1049" s="203"/>
      <c r="T1049" s="203"/>
      <c r="U1049" s="203"/>
      <c r="V1049" s="203"/>
      <c r="W1049" s="203"/>
      <c r="X1049" s="203"/>
      <c r="Y1049" s="203"/>
      <c r="Z1049" s="203"/>
      <c r="AA1049" s="203"/>
      <c r="AB1049" s="203"/>
      <c r="AC1049" s="203"/>
    </row>
    <row r="1050">
      <c r="A1050" s="203"/>
      <c r="B1050" s="203"/>
      <c r="C1050" s="203"/>
      <c r="D1050" s="203"/>
      <c r="E1050" s="203"/>
      <c r="F1050" s="203"/>
      <c r="G1050" s="203"/>
      <c r="H1050" s="203"/>
      <c r="I1050" s="203"/>
      <c r="J1050" s="203"/>
      <c r="K1050" s="203"/>
      <c r="L1050" s="203"/>
      <c r="M1050" s="203"/>
      <c r="N1050" s="203"/>
      <c r="O1050" s="203"/>
      <c r="P1050" s="203"/>
      <c r="Q1050" s="203"/>
      <c r="R1050" s="203"/>
      <c r="S1050" s="203"/>
      <c r="T1050" s="203"/>
      <c r="U1050" s="203"/>
      <c r="V1050" s="203"/>
      <c r="W1050" s="203"/>
      <c r="X1050" s="203"/>
      <c r="Y1050" s="203"/>
      <c r="Z1050" s="203"/>
      <c r="AA1050" s="203"/>
      <c r="AB1050" s="203"/>
      <c r="AC1050" s="203"/>
    </row>
    <row r="1051">
      <c r="A1051" s="203"/>
      <c r="B1051" s="203"/>
      <c r="C1051" s="203"/>
      <c r="D1051" s="203"/>
      <c r="E1051" s="203"/>
      <c r="F1051" s="203"/>
      <c r="G1051" s="203"/>
      <c r="H1051" s="203"/>
      <c r="I1051" s="203"/>
      <c r="J1051" s="203"/>
      <c r="K1051" s="203"/>
      <c r="L1051" s="203"/>
      <c r="M1051" s="203"/>
      <c r="N1051" s="203"/>
      <c r="O1051" s="203"/>
      <c r="P1051" s="203"/>
      <c r="Q1051" s="203"/>
      <c r="R1051" s="203"/>
      <c r="S1051" s="203"/>
      <c r="T1051" s="203"/>
      <c r="U1051" s="203"/>
      <c r="V1051" s="203"/>
      <c r="W1051" s="203"/>
      <c r="X1051" s="203"/>
      <c r="Y1051" s="203"/>
      <c r="Z1051" s="203"/>
      <c r="AA1051" s="203"/>
      <c r="AB1051" s="203"/>
      <c r="AC1051" s="203"/>
    </row>
    <row r="1052">
      <c r="A1052" s="203"/>
      <c r="B1052" s="203"/>
      <c r="C1052" s="203"/>
      <c r="D1052" s="203"/>
      <c r="E1052" s="203"/>
      <c r="F1052" s="203"/>
      <c r="G1052" s="203"/>
      <c r="H1052" s="203"/>
      <c r="I1052" s="203"/>
      <c r="J1052" s="203"/>
      <c r="K1052" s="203"/>
      <c r="L1052" s="203"/>
      <c r="M1052" s="203"/>
      <c r="N1052" s="203"/>
      <c r="O1052" s="203"/>
      <c r="P1052" s="203"/>
      <c r="Q1052" s="203"/>
      <c r="R1052" s="203"/>
      <c r="S1052" s="203"/>
      <c r="T1052" s="203"/>
      <c r="U1052" s="203"/>
      <c r="V1052" s="203"/>
      <c r="W1052" s="203"/>
      <c r="X1052" s="203"/>
      <c r="Y1052" s="203"/>
      <c r="Z1052" s="203"/>
      <c r="AA1052" s="203"/>
      <c r="AB1052" s="203"/>
      <c r="AC1052" s="203"/>
    </row>
    <row r="1053">
      <c r="A1053" s="203"/>
      <c r="B1053" s="203"/>
      <c r="C1053" s="203"/>
      <c r="D1053" s="203"/>
      <c r="E1053" s="203"/>
      <c r="F1053" s="203"/>
      <c r="G1053" s="203"/>
      <c r="H1053" s="203"/>
      <c r="I1053" s="203"/>
      <c r="J1053" s="203"/>
      <c r="K1053" s="203"/>
      <c r="L1053" s="203"/>
      <c r="M1053" s="203"/>
      <c r="N1053" s="203"/>
      <c r="O1053" s="203"/>
      <c r="P1053" s="203"/>
      <c r="Q1053" s="203"/>
      <c r="R1053" s="203"/>
      <c r="S1053" s="203"/>
      <c r="T1053" s="203"/>
      <c r="U1053" s="203"/>
      <c r="V1053" s="203"/>
      <c r="W1053" s="203"/>
      <c r="X1053" s="203"/>
      <c r="Y1053" s="203"/>
      <c r="Z1053" s="203"/>
      <c r="AA1053" s="203"/>
      <c r="AB1053" s="203"/>
      <c r="AC1053" s="203"/>
    </row>
    <row r="1054">
      <c r="A1054" s="203"/>
      <c r="B1054" s="203"/>
      <c r="C1054" s="203"/>
      <c r="D1054" s="203"/>
      <c r="E1054" s="203"/>
      <c r="F1054" s="203"/>
      <c r="G1054" s="203"/>
      <c r="H1054" s="203"/>
      <c r="I1054" s="203"/>
      <c r="J1054" s="203"/>
      <c r="K1054" s="203"/>
      <c r="L1054" s="203"/>
      <c r="M1054" s="203"/>
      <c r="N1054" s="203"/>
      <c r="O1054" s="203"/>
      <c r="P1054" s="203"/>
      <c r="Q1054" s="203"/>
      <c r="R1054" s="203"/>
      <c r="S1054" s="203"/>
      <c r="T1054" s="203"/>
      <c r="U1054" s="203"/>
      <c r="V1054" s="203"/>
      <c r="W1054" s="203"/>
      <c r="X1054" s="203"/>
      <c r="Y1054" s="203"/>
      <c r="Z1054" s="203"/>
      <c r="AA1054" s="203"/>
      <c r="AB1054" s="203"/>
      <c r="AC1054" s="203"/>
    </row>
    <row r="1055">
      <c r="A1055" s="203"/>
      <c r="B1055" s="203"/>
      <c r="C1055" s="203"/>
      <c r="D1055" s="203"/>
      <c r="E1055" s="203"/>
      <c r="F1055" s="203"/>
      <c r="G1055" s="203"/>
      <c r="H1055" s="203"/>
      <c r="I1055" s="203"/>
      <c r="J1055" s="203"/>
      <c r="K1055" s="203"/>
      <c r="L1055" s="203"/>
      <c r="M1055" s="203"/>
      <c r="N1055" s="203"/>
      <c r="O1055" s="203"/>
      <c r="P1055" s="203"/>
      <c r="Q1055" s="203"/>
      <c r="R1055" s="203"/>
      <c r="S1055" s="203"/>
      <c r="T1055" s="203"/>
      <c r="U1055" s="203"/>
      <c r="V1055" s="203"/>
      <c r="W1055" s="203"/>
      <c r="X1055" s="203"/>
      <c r="Y1055" s="203"/>
      <c r="Z1055" s="203"/>
      <c r="AA1055" s="203"/>
      <c r="AB1055" s="203"/>
      <c r="AC1055" s="203"/>
    </row>
    <row r="1056">
      <c r="A1056" s="203"/>
      <c r="B1056" s="203"/>
      <c r="C1056" s="203"/>
      <c r="D1056" s="203"/>
      <c r="E1056" s="203"/>
      <c r="F1056" s="203"/>
      <c r="G1056" s="203"/>
      <c r="H1056" s="203"/>
      <c r="I1056" s="203"/>
      <c r="J1056" s="203"/>
      <c r="K1056" s="203"/>
      <c r="L1056" s="203"/>
      <c r="M1056" s="203"/>
      <c r="N1056" s="203"/>
      <c r="O1056" s="203"/>
      <c r="P1056" s="203"/>
      <c r="Q1056" s="203"/>
      <c r="R1056" s="203"/>
      <c r="S1056" s="203"/>
      <c r="T1056" s="203"/>
      <c r="U1056" s="203"/>
      <c r="V1056" s="203"/>
      <c r="W1056" s="203"/>
      <c r="X1056" s="203"/>
      <c r="Y1056" s="203"/>
      <c r="Z1056" s="203"/>
      <c r="AA1056" s="203"/>
      <c r="AB1056" s="203"/>
      <c r="AC1056" s="203"/>
    </row>
    <row r="1057">
      <c r="A1057" s="203"/>
      <c r="B1057" s="203"/>
      <c r="C1057" s="203"/>
      <c r="D1057" s="203"/>
      <c r="E1057" s="203"/>
      <c r="F1057" s="203"/>
      <c r="G1057" s="203"/>
      <c r="H1057" s="203"/>
      <c r="I1057" s="203"/>
      <c r="J1057" s="203"/>
      <c r="K1057" s="203"/>
      <c r="L1057" s="203"/>
      <c r="M1057" s="203"/>
      <c r="N1057" s="203"/>
      <c r="O1057" s="203"/>
      <c r="P1057" s="203"/>
      <c r="Q1057" s="203"/>
      <c r="R1057" s="203"/>
      <c r="S1057" s="203"/>
      <c r="T1057" s="203"/>
      <c r="U1057" s="203"/>
      <c r="V1057" s="203"/>
      <c r="W1057" s="203"/>
      <c r="X1057" s="203"/>
      <c r="Y1057" s="203"/>
      <c r="Z1057" s="203"/>
      <c r="AA1057" s="203"/>
      <c r="AB1057" s="203"/>
      <c r="AC1057" s="203"/>
    </row>
    <row r="1058">
      <c r="A1058" s="203"/>
      <c r="B1058" s="203"/>
      <c r="C1058" s="203"/>
      <c r="D1058" s="203"/>
      <c r="E1058" s="203"/>
      <c r="F1058" s="203"/>
      <c r="G1058" s="203"/>
      <c r="H1058" s="203"/>
      <c r="I1058" s="203"/>
      <c r="J1058" s="203"/>
      <c r="K1058" s="203"/>
      <c r="L1058" s="203"/>
      <c r="M1058" s="203"/>
      <c r="N1058" s="203"/>
      <c r="O1058" s="203"/>
      <c r="P1058" s="203"/>
      <c r="Q1058" s="203"/>
      <c r="R1058" s="203"/>
      <c r="S1058" s="203"/>
      <c r="T1058" s="203"/>
      <c r="U1058" s="203"/>
      <c r="V1058" s="203"/>
      <c r="W1058" s="203"/>
      <c r="X1058" s="203"/>
      <c r="Y1058" s="203"/>
      <c r="Z1058" s="203"/>
      <c r="AA1058" s="203"/>
      <c r="AB1058" s="203"/>
      <c r="AC1058" s="203"/>
    </row>
    <row r="1059">
      <c r="A1059" s="203"/>
      <c r="B1059" s="203"/>
      <c r="C1059" s="203"/>
      <c r="D1059" s="203"/>
      <c r="E1059" s="203"/>
      <c r="F1059" s="203"/>
      <c r="G1059" s="203"/>
      <c r="H1059" s="203"/>
      <c r="I1059" s="203"/>
      <c r="J1059" s="203"/>
      <c r="K1059" s="203"/>
      <c r="L1059" s="203"/>
      <c r="M1059" s="203"/>
      <c r="N1059" s="203"/>
      <c r="O1059" s="203"/>
      <c r="P1059" s="203"/>
      <c r="Q1059" s="203"/>
      <c r="R1059" s="203"/>
      <c r="S1059" s="203"/>
      <c r="T1059" s="203"/>
      <c r="U1059" s="203"/>
      <c r="V1059" s="203"/>
      <c r="W1059" s="203"/>
      <c r="X1059" s="203"/>
      <c r="Y1059" s="203"/>
      <c r="Z1059" s="203"/>
      <c r="AA1059" s="203"/>
      <c r="AB1059" s="203"/>
      <c r="AC1059" s="203"/>
    </row>
    <row r="1060">
      <c r="A1060" s="203"/>
      <c r="B1060" s="203"/>
      <c r="C1060" s="203"/>
      <c r="D1060" s="203"/>
      <c r="E1060" s="203"/>
      <c r="F1060" s="203"/>
      <c r="G1060" s="203"/>
      <c r="H1060" s="203"/>
      <c r="I1060" s="203"/>
      <c r="J1060" s="203"/>
      <c r="K1060" s="203"/>
      <c r="L1060" s="203"/>
      <c r="M1060" s="203"/>
      <c r="N1060" s="203"/>
      <c r="O1060" s="203"/>
      <c r="P1060" s="203"/>
      <c r="Q1060" s="203"/>
      <c r="R1060" s="203"/>
      <c r="S1060" s="203"/>
      <c r="T1060" s="203"/>
      <c r="U1060" s="203"/>
      <c r="V1060" s="203"/>
      <c r="W1060" s="203"/>
      <c r="X1060" s="203"/>
      <c r="Y1060" s="203"/>
      <c r="Z1060" s="203"/>
      <c r="AA1060" s="203"/>
      <c r="AB1060" s="203"/>
      <c r="AC1060" s="203"/>
    </row>
    <row r="1061">
      <c r="A1061" s="203"/>
      <c r="B1061" s="203"/>
      <c r="C1061" s="203"/>
      <c r="D1061" s="203"/>
      <c r="E1061" s="203"/>
      <c r="F1061" s="203"/>
      <c r="G1061" s="203"/>
      <c r="H1061" s="203"/>
      <c r="I1061" s="203"/>
      <c r="J1061" s="203"/>
      <c r="K1061" s="203"/>
      <c r="L1061" s="203"/>
      <c r="M1061" s="203"/>
      <c r="N1061" s="203"/>
      <c r="O1061" s="203"/>
      <c r="P1061" s="203"/>
      <c r="Q1061" s="203"/>
      <c r="R1061" s="203"/>
      <c r="S1061" s="203"/>
      <c r="T1061" s="203"/>
      <c r="U1061" s="203"/>
      <c r="V1061" s="203"/>
      <c r="W1061" s="203"/>
      <c r="X1061" s="203"/>
      <c r="Y1061" s="203"/>
      <c r="Z1061" s="203"/>
      <c r="AA1061" s="203"/>
      <c r="AB1061" s="203"/>
      <c r="AC1061" s="203"/>
    </row>
    <row r="1062">
      <c r="A1062" s="203"/>
      <c r="B1062" s="203"/>
      <c r="C1062" s="203"/>
      <c r="D1062" s="203"/>
      <c r="E1062" s="203"/>
      <c r="F1062" s="203"/>
      <c r="G1062" s="203"/>
      <c r="H1062" s="203"/>
      <c r="I1062" s="203"/>
      <c r="J1062" s="203"/>
      <c r="K1062" s="203"/>
      <c r="L1062" s="203"/>
      <c r="M1062" s="203"/>
      <c r="N1062" s="203"/>
      <c r="O1062" s="203"/>
      <c r="P1062" s="203"/>
      <c r="Q1062" s="203"/>
      <c r="R1062" s="203"/>
      <c r="S1062" s="203"/>
      <c r="T1062" s="203"/>
      <c r="U1062" s="203"/>
      <c r="V1062" s="203"/>
      <c r="W1062" s="203"/>
      <c r="X1062" s="203"/>
      <c r="Y1062" s="203"/>
      <c r="Z1062" s="203"/>
      <c r="AA1062" s="203"/>
      <c r="AB1062" s="203"/>
      <c r="AC1062" s="203"/>
    </row>
    <row r="1063">
      <c r="A1063" s="203"/>
      <c r="B1063" s="203"/>
      <c r="C1063" s="203"/>
      <c r="D1063" s="203"/>
      <c r="E1063" s="203"/>
      <c r="F1063" s="203"/>
      <c r="G1063" s="203"/>
      <c r="H1063" s="203"/>
      <c r="I1063" s="203"/>
      <c r="J1063" s="203"/>
      <c r="K1063" s="203"/>
      <c r="L1063" s="203"/>
      <c r="M1063" s="203"/>
      <c r="N1063" s="203"/>
      <c r="O1063" s="203"/>
      <c r="P1063" s="203"/>
      <c r="Q1063" s="203"/>
      <c r="R1063" s="203"/>
      <c r="S1063" s="203"/>
      <c r="T1063" s="203"/>
      <c r="U1063" s="203"/>
      <c r="V1063" s="203"/>
      <c r="W1063" s="203"/>
      <c r="X1063" s="203"/>
      <c r="Y1063" s="203"/>
      <c r="Z1063" s="203"/>
      <c r="AA1063" s="203"/>
      <c r="AB1063" s="203"/>
      <c r="AC1063" s="203"/>
    </row>
    <row r="1064">
      <c r="A1064" s="203"/>
      <c r="B1064" s="203"/>
      <c r="C1064" s="203"/>
      <c r="D1064" s="203"/>
      <c r="E1064" s="203"/>
      <c r="F1064" s="203"/>
      <c r="G1064" s="203"/>
      <c r="H1064" s="203"/>
      <c r="I1064" s="203"/>
      <c r="J1064" s="203"/>
      <c r="K1064" s="203"/>
      <c r="L1064" s="203"/>
      <c r="M1064" s="203"/>
      <c r="N1064" s="203"/>
      <c r="O1064" s="203"/>
      <c r="P1064" s="203"/>
      <c r="Q1064" s="203"/>
      <c r="R1064" s="203"/>
      <c r="S1064" s="203"/>
      <c r="T1064" s="203"/>
      <c r="U1064" s="203"/>
      <c r="V1064" s="203"/>
      <c r="W1064" s="203"/>
      <c r="X1064" s="203"/>
      <c r="Y1064" s="203"/>
      <c r="Z1064" s="203"/>
      <c r="AA1064" s="203"/>
      <c r="AB1064" s="203"/>
      <c r="AC1064" s="203"/>
    </row>
    <row r="1065">
      <c r="A1065" s="203"/>
      <c r="B1065" s="203"/>
      <c r="C1065" s="203"/>
      <c r="D1065" s="203"/>
      <c r="E1065" s="203"/>
      <c r="F1065" s="203"/>
      <c r="G1065" s="203"/>
      <c r="H1065" s="203"/>
      <c r="I1065" s="203"/>
      <c r="J1065" s="203"/>
      <c r="K1065" s="203"/>
      <c r="L1065" s="203"/>
      <c r="M1065" s="203"/>
      <c r="N1065" s="203"/>
      <c r="O1065" s="203"/>
      <c r="P1065" s="203"/>
      <c r="Q1065" s="203"/>
      <c r="R1065" s="203"/>
      <c r="S1065" s="203"/>
      <c r="T1065" s="203"/>
      <c r="U1065" s="203"/>
      <c r="V1065" s="203"/>
      <c r="W1065" s="203"/>
      <c r="X1065" s="203"/>
      <c r="Y1065" s="203"/>
      <c r="Z1065" s="203"/>
      <c r="AA1065" s="203"/>
      <c r="AB1065" s="203"/>
      <c r="AC1065" s="203"/>
    </row>
    <row r="1066">
      <c r="A1066" s="203"/>
      <c r="B1066" s="203"/>
      <c r="C1066" s="203"/>
      <c r="D1066" s="203"/>
      <c r="E1066" s="203"/>
      <c r="F1066" s="203"/>
      <c r="G1066" s="203"/>
      <c r="H1066" s="203"/>
      <c r="I1066" s="203"/>
      <c r="J1066" s="203"/>
      <c r="K1066" s="203"/>
      <c r="L1066" s="203"/>
      <c r="M1066" s="203"/>
      <c r="N1066" s="203"/>
      <c r="O1066" s="203"/>
      <c r="P1066" s="203"/>
      <c r="Q1066" s="203"/>
      <c r="R1066" s="203"/>
      <c r="S1066" s="203"/>
      <c r="T1066" s="203"/>
      <c r="U1066" s="203"/>
      <c r="V1066" s="203"/>
      <c r="W1066" s="203"/>
      <c r="X1066" s="203"/>
      <c r="Y1066" s="203"/>
      <c r="Z1066" s="203"/>
      <c r="AA1066" s="203"/>
      <c r="AB1066" s="203"/>
      <c r="AC1066" s="203"/>
    </row>
    <row r="1067">
      <c r="A1067" s="203"/>
      <c r="B1067" s="203"/>
      <c r="C1067" s="203"/>
      <c r="D1067" s="203"/>
      <c r="E1067" s="203"/>
      <c r="F1067" s="203"/>
      <c r="G1067" s="203"/>
      <c r="H1067" s="203"/>
      <c r="I1067" s="203"/>
      <c r="J1067" s="203"/>
      <c r="K1067" s="203"/>
      <c r="L1067" s="203"/>
      <c r="M1067" s="203"/>
      <c r="N1067" s="203"/>
      <c r="O1067" s="203"/>
      <c r="P1067" s="203"/>
      <c r="Q1067" s="203"/>
      <c r="R1067" s="203"/>
      <c r="S1067" s="203"/>
      <c r="T1067" s="203"/>
      <c r="U1067" s="203"/>
      <c r="V1067" s="203"/>
      <c r="W1067" s="203"/>
      <c r="X1067" s="203"/>
      <c r="Y1067" s="203"/>
      <c r="Z1067" s="203"/>
      <c r="AA1067" s="203"/>
      <c r="AB1067" s="203"/>
      <c r="AC1067" s="203"/>
    </row>
    <row r="1068">
      <c r="A1068" s="203"/>
      <c r="B1068" s="203"/>
      <c r="C1068" s="203"/>
      <c r="D1068" s="203"/>
      <c r="E1068" s="203"/>
      <c r="F1068" s="203"/>
      <c r="G1068" s="203"/>
      <c r="H1068" s="203"/>
      <c r="I1068" s="203"/>
      <c r="J1068" s="203"/>
      <c r="K1068" s="203"/>
      <c r="L1068" s="203"/>
      <c r="M1068" s="203"/>
      <c r="N1068" s="203"/>
      <c r="O1068" s="203"/>
      <c r="P1068" s="203"/>
      <c r="Q1068" s="203"/>
      <c r="R1068" s="203"/>
      <c r="S1068" s="203"/>
      <c r="T1068" s="203"/>
      <c r="U1068" s="203"/>
      <c r="V1068" s="203"/>
      <c r="W1068" s="203"/>
      <c r="X1068" s="203"/>
      <c r="Y1068" s="203"/>
      <c r="Z1068" s="203"/>
      <c r="AA1068" s="203"/>
      <c r="AB1068" s="203"/>
      <c r="AC1068" s="203"/>
    </row>
    <row r="1069">
      <c r="A1069" s="203"/>
      <c r="B1069" s="203"/>
      <c r="C1069" s="203"/>
      <c r="D1069" s="203"/>
      <c r="E1069" s="203"/>
      <c r="F1069" s="203"/>
      <c r="G1069" s="203"/>
      <c r="H1069" s="203"/>
      <c r="I1069" s="203"/>
      <c r="J1069" s="203"/>
      <c r="K1069" s="203"/>
      <c r="L1069" s="203"/>
      <c r="M1069" s="203"/>
      <c r="N1069" s="203"/>
      <c r="O1069" s="203"/>
      <c r="P1069" s="203"/>
      <c r="Q1069" s="203"/>
      <c r="R1069" s="203"/>
      <c r="S1069" s="203"/>
      <c r="T1069" s="203"/>
      <c r="U1069" s="203"/>
      <c r="V1069" s="203"/>
      <c r="W1069" s="203"/>
      <c r="X1069" s="203"/>
      <c r="Y1069" s="203"/>
      <c r="Z1069" s="203"/>
      <c r="AA1069" s="203"/>
      <c r="AB1069" s="203"/>
      <c r="AC1069" s="203"/>
    </row>
    <row r="1070">
      <c r="A1070" s="203"/>
      <c r="B1070" s="203"/>
      <c r="C1070" s="203"/>
      <c r="D1070" s="203"/>
      <c r="E1070" s="203"/>
      <c r="F1070" s="203"/>
      <c r="G1070" s="203"/>
      <c r="H1070" s="203"/>
      <c r="I1070" s="203"/>
      <c r="J1070" s="203"/>
      <c r="K1070" s="203"/>
      <c r="L1070" s="203"/>
      <c r="M1070" s="203"/>
      <c r="N1070" s="203"/>
      <c r="O1070" s="203"/>
      <c r="P1070" s="203"/>
      <c r="Q1070" s="203"/>
      <c r="R1070" s="203"/>
      <c r="S1070" s="203"/>
      <c r="T1070" s="203"/>
      <c r="U1070" s="203"/>
      <c r="V1070" s="203"/>
      <c r="W1070" s="203"/>
      <c r="X1070" s="203"/>
      <c r="Y1070" s="203"/>
      <c r="Z1070" s="203"/>
      <c r="AA1070" s="203"/>
      <c r="AB1070" s="203"/>
      <c r="AC1070" s="203"/>
    </row>
    <row r="1071">
      <c r="A1071" s="203"/>
      <c r="B1071" s="203"/>
      <c r="C1071" s="203"/>
      <c r="D1071" s="203"/>
      <c r="E1071" s="203"/>
      <c r="F1071" s="203"/>
      <c r="G1071" s="203"/>
      <c r="H1071" s="203"/>
      <c r="I1071" s="203"/>
      <c r="J1071" s="203"/>
      <c r="K1071" s="203"/>
      <c r="L1071" s="203"/>
      <c r="M1071" s="203"/>
      <c r="N1071" s="203"/>
      <c r="O1071" s="203"/>
      <c r="P1071" s="203"/>
      <c r="Q1071" s="203"/>
      <c r="R1071" s="203"/>
      <c r="S1071" s="203"/>
      <c r="T1071" s="203"/>
      <c r="U1071" s="203"/>
      <c r="V1071" s="203"/>
      <c r="W1071" s="203"/>
      <c r="X1071" s="203"/>
      <c r="Y1071" s="203"/>
      <c r="Z1071" s="203"/>
      <c r="AA1071" s="203"/>
      <c r="AB1071" s="203"/>
      <c r="AC1071" s="203"/>
    </row>
    <row r="1072">
      <c r="A1072" s="203"/>
      <c r="B1072" s="203"/>
      <c r="C1072" s="203"/>
      <c r="D1072" s="203"/>
      <c r="E1072" s="203"/>
      <c r="F1072" s="203"/>
      <c r="G1072" s="203"/>
      <c r="H1072" s="203"/>
      <c r="I1072" s="203"/>
      <c r="J1072" s="203"/>
      <c r="K1072" s="203"/>
      <c r="L1072" s="203"/>
      <c r="M1072" s="203"/>
      <c r="N1072" s="203"/>
      <c r="O1072" s="203"/>
      <c r="P1072" s="203"/>
      <c r="Q1072" s="203"/>
      <c r="R1072" s="203"/>
      <c r="S1072" s="203"/>
      <c r="T1072" s="203"/>
      <c r="U1072" s="203"/>
      <c r="V1072" s="203"/>
      <c r="W1072" s="203"/>
      <c r="X1072" s="203"/>
      <c r="Y1072" s="203"/>
      <c r="Z1072" s="203"/>
      <c r="AA1072" s="203"/>
      <c r="AB1072" s="203"/>
      <c r="AC1072" s="203"/>
    </row>
    <row r="1073">
      <c r="A1073" s="203"/>
      <c r="B1073" s="203"/>
      <c r="C1073" s="203"/>
      <c r="D1073" s="203"/>
      <c r="E1073" s="203"/>
      <c r="F1073" s="203"/>
      <c r="G1073" s="203"/>
      <c r="H1073" s="203"/>
      <c r="I1073" s="203"/>
      <c r="J1073" s="203"/>
      <c r="K1073" s="203"/>
      <c r="L1073" s="203"/>
      <c r="M1073" s="203"/>
      <c r="N1073" s="203"/>
      <c r="O1073" s="203"/>
      <c r="P1073" s="203"/>
      <c r="Q1073" s="203"/>
      <c r="R1073" s="203"/>
      <c r="S1073" s="203"/>
      <c r="T1073" s="203"/>
      <c r="U1073" s="203"/>
      <c r="V1073" s="203"/>
      <c r="W1073" s="203"/>
      <c r="X1073" s="203"/>
      <c r="Y1073" s="203"/>
      <c r="Z1073" s="203"/>
      <c r="AA1073" s="203"/>
      <c r="AB1073" s="203"/>
      <c r="AC1073" s="203"/>
    </row>
    <row r="1074">
      <c r="A1074" s="203"/>
      <c r="B1074" s="203"/>
      <c r="C1074" s="203"/>
      <c r="D1074" s="203"/>
      <c r="E1074" s="203"/>
      <c r="F1074" s="203"/>
      <c r="G1074" s="203"/>
      <c r="H1074" s="203"/>
      <c r="I1074" s="203"/>
      <c r="J1074" s="203"/>
      <c r="K1074" s="203"/>
      <c r="L1074" s="203"/>
      <c r="M1074" s="203"/>
      <c r="N1074" s="203"/>
      <c r="O1074" s="203"/>
      <c r="P1074" s="203"/>
      <c r="Q1074" s="203"/>
      <c r="R1074" s="203"/>
      <c r="S1074" s="203"/>
      <c r="T1074" s="203"/>
      <c r="U1074" s="203"/>
      <c r="V1074" s="203"/>
      <c r="W1074" s="203"/>
      <c r="X1074" s="203"/>
      <c r="Y1074" s="203"/>
      <c r="Z1074" s="203"/>
      <c r="AA1074" s="203"/>
      <c r="AB1074" s="203"/>
      <c r="AC1074" s="203"/>
    </row>
    <row r="1075">
      <c r="A1075" s="203"/>
      <c r="B1075" s="203"/>
      <c r="C1075" s="203"/>
      <c r="D1075" s="203"/>
      <c r="E1075" s="203"/>
      <c r="F1075" s="203"/>
      <c r="G1075" s="203"/>
      <c r="H1075" s="203"/>
      <c r="I1075" s="203"/>
      <c r="J1075" s="203"/>
      <c r="K1075" s="203"/>
      <c r="L1075" s="203"/>
      <c r="M1075" s="203"/>
      <c r="N1075" s="203"/>
      <c r="O1075" s="203"/>
      <c r="P1075" s="203"/>
      <c r="Q1075" s="203"/>
      <c r="R1075" s="203"/>
      <c r="S1075" s="203"/>
      <c r="T1075" s="203"/>
      <c r="U1075" s="203"/>
      <c r="V1075" s="203"/>
      <c r="W1075" s="203"/>
      <c r="X1075" s="203"/>
      <c r="Y1075" s="203"/>
      <c r="Z1075" s="203"/>
      <c r="AA1075" s="203"/>
      <c r="AB1075" s="203"/>
      <c r="AC1075" s="203"/>
    </row>
    <row r="1076">
      <c r="A1076" s="203"/>
      <c r="B1076" s="203"/>
      <c r="C1076" s="203"/>
      <c r="D1076" s="203"/>
      <c r="E1076" s="203"/>
      <c r="F1076" s="203"/>
      <c r="G1076" s="203"/>
      <c r="H1076" s="203"/>
      <c r="I1076" s="203"/>
      <c r="J1076" s="203"/>
      <c r="K1076" s="203"/>
      <c r="L1076" s="203"/>
      <c r="M1076" s="203"/>
      <c r="N1076" s="203"/>
      <c r="O1076" s="203"/>
      <c r="P1076" s="203"/>
      <c r="Q1076" s="203"/>
      <c r="R1076" s="203"/>
      <c r="S1076" s="203"/>
      <c r="T1076" s="203"/>
      <c r="U1076" s="203"/>
      <c r="V1076" s="203"/>
      <c r="W1076" s="203"/>
      <c r="X1076" s="203"/>
      <c r="Y1076" s="203"/>
      <c r="Z1076" s="203"/>
      <c r="AA1076" s="203"/>
      <c r="AB1076" s="203"/>
      <c r="AC1076" s="203"/>
    </row>
    <row r="1077">
      <c r="A1077" s="203"/>
      <c r="B1077" s="203"/>
      <c r="C1077" s="203"/>
      <c r="D1077" s="203"/>
      <c r="E1077" s="203"/>
      <c r="F1077" s="203"/>
      <c r="G1077" s="203"/>
      <c r="H1077" s="203"/>
      <c r="I1077" s="203"/>
      <c r="J1077" s="203"/>
      <c r="K1077" s="203"/>
      <c r="L1077" s="203"/>
      <c r="M1077" s="203"/>
      <c r="N1077" s="203"/>
      <c r="O1077" s="203"/>
      <c r="P1077" s="203"/>
      <c r="Q1077" s="203"/>
      <c r="R1077" s="203"/>
      <c r="S1077" s="203"/>
      <c r="T1077" s="203"/>
      <c r="U1077" s="203"/>
      <c r="V1077" s="203"/>
      <c r="W1077" s="203"/>
      <c r="X1077" s="203"/>
      <c r="Y1077" s="203"/>
      <c r="Z1077" s="203"/>
      <c r="AA1077" s="203"/>
      <c r="AB1077" s="203"/>
      <c r="AC1077" s="203"/>
    </row>
    <row r="1078">
      <c r="A1078" s="203"/>
      <c r="B1078" s="203"/>
      <c r="C1078" s="203"/>
      <c r="D1078" s="203"/>
      <c r="E1078" s="203"/>
      <c r="F1078" s="203"/>
      <c r="G1078" s="203"/>
      <c r="H1078" s="203"/>
      <c r="I1078" s="203"/>
      <c r="J1078" s="203"/>
      <c r="K1078" s="203"/>
      <c r="L1078" s="203"/>
      <c r="M1078" s="203"/>
      <c r="N1078" s="203"/>
      <c r="O1078" s="203"/>
      <c r="P1078" s="203"/>
      <c r="Q1078" s="203"/>
      <c r="R1078" s="203"/>
      <c r="S1078" s="203"/>
      <c r="T1078" s="203"/>
      <c r="U1078" s="203"/>
      <c r="V1078" s="203"/>
      <c r="W1078" s="203"/>
      <c r="X1078" s="203"/>
      <c r="Y1078" s="203"/>
      <c r="Z1078" s="203"/>
      <c r="AA1078" s="203"/>
      <c r="AB1078" s="203"/>
      <c r="AC1078" s="203"/>
    </row>
    <row r="1079">
      <c r="A1079" s="203"/>
      <c r="B1079" s="203"/>
      <c r="C1079" s="203"/>
      <c r="D1079" s="203"/>
      <c r="E1079" s="203"/>
      <c r="F1079" s="203"/>
      <c r="G1079" s="203"/>
      <c r="H1079" s="203"/>
      <c r="I1079" s="203"/>
      <c r="J1079" s="203"/>
      <c r="K1079" s="203"/>
      <c r="L1079" s="203"/>
      <c r="M1079" s="203"/>
      <c r="N1079" s="203"/>
      <c r="O1079" s="203"/>
      <c r="P1079" s="203"/>
      <c r="Q1079" s="203"/>
      <c r="R1079" s="203"/>
      <c r="S1079" s="203"/>
      <c r="T1079" s="203"/>
      <c r="U1079" s="203"/>
      <c r="V1079" s="203"/>
      <c r="W1079" s="203"/>
      <c r="X1079" s="203"/>
      <c r="Y1079" s="203"/>
      <c r="Z1079" s="203"/>
      <c r="AA1079" s="203"/>
      <c r="AB1079" s="203"/>
      <c r="AC1079" s="203"/>
    </row>
    <row r="1080">
      <c r="A1080" s="203"/>
      <c r="B1080" s="203"/>
      <c r="C1080" s="203"/>
      <c r="D1080" s="203"/>
      <c r="E1080" s="203"/>
      <c r="F1080" s="203"/>
      <c r="G1080" s="203"/>
      <c r="H1080" s="203"/>
      <c r="I1080" s="203"/>
      <c r="J1080" s="203"/>
      <c r="K1080" s="203"/>
      <c r="L1080" s="203"/>
      <c r="M1080" s="203"/>
      <c r="N1080" s="203"/>
      <c r="O1080" s="203"/>
      <c r="P1080" s="203"/>
      <c r="Q1080" s="203"/>
      <c r="R1080" s="203"/>
      <c r="S1080" s="203"/>
      <c r="T1080" s="203"/>
      <c r="U1080" s="203"/>
      <c r="V1080" s="203"/>
      <c r="W1080" s="203"/>
      <c r="X1080" s="203"/>
      <c r="Y1080" s="203"/>
      <c r="Z1080" s="203"/>
      <c r="AA1080" s="203"/>
      <c r="AB1080" s="203"/>
      <c r="AC1080" s="203"/>
    </row>
    <row r="1081">
      <c r="A1081" s="203"/>
      <c r="B1081" s="203"/>
      <c r="C1081" s="203"/>
      <c r="D1081" s="203"/>
      <c r="E1081" s="203"/>
      <c r="F1081" s="203"/>
      <c r="G1081" s="203"/>
      <c r="H1081" s="203"/>
      <c r="I1081" s="203"/>
      <c r="J1081" s="203"/>
      <c r="K1081" s="203"/>
      <c r="L1081" s="203"/>
      <c r="M1081" s="203"/>
      <c r="N1081" s="203"/>
      <c r="O1081" s="203"/>
      <c r="P1081" s="203"/>
      <c r="Q1081" s="203"/>
      <c r="R1081" s="203"/>
      <c r="S1081" s="203"/>
      <c r="T1081" s="203"/>
      <c r="U1081" s="203"/>
      <c r="V1081" s="203"/>
      <c r="W1081" s="203"/>
      <c r="X1081" s="203"/>
      <c r="Y1081" s="203"/>
      <c r="Z1081" s="203"/>
      <c r="AA1081" s="203"/>
      <c r="AB1081" s="203"/>
      <c r="AC1081" s="203"/>
    </row>
    <row r="1082">
      <c r="A1082" s="203"/>
      <c r="B1082" s="203"/>
      <c r="C1082" s="203"/>
      <c r="D1082" s="203"/>
      <c r="E1082" s="203"/>
      <c r="F1082" s="203"/>
      <c r="G1082" s="203"/>
      <c r="H1082" s="203"/>
      <c r="I1082" s="203"/>
      <c r="J1082" s="203"/>
      <c r="K1082" s="203"/>
      <c r="L1082" s="203"/>
      <c r="M1082" s="203"/>
      <c r="N1082" s="203"/>
      <c r="O1082" s="203"/>
      <c r="P1082" s="203"/>
      <c r="Q1082" s="203"/>
      <c r="R1082" s="203"/>
      <c r="S1082" s="203"/>
      <c r="T1082" s="203"/>
      <c r="U1082" s="203"/>
      <c r="V1082" s="203"/>
      <c r="W1082" s="203"/>
      <c r="X1082" s="203"/>
      <c r="Y1082" s="203"/>
      <c r="Z1082" s="203"/>
      <c r="AA1082" s="203"/>
      <c r="AB1082" s="203"/>
      <c r="AC1082" s="203"/>
    </row>
    <row r="1083">
      <c r="A1083" s="203"/>
      <c r="B1083" s="203"/>
      <c r="C1083" s="203"/>
      <c r="D1083" s="203"/>
      <c r="E1083" s="203"/>
      <c r="F1083" s="203"/>
      <c r="G1083" s="203"/>
      <c r="H1083" s="203"/>
      <c r="I1083" s="203"/>
      <c r="J1083" s="203"/>
      <c r="K1083" s="203"/>
      <c r="L1083" s="203"/>
      <c r="M1083" s="203"/>
      <c r="N1083" s="203"/>
      <c r="O1083" s="203"/>
      <c r="P1083" s="203"/>
      <c r="Q1083" s="203"/>
      <c r="R1083" s="203"/>
      <c r="S1083" s="203"/>
      <c r="T1083" s="203"/>
      <c r="U1083" s="203"/>
      <c r="V1083" s="203"/>
      <c r="W1083" s="203"/>
      <c r="X1083" s="203"/>
      <c r="Y1083" s="203"/>
      <c r="Z1083" s="203"/>
      <c r="AA1083" s="203"/>
      <c r="AB1083" s="203"/>
      <c r="AC1083" s="203"/>
    </row>
    <row r="1084">
      <c r="A1084" s="203"/>
      <c r="B1084" s="203"/>
      <c r="C1084" s="203"/>
      <c r="D1084" s="203"/>
      <c r="E1084" s="203"/>
      <c r="F1084" s="203"/>
      <c r="G1084" s="203"/>
      <c r="H1084" s="203"/>
      <c r="I1084" s="203"/>
      <c r="J1084" s="203"/>
      <c r="K1084" s="203"/>
      <c r="L1084" s="203"/>
      <c r="M1084" s="203"/>
      <c r="N1084" s="203"/>
      <c r="O1084" s="203"/>
      <c r="P1084" s="203"/>
      <c r="Q1084" s="203"/>
      <c r="R1084" s="203"/>
      <c r="S1084" s="203"/>
      <c r="T1084" s="203"/>
      <c r="U1084" s="203"/>
      <c r="V1084" s="203"/>
      <c r="W1084" s="203"/>
      <c r="X1084" s="203"/>
      <c r="Y1084" s="203"/>
      <c r="Z1084" s="203"/>
      <c r="AA1084" s="203"/>
      <c r="AB1084" s="203"/>
      <c r="AC1084" s="203"/>
    </row>
    <row r="1085">
      <c r="A1085" s="203"/>
      <c r="B1085" s="203"/>
      <c r="C1085" s="203"/>
      <c r="D1085" s="203"/>
      <c r="E1085" s="203"/>
      <c r="F1085" s="203"/>
      <c r="G1085" s="203"/>
      <c r="H1085" s="203"/>
      <c r="I1085" s="203"/>
      <c r="J1085" s="203"/>
      <c r="K1085" s="203"/>
      <c r="L1085" s="203"/>
      <c r="M1085" s="203"/>
      <c r="N1085" s="203"/>
      <c r="O1085" s="203"/>
      <c r="P1085" s="203"/>
      <c r="Q1085" s="203"/>
      <c r="R1085" s="203"/>
      <c r="S1085" s="203"/>
      <c r="T1085" s="203"/>
      <c r="U1085" s="203"/>
      <c r="V1085" s="203"/>
      <c r="W1085" s="203"/>
      <c r="X1085" s="203"/>
      <c r="Y1085" s="203"/>
      <c r="Z1085" s="203"/>
      <c r="AA1085" s="203"/>
      <c r="AB1085" s="203"/>
      <c r="AC1085" s="203"/>
    </row>
    <row r="1086">
      <c r="A1086" s="203"/>
      <c r="B1086" s="203"/>
      <c r="C1086" s="203"/>
      <c r="D1086" s="203"/>
      <c r="E1086" s="203"/>
      <c r="F1086" s="203"/>
      <c r="G1086" s="203"/>
      <c r="H1086" s="203"/>
      <c r="I1086" s="203"/>
      <c r="J1086" s="203"/>
      <c r="K1086" s="203"/>
      <c r="L1086" s="203"/>
      <c r="M1086" s="203"/>
      <c r="N1086" s="203"/>
      <c r="O1086" s="203"/>
      <c r="P1086" s="203"/>
      <c r="Q1086" s="203"/>
      <c r="R1086" s="203"/>
      <c r="S1086" s="203"/>
      <c r="T1086" s="203"/>
      <c r="U1086" s="203"/>
      <c r="V1086" s="203"/>
      <c r="W1086" s="203"/>
      <c r="X1086" s="203"/>
      <c r="Y1086" s="203"/>
      <c r="Z1086" s="203"/>
      <c r="AA1086" s="203"/>
      <c r="AB1086" s="203"/>
      <c r="AC1086" s="203"/>
    </row>
    <row r="1087">
      <c r="A1087" s="203"/>
      <c r="B1087" s="203"/>
      <c r="C1087" s="203"/>
      <c r="D1087" s="203"/>
      <c r="E1087" s="203"/>
      <c r="F1087" s="203"/>
      <c r="G1087" s="203"/>
      <c r="H1087" s="203"/>
      <c r="I1087" s="203"/>
      <c r="J1087" s="203"/>
      <c r="K1087" s="203"/>
      <c r="L1087" s="203"/>
      <c r="M1087" s="203"/>
      <c r="N1087" s="203"/>
      <c r="O1087" s="203"/>
      <c r="P1087" s="203"/>
      <c r="Q1087" s="203"/>
      <c r="R1087" s="203"/>
      <c r="S1087" s="203"/>
      <c r="T1087" s="203"/>
      <c r="U1087" s="203"/>
      <c r="V1087" s="203"/>
      <c r="W1087" s="203"/>
      <c r="X1087" s="203"/>
      <c r="Y1087" s="203"/>
      <c r="Z1087" s="203"/>
      <c r="AA1087" s="203"/>
      <c r="AB1087" s="203"/>
      <c r="AC1087" s="203"/>
    </row>
    <row r="1088">
      <c r="A1088" s="203"/>
      <c r="B1088" s="203"/>
      <c r="C1088" s="203"/>
      <c r="D1088" s="203"/>
      <c r="E1088" s="203"/>
      <c r="F1088" s="203"/>
      <c r="G1088" s="203"/>
      <c r="H1088" s="203"/>
      <c r="I1088" s="203"/>
      <c r="J1088" s="203"/>
      <c r="K1088" s="203"/>
      <c r="L1088" s="203"/>
      <c r="M1088" s="203"/>
      <c r="N1088" s="203"/>
      <c r="O1088" s="203"/>
      <c r="P1088" s="203"/>
      <c r="Q1088" s="203"/>
      <c r="R1088" s="203"/>
      <c r="S1088" s="203"/>
      <c r="T1088" s="203"/>
      <c r="U1088" s="203"/>
      <c r="V1088" s="203"/>
      <c r="W1088" s="203"/>
      <c r="X1088" s="203"/>
      <c r="Y1088" s="203"/>
      <c r="Z1088" s="203"/>
      <c r="AA1088" s="203"/>
      <c r="AB1088" s="203"/>
      <c r="AC1088" s="203"/>
    </row>
    <row r="1089">
      <c r="A1089" s="203"/>
      <c r="B1089" s="203"/>
      <c r="C1089" s="203"/>
      <c r="D1089" s="203"/>
      <c r="E1089" s="203"/>
      <c r="F1089" s="203"/>
      <c r="G1089" s="203"/>
      <c r="H1089" s="203"/>
      <c r="I1089" s="203"/>
      <c r="J1089" s="203"/>
      <c r="K1089" s="203"/>
      <c r="L1089" s="203"/>
      <c r="M1089" s="203"/>
      <c r="N1089" s="203"/>
      <c r="O1089" s="203"/>
      <c r="P1089" s="203"/>
      <c r="Q1089" s="203"/>
      <c r="R1089" s="203"/>
      <c r="S1089" s="203"/>
      <c r="T1089" s="203"/>
      <c r="U1089" s="203"/>
      <c r="V1089" s="203"/>
      <c r="W1089" s="203"/>
      <c r="X1089" s="203"/>
      <c r="Y1089" s="203"/>
      <c r="Z1089" s="203"/>
      <c r="AA1089" s="203"/>
      <c r="AB1089" s="203"/>
      <c r="AC1089" s="203"/>
    </row>
    <row r="1090">
      <c r="A1090" s="203"/>
      <c r="B1090" s="203"/>
      <c r="C1090" s="203"/>
      <c r="D1090" s="203"/>
      <c r="E1090" s="203"/>
      <c r="F1090" s="203"/>
      <c r="G1090" s="203"/>
      <c r="H1090" s="203"/>
      <c r="I1090" s="203"/>
      <c r="J1090" s="203"/>
      <c r="K1090" s="203"/>
      <c r="L1090" s="203"/>
      <c r="M1090" s="203"/>
      <c r="N1090" s="203"/>
      <c r="O1090" s="203"/>
      <c r="P1090" s="203"/>
      <c r="Q1090" s="203"/>
      <c r="R1090" s="203"/>
      <c r="S1090" s="203"/>
      <c r="T1090" s="203"/>
      <c r="U1090" s="203"/>
      <c r="V1090" s="203"/>
      <c r="W1090" s="203"/>
      <c r="X1090" s="203"/>
      <c r="Y1090" s="203"/>
      <c r="Z1090" s="203"/>
      <c r="AA1090" s="203"/>
      <c r="AB1090" s="203"/>
      <c r="AC1090" s="203"/>
    </row>
    <row r="1091">
      <c r="A1091" s="203"/>
      <c r="B1091" s="203"/>
      <c r="C1091" s="203"/>
      <c r="D1091" s="203"/>
      <c r="E1091" s="203"/>
      <c r="F1091" s="203"/>
      <c r="G1091" s="203"/>
      <c r="H1091" s="203"/>
      <c r="I1091" s="203"/>
      <c r="J1091" s="203"/>
      <c r="K1091" s="203"/>
      <c r="L1091" s="203"/>
      <c r="M1091" s="203"/>
      <c r="N1091" s="203"/>
      <c r="O1091" s="203"/>
      <c r="P1091" s="203"/>
      <c r="Q1091" s="203"/>
      <c r="R1091" s="203"/>
      <c r="S1091" s="203"/>
      <c r="T1091" s="203"/>
      <c r="U1091" s="203"/>
      <c r="V1091" s="203"/>
      <c r="W1091" s="203"/>
      <c r="X1091" s="203"/>
      <c r="Y1091" s="203"/>
      <c r="Z1091" s="203"/>
      <c r="AA1091" s="203"/>
      <c r="AB1091" s="203"/>
      <c r="AC1091" s="203"/>
    </row>
    <row r="1092">
      <c r="A1092" s="203"/>
      <c r="B1092" s="203"/>
      <c r="C1092" s="203"/>
      <c r="D1092" s="203"/>
      <c r="E1092" s="203"/>
      <c r="F1092" s="203"/>
      <c r="G1092" s="203"/>
      <c r="H1092" s="203"/>
      <c r="I1092" s="203"/>
      <c r="J1092" s="203"/>
      <c r="K1092" s="203"/>
      <c r="L1092" s="203"/>
      <c r="M1092" s="203"/>
      <c r="N1092" s="203"/>
      <c r="O1092" s="203"/>
      <c r="P1092" s="203"/>
      <c r="Q1092" s="203"/>
      <c r="R1092" s="203"/>
      <c r="S1092" s="203"/>
      <c r="T1092" s="203"/>
      <c r="U1092" s="203"/>
      <c r="V1092" s="203"/>
      <c r="W1092" s="203"/>
      <c r="X1092" s="203"/>
      <c r="Y1092" s="203"/>
      <c r="Z1092" s="203"/>
      <c r="AA1092" s="203"/>
      <c r="AB1092" s="203"/>
      <c r="AC1092" s="203"/>
    </row>
    <row r="1093">
      <c r="A1093" s="203"/>
      <c r="B1093" s="203"/>
      <c r="C1093" s="203"/>
      <c r="D1093" s="203"/>
      <c r="E1093" s="203"/>
      <c r="F1093" s="203"/>
      <c r="G1093" s="203"/>
      <c r="H1093" s="203"/>
      <c r="I1093" s="203"/>
      <c r="J1093" s="203"/>
      <c r="K1093" s="203"/>
      <c r="L1093" s="203"/>
      <c r="M1093" s="203"/>
      <c r="N1093" s="203"/>
      <c r="O1093" s="203"/>
      <c r="P1093" s="203"/>
      <c r="Q1093" s="203"/>
      <c r="R1093" s="203"/>
      <c r="S1093" s="203"/>
      <c r="T1093" s="203"/>
      <c r="U1093" s="203"/>
      <c r="V1093" s="203"/>
      <c r="W1093" s="203"/>
      <c r="X1093" s="203"/>
      <c r="Y1093" s="203"/>
      <c r="Z1093" s="203"/>
      <c r="AA1093" s="203"/>
      <c r="AB1093" s="203"/>
      <c r="AC1093" s="203"/>
    </row>
    <row r="1094">
      <c r="A1094" s="203"/>
      <c r="B1094" s="203"/>
      <c r="C1094" s="203"/>
      <c r="D1094" s="203"/>
      <c r="E1094" s="203"/>
      <c r="F1094" s="203"/>
      <c r="G1094" s="203"/>
      <c r="H1094" s="203"/>
      <c r="I1094" s="203"/>
      <c r="J1094" s="203"/>
      <c r="K1094" s="203"/>
      <c r="L1094" s="203"/>
      <c r="M1094" s="203"/>
      <c r="N1094" s="203"/>
      <c r="O1094" s="203"/>
      <c r="P1094" s="203"/>
      <c r="Q1094" s="203"/>
      <c r="R1094" s="203"/>
      <c r="S1094" s="203"/>
      <c r="T1094" s="203"/>
      <c r="U1094" s="203"/>
      <c r="V1094" s="203"/>
      <c r="W1094" s="203"/>
      <c r="X1094" s="203"/>
      <c r="Y1094" s="203"/>
      <c r="Z1094" s="203"/>
      <c r="AA1094" s="203"/>
      <c r="AB1094" s="203"/>
      <c r="AC1094" s="203"/>
    </row>
  </sheetData>
  <autoFilter ref="$A$6:$AC$515">
    <filterColumn colId="3">
      <filters>
        <filter val="공사-물가변동"/>
        <filter val="제조-구매"/>
        <filter val="연구용역-만족도"/>
        <filter val="연구용역-기타"/>
      </filters>
    </filterColumn>
    <filterColumn colId="11">
      <filters blank="1">
        <filter val="연단가"/>
        <filter val="수주"/>
        <filter val="견적준비"/>
        <filter val="비교견적"/>
      </filters>
    </filterColumn>
  </autoFilter>
  <mergeCells count="1">
    <mergeCell ref="A1:T1"/>
  </mergeCells>
  <dataValidations>
    <dataValidation type="list" allowBlank="1" showErrorMessage="1" sqref="D9:D515">
      <formula1>"제조-제조(제작설치포함),제조-구매,제조-LCC,제조-납품대금연동,공사-공사원가,공사-물가변동,공사-개발비용,공사-설계변경,공사-기부채납,공사-기타,학술용역-연구,학술용역-행사, 운영(대행),일반용역-시설,일반용역-S/W,일반용역-컨텐츠제작,일반용역-폐기물처리,일반용역-육상운송,일반용역-기타,기술용역-설계 감리비,기술용역-엔지니어링,기술용역-타당성,사후정산,각종수수료,클레임-법원/중재원 감정,클레임-사감정,클레임-기타,비교견적,원가-기타,연구용역-타당성"&amp;",연구용역-컨설팅,연구용역-만족도,연구용역-기타,확인필요"</formula1>
    </dataValidation>
    <dataValidation type="list" allowBlank="1" showErrorMessage="1" sqref="K9:K515">
      <formula1>"무,유"</formula1>
    </dataValidation>
    <dataValidation type="list" allowBlank="1" showErrorMessage="1" sqref="L9:L515">
      <formula1>"견적제출,견적준비,미수주,비교견적,수주,연단가"</formula1>
    </dataValidation>
    <dataValidation type="list" allowBlank="1" showErrorMessage="1" sqref="E141:E195 E198:E209 E212:E515">
      <formula1>"제조-제조(제작설치포함)_산정,제조-제조(제작설치포함)_검증,제조-구매_산정,제조-구매_검증,제조-LCC_산정,제조-LCC_검증,제조-납품대금연동_산정,제조-납품대금연동_검증,공사-공사원가_산정,공사-공사원가_검증,공사-물가변동_산정,공사-물가변동_검증,공사-개발비용_산정,공사-개발비용-검증,공사-설계변경_산정,공사-설계변경-검증,공사-기부채납_산정,공사-기부채납-검증,공사-기타-산정,공사-기타-검증,학술용역-연구_산정,학술용역-연구_검증,학술용역-행사"&amp;", 운영(대행)_산정,학술용역-행사, 운영(대행)_검증,일반용역-시설_산정,일반용역-시설_검증,일반용역-S/W_산정,일반용역-S/W_검증,일반용역-컨텐츠제작_산정,일반용역-컨텐츠제작_검증,일반용역-폐기물처리_산정,일반용역-폐기물처리_검증,일반용역-육상운송_산정,일반용역-육상운송_검증,일반용역-기타_산정,일반용역-기타_검증,기술용역-설계 감리비_산정,기술용역-설계 감리비_검증,기술용역-설계 감리비_검증,기술용역-엔지니어링_산정,기술용역-타당성_산정,기술용"&amp;"역-타당성_검증,사후정산_산정,사후정산_검증,각종수수료_산정,각종수수료_검증,클레임-법원/중재원 감정_산정,클레임-법원/중재원 감정_검증,클레임-사감정_산정,클레임-사감정_검증,클레임-기타_산정,클레임-기타_검증,비교견적_산정,비교견적_검증,원가-기타_산정,원가-기타_검증,연구용역-타당성_산정,연구용역-타당성_검증,연구용역-컨설팅_산정,연구용역-컨설팅_검증,연구용역-만족도_산정,연구용역-만족도_검증,연구용역-기타_산정,연구용역-기타_검증,확인필요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0.0" ySplit="2.0" topLeftCell="U3" activePane="bottomRight" state="frozen"/>
      <selection activeCell="U1" sqref="U1" pane="topRight"/>
      <selection activeCell="A3" sqref="A3" pane="bottomLeft"/>
      <selection activeCell="U3" sqref="U3" pane="bottomRight"/>
    </sheetView>
  </sheetViews>
  <sheetFormatPr customHeight="1" defaultColWidth="12.63" defaultRowHeight="15.0" outlineLevelCol="1"/>
  <cols>
    <col customWidth="1" min="1" max="1" width="7.88"/>
    <col customWidth="1" min="2" max="3" width="11.25"/>
    <col customWidth="1" min="4" max="4" width="11.0"/>
    <col customWidth="1" min="5" max="6" width="27.5"/>
    <col customWidth="1" min="7" max="7" width="51.63"/>
    <col customWidth="1" hidden="1" min="8" max="8" width="12.75" outlineLevel="1"/>
    <col customWidth="1" hidden="1" min="9" max="17" width="11.0" outlineLevel="1"/>
    <col customWidth="1" hidden="1" min="18" max="20" width="9.25" outlineLevel="1"/>
    <col collapsed="1" customWidth="1" min="21" max="21" width="1.25"/>
    <col customWidth="1" hidden="1" min="22" max="22" width="8.75" outlineLevel="1"/>
    <col customWidth="1" hidden="1" min="23" max="23" width="13.63" outlineLevel="1"/>
    <col customWidth="1" hidden="1" min="24" max="24" width="20.75" outlineLevel="1"/>
    <col customWidth="1" hidden="1" min="25" max="25" width="16.38" outlineLevel="1"/>
    <col customWidth="1" hidden="1" min="26" max="26" width="13.63" outlineLevel="1"/>
    <col customWidth="1" hidden="1" min="27" max="27" width="12.5" outlineLevel="1"/>
    <col customWidth="1" hidden="1" min="28" max="28" width="11.5" outlineLevel="1"/>
    <col customWidth="1" hidden="1" min="29" max="29" width="12.0" outlineLevel="1"/>
    <col customWidth="1" hidden="1" min="30" max="30" width="9.38" outlineLevel="1"/>
    <col customWidth="1" hidden="1" min="31" max="31" width="16.13" outlineLevel="1"/>
    <col customWidth="1" hidden="1" min="32" max="32" width="20.5" outlineLevel="1"/>
    <col customWidth="1" hidden="1" min="33" max="33" width="13.63" outlineLevel="1"/>
    <col customWidth="1" hidden="1" min="34" max="34" width="6.38" outlineLevel="1"/>
    <col customWidth="1" hidden="1" min="35" max="35" width="15.75" outlineLevel="1"/>
    <col customWidth="1" hidden="1" min="36" max="36" width="15.25" outlineLevel="1"/>
    <col customWidth="1" min="37" max="37" width="1.25"/>
    <col customWidth="1" min="38" max="38" width="21.63"/>
    <col customWidth="1" min="39" max="39" width="15.25"/>
    <col customWidth="1" min="40" max="40" width="35.38"/>
    <col customWidth="1" min="41" max="41" width="16.0"/>
    <col customWidth="1" min="42" max="42" width="9.25"/>
    <col customWidth="1" min="43" max="43" width="8.25"/>
    <col customWidth="1" min="44" max="44" width="4.13"/>
    <col customWidth="1" hidden="1" min="45" max="75" width="4.0" outlineLevel="1"/>
    <col customWidth="1" min="76" max="76" width="4.5"/>
    <col customWidth="1" min="77" max="77" width="4.13"/>
    <col customWidth="1" hidden="1" min="78" max="105" width="4.0" outlineLevel="1"/>
    <col collapsed="1" customWidth="1" min="106" max="106" width="3.5"/>
    <col customWidth="1" hidden="1" min="107" max="137" width="4.0" outlineLevel="1"/>
    <col collapsed="1" customWidth="1" min="138" max="138" width="2.13"/>
    <col customWidth="1" hidden="1" min="139" max="142" width="4.0" outlineLevel="1"/>
    <col customWidth="1" hidden="1" min="143" max="143" width="4.5" outlineLevel="1"/>
    <col customWidth="1" hidden="1" min="144" max="168" width="4.0" outlineLevel="1"/>
    <col collapsed="1" customWidth="1" min="169" max="169" width="2.13"/>
    <col customWidth="1" min="170" max="200" width="4.0" outlineLevel="1"/>
    <col customWidth="1" min="201" max="207" width="7.88"/>
  </cols>
  <sheetData>
    <row r="1" ht="45.0" customHeight="1">
      <c r="A1" s="426" t="s">
        <v>1931</v>
      </c>
      <c r="B1" s="427"/>
      <c r="C1" s="427"/>
      <c r="D1" s="427"/>
      <c r="E1" s="427"/>
      <c r="F1" s="427"/>
      <c r="G1" s="428"/>
      <c r="H1" s="429"/>
      <c r="I1" s="430" t="s">
        <v>1932</v>
      </c>
      <c r="J1" s="431"/>
      <c r="K1" s="430" t="s">
        <v>1933</v>
      </c>
      <c r="L1" s="431"/>
      <c r="M1" s="430" t="s">
        <v>1934</v>
      </c>
      <c r="N1" s="431"/>
      <c r="O1" s="430" t="s">
        <v>1935</v>
      </c>
      <c r="P1" s="432"/>
      <c r="Q1" s="431"/>
      <c r="R1" s="430" t="s">
        <v>1936</v>
      </c>
      <c r="S1" s="432"/>
      <c r="T1" s="432"/>
      <c r="U1" s="431"/>
      <c r="V1" s="429"/>
      <c r="W1" s="433" t="s">
        <v>1937</v>
      </c>
      <c r="X1" s="432"/>
      <c r="Y1" s="432"/>
      <c r="Z1" s="431"/>
      <c r="AA1" s="434" t="s">
        <v>1938</v>
      </c>
      <c r="AB1" s="427"/>
      <c r="AC1" s="427"/>
      <c r="AD1" s="427"/>
      <c r="AE1" s="428"/>
      <c r="AF1" s="433" t="s">
        <v>1939</v>
      </c>
      <c r="AG1" s="432"/>
      <c r="AH1" s="432"/>
      <c r="AI1" s="432"/>
      <c r="AJ1" s="432"/>
      <c r="AK1" s="431"/>
      <c r="AL1" s="435"/>
      <c r="AM1" s="436"/>
      <c r="AN1" s="437"/>
      <c r="AO1" s="437"/>
      <c r="AP1" s="438" t="s">
        <v>1940</v>
      </c>
      <c r="AQ1" s="428"/>
      <c r="AR1" s="439"/>
      <c r="AS1" s="440" t="s">
        <v>1941</v>
      </c>
      <c r="AT1" s="441"/>
      <c r="AU1" s="441"/>
      <c r="AV1" s="441"/>
      <c r="AW1" s="441"/>
      <c r="AX1" s="441"/>
      <c r="AY1" s="441"/>
      <c r="AZ1" s="441"/>
      <c r="BA1" s="441"/>
      <c r="BB1" s="441"/>
      <c r="BC1" s="441"/>
      <c r="BD1" s="441"/>
      <c r="BE1" s="441"/>
      <c r="BF1" s="441"/>
      <c r="BG1" s="441"/>
      <c r="BH1" s="441"/>
      <c r="BI1" s="441"/>
      <c r="BJ1" s="441"/>
      <c r="BK1" s="441"/>
      <c r="BL1" s="441"/>
      <c r="BM1" s="441"/>
      <c r="BN1" s="441"/>
      <c r="BO1" s="441"/>
      <c r="BP1" s="441"/>
      <c r="BQ1" s="441"/>
      <c r="BR1" s="441"/>
      <c r="BS1" s="441"/>
      <c r="BT1" s="441"/>
      <c r="BU1" s="441"/>
      <c r="BV1" s="441"/>
      <c r="BW1" s="442"/>
      <c r="BX1" s="443"/>
      <c r="BY1" s="444"/>
      <c r="BZ1" s="440" t="s">
        <v>1942</v>
      </c>
      <c r="CA1" s="441"/>
      <c r="CB1" s="441"/>
      <c r="CC1" s="441"/>
      <c r="CD1" s="441"/>
      <c r="CE1" s="441"/>
      <c r="CF1" s="441"/>
      <c r="CG1" s="441"/>
      <c r="CH1" s="441"/>
      <c r="CI1" s="441"/>
      <c r="CJ1" s="441"/>
      <c r="CK1" s="441"/>
      <c r="CL1" s="441"/>
      <c r="CM1" s="441"/>
      <c r="CN1" s="441"/>
      <c r="CO1" s="441"/>
      <c r="CP1" s="441"/>
      <c r="CQ1" s="441"/>
      <c r="CR1" s="441"/>
      <c r="CS1" s="441"/>
      <c r="CT1" s="441"/>
      <c r="CU1" s="441"/>
      <c r="CV1" s="441"/>
      <c r="CW1" s="441"/>
      <c r="CX1" s="441"/>
      <c r="CY1" s="441"/>
      <c r="CZ1" s="441"/>
      <c r="DA1" s="445"/>
      <c r="DB1" s="444"/>
      <c r="DC1" s="440" t="s">
        <v>1943</v>
      </c>
      <c r="DD1" s="441"/>
      <c r="DE1" s="441"/>
      <c r="DF1" s="441"/>
      <c r="DG1" s="441"/>
      <c r="DH1" s="441"/>
      <c r="DI1" s="441"/>
      <c r="DJ1" s="441"/>
      <c r="DK1" s="441"/>
      <c r="DL1" s="441"/>
      <c r="DM1" s="441"/>
      <c r="DN1" s="441"/>
      <c r="DO1" s="441"/>
      <c r="DP1" s="441"/>
      <c r="DQ1" s="441"/>
      <c r="DR1" s="441"/>
      <c r="DS1" s="441"/>
      <c r="DT1" s="441"/>
      <c r="DU1" s="441"/>
      <c r="DV1" s="441"/>
      <c r="DW1" s="441"/>
      <c r="DX1" s="441"/>
      <c r="DY1" s="441"/>
      <c r="DZ1" s="441"/>
      <c r="EA1" s="441"/>
      <c r="EB1" s="441"/>
      <c r="EC1" s="441"/>
      <c r="ED1" s="441"/>
      <c r="EE1" s="441"/>
      <c r="EF1" s="441"/>
      <c r="EG1" s="445"/>
      <c r="EH1" s="444"/>
      <c r="EI1" s="446"/>
      <c r="EJ1" s="447"/>
      <c r="EK1" s="447"/>
      <c r="EL1" s="448"/>
      <c r="EM1" s="448"/>
      <c r="EN1" s="447"/>
      <c r="EO1" s="447"/>
      <c r="EP1" s="447"/>
      <c r="EQ1" s="447"/>
      <c r="ER1" s="447"/>
      <c r="ES1" s="448"/>
      <c r="ET1" s="448"/>
      <c r="EU1" s="447"/>
      <c r="EV1" s="447"/>
      <c r="EW1" s="447"/>
      <c r="EX1" s="447"/>
      <c r="EY1" s="447"/>
      <c r="EZ1" s="448"/>
      <c r="FA1" s="448"/>
      <c r="FB1" s="447"/>
      <c r="FC1" s="447"/>
      <c r="FD1" s="447"/>
      <c r="FE1" s="447"/>
      <c r="FF1" s="447"/>
      <c r="FG1" s="448"/>
      <c r="FH1" s="448"/>
      <c r="FI1" s="447"/>
      <c r="FJ1" s="447"/>
      <c r="FK1" s="447"/>
      <c r="FL1" s="449"/>
      <c r="FM1" s="444"/>
      <c r="FN1" s="450" t="s">
        <v>1944</v>
      </c>
      <c r="FO1" s="432"/>
      <c r="FP1" s="432"/>
      <c r="FQ1" s="432"/>
      <c r="FR1" s="432"/>
      <c r="FS1" s="432"/>
      <c r="FT1" s="432"/>
      <c r="FU1" s="432"/>
      <c r="FV1" s="432"/>
      <c r="FW1" s="432"/>
      <c r="FX1" s="432"/>
      <c r="FY1" s="432"/>
      <c r="FZ1" s="432"/>
      <c r="GA1" s="432"/>
      <c r="GB1" s="432"/>
      <c r="GC1" s="432"/>
      <c r="GD1" s="432"/>
      <c r="GE1" s="432"/>
      <c r="GF1" s="432"/>
      <c r="GG1" s="432"/>
      <c r="GH1" s="432"/>
      <c r="GI1" s="432"/>
      <c r="GJ1" s="432"/>
      <c r="GK1" s="432"/>
      <c r="GL1" s="432"/>
      <c r="GM1" s="432"/>
      <c r="GN1" s="432"/>
      <c r="GO1" s="432"/>
      <c r="GP1" s="432"/>
      <c r="GQ1" s="432"/>
      <c r="GR1" s="451"/>
      <c r="GS1" s="452" t="s">
        <v>1945</v>
      </c>
      <c r="GT1" s="452" t="s">
        <v>1946</v>
      </c>
      <c r="GU1" s="452" t="s">
        <v>1947</v>
      </c>
      <c r="GV1" s="452" t="s">
        <v>1948</v>
      </c>
      <c r="GW1" s="452" t="s">
        <v>1949</v>
      </c>
      <c r="GX1" s="452" t="s">
        <v>1950</v>
      </c>
      <c r="GY1" s="452" t="s">
        <v>1951</v>
      </c>
    </row>
    <row r="2" ht="58.5" customHeight="1">
      <c r="A2" s="453" t="s">
        <v>1952</v>
      </c>
      <c r="B2" s="433" t="s">
        <v>1953</v>
      </c>
      <c r="C2" s="451"/>
      <c r="D2" s="454" t="s">
        <v>1954</v>
      </c>
      <c r="E2" s="454" t="s">
        <v>1955</v>
      </c>
      <c r="F2" s="454" t="s">
        <v>1956</v>
      </c>
      <c r="G2" s="454" t="s">
        <v>1957</v>
      </c>
      <c r="H2" s="429" t="s">
        <v>1958</v>
      </c>
      <c r="I2" s="455" t="s">
        <v>1959</v>
      </c>
      <c r="J2" s="456" t="s">
        <v>1960</v>
      </c>
      <c r="K2" s="429" t="s">
        <v>1961</v>
      </c>
      <c r="L2" s="429" t="s">
        <v>1962</v>
      </c>
      <c r="M2" s="457" t="s">
        <v>1963</v>
      </c>
      <c r="N2" s="457" t="s">
        <v>1964</v>
      </c>
      <c r="O2" s="457" t="s">
        <v>1965</v>
      </c>
      <c r="P2" s="457" t="s">
        <v>1966</v>
      </c>
      <c r="Q2" s="457" t="s">
        <v>1967</v>
      </c>
      <c r="R2" s="457" t="s">
        <v>1968</v>
      </c>
      <c r="S2" s="457" t="s">
        <v>1969</v>
      </c>
      <c r="T2" s="457" t="s">
        <v>1970</v>
      </c>
      <c r="U2" s="457"/>
      <c r="V2" s="429" t="s">
        <v>1971</v>
      </c>
      <c r="W2" s="429" t="s">
        <v>1972</v>
      </c>
      <c r="X2" s="429" t="s">
        <v>1973</v>
      </c>
      <c r="Y2" s="429" t="s">
        <v>1974</v>
      </c>
      <c r="Z2" s="429" t="s">
        <v>1975</v>
      </c>
      <c r="AA2" s="429" t="s">
        <v>1976</v>
      </c>
      <c r="AB2" s="458" t="s">
        <v>1977</v>
      </c>
      <c r="AC2" s="458" t="s">
        <v>1978</v>
      </c>
      <c r="AD2" s="459" t="s">
        <v>1979</v>
      </c>
      <c r="AE2" s="460" t="s">
        <v>1980</v>
      </c>
      <c r="AF2" s="461" t="s">
        <v>1981</v>
      </c>
      <c r="AG2" s="462" t="s">
        <v>1982</v>
      </c>
      <c r="AH2" s="429" t="s">
        <v>1983</v>
      </c>
      <c r="AI2" s="429" t="s">
        <v>1984</v>
      </c>
      <c r="AJ2" s="429" t="s">
        <v>1985</v>
      </c>
      <c r="AK2" s="457"/>
      <c r="AL2" s="462" t="s">
        <v>1986</v>
      </c>
      <c r="AM2" s="463" t="s">
        <v>1987</v>
      </c>
      <c r="AN2" s="464" t="s">
        <v>1988</v>
      </c>
      <c r="AO2" s="465" t="s">
        <v>1989</v>
      </c>
      <c r="AP2" s="466" t="s">
        <v>1990</v>
      </c>
      <c r="AQ2" s="467" t="s">
        <v>1991</v>
      </c>
      <c r="AR2" s="449"/>
      <c r="AS2" s="468">
        <v>46023.0</v>
      </c>
      <c r="AT2" s="469">
        <v>46024.0</v>
      </c>
      <c r="AU2" s="470">
        <v>46025.0</v>
      </c>
      <c r="AV2" s="471">
        <v>46026.0</v>
      </c>
      <c r="AW2" s="472">
        <v>46027.0</v>
      </c>
      <c r="AX2" s="469">
        <v>46028.0</v>
      </c>
      <c r="AY2" s="469">
        <v>46029.0</v>
      </c>
      <c r="AZ2" s="469">
        <v>46030.0</v>
      </c>
      <c r="BA2" s="469">
        <v>46031.0</v>
      </c>
      <c r="BB2" s="470">
        <v>46032.0</v>
      </c>
      <c r="BC2" s="471">
        <v>46033.0</v>
      </c>
      <c r="BD2" s="472">
        <v>46034.0</v>
      </c>
      <c r="BE2" s="469">
        <v>46035.0</v>
      </c>
      <c r="BF2" s="469">
        <v>46036.0</v>
      </c>
      <c r="BG2" s="469">
        <v>46037.0</v>
      </c>
      <c r="BH2" s="469">
        <v>46038.0</v>
      </c>
      <c r="BI2" s="470">
        <v>46039.0</v>
      </c>
      <c r="BJ2" s="471">
        <v>46040.0</v>
      </c>
      <c r="BK2" s="472">
        <v>46041.0</v>
      </c>
      <c r="BL2" s="469">
        <v>46042.0</v>
      </c>
      <c r="BM2" s="469">
        <v>46043.0</v>
      </c>
      <c r="BN2" s="469">
        <v>46044.0</v>
      </c>
      <c r="BO2" s="469">
        <v>46045.0</v>
      </c>
      <c r="BP2" s="470">
        <v>46046.0</v>
      </c>
      <c r="BQ2" s="471">
        <v>46047.0</v>
      </c>
      <c r="BR2" s="472">
        <v>46048.0</v>
      </c>
      <c r="BS2" s="469">
        <v>46049.0</v>
      </c>
      <c r="BT2" s="469">
        <v>46050.0</v>
      </c>
      <c r="BU2" s="469">
        <v>46051.0</v>
      </c>
      <c r="BV2" s="469">
        <v>46052.0</v>
      </c>
      <c r="BW2" s="471">
        <v>46053.0</v>
      </c>
      <c r="BX2" s="473"/>
      <c r="BY2" s="474"/>
      <c r="BZ2" s="475">
        <v>46054.0</v>
      </c>
      <c r="CA2" s="472">
        <v>46055.0</v>
      </c>
      <c r="CB2" s="469">
        <v>46056.0</v>
      </c>
      <c r="CC2" s="469">
        <v>46057.0</v>
      </c>
      <c r="CD2" s="469">
        <v>46058.0</v>
      </c>
      <c r="CE2" s="469">
        <v>46059.0</v>
      </c>
      <c r="CF2" s="470">
        <v>46060.0</v>
      </c>
      <c r="CG2" s="471">
        <v>46061.0</v>
      </c>
      <c r="CH2" s="472">
        <v>46062.0</v>
      </c>
      <c r="CI2" s="469">
        <v>46063.0</v>
      </c>
      <c r="CJ2" s="469">
        <v>46064.0</v>
      </c>
      <c r="CK2" s="469">
        <v>46065.0</v>
      </c>
      <c r="CL2" s="469">
        <v>46066.0</v>
      </c>
      <c r="CM2" s="470">
        <v>46067.0</v>
      </c>
      <c r="CN2" s="471">
        <v>46068.0</v>
      </c>
      <c r="CO2" s="476">
        <v>46069.0</v>
      </c>
      <c r="CP2" s="470">
        <v>46070.0</v>
      </c>
      <c r="CQ2" s="470">
        <v>46071.0</v>
      </c>
      <c r="CR2" s="469">
        <v>46072.0</v>
      </c>
      <c r="CS2" s="469">
        <v>46073.0</v>
      </c>
      <c r="CT2" s="470">
        <v>46074.0</v>
      </c>
      <c r="CU2" s="471">
        <v>46075.0</v>
      </c>
      <c r="CV2" s="472">
        <v>46076.0</v>
      </c>
      <c r="CW2" s="469">
        <v>46077.0</v>
      </c>
      <c r="CX2" s="469">
        <v>46078.0</v>
      </c>
      <c r="CY2" s="469">
        <v>46079.0</v>
      </c>
      <c r="CZ2" s="469">
        <v>46080.0</v>
      </c>
      <c r="DA2" s="471">
        <v>46081.0</v>
      </c>
      <c r="DB2" s="474"/>
      <c r="DC2" s="477">
        <v>46082.0</v>
      </c>
      <c r="DD2" s="478">
        <v>46083.0</v>
      </c>
      <c r="DE2" s="447">
        <v>46084.0</v>
      </c>
      <c r="DF2" s="447">
        <v>46085.0</v>
      </c>
      <c r="DG2" s="447">
        <v>46086.0</v>
      </c>
      <c r="DH2" s="447">
        <v>46087.0</v>
      </c>
      <c r="DI2" s="448">
        <v>46088.0</v>
      </c>
      <c r="DJ2" s="479">
        <v>46089.0</v>
      </c>
      <c r="DK2" s="480">
        <v>46090.0</v>
      </c>
      <c r="DL2" s="447">
        <v>46091.0</v>
      </c>
      <c r="DM2" s="447">
        <v>46092.0</v>
      </c>
      <c r="DN2" s="447">
        <v>46093.0</v>
      </c>
      <c r="DO2" s="447">
        <v>46094.0</v>
      </c>
      <c r="DP2" s="448">
        <v>46095.0</v>
      </c>
      <c r="DQ2" s="479">
        <v>46096.0</v>
      </c>
      <c r="DR2" s="480">
        <v>46097.0</v>
      </c>
      <c r="DS2" s="447">
        <v>46098.0</v>
      </c>
      <c r="DT2" s="447">
        <v>46099.0</v>
      </c>
      <c r="DU2" s="447">
        <v>46100.0</v>
      </c>
      <c r="DV2" s="447">
        <v>46101.0</v>
      </c>
      <c r="DW2" s="448">
        <v>46102.0</v>
      </c>
      <c r="DX2" s="479">
        <v>46103.0</v>
      </c>
      <c r="DY2" s="480">
        <v>46104.0</v>
      </c>
      <c r="DZ2" s="447">
        <v>46105.0</v>
      </c>
      <c r="EA2" s="447">
        <v>46106.0</v>
      </c>
      <c r="EB2" s="447">
        <v>46107.0</v>
      </c>
      <c r="EC2" s="447">
        <v>46108.0</v>
      </c>
      <c r="ED2" s="448">
        <v>46109.0</v>
      </c>
      <c r="EE2" s="479">
        <v>46110.0</v>
      </c>
      <c r="EF2" s="480">
        <v>46111.0</v>
      </c>
      <c r="EG2" s="449">
        <v>46112.0</v>
      </c>
      <c r="EH2" s="474"/>
      <c r="EI2" s="446">
        <v>46113.0</v>
      </c>
      <c r="EJ2" s="447">
        <v>46114.0</v>
      </c>
      <c r="EK2" s="447">
        <v>46115.0</v>
      </c>
      <c r="EL2" s="448">
        <v>46116.0</v>
      </c>
      <c r="EM2" s="479">
        <v>46117.0</v>
      </c>
      <c r="EN2" s="480">
        <v>46118.0</v>
      </c>
      <c r="EO2" s="447">
        <v>46119.0</v>
      </c>
      <c r="EP2" s="447">
        <v>46120.0</v>
      </c>
      <c r="EQ2" s="447">
        <v>46121.0</v>
      </c>
      <c r="ER2" s="447">
        <v>46122.0</v>
      </c>
      <c r="ES2" s="448">
        <v>46123.0</v>
      </c>
      <c r="ET2" s="479">
        <v>46124.0</v>
      </c>
      <c r="EU2" s="480">
        <v>46125.0</v>
      </c>
      <c r="EV2" s="447">
        <v>46126.0</v>
      </c>
      <c r="EW2" s="447">
        <v>46127.0</v>
      </c>
      <c r="EX2" s="447">
        <v>46128.0</v>
      </c>
      <c r="EY2" s="447">
        <v>46129.0</v>
      </c>
      <c r="EZ2" s="448">
        <v>46130.0</v>
      </c>
      <c r="FA2" s="479">
        <v>46131.0</v>
      </c>
      <c r="FB2" s="480">
        <v>46132.0</v>
      </c>
      <c r="FC2" s="447">
        <v>46133.0</v>
      </c>
      <c r="FD2" s="447">
        <v>46134.0</v>
      </c>
      <c r="FE2" s="447">
        <v>46135.0</v>
      </c>
      <c r="FF2" s="447">
        <v>46136.0</v>
      </c>
      <c r="FG2" s="448">
        <v>46137.0</v>
      </c>
      <c r="FH2" s="479">
        <v>46138.0</v>
      </c>
      <c r="FI2" s="480">
        <v>46139.0</v>
      </c>
      <c r="FJ2" s="447">
        <v>46140.0</v>
      </c>
      <c r="FK2" s="447">
        <v>46141.0</v>
      </c>
      <c r="FL2" s="449">
        <v>46142.0</v>
      </c>
      <c r="FM2" s="481"/>
      <c r="FN2" s="482">
        <v>46143.0</v>
      </c>
      <c r="FO2" s="448">
        <v>46144.0</v>
      </c>
      <c r="FP2" s="479">
        <v>46145.0</v>
      </c>
      <c r="FQ2" s="480">
        <v>46146.0</v>
      </c>
      <c r="FR2" s="448">
        <v>46147.0</v>
      </c>
      <c r="FS2" s="447">
        <v>46148.0</v>
      </c>
      <c r="FT2" s="447">
        <v>46149.0</v>
      </c>
      <c r="FU2" s="447">
        <v>46150.0</v>
      </c>
      <c r="FV2" s="448">
        <v>46151.0</v>
      </c>
      <c r="FW2" s="479">
        <v>46152.0</v>
      </c>
      <c r="FX2" s="480">
        <v>46153.0</v>
      </c>
      <c r="FY2" s="447">
        <v>46154.0</v>
      </c>
      <c r="FZ2" s="447">
        <v>46155.0</v>
      </c>
      <c r="GA2" s="447">
        <v>46156.0</v>
      </c>
      <c r="GB2" s="447">
        <v>46157.0</v>
      </c>
      <c r="GC2" s="448">
        <v>46158.0</v>
      </c>
      <c r="GD2" s="479">
        <v>46159.0</v>
      </c>
      <c r="GE2" s="480">
        <v>46160.0</v>
      </c>
      <c r="GF2" s="447">
        <v>46161.0</v>
      </c>
      <c r="GG2" s="447">
        <v>46162.0</v>
      </c>
      <c r="GH2" s="447">
        <v>46163.0</v>
      </c>
      <c r="GI2" s="447">
        <v>46164.0</v>
      </c>
      <c r="GJ2" s="448">
        <v>46165.0</v>
      </c>
      <c r="GK2" s="479">
        <v>46166.0</v>
      </c>
      <c r="GL2" s="480">
        <v>46167.0</v>
      </c>
      <c r="GM2" s="447">
        <v>46168.0</v>
      </c>
      <c r="GN2" s="447">
        <v>46169.0</v>
      </c>
      <c r="GO2" s="447">
        <v>46170.0</v>
      </c>
      <c r="GP2" s="447">
        <v>46171.0</v>
      </c>
      <c r="GQ2" s="448">
        <v>46172.0</v>
      </c>
      <c r="GR2" s="479">
        <v>46173.0</v>
      </c>
      <c r="GS2" s="483" t="s">
        <v>1992</v>
      </c>
      <c r="GT2" s="483" t="s">
        <v>1993</v>
      </c>
      <c r="GU2" s="483" t="s">
        <v>1994</v>
      </c>
      <c r="GV2" s="483" t="s">
        <v>1995</v>
      </c>
      <c r="GW2" s="483" t="s">
        <v>1996</v>
      </c>
      <c r="GX2" s="483" t="s">
        <v>1997</v>
      </c>
      <c r="GY2" s="474" t="s">
        <v>1998</v>
      </c>
    </row>
    <row r="3" ht="24.0" customHeight="1">
      <c r="A3" s="484">
        <v>12.0</v>
      </c>
      <c r="B3" s="485" t="s">
        <v>1999</v>
      </c>
      <c r="C3" s="485"/>
      <c r="D3" s="486" t="str">
        <f t="array" ref="D3">INDEX('코드분류표(보조)'!$G$5:$G$72,MATCH(E3,'코드분류표(보조)'!$F$5:$F$72,0))</f>
        <v>CC-311</v>
      </c>
      <c r="E3" s="486" t="s">
        <v>1588</v>
      </c>
      <c r="F3" s="486" t="s">
        <v>406</v>
      </c>
      <c r="G3" s="487" t="s">
        <v>2000</v>
      </c>
      <c r="H3" s="488"/>
      <c r="I3" s="489"/>
      <c r="J3" s="490"/>
      <c r="K3" s="491"/>
      <c r="L3" s="491"/>
      <c r="M3" s="491"/>
      <c r="N3" s="491"/>
      <c r="O3" s="491"/>
      <c r="P3" s="491"/>
      <c r="Q3" s="491"/>
      <c r="R3" s="492"/>
      <c r="S3" s="492"/>
      <c r="T3" s="492"/>
      <c r="U3" s="493"/>
      <c r="V3" s="493"/>
      <c r="W3" s="494"/>
      <c r="X3" s="495"/>
      <c r="Y3" s="496"/>
      <c r="Z3" s="495"/>
      <c r="AA3" s="497"/>
      <c r="AB3" s="498"/>
      <c r="AC3" s="498"/>
      <c r="AD3" s="499"/>
      <c r="AE3" s="500"/>
      <c r="AF3" s="501"/>
      <c r="AG3" s="502"/>
      <c r="AH3" s="502"/>
      <c r="AI3" s="503"/>
      <c r="AJ3" s="503"/>
      <c r="AK3" s="493"/>
      <c r="AL3" s="504"/>
      <c r="AM3" s="505"/>
      <c r="AN3" s="506"/>
      <c r="AO3" s="507"/>
      <c r="AP3" s="508"/>
      <c r="AQ3" s="509"/>
      <c r="AR3" s="510"/>
      <c r="AS3" s="511"/>
      <c r="AT3" s="512"/>
      <c r="AU3" s="513"/>
      <c r="AV3" s="514"/>
      <c r="AW3" s="515"/>
      <c r="AX3" s="512"/>
      <c r="AY3" s="512"/>
      <c r="AZ3" s="512"/>
      <c r="BA3" s="512"/>
      <c r="BB3" s="512"/>
      <c r="BC3" s="516"/>
      <c r="BD3" s="515"/>
      <c r="BE3" s="512"/>
      <c r="BF3" s="512"/>
      <c r="BG3" s="512"/>
      <c r="BH3" s="512"/>
      <c r="BI3" s="513"/>
      <c r="BJ3" s="514"/>
      <c r="BK3" s="515"/>
      <c r="BL3" s="512"/>
      <c r="BM3" s="512"/>
      <c r="BN3" s="512"/>
      <c r="BO3" s="512"/>
      <c r="BP3" s="513"/>
      <c r="BQ3" s="514"/>
      <c r="BR3" s="515"/>
      <c r="BS3" s="513"/>
      <c r="BT3" s="513"/>
      <c r="BU3" s="513"/>
      <c r="BV3" s="513"/>
      <c r="BW3" s="517"/>
      <c r="BX3" s="518"/>
      <c r="BY3" s="519"/>
      <c r="BZ3" s="520"/>
      <c r="CA3" s="521"/>
      <c r="CB3" s="522"/>
      <c r="CC3" s="522"/>
      <c r="CD3" s="522"/>
      <c r="CE3" s="522"/>
      <c r="CF3" s="522"/>
      <c r="CG3" s="523"/>
      <c r="CH3" s="521"/>
      <c r="CI3" s="522"/>
      <c r="CJ3" s="522"/>
      <c r="CK3" s="522"/>
      <c r="CL3" s="522"/>
      <c r="CM3" s="522"/>
      <c r="CN3" s="523"/>
      <c r="CO3" s="521"/>
      <c r="CP3" s="522"/>
      <c r="CQ3" s="522"/>
      <c r="CR3" s="522"/>
      <c r="CS3" s="522"/>
      <c r="CT3" s="522"/>
      <c r="CU3" s="523"/>
      <c r="CV3" s="521"/>
      <c r="CW3" s="522"/>
      <c r="CX3" s="522"/>
      <c r="CY3" s="522"/>
      <c r="CZ3" s="522"/>
      <c r="DA3" s="523"/>
      <c r="DB3" s="519"/>
      <c r="DC3" s="520"/>
      <c r="DD3" s="521"/>
      <c r="DE3" s="522"/>
      <c r="DF3" s="522"/>
      <c r="DG3" s="522"/>
      <c r="DH3" s="522"/>
      <c r="DI3" s="522"/>
      <c r="DJ3" s="523"/>
      <c r="DK3" s="521"/>
      <c r="DL3" s="522"/>
      <c r="DM3" s="522"/>
      <c r="DN3" s="522"/>
      <c r="DO3" s="522"/>
      <c r="DP3" s="522"/>
      <c r="DQ3" s="523"/>
      <c r="DR3" s="521"/>
      <c r="DS3" s="522"/>
      <c r="DT3" s="522"/>
      <c r="DU3" s="522"/>
      <c r="DV3" s="522"/>
      <c r="DW3" s="522"/>
      <c r="DX3" s="523"/>
      <c r="DY3" s="521"/>
      <c r="DZ3" s="522"/>
      <c r="EA3" s="522"/>
      <c r="EB3" s="522"/>
      <c r="EC3" s="522"/>
      <c r="ED3" s="522"/>
      <c r="EE3" s="523"/>
      <c r="EF3" s="521"/>
      <c r="EG3" s="523"/>
      <c r="EH3" s="519"/>
      <c r="EI3" s="524"/>
      <c r="EJ3" s="525"/>
      <c r="EK3" s="525"/>
      <c r="EL3" s="525"/>
      <c r="EM3" s="526"/>
      <c r="EN3" s="527"/>
      <c r="EO3" s="525"/>
      <c r="EP3" s="525"/>
      <c r="EQ3" s="525"/>
      <c r="ER3" s="525"/>
      <c r="ES3" s="525"/>
      <c r="ET3" s="526"/>
      <c r="EU3" s="527"/>
      <c r="EV3" s="525"/>
      <c r="EW3" s="525"/>
      <c r="EX3" s="525"/>
      <c r="EY3" s="525"/>
      <c r="EZ3" s="525"/>
      <c r="FA3" s="526"/>
      <c r="FB3" s="527"/>
      <c r="FC3" s="525"/>
      <c r="FD3" s="525"/>
      <c r="FE3" s="525"/>
      <c r="FF3" s="525"/>
      <c r="FG3" s="525"/>
      <c r="FH3" s="526"/>
      <c r="FI3" s="527"/>
      <c r="FJ3" s="525"/>
      <c r="FK3" s="525"/>
      <c r="FL3" s="526"/>
      <c r="FM3" s="528"/>
      <c r="FN3" s="524"/>
      <c r="FO3" s="525"/>
      <c r="FP3" s="526"/>
      <c r="FQ3" s="527"/>
      <c r="FR3" s="525"/>
      <c r="FS3" s="525"/>
      <c r="FT3" s="525"/>
      <c r="FU3" s="525"/>
      <c r="FV3" s="525"/>
      <c r="FW3" s="526"/>
      <c r="FX3" s="527"/>
      <c r="FY3" s="525"/>
      <c r="FZ3" s="525"/>
      <c r="GA3" s="525"/>
      <c r="GB3" s="525"/>
      <c r="GC3" s="525"/>
      <c r="GD3" s="526"/>
      <c r="GE3" s="527"/>
      <c r="GF3" s="525"/>
      <c r="GG3" s="525"/>
      <c r="GH3" s="525"/>
      <c r="GI3" s="525"/>
      <c r="GJ3" s="525"/>
      <c r="GK3" s="526"/>
      <c r="GL3" s="527"/>
      <c r="GM3" s="525"/>
      <c r="GN3" s="525"/>
      <c r="GO3" s="525"/>
      <c r="GP3" s="525"/>
      <c r="GQ3" s="525"/>
      <c r="GR3" s="526"/>
      <c r="GS3" s="529"/>
      <c r="GT3" s="529"/>
      <c r="GU3" s="529"/>
      <c r="GV3" s="529"/>
      <c r="GW3" s="529"/>
      <c r="GX3" s="529"/>
      <c r="GY3" s="519"/>
    </row>
    <row r="4" ht="24.0" customHeight="1">
      <c r="A4" s="484">
        <v>11.0</v>
      </c>
      <c r="B4" s="485" t="s">
        <v>1999</v>
      </c>
      <c r="C4" s="485"/>
      <c r="D4" s="486" t="str">
        <f t="array" ref="D4">INDEX('코드분류표(보조)'!$G$5:$G$72,MATCH(E4,'코드분류표(보조)'!$F$5:$F$72,0))</f>
        <v>CC-311</v>
      </c>
      <c r="E4" s="486" t="s">
        <v>1588</v>
      </c>
      <c r="F4" s="486" t="s">
        <v>175</v>
      </c>
      <c r="G4" s="487" t="s">
        <v>2001</v>
      </c>
      <c r="H4" s="488"/>
      <c r="I4" s="489"/>
      <c r="J4" s="490"/>
      <c r="K4" s="491"/>
      <c r="L4" s="491"/>
      <c r="M4" s="491"/>
      <c r="N4" s="491"/>
      <c r="O4" s="491"/>
      <c r="P4" s="491"/>
      <c r="Q4" s="491"/>
      <c r="R4" s="492"/>
      <c r="S4" s="492"/>
      <c r="T4" s="492"/>
      <c r="U4" s="493"/>
      <c r="V4" s="493"/>
      <c r="W4" s="494"/>
      <c r="X4" s="495"/>
      <c r="Y4" s="496"/>
      <c r="Z4" s="495"/>
      <c r="AA4" s="497"/>
      <c r="AB4" s="498"/>
      <c r="AC4" s="498"/>
      <c r="AD4" s="499"/>
      <c r="AE4" s="500"/>
      <c r="AF4" s="501"/>
      <c r="AG4" s="502"/>
      <c r="AH4" s="502"/>
      <c r="AI4" s="503"/>
      <c r="AJ4" s="503"/>
      <c r="AK4" s="493"/>
      <c r="AL4" s="504"/>
      <c r="AM4" s="505"/>
      <c r="AN4" s="506"/>
      <c r="AO4" s="507"/>
      <c r="AP4" s="508"/>
      <c r="AQ4" s="509"/>
      <c r="AR4" s="510"/>
      <c r="AS4" s="511"/>
      <c r="AT4" s="512"/>
      <c r="AU4" s="513"/>
      <c r="AV4" s="514"/>
      <c r="AW4" s="515"/>
      <c r="AX4" s="512"/>
      <c r="AY4" s="512"/>
      <c r="AZ4" s="512"/>
      <c r="BA4" s="512"/>
      <c r="BB4" s="512"/>
      <c r="BC4" s="516"/>
      <c r="BD4" s="515"/>
      <c r="BE4" s="512"/>
      <c r="BF4" s="512"/>
      <c r="BG4" s="512"/>
      <c r="BH4" s="512"/>
      <c r="BI4" s="513"/>
      <c r="BJ4" s="514"/>
      <c r="BK4" s="515"/>
      <c r="BL4" s="512"/>
      <c r="BM4" s="512"/>
      <c r="BN4" s="512"/>
      <c r="BO4" s="512"/>
      <c r="BP4" s="513"/>
      <c r="BQ4" s="514"/>
      <c r="BR4" s="515"/>
      <c r="BS4" s="513"/>
      <c r="BT4" s="513"/>
      <c r="BU4" s="513"/>
      <c r="BV4" s="513"/>
      <c r="BW4" s="517"/>
      <c r="BX4" s="518"/>
      <c r="BY4" s="519"/>
      <c r="BZ4" s="520"/>
      <c r="CA4" s="521"/>
      <c r="CB4" s="522"/>
      <c r="CC4" s="522"/>
      <c r="CD4" s="522"/>
      <c r="CE4" s="522"/>
      <c r="CF4" s="522"/>
      <c r="CG4" s="523"/>
      <c r="CH4" s="521"/>
      <c r="CI4" s="522"/>
      <c r="CJ4" s="522"/>
      <c r="CK4" s="522"/>
      <c r="CL4" s="522"/>
      <c r="CM4" s="522"/>
      <c r="CN4" s="523"/>
      <c r="CO4" s="521"/>
      <c r="CP4" s="522"/>
      <c r="CQ4" s="522"/>
      <c r="CR4" s="522"/>
      <c r="CS4" s="522"/>
      <c r="CT4" s="522"/>
      <c r="CU4" s="523"/>
      <c r="CV4" s="521"/>
      <c r="CW4" s="522"/>
      <c r="CX4" s="522"/>
      <c r="CY4" s="522"/>
      <c r="CZ4" s="522"/>
      <c r="DA4" s="523"/>
      <c r="DB4" s="519"/>
      <c r="DC4" s="520"/>
      <c r="DD4" s="521"/>
      <c r="DE4" s="522"/>
      <c r="DF4" s="522"/>
      <c r="DG4" s="522"/>
      <c r="DH4" s="522"/>
      <c r="DI4" s="522"/>
      <c r="DJ4" s="523"/>
      <c r="DK4" s="521"/>
      <c r="DL4" s="522"/>
      <c r="DM4" s="522"/>
      <c r="DN4" s="522"/>
      <c r="DO4" s="522"/>
      <c r="DP4" s="522"/>
      <c r="DQ4" s="523"/>
      <c r="DR4" s="521"/>
      <c r="DS4" s="522"/>
      <c r="DT4" s="522"/>
      <c r="DU4" s="522"/>
      <c r="DV4" s="522"/>
      <c r="DW4" s="522"/>
      <c r="DX4" s="523"/>
      <c r="DY4" s="521"/>
      <c r="DZ4" s="522"/>
      <c r="EA4" s="522"/>
      <c r="EB4" s="522"/>
      <c r="EC4" s="522"/>
      <c r="ED4" s="522"/>
      <c r="EE4" s="523"/>
      <c r="EF4" s="521"/>
      <c r="EG4" s="523"/>
      <c r="EH4" s="519"/>
      <c r="EI4" s="524"/>
      <c r="EJ4" s="525"/>
      <c r="EK4" s="525"/>
      <c r="EL4" s="525"/>
      <c r="EM4" s="526"/>
      <c r="EN4" s="527"/>
      <c r="EO4" s="525"/>
      <c r="EP4" s="525"/>
      <c r="EQ4" s="525"/>
      <c r="ER4" s="525"/>
      <c r="ES4" s="525"/>
      <c r="ET4" s="526"/>
      <c r="EU4" s="527"/>
      <c r="EV4" s="525"/>
      <c r="EW4" s="525"/>
      <c r="EX4" s="525"/>
      <c r="EY4" s="525"/>
      <c r="EZ4" s="525"/>
      <c r="FA4" s="526"/>
      <c r="FB4" s="527"/>
      <c r="FC4" s="525"/>
      <c r="FD4" s="525"/>
      <c r="FE4" s="525"/>
      <c r="FF4" s="525"/>
      <c r="FG4" s="525"/>
      <c r="FH4" s="526"/>
      <c r="FI4" s="527"/>
      <c r="FJ4" s="525"/>
      <c r="FK4" s="525"/>
      <c r="FL4" s="526"/>
      <c r="FM4" s="528"/>
      <c r="FN4" s="524"/>
      <c r="FO4" s="525"/>
      <c r="FP4" s="526"/>
      <c r="FQ4" s="527"/>
      <c r="FR4" s="525"/>
      <c r="FS4" s="525"/>
      <c r="FT4" s="525"/>
      <c r="FU4" s="525"/>
      <c r="FV4" s="525"/>
      <c r="FW4" s="526"/>
      <c r="FX4" s="527"/>
      <c r="FY4" s="525"/>
      <c r="FZ4" s="525"/>
      <c r="GA4" s="525"/>
      <c r="GB4" s="525"/>
      <c r="GC4" s="525"/>
      <c r="GD4" s="526"/>
      <c r="GE4" s="527"/>
      <c r="GF4" s="525"/>
      <c r="GG4" s="525"/>
      <c r="GH4" s="525"/>
      <c r="GI4" s="525"/>
      <c r="GJ4" s="525"/>
      <c r="GK4" s="526"/>
      <c r="GL4" s="527"/>
      <c r="GM4" s="525"/>
      <c r="GN4" s="525"/>
      <c r="GO4" s="525"/>
      <c r="GP4" s="525"/>
      <c r="GQ4" s="525"/>
      <c r="GR4" s="526"/>
      <c r="GS4" s="529"/>
      <c r="GT4" s="529"/>
      <c r="GU4" s="529"/>
      <c r="GV4" s="529"/>
      <c r="GW4" s="529"/>
      <c r="GX4" s="529"/>
      <c r="GY4" s="519"/>
    </row>
    <row r="5" ht="24.0" customHeight="1">
      <c r="A5" s="530"/>
      <c r="B5" s="531"/>
      <c r="C5" s="531"/>
      <c r="D5" s="532"/>
      <c r="E5" s="532"/>
      <c r="F5" s="532"/>
      <c r="G5" s="533"/>
      <c r="H5" s="534"/>
      <c r="I5" s="535"/>
      <c r="J5" s="536"/>
      <c r="K5" s="537"/>
      <c r="L5" s="537"/>
      <c r="M5" s="537"/>
      <c r="N5" s="537"/>
      <c r="O5" s="537"/>
      <c r="P5" s="537"/>
      <c r="Q5" s="537"/>
      <c r="R5" s="538"/>
      <c r="S5" s="538"/>
      <c r="T5" s="538"/>
      <c r="U5" s="538"/>
      <c r="V5" s="538"/>
      <c r="W5" s="534"/>
      <c r="X5" s="539"/>
      <c r="Y5" s="540"/>
      <c r="Z5" s="539"/>
      <c r="AA5" s="541"/>
      <c r="AB5" s="542"/>
      <c r="AC5" s="542"/>
      <c r="AD5" s="542"/>
      <c r="AE5" s="541"/>
      <c r="AF5" s="543"/>
      <c r="AG5" s="544"/>
      <c r="AH5" s="544"/>
      <c r="AI5" s="545"/>
      <c r="AJ5" s="545"/>
      <c r="AK5" s="538"/>
      <c r="AL5" s="546"/>
      <c r="AM5" s="547"/>
      <c r="AN5" s="548"/>
      <c r="AO5" s="549"/>
      <c r="AP5" s="550"/>
      <c r="AQ5" s="550"/>
      <c r="AR5" s="551"/>
      <c r="AS5" s="552"/>
      <c r="AT5" s="552"/>
      <c r="AU5" s="553"/>
      <c r="AV5" s="553"/>
      <c r="AW5" s="552"/>
      <c r="AX5" s="552"/>
      <c r="AY5" s="552"/>
      <c r="AZ5" s="552"/>
      <c r="BA5" s="552"/>
      <c r="BB5" s="552"/>
      <c r="BC5" s="552"/>
      <c r="BD5" s="552"/>
      <c r="BE5" s="552"/>
      <c r="BF5" s="552"/>
      <c r="BG5" s="552"/>
      <c r="BH5" s="552"/>
      <c r="BI5" s="553"/>
      <c r="BJ5" s="553"/>
      <c r="BK5" s="552"/>
      <c r="BL5" s="552"/>
      <c r="BM5" s="552"/>
      <c r="BN5" s="552"/>
      <c r="BO5" s="552"/>
      <c r="BP5" s="553"/>
      <c r="BQ5" s="553"/>
      <c r="BR5" s="552"/>
      <c r="BS5" s="553"/>
      <c r="BT5" s="553"/>
      <c r="BU5" s="553"/>
      <c r="BV5" s="553"/>
      <c r="BW5" s="553"/>
      <c r="BX5" s="554"/>
      <c r="BY5" s="555"/>
      <c r="BZ5" s="556"/>
      <c r="CA5" s="556"/>
      <c r="CB5" s="556"/>
      <c r="CC5" s="556"/>
      <c r="CD5" s="556"/>
      <c r="CE5" s="556"/>
      <c r="CF5" s="556"/>
      <c r="CG5" s="556"/>
      <c r="CH5" s="556"/>
      <c r="CI5" s="556"/>
      <c r="CJ5" s="556"/>
      <c r="CK5" s="556"/>
      <c r="CL5" s="556"/>
      <c r="CM5" s="556"/>
      <c r="CN5" s="556"/>
      <c r="CO5" s="556"/>
      <c r="CP5" s="556"/>
      <c r="CQ5" s="556"/>
      <c r="CR5" s="556"/>
      <c r="CS5" s="556"/>
      <c r="CT5" s="556"/>
      <c r="CU5" s="556"/>
      <c r="CV5" s="556"/>
      <c r="CW5" s="556"/>
      <c r="CX5" s="556"/>
      <c r="CY5" s="556"/>
      <c r="CZ5" s="556"/>
      <c r="DA5" s="556"/>
      <c r="DB5" s="555"/>
      <c r="DC5" s="556"/>
      <c r="DD5" s="556"/>
      <c r="DE5" s="556"/>
      <c r="DF5" s="556"/>
      <c r="DG5" s="556"/>
      <c r="DH5" s="556"/>
      <c r="DI5" s="556"/>
      <c r="DJ5" s="556"/>
      <c r="DK5" s="556"/>
      <c r="DL5" s="556"/>
      <c r="DM5" s="556"/>
      <c r="DN5" s="556"/>
      <c r="DO5" s="556"/>
      <c r="DP5" s="556"/>
      <c r="DQ5" s="556"/>
      <c r="DR5" s="556"/>
      <c r="DS5" s="556"/>
      <c r="DT5" s="556"/>
      <c r="DU5" s="556"/>
      <c r="DV5" s="556"/>
      <c r="DW5" s="556"/>
      <c r="DX5" s="556"/>
      <c r="DY5" s="556"/>
      <c r="DZ5" s="556"/>
      <c r="EA5" s="556"/>
      <c r="EB5" s="556"/>
      <c r="EC5" s="556"/>
      <c r="ED5" s="556"/>
      <c r="EE5" s="556"/>
      <c r="EF5" s="556"/>
      <c r="EG5" s="556"/>
      <c r="EH5" s="555"/>
      <c r="EI5" s="556"/>
      <c r="EJ5" s="556"/>
      <c r="EK5" s="556"/>
      <c r="EL5" s="556"/>
      <c r="EM5" s="556"/>
      <c r="EN5" s="556"/>
      <c r="EO5" s="556"/>
      <c r="EP5" s="556"/>
      <c r="EQ5" s="556"/>
      <c r="ER5" s="556"/>
      <c r="ES5" s="556"/>
      <c r="ET5" s="556"/>
      <c r="EU5" s="556"/>
      <c r="EV5" s="556"/>
      <c r="EW5" s="556"/>
      <c r="EX5" s="556"/>
      <c r="EY5" s="556"/>
      <c r="EZ5" s="556"/>
      <c r="FA5" s="556"/>
      <c r="FB5" s="556"/>
      <c r="FC5" s="556"/>
      <c r="FD5" s="556"/>
      <c r="FE5" s="556"/>
      <c r="FF5" s="556"/>
      <c r="FG5" s="556"/>
      <c r="FH5" s="556"/>
      <c r="FI5" s="556"/>
      <c r="FJ5" s="556"/>
      <c r="FK5" s="556"/>
      <c r="FL5" s="556"/>
      <c r="FM5" s="555"/>
      <c r="FN5" s="556"/>
      <c r="FO5" s="556"/>
      <c r="FP5" s="556"/>
      <c r="FQ5" s="556"/>
      <c r="FR5" s="556"/>
      <c r="FS5" s="556"/>
      <c r="FT5" s="556"/>
      <c r="FU5" s="556"/>
      <c r="FV5" s="556"/>
      <c r="FW5" s="556"/>
      <c r="FX5" s="556"/>
      <c r="FY5" s="556"/>
      <c r="FZ5" s="556"/>
      <c r="GA5" s="556"/>
      <c r="GB5" s="556"/>
      <c r="GC5" s="556"/>
      <c r="GD5" s="556"/>
      <c r="GE5" s="556"/>
      <c r="GF5" s="556"/>
      <c r="GG5" s="556"/>
      <c r="GH5" s="556"/>
      <c r="GI5" s="556"/>
      <c r="GJ5" s="556"/>
      <c r="GK5" s="556"/>
      <c r="GL5" s="556"/>
      <c r="GM5" s="556"/>
      <c r="GN5" s="556"/>
      <c r="GO5" s="556"/>
      <c r="GP5" s="556"/>
      <c r="GQ5" s="556"/>
      <c r="GR5" s="556"/>
      <c r="GS5" s="555"/>
      <c r="GT5" s="555"/>
      <c r="GU5" s="555"/>
      <c r="GV5" s="555"/>
      <c r="GW5" s="555"/>
      <c r="GX5" s="555"/>
      <c r="GY5" s="555"/>
    </row>
    <row r="6" ht="24.0" customHeight="1">
      <c r="A6" s="530"/>
      <c r="B6" s="531"/>
      <c r="C6" s="531"/>
      <c r="D6" s="532"/>
      <c r="E6" s="532"/>
      <c r="F6" s="532"/>
      <c r="G6" s="533"/>
      <c r="H6" s="534"/>
      <c r="I6" s="535"/>
      <c r="J6" s="536"/>
      <c r="K6" s="537"/>
      <c r="L6" s="537"/>
      <c r="M6" s="537"/>
      <c r="N6" s="537"/>
      <c r="O6" s="537"/>
      <c r="P6" s="537"/>
      <c r="Q6" s="537"/>
      <c r="R6" s="538"/>
      <c r="S6" s="538"/>
      <c r="T6" s="538"/>
      <c r="U6" s="538"/>
      <c r="V6" s="538"/>
      <c r="W6" s="534"/>
      <c r="X6" s="539"/>
      <c r="Y6" s="540"/>
      <c r="Z6" s="539"/>
      <c r="AA6" s="541"/>
      <c r="AB6" s="542"/>
      <c r="AC6" s="542"/>
      <c r="AD6" s="542"/>
      <c r="AE6" s="541"/>
      <c r="AF6" s="543"/>
      <c r="AG6" s="544"/>
      <c r="AH6" s="544"/>
      <c r="AI6" s="545"/>
      <c r="AJ6" s="545"/>
      <c r="AK6" s="538"/>
      <c r="AL6" s="546"/>
      <c r="AM6" s="547"/>
      <c r="AN6" s="548"/>
      <c r="AO6" s="549"/>
      <c r="AP6" s="550"/>
      <c r="AQ6" s="550"/>
      <c r="AR6" s="551"/>
      <c r="AS6" s="552"/>
      <c r="AT6" s="552"/>
      <c r="AU6" s="553"/>
      <c r="AV6" s="553"/>
      <c r="AW6" s="552"/>
      <c r="AX6" s="552"/>
      <c r="AY6" s="552"/>
      <c r="AZ6" s="552"/>
      <c r="BA6" s="552"/>
      <c r="BB6" s="552"/>
      <c r="BC6" s="552"/>
      <c r="BD6" s="552"/>
      <c r="BE6" s="552"/>
      <c r="BF6" s="552"/>
      <c r="BG6" s="552"/>
      <c r="BH6" s="552"/>
      <c r="BI6" s="553"/>
      <c r="BJ6" s="553"/>
      <c r="BK6" s="552"/>
      <c r="BL6" s="552"/>
      <c r="BM6" s="552"/>
      <c r="BN6" s="552"/>
      <c r="BO6" s="552"/>
      <c r="BP6" s="553"/>
      <c r="BQ6" s="553"/>
      <c r="BR6" s="552"/>
      <c r="BS6" s="553"/>
      <c r="BT6" s="553"/>
      <c r="BU6" s="553"/>
      <c r="BV6" s="553"/>
      <c r="BW6" s="553"/>
      <c r="BX6" s="554"/>
      <c r="BY6" s="555"/>
      <c r="BZ6" s="556"/>
      <c r="CA6" s="556"/>
      <c r="CB6" s="556"/>
      <c r="CC6" s="556"/>
      <c r="CD6" s="556"/>
      <c r="CE6" s="556"/>
      <c r="CF6" s="556"/>
      <c r="CG6" s="556"/>
      <c r="CH6" s="556"/>
      <c r="CI6" s="556"/>
      <c r="CJ6" s="556"/>
      <c r="CK6" s="556"/>
      <c r="CL6" s="556"/>
      <c r="CM6" s="556"/>
      <c r="CN6" s="556"/>
      <c r="CO6" s="556"/>
      <c r="CP6" s="556"/>
      <c r="CQ6" s="556"/>
      <c r="CR6" s="556"/>
      <c r="CS6" s="556"/>
      <c r="CT6" s="556"/>
      <c r="CU6" s="556"/>
      <c r="CV6" s="556"/>
      <c r="CW6" s="556"/>
      <c r="CX6" s="556"/>
      <c r="CY6" s="556"/>
      <c r="CZ6" s="556"/>
      <c r="DA6" s="556"/>
      <c r="DB6" s="555"/>
      <c r="DC6" s="556"/>
      <c r="DD6" s="556"/>
      <c r="DE6" s="556"/>
      <c r="DF6" s="556"/>
      <c r="DG6" s="556"/>
      <c r="DH6" s="556"/>
      <c r="DI6" s="556"/>
      <c r="DJ6" s="556"/>
      <c r="DK6" s="556"/>
      <c r="DL6" s="556"/>
      <c r="DM6" s="556"/>
      <c r="DN6" s="556"/>
      <c r="DO6" s="556"/>
      <c r="DP6" s="556"/>
      <c r="DQ6" s="556"/>
      <c r="DR6" s="556"/>
      <c r="DS6" s="556"/>
      <c r="DT6" s="556"/>
      <c r="DU6" s="556"/>
      <c r="DV6" s="556"/>
      <c r="DW6" s="556"/>
      <c r="DX6" s="556"/>
      <c r="DY6" s="556"/>
      <c r="DZ6" s="556"/>
      <c r="EA6" s="556"/>
      <c r="EB6" s="556"/>
      <c r="EC6" s="556"/>
      <c r="ED6" s="556"/>
      <c r="EE6" s="556"/>
      <c r="EF6" s="556"/>
      <c r="EG6" s="556"/>
      <c r="EH6" s="555"/>
      <c r="EI6" s="556"/>
      <c r="EJ6" s="556"/>
      <c r="EK6" s="556"/>
      <c r="EL6" s="556"/>
      <c r="EM6" s="556"/>
      <c r="EN6" s="556"/>
      <c r="EO6" s="556"/>
      <c r="EP6" s="556"/>
      <c r="EQ6" s="556"/>
      <c r="ER6" s="556"/>
      <c r="ES6" s="556"/>
      <c r="ET6" s="556"/>
      <c r="EU6" s="556"/>
      <c r="EV6" s="556"/>
      <c r="EW6" s="556"/>
      <c r="EX6" s="556"/>
      <c r="EY6" s="556"/>
      <c r="EZ6" s="556"/>
      <c r="FA6" s="556"/>
      <c r="FB6" s="556"/>
      <c r="FC6" s="556"/>
      <c r="FD6" s="556"/>
      <c r="FE6" s="556"/>
      <c r="FF6" s="556"/>
      <c r="FG6" s="556"/>
      <c r="FH6" s="556"/>
      <c r="FI6" s="556"/>
      <c r="FJ6" s="556"/>
      <c r="FK6" s="556"/>
      <c r="FL6" s="556"/>
      <c r="FM6" s="555"/>
      <c r="FN6" s="556"/>
      <c r="FO6" s="556"/>
      <c r="FP6" s="556"/>
      <c r="FQ6" s="556"/>
      <c r="FR6" s="556"/>
      <c r="FS6" s="556"/>
      <c r="FT6" s="556"/>
      <c r="FU6" s="556"/>
      <c r="FV6" s="556"/>
      <c r="FW6" s="556"/>
      <c r="FX6" s="556"/>
      <c r="FY6" s="556"/>
      <c r="FZ6" s="556"/>
      <c r="GA6" s="556"/>
      <c r="GB6" s="556"/>
      <c r="GC6" s="556"/>
      <c r="GD6" s="556"/>
      <c r="GE6" s="556"/>
      <c r="GF6" s="556"/>
      <c r="GG6" s="556"/>
      <c r="GH6" s="556"/>
      <c r="GI6" s="556"/>
      <c r="GJ6" s="556"/>
      <c r="GK6" s="556"/>
      <c r="GL6" s="556"/>
      <c r="GM6" s="556"/>
      <c r="GN6" s="556"/>
      <c r="GO6" s="556"/>
      <c r="GP6" s="556"/>
      <c r="GQ6" s="556"/>
      <c r="GR6" s="556"/>
      <c r="GS6" s="555"/>
      <c r="GT6" s="555"/>
      <c r="GU6" s="555"/>
      <c r="GV6" s="555"/>
      <c r="GW6" s="555"/>
      <c r="GX6" s="555"/>
      <c r="GY6" s="555"/>
    </row>
    <row r="7" ht="24.0" customHeight="1">
      <c r="A7" s="530"/>
      <c r="B7" s="531"/>
      <c r="C7" s="531"/>
      <c r="D7" s="532"/>
      <c r="E7" s="532"/>
      <c r="F7" s="532"/>
      <c r="G7" s="533"/>
      <c r="H7" s="534"/>
      <c r="I7" s="535"/>
      <c r="J7" s="536"/>
      <c r="K7" s="537"/>
      <c r="L7" s="537"/>
      <c r="M7" s="537"/>
      <c r="N7" s="537"/>
      <c r="O7" s="537"/>
      <c r="P7" s="537"/>
      <c r="Q7" s="537"/>
      <c r="R7" s="538"/>
      <c r="S7" s="538"/>
      <c r="T7" s="538"/>
      <c r="U7" s="538"/>
      <c r="V7" s="538"/>
      <c r="W7" s="534"/>
      <c r="X7" s="539"/>
      <c r="Y7" s="540"/>
      <c r="Z7" s="539"/>
      <c r="AA7" s="541"/>
      <c r="AB7" s="542"/>
      <c r="AC7" s="542"/>
      <c r="AD7" s="542"/>
      <c r="AE7" s="541"/>
      <c r="AF7" s="543"/>
      <c r="AG7" s="544"/>
      <c r="AH7" s="544"/>
      <c r="AI7" s="545"/>
      <c r="AJ7" s="545"/>
      <c r="AK7" s="538"/>
      <c r="AL7" s="546"/>
      <c r="AM7" s="547"/>
      <c r="AN7" s="548"/>
      <c r="AO7" s="549"/>
      <c r="AP7" s="550"/>
      <c r="AQ7" s="550"/>
      <c r="AR7" s="551"/>
      <c r="AS7" s="552"/>
      <c r="AT7" s="552"/>
      <c r="AU7" s="553"/>
      <c r="AV7" s="553"/>
      <c r="AW7" s="552"/>
      <c r="AX7" s="552"/>
      <c r="AY7" s="552"/>
      <c r="AZ7" s="552"/>
      <c r="BA7" s="552"/>
      <c r="BB7" s="552"/>
      <c r="BC7" s="552"/>
      <c r="BD7" s="552"/>
      <c r="BE7" s="552"/>
      <c r="BF7" s="552"/>
      <c r="BG7" s="552"/>
      <c r="BH7" s="552"/>
      <c r="BI7" s="553"/>
      <c r="BJ7" s="553"/>
      <c r="BK7" s="552"/>
      <c r="BL7" s="552"/>
      <c r="BM7" s="552"/>
      <c r="BN7" s="552"/>
      <c r="BO7" s="552"/>
      <c r="BP7" s="553"/>
      <c r="BQ7" s="553"/>
      <c r="BR7" s="552"/>
      <c r="BS7" s="553"/>
      <c r="BT7" s="553"/>
      <c r="BU7" s="553"/>
      <c r="BV7" s="553"/>
      <c r="BW7" s="553"/>
      <c r="BX7" s="554"/>
      <c r="BY7" s="555"/>
      <c r="BZ7" s="556"/>
      <c r="CA7" s="556"/>
      <c r="CB7" s="556"/>
      <c r="CC7" s="556"/>
      <c r="CD7" s="556"/>
      <c r="CE7" s="556"/>
      <c r="CF7" s="556"/>
      <c r="CG7" s="556"/>
      <c r="CH7" s="556"/>
      <c r="CI7" s="556"/>
      <c r="CJ7" s="556"/>
      <c r="CK7" s="556"/>
      <c r="CL7" s="556"/>
      <c r="CM7" s="556"/>
      <c r="CN7" s="556"/>
      <c r="CO7" s="556"/>
      <c r="CP7" s="556"/>
      <c r="CQ7" s="556"/>
      <c r="CR7" s="556"/>
      <c r="CS7" s="556"/>
      <c r="CT7" s="556"/>
      <c r="CU7" s="556"/>
      <c r="CV7" s="556"/>
      <c r="CW7" s="556"/>
      <c r="CX7" s="556"/>
      <c r="CY7" s="556"/>
      <c r="CZ7" s="556"/>
      <c r="DA7" s="556"/>
      <c r="DB7" s="555"/>
      <c r="DC7" s="556"/>
      <c r="DD7" s="556"/>
      <c r="DE7" s="556"/>
      <c r="DF7" s="556"/>
      <c r="DG7" s="556"/>
      <c r="DH7" s="556"/>
      <c r="DI7" s="556"/>
      <c r="DJ7" s="556"/>
      <c r="DK7" s="556"/>
      <c r="DL7" s="556"/>
      <c r="DM7" s="556"/>
      <c r="DN7" s="556"/>
      <c r="DO7" s="556"/>
      <c r="DP7" s="556"/>
      <c r="DQ7" s="556"/>
      <c r="DR7" s="556"/>
      <c r="DS7" s="556"/>
      <c r="DT7" s="556"/>
      <c r="DU7" s="556"/>
      <c r="DV7" s="556"/>
      <c r="DW7" s="556"/>
      <c r="DX7" s="556"/>
      <c r="DY7" s="556"/>
      <c r="DZ7" s="556"/>
      <c r="EA7" s="556"/>
      <c r="EB7" s="556"/>
      <c r="EC7" s="556"/>
      <c r="ED7" s="556"/>
      <c r="EE7" s="556"/>
      <c r="EF7" s="556"/>
      <c r="EG7" s="556"/>
      <c r="EH7" s="555"/>
      <c r="EI7" s="556"/>
      <c r="EJ7" s="556"/>
      <c r="EK7" s="556"/>
      <c r="EL7" s="556"/>
      <c r="EM7" s="556"/>
      <c r="EN7" s="556"/>
      <c r="EO7" s="556"/>
      <c r="EP7" s="556"/>
      <c r="EQ7" s="556"/>
      <c r="ER7" s="556"/>
      <c r="ES7" s="556"/>
      <c r="ET7" s="556"/>
      <c r="EU7" s="556"/>
      <c r="EV7" s="556"/>
      <c r="EW7" s="556"/>
      <c r="EX7" s="556"/>
      <c r="EY7" s="556"/>
      <c r="EZ7" s="556"/>
      <c r="FA7" s="556"/>
      <c r="FB7" s="556"/>
      <c r="FC7" s="556"/>
      <c r="FD7" s="556"/>
      <c r="FE7" s="556"/>
      <c r="FF7" s="556"/>
      <c r="FG7" s="556"/>
      <c r="FH7" s="556"/>
      <c r="FI7" s="556"/>
      <c r="FJ7" s="556"/>
      <c r="FK7" s="556"/>
      <c r="FL7" s="556"/>
      <c r="FM7" s="555"/>
      <c r="FN7" s="556"/>
      <c r="FO7" s="556"/>
      <c r="FP7" s="556"/>
      <c r="FQ7" s="556"/>
      <c r="FR7" s="556"/>
      <c r="FS7" s="556"/>
      <c r="FT7" s="556"/>
      <c r="FU7" s="556"/>
      <c r="FV7" s="556"/>
      <c r="FW7" s="556"/>
      <c r="FX7" s="556"/>
      <c r="FY7" s="556"/>
      <c r="FZ7" s="556"/>
      <c r="GA7" s="556"/>
      <c r="GB7" s="556"/>
      <c r="GC7" s="556"/>
      <c r="GD7" s="556"/>
      <c r="GE7" s="556"/>
      <c r="GF7" s="556"/>
      <c r="GG7" s="556"/>
      <c r="GH7" s="556"/>
      <c r="GI7" s="556"/>
      <c r="GJ7" s="556"/>
      <c r="GK7" s="556"/>
      <c r="GL7" s="556"/>
      <c r="GM7" s="556"/>
      <c r="GN7" s="556"/>
      <c r="GO7" s="556"/>
      <c r="GP7" s="556"/>
      <c r="GQ7" s="556"/>
      <c r="GR7" s="556"/>
      <c r="GS7" s="555"/>
      <c r="GT7" s="555"/>
      <c r="GU7" s="555"/>
      <c r="GV7" s="555"/>
      <c r="GW7" s="555"/>
      <c r="GX7" s="555"/>
      <c r="GY7" s="555"/>
    </row>
    <row r="8" ht="24.0" customHeight="1">
      <c r="A8" s="530"/>
      <c r="B8" s="531"/>
      <c r="C8" s="531"/>
      <c r="D8" s="532"/>
      <c r="E8" s="532"/>
      <c r="F8" s="532"/>
      <c r="G8" s="533"/>
      <c r="H8" s="534"/>
      <c r="I8" s="535"/>
      <c r="J8" s="536"/>
      <c r="K8" s="537"/>
      <c r="L8" s="537"/>
      <c r="M8" s="537"/>
      <c r="N8" s="537"/>
      <c r="O8" s="537"/>
      <c r="P8" s="537"/>
      <c r="Q8" s="537"/>
      <c r="R8" s="538"/>
      <c r="S8" s="538"/>
      <c r="T8" s="538"/>
      <c r="U8" s="538"/>
      <c r="V8" s="538"/>
      <c r="W8" s="534"/>
      <c r="X8" s="539"/>
      <c r="Y8" s="540"/>
      <c r="Z8" s="539"/>
      <c r="AA8" s="541"/>
      <c r="AB8" s="542"/>
      <c r="AC8" s="542"/>
      <c r="AD8" s="542"/>
      <c r="AE8" s="541"/>
      <c r="AF8" s="543"/>
      <c r="AG8" s="544"/>
      <c r="AH8" s="544"/>
      <c r="AI8" s="545"/>
      <c r="AJ8" s="545"/>
      <c r="AK8" s="538"/>
      <c r="AL8" s="546"/>
      <c r="AM8" s="547"/>
      <c r="AN8" s="548"/>
      <c r="AO8" s="549"/>
      <c r="AP8" s="550"/>
      <c r="AQ8" s="550"/>
      <c r="AR8" s="551"/>
      <c r="AS8" s="552"/>
      <c r="AT8" s="552"/>
      <c r="AU8" s="553"/>
      <c r="AV8" s="553"/>
      <c r="AW8" s="552"/>
      <c r="AX8" s="552"/>
      <c r="AY8" s="552"/>
      <c r="AZ8" s="552"/>
      <c r="BA8" s="552"/>
      <c r="BB8" s="552"/>
      <c r="BC8" s="552"/>
      <c r="BD8" s="552"/>
      <c r="BE8" s="552"/>
      <c r="BF8" s="552"/>
      <c r="BG8" s="552"/>
      <c r="BH8" s="552"/>
      <c r="BI8" s="553"/>
      <c r="BJ8" s="553"/>
      <c r="BK8" s="552"/>
      <c r="BL8" s="552"/>
      <c r="BM8" s="552"/>
      <c r="BN8" s="552"/>
      <c r="BO8" s="552"/>
      <c r="BP8" s="553"/>
      <c r="BQ8" s="553"/>
      <c r="BR8" s="552"/>
      <c r="BS8" s="553"/>
      <c r="BT8" s="553"/>
      <c r="BU8" s="553"/>
      <c r="BV8" s="553"/>
      <c r="BW8" s="553"/>
      <c r="BX8" s="554"/>
      <c r="BY8" s="555"/>
      <c r="BZ8" s="556"/>
      <c r="CA8" s="556"/>
      <c r="CB8" s="556"/>
      <c r="CC8" s="556"/>
      <c r="CD8" s="556"/>
      <c r="CE8" s="556"/>
      <c r="CF8" s="556"/>
      <c r="CG8" s="556"/>
      <c r="CH8" s="556"/>
      <c r="CI8" s="556"/>
      <c r="CJ8" s="556"/>
      <c r="CK8" s="556"/>
      <c r="CL8" s="556"/>
      <c r="CM8" s="556"/>
      <c r="CN8" s="556"/>
      <c r="CO8" s="556"/>
      <c r="CP8" s="556"/>
      <c r="CQ8" s="556"/>
      <c r="CR8" s="556"/>
      <c r="CS8" s="556"/>
      <c r="CT8" s="556"/>
      <c r="CU8" s="556"/>
      <c r="CV8" s="556"/>
      <c r="CW8" s="556"/>
      <c r="CX8" s="556"/>
      <c r="CY8" s="556"/>
      <c r="CZ8" s="556"/>
      <c r="DA8" s="556"/>
      <c r="DB8" s="555"/>
      <c r="DC8" s="556"/>
      <c r="DD8" s="556"/>
      <c r="DE8" s="556"/>
      <c r="DF8" s="556"/>
      <c r="DG8" s="556"/>
      <c r="DH8" s="556"/>
      <c r="DI8" s="556"/>
      <c r="DJ8" s="556"/>
      <c r="DK8" s="556"/>
      <c r="DL8" s="556"/>
      <c r="DM8" s="556"/>
      <c r="DN8" s="556"/>
      <c r="DO8" s="556"/>
      <c r="DP8" s="556"/>
      <c r="DQ8" s="556"/>
      <c r="DR8" s="556"/>
      <c r="DS8" s="556"/>
      <c r="DT8" s="556"/>
      <c r="DU8" s="556"/>
      <c r="DV8" s="556"/>
      <c r="DW8" s="556"/>
      <c r="DX8" s="556"/>
      <c r="DY8" s="556"/>
      <c r="DZ8" s="556"/>
      <c r="EA8" s="556"/>
      <c r="EB8" s="556"/>
      <c r="EC8" s="556"/>
      <c r="ED8" s="556"/>
      <c r="EE8" s="556"/>
      <c r="EF8" s="556"/>
      <c r="EG8" s="556"/>
      <c r="EH8" s="555"/>
      <c r="EI8" s="556"/>
      <c r="EJ8" s="556"/>
      <c r="EK8" s="556"/>
      <c r="EL8" s="556"/>
      <c r="EM8" s="556"/>
      <c r="EN8" s="556"/>
      <c r="EO8" s="556"/>
      <c r="EP8" s="556"/>
      <c r="EQ8" s="556"/>
      <c r="ER8" s="556"/>
      <c r="ES8" s="556"/>
      <c r="ET8" s="556"/>
      <c r="EU8" s="556"/>
      <c r="EV8" s="556"/>
      <c r="EW8" s="556"/>
      <c r="EX8" s="556"/>
      <c r="EY8" s="556"/>
      <c r="EZ8" s="556"/>
      <c r="FA8" s="556"/>
      <c r="FB8" s="556"/>
      <c r="FC8" s="556"/>
      <c r="FD8" s="556"/>
      <c r="FE8" s="556"/>
      <c r="FF8" s="556"/>
      <c r="FG8" s="556"/>
      <c r="FH8" s="556"/>
      <c r="FI8" s="556"/>
      <c r="FJ8" s="556"/>
      <c r="FK8" s="556"/>
      <c r="FL8" s="556"/>
      <c r="FM8" s="555"/>
      <c r="FN8" s="556"/>
      <c r="FO8" s="556"/>
      <c r="FP8" s="556"/>
      <c r="FQ8" s="556"/>
      <c r="FR8" s="556"/>
      <c r="FS8" s="556"/>
      <c r="FT8" s="556"/>
      <c r="FU8" s="556"/>
      <c r="FV8" s="556"/>
      <c r="FW8" s="556"/>
      <c r="FX8" s="556"/>
      <c r="FY8" s="556"/>
      <c r="FZ8" s="556"/>
      <c r="GA8" s="556"/>
      <c r="GB8" s="556"/>
      <c r="GC8" s="556"/>
      <c r="GD8" s="556"/>
      <c r="GE8" s="556"/>
      <c r="GF8" s="556"/>
      <c r="GG8" s="556"/>
      <c r="GH8" s="556"/>
      <c r="GI8" s="556"/>
      <c r="GJ8" s="556"/>
      <c r="GK8" s="556"/>
      <c r="GL8" s="556"/>
      <c r="GM8" s="556"/>
      <c r="GN8" s="556"/>
      <c r="GO8" s="556"/>
      <c r="GP8" s="556"/>
      <c r="GQ8" s="556"/>
      <c r="GR8" s="556"/>
      <c r="GS8" s="555"/>
      <c r="GT8" s="555"/>
      <c r="GU8" s="555"/>
      <c r="GV8" s="555"/>
      <c r="GW8" s="555"/>
      <c r="GX8" s="555"/>
      <c r="GY8" s="555"/>
    </row>
    <row r="9" ht="24.0" customHeight="1">
      <c r="A9" s="530"/>
      <c r="B9" s="531"/>
      <c r="C9" s="531"/>
      <c r="D9" s="532"/>
      <c r="E9" s="532"/>
      <c r="F9" s="532"/>
      <c r="G9" s="533"/>
      <c r="H9" s="534"/>
      <c r="I9" s="535"/>
      <c r="J9" s="536"/>
      <c r="K9" s="537"/>
      <c r="L9" s="537"/>
      <c r="M9" s="537"/>
      <c r="N9" s="537"/>
      <c r="O9" s="537"/>
      <c r="P9" s="537"/>
      <c r="Q9" s="537"/>
      <c r="R9" s="538"/>
      <c r="S9" s="538"/>
      <c r="T9" s="538"/>
      <c r="U9" s="538"/>
      <c r="V9" s="538"/>
      <c r="W9" s="534"/>
      <c r="X9" s="539"/>
      <c r="Y9" s="540"/>
      <c r="Z9" s="539"/>
      <c r="AA9" s="541"/>
      <c r="AB9" s="542"/>
      <c r="AC9" s="542"/>
      <c r="AD9" s="542"/>
      <c r="AE9" s="541"/>
      <c r="AF9" s="543"/>
      <c r="AG9" s="544"/>
      <c r="AH9" s="544"/>
      <c r="AI9" s="545"/>
      <c r="AJ9" s="545"/>
      <c r="AK9" s="538"/>
      <c r="AL9" s="546"/>
      <c r="AM9" s="547"/>
      <c r="AN9" s="548"/>
      <c r="AO9" s="549"/>
      <c r="AP9" s="550"/>
      <c r="AQ9" s="550"/>
      <c r="AR9" s="551"/>
      <c r="AS9" s="552"/>
      <c r="AT9" s="552"/>
      <c r="AU9" s="553"/>
      <c r="AV9" s="553"/>
      <c r="AW9" s="552"/>
      <c r="AX9" s="552"/>
      <c r="AY9" s="552"/>
      <c r="AZ9" s="552"/>
      <c r="BA9" s="552"/>
      <c r="BB9" s="552"/>
      <c r="BC9" s="552"/>
      <c r="BD9" s="552"/>
      <c r="BE9" s="552"/>
      <c r="BF9" s="552"/>
      <c r="BG9" s="552"/>
      <c r="BH9" s="552"/>
      <c r="BI9" s="553"/>
      <c r="BJ9" s="553"/>
      <c r="BK9" s="552"/>
      <c r="BL9" s="552"/>
      <c r="BM9" s="552"/>
      <c r="BN9" s="552"/>
      <c r="BO9" s="552"/>
      <c r="BP9" s="553"/>
      <c r="BQ9" s="553"/>
      <c r="BR9" s="552"/>
      <c r="BS9" s="553"/>
      <c r="BT9" s="553"/>
      <c r="BU9" s="553"/>
      <c r="BV9" s="553"/>
      <c r="BW9" s="553"/>
      <c r="BX9" s="554"/>
      <c r="BY9" s="555"/>
      <c r="BZ9" s="556"/>
      <c r="CA9" s="556"/>
      <c r="CB9" s="556"/>
      <c r="CC9" s="556"/>
      <c r="CD9" s="556"/>
      <c r="CE9" s="556"/>
      <c r="CF9" s="556"/>
      <c r="CG9" s="556"/>
      <c r="CH9" s="556"/>
      <c r="CI9" s="556"/>
      <c r="CJ9" s="556"/>
      <c r="CK9" s="556"/>
      <c r="CL9" s="556"/>
      <c r="CM9" s="556"/>
      <c r="CN9" s="556"/>
      <c r="CO9" s="556"/>
      <c r="CP9" s="556"/>
      <c r="CQ9" s="556"/>
      <c r="CR9" s="556"/>
      <c r="CS9" s="556"/>
      <c r="CT9" s="556"/>
      <c r="CU9" s="556"/>
      <c r="CV9" s="556"/>
      <c r="CW9" s="556"/>
      <c r="CX9" s="556"/>
      <c r="CY9" s="556"/>
      <c r="CZ9" s="556"/>
      <c r="DA9" s="556"/>
      <c r="DB9" s="555"/>
      <c r="DC9" s="556"/>
      <c r="DD9" s="556"/>
      <c r="DE9" s="556"/>
      <c r="DF9" s="556"/>
      <c r="DG9" s="556"/>
      <c r="DH9" s="556"/>
      <c r="DI9" s="556"/>
      <c r="DJ9" s="556"/>
      <c r="DK9" s="556"/>
      <c r="DL9" s="556"/>
      <c r="DM9" s="556"/>
      <c r="DN9" s="556"/>
      <c r="DO9" s="556"/>
      <c r="DP9" s="556"/>
      <c r="DQ9" s="556"/>
      <c r="DR9" s="556"/>
      <c r="DS9" s="556"/>
      <c r="DT9" s="556"/>
      <c r="DU9" s="556"/>
      <c r="DV9" s="556"/>
      <c r="DW9" s="556"/>
      <c r="DX9" s="556"/>
      <c r="DY9" s="556"/>
      <c r="DZ9" s="556"/>
      <c r="EA9" s="556"/>
      <c r="EB9" s="556"/>
      <c r="EC9" s="556"/>
      <c r="ED9" s="556"/>
      <c r="EE9" s="556"/>
      <c r="EF9" s="556"/>
      <c r="EG9" s="556"/>
      <c r="EH9" s="555"/>
      <c r="EI9" s="556"/>
      <c r="EJ9" s="556"/>
      <c r="EK9" s="556"/>
      <c r="EL9" s="556"/>
      <c r="EM9" s="556"/>
      <c r="EN9" s="556"/>
      <c r="EO9" s="556"/>
      <c r="EP9" s="556"/>
      <c r="EQ9" s="556"/>
      <c r="ER9" s="556"/>
      <c r="ES9" s="556"/>
      <c r="ET9" s="556"/>
      <c r="EU9" s="556"/>
      <c r="EV9" s="556"/>
      <c r="EW9" s="556"/>
      <c r="EX9" s="556"/>
      <c r="EY9" s="556"/>
      <c r="EZ9" s="556"/>
      <c r="FA9" s="556"/>
      <c r="FB9" s="556"/>
      <c r="FC9" s="556"/>
      <c r="FD9" s="556"/>
      <c r="FE9" s="556"/>
      <c r="FF9" s="556"/>
      <c r="FG9" s="556"/>
      <c r="FH9" s="556"/>
      <c r="FI9" s="556"/>
      <c r="FJ9" s="556"/>
      <c r="FK9" s="556"/>
      <c r="FL9" s="556"/>
      <c r="FM9" s="555"/>
      <c r="FN9" s="556"/>
      <c r="FO9" s="556"/>
      <c r="FP9" s="556"/>
      <c r="FQ9" s="556"/>
      <c r="FR9" s="556"/>
      <c r="FS9" s="556"/>
      <c r="FT9" s="556"/>
      <c r="FU9" s="556"/>
      <c r="FV9" s="556"/>
      <c r="FW9" s="556"/>
      <c r="FX9" s="556"/>
      <c r="FY9" s="556"/>
      <c r="FZ9" s="556"/>
      <c r="GA9" s="556"/>
      <c r="GB9" s="556"/>
      <c r="GC9" s="556"/>
      <c r="GD9" s="556"/>
      <c r="GE9" s="556"/>
      <c r="GF9" s="556"/>
      <c r="GG9" s="556"/>
      <c r="GH9" s="556"/>
      <c r="GI9" s="556"/>
      <c r="GJ9" s="556"/>
      <c r="GK9" s="556"/>
      <c r="GL9" s="556"/>
      <c r="GM9" s="556"/>
      <c r="GN9" s="556"/>
      <c r="GO9" s="556"/>
      <c r="GP9" s="556"/>
      <c r="GQ9" s="556"/>
      <c r="GR9" s="556"/>
      <c r="GS9" s="555"/>
      <c r="GT9" s="555"/>
      <c r="GU9" s="555"/>
      <c r="GV9" s="555"/>
      <c r="GW9" s="555"/>
      <c r="GX9" s="555"/>
      <c r="GY9" s="555"/>
    </row>
    <row r="10" ht="24.0" customHeight="1">
      <c r="A10" s="530"/>
      <c r="B10" s="531"/>
      <c r="C10" s="531"/>
      <c r="D10" s="532"/>
      <c r="E10" s="532"/>
      <c r="F10" s="532"/>
      <c r="G10" s="533"/>
      <c r="H10" s="534"/>
      <c r="I10" s="535"/>
      <c r="J10" s="536"/>
      <c r="K10" s="537"/>
      <c r="L10" s="537"/>
      <c r="M10" s="537"/>
      <c r="N10" s="537"/>
      <c r="O10" s="537"/>
      <c r="P10" s="537"/>
      <c r="Q10" s="537"/>
      <c r="R10" s="538"/>
      <c r="S10" s="538"/>
      <c r="T10" s="538"/>
      <c r="U10" s="538"/>
      <c r="V10" s="538"/>
      <c r="W10" s="534"/>
      <c r="X10" s="539"/>
      <c r="Y10" s="540"/>
      <c r="Z10" s="539"/>
      <c r="AA10" s="541"/>
      <c r="AB10" s="542"/>
      <c r="AC10" s="542"/>
      <c r="AD10" s="542"/>
      <c r="AE10" s="541"/>
      <c r="AF10" s="543"/>
      <c r="AG10" s="544"/>
      <c r="AH10" s="544"/>
      <c r="AI10" s="545"/>
      <c r="AJ10" s="545"/>
      <c r="AK10" s="538"/>
      <c r="AL10" s="546"/>
      <c r="AM10" s="547"/>
      <c r="AN10" s="548"/>
      <c r="AO10" s="549"/>
      <c r="AP10" s="550"/>
      <c r="AQ10" s="550"/>
      <c r="AR10" s="551"/>
      <c r="AS10" s="552"/>
      <c r="AT10" s="552"/>
      <c r="AU10" s="553"/>
      <c r="AV10" s="553"/>
      <c r="AW10" s="552"/>
      <c r="AX10" s="552"/>
      <c r="AY10" s="552"/>
      <c r="AZ10" s="552"/>
      <c r="BA10" s="552"/>
      <c r="BB10" s="552"/>
      <c r="BC10" s="552"/>
      <c r="BD10" s="552"/>
      <c r="BE10" s="552"/>
      <c r="BF10" s="552"/>
      <c r="BG10" s="552"/>
      <c r="BH10" s="552"/>
      <c r="BI10" s="553"/>
      <c r="BJ10" s="553"/>
      <c r="BK10" s="552"/>
      <c r="BL10" s="552"/>
      <c r="BM10" s="552"/>
      <c r="BN10" s="552"/>
      <c r="BO10" s="552"/>
      <c r="BP10" s="553"/>
      <c r="BQ10" s="553"/>
      <c r="BR10" s="552"/>
      <c r="BS10" s="553"/>
      <c r="BT10" s="553"/>
      <c r="BU10" s="553"/>
      <c r="BV10" s="553"/>
      <c r="BW10" s="553"/>
      <c r="BX10" s="554"/>
      <c r="BY10" s="555"/>
      <c r="BZ10" s="556"/>
      <c r="CA10" s="556"/>
      <c r="CB10" s="556"/>
      <c r="CC10" s="556"/>
      <c r="CD10" s="556"/>
      <c r="CE10" s="556"/>
      <c r="CF10" s="556"/>
      <c r="CG10" s="556"/>
      <c r="CH10" s="556"/>
      <c r="CI10" s="556"/>
      <c r="CJ10" s="556"/>
      <c r="CK10" s="556"/>
      <c r="CL10" s="556"/>
      <c r="CM10" s="556"/>
      <c r="CN10" s="556"/>
      <c r="CO10" s="556"/>
      <c r="CP10" s="556"/>
      <c r="CQ10" s="556"/>
      <c r="CR10" s="556"/>
      <c r="CS10" s="556"/>
      <c r="CT10" s="556"/>
      <c r="CU10" s="556"/>
      <c r="CV10" s="556"/>
      <c r="CW10" s="556"/>
      <c r="CX10" s="556"/>
      <c r="CY10" s="556"/>
      <c r="CZ10" s="556"/>
      <c r="DA10" s="556"/>
      <c r="DB10" s="555"/>
      <c r="DC10" s="556"/>
      <c r="DD10" s="556"/>
      <c r="DE10" s="556"/>
      <c r="DF10" s="556"/>
      <c r="DG10" s="556"/>
      <c r="DH10" s="556"/>
      <c r="DI10" s="556"/>
      <c r="DJ10" s="556"/>
      <c r="DK10" s="556"/>
      <c r="DL10" s="556"/>
      <c r="DM10" s="556"/>
      <c r="DN10" s="556"/>
      <c r="DO10" s="556"/>
      <c r="DP10" s="556"/>
      <c r="DQ10" s="556"/>
      <c r="DR10" s="556"/>
      <c r="DS10" s="556"/>
      <c r="DT10" s="556"/>
      <c r="DU10" s="556"/>
      <c r="DV10" s="556"/>
      <c r="DW10" s="556"/>
      <c r="DX10" s="556"/>
      <c r="DY10" s="556"/>
      <c r="DZ10" s="556"/>
      <c r="EA10" s="556"/>
      <c r="EB10" s="556"/>
      <c r="EC10" s="556"/>
      <c r="ED10" s="556"/>
      <c r="EE10" s="556"/>
      <c r="EF10" s="556"/>
      <c r="EG10" s="556"/>
      <c r="EH10" s="555"/>
      <c r="EI10" s="556"/>
      <c r="EJ10" s="556"/>
      <c r="EK10" s="556"/>
      <c r="EL10" s="556"/>
      <c r="EM10" s="556"/>
      <c r="EN10" s="556"/>
      <c r="EO10" s="556"/>
      <c r="EP10" s="556"/>
      <c r="EQ10" s="556"/>
      <c r="ER10" s="556"/>
      <c r="ES10" s="556"/>
      <c r="ET10" s="556"/>
      <c r="EU10" s="556"/>
      <c r="EV10" s="556"/>
      <c r="EW10" s="556"/>
      <c r="EX10" s="556"/>
      <c r="EY10" s="556"/>
      <c r="EZ10" s="556"/>
      <c r="FA10" s="556"/>
      <c r="FB10" s="556"/>
      <c r="FC10" s="556"/>
      <c r="FD10" s="556"/>
      <c r="FE10" s="556"/>
      <c r="FF10" s="556"/>
      <c r="FG10" s="556"/>
      <c r="FH10" s="556"/>
      <c r="FI10" s="556"/>
      <c r="FJ10" s="556"/>
      <c r="FK10" s="556"/>
      <c r="FL10" s="556"/>
      <c r="FM10" s="555"/>
      <c r="FN10" s="556"/>
      <c r="FO10" s="556"/>
      <c r="FP10" s="556"/>
      <c r="FQ10" s="556"/>
      <c r="FR10" s="556"/>
      <c r="FS10" s="556"/>
      <c r="FT10" s="556"/>
      <c r="FU10" s="556"/>
      <c r="FV10" s="556"/>
      <c r="FW10" s="556"/>
      <c r="FX10" s="556"/>
      <c r="FY10" s="556"/>
      <c r="FZ10" s="556"/>
      <c r="GA10" s="556"/>
      <c r="GB10" s="556"/>
      <c r="GC10" s="556"/>
      <c r="GD10" s="556"/>
      <c r="GE10" s="556"/>
      <c r="GF10" s="556"/>
      <c r="GG10" s="556"/>
      <c r="GH10" s="556"/>
      <c r="GI10" s="556"/>
      <c r="GJ10" s="556"/>
      <c r="GK10" s="556"/>
      <c r="GL10" s="556"/>
      <c r="GM10" s="556"/>
      <c r="GN10" s="556"/>
      <c r="GO10" s="556"/>
      <c r="GP10" s="556"/>
      <c r="GQ10" s="556"/>
      <c r="GR10" s="556"/>
      <c r="GS10" s="555"/>
      <c r="GT10" s="555"/>
      <c r="GU10" s="555"/>
      <c r="GV10" s="555"/>
      <c r="GW10" s="555"/>
      <c r="GX10" s="555"/>
      <c r="GY10" s="555"/>
    </row>
    <row r="11" ht="24.0" customHeight="1">
      <c r="A11" s="530"/>
      <c r="B11" s="531"/>
      <c r="C11" s="531"/>
      <c r="D11" s="532"/>
      <c r="E11" s="532"/>
      <c r="F11" s="532"/>
      <c r="G11" s="533"/>
      <c r="H11" s="534"/>
      <c r="I11" s="535"/>
      <c r="J11" s="536"/>
      <c r="K11" s="537"/>
      <c r="L11" s="537"/>
      <c r="M11" s="537"/>
      <c r="N11" s="537"/>
      <c r="O11" s="537"/>
      <c r="P11" s="537"/>
      <c r="Q11" s="537"/>
      <c r="R11" s="538"/>
      <c r="S11" s="538"/>
      <c r="T11" s="538"/>
      <c r="U11" s="538"/>
      <c r="V11" s="538"/>
      <c r="W11" s="534"/>
      <c r="X11" s="539"/>
      <c r="Y11" s="540"/>
      <c r="Z11" s="539"/>
      <c r="AA11" s="541"/>
      <c r="AB11" s="542"/>
      <c r="AC11" s="542"/>
      <c r="AD11" s="542"/>
      <c r="AE11" s="541"/>
      <c r="AF11" s="543"/>
      <c r="AG11" s="544"/>
      <c r="AH11" s="544"/>
      <c r="AI11" s="545"/>
      <c r="AJ11" s="545"/>
      <c r="AK11" s="538"/>
      <c r="AL11" s="546"/>
      <c r="AM11" s="547"/>
      <c r="AN11" s="548"/>
      <c r="AO11" s="549"/>
      <c r="AP11" s="550"/>
      <c r="AQ11" s="550"/>
      <c r="AR11" s="551"/>
      <c r="AS11" s="552"/>
      <c r="AT11" s="552"/>
      <c r="AU11" s="553"/>
      <c r="AV11" s="553"/>
      <c r="AW11" s="552"/>
      <c r="AX11" s="552"/>
      <c r="AY11" s="552"/>
      <c r="AZ11" s="552"/>
      <c r="BA11" s="552"/>
      <c r="BB11" s="552"/>
      <c r="BC11" s="552"/>
      <c r="BD11" s="552"/>
      <c r="BE11" s="552"/>
      <c r="BF11" s="552"/>
      <c r="BG11" s="552"/>
      <c r="BH11" s="552"/>
      <c r="BI11" s="553"/>
      <c r="BJ11" s="553"/>
      <c r="BK11" s="552"/>
      <c r="BL11" s="552"/>
      <c r="BM11" s="552"/>
      <c r="BN11" s="552"/>
      <c r="BO11" s="552"/>
      <c r="BP11" s="553"/>
      <c r="BQ11" s="553"/>
      <c r="BR11" s="552"/>
      <c r="BS11" s="553"/>
      <c r="BT11" s="553"/>
      <c r="BU11" s="553"/>
      <c r="BV11" s="553"/>
      <c r="BW11" s="553"/>
      <c r="BX11" s="554"/>
      <c r="BY11" s="555"/>
      <c r="BZ11" s="556"/>
      <c r="CA11" s="556"/>
      <c r="CB11" s="556"/>
      <c r="CC11" s="556"/>
      <c r="CD11" s="556"/>
      <c r="CE11" s="556"/>
      <c r="CF11" s="556"/>
      <c r="CG11" s="556"/>
      <c r="CH11" s="556"/>
      <c r="CI11" s="556"/>
      <c r="CJ11" s="556"/>
      <c r="CK11" s="556"/>
      <c r="CL11" s="556"/>
      <c r="CM11" s="556"/>
      <c r="CN11" s="556"/>
      <c r="CO11" s="556"/>
      <c r="CP11" s="556"/>
      <c r="CQ11" s="556"/>
      <c r="CR11" s="556"/>
      <c r="CS11" s="556"/>
      <c r="CT11" s="556"/>
      <c r="CU11" s="556"/>
      <c r="CV11" s="556"/>
      <c r="CW11" s="556"/>
      <c r="CX11" s="556"/>
      <c r="CY11" s="556"/>
      <c r="CZ11" s="556"/>
      <c r="DA11" s="556"/>
      <c r="DB11" s="555"/>
      <c r="DC11" s="556"/>
      <c r="DD11" s="556"/>
      <c r="DE11" s="556"/>
      <c r="DF11" s="556"/>
      <c r="DG11" s="556"/>
      <c r="DH11" s="556"/>
      <c r="DI11" s="556"/>
      <c r="DJ11" s="556"/>
      <c r="DK11" s="556"/>
      <c r="DL11" s="556"/>
      <c r="DM11" s="556"/>
      <c r="DN11" s="556"/>
      <c r="DO11" s="556"/>
      <c r="DP11" s="556"/>
      <c r="DQ11" s="556"/>
      <c r="DR11" s="556"/>
      <c r="DS11" s="556"/>
      <c r="DT11" s="556"/>
      <c r="DU11" s="556"/>
      <c r="DV11" s="556"/>
      <c r="DW11" s="556"/>
      <c r="DX11" s="556"/>
      <c r="DY11" s="556"/>
      <c r="DZ11" s="556"/>
      <c r="EA11" s="556"/>
      <c r="EB11" s="556"/>
      <c r="EC11" s="556"/>
      <c r="ED11" s="556"/>
      <c r="EE11" s="556"/>
      <c r="EF11" s="556"/>
      <c r="EG11" s="556"/>
      <c r="EH11" s="555"/>
      <c r="EI11" s="556"/>
      <c r="EJ11" s="556"/>
      <c r="EK11" s="556"/>
      <c r="EL11" s="556"/>
      <c r="EM11" s="556"/>
      <c r="EN11" s="556"/>
      <c r="EO11" s="556"/>
      <c r="EP11" s="556"/>
      <c r="EQ11" s="556"/>
      <c r="ER11" s="556"/>
      <c r="ES11" s="556"/>
      <c r="ET11" s="556"/>
      <c r="EU11" s="556"/>
      <c r="EV11" s="556"/>
      <c r="EW11" s="556"/>
      <c r="EX11" s="556"/>
      <c r="EY11" s="556"/>
      <c r="EZ11" s="556"/>
      <c r="FA11" s="556"/>
      <c r="FB11" s="556"/>
      <c r="FC11" s="556"/>
      <c r="FD11" s="556"/>
      <c r="FE11" s="556"/>
      <c r="FF11" s="556"/>
      <c r="FG11" s="556"/>
      <c r="FH11" s="556"/>
      <c r="FI11" s="556"/>
      <c r="FJ11" s="556"/>
      <c r="FK11" s="556"/>
      <c r="FL11" s="556"/>
      <c r="FM11" s="555"/>
      <c r="FN11" s="556"/>
      <c r="FO11" s="556"/>
      <c r="FP11" s="556"/>
      <c r="FQ11" s="556"/>
      <c r="FR11" s="556"/>
      <c r="FS11" s="556"/>
      <c r="FT11" s="556"/>
      <c r="FU11" s="556"/>
      <c r="FV11" s="556"/>
      <c r="FW11" s="556"/>
      <c r="FX11" s="556"/>
      <c r="FY11" s="556"/>
      <c r="FZ11" s="556"/>
      <c r="GA11" s="556"/>
      <c r="GB11" s="556"/>
      <c r="GC11" s="556"/>
      <c r="GD11" s="556"/>
      <c r="GE11" s="556"/>
      <c r="GF11" s="556"/>
      <c r="GG11" s="556"/>
      <c r="GH11" s="556"/>
      <c r="GI11" s="556"/>
      <c r="GJ11" s="556"/>
      <c r="GK11" s="556"/>
      <c r="GL11" s="556"/>
      <c r="GM11" s="556"/>
      <c r="GN11" s="556"/>
      <c r="GO11" s="556"/>
      <c r="GP11" s="556"/>
      <c r="GQ11" s="556"/>
      <c r="GR11" s="556"/>
      <c r="GS11" s="555"/>
      <c r="GT11" s="555"/>
      <c r="GU11" s="555"/>
      <c r="GV11" s="555"/>
      <c r="GW11" s="555"/>
      <c r="GX11" s="555"/>
      <c r="GY11" s="555"/>
    </row>
    <row r="12" ht="24.0" customHeight="1">
      <c r="A12" s="530"/>
      <c r="B12" s="531"/>
      <c r="C12" s="531"/>
      <c r="D12" s="532"/>
      <c r="E12" s="532"/>
      <c r="F12" s="532"/>
      <c r="G12" s="533"/>
      <c r="H12" s="534"/>
      <c r="I12" s="535"/>
      <c r="J12" s="536"/>
      <c r="K12" s="537"/>
      <c r="L12" s="537"/>
      <c r="M12" s="537"/>
      <c r="N12" s="537"/>
      <c r="O12" s="537"/>
      <c r="P12" s="537"/>
      <c r="Q12" s="537"/>
      <c r="R12" s="538"/>
      <c r="S12" s="538"/>
      <c r="T12" s="538"/>
      <c r="U12" s="538"/>
      <c r="V12" s="538"/>
      <c r="W12" s="534"/>
      <c r="X12" s="539"/>
      <c r="Y12" s="540"/>
      <c r="Z12" s="539"/>
      <c r="AA12" s="541"/>
      <c r="AB12" s="542"/>
      <c r="AC12" s="542"/>
      <c r="AD12" s="542"/>
      <c r="AE12" s="541"/>
      <c r="AF12" s="543"/>
      <c r="AG12" s="544"/>
      <c r="AH12" s="544"/>
      <c r="AI12" s="545"/>
      <c r="AJ12" s="545"/>
      <c r="AK12" s="538"/>
      <c r="AL12" s="546"/>
      <c r="AM12" s="547"/>
      <c r="AN12" s="548"/>
      <c r="AO12" s="549"/>
      <c r="AP12" s="550"/>
      <c r="AQ12" s="550"/>
      <c r="AR12" s="551"/>
      <c r="AS12" s="552"/>
      <c r="AT12" s="552"/>
      <c r="AU12" s="553"/>
      <c r="AV12" s="553"/>
      <c r="AW12" s="552"/>
      <c r="AX12" s="552"/>
      <c r="AY12" s="552"/>
      <c r="AZ12" s="552"/>
      <c r="BA12" s="552"/>
      <c r="BB12" s="552"/>
      <c r="BC12" s="552"/>
      <c r="BD12" s="552"/>
      <c r="BE12" s="552"/>
      <c r="BF12" s="552"/>
      <c r="BG12" s="552"/>
      <c r="BH12" s="552"/>
      <c r="BI12" s="553"/>
      <c r="BJ12" s="553"/>
      <c r="BK12" s="552"/>
      <c r="BL12" s="552"/>
      <c r="BM12" s="552"/>
      <c r="BN12" s="552"/>
      <c r="BO12" s="552"/>
      <c r="BP12" s="553"/>
      <c r="BQ12" s="553"/>
      <c r="BR12" s="552"/>
      <c r="BS12" s="553"/>
      <c r="BT12" s="553"/>
      <c r="BU12" s="553"/>
      <c r="BV12" s="553"/>
      <c r="BW12" s="553"/>
      <c r="BX12" s="554"/>
      <c r="BY12" s="555"/>
      <c r="BZ12" s="556"/>
      <c r="CA12" s="556"/>
      <c r="CB12" s="556"/>
      <c r="CC12" s="556"/>
      <c r="CD12" s="556"/>
      <c r="CE12" s="556"/>
      <c r="CF12" s="556"/>
      <c r="CG12" s="556"/>
      <c r="CH12" s="556"/>
      <c r="CI12" s="556"/>
      <c r="CJ12" s="556"/>
      <c r="CK12" s="556"/>
      <c r="CL12" s="556"/>
      <c r="CM12" s="556"/>
      <c r="CN12" s="556"/>
      <c r="CO12" s="556"/>
      <c r="CP12" s="556"/>
      <c r="CQ12" s="556"/>
      <c r="CR12" s="556"/>
      <c r="CS12" s="556"/>
      <c r="CT12" s="556"/>
      <c r="CU12" s="556"/>
      <c r="CV12" s="556"/>
      <c r="CW12" s="556"/>
      <c r="CX12" s="556"/>
      <c r="CY12" s="556"/>
      <c r="CZ12" s="556"/>
      <c r="DA12" s="556"/>
      <c r="DB12" s="555"/>
      <c r="DC12" s="556"/>
      <c r="DD12" s="556"/>
      <c r="DE12" s="556"/>
      <c r="DF12" s="556"/>
      <c r="DG12" s="556"/>
      <c r="DH12" s="556"/>
      <c r="DI12" s="556"/>
      <c r="DJ12" s="556"/>
      <c r="DK12" s="556"/>
      <c r="DL12" s="556"/>
      <c r="DM12" s="556"/>
      <c r="DN12" s="556"/>
      <c r="DO12" s="556"/>
      <c r="DP12" s="556"/>
      <c r="DQ12" s="556"/>
      <c r="DR12" s="556"/>
      <c r="DS12" s="556"/>
      <c r="DT12" s="556"/>
      <c r="DU12" s="556"/>
      <c r="DV12" s="556"/>
      <c r="DW12" s="556"/>
      <c r="DX12" s="556"/>
      <c r="DY12" s="556"/>
      <c r="DZ12" s="556"/>
      <c r="EA12" s="556"/>
      <c r="EB12" s="556"/>
      <c r="EC12" s="556"/>
      <c r="ED12" s="556"/>
      <c r="EE12" s="556"/>
      <c r="EF12" s="556"/>
      <c r="EG12" s="556"/>
      <c r="EH12" s="555"/>
      <c r="EI12" s="556"/>
      <c r="EJ12" s="556"/>
      <c r="EK12" s="556"/>
      <c r="EL12" s="556"/>
      <c r="EM12" s="556"/>
      <c r="EN12" s="556"/>
      <c r="EO12" s="556"/>
      <c r="EP12" s="556"/>
      <c r="EQ12" s="556"/>
      <c r="ER12" s="556"/>
      <c r="ES12" s="556"/>
      <c r="ET12" s="556"/>
      <c r="EU12" s="556"/>
      <c r="EV12" s="556"/>
      <c r="EW12" s="556"/>
      <c r="EX12" s="556"/>
      <c r="EY12" s="556"/>
      <c r="EZ12" s="556"/>
      <c r="FA12" s="556"/>
      <c r="FB12" s="556"/>
      <c r="FC12" s="556"/>
      <c r="FD12" s="556"/>
      <c r="FE12" s="556"/>
      <c r="FF12" s="556"/>
      <c r="FG12" s="556"/>
      <c r="FH12" s="556"/>
      <c r="FI12" s="556"/>
      <c r="FJ12" s="556"/>
      <c r="FK12" s="556"/>
      <c r="FL12" s="556"/>
      <c r="FM12" s="555"/>
      <c r="FN12" s="556"/>
      <c r="FO12" s="556"/>
      <c r="FP12" s="556"/>
      <c r="FQ12" s="556"/>
      <c r="FR12" s="556"/>
      <c r="FS12" s="556"/>
      <c r="FT12" s="556"/>
      <c r="FU12" s="556"/>
      <c r="FV12" s="556"/>
      <c r="FW12" s="556"/>
      <c r="FX12" s="556"/>
      <c r="FY12" s="556"/>
      <c r="FZ12" s="556"/>
      <c r="GA12" s="556"/>
      <c r="GB12" s="556"/>
      <c r="GC12" s="556"/>
      <c r="GD12" s="556"/>
      <c r="GE12" s="556"/>
      <c r="GF12" s="556"/>
      <c r="GG12" s="556"/>
      <c r="GH12" s="556"/>
      <c r="GI12" s="556"/>
      <c r="GJ12" s="556"/>
      <c r="GK12" s="556"/>
      <c r="GL12" s="556"/>
      <c r="GM12" s="556"/>
      <c r="GN12" s="556"/>
      <c r="GO12" s="556"/>
      <c r="GP12" s="556"/>
      <c r="GQ12" s="556"/>
      <c r="GR12" s="556"/>
      <c r="GS12" s="555"/>
      <c r="GT12" s="555"/>
      <c r="GU12" s="555"/>
      <c r="GV12" s="555"/>
      <c r="GW12" s="555"/>
      <c r="GX12" s="555"/>
      <c r="GY12" s="555"/>
    </row>
    <row r="13" ht="24.0" customHeight="1">
      <c r="A13" s="530"/>
      <c r="B13" s="531"/>
      <c r="C13" s="531"/>
      <c r="D13" s="532"/>
      <c r="E13" s="532"/>
      <c r="F13" s="532"/>
      <c r="G13" s="533"/>
      <c r="H13" s="534"/>
      <c r="I13" s="535"/>
      <c r="J13" s="536"/>
      <c r="K13" s="537"/>
      <c r="L13" s="537"/>
      <c r="M13" s="537"/>
      <c r="N13" s="537"/>
      <c r="O13" s="537"/>
      <c r="P13" s="537"/>
      <c r="Q13" s="537"/>
      <c r="R13" s="538"/>
      <c r="S13" s="538"/>
      <c r="T13" s="538"/>
      <c r="U13" s="538"/>
      <c r="V13" s="538"/>
      <c r="W13" s="534"/>
      <c r="X13" s="539"/>
      <c r="Y13" s="540"/>
      <c r="Z13" s="539"/>
      <c r="AA13" s="541"/>
      <c r="AB13" s="542"/>
      <c r="AC13" s="542"/>
      <c r="AD13" s="542"/>
      <c r="AE13" s="541"/>
      <c r="AF13" s="543"/>
      <c r="AG13" s="544"/>
      <c r="AH13" s="544"/>
      <c r="AI13" s="545"/>
      <c r="AJ13" s="545"/>
      <c r="AK13" s="538"/>
      <c r="AL13" s="546"/>
      <c r="AM13" s="547"/>
      <c r="AN13" s="548"/>
      <c r="AO13" s="549"/>
      <c r="AP13" s="550"/>
      <c r="AQ13" s="550"/>
      <c r="AR13" s="551"/>
      <c r="AS13" s="552"/>
      <c r="AT13" s="552"/>
      <c r="AU13" s="553"/>
      <c r="AV13" s="553"/>
      <c r="AW13" s="552"/>
      <c r="AX13" s="552"/>
      <c r="AY13" s="552"/>
      <c r="AZ13" s="552"/>
      <c r="BA13" s="552"/>
      <c r="BB13" s="552"/>
      <c r="BC13" s="552"/>
      <c r="BD13" s="552"/>
      <c r="BE13" s="552"/>
      <c r="BF13" s="552"/>
      <c r="BG13" s="552"/>
      <c r="BH13" s="552"/>
      <c r="BI13" s="553"/>
      <c r="BJ13" s="553"/>
      <c r="BK13" s="552"/>
      <c r="BL13" s="552"/>
      <c r="BM13" s="552"/>
      <c r="BN13" s="552"/>
      <c r="BO13" s="552"/>
      <c r="BP13" s="553"/>
      <c r="BQ13" s="553"/>
      <c r="BR13" s="552"/>
      <c r="BS13" s="553"/>
      <c r="BT13" s="553"/>
      <c r="BU13" s="553"/>
      <c r="BV13" s="553"/>
      <c r="BW13" s="553"/>
      <c r="BX13" s="554"/>
      <c r="BY13" s="555"/>
      <c r="BZ13" s="556"/>
      <c r="CA13" s="556"/>
      <c r="CB13" s="556"/>
      <c r="CC13" s="556"/>
      <c r="CD13" s="556"/>
      <c r="CE13" s="556"/>
      <c r="CF13" s="556"/>
      <c r="CG13" s="556"/>
      <c r="CH13" s="556"/>
      <c r="CI13" s="556"/>
      <c r="CJ13" s="556"/>
      <c r="CK13" s="556"/>
      <c r="CL13" s="556"/>
      <c r="CM13" s="556"/>
      <c r="CN13" s="556"/>
      <c r="CO13" s="556"/>
      <c r="CP13" s="556"/>
      <c r="CQ13" s="556"/>
      <c r="CR13" s="556"/>
      <c r="CS13" s="556"/>
      <c r="CT13" s="556"/>
      <c r="CU13" s="556"/>
      <c r="CV13" s="556"/>
      <c r="CW13" s="556"/>
      <c r="CX13" s="556"/>
      <c r="CY13" s="556"/>
      <c r="CZ13" s="556"/>
      <c r="DA13" s="556"/>
      <c r="DB13" s="555"/>
      <c r="DC13" s="556"/>
      <c r="DD13" s="556"/>
      <c r="DE13" s="556"/>
      <c r="DF13" s="556"/>
      <c r="DG13" s="556"/>
      <c r="DH13" s="556"/>
      <c r="DI13" s="556"/>
      <c r="DJ13" s="556"/>
      <c r="DK13" s="556"/>
      <c r="DL13" s="556"/>
      <c r="DM13" s="556"/>
      <c r="DN13" s="556"/>
      <c r="DO13" s="556"/>
      <c r="DP13" s="556"/>
      <c r="DQ13" s="556"/>
      <c r="DR13" s="556"/>
      <c r="DS13" s="556"/>
      <c r="DT13" s="556"/>
      <c r="DU13" s="556"/>
      <c r="DV13" s="556"/>
      <c r="DW13" s="556"/>
      <c r="DX13" s="556"/>
      <c r="DY13" s="556"/>
      <c r="DZ13" s="556"/>
      <c r="EA13" s="556"/>
      <c r="EB13" s="556"/>
      <c r="EC13" s="556"/>
      <c r="ED13" s="556"/>
      <c r="EE13" s="556"/>
      <c r="EF13" s="556"/>
      <c r="EG13" s="556"/>
      <c r="EH13" s="555"/>
      <c r="EI13" s="556"/>
      <c r="EJ13" s="556"/>
      <c r="EK13" s="556"/>
      <c r="EL13" s="556"/>
      <c r="EM13" s="556"/>
      <c r="EN13" s="556"/>
      <c r="EO13" s="556"/>
      <c r="EP13" s="556"/>
      <c r="EQ13" s="556"/>
      <c r="ER13" s="556"/>
      <c r="ES13" s="556"/>
      <c r="ET13" s="556"/>
      <c r="EU13" s="556"/>
      <c r="EV13" s="556"/>
      <c r="EW13" s="556"/>
      <c r="EX13" s="556"/>
      <c r="EY13" s="556"/>
      <c r="EZ13" s="556"/>
      <c r="FA13" s="556"/>
      <c r="FB13" s="556"/>
      <c r="FC13" s="556"/>
      <c r="FD13" s="556"/>
      <c r="FE13" s="556"/>
      <c r="FF13" s="556"/>
      <c r="FG13" s="556"/>
      <c r="FH13" s="556"/>
      <c r="FI13" s="556"/>
      <c r="FJ13" s="556"/>
      <c r="FK13" s="556"/>
      <c r="FL13" s="556"/>
      <c r="FM13" s="555"/>
      <c r="FN13" s="556"/>
      <c r="FO13" s="556"/>
      <c r="FP13" s="556"/>
      <c r="FQ13" s="556"/>
      <c r="FR13" s="556"/>
      <c r="FS13" s="556"/>
      <c r="FT13" s="556"/>
      <c r="FU13" s="556"/>
      <c r="FV13" s="556"/>
      <c r="FW13" s="556"/>
      <c r="FX13" s="556"/>
      <c r="FY13" s="556"/>
      <c r="FZ13" s="556"/>
      <c r="GA13" s="556"/>
      <c r="GB13" s="556"/>
      <c r="GC13" s="556"/>
      <c r="GD13" s="556"/>
      <c r="GE13" s="556"/>
      <c r="GF13" s="556"/>
      <c r="GG13" s="556"/>
      <c r="GH13" s="556"/>
      <c r="GI13" s="556"/>
      <c r="GJ13" s="556"/>
      <c r="GK13" s="556"/>
      <c r="GL13" s="556"/>
      <c r="GM13" s="556"/>
      <c r="GN13" s="556"/>
      <c r="GO13" s="556"/>
      <c r="GP13" s="556"/>
      <c r="GQ13" s="556"/>
      <c r="GR13" s="556"/>
      <c r="GS13" s="555"/>
      <c r="GT13" s="555"/>
      <c r="GU13" s="555"/>
      <c r="GV13" s="555"/>
      <c r="GW13" s="555"/>
      <c r="GX13" s="555"/>
      <c r="GY13" s="555"/>
    </row>
    <row r="14" ht="24.0" customHeight="1">
      <c r="A14" s="530"/>
      <c r="B14" s="531"/>
      <c r="C14" s="531"/>
      <c r="D14" s="532"/>
      <c r="E14" s="532"/>
      <c r="F14" s="532"/>
      <c r="G14" s="533"/>
      <c r="H14" s="534"/>
      <c r="I14" s="535"/>
      <c r="J14" s="536"/>
      <c r="K14" s="537"/>
      <c r="L14" s="537"/>
      <c r="M14" s="537"/>
      <c r="N14" s="537"/>
      <c r="O14" s="537"/>
      <c r="P14" s="537"/>
      <c r="Q14" s="537"/>
      <c r="R14" s="538"/>
      <c r="S14" s="538"/>
      <c r="T14" s="538"/>
      <c r="U14" s="538"/>
      <c r="V14" s="538"/>
      <c r="W14" s="534"/>
      <c r="X14" s="539"/>
      <c r="Y14" s="540"/>
      <c r="Z14" s="539"/>
      <c r="AA14" s="541"/>
      <c r="AB14" s="542"/>
      <c r="AC14" s="542"/>
      <c r="AD14" s="542"/>
      <c r="AE14" s="541"/>
      <c r="AF14" s="543"/>
      <c r="AG14" s="544"/>
      <c r="AH14" s="544"/>
      <c r="AI14" s="545"/>
      <c r="AJ14" s="545"/>
      <c r="AK14" s="538"/>
      <c r="AL14" s="546"/>
      <c r="AM14" s="547"/>
      <c r="AN14" s="548"/>
      <c r="AO14" s="549"/>
      <c r="AP14" s="550"/>
      <c r="AQ14" s="550"/>
      <c r="AR14" s="551"/>
      <c r="AS14" s="552"/>
      <c r="AT14" s="552"/>
      <c r="AU14" s="553"/>
      <c r="AV14" s="553"/>
      <c r="AW14" s="552"/>
      <c r="AX14" s="552"/>
      <c r="AY14" s="552"/>
      <c r="AZ14" s="552"/>
      <c r="BA14" s="552"/>
      <c r="BB14" s="552"/>
      <c r="BC14" s="552"/>
      <c r="BD14" s="552"/>
      <c r="BE14" s="552"/>
      <c r="BF14" s="552"/>
      <c r="BG14" s="552"/>
      <c r="BH14" s="552"/>
      <c r="BI14" s="553"/>
      <c r="BJ14" s="553"/>
      <c r="BK14" s="552"/>
      <c r="BL14" s="552"/>
      <c r="BM14" s="552"/>
      <c r="BN14" s="552"/>
      <c r="BO14" s="552"/>
      <c r="BP14" s="553"/>
      <c r="BQ14" s="553"/>
      <c r="BR14" s="552"/>
      <c r="BS14" s="553"/>
      <c r="BT14" s="553"/>
      <c r="BU14" s="553"/>
      <c r="BV14" s="553"/>
      <c r="BW14" s="553"/>
      <c r="BX14" s="554"/>
      <c r="BY14" s="555"/>
      <c r="BZ14" s="556"/>
      <c r="CA14" s="556"/>
      <c r="CB14" s="556"/>
      <c r="CC14" s="556"/>
      <c r="CD14" s="556"/>
      <c r="CE14" s="556"/>
      <c r="CF14" s="556"/>
      <c r="CG14" s="556"/>
      <c r="CH14" s="556"/>
      <c r="CI14" s="556"/>
      <c r="CJ14" s="556"/>
      <c r="CK14" s="556"/>
      <c r="CL14" s="556"/>
      <c r="CM14" s="556"/>
      <c r="CN14" s="556"/>
      <c r="CO14" s="556"/>
      <c r="CP14" s="556"/>
      <c r="CQ14" s="556"/>
      <c r="CR14" s="556"/>
      <c r="CS14" s="556"/>
      <c r="CT14" s="556"/>
      <c r="CU14" s="556"/>
      <c r="CV14" s="556"/>
      <c r="CW14" s="556"/>
      <c r="CX14" s="556"/>
      <c r="CY14" s="556"/>
      <c r="CZ14" s="556"/>
      <c r="DA14" s="556"/>
      <c r="DB14" s="555"/>
      <c r="DC14" s="556"/>
      <c r="DD14" s="556"/>
      <c r="DE14" s="556"/>
      <c r="DF14" s="556"/>
      <c r="DG14" s="556"/>
      <c r="DH14" s="556"/>
      <c r="DI14" s="556"/>
      <c r="DJ14" s="556"/>
      <c r="DK14" s="556"/>
      <c r="DL14" s="556"/>
      <c r="DM14" s="556"/>
      <c r="DN14" s="556"/>
      <c r="DO14" s="556"/>
      <c r="DP14" s="556"/>
      <c r="DQ14" s="556"/>
      <c r="DR14" s="556"/>
      <c r="DS14" s="556"/>
      <c r="DT14" s="556"/>
      <c r="DU14" s="556"/>
      <c r="DV14" s="556"/>
      <c r="DW14" s="556"/>
      <c r="DX14" s="556"/>
      <c r="DY14" s="556"/>
      <c r="DZ14" s="556"/>
      <c r="EA14" s="556"/>
      <c r="EB14" s="556"/>
      <c r="EC14" s="556"/>
      <c r="ED14" s="556"/>
      <c r="EE14" s="556"/>
      <c r="EF14" s="556"/>
      <c r="EG14" s="556"/>
      <c r="EH14" s="555"/>
      <c r="EI14" s="556"/>
      <c r="EJ14" s="556"/>
      <c r="EK14" s="556"/>
      <c r="EL14" s="556"/>
      <c r="EM14" s="556"/>
      <c r="EN14" s="556"/>
      <c r="EO14" s="556"/>
      <c r="EP14" s="556"/>
      <c r="EQ14" s="556"/>
      <c r="ER14" s="556"/>
      <c r="ES14" s="556"/>
      <c r="ET14" s="556"/>
      <c r="EU14" s="556"/>
      <c r="EV14" s="556"/>
      <c r="EW14" s="556"/>
      <c r="EX14" s="556"/>
      <c r="EY14" s="556"/>
      <c r="EZ14" s="556"/>
      <c r="FA14" s="556"/>
      <c r="FB14" s="556"/>
      <c r="FC14" s="556"/>
      <c r="FD14" s="556"/>
      <c r="FE14" s="556"/>
      <c r="FF14" s="556"/>
      <c r="FG14" s="556"/>
      <c r="FH14" s="556"/>
      <c r="FI14" s="556"/>
      <c r="FJ14" s="556"/>
      <c r="FK14" s="556"/>
      <c r="FL14" s="556"/>
      <c r="FM14" s="555"/>
      <c r="FN14" s="556"/>
      <c r="FO14" s="556"/>
      <c r="FP14" s="556"/>
      <c r="FQ14" s="556"/>
      <c r="FR14" s="556"/>
      <c r="FS14" s="556"/>
      <c r="FT14" s="556"/>
      <c r="FU14" s="556"/>
      <c r="FV14" s="556"/>
      <c r="FW14" s="556"/>
      <c r="FX14" s="556"/>
      <c r="FY14" s="556"/>
      <c r="FZ14" s="556"/>
      <c r="GA14" s="556"/>
      <c r="GB14" s="556"/>
      <c r="GC14" s="556"/>
      <c r="GD14" s="556"/>
      <c r="GE14" s="556"/>
      <c r="GF14" s="556"/>
      <c r="GG14" s="556"/>
      <c r="GH14" s="556"/>
      <c r="GI14" s="556"/>
      <c r="GJ14" s="556"/>
      <c r="GK14" s="556"/>
      <c r="GL14" s="556"/>
      <c r="GM14" s="556"/>
      <c r="GN14" s="556"/>
      <c r="GO14" s="556"/>
      <c r="GP14" s="556"/>
      <c r="GQ14" s="556"/>
      <c r="GR14" s="556"/>
      <c r="GS14" s="555"/>
      <c r="GT14" s="555"/>
      <c r="GU14" s="555"/>
      <c r="GV14" s="555"/>
      <c r="GW14" s="555"/>
      <c r="GX14" s="555"/>
      <c r="GY14" s="555"/>
    </row>
    <row r="15" ht="24.0" customHeight="1">
      <c r="A15" s="530"/>
      <c r="B15" s="531"/>
      <c r="C15" s="531"/>
      <c r="D15" s="532"/>
      <c r="E15" s="532"/>
      <c r="F15" s="532"/>
      <c r="G15" s="533"/>
      <c r="H15" s="534"/>
      <c r="I15" s="535"/>
      <c r="J15" s="536"/>
      <c r="K15" s="537"/>
      <c r="L15" s="537"/>
      <c r="M15" s="537"/>
      <c r="N15" s="537"/>
      <c r="O15" s="537"/>
      <c r="P15" s="537"/>
      <c r="Q15" s="537"/>
      <c r="R15" s="538"/>
      <c r="S15" s="538"/>
      <c r="T15" s="538"/>
      <c r="U15" s="538"/>
      <c r="V15" s="538"/>
      <c r="W15" s="534"/>
      <c r="X15" s="539"/>
      <c r="Y15" s="540"/>
      <c r="Z15" s="539"/>
      <c r="AA15" s="541"/>
      <c r="AB15" s="542"/>
      <c r="AC15" s="542"/>
      <c r="AD15" s="542"/>
      <c r="AE15" s="541"/>
      <c r="AF15" s="543"/>
      <c r="AG15" s="544"/>
      <c r="AH15" s="544"/>
      <c r="AI15" s="545"/>
      <c r="AJ15" s="545"/>
      <c r="AK15" s="538"/>
      <c r="AL15" s="546"/>
      <c r="AM15" s="547"/>
      <c r="AN15" s="548"/>
      <c r="AO15" s="549"/>
      <c r="AP15" s="550"/>
      <c r="AQ15" s="550"/>
      <c r="AR15" s="551"/>
      <c r="AS15" s="552"/>
      <c r="AT15" s="552"/>
      <c r="AU15" s="553"/>
      <c r="AV15" s="553"/>
      <c r="AW15" s="552"/>
      <c r="AX15" s="552"/>
      <c r="AY15" s="552"/>
      <c r="AZ15" s="552"/>
      <c r="BA15" s="552"/>
      <c r="BB15" s="552"/>
      <c r="BC15" s="552"/>
      <c r="BD15" s="552"/>
      <c r="BE15" s="552"/>
      <c r="BF15" s="552"/>
      <c r="BG15" s="552"/>
      <c r="BH15" s="552"/>
      <c r="BI15" s="553"/>
      <c r="BJ15" s="553"/>
      <c r="BK15" s="552"/>
      <c r="BL15" s="552"/>
      <c r="BM15" s="552"/>
      <c r="BN15" s="552"/>
      <c r="BO15" s="552"/>
      <c r="BP15" s="553"/>
      <c r="BQ15" s="553"/>
      <c r="BR15" s="552"/>
      <c r="BS15" s="553"/>
      <c r="BT15" s="553"/>
      <c r="BU15" s="553"/>
      <c r="BV15" s="553"/>
      <c r="BW15" s="553"/>
      <c r="BX15" s="554"/>
      <c r="BY15" s="555"/>
      <c r="BZ15" s="556"/>
      <c r="CA15" s="556"/>
      <c r="CB15" s="556"/>
      <c r="CC15" s="556"/>
      <c r="CD15" s="556"/>
      <c r="CE15" s="556"/>
      <c r="CF15" s="556"/>
      <c r="CG15" s="556"/>
      <c r="CH15" s="556"/>
      <c r="CI15" s="556"/>
      <c r="CJ15" s="556"/>
      <c r="CK15" s="556"/>
      <c r="CL15" s="556"/>
      <c r="CM15" s="556"/>
      <c r="CN15" s="556"/>
      <c r="CO15" s="556"/>
      <c r="CP15" s="556"/>
      <c r="CQ15" s="556"/>
      <c r="CR15" s="556"/>
      <c r="CS15" s="556"/>
      <c r="CT15" s="556"/>
      <c r="CU15" s="556"/>
      <c r="CV15" s="556"/>
      <c r="CW15" s="556"/>
      <c r="CX15" s="556"/>
      <c r="CY15" s="556"/>
      <c r="CZ15" s="556"/>
      <c r="DA15" s="556"/>
      <c r="DB15" s="555"/>
      <c r="DC15" s="556"/>
      <c r="DD15" s="556"/>
      <c r="DE15" s="556"/>
      <c r="DF15" s="556"/>
      <c r="DG15" s="556"/>
      <c r="DH15" s="556"/>
      <c r="DI15" s="556"/>
      <c r="DJ15" s="556"/>
      <c r="DK15" s="556"/>
      <c r="DL15" s="556"/>
      <c r="DM15" s="556"/>
      <c r="DN15" s="556"/>
      <c r="DO15" s="556"/>
      <c r="DP15" s="556"/>
      <c r="DQ15" s="556"/>
      <c r="DR15" s="556"/>
      <c r="DS15" s="556"/>
      <c r="DT15" s="556"/>
      <c r="DU15" s="556"/>
      <c r="DV15" s="556"/>
      <c r="DW15" s="556"/>
      <c r="DX15" s="556"/>
      <c r="DY15" s="556"/>
      <c r="DZ15" s="556"/>
      <c r="EA15" s="556"/>
      <c r="EB15" s="556"/>
      <c r="EC15" s="556"/>
      <c r="ED15" s="556"/>
      <c r="EE15" s="556"/>
      <c r="EF15" s="556"/>
      <c r="EG15" s="556"/>
      <c r="EH15" s="555"/>
      <c r="EI15" s="556"/>
      <c r="EJ15" s="556"/>
      <c r="EK15" s="556"/>
      <c r="EL15" s="556"/>
      <c r="EM15" s="556"/>
      <c r="EN15" s="556"/>
      <c r="EO15" s="556"/>
      <c r="EP15" s="556"/>
      <c r="EQ15" s="556"/>
      <c r="ER15" s="556"/>
      <c r="ES15" s="556"/>
      <c r="ET15" s="556"/>
      <c r="EU15" s="556"/>
      <c r="EV15" s="556"/>
      <c r="EW15" s="556"/>
      <c r="EX15" s="556"/>
      <c r="EY15" s="556"/>
      <c r="EZ15" s="556"/>
      <c r="FA15" s="556"/>
      <c r="FB15" s="556"/>
      <c r="FC15" s="556"/>
      <c r="FD15" s="556"/>
      <c r="FE15" s="556"/>
      <c r="FF15" s="556"/>
      <c r="FG15" s="556"/>
      <c r="FH15" s="556"/>
      <c r="FI15" s="556"/>
      <c r="FJ15" s="556"/>
      <c r="FK15" s="556"/>
      <c r="FL15" s="556"/>
      <c r="FM15" s="555"/>
      <c r="FN15" s="556"/>
      <c r="FO15" s="556"/>
      <c r="FP15" s="556"/>
      <c r="FQ15" s="556"/>
      <c r="FR15" s="556"/>
      <c r="FS15" s="556"/>
      <c r="FT15" s="556"/>
      <c r="FU15" s="556"/>
      <c r="FV15" s="556"/>
      <c r="FW15" s="556"/>
      <c r="FX15" s="556"/>
      <c r="FY15" s="556"/>
      <c r="FZ15" s="556"/>
      <c r="GA15" s="556"/>
      <c r="GB15" s="556"/>
      <c r="GC15" s="556"/>
      <c r="GD15" s="556"/>
      <c r="GE15" s="556"/>
      <c r="GF15" s="556"/>
      <c r="GG15" s="556"/>
      <c r="GH15" s="556"/>
      <c r="GI15" s="556"/>
      <c r="GJ15" s="556"/>
      <c r="GK15" s="556"/>
      <c r="GL15" s="556"/>
      <c r="GM15" s="556"/>
      <c r="GN15" s="556"/>
      <c r="GO15" s="556"/>
      <c r="GP15" s="556"/>
      <c r="GQ15" s="556"/>
      <c r="GR15" s="556"/>
      <c r="GS15" s="555"/>
      <c r="GT15" s="555"/>
      <c r="GU15" s="555"/>
      <c r="GV15" s="555"/>
      <c r="GW15" s="555"/>
      <c r="GX15" s="555"/>
      <c r="GY15" s="555"/>
    </row>
    <row r="16" ht="24.0" customHeight="1">
      <c r="A16" s="530"/>
      <c r="B16" s="531"/>
      <c r="C16" s="531"/>
      <c r="D16" s="532"/>
      <c r="E16" s="532"/>
      <c r="F16" s="532"/>
      <c r="G16" s="533"/>
      <c r="H16" s="534"/>
      <c r="I16" s="535"/>
      <c r="J16" s="536"/>
      <c r="K16" s="537"/>
      <c r="L16" s="537"/>
      <c r="M16" s="537"/>
      <c r="N16" s="537"/>
      <c r="O16" s="537"/>
      <c r="P16" s="537"/>
      <c r="Q16" s="537"/>
      <c r="R16" s="538"/>
      <c r="S16" s="538"/>
      <c r="T16" s="538"/>
      <c r="U16" s="538"/>
      <c r="V16" s="538"/>
      <c r="W16" s="534"/>
      <c r="X16" s="539"/>
      <c r="Y16" s="540"/>
      <c r="Z16" s="539"/>
      <c r="AA16" s="541"/>
      <c r="AB16" s="542"/>
      <c r="AC16" s="542"/>
      <c r="AD16" s="542"/>
      <c r="AE16" s="541"/>
      <c r="AF16" s="543"/>
      <c r="AG16" s="544"/>
      <c r="AH16" s="544"/>
      <c r="AI16" s="545"/>
      <c r="AJ16" s="545"/>
      <c r="AK16" s="538"/>
      <c r="AL16" s="546"/>
      <c r="AM16" s="547"/>
      <c r="AN16" s="548"/>
      <c r="AO16" s="549"/>
      <c r="AP16" s="550"/>
      <c r="AQ16" s="550"/>
      <c r="AR16" s="551"/>
      <c r="AS16" s="552"/>
      <c r="AT16" s="552"/>
      <c r="AU16" s="553"/>
      <c r="AV16" s="553"/>
      <c r="AW16" s="552"/>
      <c r="AX16" s="552"/>
      <c r="AY16" s="552"/>
      <c r="AZ16" s="552"/>
      <c r="BA16" s="552"/>
      <c r="BB16" s="552"/>
      <c r="BC16" s="552"/>
      <c r="BD16" s="552"/>
      <c r="BE16" s="552"/>
      <c r="BF16" s="552"/>
      <c r="BG16" s="552"/>
      <c r="BH16" s="552"/>
      <c r="BI16" s="553"/>
      <c r="BJ16" s="553"/>
      <c r="BK16" s="552"/>
      <c r="BL16" s="552"/>
      <c r="BM16" s="552"/>
      <c r="BN16" s="552"/>
      <c r="BO16" s="552"/>
      <c r="BP16" s="553"/>
      <c r="BQ16" s="553"/>
      <c r="BR16" s="552"/>
      <c r="BS16" s="553"/>
      <c r="BT16" s="553"/>
      <c r="BU16" s="553"/>
      <c r="BV16" s="553"/>
      <c r="BW16" s="553"/>
      <c r="BX16" s="554"/>
      <c r="BY16" s="555"/>
      <c r="BZ16" s="556"/>
      <c r="CA16" s="556"/>
      <c r="CB16" s="556"/>
      <c r="CC16" s="556"/>
      <c r="CD16" s="556"/>
      <c r="CE16" s="556"/>
      <c r="CF16" s="556"/>
      <c r="CG16" s="556"/>
      <c r="CH16" s="556"/>
      <c r="CI16" s="556"/>
      <c r="CJ16" s="556"/>
      <c r="CK16" s="556"/>
      <c r="CL16" s="556"/>
      <c r="CM16" s="556"/>
      <c r="CN16" s="556"/>
      <c r="CO16" s="556"/>
      <c r="CP16" s="556"/>
      <c r="CQ16" s="556"/>
      <c r="CR16" s="556"/>
      <c r="CS16" s="556"/>
      <c r="CT16" s="556"/>
      <c r="CU16" s="556"/>
      <c r="CV16" s="556"/>
      <c r="CW16" s="556"/>
      <c r="CX16" s="556"/>
      <c r="CY16" s="556"/>
      <c r="CZ16" s="556"/>
      <c r="DA16" s="556"/>
      <c r="DB16" s="555"/>
      <c r="DC16" s="556"/>
      <c r="DD16" s="556"/>
      <c r="DE16" s="556"/>
      <c r="DF16" s="556"/>
      <c r="DG16" s="556"/>
      <c r="DH16" s="556"/>
      <c r="DI16" s="556"/>
      <c r="DJ16" s="556"/>
      <c r="DK16" s="556"/>
      <c r="DL16" s="556"/>
      <c r="DM16" s="556"/>
      <c r="DN16" s="556"/>
      <c r="DO16" s="556"/>
      <c r="DP16" s="556"/>
      <c r="DQ16" s="556"/>
      <c r="DR16" s="556"/>
      <c r="DS16" s="556"/>
      <c r="DT16" s="556"/>
      <c r="DU16" s="556"/>
      <c r="DV16" s="556"/>
      <c r="DW16" s="556"/>
      <c r="DX16" s="556"/>
      <c r="DY16" s="556"/>
      <c r="DZ16" s="556"/>
      <c r="EA16" s="556"/>
      <c r="EB16" s="556"/>
      <c r="EC16" s="556"/>
      <c r="ED16" s="556"/>
      <c r="EE16" s="556"/>
      <c r="EF16" s="556"/>
      <c r="EG16" s="556"/>
      <c r="EH16" s="555"/>
      <c r="EI16" s="556"/>
      <c r="EJ16" s="556"/>
      <c r="EK16" s="556"/>
      <c r="EL16" s="556"/>
      <c r="EM16" s="556"/>
      <c r="EN16" s="556"/>
      <c r="EO16" s="556"/>
      <c r="EP16" s="556"/>
      <c r="EQ16" s="556"/>
      <c r="ER16" s="556"/>
      <c r="ES16" s="556"/>
      <c r="ET16" s="556"/>
      <c r="EU16" s="556"/>
      <c r="EV16" s="556"/>
      <c r="EW16" s="556"/>
      <c r="EX16" s="556"/>
      <c r="EY16" s="556"/>
      <c r="EZ16" s="556"/>
      <c r="FA16" s="556"/>
      <c r="FB16" s="556"/>
      <c r="FC16" s="556"/>
      <c r="FD16" s="556"/>
      <c r="FE16" s="556"/>
      <c r="FF16" s="556"/>
      <c r="FG16" s="556"/>
      <c r="FH16" s="556"/>
      <c r="FI16" s="556"/>
      <c r="FJ16" s="556"/>
      <c r="FK16" s="556"/>
      <c r="FL16" s="556"/>
      <c r="FM16" s="555"/>
      <c r="FN16" s="556"/>
      <c r="FO16" s="556"/>
      <c r="FP16" s="556"/>
      <c r="FQ16" s="556"/>
      <c r="FR16" s="556"/>
      <c r="FS16" s="556"/>
      <c r="FT16" s="556"/>
      <c r="FU16" s="556"/>
      <c r="FV16" s="556"/>
      <c r="FW16" s="556"/>
      <c r="FX16" s="556"/>
      <c r="FY16" s="556"/>
      <c r="FZ16" s="556"/>
      <c r="GA16" s="556"/>
      <c r="GB16" s="556"/>
      <c r="GC16" s="556"/>
      <c r="GD16" s="556"/>
      <c r="GE16" s="556"/>
      <c r="GF16" s="556"/>
      <c r="GG16" s="556"/>
      <c r="GH16" s="556"/>
      <c r="GI16" s="556"/>
      <c r="GJ16" s="556"/>
      <c r="GK16" s="556"/>
      <c r="GL16" s="556"/>
      <c r="GM16" s="556"/>
      <c r="GN16" s="556"/>
      <c r="GO16" s="556"/>
      <c r="GP16" s="556"/>
      <c r="GQ16" s="556"/>
      <c r="GR16" s="556"/>
      <c r="GS16" s="555"/>
      <c r="GT16" s="555"/>
      <c r="GU16" s="555"/>
      <c r="GV16" s="555"/>
      <c r="GW16" s="555"/>
      <c r="GX16" s="555"/>
      <c r="GY16" s="555"/>
    </row>
    <row r="17" ht="24.0" customHeight="1">
      <c r="A17" s="530"/>
      <c r="B17" s="531"/>
      <c r="C17" s="531"/>
      <c r="D17" s="532"/>
      <c r="E17" s="532"/>
      <c r="F17" s="532"/>
      <c r="G17" s="533"/>
      <c r="H17" s="534"/>
      <c r="I17" s="535"/>
      <c r="J17" s="536"/>
      <c r="K17" s="537"/>
      <c r="L17" s="537"/>
      <c r="M17" s="537"/>
      <c r="N17" s="537"/>
      <c r="O17" s="537"/>
      <c r="P17" s="537"/>
      <c r="Q17" s="537"/>
      <c r="R17" s="538"/>
      <c r="S17" s="538"/>
      <c r="T17" s="538"/>
      <c r="U17" s="538"/>
      <c r="V17" s="538"/>
      <c r="W17" s="534"/>
      <c r="X17" s="539"/>
      <c r="Y17" s="540"/>
      <c r="Z17" s="539"/>
      <c r="AA17" s="541"/>
      <c r="AB17" s="542"/>
      <c r="AC17" s="542"/>
      <c r="AD17" s="542"/>
      <c r="AE17" s="541"/>
      <c r="AF17" s="543"/>
      <c r="AG17" s="544"/>
      <c r="AH17" s="544"/>
      <c r="AI17" s="545"/>
      <c r="AJ17" s="545"/>
      <c r="AK17" s="538"/>
      <c r="AL17" s="546"/>
      <c r="AM17" s="547"/>
      <c r="AN17" s="548"/>
      <c r="AO17" s="549"/>
      <c r="AP17" s="550"/>
      <c r="AQ17" s="550"/>
      <c r="AR17" s="551"/>
      <c r="AS17" s="552"/>
      <c r="AT17" s="552"/>
      <c r="AU17" s="553"/>
      <c r="AV17" s="553"/>
      <c r="AW17" s="552"/>
      <c r="AX17" s="552"/>
      <c r="AY17" s="552"/>
      <c r="AZ17" s="552"/>
      <c r="BA17" s="552"/>
      <c r="BB17" s="552"/>
      <c r="BC17" s="552"/>
      <c r="BD17" s="552"/>
      <c r="BE17" s="552"/>
      <c r="BF17" s="552"/>
      <c r="BG17" s="552"/>
      <c r="BH17" s="552"/>
      <c r="BI17" s="553"/>
      <c r="BJ17" s="553"/>
      <c r="BK17" s="552"/>
      <c r="BL17" s="552"/>
      <c r="BM17" s="552"/>
      <c r="BN17" s="552"/>
      <c r="BO17" s="552"/>
      <c r="BP17" s="553"/>
      <c r="BQ17" s="553"/>
      <c r="BR17" s="552"/>
      <c r="BS17" s="553"/>
      <c r="BT17" s="553"/>
      <c r="BU17" s="553"/>
      <c r="BV17" s="553"/>
      <c r="BW17" s="553"/>
      <c r="BX17" s="554"/>
      <c r="BY17" s="555"/>
      <c r="BZ17" s="556"/>
      <c r="CA17" s="556"/>
      <c r="CB17" s="556"/>
      <c r="CC17" s="556"/>
      <c r="CD17" s="556"/>
      <c r="CE17" s="556"/>
      <c r="CF17" s="556"/>
      <c r="CG17" s="556"/>
      <c r="CH17" s="556"/>
      <c r="CI17" s="556"/>
      <c r="CJ17" s="556"/>
      <c r="CK17" s="556"/>
      <c r="CL17" s="556"/>
      <c r="CM17" s="556"/>
      <c r="CN17" s="556"/>
      <c r="CO17" s="556"/>
      <c r="CP17" s="556"/>
      <c r="CQ17" s="556"/>
      <c r="CR17" s="556"/>
      <c r="CS17" s="556"/>
      <c r="CT17" s="556"/>
      <c r="CU17" s="556"/>
      <c r="CV17" s="556"/>
      <c r="CW17" s="556"/>
      <c r="CX17" s="556"/>
      <c r="CY17" s="556"/>
      <c r="CZ17" s="556"/>
      <c r="DA17" s="556"/>
      <c r="DB17" s="555"/>
      <c r="DC17" s="556"/>
      <c r="DD17" s="556"/>
      <c r="DE17" s="556"/>
      <c r="DF17" s="556"/>
      <c r="DG17" s="556"/>
      <c r="DH17" s="556"/>
      <c r="DI17" s="556"/>
      <c r="DJ17" s="556"/>
      <c r="DK17" s="556"/>
      <c r="DL17" s="556"/>
      <c r="DM17" s="556"/>
      <c r="DN17" s="556"/>
      <c r="DO17" s="556"/>
      <c r="DP17" s="556"/>
      <c r="DQ17" s="556"/>
      <c r="DR17" s="556"/>
      <c r="DS17" s="556"/>
      <c r="DT17" s="556"/>
      <c r="DU17" s="556"/>
      <c r="DV17" s="556"/>
      <c r="DW17" s="556"/>
      <c r="DX17" s="556"/>
      <c r="DY17" s="556"/>
      <c r="DZ17" s="556"/>
      <c r="EA17" s="556"/>
      <c r="EB17" s="556"/>
      <c r="EC17" s="556"/>
      <c r="ED17" s="556"/>
      <c r="EE17" s="556"/>
      <c r="EF17" s="556"/>
      <c r="EG17" s="556"/>
      <c r="EH17" s="555"/>
      <c r="EI17" s="556"/>
      <c r="EJ17" s="556"/>
      <c r="EK17" s="556"/>
      <c r="EL17" s="556"/>
      <c r="EM17" s="556"/>
      <c r="EN17" s="556"/>
      <c r="EO17" s="556"/>
      <c r="EP17" s="556"/>
      <c r="EQ17" s="556"/>
      <c r="ER17" s="556"/>
      <c r="ES17" s="556"/>
      <c r="ET17" s="556"/>
      <c r="EU17" s="556"/>
      <c r="EV17" s="556"/>
      <c r="EW17" s="556"/>
      <c r="EX17" s="556"/>
      <c r="EY17" s="556"/>
      <c r="EZ17" s="556"/>
      <c r="FA17" s="556"/>
      <c r="FB17" s="556"/>
      <c r="FC17" s="556"/>
      <c r="FD17" s="556"/>
      <c r="FE17" s="556"/>
      <c r="FF17" s="556"/>
      <c r="FG17" s="556"/>
      <c r="FH17" s="556"/>
      <c r="FI17" s="556"/>
      <c r="FJ17" s="556"/>
      <c r="FK17" s="556"/>
      <c r="FL17" s="556"/>
      <c r="FM17" s="555"/>
      <c r="FN17" s="556"/>
      <c r="FO17" s="556"/>
      <c r="FP17" s="556"/>
      <c r="FQ17" s="556"/>
      <c r="FR17" s="556"/>
      <c r="FS17" s="556"/>
      <c r="FT17" s="556"/>
      <c r="FU17" s="556"/>
      <c r="FV17" s="556"/>
      <c r="FW17" s="556"/>
      <c r="FX17" s="556"/>
      <c r="FY17" s="556"/>
      <c r="FZ17" s="556"/>
      <c r="GA17" s="556"/>
      <c r="GB17" s="556"/>
      <c r="GC17" s="556"/>
      <c r="GD17" s="556"/>
      <c r="GE17" s="556"/>
      <c r="GF17" s="556"/>
      <c r="GG17" s="556"/>
      <c r="GH17" s="556"/>
      <c r="GI17" s="556"/>
      <c r="GJ17" s="556"/>
      <c r="GK17" s="556"/>
      <c r="GL17" s="556"/>
      <c r="GM17" s="556"/>
      <c r="GN17" s="556"/>
      <c r="GO17" s="556"/>
      <c r="GP17" s="556"/>
      <c r="GQ17" s="556"/>
      <c r="GR17" s="556"/>
      <c r="GS17" s="555"/>
      <c r="GT17" s="555"/>
      <c r="GU17" s="555"/>
      <c r="GV17" s="555"/>
      <c r="GW17" s="555"/>
      <c r="GX17" s="555"/>
      <c r="GY17" s="555"/>
    </row>
    <row r="18" ht="24.0" customHeight="1">
      <c r="A18" s="530"/>
      <c r="B18" s="531"/>
      <c r="C18" s="531"/>
      <c r="D18" s="532"/>
      <c r="E18" s="532"/>
      <c r="F18" s="532"/>
      <c r="G18" s="533"/>
      <c r="H18" s="534"/>
      <c r="I18" s="535"/>
      <c r="J18" s="536"/>
      <c r="K18" s="537"/>
      <c r="L18" s="537"/>
      <c r="M18" s="537"/>
      <c r="N18" s="537"/>
      <c r="O18" s="537"/>
      <c r="P18" s="537"/>
      <c r="Q18" s="537"/>
      <c r="R18" s="538"/>
      <c r="S18" s="538"/>
      <c r="T18" s="538"/>
      <c r="U18" s="538"/>
      <c r="V18" s="538"/>
      <c r="W18" s="534"/>
      <c r="X18" s="539"/>
      <c r="Y18" s="540"/>
      <c r="Z18" s="539"/>
      <c r="AA18" s="541"/>
      <c r="AB18" s="542"/>
      <c r="AC18" s="542"/>
      <c r="AD18" s="542"/>
      <c r="AE18" s="541"/>
      <c r="AF18" s="543"/>
      <c r="AG18" s="544"/>
      <c r="AH18" s="544"/>
      <c r="AI18" s="545"/>
      <c r="AJ18" s="545"/>
      <c r="AK18" s="538"/>
      <c r="AL18" s="546"/>
      <c r="AM18" s="547"/>
      <c r="AN18" s="548"/>
      <c r="AO18" s="549"/>
      <c r="AP18" s="550"/>
      <c r="AQ18" s="550"/>
      <c r="AR18" s="551"/>
      <c r="AS18" s="552"/>
      <c r="AT18" s="552"/>
      <c r="AU18" s="553"/>
      <c r="AV18" s="553"/>
      <c r="AW18" s="552"/>
      <c r="AX18" s="552"/>
      <c r="AY18" s="552"/>
      <c r="AZ18" s="552"/>
      <c r="BA18" s="552"/>
      <c r="BB18" s="552"/>
      <c r="BC18" s="552"/>
      <c r="BD18" s="552"/>
      <c r="BE18" s="552"/>
      <c r="BF18" s="552"/>
      <c r="BG18" s="552"/>
      <c r="BH18" s="552"/>
      <c r="BI18" s="553"/>
      <c r="BJ18" s="553"/>
      <c r="BK18" s="552"/>
      <c r="BL18" s="552"/>
      <c r="BM18" s="552"/>
      <c r="BN18" s="552"/>
      <c r="BO18" s="552"/>
      <c r="BP18" s="553"/>
      <c r="BQ18" s="553"/>
      <c r="BR18" s="552"/>
      <c r="BS18" s="553"/>
      <c r="BT18" s="553"/>
      <c r="BU18" s="553"/>
      <c r="BV18" s="553"/>
      <c r="BW18" s="553"/>
      <c r="BX18" s="554"/>
      <c r="BY18" s="555"/>
      <c r="BZ18" s="556"/>
      <c r="CA18" s="556"/>
      <c r="CB18" s="556"/>
      <c r="CC18" s="556"/>
      <c r="CD18" s="556"/>
      <c r="CE18" s="556"/>
      <c r="CF18" s="556"/>
      <c r="CG18" s="556"/>
      <c r="CH18" s="556"/>
      <c r="CI18" s="556"/>
      <c r="CJ18" s="556"/>
      <c r="CK18" s="556"/>
      <c r="CL18" s="556"/>
      <c r="CM18" s="556"/>
      <c r="CN18" s="556"/>
      <c r="CO18" s="556"/>
      <c r="CP18" s="556"/>
      <c r="CQ18" s="556"/>
      <c r="CR18" s="556"/>
      <c r="CS18" s="556"/>
      <c r="CT18" s="556"/>
      <c r="CU18" s="556"/>
      <c r="CV18" s="556"/>
      <c r="CW18" s="556"/>
      <c r="CX18" s="556"/>
      <c r="CY18" s="556"/>
      <c r="CZ18" s="556"/>
      <c r="DA18" s="556"/>
      <c r="DB18" s="555"/>
      <c r="DC18" s="556"/>
      <c r="DD18" s="556"/>
      <c r="DE18" s="556"/>
      <c r="DF18" s="556"/>
      <c r="DG18" s="556"/>
      <c r="DH18" s="556"/>
      <c r="DI18" s="556"/>
      <c r="DJ18" s="556"/>
      <c r="DK18" s="556"/>
      <c r="DL18" s="556"/>
      <c r="DM18" s="556"/>
      <c r="DN18" s="556"/>
      <c r="DO18" s="556"/>
      <c r="DP18" s="556"/>
      <c r="DQ18" s="556"/>
      <c r="DR18" s="556"/>
      <c r="DS18" s="556"/>
      <c r="DT18" s="556"/>
      <c r="DU18" s="556"/>
      <c r="DV18" s="556"/>
      <c r="DW18" s="556"/>
      <c r="DX18" s="556"/>
      <c r="DY18" s="556"/>
      <c r="DZ18" s="556"/>
      <c r="EA18" s="556"/>
      <c r="EB18" s="556"/>
      <c r="EC18" s="556"/>
      <c r="ED18" s="556"/>
      <c r="EE18" s="556"/>
      <c r="EF18" s="556"/>
      <c r="EG18" s="556"/>
      <c r="EH18" s="555"/>
      <c r="EI18" s="556"/>
      <c r="EJ18" s="556"/>
      <c r="EK18" s="556"/>
      <c r="EL18" s="556"/>
      <c r="EM18" s="556"/>
      <c r="EN18" s="556"/>
      <c r="EO18" s="556"/>
      <c r="EP18" s="556"/>
      <c r="EQ18" s="556"/>
      <c r="ER18" s="556"/>
      <c r="ES18" s="556"/>
      <c r="ET18" s="556"/>
      <c r="EU18" s="556"/>
      <c r="EV18" s="556"/>
      <c r="EW18" s="556"/>
      <c r="EX18" s="556"/>
      <c r="EY18" s="556"/>
      <c r="EZ18" s="556"/>
      <c r="FA18" s="556"/>
      <c r="FB18" s="556"/>
      <c r="FC18" s="556"/>
      <c r="FD18" s="556"/>
      <c r="FE18" s="556"/>
      <c r="FF18" s="556"/>
      <c r="FG18" s="556"/>
      <c r="FH18" s="556"/>
      <c r="FI18" s="556"/>
      <c r="FJ18" s="556"/>
      <c r="FK18" s="556"/>
      <c r="FL18" s="556"/>
      <c r="FM18" s="555"/>
      <c r="FN18" s="556"/>
      <c r="FO18" s="556"/>
      <c r="FP18" s="556"/>
      <c r="FQ18" s="556"/>
      <c r="FR18" s="556"/>
      <c r="FS18" s="556"/>
      <c r="FT18" s="556"/>
      <c r="FU18" s="556"/>
      <c r="FV18" s="556"/>
      <c r="FW18" s="556"/>
      <c r="FX18" s="556"/>
      <c r="FY18" s="556"/>
      <c r="FZ18" s="556"/>
      <c r="GA18" s="556"/>
      <c r="GB18" s="556"/>
      <c r="GC18" s="556"/>
      <c r="GD18" s="556"/>
      <c r="GE18" s="556"/>
      <c r="GF18" s="556"/>
      <c r="GG18" s="556"/>
      <c r="GH18" s="556"/>
      <c r="GI18" s="556"/>
      <c r="GJ18" s="556"/>
      <c r="GK18" s="556"/>
      <c r="GL18" s="556"/>
      <c r="GM18" s="556"/>
      <c r="GN18" s="556"/>
      <c r="GO18" s="556"/>
      <c r="GP18" s="556"/>
      <c r="GQ18" s="556"/>
      <c r="GR18" s="556"/>
      <c r="GS18" s="555"/>
      <c r="GT18" s="555"/>
      <c r="GU18" s="555"/>
      <c r="GV18" s="555"/>
      <c r="GW18" s="555"/>
      <c r="GX18" s="555"/>
      <c r="GY18" s="555"/>
    </row>
    <row r="19" ht="24.0" customHeight="1">
      <c r="A19" s="530"/>
      <c r="B19" s="531"/>
      <c r="C19" s="531"/>
      <c r="D19" s="532"/>
      <c r="E19" s="532"/>
      <c r="F19" s="532"/>
      <c r="G19" s="533"/>
      <c r="H19" s="534"/>
      <c r="I19" s="535"/>
      <c r="J19" s="536"/>
      <c r="K19" s="537"/>
      <c r="L19" s="537"/>
      <c r="M19" s="537"/>
      <c r="N19" s="537"/>
      <c r="O19" s="537"/>
      <c r="P19" s="537"/>
      <c r="Q19" s="537"/>
      <c r="R19" s="538"/>
      <c r="S19" s="538"/>
      <c r="T19" s="538"/>
      <c r="U19" s="538"/>
      <c r="V19" s="538"/>
      <c r="W19" s="534"/>
      <c r="X19" s="539"/>
      <c r="Y19" s="540"/>
      <c r="Z19" s="539"/>
      <c r="AA19" s="541"/>
      <c r="AB19" s="542"/>
      <c r="AC19" s="542"/>
      <c r="AD19" s="542"/>
      <c r="AE19" s="541"/>
      <c r="AF19" s="543"/>
      <c r="AG19" s="544"/>
      <c r="AH19" s="544"/>
      <c r="AI19" s="545"/>
      <c r="AJ19" s="545"/>
      <c r="AK19" s="538"/>
      <c r="AL19" s="546"/>
      <c r="AM19" s="547"/>
      <c r="AN19" s="548"/>
      <c r="AO19" s="549"/>
      <c r="AP19" s="550"/>
      <c r="AQ19" s="550"/>
      <c r="AR19" s="551"/>
      <c r="AS19" s="552"/>
      <c r="AT19" s="552"/>
      <c r="AU19" s="553"/>
      <c r="AV19" s="553"/>
      <c r="AW19" s="552"/>
      <c r="AX19" s="552"/>
      <c r="AY19" s="552"/>
      <c r="AZ19" s="552"/>
      <c r="BA19" s="552"/>
      <c r="BB19" s="552"/>
      <c r="BC19" s="552"/>
      <c r="BD19" s="552"/>
      <c r="BE19" s="552"/>
      <c r="BF19" s="552"/>
      <c r="BG19" s="552"/>
      <c r="BH19" s="552"/>
      <c r="BI19" s="553"/>
      <c r="BJ19" s="553"/>
      <c r="BK19" s="552"/>
      <c r="BL19" s="552"/>
      <c r="BM19" s="552"/>
      <c r="BN19" s="552"/>
      <c r="BO19" s="552"/>
      <c r="BP19" s="553"/>
      <c r="BQ19" s="553"/>
      <c r="BR19" s="552"/>
      <c r="BS19" s="553"/>
      <c r="BT19" s="553"/>
      <c r="BU19" s="553"/>
      <c r="BV19" s="553"/>
      <c r="BW19" s="553"/>
      <c r="BX19" s="554"/>
      <c r="BY19" s="555"/>
      <c r="BZ19" s="556"/>
      <c r="CA19" s="556"/>
      <c r="CB19" s="556"/>
      <c r="CC19" s="556"/>
      <c r="CD19" s="556"/>
      <c r="CE19" s="556"/>
      <c r="CF19" s="556"/>
      <c r="CG19" s="556"/>
      <c r="CH19" s="556"/>
      <c r="CI19" s="556"/>
      <c r="CJ19" s="556"/>
      <c r="CK19" s="556"/>
      <c r="CL19" s="556"/>
      <c r="CM19" s="556"/>
      <c r="CN19" s="556"/>
      <c r="CO19" s="556"/>
      <c r="CP19" s="556"/>
      <c r="CQ19" s="556"/>
      <c r="CR19" s="556"/>
      <c r="CS19" s="556"/>
      <c r="CT19" s="556"/>
      <c r="CU19" s="556"/>
      <c r="CV19" s="556"/>
      <c r="CW19" s="556"/>
      <c r="CX19" s="556"/>
      <c r="CY19" s="556"/>
      <c r="CZ19" s="556"/>
      <c r="DA19" s="556"/>
      <c r="DB19" s="555"/>
      <c r="DC19" s="556"/>
      <c r="DD19" s="556"/>
      <c r="DE19" s="556"/>
      <c r="DF19" s="556"/>
      <c r="DG19" s="556"/>
      <c r="DH19" s="556"/>
      <c r="DI19" s="556"/>
      <c r="DJ19" s="556"/>
      <c r="DK19" s="556"/>
      <c r="DL19" s="556"/>
      <c r="DM19" s="556"/>
      <c r="DN19" s="556"/>
      <c r="DO19" s="556"/>
      <c r="DP19" s="556"/>
      <c r="DQ19" s="556"/>
      <c r="DR19" s="556"/>
      <c r="DS19" s="556"/>
      <c r="DT19" s="556"/>
      <c r="DU19" s="556"/>
      <c r="DV19" s="556"/>
      <c r="DW19" s="556"/>
      <c r="DX19" s="556"/>
      <c r="DY19" s="556"/>
      <c r="DZ19" s="556"/>
      <c r="EA19" s="556"/>
      <c r="EB19" s="556"/>
      <c r="EC19" s="556"/>
      <c r="ED19" s="556"/>
      <c r="EE19" s="556"/>
      <c r="EF19" s="556"/>
      <c r="EG19" s="556"/>
      <c r="EH19" s="555"/>
      <c r="EI19" s="556"/>
      <c r="EJ19" s="556"/>
      <c r="EK19" s="556"/>
      <c r="EL19" s="556"/>
      <c r="EM19" s="556"/>
      <c r="EN19" s="556"/>
      <c r="EO19" s="556"/>
      <c r="EP19" s="556"/>
      <c r="EQ19" s="556"/>
      <c r="ER19" s="556"/>
      <c r="ES19" s="556"/>
      <c r="ET19" s="556"/>
      <c r="EU19" s="556"/>
      <c r="EV19" s="556"/>
      <c r="EW19" s="556"/>
      <c r="EX19" s="556"/>
      <c r="EY19" s="556"/>
      <c r="EZ19" s="556"/>
      <c r="FA19" s="556"/>
      <c r="FB19" s="556"/>
      <c r="FC19" s="556"/>
      <c r="FD19" s="556"/>
      <c r="FE19" s="556"/>
      <c r="FF19" s="556"/>
      <c r="FG19" s="556"/>
      <c r="FH19" s="556"/>
      <c r="FI19" s="556"/>
      <c r="FJ19" s="556"/>
      <c r="FK19" s="556"/>
      <c r="FL19" s="556"/>
      <c r="FM19" s="555"/>
      <c r="FN19" s="556"/>
      <c r="FO19" s="556"/>
      <c r="FP19" s="556"/>
      <c r="FQ19" s="556"/>
      <c r="FR19" s="556"/>
      <c r="FS19" s="556"/>
      <c r="FT19" s="556"/>
      <c r="FU19" s="556"/>
      <c r="FV19" s="556"/>
      <c r="FW19" s="556"/>
      <c r="FX19" s="556"/>
      <c r="FY19" s="556"/>
      <c r="FZ19" s="556"/>
      <c r="GA19" s="556"/>
      <c r="GB19" s="556"/>
      <c r="GC19" s="556"/>
      <c r="GD19" s="556"/>
      <c r="GE19" s="556"/>
      <c r="GF19" s="556"/>
      <c r="GG19" s="556"/>
      <c r="GH19" s="556"/>
      <c r="GI19" s="556"/>
      <c r="GJ19" s="556"/>
      <c r="GK19" s="556"/>
      <c r="GL19" s="556"/>
      <c r="GM19" s="556"/>
      <c r="GN19" s="556"/>
      <c r="GO19" s="556"/>
      <c r="GP19" s="556"/>
      <c r="GQ19" s="556"/>
      <c r="GR19" s="556"/>
      <c r="GS19" s="555"/>
      <c r="GT19" s="555"/>
      <c r="GU19" s="555"/>
      <c r="GV19" s="555"/>
      <c r="GW19" s="555"/>
      <c r="GX19" s="555"/>
      <c r="GY19" s="555"/>
    </row>
    <row r="20" ht="24.0" customHeight="1">
      <c r="A20" s="530"/>
      <c r="B20" s="531"/>
      <c r="C20" s="531"/>
      <c r="D20" s="532"/>
      <c r="E20" s="532"/>
      <c r="F20" s="532"/>
      <c r="G20" s="533"/>
      <c r="H20" s="534"/>
      <c r="I20" s="535"/>
      <c r="J20" s="536"/>
      <c r="K20" s="537"/>
      <c r="L20" s="537"/>
      <c r="M20" s="537"/>
      <c r="N20" s="537"/>
      <c r="O20" s="537"/>
      <c r="P20" s="537"/>
      <c r="Q20" s="537"/>
      <c r="R20" s="538"/>
      <c r="S20" s="538"/>
      <c r="T20" s="538"/>
      <c r="U20" s="538"/>
      <c r="V20" s="538"/>
      <c r="W20" s="534"/>
      <c r="X20" s="539"/>
      <c r="Y20" s="540"/>
      <c r="Z20" s="539"/>
      <c r="AA20" s="541"/>
      <c r="AB20" s="542"/>
      <c r="AC20" s="542"/>
      <c r="AD20" s="542"/>
      <c r="AE20" s="541"/>
      <c r="AF20" s="543"/>
      <c r="AG20" s="544"/>
      <c r="AH20" s="544"/>
      <c r="AI20" s="545"/>
      <c r="AJ20" s="545"/>
      <c r="AK20" s="538"/>
      <c r="AL20" s="546"/>
      <c r="AM20" s="547"/>
      <c r="AN20" s="548"/>
      <c r="AO20" s="549"/>
      <c r="AP20" s="550"/>
      <c r="AQ20" s="550"/>
      <c r="AR20" s="551"/>
      <c r="AS20" s="552"/>
      <c r="AT20" s="552"/>
      <c r="AU20" s="553"/>
      <c r="AV20" s="553"/>
      <c r="AW20" s="552"/>
      <c r="AX20" s="552"/>
      <c r="AY20" s="552"/>
      <c r="AZ20" s="552"/>
      <c r="BA20" s="552"/>
      <c r="BB20" s="552"/>
      <c r="BC20" s="552"/>
      <c r="BD20" s="552"/>
      <c r="BE20" s="552"/>
      <c r="BF20" s="552"/>
      <c r="BG20" s="552"/>
      <c r="BH20" s="552"/>
      <c r="BI20" s="553"/>
      <c r="BJ20" s="553"/>
      <c r="BK20" s="552"/>
      <c r="BL20" s="552"/>
      <c r="BM20" s="552"/>
      <c r="BN20" s="552"/>
      <c r="BO20" s="552"/>
      <c r="BP20" s="553"/>
      <c r="BQ20" s="553"/>
      <c r="BR20" s="552"/>
      <c r="BS20" s="553"/>
      <c r="BT20" s="553"/>
      <c r="BU20" s="553"/>
      <c r="BV20" s="553"/>
      <c r="BW20" s="553"/>
      <c r="BX20" s="554"/>
      <c r="BY20" s="555"/>
      <c r="BZ20" s="556"/>
      <c r="CA20" s="556"/>
      <c r="CB20" s="556"/>
      <c r="CC20" s="556"/>
      <c r="CD20" s="556"/>
      <c r="CE20" s="556"/>
      <c r="CF20" s="556"/>
      <c r="CG20" s="556"/>
      <c r="CH20" s="556"/>
      <c r="CI20" s="556"/>
      <c r="CJ20" s="556"/>
      <c r="CK20" s="556"/>
      <c r="CL20" s="556"/>
      <c r="CM20" s="556"/>
      <c r="CN20" s="556"/>
      <c r="CO20" s="556"/>
      <c r="CP20" s="556"/>
      <c r="CQ20" s="556"/>
      <c r="CR20" s="556"/>
      <c r="CS20" s="556"/>
      <c r="CT20" s="556"/>
      <c r="CU20" s="556"/>
      <c r="CV20" s="556"/>
      <c r="CW20" s="556"/>
      <c r="CX20" s="556"/>
      <c r="CY20" s="556"/>
      <c r="CZ20" s="556"/>
      <c r="DA20" s="556"/>
      <c r="DB20" s="555"/>
      <c r="DC20" s="556"/>
      <c r="DD20" s="556"/>
      <c r="DE20" s="556"/>
      <c r="DF20" s="556"/>
      <c r="DG20" s="556"/>
      <c r="DH20" s="556"/>
      <c r="DI20" s="556"/>
      <c r="DJ20" s="556"/>
      <c r="DK20" s="556"/>
      <c r="DL20" s="556"/>
      <c r="DM20" s="556"/>
      <c r="DN20" s="556"/>
      <c r="DO20" s="556"/>
      <c r="DP20" s="556"/>
      <c r="DQ20" s="556"/>
      <c r="DR20" s="556"/>
      <c r="DS20" s="556"/>
      <c r="DT20" s="556"/>
      <c r="DU20" s="556"/>
      <c r="DV20" s="556"/>
      <c r="DW20" s="556"/>
      <c r="DX20" s="556"/>
      <c r="DY20" s="556"/>
      <c r="DZ20" s="556"/>
      <c r="EA20" s="556"/>
      <c r="EB20" s="556"/>
      <c r="EC20" s="556"/>
      <c r="ED20" s="556"/>
      <c r="EE20" s="556"/>
      <c r="EF20" s="556"/>
      <c r="EG20" s="556"/>
      <c r="EH20" s="555"/>
      <c r="EI20" s="556"/>
      <c r="EJ20" s="556"/>
      <c r="EK20" s="556"/>
      <c r="EL20" s="556"/>
      <c r="EM20" s="556"/>
      <c r="EN20" s="556"/>
      <c r="EO20" s="556"/>
      <c r="EP20" s="556"/>
      <c r="EQ20" s="556"/>
      <c r="ER20" s="556"/>
      <c r="ES20" s="556"/>
      <c r="ET20" s="556"/>
      <c r="EU20" s="556"/>
      <c r="EV20" s="556"/>
      <c r="EW20" s="556"/>
      <c r="EX20" s="556"/>
      <c r="EY20" s="556"/>
      <c r="EZ20" s="556"/>
      <c r="FA20" s="556"/>
      <c r="FB20" s="556"/>
      <c r="FC20" s="556"/>
      <c r="FD20" s="556"/>
      <c r="FE20" s="556"/>
      <c r="FF20" s="556"/>
      <c r="FG20" s="556"/>
      <c r="FH20" s="556"/>
      <c r="FI20" s="556"/>
      <c r="FJ20" s="556"/>
      <c r="FK20" s="556"/>
      <c r="FL20" s="556"/>
      <c r="FM20" s="555"/>
      <c r="FN20" s="556"/>
      <c r="FO20" s="556"/>
      <c r="FP20" s="556"/>
      <c r="FQ20" s="556"/>
      <c r="FR20" s="556"/>
      <c r="FS20" s="556"/>
      <c r="FT20" s="556"/>
      <c r="FU20" s="556"/>
      <c r="FV20" s="556"/>
      <c r="FW20" s="556"/>
      <c r="FX20" s="556"/>
      <c r="FY20" s="556"/>
      <c r="FZ20" s="556"/>
      <c r="GA20" s="556"/>
      <c r="GB20" s="556"/>
      <c r="GC20" s="556"/>
      <c r="GD20" s="556"/>
      <c r="GE20" s="556"/>
      <c r="GF20" s="556"/>
      <c r="GG20" s="556"/>
      <c r="GH20" s="556"/>
      <c r="GI20" s="556"/>
      <c r="GJ20" s="556"/>
      <c r="GK20" s="556"/>
      <c r="GL20" s="556"/>
      <c r="GM20" s="556"/>
      <c r="GN20" s="556"/>
      <c r="GO20" s="556"/>
      <c r="GP20" s="556"/>
      <c r="GQ20" s="556"/>
      <c r="GR20" s="556"/>
      <c r="GS20" s="555"/>
      <c r="GT20" s="555"/>
      <c r="GU20" s="555"/>
      <c r="GV20" s="555"/>
      <c r="GW20" s="555"/>
      <c r="GX20" s="555"/>
      <c r="GY20" s="555"/>
    </row>
    <row r="21" ht="24.0" customHeight="1">
      <c r="A21" s="530"/>
      <c r="B21" s="531"/>
      <c r="C21" s="531"/>
      <c r="D21" s="532"/>
      <c r="E21" s="532"/>
      <c r="F21" s="532"/>
      <c r="G21" s="533"/>
      <c r="H21" s="534"/>
      <c r="I21" s="535"/>
      <c r="J21" s="536"/>
      <c r="K21" s="537"/>
      <c r="L21" s="537"/>
      <c r="M21" s="537"/>
      <c r="N21" s="537"/>
      <c r="O21" s="537"/>
      <c r="P21" s="537"/>
      <c r="Q21" s="537"/>
      <c r="R21" s="538"/>
      <c r="S21" s="538"/>
      <c r="T21" s="538"/>
      <c r="U21" s="538"/>
      <c r="V21" s="538"/>
      <c r="W21" s="534"/>
      <c r="X21" s="539"/>
      <c r="Y21" s="540"/>
      <c r="Z21" s="539"/>
      <c r="AA21" s="541"/>
      <c r="AB21" s="542"/>
      <c r="AC21" s="542"/>
      <c r="AD21" s="542"/>
      <c r="AE21" s="541"/>
      <c r="AF21" s="543"/>
      <c r="AG21" s="544"/>
      <c r="AH21" s="544"/>
      <c r="AI21" s="545"/>
      <c r="AJ21" s="545"/>
      <c r="AK21" s="538"/>
      <c r="AL21" s="546"/>
      <c r="AM21" s="547"/>
      <c r="AN21" s="548"/>
      <c r="AO21" s="549"/>
      <c r="AP21" s="550"/>
      <c r="AQ21" s="550"/>
      <c r="AR21" s="551"/>
      <c r="AS21" s="552"/>
      <c r="AT21" s="552"/>
      <c r="AU21" s="553"/>
      <c r="AV21" s="553"/>
      <c r="AW21" s="552"/>
      <c r="AX21" s="552"/>
      <c r="AY21" s="552"/>
      <c r="AZ21" s="552"/>
      <c r="BA21" s="552"/>
      <c r="BB21" s="552"/>
      <c r="BC21" s="552"/>
      <c r="BD21" s="552"/>
      <c r="BE21" s="552"/>
      <c r="BF21" s="552"/>
      <c r="BG21" s="552"/>
      <c r="BH21" s="552"/>
      <c r="BI21" s="553"/>
      <c r="BJ21" s="553"/>
      <c r="BK21" s="552"/>
      <c r="BL21" s="552"/>
      <c r="BM21" s="552"/>
      <c r="BN21" s="552"/>
      <c r="BO21" s="552"/>
      <c r="BP21" s="553"/>
      <c r="BQ21" s="553"/>
      <c r="BR21" s="552"/>
      <c r="BS21" s="553"/>
      <c r="BT21" s="553"/>
      <c r="BU21" s="553"/>
      <c r="BV21" s="553"/>
      <c r="BW21" s="553"/>
      <c r="BX21" s="554"/>
      <c r="BY21" s="555"/>
      <c r="BZ21" s="556"/>
      <c r="CA21" s="556"/>
      <c r="CB21" s="556"/>
      <c r="CC21" s="556"/>
      <c r="CD21" s="556"/>
      <c r="CE21" s="556"/>
      <c r="CF21" s="556"/>
      <c r="CG21" s="556"/>
      <c r="CH21" s="556"/>
      <c r="CI21" s="556"/>
      <c r="CJ21" s="556"/>
      <c r="CK21" s="556"/>
      <c r="CL21" s="556"/>
      <c r="CM21" s="556"/>
      <c r="CN21" s="556"/>
      <c r="CO21" s="556"/>
      <c r="CP21" s="556"/>
      <c r="CQ21" s="556"/>
      <c r="CR21" s="556"/>
      <c r="CS21" s="556"/>
      <c r="CT21" s="556"/>
      <c r="CU21" s="556"/>
      <c r="CV21" s="556"/>
      <c r="CW21" s="556"/>
      <c r="CX21" s="556"/>
      <c r="CY21" s="556"/>
      <c r="CZ21" s="556"/>
      <c r="DA21" s="556"/>
      <c r="DB21" s="555"/>
      <c r="DC21" s="556"/>
      <c r="DD21" s="556"/>
      <c r="DE21" s="556"/>
      <c r="DF21" s="556"/>
      <c r="DG21" s="556"/>
      <c r="DH21" s="556"/>
      <c r="DI21" s="556"/>
      <c r="DJ21" s="556"/>
      <c r="DK21" s="556"/>
      <c r="DL21" s="556"/>
      <c r="DM21" s="556"/>
      <c r="DN21" s="556"/>
      <c r="DO21" s="556"/>
      <c r="DP21" s="556"/>
      <c r="DQ21" s="556"/>
      <c r="DR21" s="556"/>
      <c r="DS21" s="556"/>
      <c r="DT21" s="556"/>
      <c r="DU21" s="556"/>
      <c r="DV21" s="556"/>
      <c r="DW21" s="556"/>
      <c r="DX21" s="556"/>
      <c r="DY21" s="556"/>
      <c r="DZ21" s="556"/>
      <c r="EA21" s="556"/>
      <c r="EB21" s="556"/>
      <c r="EC21" s="556"/>
      <c r="ED21" s="556"/>
      <c r="EE21" s="556"/>
      <c r="EF21" s="556"/>
      <c r="EG21" s="556"/>
      <c r="EH21" s="555"/>
      <c r="EI21" s="556"/>
      <c r="EJ21" s="556"/>
      <c r="EK21" s="556"/>
      <c r="EL21" s="556"/>
      <c r="EM21" s="556"/>
      <c r="EN21" s="556"/>
      <c r="EO21" s="556"/>
      <c r="EP21" s="556"/>
      <c r="EQ21" s="556"/>
      <c r="ER21" s="556"/>
      <c r="ES21" s="556"/>
      <c r="ET21" s="556"/>
      <c r="EU21" s="556"/>
      <c r="EV21" s="556"/>
      <c r="EW21" s="556"/>
      <c r="EX21" s="556"/>
      <c r="EY21" s="556"/>
      <c r="EZ21" s="556"/>
      <c r="FA21" s="556"/>
      <c r="FB21" s="556"/>
      <c r="FC21" s="556"/>
      <c r="FD21" s="556"/>
      <c r="FE21" s="556"/>
      <c r="FF21" s="556"/>
      <c r="FG21" s="556"/>
      <c r="FH21" s="556"/>
      <c r="FI21" s="556"/>
      <c r="FJ21" s="556"/>
      <c r="FK21" s="556"/>
      <c r="FL21" s="556"/>
      <c r="FM21" s="555"/>
      <c r="FN21" s="556"/>
      <c r="FO21" s="556"/>
      <c r="FP21" s="556"/>
      <c r="FQ21" s="556"/>
      <c r="FR21" s="556"/>
      <c r="FS21" s="556"/>
      <c r="FT21" s="556"/>
      <c r="FU21" s="556"/>
      <c r="FV21" s="556"/>
      <c r="FW21" s="556"/>
      <c r="FX21" s="556"/>
      <c r="FY21" s="556"/>
      <c r="FZ21" s="556"/>
      <c r="GA21" s="556"/>
      <c r="GB21" s="556"/>
      <c r="GC21" s="556"/>
      <c r="GD21" s="556"/>
      <c r="GE21" s="556"/>
      <c r="GF21" s="556"/>
      <c r="GG21" s="556"/>
      <c r="GH21" s="556"/>
      <c r="GI21" s="556"/>
      <c r="GJ21" s="556"/>
      <c r="GK21" s="556"/>
      <c r="GL21" s="556"/>
      <c r="GM21" s="556"/>
      <c r="GN21" s="556"/>
      <c r="GO21" s="556"/>
      <c r="GP21" s="556"/>
      <c r="GQ21" s="556"/>
      <c r="GR21" s="556"/>
      <c r="GS21" s="555"/>
      <c r="GT21" s="555"/>
      <c r="GU21" s="555"/>
      <c r="GV21" s="555"/>
      <c r="GW21" s="555"/>
      <c r="GX21" s="555"/>
      <c r="GY21" s="555"/>
    </row>
    <row r="22" ht="24.0" customHeight="1">
      <c r="A22" s="530"/>
      <c r="B22" s="531"/>
      <c r="C22" s="531"/>
      <c r="D22" s="532"/>
      <c r="E22" s="532"/>
      <c r="F22" s="532"/>
      <c r="G22" s="533"/>
      <c r="H22" s="534"/>
      <c r="I22" s="535"/>
      <c r="J22" s="536"/>
      <c r="K22" s="537"/>
      <c r="L22" s="537"/>
      <c r="M22" s="537"/>
      <c r="N22" s="537"/>
      <c r="O22" s="537"/>
      <c r="P22" s="537"/>
      <c r="Q22" s="537"/>
      <c r="R22" s="538"/>
      <c r="S22" s="538"/>
      <c r="T22" s="538"/>
      <c r="U22" s="538"/>
      <c r="V22" s="538"/>
      <c r="W22" s="534"/>
      <c r="X22" s="539"/>
      <c r="Y22" s="540"/>
      <c r="Z22" s="539"/>
      <c r="AA22" s="541"/>
      <c r="AB22" s="542"/>
      <c r="AC22" s="542"/>
      <c r="AD22" s="542"/>
      <c r="AE22" s="541"/>
      <c r="AF22" s="543"/>
      <c r="AG22" s="544"/>
      <c r="AH22" s="544"/>
      <c r="AI22" s="545"/>
      <c r="AJ22" s="545"/>
      <c r="AK22" s="538"/>
      <c r="AL22" s="546"/>
      <c r="AM22" s="547"/>
      <c r="AN22" s="548"/>
      <c r="AO22" s="549"/>
      <c r="AP22" s="550"/>
      <c r="AQ22" s="550"/>
      <c r="AR22" s="551"/>
      <c r="AS22" s="552"/>
      <c r="AT22" s="552"/>
      <c r="AU22" s="553"/>
      <c r="AV22" s="553"/>
      <c r="AW22" s="552"/>
      <c r="AX22" s="552"/>
      <c r="AY22" s="552"/>
      <c r="AZ22" s="552"/>
      <c r="BA22" s="552"/>
      <c r="BB22" s="552"/>
      <c r="BC22" s="552"/>
      <c r="BD22" s="552"/>
      <c r="BE22" s="552"/>
      <c r="BF22" s="552"/>
      <c r="BG22" s="552"/>
      <c r="BH22" s="552"/>
      <c r="BI22" s="553"/>
      <c r="BJ22" s="553"/>
      <c r="BK22" s="552"/>
      <c r="BL22" s="552"/>
      <c r="BM22" s="552"/>
      <c r="BN22" s="552"/>
      <c r="BO22" s="552"/>
      <c r="BP22" s="553"/>
      <c r="BQ22" s="553"/>
      <c r="BR22" s="552"/>
      <c r="BS22" s="553"/>
      <c r="BT22" s="553"/>
      <c r="BU22" s="553"/>
      <c r="BV22" s="553"/>
      <c r="BW22" s="553"/>
      <c r="BX22" s="554"/>
      <c r="BY22" s="555"/>
      <c r="BZ22" s="556"/>
      <c r="CA22" s="556"/>
      <c r="CB22" s="556"/>
      <c r="CC22" s="556"/>
      <c r="CD22" s="556"/>
      <c r="CE22" s="556"/>
      <c r="CF22" s="556"/>
      <c r="CG22" s="556"/>
      <c r="CH22" s="556"/>
      <c r="CI22" s="556"/>
      <c r="CJ22" s="556"/>
      <c r="CK22" s="556"/>
      <c r="CL22" s="556"/>
      <c r="CM22" s="556"/>
      <c r="CN22" s="556"/>
      <c r="CO22" s="556"/>
      <c r="CP22" s="556"/>
      <c r="CQ22" s="556"/>
      <c r="CR22" s="556"/>
      <c r="CS22" s="556"/>
      <c r="CT22" s="556"/>
      <c r="CU22" s="556"/>
      <c r="CV22" s="556"/>
      <c r="CW22" s="556"/>
      <c r="CX22" s="556"/>
      <c r="CY22" s="556"/>
      <c r="CZ22" s="556"/>
      <c r="DA22" s="556"/>
      <c r="DB22" s="555"/>
      <c r="DC22" s="556"/>
      <c r="DD22" s="556"/>
      <c r="DE22" s="556"/>
      <c r="DF22" s="556"/>
      <c r="DG22" s="556"/>
      <c r="DH22" s="556"/>
      <c r="DI22" s="556"/>
      <c r="DJ22" s="556"/>
      <c r="DK22" s="556"/>
      <c r="DL22" s="556"/>
      <c r="DM22" s="556"/>
      <c r="DN22" s="556"/>
      <c r="DO22" s="556"/>
      <c r="DP22" s="556"/>
      <c r="DQ22" s="556"/>
      <c r="DR22" s="556"/>
      <c r="DS22" s="556"/>
      <c r="DT22" s="556"/>
      <c r="DU22" s="556"/>
      <c r="DV22" s="556"/>
      <c r="DW22" s="556"/>
      <c r="DX22" s="556"/>
      <c r="DY22" s="556"/>
      <c r="DZ22" s="556"/>
      <c r="EA22" s="556"/>
      <c r="EB22" s="556"/>
      <c r="EC22" s="556"/>
      <c r="ED22" s="556"/>
      <c r="EE22" s="556"/>
      <c r="EF22" s="556"/>
      <c r="EG22" s="556"/>
      <c r="EH22" s="555"/>
      <c r="EI22" s="556"/>
      <c r="EJ22" s="556"/>
      <c r="EK22" s="556"/>
      <c r="EL22" s="556"/>
      <c r="EM22" s="556"/>
      <c r="EN22" s="556"/>
      <c r="EO22" s="556"/>
      <c r="EP22" s="556"/>
      <c r="EQ22" s="556"/>
      <c r="ER22" s="556"/>
      <c r="ES22" s="556"/>
      <c r="ET22" s="556"/>
      <c r="EU22" s="556"/>
      <c r="EV22" s="556"/>
      <c r="EW22" s="556"/>
      <c r="EX22" s="556"/>
      <c r="EY22" s="556"/>
      <c r="EZ22" s="556"/>
      <c r="FA22" s="556"/>
      <c r="FB22" s="556"/>
      <c r="FC22" s="556"/>
      <c r="FD22" s="556"/>
      <c r="FE22" s="556"/>
      <c r="FF22" s="556"/>
      <c r="FG22" s="556"/>
      <c r="FH22" s="556"/>
      <c r="FI22" s="556"/>
      <c r="FJ22" s="556"/>
      <c r="FK22" s="556"/>
      <c r="FL22" s="556"/>
      <c r="FM22" s="555"/>
      <c r="FN22" s="556"/>
      <c r="FO22" s="556"/>
      <c r="FP22" s="556"/>
      <c r="FQ22" s="556"/>
      <c r="FR22" s="556"/>
      <c r="FS22" s="556"/>
      <c r="FT22" s="556"/>
      <c r="FU22" s="556"/>
      <c r="FV22" s="556"/>
      <c r="FW22" s="556"/>
      <c r="FX22" s="556"/>
      <c r="FY22" s="556"/>
      <c r="FZ22" s="556"/>
      <c r="GA22" s="556"/>
      <c r="GB22" s="556"/>
      <c r="GC22" s="556"/>
      <c r="GD22" s="556"/>
      <c r="GE22" s="556"/>
      <c r="GF22" s="556"/>
      <c r="GG22" s="556"/>
      <c r="GH22" s="556"/>
      <c r="GI22" s="556"/>
      <c r="GJ22" s="556"/>
      <c r="GK22" s="556"/>
      <c r="GL22" s="556"/>
      <c r="GM22" s="556"/>
      <c r="GN22" s="556"/>
      <c r="GO22" s="556"/>
      <c r="GP22" s="556"/>
      <c r="GQ22" s="556"/>
      <c r="GR22" s="556"/>
      <c r="GS22" s="555"/>
      <c r="GT22" s="555"/>
      <c r="GU22" s="555"/>
      <c r="GV22" s="555"/>
      <c r="GW22" s="555"/>
      <c r="GX22" s="555"/>
      <c r="GY22" s="555"/>
    </row>
    <row r="23" ht="24.0" customHeight="1">
      <c r="A23" s="530"/>
      <c r="B23" s="531"/>
      <c r="C23" s="531"/>
      <c r="D23" s="532"/>
      <c r="E23" s="532"/>
      <c r="F23" s="532"/>
      <c r="G23" s="533"/>
      <c r="H23" s="534"/>
      <c r="I23" s="535"/>
      <c r="J23" s="536"/>
      <c r="K23" s="537"/>
      <c r="L23" s="537"/>
      <c r="M23" s="537"/>
      <c r="N23" s="537"/>
      <c r="O23" s="537"/>
      <c r="P23" s="537"/>
      <c r="Q23" s="537"/>
      <c r="R23" s="538"/>
      <c r="S23" s="538"/>
      <c r="T23" s="538"/>
      <c r="U23" s="538"/>
      <c r="V23" s="538"/>
      <c r="W23" s="534"/>
      <c r="X23" s="539"/>
      <c r="Y23" s="540"/>
      <c r="Z23" s="539"/>
      <c r="AA23" s="541"/>
      <c r="AB23" s="542"/>
      <c r="AC23" s="542"/>
      <c r="AD23" s="542"/>
      <c r="AE23" s="541"/>
      <c r="AF23" s="543"/>
      <c r="AG23" s="544"/>
      <c r="AH23" s="544"/>
      <c r="AI23" s="545"/>
      <c r="AJ23" s="545"/>
      <c r="AK23" s="538"/>
      <c r="AL23" s="546"/>
      <c r="AM23" s="547"/>
      <c r="AN23" s="548"/>
      <c r="AO23" s="549"/>
      <c r="AP23" s="550"/>
      <c r="AQ23" s="550"/>
      <c r="AR23" s="551"/>
      <c r="AS23" s="552"/>
      <c r="AT23" s="552"/>
      <c r="AU23" s="553"/>
      <c r="AV23" s="553"/>
      <c r="AW23" s="552"/>
      <c r="AX23" s="552"/>
      <c r="AY23" s="552"/>
      <c r="AZ23" s="552"/>
      <c r="BA23" s="552"/>
      <c r="BB23" s="552"/>
      <c r="BC23" s="552"/>
      <c r="BD23" s="552"/>
      <c r="BE23" s="552"/>
      <c r="BF23" s="552"/>
      <c r="BG23" s="552"/>
      <c r="BH23" s="552"/>
      <c r="BI23" s="553"/>
      <c r="BJ23" s="553"/>
      <c r="BK23" s="552"/>
      <c r="BL23" s="552"/>
      <c r="BM23" s="552"/>
      <c r="BN23" s="552"/>
      <c r="BO23" s="552"/>
      <c r="BP23" s="553"/>
      <c r="BQ23" s="553"/>
      <c r="BR23" s="552"/>
      <c r="BS23" s="553"/>
      <c r="BT23" s="553"/>
      <c r="BU23" s="553"/>
      <c r="BV23" s="553"/>
      <c r="BW23" s="553"/>
      <c r="BX23" s="554"/>
      <c r="BY23" s="555"/>
      <c r="BZ23" s="556"/>
      <c r="CA23" s="556"/>
      <c r="CB23" s="556"/>
      <c r="CC23" s="556"/>
      <c r="CD23" s="556"/>
      <c r="CE23" s="556"/>
      <c r="CF23" s="556"/>
      <c r="CG23" s="556"/>
      <c r="CH23" s="556"/>
      <c r="CI23" s="556"/>
      <c r="CJ23" s="556"/>
      <c r="CK23" s="556"/>
      <c r="CL23" s="556"/>
      <c r="CM23" s="556"/>
      <c r="CN23" s="556"/>
      <c r="CO23" s="556"/>
      <c r="CP23" s="556"/>
      <c r="CQ23" s="556"/>
      <c r="CR23" s="556"/>
      <c r="CS23" s="556"/>
      <c r="CT23" s="556"/>
      <c r="CU23" s="556"/>
      <c r="CV23" s="556"/>
      <c r="CW23" s="556"/>
      <c r="CX23" s="556"/>
      <c r="CY23" s="556"/>
      <c r="CZ23" s="556"/>
      <c r="DA23" s="556"/>
      <c r="DB23" s="555"/>
      <c r="DC23" s="556"/>
      <c r="DD23" s="556"/>
      <c r="DE23" s="556"/>
      <c r="DF23" s="556"/>
      <c r="DG23" s="556"/>
      <c r="DH23" s="556"/>
      <c r="DI23" s="556"/>
      <c r="DJ23" s="556"/>
      <c r="DK23" s="556"/>
      <c r="DL23" s="556"/>
      <c r="DM23" s="556"/>
      <c r="DN23" s="556"/>
      <c r="DO23" s="556"/>
      <c r="DP23" s="556"/>
      <c r="DQ23" s="556"/>
      <c r="DR23" s="556"/>
      <c r="DS23" s="556"/>
      <c r="DT23" s="556"/>
      <c r="DU23" s="556"/>
      <c r="DV23" s="556"/>
      <c r="DW23" s="556"/>
      <c r="DX23" s="556"/>
      <c r="DY23" s="556"/>
      <c r="DZ23" s="556"/>
      <c r="EA23" s="556"/>
      <c r="EB23" s="556"/>
      <c r="EC23" s="556"/>
      <c r="ED23" s="556"/>
      <c r="EE23" s="556"/>
      <c r="EF23" s="556"/>
      <c r="EG23" s="556"/>
      <c r="EH23" s="555"/>
      <c r="EI23" s="556"/>
      <c r="EJ23" s="556"/>
      <c r="EK23" s="556"/>
      <c r="EL23" s="556"/>
      <c r="EM23" s="556"/>
      <c r="EN23" s="556"/>
      <c r="EO23" s="556"/>
      <c r="EP23" s="556"/>
      <c r="EQ23" s="556"/>
      <c r="ER23" s="556"/>
      <c r="ES23" s="556"/>
      <c r="ET23" s="556"/>
      <c r="EU23" s="556"/>
      <c r="EV23" s="556"/>
      <c r="EW23" s="556"/>
      <c r="EX23" s="556"/>
      <c r="EY23" s="556"/>
      <c r="EZ23" s="556"/>
      <c r="FA23" s="556"/>
      <c r="FB23" s="556"/>
      <c r="FC23" s="556"/>
      <c r="FD23" s="556"/>
      <c r="FE23" s="556"/>
      <c r="FF23" s="556"/>
      <c r="FG23" s="556"/>
      <c r="FH23" s="556"/>
      <c r="FI23" s="556"/>
      <c r="FJ23" s="556"/>
      <c r="FK23" s="556"/>
      <c r="FL23" s="556"/>
      <c r="FM23" s="555"/>
      <c r="FN23" s="556"/>
      <c r="FO23" s="556"/>
      <c r="FP23" s="556"/>
      <c r="FQ23" s="556"/>
      <c r="FR23" s="556"/>
      <c r="FS23" s="556"/>
      <c r="FT23" s="556"/>
      <c r="FU23" s="556"/>
      <c r="FV23" s="556"/>
      <c r="FW23" s="556"/>
      <c r="FX23" s="556"/>
      <c r="FY23" s="556"/>
      <c r="FZ23" s="556"/>
      <c r="GA23" s="556"/>
      <c r="GB23" s="556"/>
      <c r="GC23" s="556"/>
      <c r="GD23" s="556"/>
      <c r="GE23" s="556"/>
      <c r="GF23" s="556"/>
      <c r="GG23" s="556"/>
      <c r="GH23" s="556"/>
      <c r="GI23" s="556"/>
      <c r="GJ23" s="556"/>
      <c r="GK23" s="556"/>
      <c r="GL23" s="556"/>
      <c r="GM23" s="556"/>
      <c r="GN23" s="556"/>
      <c r="GO23" s="556"/>
      <c r="GP23" s="556"/>
      <c r="GQ23" s="556"/>
      <c r="GR23" s="556"/>
      <c r="GS23" s="555"/>
      <c r="GT23" s="555"/>
      <c r="GU23" s="555"/>
      <c r="GV23" s="555"/>
      <c r="GW23" s="555"/>
      <c r="GX23" s="555"/>
      <c r="GY23" s="555"/>
    </row>
    <row r="24" ht="24.0" customHeight="1">
      <c r="A24" s="530"/>
      <c r="B24" s="531"/>
      <c r="C24" s="531"/>
      <c r="D24" s="532"/>
      <c r="E24" s="532"/>
      <c r="F24" s="532"/>
      <c r="G24" s="533"/>
      <c r="H24" s="534"/>
      <c r="I24" s="535"/>
      <c r="J24" s="536"/>
      <c r="K24" s="537"/>
      <c r="L24" s="537"/>
      <c r="M24" s="537"/>
      <c r="N24" s="537"/>
      <c r="O24" s="537"/>
      <c r="P24" s="537"/>
      <c r="Q24" s="537"/>
      <c r="R24" s="538"/>
      <c r="S24" s="538"/>
      <c r="T24" s="538"/>
      <c r="U24" s="538"/>
      <c r="V24" s="538"/>
      <c r="W24" s="534"/>
      <c r="X24" s="539"/>
      <c r="Y24" s="540"/>
      <c r="Z24" s="539"/>
      <c r="AA24" s="541"/>
      <c r="AB24" s="542"/>
      <c r="AC24" s="542"/>
      <c r="AD24" s="542"/>
      <c r="AE24" s="541"/>
      <c r="AF24" s="543"/>
      <c r="AG24" s="544"/>
      <c r="AH24" s="544"/>
      <c r="AI24" s="545"/>
      <c r="AJ24" s="545"/>
      <c r="AK24" s="538"/>
      <c r="AL24" s="546"/>
      <c r="AM24" s="547"/>
      <c r="AN24" s="548"/>
      <c r="AO24" s="549"/>
      <c r="AP24" s="550"/>
      <c r="AQ24" s="550"/>
      <c r="AR24" s="551"/>
      <c r="AS24" s="552"/>
      <c r="AT24" s="552"/>
      <c r="AU24" s="553"/>
      <c r="AV24" s="553"/>
      <c r="AW24" s="552"/>
      <c r="AX24" s="552"/>
      <c r="AY24" s="552"/>
      <c r="AZ24" s="552"/>
      <c r="BA24" s="552"/>
      <c r="BB24" s="552"/>
      <c r="BC24" s="552"/>
      <c r="BD24" s="552"/>
      <c r="BE24" s="552"/>
      <c r="BF24" s="552"/>
      <c r="BG24" s="552"/>
      <c r="BH24" s="552"/>
      <c r="BI24" s="553"/>
      <c r="BJ24" s="553"/>
      <c r="BK24" s="552"/>
      <c r="BL24" s="552"/>
      <c r="BM24" s="552"/>
      <c r="BN24" s="552"/>
      <c r="BO24" s="552"/>
      <c r="BP24" s="553"/>
      <c r="BQ24" s="553"/>
      <c r="BR24" s="552"/>
      <c r="BS24" s="553"/>
      <c r="BT24" s="553"/>
      <c r="BU24" s="553"/>
      <c r="BV24" s="553"/>
      <c r="BW24" s="553"/>
      <c r="BX24" s="554"/>
      <c r="BY24" s="555"/>
      <c r="BZ24" s="556"/>
      <c r="CA24" s="556"/>
      <c r="CB24" s="556"/>
      <c r="CC24" s="556"/>
      <c r="CD24" s="556"/>
      <c r="CE24" s="556"/>
      <c r="CF24" s="556"/>
      <c r="CG24" s="556"/>
      <c r="CH24" s="556"/>
      <c r="CI24" s="556"/>
      <c r="CJ24" s="556"/>
      <c r="CK24" s="556"/>
      <c r="CL24" s="556"/>
      <c r="CM24" s="556"/>
      <c r="CN24" s="556"/>
      <c r="CO24" s="556"/>
      <c r="CP24" s="556"/>
      <c r="CQ24" s="556"/>
      <c r="CR24" s="556"/>
      <c r="CS24" s="556"/>
      <c r="CT24" s="556"/>
      <c r="CU24" s="556"/>
      <c r="CV24" s="556"/>
      <c r="CW24" s="556"/>
      <c r="CX24" s="556"/>
      <c r="CY24" s="556"/>
      <c r="CZ24" s="556"/>
      <c r="DA24" s="556"/>
      <c r="DB24" s="555"/>
      <c r="DC24" s="556"/>
      <c r="DD24" s="556"/>
      <c r="DE24" s="556"/>
      <c r="DF24" s="556"/>
      <c r="DG24" s="556"/>
      <c r="DH24" s="556"/>
      <c r="DI24" s="556"/>
      <c r="DJ24" s="556"/>
      <c r="DK24" s="556"/>
      <c r="DL24" s="556"/>
      <c r="DM24" s="556"/>
      <c r="DN24" s="556"/>
      <c r="DO24" s="556"/>
      <c r="DP24" s="556"/>
      <c r="DQ24" s="556"/>
      <c r="DR24" s="556"/>
      <c r="DS24" s="556"/>
      <c r="DT24" s="556"/>
      <c r="DU24" s="556"/>
      <c r="DV24" s="556"/>
      <c r="DW24" s="556"/>
      <c r="DX24" s="556"/>
      <c r="DY24" s="556"/>
      <c r="DZ24" s="556"/>
      <c r="EA24" s="556"/>
      <c r="EB24" s="556"/>
      <c r="EC24" s="556"/>
      <c r="ED24" s="556"/>
      <c r="EE24" s="556"/>
      <c r="EF24" s="556"/>
      <c r="EG24" s="556"/>
      <c r="EH24" s="555"/>
      <c r="EI24" s="556"/>
      <c r="EJ24" s="556"/>
      <c r="EK24" s="556"/>
      <c r="EL24" s="556"/>
      <c r="EM24" s="556"/>
      <c r="EN24" s="556"/>
      <c r="EO24" s="556"/>
      <c r="EP24" s="556"/>
      <c r="EQ24" s="556"/>
      <c r="ER24" s="556"/>
      <c r="ES24" s="556"/>
      <c r="ET24" s="556"/>
      <c r="EU24" s="556"/>
      <c r="EV24" s="556"/>
      <c r="EW24" s="556"/>
      <c r="EX24" s="556"/>
      <c r="EY24" s="556"/>
      <c r="EZ24" s="556"/>
      <c r="FA24" s="556"/>
      <c r="FB24" s="556"/>
      <c r="FC24" s="556"/>
      <c r="FD24" s="556"/>
      <c r="FE24" s="556"/>
      <c r="FF24" s="556"/>
      <c r="FG24" s="556"/>
      <c r="FH24" s="556"/>
      <c r="FI24" s="556"/>
      <c r="FJ24" s="556"/>
      <c r="FK24" s="556"/>
      <c r="FL24" s="556"/>
      <c r="FM24" s="555"/>
      <c r="FN24" s="556"/>
      <c r="FO24" s="556"/>
      <c r="FP24" s="556"/>
      <c r="FQ24" s="556"/>
      <c r="FR24" s="556"/>
      <c r="FS24" s="556"/>
      <c r="FT24" s="556"/>
      <c r="FU24" s="556"/>
      <c r="FV24" s="556"/>
      <c r="FW24" s="556"/>
      <c r="FX24" s="556"/>
      <c r="FY24" s="556"/>
      <c r="FZ24" s="556"/>
      <c r="GA24" s="556"/>
      <c r="GB24" s="556"/>
      <c r="GC24" s="556"/>
      <c r="GD24" s="556"/>
      <c r="GE24" s="556"/>
      <c r="GF24" s="556"/>
      <c r="GG24" s="556"/>
      <c r="GH24" s="556"/>
      <c r="GI24" s="556"/>
      <c r="GJ24" s="556"/>
      <c r="GK24" s="556"/>
      <c r="GL24" s="556"/>
      <c r="GM24" s="556"/>
      <c r="GN24" s="556"/>
      <c r="GO24" s="556"/>
      <c r="GP24" s="556"/>
      <c r="GQ24" s="556"/>
      <c r="GR24" s="556"/>
      <c r="GS24" s="555"/>
      <c r="GT24" s="555"/>
      <c r="GU24" s="555"/>
      <c r="GV24" s="555"/>
      <c r="GW24" s="555"/>
      <c r="GX24" s="555"/>
      <c r="GY24" s="555"/>
    </row>
    <row r="25" ht="24.0" customHeight="1">
      <c r="A25" s="530"/>
      <c r="B25" s="531"/>
      <c r="C25" s="531"/>
      <c r="D25" s="532"/>
      <c r="E25" s="532"/>
      <c r="F25" s="532"/>
      <c r="G25" s="533"/>
      <c r="H25" s="534"/>
      <c r="I25" s="535"/>
      <c r="J25" s="536"/>
      <c r="K25" s="537"/>
      <c r="L25" s="537"/>
      <c r="M25" s="537"/>
      <c r="N25" s="537"/>
      <c r="O25" s="537"/>
      <c r="P25" s="537"/>
      <c r="Q25" s="537"/>
      <c r="R25" s="538"/>
      <c r="S25" s="538"/>
      <c r="T25" s="538"/>
      <c r="U25" s="538"/>
      <c r="V25" s="538"/>
      <c r="W25" s="534"/>
      <c r="X25" s="539"/>
      <c r="Y25" s="540"/>
      <c r="Z25" s="539"/>
      <c r="AA25" s="541"/>
      <c r="AB25" s="542"/>
      <c r="AC25" s="542"/>
      <c r="AD25" s="542"/>
      <c r="AE25" s="541"/>
      <c r="AF25" s="543"/>
      <c r="AG25" s="544"/>
      <c r="AH25" s="544"/>
      <c r="AI25" s="545"/>
      <c r="AJ25" s="545"/>
      <c r="AK25" s="538"/>
      <c r="AL25" s="546"/>
      <c r="AM25" s="547"/>
      <c r="AN25" s="548"/>
      <c r="AO25" s="549"/>
      <c r="AP25" s="550"/>
      <c r="AQ25" s="550"/>
      <c r="AR25" s="551"/>
      <c r="AS25" s="552"/>
      <c r="AT25" s="552"/>
      <c r="AU25" s="553"/>
      <c r="AV25" s="553"/>
      <c r="AW25" s="552"/>
      <c r="AX25" s="552"/>
      <c r="AY25" s="552"/>
      <c r="AZ25" s="552"/>
      <c r="BA25" s="552"/>
      <c r="BB25" s="552"/>
      <c r="BC25" s="552"/>
      <c r="BD25" s="552"/>
      <c r="BE25" s="552"/>
      <c r="BF25" s="552"/>
      <c r="BG25" s="552"/>
      <c r="BH25" s="552"/>
      <c r="BI25" s="553"/>
      <c r="BJ25" s="553"/>
      <c r="BK25" s="552"/>
      <c r="BL25" s="552"/>
      <c r="BM25" s="552"/>
      <c r="BN25" s="552"/>
      <c r="BO25" s="552"/>
      <c r="BP25" s="553"/>
      <c r="BQ25" s="553"/>
      <c r="BR25" s="552"/>
      <c r="BS25" s="553"/>
      <c r="BT25" s="553"/>
      <c r="BU25" s="553"/>
      <c r="BV25" s="553"/>
      <c r="BW25" s="553"/>
      <c r="BX25" s="554"/>
      <c r="BY25" s="555"/>
      <c r="BZ25" s="556"/>
      <c r="CA25" s="556"/>
      <c r="CB25" s="556"/>
      <c r="CC25" s="556"/>
      <c r="CD25" s="556"/>
      <c r="CE25" s="556"/>
      <c r="CF25" s="556"/>
      <c r="CG25" s="556"/>
      <c r="CH25" s="556"/>
      <c r="CI25" s="556"/>
      <c r="CJ25" s="556"/>
      <c r="CK25" s="556"/>
      <c r="CL25" s="556"/>
      <c r="CM25" s="556"/>
      <c r="CN25" s="556"/>
      <c r="CO25" s="556"/>
      <c r="CP25" s="556"/>
      <c r="CQ25" s="556"/>
      <c r="CR25" s="556"/>
      <c r="CS25" s="556"/>
      <c r="CT25" s="556"/>
      <c r="CU25" s="556"/>
      <c r="CV25" s="556"/>
      <c r="CW25" s="556"/>
      <c r="CX25" s="556"/>
      <c r="CY25" s="556"/>
      <c r="CZ25" s="556"/>
      <c r="DA25" s="556"/>
      <c r="DB25" s="555"/>
      <c r="DC25" s="556"/>
      <c r="DD25" s="556"/>
      <c r="DE25" s="556"/>
      <c r="DF25" s="556"/>
      <c r="DG25" s="556"/>
      <c r="DH25" s="556"/>
      <c r="DI25" s="556"/>
      <c r="DJ25" s="556"/>
      <c r="DK25" s="556"/>
      <c r="DL25" s="556"/>
      <c r="DM25" s="556"/>
      <c r="DN25" s="556"/>
      <c r="DO25" s="556"/>
      <c r="DP25" s="556"/>
      <c r="DQ25" s="556"/>
      <c r="DR25" s="556"/>
      <c r="DS25" s="556"/>
      <c r="DT25" s="556"/>
      <c r="DU25" s="556"/>
      <c r="DV25" s="556"/>
      <c r="DW25" s="556"/>
      <c r="DX25" s="556"/>
      <c r="DY25" s="556"/>
      <c r="DZ25" s="556"/>
      <c r="EA25" s="556"/>
      <c r="EB25" s="556"/>
      <c r="EC25" s="556"/>
      <c r="ED25" s="556"/>
      <c r="EE25" s="556"/>
      <c r="EF25" s="556"/>
      <c r="EG25" s="556"/>
      <c r="EH25" s="555"/>
      <c r="EI25" s="556"/>
      <c r="EJ25" s="556"/>
      <c r="EK25" s="556"/>
      <c r="EL25" s="556"/>
      <c r="EM25" s="556"/>
      <c r="EN25" s="556"/>
      <c r="EO25" s="556"/>
      <c r="EP25" s="556"/>
      <c r="EQ25" s="556"/>
      <c r="ER25" s="556"/>
      <c r="ES25" s="556"/>
      <c r="ET25" s="556"/>
      <c r="EU25" s="556"/>
      <c r="EV25" s="556"/>
      <c r="EW25" s="556"/>
      <c r="EX25" s="556"/>
      <c r="EY25" s="556"/>
      <c r="EZ25" s="556"/>
      <c r="FA25" s="556"/>
      <c r="FB25" s="556"/>
      <c r="FC25" s="556"/>
      <c r="FD25" s="556"/>
      <c r="FE25" s="556"/>
      <c r="FF25" s="556"/>
      <c r="FG25" s="556"/>
      <c r="FH25" s="556"/>
      <c r="FI25" s="556"/>
      <c r="FJ25" s="556"/>
      <c r="FK25" s="556"/>
      <c r="FL25" s="556"/>
      <c r="FM25" s="555"/>
      <c r="FN25" s="556"/>
      <c r="FO25" s="556"/>
      <c r="FP25" s="556"/>
      <c r="FQ25" s="556"/>
      <c r="FR25" s="556"/>
      <c r="FS25" s="556"/>
      <c r="FT25" s="556"/>
      <c r="FU25" s="556"/>
      <c r="FV25" s="556"/>
      <c r="FW25" s="556"/>
      <c r="FX25" s="556"/>
      <c r="FY25" s="556"/>
      <c r="FZ25" s="556"/>
      <c r="GA25" s="556"/>
      <c r="GB25" s="556"/>
      <c r="GC25" s="556"/>
      <c r="GD25" s="556"/>
      <c r="GE25" s="556"/>
      <c r="GF25" s="556"/>
      <c r="GG25" s="556"/>
      <c r="GH25" s="556"/>
      <c r="GI25" s="556"/>
      <c r="GJ25" s="556"/>
      <c r="GK25" s="556"/>
      <c r="GL25" s="556"/>
      <c r="GM25" s="556"/>
      <c r="GN25" s="556"/>
      <c r="GO25" s="556"/>
      <c r="GP25" s="556"/>
      <c r="GQ25" s="556"/>
      <c r="GR25" s="556"/>
      <c r="GS25" s="555"/>
      <c r="GT25" s="555"/>
      <c r="GU25" s="555"/>
      <c r="GV25" s="555"/>
      <c r="GW25" s="555"/>
      <c r="GX25" s="555"/>
      <c r="GY25" s="555"/>
    </row>
    <row r="26" ht="24.0" customHeight="1">
      <c r="A26" s="530"/>
      <c r="B26" s="531"/>
      <c r="C26" s="531"/>
      <c r="D26" s="532"/>
      <c r="E26" s="532"/>
      <c r="F26" s="532"/>
      <c r="G26" s="533"/>
      <c r="H26" s="534"/>
      <c r="I26" s="535"/>
      <c r="J26" s="536"/>
      <c r="K26" s="537"/>
      <c r="L26" s="537"/>
      <c r="M26" s="537"/>
      <c r="N26" s="537"/>
      <c r="O26" s="537"/>
      <c r="P26" s="537"/>
      <c r="Q26" s="537"/>
      <c r="R26" s="538"/>
      <c r="S26" s="538"/>
      <c r="T26" s="538"/>
      <c r="U26" s="538"/>
      <c r="V26" s="538"/>
      <c r="W26" s="534"/>
      <c r="X26" s="539"/>
      <c r="Y26" s="540"/>
      <c r="Z26" s="539"/>
      <c r="AA26" s="541"/>
      <c r="AB26" s="542"/>
      <c r="AC26" s="542"/>
      <c r="AD26" s="542"/>
      <c r="AE26" s="541"/>
      <c r="AF26" s="543"/>
      <c r="AG26" s="544"/>
      <c r="AH26" s="544"/>
      <c r="AI26" s="545"/>
      <c r="AJ26" s="545"/>
      <c r="AK26" s="538"/>
      <c r="AL26" s="546"/>
      <c r="AM26" s="547"/>
      <c r="AN26" s="548"/>
      <c r="AO26" s="549"/>
      <c r="AP26" s="550"/>
      <c r="AQ26" s="550"/>
      <c r="AR26" s="551"/>
      <c r="AS26" s="552"/>
      <c r="AT26" s="552"/>
      <c r="AU26" s="553"/>
      <c r="AV26" s="553"/>
      <c r="AW26" s="552"/>
      <c r="AX26" s="552"/>
      <c r="AY26" s="552"/>
      <c r="AZ26" s="552"/>
      <c r="BA26" s="552"/>
      <c r="BB26" s="552"/>
      <c r="BC26" s="552"/>
      <c r="BD26" s="552"/>
      <c r="BE26" s="552"/>
      <c r="BF26" s="552"/>
      <c r="BG26" s="552"/>
      <c r="BH26" s="552"/>
      <c r="BI26" s="553"/>
      <c r="BJ26" s="553"/>
      <c r="BK26" s="552"/>
      <c r="BL26" s="552"/>
      <c r="BM26" s="552"/>
      <c r="BN26" s="552"/>
      <c r="BO26" s="552"/>
      <c r="BP26" s="553"/>
      <c r="BQ26" s="553"/>
      <c r="BR26" s="552"/>
      <c r="BS26" s="553"/>
      <c r="BT26" s="553"/>
      <c r="BU26" s="553"/>
      <c r="BV26" s="553"/>
      <c r="BW26" s="553"/>
      <c r="BX26" s="554"/>
      <c r="BY26" s="555"/>
      <c r="BZ26" s="556"/>
      <c r="CA26" s="556"/>
      <c r="CB26" s="556"/>
      <c r="CC26" s="556"/>
      <c r="CD26" s="556"/>
      <c r="CE26" s="556"/>
      <c r="CF26" s="556"/>
      <c r="CG26" s="556"/>
      <c r="CH26" s="556"/>
      <c r="CI26" s="556"/>
      <c r="CJ26" s="556"/>
      <c r="CK26" s="556"/>
      <c r="CL26" s="556"/>
      <c r="CM26" s="556"/>
      <c r="CN26" s="556"/>
      <c r="CO26" s="556"/>
      <c r="CP26" s="556"/>
      <c r="CQ26" s="556"/>
      <c r="CR26" s="556"/>
      <c r="CS26" s="556"/>
      <c r="CT26" s="556"/>
      <c r="CU26" s="556"/>
      <c r="CV26" s="556"/>
      <c r="CW26" s="556"/>
      <c r="CX26" s="556"/>
      <c r="CY26" s="556"/>
      <c r="CZ26" s="556"/>
      <c r="DA26" s="556"/>
      <c r="DB26" s="555"/>
      <c r="DC26" s="556"/>
      <c r="DD26" s="556"/>
      <c r="DE26" s="556"/>
      <c r="DF26" s="556"/>
      <c r="DG26" s="556"/>
      <c r="DH26" s="556"/>
      <c r="DI26" s="556"/>
      <c r="DJ26" s="556"/>
      <c r="DK26" s="556"/>
      <c r="DL26" s="556"/>
      <c r="DM26" s="556"/>
      <c r="DN26" s="556"/>
      <c r="DO26" s="556"/>
      <c r="DP26" s="556"/>
      <c r="DQ26" s="556"/>
      <c r="DR26" s="556"/>
      <c r="DS26" s="556"/>
      <c r="DT26" s="556"/>
      <c r="DU26" s="556"/>
      <c r="DV26" s="556"/>
      <c r="DW26" s="556"/>
      <c r="DX26" s="556"/>
      <c r="DY26" s="556"/>
      <c r="DZ26" s="556"/>
      <c r="EA26" s="556"/>
      <c r="EB26" s="556"/>
      <c r="EC26" s="556"/>
      <c r="ED26" s="556"/>
      <c r="EE26" s="556"/>
      <c r="EF26" s="556"/>
      <c r="EG26" s="556"/>
      <c r="EH26" s="555"/>
      <c r="EI26" s="556"/>
      <c r="EJ26" s="556"/>
      <c r="EK26" s="556"/>
      <c r="EL26" s="556"/>
      <c r="EM26" s="556"/>
      <c r="EN26" s="556"/>
      <c r="EO26" s="556"/>
      <c r="EP26" s="556"/>
      <c r="EQ26" s="556"/>
      <c r="ER26" s="556"/>
      <c r="ES26" s="556"/>
      <c r="ET26" s="556"/>
      <c r="EU26" s="556"/>
      <c r="EV26" s="556"/>
      <c r="EW26" s="556"/>
      <c r="EX26" s="556"/>
      <c r="EY26" s="556"/>
      <c r="EZ26" s="556"/>
      <c r="FA26" s="556"/>
      <c r="FB26" s="556"/>
      <c r="FC26" s="556"/>
      <c r="FD26" s="556"/>
      <c r="FE26" s="556"/>
      <c r="FF26" s="556"/>
      <c r="FG26" s="556"/>
      <c r="FH26" s="556"/>
      <c r="FI26" s="556"/>
      <c r="FJ26" s="556"/>
      <c r="FK26" s="556"/>
      <c r="FL26" s="556"/>
      <c r="FM26" s="555"/>
      <c r="FN26" s="556"/>
      <c r="FO26" s="556"/>
      <c r="FP26" s="556"/>
      <c r="FQ26" s="556"/>
      <c r="FR26" s="556"/>
      <c r="FS26" s="556"/>
      <c r="FT26" s="556"/>
      <c r="FU26" s="556"/>
      <c r="FV26" s="556"/>
      <c r="FW26" s="556"/>
      <c r="FX26" s="556"/>
      <c r="FY26" s="556"/>
      <c r="FZ26" s="556"/>
      <c r="GA26" s="556"/>
      <c r="GB26" s="556"/>
      <c r="GC26" s="556"/>
      <c r="GD26" s="556"/>
      <c r="GE26" s="556"/>
      <c r="GF26" s="556"/>
      <c r="GG26" s="556"/>
      <c r="GH26" s="556"/>
      <c r="GI26" s="556"/>
      <c r="GJ26" s="556"/>
      <c r="GK26" s="556"/>
      <c r="GL26" s="556"/>
      <c r="GM26" s="556"/>
      <c r="GN26" s="556"/>
      <c r="GO26" s="556"/>
      <c r="GP26" s="556"/>
      <c r="GQ26" s="556"/>
      <c r="GR26" s="556"/>
      <c r="GS26" s="555"/>
      <c r="GT26" s="555"/>
      <c r="GU26" s="555"/>
      <c r="GV26" s="555"/>
      <c r="GW26" s="555"/>
      <c r="GX26" s="555"/>
      <c r="GY26" s="555"/>
    </row>
    <row r="27" ht="24.0" customHeight="1">
      <c r="A27" s="530"/>
      <c r="B27" s="531"/>
      <c r="C27" s="531"/>
      <c r="D27" s="532"/>
      <c r="E27" s="532"/>
      <c r="F27" s="532"/>
      <c r="G27" s="533"/>
      <c r="H27" s="534"/>
      <c r="I27" s="535"/>
      <c r="J27" s="536"/>
      <c r="K27" s="537"/>
      <c r="L27" s="537"/>
      <c r="M27" s="537"/>
      <c r="N27" s="537"/>
      <c r="O27" s="537"/>
      <c r="P27" s="537"/>
      <c r="Q27" s="537"/>
      <c r="R27" s="538"/>
      <c r="S27" s="538"/>
      <c r="T27" s="538"/>
      <c r="U27" s="538"/>
      <c r="V27" s="538"/>
      <c r="W27" s="534"/>
      <c r="X27" s="539"/>
      <c r="Y27" s="540"/>
      <c r="Z27" s="539"/>
      <c r="AA27" s="541"/>
      <c r="AB27" s="542"/>
      <c r="AC27" s="542"/>
      <c r="AD27" s="542"/>
      <c r="AE27" s="541"/>
      <c r="AF27" s="543"/>
      <c r="AG27" s="544"/>
      <c r="AH27" s="544"/>
      <c r="AI27" s="545"/>
      <c r="AJ27" s="545"/>
      <c r="AK27" s="538"/>
      <c r="AL27" s="546"/>
      <c r="AM27" s="547"/>
      <c r="AN27" s="548"/>
      <c r="AO27" s="549"/>
      <c r="AP27" s="550"/>
      <c r="AQ27" s="550"/>
      <c r="AR27" s="551"/>
      <c r="AS27" s="552"/>
      <c r="AT27" s="552"/>
      <c r="AU27" s="553"/>
      <c r="AV27" s="553"/>
      <c r="AW27" s="552"/>
      <c r="AX27" s="552"/>
      <c r="AY27" s="552"/>
      <c r="AZ27" s="552"/>
      <c r="BA27" s="552"/>
      <c r="BB27" s="552"/>
      <c r="BC27" s="552"/>
      <c r="BD27" s="552"/>
      <c r="BE27" s="552"/>
      <c r="BF27" s="552"/>
      <c r="BG27" s="552"/>
      <c r="BH27" s="552"/>
      <c r="BI27" s="553"/>
      <c r="BJ27" s="553"/>
      <c r="BK27" s="552"/>
      <c r="BL27" s="552"/>
      <c r="BM27" s="552"/>
      <c r="BN27" s="552"/>
      <c r="BO27" s="552"/>
      <c r="BP27" s="553"/>
      <c r="BQ27" s="553"/>
      <c r="BR27" s="552"/>
      <c r="BS27" s="553"/>
      <c r="BT27" s="553"/>
      <c r="BU27" s="553"/>
      <c r="BV27" s="553"/>
      <c r="BW27" s="553"/>
      <c r="BX27" s="554"/>
      <c r="BY27" s="555"/>
      <c r="BZ27" s="556"/>
      <c r="CA27" s="556"/>
      <c r="CB27" s="556"/>
      <c r="CC27" s="556"/>
      <c r="CD27" s="556"/>
      <c r="CE27" s="556"/>
      <c r="CF27" s="556"/>
      <c r="CG27" s="556"/>
      <c r="CH27" s="556"/>
      <c r="CI27" s="556"/>
      <c r="CJ27" s="556"/>
      <c r="CK27" s="556"/>
      <c r="CL27" s="556"/>
      <c r="CM27" s="556"/>
      <c r="CN27" s="556"/>
      <c r="CO27" s="556"/>
      <c r="CP27" s="556"/>
      <c r="CQ27" s="556"/>
      <c r="CR27" s="556"/>
      <c r="CS27" s="556"/>
      <c r="CT27" s="556"/>
      <c r="CU27" s="556"/>
      <c r="CV27" s="556"/>
      <c r="CW27" s="556"/>
      <c r="CX27" s="556"/>
      <c r="CY27" s="556"/>
      <c r="CZ27" s="556"/>
      <c r="DA27" s="556"/>
      <c r="DB27" s="555"/>
      <c r="DC27" s="556"/>
      <c r="DD27" s="556"/>
      <c r="DE27" s="556"/>
      <c r="DF27" s="556"/>
      <c r="DG27" s="556"/>
      <c r="DH27" s="556"/>
      <c r="DI27" s="556"/>
      <c r="DJ27" s="556"/>
      <c r="DK27" s="556"/>
      <c r="DL27" s="556"/>
      <c r="DM27" s="556"/>
      <c r="DN27" s="556"/>
      <c r="DO27" s="556"/>
      <c r="DP27" s="556"/>
      <c r="DQ27" s="556"/>
      <c r="DR27" s="556"/>
      <c r="DS27" s="556"/>
      <c r="DT27" s="556"/>
      <c r="DU27" s="556"/>
      <c r="DV27" s="556"/>
      <c r="DW27" s="556"/>
      <c r="DX27" s="556"/>
      <c r="DY27" s="556"/>
      <c r="DZ27" s="556"/>
      <c r="EA27" s="556"/>
      <c r="EB27" s="556"/>
      <c r="EC27" s="556"/>
      <c r="ED27" s="556"/>
      <c r="EE27" s="556"/>
      <c r="EF27" s="556"/>
      <c r="EG27" s="556"/>
      <c r="EH27" s="555"/>
      <c r="EI27" s="556"/>
      <c r="EJ27" s="556"/>
      <c r="EK27" s="556"/>
      <c r="EL27" s="556"/>
      <c r="EM27" s="556"/>
      <c r="EN27" s="556"/>
      <c r="EO27" s="556"/>
      <c r="EP27" s="556"/>
      <c r="EQ27" s="556"/>
      <c r="ER27" s="556"/>
      <c r="ES27" s="556"/>
      <c r="ET27" s="556"/>
      <c r="EU27" s="556"/>
      <c r="EV27" s="556"/>
      <c r="EW27" s="556"/>
      <c r="EX27" s="556"/>
      <c r="EY27" s="556"/>
      <c r="EZ27" s="556"/>
      <c r="FA27" s="556"/>
      <c r="FB27" s="556"/>
      <c r="FC27" s="556"/>
      <c r="FD27" s="556"/>
      <c r="FE27" s="556"/>
      <c r="FF27" s="556"/>
      <c r="FG27" s="556"/>
      <c r="FH27" s="556"/>
      <c r="FI27" s="556"/>
      <c r="FJ27" s="556"/>
      <c r="FK27" s="556"/>
      <c r="FL27" s="556"/>
      <c r="FM27" s="555"/>
      <c r="FN27" s="556"/>
      <c r="FO27" s="556"/>
      <c r="FP27" s="556"/>
      <c r="FQ27" s="556"/>
      <c r="FR27" s="556"/>
      <c r="FS27" s="556"/>
      <c r="FT27" s="556"/>
      <c r="FU27" s="556"/>
      <c r="FV27" s="556"/>
      <c r="FW27" s="556"/>
      <c r="FX27" s="556"/>
      <c r="FY27" s="556"/>
      <c r="FZ27" s="556"/>
      <c r="GA27" s="556"/>
      <c r="GB27" s="556"/>
      <c r="GC27" s="556"/>
      <c r="GD27" s="556"/>
      <c r="GE27" s="556"/>
      <c r="GF27" s="556"/>
      <c r="GG27" s="556"/>
      <c r="GH27" s="556"/>
      <c r="GI27" s="556"/>
      <c r="GJ27" s="556"/>
      <c r="GK27" s="556"/>
      <c r="GL27" s="556"/>
      <c r="GM27" s="556"/>
      <c r="GN27" s="556"/>
      <c r="GO27" s="556"/>
      <c r="GP27" s="556"/>
      <c r="GQ27" s="556"/>
      <c r="GR27" s="556"/>
      <c r="GS27" s="555"/>
      <c r="GT27" s="555"/>
      <c r="GU27" s="555"/>
      <c r="GV27" s="555"/>
      <c r="GW27" s="555"/>
      <c r="GX27" s="555"/>
      <c r="GY27" s="555"/>
    </row>
    <row r="28" ht="24.0" customHeight="1">
      <c r="A28" s="530"/>
      <c r="B28" s="531"/>
      <c r="C28" s="531"/>
      <c r="D28" s="532"/>
      <c r="E28" s="532"/>
      <c r="F28" s="532"/>
      <c r="G28" s="533"/>
      <c r="H28" s="534"/>
      <c r="I28" s="535"/>
      <c r="J28" s="536"/>
      <c r="K28" s="537"/>
      <c r="L28" s="537"/>
      <c r="M28" s="537"/>
      <c r="N28" s="537"/>
      <c r="O28" s="537"/>
      <c r="P28" s="537"/>
      <c r="Q28" s="537"/>
      <c r="R28" s="538"/>
      <c r="S28" s="538"/>
      <c r="T28" s="538"/>
      <c r="U28" s="538"/>
      <c r="V28" s="538"/>
      <c r="W28" s="534"/>
      <c r="X28" s="539"/>
      <c r="Y28" s="540"/>
      <c r="Z28" s="539"/>
      <c r="AA28" s="541"/>
      <c r="AB28" s="542"/>
      <c r="AC28" s="542"/>
      <c r="AD28" s="542"/>
      <c r="AE28" s="541"/>
      <c r="AF28" s="543"/>
      <c r="AG28" s="544"/>
      <c r="AH28" s="544"/>
      <c r="AI28" s="545"/>
      <c r="AJ28" s="545"/>
      <c r="AK28" s="538"/>
      <c r="AL28" s="546"/>
      <c r="AM28" s="547"/>
      <c r="AN28" s="548"/>
      <c r="AO28" s="549"/>
      <c r="AP28" s="550"/>
      <c r="AQ28" s="550"/>
      <c r="AR28" s="551"/>
      <c r="AS28" s="552"/>
      <c r="AT28" s="552"/>
      <c r="AU28" s="553"/>
      <c r="AV28" s="553"/>
      <c r="AW28" s="552"/>
      <c r="AX28" s="552"/>
      <c r="AY28" s="552"/>
      <c r="AZ28" s="552"/>
      <c r="BA28" s="552"/>
      <c r="BB28" s="552"/>
      <c r="BC28" s="552"/>
      <c r="BD28" s="552"/>
      <c r="BE28" s="552"/>
      <c r="BF28" s="552"/>
      <c r="BG28" s="552"/>
      <c r="BH28" s="552"/>
      <c r="BI28" s="553"/>
      <c r="BJ28" s="553"/>
      <c r="BK28" s="552"/>
      <c r="BL28" s="552"/>
      <c r="BM28" s="552"/>
      <c r="BN28" s="552"/>
      <c r="BO28" s="552"/>
      <c r="BP28" s="553"/>
      <c r="BQ28" s="553"/>
      <c r="BR28" s="552"/>
      <c r="BS28" s="553"/>
      <c r="BT28" s="553"/>
      <c r="BU28" s="553"/>
      <c r="BV28" s="553"/>
      <c r="BW28" s="553"/>
      <c r="BX28" s="554"/>
      <c r="BY28" s="555"/>
      <c r="BZ28" s="556"/>
      <c r="CA28" s="556"/>
      <c r="CB28" s="556"/>
      <c r="CC28" s="556"/>
      <c r="CD28" s="556"/>
      <c r="CE28" s="556"/>
      <c r="CF28" s="556"/>
      <c r="CG28" s="556"/>
      <c r="CH28" s="556"/>
      <c r="CI28" s="556"/>
      <c r="CJ28" s="556"/>
      <c r="CK28" s="556"/>
      <c r="CL28" s="556"/>
      <c r="CM28" s="556"/>
      <c r="CN28" s="556"/>
      <c r="CO28" s="556"/>
      <c r="CP28" s="556"/>
      <c r="CQ28" s="556"/>
      <c r="CR28" s="556"/>
      <c r="CS28" s="556"/>
      <c r="CT28" s="556"/>
      <c r="CU28" s="556"/>
      <c r="CV28" s="556"/>
      <c r="CW28" s="556"/>
      <c r="CX28" s="556"/>
      <c r="CY28" s="556"/>
      <c r="CZ28" s="556"/>
      <c r="DA28" s="556"/>
      <c r="DB28" s="555"/>
      <c r="DC28" s="556"/>
      <c r="DD28" s="556"/>
      <c r="DE28" s="556"/>
      <c r="DF28" s="556"/>
      <c r="DG28" s="556"/>
      <c r="DH28" s="556"/>
      <c r="DI28" s="556"/>
      <c r="DJ28" s="556"/>
      <c r="DK28" s="556"/>
      <c r="DL28" s="556"/>
      <c r="DM28" s="556"/>
      <c r="DN28" s="556"/>
      <c r="DO28" s="556"/>
      <c r="DP28" s="556"/>
      <c r="DQ28" s="556"/>
      <c r="DR28" s="556"/>
      <c r="DS28" s="556"/>
      <c r="DT28" s="556"/>
      <c r="DU28" s="556"/>
      <c r="DV28" s="556"/>
      <c r="DW28" s="556"/>
      <c r="DX28" s="556"/>
      <c r="DY28" s="556"/>
      <c r="DZ28" s="556"/>
      <c r="EA28" s="556"/>
      <c r="EB28" s="556"/>
      <c r="EC28" s="556"/>
      <c r="ED28" s="556"/>
      <c r="EE28" s="556"/>
      <c r="EF28" s="556"/>
      <c r="EG28" s="556"/>
      <c r="EH28" s="555"/>
      <c r="EI28" s="556"/>
      <c r="EJ28" s="556"/>
      <c r="EK28" s="556"/>
      <c r="EL28" s="556"/>
      <c r="EM28" s="556"/>
      <c r="EN28" s="556"/>
      <c r="EO28" s="556"/>
      <c r="EP28" s="556"/>
      <c r="EQ28" s="556"/>
      <c r="ER28" s="556"/>
      <c r="ES28" s="556"/>
      <c r="ET28" s="556"/>
      <c r="EU28" s="556"/>
      <c r="EV28" s="556"/>
      <c r="EW28" s="556"/>
      <c r="EX28" s="556"/>
      <c r="EY28" s="556"/>
      <c r="EZ28" s="556"/>
      <c r="FA28" s="556"/>
      <c r="FB28" s="556"/>
      <c r="FC28" s="556"/>
      <c r="FD28" s="556"/>
      <c r="FE28" s="556"/>
      <c r="FF28" s="556"/>
      <c r="FG28" s="556"/>
      <c r="FH28" s="556"/>
      <c r="FI28" s="556"/>
      <c r="FJ28" s="556"/>
      <c r="FK28" s="556"/>
      <c r="FL28" s="556"/>
      <c r="FM28" s="555"/>
      <c r="FN28" s="556"/>
      <c r="FO28" s="556"/>
      <c r="FP28" s="556"/>
      <c r="FQ28" s="556"/>
      <c r="FR28" s="556"/>
      <c r="FS28" s="556"/>
      <c r="FT28" s="556"/>
      <c r="FU28" s="556"/>
      <c r="FV28" s="556"/>
      <c r="FW28" s="556"/>
      <c r="FX28" s="556"/>
      <c r="FY28" s="556"/>
      <c r="FZ28" s="556"/>
      <c r="GA28" s="556"/>
      <c r="GB28" s="556"/>
      <c r="GC28" s="556"/>
      <c r="GD28" s="556"/>
      <c r="GE28" s="556"/>
      <c r="GF28" s="556"/>
      <c r="GG28" s="556"/>
      <c r="GH28" s="556"/>
      <c r="GI28" s="556"/>
      <c r="GJ28" s="556"/>
      <c r="GK28" s="556"/>
      <c r="GL28" s="556"/>
      <c r="GM28" s="556"/>
      <c r="GN28" s="556"/>
      <c r="GO28" s="556"/>
      <c r="GP28" s="556"/>
      <c r="GQ28" s="556"/>
      <c r="GR28" s="556"/>
      <c r="GS28" s="555"/>
      <c r="GT28" s="555"/>
      <c r="GU28" s="555"/>
      <c r="GV28" s="555"/>
      <c r="GW28" s="555"/>
      <c r="GX28" s="555"/>
      <c r="GY28" s="555"/>
    </row>
    <row r="29" ht="24.0" customHeight="1">
      <c r="A29" s="530"/>
      <c r="B29" s="531"/>
      <c r="C29" s="531"/>
      <c r="D29" s="532"/>
      <c r="E29" s="532"/>
      <c r="F29" s="532"/>
      <c r="G29" s="533"/>
      <c r="H29" s="534"/>
      <c r="I29" s="535"/>
      <c r="J29" s="536"/>
      <c r="K29" s="537"/>
      <c r="L29" s="537"/>
      <c r="M29" s="537"/>
      <c r="N29" s="537"/>
      <c r="O29" s="537"/>
      <c r="P29" s="537"/>
      <c r="Q29" s="537"/>
      <c r="R29" s="538"/>
      <c r="S29" s="538"/>
      <c r="T29" s="538"/>
      <c r="U29" s="538"/>
      <c r="V29" s="538"/>
      <c r="W29" s="534"/>
      <c r="X29" s="539"/>
      <c r="Y29" s="540"/>
      <c r="Z29" s="539"/>
      <c r="AA29" s="541"/>
      <c r="AB29" s="542"/>
      <c r="AC29" s="542"/>
      <c r="AD29" s="542"/>
      <c r="AE29" s="541"/>
      <c r="AF29" s="543"/>
      <c r="AG29" s="544"/>
      <c r="AH29" s="544"/>
      <c r="AI29" s="545"/>
      <c r="AJ29" s="545"/>
      <c r="AK29" s="538"/>
      <c r="AL29" s="546"/>
      <c r="AM29" s="547"/>
      <c r="AN29" s="548"/>
      <c r="AO29" s="549"/>
      <c r="AP29" s="550"/>
      <c r="AQ29" s="550"/>
      <c r="AR29" s="551"/>
      <c r="AS29" s="552"/>
      <c r="AT29" s="552"/>
      <c r="AU29" s="553"/>
      <c r="AV29" s="553"/>
      <c r="AW29" s="552"/>
      <c r="AX29" s="552"/>
      <c r="AY29" s="552"/>
      <c r="AZ29" s="552"/>
      <c r="BA29" s="552"/>
      <c r="BB29" s="552"/>
      <c r="BC29" s="552"/>
      <c r="BD29" s="552"/>
      <c r="BE29" s="552"/>
      <c r="BF29" s="552"/>
      <c r="BG29" s="552"/>
      <c r="BH29" s="552"/>
      <c r="BI29" s="553"/>
      <c r="BJ29" s="553"/>
      <c r="BK29" s="552"/>
      <c r="BL29" s="552"/>
      <c r="BM29" s="552"/>
      <c r="BN29" s="552"/>
      <c r="BO29" s="552"/>
      <c r="BP29" s="553"/>
      <c r="BQ29" s="553"/>
      <c r="BR29" s="552"/>
      <c r="BS29" s="553"/>
      <c r="BT29" s="553"/>
      <c r="BU29" s="553"/>
      <c r="BV29" s="553"/>
      <c r="BW29" s="553"/>
      <c r="BX29" s="554"/>
      <c r="BY29" s="555"/>
      <c r="BZ29" s="556"/>
      <c r="CA29" s="556"/>
      <c r="CB29" s="556"/>
      <c r="CC29" s="556"/>
      <c r="CD29" s="556"/>
      <c r="CE29" s="556"/>
      <c r="CF29" s="556"/>
      <c r="CG29" s="556"/>
      <c r="CH29" s="556"/>
      <c r="CI29" s="556"/>
      <c r="CJ29" s="556"/>
      <c r="CK29" s="556"/>
      <c r="CL29" s="556"/>
      <c r="CM29" s="556"/>
      <c r="CN29" s="556"/>
      <c r="CO29" s="556"/>
      <c r="CP29" s="556"/>
      <c r="CQ29" s="556"/>
      <c r="CR29" s="556"/>
      <c r="CS29" s="556"/>
      <c r="CT29" s="556"/>
      <c r="CU29" s="556"/>
      <c r="CV29" s="556"/>
      <c r="CW29" s="556"/>
      <c r="CX29" s="556"/>
      <c r="CY29" s="556"/>
      <c r="CZ29" s="556"/>
      <c r="DA29" s="556"/>
      <c r="DB29" s="555"/>
      <c r="DC29" s="556"/>
      <c r="DD29" s="556"/>
      <c r="DE29" s="556"/>
      <c r="DF29" s="556"/>
      <c r="DG29" s="556"/>
      <c r="DH29" s="556"/>
      <c r="DI29" s="556"/>
      <c r="DJ29" s="556"/>
      <c r="DK29" s="556"/>
      <c r="DL29" s="556"/>
      <c r="DM29" s="556"/>
      <c r="DN29" s="556"/>
      <c r="DO29" s="556"/>
      <c r="DP29" s="556"/>
      <c r="DQ29" s="556"/>
      <c r="DR29" s="556"/>
      <c r="DS29" s="556"/>
      <c r="DT29" s="556"/>
      <c r="DU29" s="556"/>
      <c r="DV29" s="556"/>
      <c r="DW29" s="556"/>
      <c r="DX29" s="556"/>
      <c r="DY29" s="556"/>
      <c r="DZ29" s="556"/>
      <c r="EA29" s="556"/>
      <c r="EB29" s="556"/>
      <c r="EC29" s="556"/>
      <c r="ED29" s="556"/>
      <c r="EE29" s="556"/>
      <c r="EF29" s="556"/>
      <c r="EG29" s="556"/>
      <c r="EH29" s="555"/>
      <c r="EI29" s="556"/>
      <c r="EJ29" s="556"/>
      <c r="EK29" s="556"/>
      <c r="EL29" s="556"/>
      <c r="EM29" s="556"/>
      <c r="EN29" s="556"/>
      <c r="EO29" s="556"/>
      <c r="EP29" s="556"/>
      <c r="EQ29" s="556"/>
      <c r="ER29" s="556"/>
      <c r="ES29" s="556"/>
      <c r="ET29" s="556"/>
      <c r="EU29" s="556"/>
      <c r="EV29" s="556"/>
      <c r="EW29" s="556"/>
      <c r="EX29" s="556"/>
      <c r="EY29" s="556"/>
      <c r="EZ29" s="556"/>
      <c r="FA29" s="556"/>
      <c r="FB29" s="556"/>
      <c r="FC29" s="556"/>
      <c r="FD29" s="556"/>
      <c r="FE29" s="556"/>
      <c r="FF29" s="556"/>
      <c r="FG29" s="556"/>
      <c r="FH29" s="556"/>
      <c r="FI29" s="556"/>
      <c r="FJ29" s="556"/>
      <c r="FK29" s="556"/>
      <c r="FL29" s="556"/>
      <c r="FM29" s="555"/>
      <c r="FN29" s="556"/>
      <c r="FO29" s="556"/>
      <c r="FP29" s="556"/>
      <c r="FQ29" s="556"/>
      <c r="FR29" s="556"/>
      <c r="FS29" s="556"/>
      <c r="FT29" s="556"/>
      <c r="FU29" s="556"/>
      <c r="FV29" s="556"/>
      <c r="FW29" s="556"/>
      <c r="FX29" s="556"/>
      <c r="FY29" s="556"/>
      <c r="FZ29" s="556"/>
      <c r="GA29" s="556"/>
      <c r="GB29" s="556"/>
      <c r="GC29" s="556"/>
      <c r="GD29" s="556"/>
      <c r="GE29" s="556"/>
      <c r="GF29" s="556"/>
      <c r="GG29" s="556"/>
      <c r="GH29" s="556"/>
      <c r="GI29" s="556"/>
      <c r="GJ29" s="556"/>
      <c r="GK29" s="556"/>
      <c r="GL29" s="556"/>
      <c r="GM29" s="556"/>
      <c r="GN29" s="556"/>
      <c r="GO29" s="556"/>
      <c r="GP29" s="556"/>
      <c r="GQ29" s="556"/>
      <c r="GR29" s="556"/>
      <c r="GS29" s="555"/>
      <c r="GT29" s="555"/>
      <c r="GU29" s="555"/>
      <c r="GV29" s="555"/>
      <c r="GW29" s="555"/>
      <c r="GX29" s="555"/>
      <c r="GY29" s="555"/>
    </row>
    <row r="30" ht="24.0" customHeight="1">
      <c r="A30" s="530"/>
      <c r="B30" s="531"/>
      <c r="C30" s="531"/>
      <c r="D30" s="532"/>
      <c r="E30" s="532"/>
      <c r="F30" s="532"/>
      <c r="G30" s="533"/>
      <c r="H30" s="534"/>
      <c r="I30" s="535"/>
      <c r="J30" s="536"/>
      <c r="K30" s="537"/>
      <c r="L30" s="537"/>
      <c r="M30" s="537"/>
      <c r="N30" s="537"/>
      <c r="O30" s="537"/>
      <c r="P30" s="537"/>
      <c r="Q30" s="537"/>
      <c r="R30" s="538"/>
      <c r="S30" s="538"/>
      <c r="T30" s="538"/>
      <c r="U30" s="538"/>
      <c r="V30" s="538"/>
      <c r="W30" s="534"/>
      <c r="X30" s="539"/>
      <c r="Y30" s="540"/>
      <c r="Z30" s="539"/>
      <c r="AA30" s="541"/>
      <c r="AB30" s="542"/>
      <c r="AC30" s="542"/>
      <c r="AD30" s="542"/>
      <c r="AE30" s="541"/>
      <c r="AF30" s="543"/>
      <c r="AG30" s="544"/>
      <c r="AH30" s="544"/>
      <c r="AI30" s="545"/>
      <c r="AJ30" s="545"/>
      <c r="AK30" s="538"/>
      <c r="AL30" s="546"/>
      <c r="AM30" s="547"/>
      <c r="AN30" s="548"/>
      <c r="AO30" s="549"/>
      <c r="AP30" s="550"/>
      <c r="AQ30" s="550"/>
      <c r="AR30" s="551"/>
      <c r="AS30" s="552"/>
      <c r="AT30" s="552"/>
      <c r="AU30" s="553"/>
      <c r="AV30" s="553"/>
      <c r="AW30" s="552"/>
      <c r="AX30" s="552"/>
      <c r="AY30" s="552"/>
      <c r="AZ30" s="552"/>
      <c r="BA30" s="552"/>
      <c r="BB30" s="552"/>
      <c r="BC30" s="552"/>
      <c r="BD30" s="552"/>
      <c r="BE30" s="552"/>
      <c r="BF30" s="552"/>
      <c r="BG30" s="552"/>
      <c r="BH30" s="552"/>
      <c r="BI30" s="553"/>
      <c r="BJ30" s="553"/>
      <c r="BK30" s="552"/>
      <c r="BL30" s="552"/>
      <c r="BM30" s="552"/>
      <c r="BN30" s="552"/>
      <c r="BO30" s="552"/>
      <c r="BP30" s="553"/>
      <c r="BQ30" s="553"/>
      <c r="BR30" s="552"/>
      <c r="BS30" s="553"/>
      <c r="BT30" s="553"/>
      <c r="BU30" s="553"/>
      <c r="BV30" s="553"/>
      <c r="BW30" s="553"/>
      <c r="BX30" s="554"/>
      <c r="BY30" s="555"/>
      <c r="BZ30" s="556"/>
      <c r="CA30" s="556"/>
      <c r="CB30" s="556"/>
      <c r="CC30" s="556"/>
      <c r="CD30" s="556"/>
      <c r="CE30" s="556"/>
      <c r="CF30" s="556"/>
      <c r="CG30" s="556"/>
      <c r="CH30" s="556"/>
      <c r="CI30" s="556"/>
      <c r="CJ30" s="556"/>
      <c r="CK30" s="556"/>
      <c r="CL30" s="556"/>
      <c r="CM30" s="556"/>
      <c r="CN30" s="556"/>
      <c r="CO30" s="556"/>
      <c r="CP30" s="556"/>
      <c r="CQ30" s="556"/>
      <c r="CR30" s="556"/>
      <c r="CS30" s="556"/>
      <c r="CT30" s="556"/>
      <c r="CU30" s="556"/>
      <c r="CV30" s="556"/>
      <c r="CW30" s="556"/>
      <c r="CX30" s="556"/>
      <c r="CY30" s="556"/>
      <c r="CZ30" s="556"/>
      <c r="DA30" s="556"/>
      <c r="DB30" s="555"/>
      <c r="DC30" s="556"/>
      <c r="DD30" s="556"/>
      <c r="DE30" s="556"/>
      <c r="DF30" s="556"/>
      <c r="DG30" s="556"/>
      <c r="DH30" s="556"/>
      <c r="DI30" s="556"/>
      <c r="DJ30" s="556"/>
      <c r="DK30" s="556"/>
      <c r="DL30" s="556"/>
      <c r="DM30" s="556"/>
      <c r="DN30" s="556"/>
      <c r="DO30" s="556"/>
      <c r="DP30" s="556"/>
      <c r="DQ30" s="556"/>
      <c r="DR30" s="556"/>
      <c r="DS30" s="556"/>
      <c r="DT30" s="556"/>
      <c r="DU30" s="556"/>
      <c r="DV30" s="556"/>
      <c r="DW30" s="556"/>
      <c r="DX30" s="556"/>
      <c r="DY30" s="556"/>
      <c r="DZ30" s="556"/>
      <c r="EA30" s="556"/>
      <c r="EB30" s="556"/>
      <c r="EC30" s="556"/>
      <c r="ED30" s="556"/>
      <c r="EE30" s="556"/>
      <c r="EF30" s="556"/>
      <c r="EG30" s="556"/>
      <c r="EH30" s="555"/>
      <c r="EI30" s="556"/>
      <c r="EJ30" s="556"/>
      <c r="EK30" s="556"/>
      <c r="EL30" s="556"/>
      <c r="EM30" s="556"/>
      <c r="EN30" s="556"/>
      <c r="EO30" s="556"/>
      <c r="EP30" s="556"/>
      <c r="EQ30" s="556"/>
      <c r="ER30" s="556"/>
      <c r="ES30" s="556"/>
      <c r="ET30" s="556"/>
      <c r="EU30" s="556"/>
      <c r="EV30" s="556"/>
      <c r="EW30" s="556"/>
      <c r="EX30" s="556"/>
      <c r="EY30" s="556"/>
      <c r="EZ30" s="556"/>
      <c r="FA30" s="556"/>
      <c r="FB30" s="556"/>
      <c r="FC30" s="556"/>
      <c r="FD30" s="556"/>
      <c r="FE30" s="556"/>
      <c r="FF30" s="556"/>
      <c r="FG30" s="556"/>
      <c r="FH30" s="556"/>
      <c r="FI30" s="556"/>
      <c r="FJ30" s="556"/>
      <c r="FK30" s="556"/>
      <c r="FL30" s="556"/>
      <c r="FM30" s="555"/>
      <c r="FN30" s="556"/>
      <c r="FO30" s="556"/>
      <c r="FP30" s="556"/>
      <c r="FQ30" s="556"/>
      <c r="FR30" s="556"/>
      <c r="FS30" s="556"/>
      <c r="FT30" s="556"/>
      <c r="FU30" s="556"/>
      <c r="FV30" s="556"/>
      <c r="FW30" s="556"/>
      <c r="FX30" s="556"/>
      <c r="FY30" s="556"/>
      <c r="FZ30" s="556"/>
      <c r="GA30" s="556"/>
      <c r="GB30" s="556"/>
      <c r="GC30" s="556"/>
      <c r="GD30" s="556"/>
      <c r="GE30" s="556"/>
      <c r="GF30" s="556"/>
      <c r="GG30" s="556"/>
      <c r="GH30" s="556"/>
      <c r="GI30" s="556"/>
      <c r="GJ30" s="556"/>
      <c r="GK30" s="556"/>
      <c r="GL30" s="556"/>
      <c r="GM30" s="556"/>
      <c r="GN30" s="556"/>
      <c r="GO30" s="556"/>
      <c r="GP30" s="556"/>
      <c r="GQ30" s="556"/>
      <c r="GR30" s="556"/>
      <c r="GS30" s="555"/>
      <c r="GT30" s="555"/>
      <c r="GU30" s="555"/>
      <c r="GV30" s="555"/>
      <c r="GW30" s="555"/>
      <c r="GX30" s="555"/>
      <c r="GY30" s="555"/>
    </row>
    <row r="31" ht="24.0" customHeight="1">
      <c r="A31" s="530"/>
      <c r="B31" s="531"/>
      <c r="C31" s="531"/>
      <c r="D31" s="532"/>
      <c r="E31" s="532"/>
      <c r="F31" s="532"/>
      <c r="G31" s="533"/>
      <c r="H31" s="534"/>
      <c r="I31" s="535"/>
      <c r="J31" s="536"/>
      <c r="K31" s="537"/>
      <c r="L31" s="537"/>
      <c r="M31" s="537"/>
      <c r="N31" s="537"/>
      <c r="O31" s="537"/>
      <c r="P31" s="537"/>
      <c r="Q31" s="537"/>
      <c r="R31" s="538"/>
      <c r="S31" s="538"/>
      <c r="T31" s="538"/>
      <c r="U31" s="538"/>
      <c r="V31" s="538"/>
      <c r="W31" s="534"/>
      <c r="X31" s="539"/>
      <c r="Y31" s="540"/>
      <c r="Z31" s="539"/>
      <c r="AA31" s="541"/>
      <c r="AB31" s="542"/>
      <c r="AC31" s="542"/>
      <c r="AD31" s="542"/>
      <c r="AE31" s="541"/>
      <c r="AF31" s="543"/>
      <c r="AG31" s="544"/>
      <c r="AH31" s="544"/>
      <c r="AI31" s="545"/>
      <c r="AJ31" s="545"/>
      <c r="AK31" s="538"/>
      <c r="AL31" s="546"/>
      <c r="AM31" s="547"/>
      <c r="AN31" s="548"/>
      <c r="AO31" s="549"/>
      <c r="AP31" s="550"/>
      <c r="AQ31" s="550"/>
      <c r="AR31" s="551"/>
      <c r="AS31" s="552"/>
      <c r="AT31" s="552"/>
      <c r="AU31" s="553"/>
      <c r="AV31" s="553"/>
      <c r="AW31" s="552"/>
      <c r="AX31" s="552"/>
      <c r="AY31" s="552"/>
      <c r="AZ31" s="552"/>
      <c r="BA31" s="552"/>
      <c r="BB31" s="552"/>
      <c r="BC31" s="552"/>
      <c r="BD31" s="552"/>
      <c r="BE31" s="552"/>
      <c r="BF31" s="552"/>
      <c r="BG31" s="552"/>
      <c r="BH31" s="552"/>
      <c r="BI31" s="553"/>
      <c r="BJ31" s="553"/>
      <c r="BK31" s="552"/>
      <c r="BL31" s="552"/>
      <c r="BM31" s="552"/>
      <c r="BN31" s="552"/>
      <c r="BO31" s="552"/>
      <c r="BP31" s="553"/>
      <c r="BQ31" s="553"/>
      <c r="BR31" s="552"/>
      <c r="BS31" s="553"/>
      <c r="BT31" s="553"/>
      <c r="BU31" s="553"/>
      <c r="BV31" s="553"/>
      <c r="BW31" s="553"/>
      <c r="BX31" s="554"/>
      <c r="BY31" s="555"/>
      <c r="BZ31" s="556"/>
      <c r="CA31" s="556"/>
      <c r="CB31" s="556"/>
      <c r="CC31" s="556"/>
      <c r="CD31" s="556"/>
      <c r="CE31" s="556"/>
      <c r="CF31" s="556"/>
      <c r="CG31" s="556"/>
      <c r="CH31" s="556"/>
      <c r="CI31" s="556"/>
      <c r="CJ31" s="556"/>
      <c r="CK31" s="556"/>
      <c r="CL31" s="556"/>
      <c r="CM31" s="556"/>
      <c r="CN31" s="556"/>
      <c r="CO31" s="556"/>
      <c r="CP31" s="556"/>
      <c r="CQ31" s="556"/>
      <c r="CR31" s="556"/>
      <c r="CS31" s="556"/>
      <c r="CT31" s="556"/>
      <c r="CU31" s="556"/>
      <c r="CV31" s="556"/>
      <c r="CW31" s="556"/>
      <c r="CX31" s="556"/>
      <c r="CY31" s="556"/>
      <c r="CZ31" s="556"/>
      <c r="DA31" s="556"/>
      <c r="DB31" s="555"/>
      <c r="DC31" s="556"/>
      <c r="DD31" s="556"/>
      <c r="DE31" s="556"/>
      <c r="DF31" s="556"/>
      <c r="DG31" s="556"/>
      <c r="DH31" s="556"/>
      <c r="DI31" s="556"/>
      <c r="DJ31" s="556"/>
      <c r="DK31" s="556"/>
      <c r="DL31" s="556"/>
      <c r="DM31" s="556"/>
      <c r="DN31" s="556"/>
      <c r="DO31" s="556"/>
      <c r="DP31" s="556"/>
      <c r="DQ31" s="556"/>
      <c r="DR31" s="556"/>
      <c r="DS31" s="556"/>
      <c r="DT31" s="556"/>
      <c r="DU31" s="556"/>
      <c r="DV31" s="556"/>
      <c r="DW31" s="556"/>
      <c r="DX31" s="556"/>
      <c r="DY31" s="556"/>
      <c r="DZ31" s="556"/>
      <c r="EA31" s="556"/>
      <c r="EB31" s="556"/>
      <c r="EC31" s="556"/>
      <c r="ED31" s="556"/>
      <c r="EE31" s="556"/>
      <c r="EF31" s="556"/>
      <c r="EG31" s="556"/>
      <c r="EH31" s="555"/>
      <c r="EI31" s="556"/>
      <c r="EJ31" s="556"/>
      <c r="EK31" s="556"/>
      <c r="EL31" s="556"/>
      <c r="EM31" s="556"/>
      <c r="EN31" s="556"/>
      <c r="EO31" s="556"/>
      <c r="EP31" s="556"/>
      <c r="EQ31" s="556"/>
      <c r="ER31" s="556"/>
      <c r="ES31" s="556"/>
      <c r="ET31" s="556"/>
      <c r="EU31" s="556"/>
      <c r="EV31" s="556"/>
      <c r="EW31" s="556"/>
      <c r="EX31" s="556"/>
      <c r="EY31" s="556"/>
      <c r="EZ31" s="556"/>
      <c r="FA31" s="556"/>
      <c r="FB31" s="556"/>
      <c r="FC31" s="556"/>
      <c r="FD31" s="556"/>
      <c r="FE31" s="556"/>
      <c r="FF31" s="556"/>
      <c r="FG31" s="556"/>
      <c r="FH31" s="556"/>
      <c r="FI31" s="556"/>
      <c r="FJ31" s="556"/>
      <c r="FK31" s="556"/>
      <c r="FL31" s="556"/>
      <c r="FM31" s="555"/>
      <c r="FN31" s="556"/>
      <c r="FO31" s="556"/>
      <c r="FP31" s="556"/>
      <c r="FQ31" s="556"/>
      <c r="FR31" s="556"/>
      <c r="FS31" s="556"/>
      <c r="FT31" s="556"/>
      <c r="FU31" s="556"/>
      <c r="FV31" s="556"/>
      <c r="FW31" s="556"/>
      <c r="FX31" s="556"/>
      <c r="FY31" s="556"/>
      <c r="FZ31" s="556"/>
      <c r="GA31" s="556"/>
      <c r="GB31" s="556"/>
      <c r="GC31" s="556"/>
      <c r="GD31" s="556"/>
      <c r="GE31" s="556"/>
      <c r="GF31" s="556"/>
      <c r="GG31" s="556"/>
      <c r="GH31" s="556"/>
      <c r="GI31" s="556"/>
      <c r="GJ31" s="556"/>
      <c r="GK31" s="556"/>
      <c r="GL31" s="556"/>
      <c r="GM31" s="556"/>
      <c r="GN31" s="556"/>
      <c r="GO31" s="556"/>
      <c r="GP31" s="556"/>
      <c r="GQ31" s="556"/>
      <c r="GR31" s="556"/>
      <c r="GS31" s="555"/>
      <c r="GT31" s="555"/>
      <c r="GU31" s="555"/>
      <c r="GV31" s="555"/>
      <c r="GW31" s="555"/>
      <c r="GX31" s="555"/>
      <c r="GY31" s="555"/>
    </row>
    <row r="32" ht="24.0" customHeight="1">
      <c r="A32" s="530"/>
      <c r="B32" s="531"/>
      <c r="C32" s="531"/>
      <c r="D32" s="532"/>
      <c r="E32" s="532"/>
      <c r="F32" s="532"/>
      <c r="G32" s="533"/>
      <c r="H32" s="534"/>
      <c r="I32" s="535"/>
      <c r="J32" s="536"/>
      <c r="K32" s="537"/>
      <c r="L32" s="537"/>
      <c r="M32" s="537"/>
      <c r="N32" s="537"/>
      <c r="O32" s="537"/>
      <c r="P32" s="537"/>
      <c r="Q32" s="537"/>
      <c r="R32" s="538"/>
      <c r="S32" s="538"/>
      <c r="T32" s="538"/>
      <c r="U32" s="538"/>
      <c r="V32" s="538"/>
      <c r="W32" s="534"/>
      <c r="X32" s="539"/>
      <c r="Y32" s="540"/>
      <c r="Z32" s="539"/>
      <c r="AA32" s="541"/>
      <c r="AB32" s="542"/>
      <c r="AC32" s="542"/>
      <c r="AD32" s="542"/>
      <c r="AE32" s="541"/>
      <c r="AF32" s="543"/>
      <c r="AG32" s="544"/>
      <c r="AH32" s="544"/>
      <c r="AI32" s="545"/>
      <c r="AJ32" s="545"/>
      <c r="AK32" s="538"/>
      <c r="AL32" s="546"/>
      <c r="AM32" s="547"/>
      <c r="AN32" s="548"/>
      <c r="AO32" s="549"/>
      <c r="AP32" s="550"/>
      <c r="AQ32" s="550"/>
      <c r="AR32" s="551"/>
      <c r="AS32" s="552"/>
      <c r="AT32" s="552"/>
      <c r="AU32" s="553"/>
      <c r="AV32" s="553"/>
      <c r="AW32" s="552"/>
      <c r="AX32" s="552"/>
      <c r="AY32" s="552"/>
      <c r="AZ32" s="552"/>
      <c r="BA32" s="552"/>
      <c r="BB32" s="552"/>
      <c r="BC32" s="552"/>
      <c r="BD32" s="552"/>
      <c r="BE32" s="552"/>
      <c r="BF32" s="552"/>
      <c r="BG32" s="552"/>
      <c r="BH32" s="552"/>
      <c r="BI32" s="553"/>
      <c r="BJ32" s="553"/>
      <c r="BK32" s="552"/>
      <c r="BL32" s="552"/>
      <c r="BM32" s="552"/>
      <c r="BN32" s="552"/>
      <c r="BO32" s="552"/>
      <c r="BP32" s="553"/>
      <c r="BQ32" s="553"/>
      <c r="BR32" s="552"/>
      <c r="BS32" s="553"/>
      <c r="BT32" s="553"/>
      <c r="BU32" s="553"/>
      <c r="BV32" s="553"/>
      <c r="BW32" s="553"/>
      <c r="BX32" s="554"/>
      <c r="BY32" s="555"/>
      <c r="BZ32" s="556"/>
      <c r="CA32" s="556"/>
      <c r="CB32" s="556"/>
      <c r="CC32" s="556"/>
      <c r="CD32" s="556"/>
      <c r="CE32" s="556"/>
      <c r="CF32" s="556"/>
      <c r="CG32" s="556"/>
      <c r="CH32" s="556"/>
      <c r="CI32" s="556"/>
      <c r="CJ32" s="556"/>
      <c r="CK32" s="556"/>
      <c r="CL32" s="556"/>
      <c r="CM32" s="556"/>
      <c r="CN32" s="556"/>
      <c r="CO32" s="556"/>
      <c r="CP32" s="556"/>
      <c r="CQ32" s="556"/>
      <c r="CR32" s="556"/>
      <c r="CS32" s="556"/>
      <c r="CT32" s="556"/>
      <c r="CU32" s="556"/>
      <c r="CV32" s="556"/>
      <c r="CW32" s="556"/>
      <c r="CX32" s="556"/>
      <c r="CY32" s="556"/>
      <c r="CZ32" s="556"/>
      <c r="DA32" s="556"/>
      <c r="DB32" s="555"/>
      <c r="DC32" s="556"/>
      <c r="DD32" s="556"/>
      <c r="DE32" s="556"/>
      <c r="DF32" s="556"/>
      <c r="DG32" s="556"/>
      <c r="DH32" s="556"/>
      <c r="DI32" s="556"/>
      <c r="DJ32" s="556"/>
      <c r="DK32" s="556"/>
      <c r="DL32" s="556"/>
      <c r="DM32" s="556"/>
      <c r="DN32" s="556"/>
      <c r="DO32" s="556"/>
      <c r="DP32" s="556"/>
      <c r="DQ32" s="556"/>
      <c r="DR32" s="556"/>
      <c r="DS32" s="556"/>
      <c r="DT32" s="556"/>
      <c r="DU32" s="556"/>
      <c r="DV32" s="556"/>
      <c r="DW32" s="556"/>
      <c r="DX32" s="556"/>
      <c r="DY32" s="556"/>
      <c r="DZ32" s="556"/>
      <c r="EA32" s="556"/>
      <c r="EB32" s="556"/>
      <c r="EC32" s="556"/>
      <c r="ED32" s="556"/>
      <c r="EE32" s="556"/>
      <c r="EF32" s="556"/>
      <c r="EG32" s="556"/>
      <c r="EH32" s="555"/>
      <c r="EI32" s="556"/>
      <c r="EJ32" s="556"/>
      <c r="EK32" s="556"/>
      <c r="EL32" s="556"/>
      <c r="EM32" s="556"/>
      <c r="EN32" s="556"/>
      <c r="EO32" s="556"/>
      <c r="EP32" s="556"/>
      <c r="EQ32" s="556"/>
      <c r="ER32" s="556"/>
      <c r="ES32" s="556"/>
      <c r="ET32" s="556"/>
      <c r="EU32" s="556"/>
      <c r="EV32" s="556"/>
      <c r="EW32" s="556"/>
      <c r="EX32" s="556"/>
      <c r="EY32" s="556"/>
      <c r="EZ32" s="556"/>
      <c r="FA32" s="556"/>
      <c r="FB32" s="556"/>
      <c r="FC32" s="556"/>
      <c r="FD32" s="556"/>
      <c r="FE32" s="556"/>
      <c r="FF32" s="556"/>
      <c r="FG32" s="556"/>
      <c r="FH32" s="556"/>
      <c r="FI32" s="556"/>
      <c r="FJ32" s="556"/>
      <c r="FK32" s="556"/>
      <c r="FL32" s="556"/>
      <c r="FM32" s="555"/>
      <c r="FN32" s="556"/>
      <c r="FO32" s="556"/>
      <c r="FP32" s="556"/>
      <c r="FQ32" s="556"/>
      <c r="FR32" s="556"/>
      <c r="FS32" s="556"/>
      <c r="FT32" s="556"/>
      <c r="FU32" s="556"/>
      <c r="FV32" s="556"/>
      <c r="FW32" s="556"/>
      <c r="FX32" s="556"/>
      <c r="FY32" s="556"/>
      <c r="FZ32" s="556"/>
      <c r="GA32" s="556"/>
      <c r="GB32" s="556"/>
      <c r="GC32" s="556"/>
      <c r="GD32" s="556"/>
      <c r="GE32" s="556"/>
      <c r="GF32" s="556"/>
      <c r="GG32" s="556"/>
      <c r="GH32" s="556"/>
      <c r="GI32" s="556"/>
      <c r="GJ32" s="556"/>
      <c r="GK32" s="556"/>
      <c r="GL32" s="556"/>
      <c r="GM32" s="556"/>
      <c r="GN32" s="556"/>
      <c r="GO32" s="556"/>
      <c r="GP32" s="556"/>
      <c r="GQ32" s="556"/>
      <c r="GR32" s="556"/>
      <c r="GS32" s="555"/>
      <c r="GT32" s="555"/>
      <c r="GU32" s="555"/>
      <c r="GV32" s="555"/>
      <c r="GW32" s="555"/>
      <c r="GX32" s="555"/>
      <c r="GY32" s="555"/>
    </row>
    <row r="33" ht="24.0" customHeight="1">
      <c r="A33" s="530"/>
      <c r="B33" s="531"/>
      <c r="C33" s="531"/>
      <c r="D33" s="532"/>
      <c r="E33" s="532"/>
      <c r="F33" s="532"/>
      <c r="G33" s="533"/>
      <c r="H33" s="534"/>
      <c r="I33" s="535"/>
      <c r="J33" s="536"/>
      <c r="K33" s="537"/>
      <c r="L33" s="537"/>
      <c r="M33" s="537"/>
      <c r="N33" s="537"/>
      <c r="O33" s="537"/>
      <c r="P33" s="537"/>
      <c r="Q33" s="537"/>
      <c r="R33" s="538"/>
      <c r="S33" s="538"/>
      <c r="T33" s="538"/>
      <c r="U33" s="538"/>
      <c r="V33" s="538"/>
      <c r="W33" s="534"/>
      <c r="X33" s="539"/>
      <c r="Y33" s="540"/>
      <c r="Z33" s="539"/>
      <c r="AA33" s="541"/>
      <c r="AB33" s="542"/>
      <c r="AC33" s="542"/>
      <c r="AD33" s="542"/>
      <c r="AE33" s="541"/>
      <c r="AF33" s="543"/>
      <c r="AG33" s="544"/>
      <c r="AH33" s="544"/>
      <c r="AI33" s="545"/>
      <c r="AJ33" s="545"/>
      <c r="AK33" s="538"/>
      <c r="AL33" s="546"/>
      <c r="AM33" s="547"/>
      <c r="AN33" s="548"/>
      <c r="AO33" s="549"/>
      <c r="AP33" s="550"/>
      <c r="AQ33" s="550"/>
      <c r="AR33" s="551"/>
      <c r="AS33" s="552"/>
      <c r="AT33" s="552"/>
      <c r="AU33" s="553"/>
      <c r="AV33" s="553"/>
      <c r="AW33" s="552"/>
      <c r="AX33" s="552"/>
      <c r="AY33" s="552"/>
      <c r="AZ33" s="552"/>
      <c r="BA33" s="552"/>
      <c r="BB33" s="552"/>
      <c r="BC33" s="552"/>
      <c r="BD33" s="552"/>
      <c r="BE33" s="552"/>
      <c r="BF33" s="552"/>
      <c r="BG33" s="552"/>
      <c r="BH33" s="552"/>
      <c r="BI33" s="553"/>
      <c r="BJ33" s="553"/>
      <c r="BK33" s="552"/>
      <c r="BL33" s="552"/>
      <c r="BM33" s="552"/>
      <c r="BN33" s="552"/>
      <c r="BO33" s="552"/>
      <c r="BP33" s="553"/>
      <c r="BQ33" s="553"/>
      <c r="BR33" s="552"/>
      <c r="BS33" s="553"/>
      <c r="BT33" s="553"/>
      <c r="BU33" s="553"/>
      <c r="BV33" s="553"/>
      <c r="BW33" s="553"/>
      <c r="BX33" s="554"/>
      <c r="BY33" s="555"/>
      <c r="BZ33" s="556"/>
      <c r="CA33" s="556"/>
      <c r="CB33" s="556"/>
      <c r="CC33" s="556"/>
      <c r="CD33" s="556"/>
      <c r="CE33" s="556"/>
      <c r="CF33" s="556"/>
      <c r="CG33" s="556"/>
      <c r="CH33" s="556"/>
      <c r="CI33" s="556"/>
      <c r="CJ33" s="556"/>
      <c r="CK33" s="556"/>
      <c r="CL33" s="556"/>
      <c r="CM33" s="556"/>
      <c r="CN33" s="556"/>
      <c r="CO33" s="556"/>
      <c r="CP33" s="556"/>
      <c r="CQ33" s="556"/>
      <c r="CR33" s="556"/>
      <c r="CS33" s="556"/>
      <c r="CT33" s="556"/>
      <c r="CU33" s="556"/>
      <c r="CV33" s="556"/>
      <c r="CW33" s="556"/>
      <c r="CX33" s="556"/>
      <c r="CY33" s="556"/>
      <c r="CZ33" s="556"/>
      <c r="DA33" s="556"/>
      <c r="DB33" s="555"/>
      <c r="DC33" s="556"/>
      <c r="DD33" s="556"/>
      <c r="DE33" s="556"/>
      <c r="DF33" s="556"/>
      <c r="DG33" s="556"/>
      <c r="DH33" s="556"/>
      <c r="DI33" s="556"/>
      <c r="DJ33" s="556"/>
      <c r="DK33" s="556"/>
      <c r="DL33" s="556"/>
      <c r="DM33" s="556"/>
      <c r="DN33" s="556"/>
      <c r="DO33" s="556"/>
      <c r="DP33" s="556"/>
      <c r="DQ33" s="556"/>
      <c r="DR33" s="556"/>
      <c r="DS33" s="556"/>
      <c r="DT33" s="556"/>
      <c r="DU33" s="556"/>
      <c r="DV33" s="556"/>
      <c r="DW33" s="556"/>
      <c r="DX33" s="556"/>
      <c r="DY33" s="556"/>
      <c r="DZ33" s="556"/>
      <c r="EA33" s="556"/>
      <c r="EB33" s="556"/>
      <c r="EC33" s="556"/>
      <c r="ED33" s="556"/>
      <c r="EE33" s="556"/>
      <c r="EF33" s="556"/>
      <c r="EG33" s="556"/>
      <c r="EH33" s="555"/>
      <c r="EI33" s="556"/>
      <c r="EJ33" s="556"/>
      <c r="EK33" s="556"/>
      <c r="EL33" s="556"/>
      <c r="EM33" s="556"/>
      <c r="EN33" s="556"/>
      <c r="EO33" s="556"/>
      <c r="EP33" s="556"/>
      <c r="EQ33" s="556"/>
      <c r="ER33" s="556"/>
      <c r="ES33" s="556"/>
      <c r="ET33" s="556"/>
      <c r="EU33" s="556"/>
      <c r="EV33" s="556"/>
      <c r="EW33" s="556"/>
      <c r="EX33" s="556"/>
      <c r="EY33" s="556"/>
      <c r="EZ33" s="556"/>
      <c r="FA33" s="556"/>
      <c r="FB33" s="556"/>
      <c r="FC33" s="556"/>
      <c r="FD33" s="556"/>
      <c r="FE33" s="556"/>
      <c r="FF33" s="556"/>
      <c r="FG33" s="556"/>
      <c r="FH33" s="556"/>
      <c r="FI33" s="556"/>
      <c r="FJ33" s="556"/>
      <c r="FK33" s="556"/>
      <c r="FL33" s="556"/>
      <c r="FM33" s="555"/>
      <c r="FN33" s="556"/>
      <c r="FO33" s="556"/>
      <c r="FP33" s="556"/>
      <c r="FQ33" s="556"/>
      <c r="FR33" s="556"/>
      <c r="FS33" s="556"/>
      <c r="FT33" s="556"/>
      <c r="FU33" s="556"/>
      <c r="FV33" s="556"/>
      <c r="FW33" s="556"/>
      <c r="FX33" s="556"/>
      <c r="FY33" s="556"/>
      <c r="FZ33" s="556"/>
      <c r="GA33" s="556"/>
      <c r="GB33" s="556"/>
      <c r="GC33" s="556"/>
      <c r="GD33" s="556"/>
      <c r="GE33" s="556"/>
      <c r="GF33" s="556"/>
      <c r="GG33" s="556"/>
      <c r="GH33" s="556"/>
      <c r="GI33" s="556"/>
      <c r="GJ33" s="556"/>
      <c r="GK33" s="556"/>
      <c r="GL33" s="556"/>
      <c r="GM33" s="556"/>
      <c r="GN33" s="556"/>
      <c r="GO33" s="556"/>
      <c r="GP33" s="556"/>
      <c r="GQ33" s="556"/>
      <c r="GR33" s="556"/>
      <c r="GS33" s="555"/>
      <c r="GT33" s="555"/>
      <c r="GU33" s="555"/>
      <c r="GV33" s="555"/>
      <c r="GW33" s="555"/>
      <c r="GX33" s="555"/>
      <c r="GY33" s="555"/>
    </row>
    <row r="34" ht="24.0" customHeight="1">
      <c r="A34" s="530"/>
      <c r="B34" s="531"/>
      <c r="C34" s="531"/>
      <c r="D34" s="532"/>
      <c r="E34" s="532"/>
      <c r="F34" s="532"/>
      <c r="G34" s="533"/>
      <c r="H34" s="534"/>
      <c r="I34" s="535"/>
      <c r="J34" s="536"/>
      <c r="K34" s="537"/>
      <c r="L34" s="537"/>
      <c r="M34" s="537"/>
      <c r="N34" s="537"/>
      <c r="O34" s="537"/>
      <c r="P34" s="537"/>
      <c r="Q34" s="537"/>
      <c r="R34" s="538"/>
      <c r="S34" s="538"/>
      <c r="T34" s="538"/>
      <c r="U34" s="538"/>
      <c r="V34" s="538"/>
      <c r="W34" s="534"/>
      <c r="X34" s="539"/>
      <c r="Y34" s="540"/>
      <c r="Z34" s="539"/>
      <c r="AA34" s="541"/>
      <c r="AB34" s="542"/>
      <c r="AC34" s="542"/>
      <c r="AD34" s="542"/>
      <c r="AE34" s="541"/>
      <c r="AF34" s="543"/>
      <c r="AG34" s="544"/>
      <c r="AH34" s="544"/>
      <c r="AI34" s="545"/>
      <c r="AJ34" s="545"/>
      <c r="AK34" s="538"/>
      <c r="AL34" s="546"/>
      <c r="AM34" s="547"/>
      <c r="AN34" s="548"/>
      <c r="AO34" s="549"/>
      <c r="AP34" s="550"/>
      <c r="AQ34" s="550"/>
      <c r="AR34" s="551"/>
      <c r="AS34" s="552"/>
      <c r="AT34" s="552"/>
      <c r="AU34" s="553"/>
      <c r="AV34" s="553"/>
      <c r="AW34" s="552"/>
      <c r="AX34" s="552"/>
      <c r="AY34" s="552"/>
      <c r="AZ34" s="552"/>
      <c r="BA34" s="552"/>
      <c r="BB34" s="552"/>
      <c r="BC34" s="552"/>
      <c r="BD34" s="552"/>
      <c r="BE34" s="552"/>
      <c r="BF34" s="552"/>
      <c r="BG34" s="552"/>
      <c r="BH34" s="552"/>
      <c r="BI34" s="553"/>
      <c r="BJ34" s="553"/>
      <c r="BK34" s="552"/>
      <c r="BL34" s="552"/>
      <c r="BM34" s="552"/>
      <c r="BN34" s="552"/>
      <c r="BO34" s="552"/>
      <c r="BP34" s="553"/>
      <c r="BQ34" s="553"/>
      <c r="BR34" s="552"/>
      <c r="BS34" s="553"/>
      <c r="BT34" s="553"/>
      <c r="BU34" s="553"/>
      <c r="BV34" s="553"/>
      <c r="BW34" s="553"/>
      <c r="BX34" s="554"/>
      <c r="BY34" s="555"/>
      <c r="BZ34" s="556"/>
      <c r="CA34" s="556"/>
      <c r="CB34" s="556"/>
      <c r="CC34" s="556"/>
      <c r="CD34" s="556"/>
      <c r="CE34" s="556"/>
      <c r="CF34" s="556"/>
      <c r="CG34" s="556"/>
      <c r="CH34" s="556"/>
      <c r="CI34" s="556"/>
      <c r="CJ34" s="556"/>
      <c r="CK34" s="556"/>
      <c r="CL34" s="556"/>
      <c r="CM34" s="556"/>
      <c r="CN34" s="556"/>
      <c r="CO34" s="556"/>
      <c r="CP34" s="556"/>
      <c r="CQ34" s="556"/>
      <c r="CR34" s="556"/>
      <c r="CS34" s="556"/>
      <c r="CT34" s="556"/>
      <c r="CU34" s="556"/>
      <c r="CV34" s="556"/>
      <c r="CW34" s="556"/>
      <c r="CX34" s="556"/>
      <c r="CY34" s="556"/>
      <c r="CZ34" s="556"/>
      <c r="DA34" s="556"/>
      <c r="DB34" s="555"/>
      <c r="DC34" s="556"/>
      <c r="DD34" s="556"/>
      <c r="DE34" s="556"/>
      <c r="DF34" s="556"/>
      <c r="DG34" s="556"/>
      <c r="DH34" s="556"/>
      <c r="DI34" s="556"/>
      <c r="DJ34" s="556"/>
      <c r="DK34" s="556"/>
      <c r="DL34" s="556"/>
      <c r="DM34" s="556"/>
      <c r="DN34" s="556"/>
      <c r="DO34" s="556"/>
      <c r="DP34" s="556"/>
      <c r="DQ34" s="556"/>
      <c r="DR34" s="556"/>
      <c r="DS34" s="556"/>
      <c r="DT34" s="556"/>
      <c r="DU34" s="556"/>
      <c r="DV34" s="556"/>
      <c r="DW34" s="556"/>
      <c r="DX34" s="556"/>
      <c r="DY34" s="556"/>
      <c r="DZ34" s="556"/>
      <c r="EA34" s="556"/>
      <c r="EB34" s="556"/>
      <c r="EC34" s="556"/>
      <c r="ED34" s="556"/>
      <c r="EE34" s="556"/>
      <c r="EF34" s="556"/>
      <c r="EG34" s="556"/>
      <c r="EH34" s="555"/>
      <c r="EI34" s="556"/>
      <c r="EJ34" s="556"/>
      <c r="EK34" s="556"/>
      <c r="EL34" s="556"/>
      <c r="EM34" s="556"/>
      <c r="EN34" s="556"/>
      <c r="EO34" s="556"/>
      <c r="EP34" s="556"/>
      <c r="EQ34" s="556"/>
      <c r="ER34" s="556"/>
      <c r="ES34" s="556"/>
      <c r="ET34" s="556"/>
      <c r="EU34" s="556"/>
      <c r="EV34" s="556"/>
      <c r="EW34" s="556"/>
      <c r="EX34" s="556"/>
      <c r="EY34" s="556"/>
      <c r="EZ34" s="556"/>
      <c r="FA34" s="556"/>
      <c r="FB34" s="556"/>
      <c r="FC34" s="556"/>
      <c r="FD34" s="556"/>
      <c r="FE34" s="556"/>
      <c r="FF34" s="556"/>
      <c r="FG34" s="556"/>
      <c r="FH34" s="556"/>
      <c r="FI34" s="556"/>
      <c r="FJ34" s="556"/>
      <c r="FK34" s="556"/>
      <c r="FL34" s="556"/>
      <c r="FM34" s="555"/>
      <c r="FN34" s="556"/>
      <c r="FO34" s="556"/>
      <c r="FP34" s="556"/>
      <c r="FQ34" s="556"/>
      <c r="FR34" s="556"/>
      <c r="FS34" s="556"/>
      <c r="FT34" s="556"/>
      <c r="FU34" s="556"/>
      <c r="FV34" s="556"/>
      <c r="FW34" s="556"/>
      <c r="FX34" s="556"/>
      <c r="FY34" s="556"/>
      <c r="FZ34" s="556"/>
      <c r="GA34" s="556"/>
      <c r="GB34" s="556"/>
      <c r="GC34" s="556"/>
      <c r="GD34" s="556"/>
      <c r="GE34" s="556"/>
      <c r="GF34" s="556"/>
      <c r="GG34" s="556"/>
      <c r="GH34" s="556"/>
      <c r="GI34" s="556"/>
      <c r="GJ34" s="556"/>
      <c r="GK34" s="556"/>
      <c r="GL34" s="556"/>
      <c r="GM34" s="556"/>
      <c r="GN34" s="556"/>
      <c r="GO34" s="556"/>
      <c r="GP34" s="556"/>
      <c r="GQ34" s="556"/>
      <c r="GR34" s="556"/>
      <c r="GS34" s="555"/>
      <c r="GT34" s="555"/>
      <c r="GU34" s="555"/>
      <c r="GV34" s="555"/>
      <c r="GW34" s="555"/>
      <c r="GX34" s="555"/>
      <c r="GY34" s="555"/>
    </row>
    <row r="35" ht="24.0" customHeight="1">
      <c r="A35" s="530"/>
      <c r="B35" s="531"/>
      <c r="C35" s="531"/>
      <c r="D35" s="532"/>
      <c r="E35" s="532"/>
      <c r="F35" s="532"/>
      <c r="G35" s="533"/>
      <c r="H35" s="534"/>
      <c r="I35" s="535"/>
      <c r="J35" s="536"/>
      <c r="K35" s="537"/>
      <c r="L35" s="537"/>
      <c r="M35" s="537"/>
      <c r="N35" s="537"/>
      <c r="O35" s="537"/>
      <c r="P35" s="537"/>
      <c r="Q35" s="537"/>
      <c r="R35" s="538"/>
      <c r="S35" s="538"/>
      <c r="T35" s="538"/>
      <c r="U35" s="538"/>
      <c r="V35" s="538"/>
      <c r="W35" s="534"/>
      <c r="X35" s="539"/>
      <c r="Y35" s="540"/>
      <c r="Z35" s="539"/>
      <c r="AA35" s="541"/>
      <c r="AB35" s="542"/>
      <c r="AC35" s="542"/>
      <c r="AD35" s="542"/>
      <c r="AE35" s="541"/>
      <c r="AF35" s="543"/>
      <c r="AG35" s="544"/>
      <c r="AH35" s="544"/>
      <c r="AI35" s="545"/>
      <c r="AJ35" s="545"/>
      <c r="AK35" s="538"/>
      <c r="AL35" s="546"/>
      <c r="AM35" s="547"/>
      <c r="AN35" s="548"/>
      <c r="AO35" s="549"/>
      <c r="AP35" s="550"/>
      <c r="AQ35" s="550"/>
      <c r="AR35" s="551"/>
      <c r="AS35" s="552"/>
      <c r="AT35" s="552"/>
      <c r="AU35" s="553"/>
      <c r="AV35" s="553"/>
      <c r="AW35" s="552"/>
      <c r="AX35" s="552"/>
      <c r="AY35" s="552"/>
      <c r="AZ35" s="552"/>
      <c r="BA35" s="552"/>
      <c r="BB35" s="552"/>
      <c r="BC35" s="552"/>
      <c r="BD35" s="552"/>
      <c r="BE35" s="552"/>
      <c r="BF35" s="552"/>
      <c r="BG35" s="552"/>
      <c r="BH35" s="552"/>
      <c r="BI35" s="553"/>
      <c r="BJ35" s="553"/>
      <c r="BK35" s="552"/>
      <c r="BL35" s="552"/>
      <c r="BM35" s="552"/>
      <c r="BN35" s="552"/>
      <c r="BO35" s="552"/>
      <c r="BP35" s="553"/>
      <c r="BQ35" s="553"/>
      <c r="BR35" s="552"/>
      <c r="BS35" s="553"/>
      <c r="BT35" s="553"/>
      <c r="BU35" s="553"/>
      <c r="BV35" s="553"/>
      <c r="BW35" s="553"/>
      <c r="BX35" s="554"/>
      <c r="BY35" s="555"/>
      <c r="BZ35" s="556"/>
      <c r="CA35" s="556"/>
      <c r="CB35" s="556"/>
      <c r="CC35" s="556"/>
      <c r="CD35" s="556"/>
      <c r="CE35" s="556"/>
      <c r="CF35" s="556"/>
      <c r="CG35" s="556"/>
      <c r="CH35" s="556"/>
      <c r="CI35" s="556"/>
      <c r="CJ35" s="556"/>
      <c r="CK35" s="556"/>
      <c r="CL35" s="556"/>
      <c r="CM35" s="556"/>
      <c r="CN35" s="556"/>
      <c r="CO35" s="556"/>
      <c r="CP35" s="556"/>
      <c r="CQ35" s="556"/>
      <c r="CR35" s="556"/>
      <c r="CS35" s="556"/>
      <c r="CT35" s="556"/>
      <c r="CU35" s="556"/>
      <c r="CV35" s="556"/>
      <c r="CW35" s="556"/>
      <c r="CX35" s="556"/>
      <c r="CY35" s="556"/>
      <c r="CZ35" s="556"/>
      <c r="DA35" s="556"/>
      <c r="DB35" s="555"/>
      <c r="DC35" s="556"/>
      <c r="DD35" s="556"/>
      <c r="DE35" s="556"/>
      <c r="DF35" s="556"/>
      <c r="DG35" s="556"/>
      <c r="DH35" s="556"/>
      <c r="DI35" s="556"/>
      <c r="DJ35" s="556"/>
      <c r="DK35" s="556"/>
      <c r="DL35" s="556"/>
      <c r="DM35" s="556"/>
      <c r="DN35" s="556"/>
      <c r="DO35" s="556"/>
      <c r="DP35" s="556"/>
      <c r="DQ35" s="556"/>
      <c r="DR35" s="556"/>
      <c r="DS35" s="556"/>
      <c r="DT35" s="556"/>
      <c r="DU35" s="556"/>
      <c r="DV35" s="556"/>
      <c r="DW35" s="556"/>
      <c r="DX35" s="556"/>
      <c r="DY35" s="556"/>
      <c r="DZ35" s="556"/>
      <c r="EA35" s="556"/>
      <c r="EB35" s="556"/>
      <c r="EC35" s="556"/>
      <c r="ED35" s="556"/>
      <c r="EE35" s="556"/>
      <c r="EF35" s="556"/>
      <c r="EG35" s="556"/>
      <c r="EH35" s="555"/>
      <c r="EI35" s="556"/>
      <c r="EJ35" s="556"/>
      <c r="EK35" s="556"/>
      <c r="EL35" s="556"/>
      <c r="EM35" s="556"/>
      <c r="EN35" s="556"/>
      <c r="EO35" s="556"/>
      <c r="EP35" s="556"/>
      <c r="EQ35" s="556"/>
      <c r="ER35" s="556"/>
      <c r="ES35" s="556"/>
      <c r="ET35" s="556"/>
      <c r="EU35" s="556"/>
      <c r="EV35" s="556"/>
      <c r="EW35" s="556"/>
      <c r="EX35" s="556"/>
      <c r="EY35" s="556"/>
      <c r="EZ35" s="556"/>
      <c r="FA35" s="556"/>
      <c r="FB35" s="556"/>
      <c r="FC35" s="556"/>
      <c r="FD35" s="556"/>
      <c r="FE35" s="556"/>
      <c r="FF35" s="556"/>
      <c r="FG35" s="556"/>
      <c r="FH35" s="556"/>
      <c r="FI35" s="556"/>
      <c r="FJ35" s="556"/>
      <c r="FK35" s="556"/>
      <c r="FL35" s="556"/>
      <c r="FM35" s="555"/>
      <c r="FN35" s="556"/>
      <c r="FO35" s="556"/>
      <c r="FP35" s="556"/>
      <c r="FQ35" s="556"/>
      <c r="FR35" s="556"/>
      <c r="FS35" s="556"/>
      <c r="FT35" s="556"/>
      <c r="FU35" s="556"/>
      <c r="FV35" s="556"/>
      <c r="FW35" s="556"/>
      <c r="FX35" s="556"/>
      <c r="FY35" s="556"/>
      <c r="FZ35" s="556"/>
      <c r="GA35" s="556"/>
      <c r="GB35" s="556"/>
      <c r="GC35" s="556"/>
      <c r="GD35" s="556"/>
      <c r="GE35" s="556"/>
      <c r="GF35" s="556"/>
      <c r="GG35" s="556"/>
      <c r="GH35" s="556"/>
      <c r="GI35" s="556"/>
      <c r="GJ35" s="556"/>
      <c r="GK35" s="556"/>
      <c r="GL35" s="556"/>
      <c r="GM35" s="556"/>
      <c r="GN35" s="556"/>
      <c r="GO35" s="556"/>
      <c r="GP35" s="556"/>
      <c r="GQ35" s="556"/>
      <c r="GR35" s="556"/>
      <c r="GS35" s="555"/>
      <c r="GT35" s="555"/>
      <c r="GU35" s="555"/>
      <c r="GV35" s="555"/>
      <c r="GW35" s="555"/>
      <c r="GX35" s="555"/>
      <c r="GY35" s="555"/>
    </row>
    <row r="36" ht="24.0" customHeight="1">
      <c r="A36" s="530"/>
      <c r="B36" s="531"/>
      <c r="C36" s="531"/>
      <c r="D36" s="532"/>
      <c r="E36" s="532"/>
      <c r="F36" s="532"/>
      <c r="G36" s="533"/>
      <c r="H36" s="534"/>
      <c r="I36" s="535"/>
      <c r="J36" s="536"/>
      <c r="K36" s="537"/>
      <c r="L36" s="537"/>
      <c r="M36" s="537"/>
      <c r="N36" s="537"/>
      <c r="O36" s="537"/>
      <c r="P36" s="537"/>
      <c r="Q36" s="537"/>
      <c r="R36" s="538"/>
      <c r="S36" s="538"/>
      <c r="T36" s="538"/>
      <c r="U36" s="538"/>
      <c r="V36" s="538"/>
      <c r="W36" s="534"/>
      <c r="X36" s="539"/>
      <c r="Y36" s="540"/>
      <c r="Z36" s="539"/>
      <c r="AA36" s="541"/>
      <c r="AB36" s="542"/>
      <c r="AC36" s="542"/>
      <c r="AD36" s="542"/>
      <c r="AE36" s="541"/>
      <c r="AF36" s="543"/>
      <c r="AG36" s="544"/>
      <c r="AH36" s="544"/>
      <c r="AI36" s="545"/>
      <c r="AJ36" s="545"/>
      <c r="AK36" s="538"/>
      <c r="AL36" s="546"/>
      <c r="AM36" s="547"/>
      <c r="AN36" s="548"/>
      <c r="AO36" s="549"/>
      <c r="AP36" s="550"/>
      <c r="AQ36" s="550"/>
      <c r="AR36" s="551"/>
      <c r="AS36" s="552"/>
      <c r="AT36" s="552"/>
      <c r="AU36" s="553"/>
      <c r="AV36" s="553"/>
      <c r="AW36" s="552"/>
      <c r="AX36" s="552"/>
      <c r="AY36" s="552"/>
      <c r="AZ36" s="552"/>
      <c r="BA36" s="552"/>
      <c r="BB36" s="552"/>
      <c r="BC36" s="552"/>
      <c r="BD36" s="552"/>
      <c r="BE36" s="552"/>
      <c r="BF36" s="552"/>
      <c r="BG36" s="552"/>
      <c r="BH36" s="552"/>
      <c r="BI36" s="553"/>
      <c r="BJ36" s="553"/>
      <c r="BK36" s="552"/>
      <c r="BL36" s="552"/>
      <c r="BM36" s="552"/>
      <c r="BN36" s="552"/>
      <c r="BO36" s="552"/>
      <c r="BP36" s="553"/>
      <c r="BQ36" s="553"/>
      <c r="BR36" s="552"/>
      <c r="BS36" s="553"/>
      <c r="BT36" s="553"/>
      <c r="BU36" s="553"/>
      <c r="BV36" s="553"/>
      <c r="BW36" s="553"/>
      <c r="BX36" s="554"/>
      <c r="BY36" s="555"/>
      <c r="BZ36" s="556"/>
      <c r="CA36" s="556"/>
      <c r="CB36" s="556"/>
      <c r="CC36" s="556"/>
      <c r="CD36" s="556"/>
      <c r="CE36" s="556"/>
      <c r="CF36" s="556"/>
      <c r="CG36" s="556"/>
      <c r="CH36" s="556"/>
      <c r="CI36" s="556"/>
      <c r="CJ36" s="556"/>
      <c r="CK36" s="556"/>
      <c r="CL36" s="556"/>
      <c r="CM36" s="556"/>
      <c r="CN36" s="556"/>
      <c r="CO36" s="556"/>
      <c r="CP36" s="556"/>
      <c r="CQ36" s="556"/>
      <c r="CR36" s="556"/>
      <c r="CS36" s="556"/>
      <c r="CT36" s="556"/>
      <c r="CU36" s="556"/>
      <c r="CV36" s="556"/>
      <c r="CW36" s="556"/>
      <c r="CX36" s="556"/>
      <c r="CY36" s="556"/>
      <c r="CZ36" s="556"/>
      <c r="DA36" s="556"/>
      <c r="DB36" s="555"/>
      <c r="DC36" s="556"/>
      <c r="DD36" s="556"/>
      <c r="DE36" s="556"/>
      <c r="DF36" s="556"/>
      <c r="DG36" s="556"/>
      <c r="DH36" s="556"/>
      <c r="DI36" s="556"/>
      <c r="DJ36" s="556"/>
      <c r="DK36" s="556"/>
      <c r="DL36" s="556"/>
      <c r="DM36" s="556"/>
      <c r="DN36" s="556"/>
      <c r="DO36" s="556"/>
      <c r="DP36" s="556"/>
      <c r="DQ36" s="556"/>
      <c r="DR36" s="556"/>
      <c r="DS36" s="556"/>
      <c r="DT36" s="556"/>
      <c r="DU36" s="556"/>
      <c r="DV36" s="556"/>
      <c r="DW36" s="556"/>
      <c r="DX36" s="556"/>
      <c r="DY36" s="556"/>
      <c r="DZ36" s="556"/>
      <c r="EA36" s="556"/>
      <c r="EB36" s="556"/>
      <c r="EC36" s="556"/>
      <c r="ED36" s="556"/>
      <c r="EE36" s="556"/>
      <c r="EF36" s="556"/>
      <c r="EG36" s="556"/>
      <c r="EH36" s="555"/>
      <c r="EI36" s="556"/>
      <c r="EJ36" s="556"/>
      <c r="EK36" s="556"/>
      <c r="EL36" s="556"/>
      <c r="EM36" s="556"/>
      <c r="EN36" s="556"/>
      <c r="EO36" s="556"/>
      <c r="EP36" s="556"/>
      <c r="EQ36" s="556"/>
      <c r="ER36" s="556"/>
      <c r="ES36" s="556"/>
      <c r="ET36" s="556"/>
      <c r="EU36" s="556"/>
      <c r="EV36" s="556"/>
      <c r="EW36" s="556"/>
      <c r="EX36" s="556"/>
      <c r="EY36" s="556"/>
      <c r="EZ36" s="556"/>
      <c r="FA36" s="556"/>
      <c r="FB36" s="556"/>
      <c r="FC36" s="556"/>
      <c r="FD36" s="556"/>
      <c r="FE36" s="556"/>
      <c r="FF36" s="556"/>
      <c r="FG36" s="556"/>
      <c r="FH36" s="556"/>
      <c r="FI36" s="556"/>
      <c r="FJ36" s="556"/>
      <c r="FK36" s="556"/>
      <c r="FL36" s="556"/>
      <c r="FM36" s="555"/>
      <c r="FN36" s="556"/>
      <c r="FO36" s="556"/>
      <c r="FP36" s="556"/>
      <c r="FQ36" s="556"/>
      <c r="FR36" s="556"/>
      <c r="FS36" s="556"/>
      <c r="FT36" s="556"/>
      <c r="FU36" s="556"/>
      <c r="FV36" s="556"/>
      <c r="FW36" s="556"/>
      <c r="FX36" s="556"/>
      <c r="FY36" s="556"/>
      <c r="FZ36" s="556"/>
      <c r="GA36" s="556"/>
      <c r="GB36" s="556"/>
      <c r="GC36" s="556"/>
      <c r="GD36" s="556"/>
      <c r="GE36" s="556"/>
      <c r="GF36" s="556"/>
      <c r="GG36" s="556"/>
      <c r="GH36" s="556"/>
      <c r="GI36" s="556"/>
      <c r="GJ36" s="556"/>
      <c r="GK36" s="556"/>
      <c r="GL36" s="556"/>
      <c r="GM36" s="556"/>
      <c r="GN36" s="556"/>
      <c r="GO36" s="556"/>
      <c r="GP36" s="556"/>
      <c r="GQ36" s="556"/>
      <c r="GR36" s="556"/>
      <c r="GS36" s="555"/>
      <c r="GT36" s="555"/>
      <c r="GU36" s="555"/>
      <c r="GV36" s="555"/>
      <c r="GW36" s="555"/>
      <c r="GX36" s="555"/>
      <c r="GY36" s="555"/>
    </row>
    <row r="37" ht="24.0" customHeight="1">
      <c r="A37" s="530"/>
      <c r="B37" s="531"/>
      <c r="C37" s="531"/>
      <c r="D37" s="532"/>
      <c r="E37" s="532"/>
      <c r="F37" s="532"/>
      <c r="G37" s="533"/>
      <c r="H37" s="534"/>
      <c r="I37" s="535"/>
      <c r="J37" s="536"/>
      <c r="K37" s="537"/>
      <c r="L37" s="537"/>
      <c r="M37" s="537"/>
      <c r="N37" s="537"/>
      <c r="O37" s="537"/>
      <c r="P37" s="537"/>
      <c r="Q37" s="537"/>
      <c r="R37" s="538"/>
      <c r="S37" s="538"/>
      <c r="T37" s="538"/>
      <c r="U37" s="538"/>
      <c r="V37" s="538"/>
      <c r="W37" s="534"/>
      <c r="X37" s="539"/>
      <c r="Y37" s="540"/>
      <c r="Z37" s="539"/>
      <c r="AA37" s="541"/>
      <c r="AB37" s="542"/>
      <c r="AC37" s="542"/>
      <c r="AD37" s="542"/>
      <c r="AE37" s="541"/>
      <c r="AF37" s="543"/>
      <c r="AG37" s="544"/>
      <c r="AH37" s="544"/>
      <c r="AI37" s="545"/>
      <c r="AJ37" s="545"/>
      <c r="AK37" s="538"/>
      <c r="AL37" s="546"/>
      <c r="AM37" s="547"/>
      <c r="AN37" s="548"/>
      <c r="AO37" s="549"/>
      <c r="AP37" s="550"/>
      <c r="AQ37" s="550"/>
      <c r="AR37" s="551"/>
      <c r="AS37" s="552"/>
      <c r="AT37" s="552"/>
      <c r="AU37" s="553"/>
      <c r="AV37" s="553"/>
      <c r="AW37" s="552"/>
      <c r="AX37" s="552"/>
      <c r="AY37" s="552"/>
      <c r="AZ37" s="552"/>
      <c r="BA37" s="552"/>
      <c r="BB37" s="552"/>
      <c r="BC37" s="552"/>
      <c r="BD37" s="552"/>
      <c r="BE37" s="552"/>
      <c r="BF37" s="552"/>
      <c r="BG37" s="552"/>
      <c r="BH37" s="552"/>
      <c r="BI37" s="553"/>
      <c r="BJ37" s="553"/>
      <c r="BK37" s="552"/>
      <c r="BL37" s="552"/>
      <c r="BM37" s="552"/>
      <c r="BN37" s="552"/>
      <c r="BO37" s="552"/>
      <c r="BP37" s="553"/>
      <c r="BQ37" s="553"/>
      <c r="BR37" s="552"/>
      <c r="BS37" s="553"/>
      <c r="BT37" s="553"/>
      <c r="BU37" s="553"/>
      <c r="BV37" s="553"/>
      <c r="BW37" s="553"/>
      <c r="BX37" s="554"/>
      <c r="BY37" s="555"/>
      <c r="BZ37" s="556"/>
      <c r="CA37" s="556"/>
      <c r="CB37" s="556"/>
      <c r="CC37" s="556"/>
      <c r="CD37" s="556"/>
      <c r="CE37" s="556"/>
      <c r="CF37" s="556"/>
      <c r="CG37" s="556"/>
      <c r="CH37" s="556"/>
      <c r="CI37" s="556"/>
      <c r="CJ37" s="556"/>
      <c r="CK37" s="556"/>
      <c r="CL37" s="556"/>
      <c r="CM37" s="556"/>
      <c r="CN37" s="556"/>
      <c r="CO37" s="556"/>
      <c r="CP37" s="556"/>
      <c r="CQ37" s="556"/>
      <c r="CR37" s="556"/>
      <c r="CS37" s="556"/>
      <c r="CT37" s="556"/>
      <c r="CU37" s="556"/>
      <c r="CV37" s="556"/>
      <c r="CW37" s="556"/>
      <c r="CX37" s="556"/>
      <c r="CY37" s="556"/>
      <c r="CZ37" s="556"/>
      <c r="DA37" s="556"/>
      <c r="DB37" s="555"/>
      <c r="DC37" s="556"/>
      <c r="DD37" s="556"/>
      <c r="DE37" s="556"/>
      <c r="DF37" s="556"/>
      <c r="DG37" s="556"/>
      <c r="DH37" s="556"/>
      <c r="DI37" s="556"/>
      <c r="DJ37" s="556"/>
      <c r="DK37" s="556"/>
      <c r="DL37" s="556"/>
      <c r="DM37" s="556"/>
      <c r="DN37" s="556"/>
      <c r="DO37" s="556"/>
      <c r="DP37" s="556"/>
      <c r="DQ37" s="556"/>
      <c r="DR37" s="556"/>
      <c r="DS37" s="556"/>
      <c r="DT37" s="556"/>
      <c r="DU37" s="556"/>
      <c r="DV37" s="556"/>
      <c r="DW37" s="556"/>
      <c r="DX37" s="556"/>
      <c r="DY37" s="556"/>
      <c r="DZ37" s="556"/>
      <c r="EA37" s="556"/>
      <c r="EB37" s="556"/>
      <c r="EC37" s="556"/>
      <c r="ED37" s="556"/>
      <c r="EE37" s="556"/>
      <c r="EF37" s="556"/>
      <c r="EG37" s="556"/>
      <c r="EH37" s="555"/>
      <c r="EI37" s="556"/>
      <c r="EJ37" s="556"/>
      <c r="EK37" s="556"/>
      <c r="EL37" s="556"/>
      <c r="EM37" s="556"/>
      <c r="EN37" s="556"/>
      <c r="EO37" s="556"/>
      <c r="EP37" s="556"/>
      <c r="EQ37" s="556"/>
      <c r="ER37" s="556"/>
      <c r="ES37" s="556"/>
      <c r="ET37" s="556"/>
      <c r="EU37" s="556"/>
      <c r="EV37" s="556"/>
      <c r="EW37" s="556"/>
      <c r="EX37" s="556"/>
      <c r="EY37" s="556"/>
      <c r="EZ37" s="556"/>
      <c r="FA37" s="556"/>
      <c r="FB37" s="556"/>
      <c r="FC37" s="556"/>
      <c r="FD37" s="556"/>
      <c r="FE37" s="556"/>
      <c r="FF37" s="556"/>
      <c r="FG37" s="556"/>
      <c r="FH37" s="556"/>
      <c r="FI37" s="556"/>
      <c r="FJ37" s="556"/>
      <c r="FK37" s="556"/>
      <c r="FL37" s="556"/>
      <c r="FM37" s="555"/>
      <c r="FN37" s="556"/>
      <c r="FO37" s="556"/>
      <c r="FP37" s="556"/>
      <c r="FQ37" s="556"/>
      <c r="FR37" s="556"/>
      <c r="FS37" s="556"/>
      <c r="FT37" s="556"/>
      <c r="FU37" s="556"/>
      <c r="FV37" s="556"/>
      <c r="FW37" s="556"/>
      <c r="FX37" s="556"/>
      <c r="FY37" s="556"/>
      <c r="FZ37" s="556"/>
      <c r="GA37" s="556"/>
      <c r="GB37" s="556"/>
      <c r="GC37" s="556"/>
      <c r="GD37" s="556"/>
      <c r="GE37" s="556"/>
      <c r="GF37" s="556"/>
      <c r="GG37" s="556"/>
      <c r="GH37" s="556"/>
      <c r="GI37" s="556"/>
      <c r="GJ37" s="556"/>
      <c r="GK37" s="556"/>
      <c r="GL37" s="556"/>
      <c r="GM37" s="556"/>
      <c r="GN37" s="556"/>
      <c r="GO37" s="556"/>
      <c r="GP37" s="556"/>
      <c r="GQ37" s="556"/>
      <c r="GR37" s="556"/>
      <c r="GS37" s="555"/>
      <c r="GT37" s="555"/>
      <c r="GU37" s="555"/>
      <c r="GV37" s="555"/>
      <c r="GW37" s="555"/>
      <c r="GX37" s="555"/>
      <c r="GY37" s="555"/>
    </row>
    <row r="38" ht="24.0" customHeight="1">
      <c r="A38" s="530"/>
      <c r="B38" s="531"/>
      <c r="C38" s="531"/>
      <c r="D38" s="532"/>
      <c r="E38" s="532"/>
      <c r="F38" s="532"/>
      <c r="G38" s="533"/>
      <c r="H38" s="534"/>
      <c r="I38" s="535"/>
      <c r="J38" s="536"/>
      <c r="K38" s="537"/>
      <c r="L38" s="537"/>
      <c r="M38" s="537"/>
      <c r="N38" s="537"/>
      <c r="O38" s="537"/>
      <c r="P38" s="537"/>
      <c r="Q38" s="537"/>
      <c r="R38" s="538"/>
      <c r="S38" s="538"/>
      <c r="T38" s="538"/>
      <c r="U38" s="538"/>
      <c r="V38" s="538"/>
      <c r="W38" s="534"/>
      <c r="X38" s="539"/>
      <c r="Y38" s="540"/>
      <c r="Z38" s="539"/>
      <c r="AA38" s="541"/>
      <c r="AB38" s="542"/>
      <c r="AC38" s="542"/>
      <c r="AD38" s="542"/>
      <c r="AE38" s="541"/>
      <c r="AF38" s="543"/>
      <c r="AG38" s="544"/>
      <c r="AH38" s="544"/>
      <c r="AI38" s="545"/>
      <c r="AJ38" s="545"/>
      <c r="AK38" s="538"/>
      <c r="AL38" s="546"/>
      <c r="AM38" s="547"/>
      <c r="AN38" s="548"/>
      <c r="AO38" s="549"/>
      <c r="AP38" s="550"/>
      <c r="AQ38" s="550"/>
      <c r="AR38" s="551"/>
      <c r="AS38" s="552"/>
      <c r="AT38" s="552"/>
      <c r="AU38" s="553"/>
      <c r="AV38" s="553"/>
      <c r="AW38" s="552"/>
      <c r="AX38" s="552"/>
      <c r="AY38" s="552"/>
      <c r="AZ38" s="552"/>
      <c r="BA38" s="552"/>
      <c r="BB38" s="552"/>
      <c r="BC38" s="552"/>
      <c r="BD38" s="552"/>
      <c r="BE38" s="552"/>
      <c r="BF38" s="552"/>
      <c r="BG38" s="552"/>
      <c r="BH38" s="552"/>
      <c r="BI38" s="553"/>
      <c r="BJ38" s="553"/>
      <c r="BK38" s="552"/>
      <c r="BL38" s="552"/>
      <c r="BM38" s="552"/>
      <c r="BN38" s="552"/>
      <c r="BO38" s="552"/>
      <c r="BP38" s="553"/>
      <c r="BQ38" s="553"/>
      <c r="BR38" s="552"/>
      <c r="BS38" s="553"/>
      <c r="BT38" s="553"/>
      <c r="BU38" s="553"/>
      <c r="BV38" s="553"/>
      <c r="BW38" s="553"/>
      <c r="BX38" s="554"/>
      <c r="BY38" s="555"/>
      <c r="BZ38" s="556"/>
      <c r="CA38" s="556"/>
      <c r="CB38" s="556"/>
      <c r="CC38" s="556"/>
      <c r="CD38" s="556"/>
      <c r="CE38" s="556"/>
      <c r="CF38" s="556"/>
      <c r="CG38" s="556"/>
      <c r="CH38" s="556"/>
      <c r="CI38" s="556"/>
      <c r="CJ38" s="556"/>
      <c r="CK38" s="556"/>
      <c r="CL38" s="556"/>
      <c r="CM38" s="556"/>
      <c r="CN38" s="556"/>
      <c r="CO38" s="556"/>
      <c r="CP38" s="556"/>
      <c r="CQ38" s="556"/>
      <c r="CR38" s="556"/>
      <c r="CS38" s="556"/>
      <c r="CT38" s="556"/>
      <c r="CU38" s="556"/>
      <c r="CV38" s="556"/>
      <c r="CW38" s="556"/>
      <c r="CX38" s="556"/>
      <c r="CY38" s="556"/>
      <c r="CZ38" s="556"/>
      <c r="DA38" s="556"/>
      <c r="DB38" s="555"/>
      <c r="DC38" s="556"/>
      <c r="DD38" s="556"/>
      <c r="DE38" s="556"/>
      <c r="DF38" s="556"/>
      <c r="DG38" s="556"/>
      <c r="DH38" s="556"/>
      <c r="DI38" s="556"/>
      <c r="DJ38" s="556"/>
      <c r="DK38" s="556"/>
      <c r="DL38" s="556"/>
      <c r="DM38" s="556"/>
      <c r="DN38" s="556"/>
      <c r="DO38" s="556"/>
      <c r="DP38" s="556"/>
      <c r="DQ38" s="556"/>
      <c r="DR38" s="556"/>
      <c r="DS38" s="556"/>
      <c r="DT38" s="556"/>
      <c r="DU38" s="556"/>
      <c r="DV38" s="556"/>
      <c r="DW38" s="556"/>
      <c r="DX38" s="556"/>
      <c r="DY38" s="556"/>
      <c r="DZ38" s="556"/>
      <c r="EA38" s="556"/>
      <c r="EB38" s="556"/>
      <c r="EC38" s="556"/>
      <c r="ED38" s="556"/>
      <c r="EE38" s="556"/>
      <c r="EF38" s="556"/>
      <c r="EG38" s="556"/>
      <c r="EH38" s="555"/>
      <c r="EI38" s="556"/>
      <c r="EJ38" s="556"/>
      <c r="EK38" s="556"/>
      <c r="EL38" s="556"/>
      <c r="EM38" s="556"/>
      <c r="EN38" s="556"/>
      <c r="EO38" s="556"/>
      <c r="EP38" s="556"/>
      <c r="EQ38" s="556"/>
      <c r="ER38" s="556"/>
      <c r="ES38" s="556"/>
      <c r="ET38" s="556"/>
      <c r="EU38" s="556"/>
      <c r="EV38" s="556"/>
      <c r="EW38" s="556"/>
      <c r="EX38" s="556"/>
      <c r="EY38" s="556"/>
      <c r="EZ38" s="556"/>
      <c r="FA38" s="556"/>
      <c r="FB38" s="556"/>
      <c r="FC38" s="556"/>
      <c r="FD38" s="556"/>
      <c r="FE38" s="556"/>
      <c r="FF38" s="556"/>
      <c r="FG38" s="556"/>
      <c r="FH38" s="556"/>
      <c r="FI38" s="556"/>
      <c r="FJ38" s="556"/>
      <c r="FK38" s="556"/>
      <c r="FL38" s="556"/>
      <c r="FM38" s="555"/>
      <c r="FN38" s="556"/>
      <c r="FO38" s="556"/>
      <c r="FP38" s="556"/>
      <c r="FQ38" s="556"/>
      <c r="FR38" s="556"/>
      <c r="FS38" s="556"/>
      <c r="FT38" s="556"/>
      <c r="FU38" s="556"/>
      <c r="FV38" s="556"/>
      <c r="FW38" s="556"/>
      <c r="FX38" s="556"/>
      <c r="FY38" s="556"/>
      <c r="FZ38" s="556"/>
      <c r="GA38" s="556"/>
      <c r="GB38" s="556"/>
      <c r="GC38" s="556"/>
      <c r="GD38" s="556"/>
      <c r="GE38" s="556"/>
      <c r="GF38" s="556"/>
      <c r="GG38" s="556"/>
      <c r="GH38" s="556"/>
      <c r="GI38" s="556"/>
      <c r="GJ38" s="556"/>
      <c r="GK38" s="556"/>
      <c r="GL38" s="556"/>
      <c r="GM38" s="556"/>
      <c r="GN38" s="556"/>
      <c r="GO38" s="556"/>
      <c r="GP38" s="556"/>
      <c r="GQ38" s="556"/>
      <c r="GR38" s="556"/>
      <c r="GS38" s="555"/>
      <c r="GT38" s="555"/>
      <c r="GU38" s="555"/>
      <c r="GV38" s="555"/>
      <c r="GW38" s="555"/>
      <c r="GX38" s="555"/>
      <c r="GY38" s="555"/>
    </row>
    <row r="39" ht="24.0" customHeight="1">
      <c r="A39" s="530"/>
      <c r="B39" s="531"/>
      <c r="C39" s="531"/>
      <c r="D39" s="532"/>
      <c r="E39" s="532"/>
      <c r="F39" s="532"/>
      <c r="G39" s="533"/>
      <c r="H39" s="534"/>
      <c r="I39" s="535"/>
      <c r="J39" s="536"/>
      <c r="K39" s="537"/>
      <c r="L39" s="537"/>
      <c r="M39" s="537"/>
      <c r="N39" s="537"/>
      <c r="O39" s="537"/>
      <c r="P39" s="537"/>
      <c r="Q39" s="537"/>
      <c r="R39" s="538"/>
      <c r="S39" s="538"/>
      <c r="T39" s="538"/>
      <c r="U39" s="538"/>
      <c r="V39" s="538"/>
      <c r="W39" s="534"/>
      <c r="X39" s="539"/>
      <c r="Y39" s="540"/>
      <c r="Z39" s="539"/>
      <c r="AA39" s="541"/>
      <c r="AB39" s="542"/>
      <c r="AC39" s="542"/>
      <c r="AD39" s="542"/>
      <c r="AE39" s="541"/>
      <c r="AF39" s="543"/>
      <c r="AG39" s="544"/>
      <c r="AH39" s="544"/>
      <c r="AI39" s="545"/>
      <c r="AJ39" s="545"/>
      <c r="AK39" s="538"/>
      <c r="AL39" s="546"/>
      <c r="AM39" s="547"/>
      <c r="AN39" s="548"/>
      <c r="AO39" s="549"/>
      <c r="AP39" s="550"/>
      <c r="AQ39" s="550"/>
      <c r="AR39" s="551"/>
      <c r="AS39" s="552"/>
      <c r="AT39" s="552"/>
      <c r="AU39" s="553"/>
      <c r="AV39" s="553"/>
      <c r="AW39" s="552"/>
      <c r="AX39" s="552"/>
      <c r="AY39" s="552"/>
      <c r="AZ39" s="552"/>
      <c r="BA39" s="552"/>
      <c r="BB39" s="552"/>
      <c r="BC39" s="552"/>
      <c r="BD39" s="552"/>
      <c r="BE39" s="552"/>
      <c r="BF39" s="552"/>
      <c r="BG39" s="552"/>
      <c r="BH39" s="552"/>
      <c r="BI39" s="553"/>
      <c r="BJ39" s="553"/>
      <c r="BK39" s="552"/>
      <c r="BL39" s="552"/>
      <c r="BM39" s="552"/>
      <c r="BN39" s="552"/>
      <c r="BO39" s="552"/>
      <c r="BP39" s="553"/>
      <c r="BQ39" s="553"/>
      <c r="BR39" s="552"/>
      <c r="BS39" s="553"/>
      <c r="BT39" s="553"/>
      <c r="BU39" s="553"/>
      <c r="BV39" s="553"/>
      <c r="BW39" s="553"/>
      <c r="BX39" s="554"/>
      <c r="BY39" s="555"/>
      <c r="BZ39" s="556"/>
      <c r="CA39" s="556"/>
      <c r="CB39" s="556"/>
      <c r="CC39" s="556"/>
      <c r="CD39" s="556"/>
      <c r="CE39" s="556"/>
      <c r="CF39" s="556"/>
      <c r="CG39" s="556"/>
      <c r="CH39" s="556"/>
      <c r="CI39" s="556"/>
      <c r="CJ39" s="556"/>
      <c r="CK39" s="556"/>
      <c r="CL39" s="556"/>
      <c r="CM39" s="556"/>
      <c r="CN39" s="556"/>
      <c r="CO39" s="556"/>
      <c r="CP39" s="556"/>
      <c r="CQ39" s="556"/>
      <c r="CR39" s="556"/>
      <c r="CS39" s="556"/>
      <c r="CT39" s="556"/>
      <c r="CU39" s="556"/>
      <c r="CV39" s="556"/>
      <c r="CW39" s="556"/>
      <c r="CX39" s="556"/>
      <c r="CY39" s="556"/>
      <c r="CZ39" s="556"/>
      <c r="DA39" s="556"/>
      <c r="DB39" s="555"/>
      <c r="DC39" s="556"/>
      <c r="DD39" s="556"/>
      <c r="DE39" s="556"/>
      <c r="DF39" s="556"/>
      <c r="DG39" s="556"/>
      <c r="DH39" s="556"/>
      <c r="DI39" s="556"/>
      <c r="DJ39" s="556"/>
      <c r="DK39" s="556"/>
      <c r="DL39" s="556"/>
      <c r="DM39" s="556"/>
      <c r="DN39" s="556"/>
      <c r="DO39" s="556"/>
      <c r="DP39" s="556"/>
      <c r="DQ39" s="556"/>
      <c r="DR39" s="556"/>
      <c r="DS39" s="556"/>
      <c r="DT39" s="556"/>
      <c r="DU39" s="556"/>
      <c r="DV39" s="556"/>
      <c r="DW39" s="556"/>
      <c r="DX39" s="556"/>
      <c r="DY39" s="556"/>
      <c r="DZ39" s="556"/>
      <c r="EA39" s="556"/>
      <c r="EB39" s="556"/>
      <c r="EC39" s="556"/>
      <c r="ED39" s="556"/>
      <c r="EE39" s="556"/>
      <c r="EF39" s="556"/>
      <c r="EG39" s="556"/>
      <c r="EH39" s="555"/>
      <c r="EI39" s="556"/>
      <c r="EJ39" s="556"/>
      <c r="EK39" s="556"/>
      <c r="EL39" s="556"/>
      <c r="EM39" s="556"/>
      <c r="EN39" s="556"/>
      <c r="EO39" s="556"/>
      <c r="EP39" s="556"/>
      <c r="EQ39" s="556"/>
      <c r="ER39" s="556"/>
      <c r="ES39" s="556"/>
      <c r="ET39" s="556"/>
      <c r="EU39" s="556"/>
      <c r="EV39" s="556"/>
      <c r="EW39" s="556"/>
      <c r="EX39" s="556"/>
      <c r="EY39" s="556"/>
      <c r="EZ39" s="556"/>
      <c r="FA39" s="556"/>
      <c r="FB39" s="556"/>
      <c r="FC39" s="556"/>
      <c r="FD39" s="556"/>
      <c r="FE39" s="556"/>
      <c r="FF39" s="556"/>
      <c r="FG39" s="556"/>
      <c r="FH39" s="556"/>
      <c r="FI39" s="556"/>
      <c r="FJ39" s="556"/>
      <c r="FK39" s="556"/>
      <c r="FL39" s="556"/>
      <c r="FM39" s="555"/>
      <c r="FN39" s="556"/>
      <c r="FO39" s="556"/>
      <c r="FP39" s="556"/>
      <c r="FQ39" s="556"/>
      <c r="FR39" s="556"/>
      <c r="FS39" s="556"/>
      <c r="FT39" s="556"/>
      <c r="FU39" s="556"/>
      <c r="FV39" s="556"/>
      <c r="FW39" s="556"/>
      <c r="FX39" s="556"/>
      <c r="FY39" s="556"/>
      <c r="FZ39" s="556"/>
      <c r="GA39" s="556"/>
      <c r="GB39" s="556"/>
      <c r="GC39" s="556"/>
      <c r="GD39" s="556"/>
      <c r="GE39" s="556"/>
      <c r="GF39" s="556"/>
      <c r="GG39" s="556"/>
      <c r="GH39" s="556"/>
      <c r="GI39" s="556"/>
      <c r="GJ39" s="556"/>
      <c r="GK39" s="556"/>
      <c r="GL39" s="556"/>
      <c r="GM39" s="556"/>
      <c r="GN39" s="556"/>
      <c r="GO39" s="556"/>
      <c r="GP39" s="556"/>
      <c r="GQ39" s="556"/>
      <c r="GR39" s="556"/>
      <c r="GS39" s="555"/>
      <c r="GT39" s="555"/>
      <c r="GU39" s="555"/>
      <c r="GV39" s="555"/>
      <c r="GW39" s="555"/>
      <c r="GX39" s="555"/>
      <c r="GY39" s="555"/>
    </row>
    <row r="40" ht="24.0" customHeight="1">
      <c r="A40" s="530"/>
      <c r="B40" s="531"/>
      <c r="C40" s="531"/>
      <c r="D40" s="532"/>
      <c r="E40" s="532"/>
      <c r="F40" s="532"/>
      <c r="G40" s="533"/>
      <c r="H40" s="534"/>
      <c r="I40" s="535"/>
      <c r="J40" s="536"/>
      <c r="K40" s="537"/>
      <c r="L40" s="537"/>
      <c r="M40" s="537"/>
      <c r="N40" s="537"/>
      <c r="O40" s="537"/>
      <c r="P40" s="537"/>
      <c r="Q40" s="537"/>
      <c r="R40" s="538"/>
      <c r="S40" s="538"/>
      <c r="T40" s="538"/>
      <c r="U40" s="538"/>
      <c r="V40" s="538"/>
      <c r="W40" s="534"/>
      <c r="X40" s="539"/>
      <c r="Y40" s="540"/>
      <c r="Z40" s="539"/>
      <c r="AA40" s="541"/>
      <c r="AB40" s="542"/>
      <c r="AC40" s="542"/>
      <c r="AD40" s="542"/>
      <c r="AE40" s="541"/>
      <c r="AF40" s="543"/>
      <c r="AG40" s="544"/>
      <c r="AH40" s="544"/>
      <c r="AI40" s="545"/>
      <c r="AJ40" s="545"/>
      <c r="AK40" s="538"/>
      <c r="AL40" s="546"/>
      <c r="AM40" s="547"/>
      <c r="AN40" s="548"/>
      <c r="AO40" s="549"/>
      <c r="AP40" s="550"/>
      <c r="AQ40" s="550"/>
      <c r="AR40" s="551"/>
      <c r="AS40" s="552"/>
      <c r="AT40" s="552"/>
      <c r="AU40" s="553"/>
      <c r="AV40" s="553"/>
      <c r="AW40" s="552"/>
      <c r="AX40" s="552"/>
      <c r="AY40" s="552"/>
      <c r="AZ40" s="552"/>
      <c r="BA40" s="552"/>
      <c r="BB40" s="552"/>
      <c r="BC40" s="552"/>
      <c r="BD40" s="552"/>
      <c r="BE40" s="552"/>
      <c r="BF40" s="552"/>
      <c r="BG40" s="552"/>
      <c r="BH40" s="552"/>
      <c r="BI40" s="553"/>
      <c r="BJ40" s="553"/>
      <c r="BK40" s="552"/>
      <c r="BL40" s="552"/>
      <c r="BM40" s="552"/>
      <c r="BN40" s="552"/>
      <c r="BO40" s="552"/>
      <c r="BP40" s="553"/>
      <c r="BQ40" s="553"/>
      <c r="BR40" s="552"/>
      <c r="BS40" s="553"/>
      <c r="BT40" s="553"/>
      <c r="BU40" s="553"/>
      <c r="BV40" s="553"/>
      <c r="BW40" s="553"/>
      <c r="BX40" s="554"/>
      <c r="BY40" s="555"/>
      <c r="BZ40" s="556"/>
      <c r="CA40" s="556"/>
      <c r="CB40" s="556"/>
      <c r="CC40" s="556"/>
      <c r="CD40" s="556"/>
      <c r="CE40" s="556"/>
      <c r="CF40" s="556"/>
      <c r="CG40" s="556"/>
      <c r="CH40" s="556"/>
      <c r="CI40" s="556"/>
      <c r="CJ40" s="556"/>
      <c r="CK40" s="556"/>
      <c r="CL40" s="556"/>
      <c r="CM40" s="556"/>
      <c r="CN40" s="556"/>
      <c r="CO40" s="556"/>
      <c r="CP40" s="556"/>
      <c r="CQ40" s="556"/>
      <c r="CR40" s="556"/>
      <c r="CS40" s="556"/>
      <c r="CT40" s="556"/>
      <c r="CU40" s="556"/>
      <c r="CV40" s="556"/>
      <c r="CW40" s="556"/>
      <c r="CX40" s="556"/>
      <c r="CY40" s="556"/>
      <c r="CZ40" s="556"/>
      <c r="DA40" s="556"/>
      <c r="DB40" s="555"/>
      <c r="DC40" s="556"/>
      <c r="DD40" s="556"/>
      <c r="DE40" s="556"/>
      <c r="DF40" s="556"/>
      <c r="DG40" s="556"/>
      <c r="DH40" s="556"/>
      <c r="DI40" s="556"/>
      <c r="DJ40" s="556"/>
      <c r="DK40" s="556"/>
      <c r="DL40" s="556"/>
      <c r="DM40" s="556"/>
      <c r="DN40" s="556"/>
      <c r="DO40" s="556"/>
      <c r="DP40" s="556"/>
      <c r="DQ40" s="556"/>
      <c r="DR40" s="556"/>
      <c r="DS40" s="556"/>
      <c r="DT40" s="556"/>
      <c r="DU40" s="556"/>
      <c r="DV40" s="556"/>
      <c r="DW40" s="556"/>
      <c r="DX40" s="556"/>
      <c r="DY40" s="556"/>
      <c r="DZ40" s="556"/>
      <c r="EA40" s="556"/>
      <c r="EB40" s="556"/>
      <c r="EC40" s="556"/>
      <c r="ED40" s="556"/>
      <c r="EE40" s="556"/>
      <c r="EF40" s="556"/>
      <c r="EG40" s="556"/>
      <c r="EH40" s="555"/>
      <c r="EI40" s="556"/>
      <c r="EJ40" s="556"/>
      <c r="EK40" s="556"/>
      <c r="EL40" s="556"/>
      <c r="EM40" s="556"/>
      <c r="EN40" s="556"/>
      <c r="EO40" s="556"/>
      <c r="EP40" s="556"/>
      <c r="EQ40" s="556"/>
      <c r="ER40" s="556"/>
      <c r="ES40" s="556"/>
      <c r="ET40" s="556"/>
      <c r="EU40" s="556"/>
      <c r="EV40" s="556"/>
      <c r="EW40" s="556"/>
      <c r="EX40" s="556"/>
      <c r="EY40" s="556"/>
      <c r="EZ40" s="556"/>
      <c r="FA40" s="556"/>
      <c r="FB40" s="556"/>
      <c r="FC40" s="556"/>
      <c r="FD40" s="556"/>
      <c r="FE40" s="556"/>
      <c r="FF40" s="556"/>
      <c r="FG40" s="556"/>
      <c r="FH40" s="556"/>
      <c r="FI40" s="556"/>
      <c r="FJ40" s="556"/>
      <c r="FK40" s="556"/>
      <c r="FL40" s="556"/>
      <c r="FM40" s="555"/>
      <c r="FN40" s="556"/>
      <c r="FO40" s="556"/>
      <c r="FP40" s="556"/>
      <c r="FQ40" s="556"/>
      <c r="FR40" s="556"/>
      <c r="FS40" s="556"/>
      <c r="FT40" s="556"/>
      <c r="FU40" s="556"/>
      <c r="FV40" s="556"/>
      <c r="FW40" s="556"/>
      <c r="FX40" s="556"/>
      <c r="FY40" s="556"/>
      <c r="FZ40" s="556"/>
      <c r="GA40" s="556"/>
      <c r="GB40" s="556"/>
      <c r="GC40" s="556"/>
      <c r="GD40" s="556"/>
      <c r="GE40" s="556"/>
      <c r="GF40" s="556"/>
      <c r="GG40" s="556"/>
      <c r="GH40" s="556"/>
      <c r="GI40" s="556"/>
      <c r="GJ40" s="556"/>
      <c r="GK40" s="556"/>
      <c r="GL40" s="556"/>
      <c r="GM40" s="556"/>
      <c r="GN40" s="556"/>
      <c r="GO40" s="556"/>
      <c r="GP40" s="556"/>
      <c r="GQ40" s="556"/>
      <c r="GR40" s="556"/>
      <c r="GS40" s="555"/>
      <c r="GT40" s="555"/>
      <c r="GU40" s="555"/>
      <c r="GV40" s="555"/>
      <c r="GW40" s="555"/>
      <c r="GX40" s="555"/>
      <c r="GY40" s="555"/>
    </row>
    <row r="41" ht="24.0" customHeight="1">
      <c r="A41" s="530"/>
      <c r="B41" s="531"/>
      <c r="C41" s="531"/>
      <c r="D41" s="532"/>
      <c r="E41" s="532"/>
      <c r="F41" s="532"/>
      <c r="G41" s="533"/>
      <c r="H41" s="534"/>
      <c r="I41" s="535"/>
      <c r="J41" s="536"/>
      <c r="K41" s="537"/>
      <c r="L41" s="537"/>
      <c r="M41" s="537"/>
      <c r="N41" s="537"/>
      <c r="O41" s="537"/>
      <c r="P41" s="537"/>
      <c r="Q41" s="537"/>
      <c r="R41" s="538"/>
      <c r="S41" s="538"/>
      <c r="T41" s="538"/>
      <c r="U41" s="538"/>
      <c r="V41" s="538"/>
      <c r="W41" s="534"/>
      <c r="X41" s="539"/>
      <c r="Y41" s="540"/>
      <c r="Z41" s="539"/>
      <c r="AA41" s="541"/>
      <c r="AB41" s="542"/>
      <c r="AC41" s="542"/>
      <c r="AD41" s="542"/>
      <c r="AE41" s="541"/>
      <c r="AF41" s="543"/>
      <c r="AG41" s="544"/>
      <c r="AH41" s="544"/>
      <c r="AI41" s="545"/>
      <c r="AJ41" s="545"/>
      <c r="AK41" s="538"/>
      <c r="AL41" s="546"/>
      <c r="AM41" s="547"/>
      <c r="AN41" s="548"/>
      <c r="AO41" s="549"/>
      <c r="AP41" s="550"/>
      <c r="AQ41" s="550"/>
      <c r="AR41" s="551"/>
      <c r="AS41" s="552"/>
      <c r="AT41" s="552"/>
      <c r="AU41" s="553"/>
      <c r="AV41" s="553"/>
      <c r="AW41" s="552"/>
      <c r="AX41" s="552"/>
      <c r="AY41" s="552"/>
      <c r="AZ41" s="552"/>
      <c r="BA41" s="552"/>
      <c r="BB41" s="552"/>
      <c r="BC41" s="552"/>
      <c r="BD41" s="552"/>
      <c r="BE41" s="552"/>
      <c r="BF41" s="552"/>
      <c r="BG41" s="552"/>
      <c r="BH41" s="552"/>
      <c r="BI41" s="553"/>
      <c r="BJ41" s="553"/>
      <c r="BK41" s="552"/>
      <c r="BL41" s="552"/>
      <c r="BM41" s="552"/>
      <c r="BN41" s="552"/>
      <c r="BO41" s="552"/>
      <c r="BP41" s="553"/>
      <c r="BQ41" s="553"/>
      <c r="BR41" s="552"/>
      <c r="BS41" s="553"/>
      <c r="BT41" s="553"/>
      <c r="BU41" s="553"/>
      <c r="BV41" s="553"/>
      <c r="BW41" s="553"/>
      <c r="BX41" s="554"/>
      <c r="BY41" s="555"/>
      <c r="BZ41" s="556"/>
      <c r="CA41" s="556"/>
      <c r="CB41" s="556"/>
      <c r="CC41" s="556"/>
      <c r="CD41" s="556"/>
      <c r="CE41" s="556"/>
      <c r="CF41" s="556"/>
      <c r="CG41" s="556"/>
      <c r="CH41" s="556"/>
      <c r="CI41" s="556"/>
      <c r="CJ41" s="556"/>
      <c r="CK41" s="556"/>
      <c r="CL41" s="556"/>
      <c r="CM41" s="556"/>
      <c r="CN41" s="556"/>
      <c r="CO41" s="556"/>
      <c r="CP41" s="556"/>
      <c r="CQ41" s="556"/>
      <c r="CR41" s="556"/>
      <c r="CS41" s="556"/>
      <c r="CT41" s="556"/>
      <c r="CU41" s="556"/>
      <c r="CV41" s="556"/>
      <c r="CW41" s="556"/>
      <c r="CX41" s="556"/>
      <c r="CY41" s="556"/>
      <c r="CZ41" s="556"/>
      <c r="DA41" s="556"/>
      <c r="DB41" s="555"/>
      <c r="DC41" s="556"/>
      <c r="DD41" s="556"/>
      <c r="DE41" s="556"/>
      <c r="DF41" s="556"/>
      <c r="DG41" s="556"/>
      <c r="DH41" s="556"/>
      <c r="DI41" s="556"/>
      <c r="DJ41" s="556"/>
      <c r="DK41" s="556"/>
      <c r="DL41" s="556"/>
      <c r="DM41" s="556"/>
      <c r="DN41" s="556"/>
      <c r="DO41" s="556"/>
      <c r="DP41" s="556"/>
      <c r="DQ41" s="556"/>
      <c r="DR41" s="556"/>
      <c r="DS41" s="556"/>
      <c r="DT41" s="556"/>
      <c r="DU41" s="556"/>
      <c r="DV41" s="556"/>
      <c r="DW41" s="556"/>
      <c r="DX41" s="556"/>
      <c r="DY41" s="556"/>
      <c r="DZ41" s="556"/>
      <c r="EA41" s="556"/>
      <c r="EB41" s="556"/>
      <c r="EC41" s="556"/>
      <c r="ED41" s="556"/>
      <c r="EE41" s="556"/>
      <c r="EF41" s="556"/>
      <c r="EG41" s="556"/>
      <c r="EH41" s="555"/>
      <c r="EI41" s="556"/>
      <c r="EJ41" s="556"/>
      <c r="EK41" s="556"/>
      <c r="EL41" s="556"/>
      <c r="EM41" s="556"/>
      <c r="EN41" s="556"/>
      <c r="EO41" s="556"/>
      <c r="EP41" s="556"/>
      <c r="EQ41" s="556"/>
      <c r="ER41" s="556"/>
      <c r="ES41" s="556"/>
      <c r="ET41" s="556"/>
      <c r="EU41" s="556"/>
      <c r="EV41" s="556"/>
      <c r="EW41" s="556"/>
      <c r="EX41" s="556"/>
      <c r="EY41" s="556"/>
      <c r="EZ41" s="556"/>
      <c r="FA41" s="556"/>
      <c r="FB41" s="556"/>
      <c r="FC41" s="556"/>
      <c r="FD41" s="556"/>
      <c r="FE41" s="556"/>
      <c r="FF41" s="556"/>
      <c r="FG41" s="556"/>
      <c r="FH41" s="556"/>
      <c r="FI41" s="556"/>
      <c r="FJ41" s="556"/>
      <c r="FK41" s="556"/>
      <c r="FL41" s="556"/>
      <c r="FM41" s="555"/>
      <c r="FN41" s="556"/>
      <c r="FO41" s="556"/>
      <c r="FP41" s="556"/>
      <c r="FQ41" s="556"/>
      <c r="FR41" s="556"/>
      <c r="FS41" s="556"/>
      <c r="FT41" s="556"/>
      <c r="FU41" s="556"/>
      <c r="FV41" s="556"/>
      <c r="FW41" s="556"/>
      <c r="FX41" s="556"/>
      <c r="FY41" s="556"/>
      <c r="FZ41" s="556"/>
      <c r="GA41" s="556"/>
      <c r="GB41" s="556"/>
      <c r="GC41" s="556"/>
      <c r="GD41" s="556"/>
      <c r="GE41" s="556"/>
      <c r="GF41" s="556"/>
      <c r="GG41" s="556"/>
      <c r="GH41" s="556"/>
      <c r="GI41" s="556"/>
      <c r="GJ41" s="556"/>
      <c r="GK41" s="556"/>
      <c r="GL41" s="556"/>
      <c r="GM41" s="556"/>
      <c r="GN41" s="556"/>
      <c r="GO41" s="556"/>
      <c r="GP41" s="556"/>
      <c r="GQ41" s="556"/>
      <c r="GR41" s="556"/>
      <c r="GS41" s="555"/>
      <c r="GT41" s="555"/>
      <c r="GU41" s="555"/>
      <c r="GV41" s="555"/>
      <c r="GW41" s="555"/>
      <c r="GX41" s="555"/>
      <c r="GY41" s="555"/>
    </row>
    <row r="42" ht="24.0" customHeight="1">
      <c r="A42" s="530"/>
      <c r="B42" s="531"/>
      <c r="C42" s="531"/>
      <c r="D42" s="532"/>
      <c r="E42" s="532"/>
      <c r="F42" s="532"/>
      <c r="G42" s="533"/>
      <c r="H42" s="534"/>
      <c r="I42" s="535"/>
      <c r="J42" s="536"/>
      <c r="K42" s="537"/>
      <c r="L42" s="537"/>
      <c r="M42" s="537"/>
      <c r="N42" s="537"/>
      <c r="O42" s="537"/>
      <c r="P42" s="537"/>
      <c r="Q42" s="537"/>
      <c r="R42" s="538"/>
      <c r="S42" s="538"/>
      <c r="T42" s="538"/>
      <c r="U42" s="538"/>
      <c r="V42" s="538"/>
      <c r="W42" s="534"/>
      <c r="X42" s="539"/>
      <c r="Y42" s="540"/>
      <c r="Z42" s="539"/>
      <c r="AA42" s="541"/>
      <c r="AB42" s="542"/>
      <c r="AC42" s="542"/>
      <c r="AD42" s="542"/>
      <c r="AE42" s="541"/>
      <c r="AF42" s="543"/>
      <c r="AG42" s="544"/>
      <c r="AH42" s="544"/>
      <c r="AI42" s="545"/>
      <c r="AJ42" s="545"/>
      <c r="AK42" s="538"/>
      <c r="AL42" s="546"/>
      <c r="AM42" s="547"/>
      <c r="AN42" s="548"/>
      <c r="AO42" s="549"/>
      <c r="AP42" s="550"/>
      <c r="AQ42" s="550"/>
      <c r="AR42" s="551"/>
      <c r="AS42" s="552"/>
      <c r="AT42" s="552"/>
      <c r="AU42" s="553"/>
      <c r="AV42" s="553"/>
      <c r="AW42" s="552"/>
      <c r="AX42" s="552"/>
      <c r="AY42" s="552"/>
      <c r="AZ42" s="552"/>
      <c r="BA42" s="552"/>
      <c r="BB42" s="552"/>
      <c r="BC42" s="552"/>
      <c r="BD42" s="552"/>
      <c r="BE42" s="552"/>
      <c r="BF42" s="552"/>
      <c r="BG42" s="552"/>
      <c r="BH42" s="552"/>
      <c r="BI42" s="553"/>
      <c r="BJ42" s="553"/>
      <c r="BK42" s="552"/>
      <c r="BL42" s="552"/>
      <c r="BM42" s="552"/>
      <c r="BN42" s="552"/>
      <c r="BO42" s="552"/>
      <c r="BP42" s="553"/>
      <c r="BQ42" s="553"/>
      <c r="BR42" s="552"/>
      <c r="BS42" s="553"/>
      <c r="BT42" s="553"/>
      <c r="BU42" s="553"/>
      <c r="BV42" s="553"/>
      <c r="BW42" s="553"/>
      <c r="BX42" s="554"/>
      <c r="BY42" s="555"/>
      <c r="BZ42" s="556"/>
      <c r="CA42" s="556"/>
      <c r="CB42" s="556"/>
      <c r="CC42" s="556"/>
      <c r="CD42" s="556"/>
      <c r="CE42" s="556"/>
      <c r="CF42" s="556"/>
      <c r="CG42" s="556"/>
      <c r="CH42" s="556"/>
      <c r="CI42" s="556"/>
      <c r="CJ42" s="556"/>
      <c r="CK42" s="556"/>
      <c r="CL42" s="556"/>
      <c r="CM42" s="556"/>
      <c r="CN42" s="556"/>
      <c r="CO42" s="556"/>
      <c r="CP42" s="556"/>
      <c r="CQ42" s="556"/>
      <c r="CR42" s="556"/>
      <c r="CS42" s="556"/>
      <c r="CT42" s="556"/>
      <c r="CU42" s="556"/>
      <c r="CV42" s="556"/>
      <c r="CW42" s="556"/>
      <c r="CX42" s="556"/>
      <c r="CY42" s="556"/>
      <c r="CZ42" s="556"/>
      <c r="DA42" s="556"/>
      <c r="DB42" s="555"/>
      <c r="DC42" s="556"/>
      <c r="DD42" s="556"/>
      <c r="DE42" s="556"/>
      <c r="DF42" s="556"/>
      <c r="DG42" s="556"/>
      <c r="DH42" s="556"/>
      <c r="DI42" s="556"/>
      <c r="DJ42" s="556"/>
      <c r="DK42" s="556"/>
      <c r="DL42" s="556"/>
      <c r="DM42" s="556"/>
      <c r="DN42" s="556"/>
      <c r="DO42" s="556"/>
      <c r="DP42" s="556"/>
      <c r="DQ42" s="556"/>
      <c r="DR42" s="556"/>
      <c r="DS42" s="556"/>
      <c r="DT42" s="556"/>
      <c r="DU42" s="556"/>
      <c r="DV42" s="556"/>
      <c r="DW42" s="556"/>
      <c r="DX42" s="556"/>
      <c r="DY42" s="556"/>
      <c r="DZ42" s="556"/>
      <c r="EA42" s="556"/>
      <c r="EB42" s="556"/>
      <c r="EC42" s="556"/>
      <c r="ED42" s="556"/>
      <c r="EE42" s="556"/>
      <c r="EF42" s="556"/>
      <c r="EG42" s="556"/>
      <c r="EH42" s="555"/>
      <c r="EI42" s="556"/>
      <c r="EJ42" s="556"/>
      <c r="EK42" s="556"/>
      <c r="EL42" s="556"/>
      <c r="EM42" s="556"/>
      <c r="EN42" s="556"/>
      <c r="EO42" s="556"/>
      <c r="EP42" s="556"/>
      <c r="EQ42" s="556"/>
      <c r="ER42" s="556"/>
      <c r="ES42" s="556"/>
      <c r="ET42" s="556"/>
      <c r="EU42" s="556"/>
      <c r="EV42" s="556"/>
      <c r="EW42" s="556"/>
      <c r="EX42" s="556"/>
      <c r="EY42" s="556"/>
      <c r="EZ42" s="556"/>
      <c r="FA42" s="556"/>
      <c r="FB42" s="556"/>
      <c r="FC42" s="556"/>
      <c r="FD42" s="556"/>
      <c r="FE42" s="556"/>
      <c r="FF42" s="556"/>
      <c r="FG42" s="556"/>
      <c r="FH42" s="556"/>
      <c r="FI42" s="556"/>
      <c r="FJ42" s="556"/>
      <c r="FK42" s="556"/>
      <c r="FL42" s="556"/>
      <c r="FM42" s="555"/>
      <c r="FN42" s="556"/>
      <c r="FO42" s="556"/>
      <c r="FP42" s="556"/>
      <c r="FQ42" s="556"/>
      <c r="FR42" s="556"/>
      <c r="FS42" s="556"/>
      <c r="FT42" s="556"/>
      <c r="FU42" s="556"/>
      <c r="FV42" s="556"/>
      <c r="FW42" s="556"/>
      <c r="FX42" s="556"/>
      <c r="FY42" s="556"/>
      <c r="FZ42" s="556"/>
      <c r="GA42" s="556"/>
      <c r="GB42" s="556"/>
      <c r="GC42" s="556"/>
      <c r="GD42" s="556"/>
      <c r="GE42" s="556"/>
      <c r="GF42" s="556"/>
      <c r="GG42" s="556"/>
      <c r="GH42" s="556"/>
      <c r="GI42" s="556"/>
      <c r="GJ42" s="556"/>
      <c r="GK42" s="556"/>
      <c r="GL42" s="556"/>
      <c r="GM42" s="556"/>
      <c r="GN42" s="556"/>
      <c r="GO42" s="556"/>
      <c r="GP42" s="556"/>
      <c r="GQ42" s="556"/>
      <c r="GR42" s="556"/>
      <c r="GS42" s="555"/>
      <c r="GT42" s="555"/>
      <c r="GU42" s="555"/>
      <c r="GV42" s="555"/>
      <c r="GW42" s="555"/>
      <c r="GX42" s="555"/>
      <c r="GY42" s="555"/>
    </row>
    <row r="43" ht="24.0" customHeight="1">
      <c r="A43" s="530"/>
      <c r="B43" s="531"/>
      <c r="C43" s="531"/>
      <c r="D43" s="532"/>
      <c r="E43" s="532"/>
      <c r="F43" s="532"/>
      <c r="G43" s="533"/>
      <c r="H43" s="534"/>
      <c r="I43" s="535"/>
      <c r="J43" s="536"/>
      <c r="K43" s="537"/>
      <c r="L43" s="537"/>
      <c r="M43" s="537"/>
      <c r="N43" s="537"/>
      <c r="O43" s="537"/>
      <c r="P43" s="537"/>
      <c r="Q43" s="537"/>
      <c r="R43" s="538"/>
      <c r="S43" s="538"/>
      <c r="T43" s="538"/>
      <c r="U43" s="538"/>
      <c r="V43" s="538"/>
      <c r="W43" s="534"/>
      <c r="X43" s="539"/>
      <c r="Y43" s="540"/>
      <c r="Z43" s="539"/>
      <c r="AA43" s="541"/>
      <c r="AB43" s="542"/>
      <c r="AC43" s="542"/>
      <c r="AD43" s="542"/>
      <c r="AE43" s="541"/>
      <c r="AF43" s="543"/>
      <c r="AG43" s="544"/>
      <c r="AH43" s="544"/>
      <c r="AI43" s="545"/>
      <c r="AJ43" s="545"/>
      <c r="AK43" s="538"/>
      <c r="AL43" s="546"/>
      <c r="AM43" s="547"/>
      <c r="AN43" s="548"/>
      <c r="AO43" s="549"/>
      <c r="AP43" s="550"/>
      <c r="AQ43" s="550"/>
      <c r="AR43" s="551"/>
      <c r="AS43" s="552"/>
      <c r="AT43" s="552"/>
      <c r="AU43" s="553"/>
      <c r="AV43" s="553"/>
      <c r="AW43" s="552"/>
      <c r="AX43" s="552"/>
      <c r="AY43" s="552"/>
      <c r="AZ43" s="552"/>
      <c r="BA43" s="552"/>
      <c r="BB43" s="552"/>
      <c r="BC43" s="552"/>
      <c r="BD43" s="552"/>
      <c r="BE43" s="552"/>
      <c r="BF43" s="552"/>
      <c r="BG43" s="552"/>
      <c r="BH43" s="552"/>
      <c r="BI43" s="553"/>
      <c r="BJ43" s="553"/>
      <c r="BK43" s="552"/>
      <c r="BL43" s="552"/>
      <c r="BM43" s="552"/>
      <c r="BN43" s="552"/>
      <c r="BO43" s="552"/>
      <c r="BP43" s="553"/>
      <c r="BQ43" s="553"/>
      <c r="BR43" s="552"/>
      <c r="BS43" s="553"/>
      <c r="BT43" s="553"/>
      <c r="BU43" s="553"/>
      <c r="BV43" s="553"/>
      <c r="BW43" s="553"/>
      <c r="BX43" s="554"/>
      <c r="BY43" s="555"/>
      <c r="BZ43" s="556"/>
      <c r="CA43" s="556"/>
      <c r="CB43" s="556"/>
      <c r="CC43" s="556"/>
      <c r="CD43" s="556"/>
      <c r="CE43" s="556"/>
      <c r="CF43" s="556"/>
      <c r="CG43" s="556"/>
      <c r="CH43" s="556"/>
      <c r="CI43" s="556"/>
      <c r="CJ43" s="556"/>
      <c r="CK43" s="556"/>
      <c r="CL43" s="556"/>
      <c r="CM43" s="556"/>
      <c r="CN43" s="556"/>
      <c r="CO43" s="556"/>
      <c r="CP43" s="556"/>
      <c r="CQ43" s="556"/>
      <c r="CR43" s="556"/>
      <c r="CS43" s="556"/>
      <c r="CT43" s="556"/>
      <c r="CU43" s="556"/>
      <c r="CV43" s="556"/>
      <c r="CW43" s="556"/>
      <c r="CX43" s="556"/>
      <c r="CY43" s="556"/>
      <c r="CZ43" s="556"/>
      <c r="DA43" s="556"/>
      <c r="DB43" s="555"/>
      <c r="DC43" s="556"/>
      <c r="DD43" s="556"/>
      <c r="DE43" s="556"/>
      <c r="DF43" s="556"/>
      <c r="DG43" s="556"/>
      <c r="DH43" s="556"/>
      <c r="DI43" s="556"/>
      <c r="DJ43" s="556"/>
      <c r="DK43" s="556"/>
      <c r="DL43" s="556"/>
      <c r="DM43" s="556"/>
      <c r="DN43" s="556"/>
      <c r="DO43" s="556"/>
      <c r="DP43" s="556"/>
      <c r="DQ43" s="556"/>
      <c r="DR43" s="556"/>
      <c r="DS43" s="556"/>
      <c r="DT43" s="556"/>
      <c r="DU43" s="556"/>
      <c r="DV43" s="556"/>
      <c r="DW43" s="556"/>
      <c r="DX43" s="556"/>
      <c r="DY43" s="556"/>
      <c r="DZ43" s="556"/>
      <c r="EA43" s="556"/>
      <c r="EB43" s="556"/>
      <c r="EC43" s="556"/>
      <c r="ED43" s="556"/>
      <c r="EE43" s="556"/>
      <c r="EF43" s="556"/>
      <c r="EG43" s="556"/>
      <c r="EH43" s="555"/>
      <c r="EI43" s="556"/>
      <c r="EJ43" s="556"/>
      <c r="EK43" s="556"/>
      <c r="EL43" s="556"/>
      <c r="EM43" s="556"/>
      <c r="EN43" s="556"/>
      <c r="EO43" s="556"/>
      <c r="EP43" s="556"/>
      <c r="EQ43" s="556"/>
      <c r="ER43" s="556"/>
      <c r="ES43" s="556"/>
      <c r="ET43" s="556"/>
      <c r="EU43" s="556"/>
      <c r="EV43" s="556"/>
      <c r="EW43" s="556"/>
      <c r="EX43" s="556"/>
      <c r="EY43" s="556"/>
      <c r="EZ43" s="556"/>
      <c r="FA43" s="556"/>
      <c r="FB43" s="556"/>
      <c r="FC43" s="556"/>
      <c r="FD43" s="556"/>
      <c r="FE43" s="556"/>
      <c r="FF43" s="556"/>
      <c r="FG43" s="556"/>
      <c r="FH43" s="556"/>
      <c r="FI43" s="556"/>
      <c r="FJ43" s="556"/>
      <c r="FK43" s="556"/>
      <c r="FL43" s="556"/>
      <c r="FM43" s="555"/>
      <c r="FN43" s="556"/>
      <c r="FO43" s="556"/>
      <c r="FP43" s="556"/>
      <c r="FQ43" s="556"/>
      <c r="FR43" s="556"/>
      <c r="FS43" s="556"/>
      <c r="FT43" s="556"/>
      <c r="FU43" s="556"/>
      <c r="FV43" s="556"/>
      <c r="FW43" s="556"/>
      <c r="FX43" s="556"/>
      <c r="FY43" s="556"/>
      <c r="FZ43" s="556"/>
      <c r="GA43" s="556"/>
      <c r="GB43" s="556"/>
      <c r="GC43" s="556"/>
      <c r="GD43" s="556"/>
      <c r="GE43" s="556"/>
      <c r="GF43" s="556"/>
      <c r="GG43" s="556"/>
      <c r="GH43" s="556"/>
      <c r="GI43" s="556"/>
      <c r="GJ43" s="556"/>
      <c r="GK43" s="556"/>
      <c r="GL43" s="556"/>
      <c r="GM43" s="556"/>
      <c r="GN43" s="556"/>
      <c r="GO43" s="556"/>
      <c r="GP43" s="556"/>
      <c r="GQ43" s="556"/>
      <c r="GR43" s="556"/>
      <c r="GS43" s="555"/>
      <c r="GT43" s="555"/>
      <c r="GU43" s="555"/>
      <c r="GV43" s="555"/>
      <c r="GW43" s="555"/>
      <c r="GX43" s="555"/>
      <c r="GY43" s="555"/>
    </row>
    <row r="44" ht="24.0" customHeight="1">
      <c r="A44" s="530"/>
      <c r="B44" s="531"/>
      <c r="C44" s="531"/>
      <c r="D44" s="532"/>
      <c r="E44" s="532"/>
      <c r="F44" s="532"/>
      <c r="G44" s="533"/>
      <c r="H44" s="534"/>
      <c r="I44" s="535"/>
      <c r="J44" s="536"/>
      <c r="K44" s="537"/>
      <c r="L44" s="537"/>
      <c r="M44" s="537"/>
      <c r="N44" s="537"/>
      <c r="O44" s="537"/>
      <c r="P44" s="537"/>
      <c r="Q44" s="537"/>
      <c r="R44" s="538"/>
      <c r="S44" s="538"/>
      <c r="T44" s="538"/>
      <c r="U44" s="538"/>
      <c r="V44" s="538"/>
      <c r="W44" s="534"/>
      <c r="X44" s="539"/>
      <c r="Y44" s="540"/>
      <c r="Z44" s="539"/>
      <c r="AA44" s="541"/>
      <c r="AB44" s="542"/>
      <c r="AC44" s="542"/>
      <c r="AD44" s="542"/>
      <c r="AE44" s="541"/>
      <c r="AF44" s="543"/>
      <c r="AG44" s="544"/>
      <c r="AH44" s="544"/>
      <c r="AI44" s="545"/>
      <c r="AJ44" s="545"/>
      <c r="AK44" s="538"/>
      <c r="AL44" s="546"/>
      <c r="AM44" s="547"/>
      <c r="AN44" s="548"/>
      <c r="AO44" s="549"/>
      <c r="AP44" s="550"/>
      <c r="AQ44" s="550"/>
      <c r="AR44" s="551"/>
      <c r="AS44" s="552"/>
      <c r="AT44" s="552"/>
      <c r="AU44" s="553"/>
      <c r="AV44" s="553"/>
      <c r="AW44" s="552"/>
      <c r="AX44" s="552"/>
      <c r="AY44" s="552"/>
      <c r="AZ44" s="552"/>
      <c r="BA44" s="552"/>
      <c r="BB44" s="552"/>
      <c r="BC44" s="552"/>
      <c r="BD44" s="552"/>
      <c r="BE44" s="552"/>
      <c r="BF44" s="552"/>
      <c r="BG44" s="552"/>
      <c r="BH44" s="552"/>
      <c r="BI44" s="553"/>
      <c r="BJ44" s="553"/>
      <c r="BK44" s="552"/>
      <c r="BL44" s="552"/>
      <c r="BM44" s="552"/>
      <c r="BN44" s="552"/>
      <c r="BO44" s="552"/>
      <c r="BP44" s="553"/>
      <c r="BQ44" s="553"/>
      <c r="BR44" s="552"/>
      <c r="BS44" s="553"/>
      <c r="BT44" s="553"/>
      <c r="BU44" s="553"/>
      <c r="BV44" s="553"/>
      <c r="BW44" s="553"/>
      <c r="BX44" s="554"/>
      <c r="BY44" s="555"/>
      <c r="BZ44" s="556"/>
      <c r="CA44" s="556"/>
      <c r="CB44" s="556"/>
      <c r="CC44" s="556"/>
      <c r="CD44" s="556"/>
      <c r="CE44" s="556"/>
      <c r="CF44" s="556"/>
      <c r="CG44" s="556"/>
      <c r="CH44" s="556"/>
      <c r="CI44" s="556"/>
      <c r="CJ44" s="556"/>
      <c r="CK44" s="556"/>
      <c r="CL44" s="556"/>
      <c r="CM44" s="556"/>
      <c r="CN44" s="556"/>
      <c r="CO44" s="556"/>
      <c r="CP44" s="556"/>
      <c r="CQ44" s="556"/>
      <c r="CR44" s="556"/>
      <c r="CS44" s="556"/>
      <c r="CT44" s="556"/>
      <c r="CU44" s="556"/>
      <c r="CV44" s="556"/>
      <c r="CW44" s="556"/>
      <c r="CX44" s="556"/>
      <c r="CY44" s="556"/>
      <c r="CZ44" s="556"/>
      <c r="DA44" s="556"/>
      <c r="DB44" s="555"/>
      <c r="DC44" s="556"/>
      <c r="DD44" s="556"/>
      <c r="DE44" s="556"/>
      <c r="DF44" s="556"/>
      <c r="DG44" s="556"/>
      <c r="DH44" s="556"/>
      <c r="DI44" s="556"/>
      <c r="DJ44" s="556"/>
      <c r="DK44" s="556"/>
      <c r="DL44" s="556"/>
      <c r="DM44" s="556"/>
      <c r="DN44" s="556"/>
      <c r="DO44" s="556"/>
      <c r="DP44" s="556"/>
      <c r="DQ44" s="556"/>
      <c r="DR44" s="556"/>
      <c r="DS44" s="556"/>
      <c r="DT44" s="556"/>
      <c r="DU44" s="556"/>
      <c r="DV44" s="556"/>
      <c r="DW44" s="556"/>
      <c r="DX44" s="556"/>
      <c r="DY44" s="556"/>
      <c r="DZ44" s="556"/>
      <c r="EA44" s="556"/>
      <c r="EB44" s="556"/>
      <c r="EC44" s="556"/>
      <c r="ED44" s="556"/>
      <c r="EE44" s="556"/>
      <c r="EF44" s="556"/>
      <c r="EG44" s="556"/>
      <c r="EH44" s="555"/>
      <c r="EI44" s="556"/>
      <c r="EJ44" s="556"/>
      <c r="EK44" s="556"/>
      <c r="EL44" s="556"/>
      <c r="EM44" s="556"/>
      <c r="EN44" s="556"/>
      <c r="EO44" s="556"/>
      <c r="EP44" s="556"/>
      <c r="EQ44" s="556"/>
      <c r="ER44" s="556"/>
      <c r="ES44" s="556"/>
      <c r="ET44" s="556"/>
      <c r="EU44" s="556"/>
      <c r="EV44" s="556"/>
      <c r="EW44" s="556"/>
      <c r="EX44" s="556"/>
      <c r="EY44" s="556"/>
      <c r="EZ44" s="556"/>
      <c r="FA44" s="556"/>
      <c r="FB44" s="556"/>
      <c r="FC44" s="556"/>
      <c r="FD44" s="556"/>
      <c r="FE44" s="556"/>
      <c r="FF44" s="556"/>
      <c r="FG44" s="556"/>
      <c r="FH44" s="556"/>
      <c r="FI44" s="556"/>
      <c r="FJ44" s="556"/>
      <c r="FK44" s="556"/>
      <c r="FL44" s="556"/>
      <c r="FM44" s="555"/>
      <c r="FN44" s="556"/>
      <c r="FO44" s="556"/>
      <c r="FP44" s="556"/>
      <c r="FQ44" s="556"/>
      <c r="FR44" s="556"/>
      <c r="FS44" s="556"/>
      <c r="FT44" s="556"/>
      <c r="FU44" s="556"/>
      <c r="FV44" s="556"/>
      <c r="FW44" s="556"/>
      <c r="FX44" s="556"/>
      <c r="FY44" s="556"/>
      <c r="FZ44" s="556"/>
      <c r="GA44" s="556"/>
      <c r="GB44" s="556"/>
      <c r="GC44" s="556"/>
      <c r="GD44" s="556"/>
      <c r="GE44" s="556"/>
      <c r="GF44" s="556"/>
      <c r="GG44" s="556"/>
      <c r="GH44" s="556"/>
      <c r="GI44" s="556"/>
      <c r="GJ44" s="556"/>
      <c r="GK44" s="556"/>
      <c r="GL44" s="556"/>
      <c r="GM44" s="556"/>
      <c r="GN44" s="556"/>
      <c r="GO44" s="556"/>
      <c r="GP44" s="556"/>
      <c r="GQ44" s="556"/>
      <c r="GR44" s="556"/>
      <c r="GS44" s="555"/>
      <c r="GT44" s="555"/>
      <c r="GU44" s="555"/>
      <c r="GV44" s="555"/>
      <c r="GW44" s="555"/>
      <c r="GX44" s="555"/>
      <c r="GY44" s="555"/>
    </row>
    <row r="45" ht="24.0" customHeight="1">
      <c r="A45" s="530"/>
      <c r="B45" s="531"/>
      <c r="C45" s="531"/>
      <c r="D45" s="532"/>
      <c r="E45" s="532"/>
      <c r="F45" s="532"/>
      <c r="G45" s="533"/>
      <c r="H45" s="534"/>
      <c r="I45" s="535"/>
      <c r="J45" s="536"/>
      <c r="K45" s="537"/>
      <c r="L45" s="537"/>
      <c r="M45" s="537"/>
      <c r="N45" s="537"/>
      <c r="O45" s="537"/>
      <c r="P45" s="537"/>
      <c r="Q45" s="537"/>
      <c r="R45" s="538"/>
      <c r="S45" s="538"/>
      <c r="T45" s="538"/>
      <c r="U45" s="538"/>
      <c r="V45" s="538"/>
      <c r="W45" s="534"/>
      <c r="X45" s="539"/>
      <c r="Y45" s="540"/>
      <c r="Z45" s="539"/>
      <c r="AA45" s="541"/>
      <c r="AB45" s="542"/>
      <c r="AC45" s="542"/>
      <c r="AD45" s="542"/>
      <c r="AE45" s="541"/>
      <c r="AF45" s="543"/>
      <c r="AG45" s="544"/>
      <c r="AH45" s="544"/>
      <c r="AI45" s="545"/>
      <c r="AJ45" s="545"/>
      <c r="AK45" s="538"/>
      <c r="AL45" s="546"/>
      <c r="AM45" s="547"/>
      <c r="AN45" s="548"/>
      <c r="AO45" s="549"/>
      <c r="AP45" s="550"/>
      <c r="AQ45" s="550"/>
      <c r="AR45" s="551"/>
      <c r="AS45" s="552"/>
      <c r="AT45" s="552"/>
      <c r="AU45" s="553"/>
      <c r="AV45" s="553"/>
      <c r="AW45" s="552"/>
      <c r="AX45" s="552"/>
      <c r="AY45" s="552"/>
      <c r="AZ45" s="552"/>
      <c r="BA45" s="552"/>
      <c r="BB45" s="552"/>
      <c r="BC45" s="552"/>
      <c r="BD45" s="552"/>
      <c r="BE45" s="552"/>
      <c r="BF45" s="552"/>
      <c r="BG45" s="552"/>
      <c r="BH45" s="552"/>
      <c r="BI45" s="553"/>
      <c r="BJ45" s="553"/>
      <c r="BK45" s="552"/>
      <c r="BL45" s="552"/>
      <c r="BM45" s="552"/>
      <c r="BN45" s="552"/>
      <c r="BO45" s="552"/>
      <c r="BP45" s="553"/>
      <c r="BQ45" s="553"/>
      <c r="BR45" s="552"/>
      <c r="BS45" s="553"/>
      <c r="BT45" s="553"/>
      <c r="BU45" s="553"/>
      <c r="BV45" s="553"/>
      <c r="BW45" s="553"/>
      <c r="BX45" s="554"/>
      <c r="BY45" s="555"/>
      <c r="BZ45" s="556"/>
      <c r="CA45" s="556"/>
      <c r="CB45" s="556"/>
      <c r="CC45" s="556"/>
      <c r="CD45" s="556"/>
      <c r="CE45" s="556"/>
      <c r="CF45" s="556"/>
      <c r="CG45" s="556"/>
      <c r="CH45" s="556"/>
      <c r="CI45" s="556"/>
      <c r="CJ45" s="556"/>
      <c r="CK45" s="556"/>
      <c r="CL45" s="556"/>
      <c r="CM45" s="556"/>
      <c r="CN45" s="556"/>
      <c r="CO45" s="556"/>
      <c r="CP45" s="556"/>
      <c r="CQ45" s="556"/>
      <c r="CR45" s="556"/>
      <c r="CS45" s="556"/>
      <c r="CT45" s="556"/>
      <c r="CU45" s="556"/>
      <c r="CV45" s="556"/>
      <c r="CW45" s="556"/>
      <c r="CX45" s="556"/>
      <c r="CY45" s="556"/>
      <c r="CZ45" s="556"/>
      <c r="DA45" s="556"/>
      <c r="DB45" s="555"/>
      <c r="DC45" s="556"/>
      <c r="DD45" s="556"/>
      <c r="DE45" s="556"/>
      <c r="DF45" s="556"/>
      <c r="DG45" s="556"/>
      <c r="DH45" s="556"/>
      <c r="DI45" s="556"/>
      <c r="DJ45" s="556"/>
      <c r="DK45" s="556"/>
      <c r="DL45" s="556"/>
      <c r="DM45" s="556"/>
      <c r="DN45" s="556"/>
      <c r="DO45" s="556"/>
      <c r="DP45" s="556"/>
      <c r="DQ45" s="556"/>
      <c r="DR45" s="556"/>
      <c r="DS45" s="556"/>
      <c r="DT45" s="556"/>
      <c r="DU45" s="556"/>
      <c r="DV45" s="556"/>
      <c r="DW45" s="556"/>
      <c r="DX45" s="556"/>
      <c r="DY45" s="556"/>
      <c r="DZ45" s="556"/>
      <c r="EA45" s="556"/>
      <c r="EB45" s="556"/>
      <c r="EC45" s="556"/>
      <c r="ED45" s="556"/>
      <c r="EE45" s="556"/>
      <c r="EF45" s="556"/>
      <c r="EG45" s="556"/>
      <c r="EH45" s="555"/>
      <c r="EI45" s="556"/>
      <c r="EJ45" s="556"/>
      <c r="EK45" s="556"/>
      <c r="EL45" s="556"/>
      <c r="EM45" s="556"/>
      <c r="EN45" s="556"/>
      <c r="EO45" s="556"/>
      <c r="EP45" s="556"/>
      <c r="EQ45" s="556"/>
      <c r="ER45" s="556"/>
      <c r="ES45" s="556"/>
      <c r="ET45" s="556"/>
      <c r="EU45" s="556"/>
      <c r="EV45" s="556"/>
      <c r="EW45" s="556"/>
      <c r="EX45" s="556"/>
      <c r="EY45" s="556"/>
      <c r="EZ45" s="556"/>
      <c r="FA45" s="556"/>
      <c r="FB45" s="556"/>
      <c r="FC45" s="556"/>
      <c r="FD45" s="556"/>
      <c r="FE45" s="556"/>
      <c r="FF45" s="556"/>
      <c r="FG45" s="556"/>
      <c r="FH45" s="556"/>
      <c r="FI45" s="556"/>
      <c r="FJ45" s="556"/>
      <c r="FK45" s="556"/>
      <c r="FL45" s="556"/>
      <c r="FM45" s="555"/>
      <c r="FN45" s="556"/>
      <c r="FO45" s="556"/>
      <c r="FP45" s="556"/>
      <c r="FQ45" s="556"/>
      <c r="FR45" s="556"/>
      <c r="FS45" s="556"/>
      <c r="FT45" s="556"/>
      <c r="FU45" s="556"/>
      <c r="FV45" s="556"/>
      <c r="FW45" s="556"/>
      <c r="FX45" s="556"/>
      <c r="FY45" s="556"/>
      <c r="FZ45" s="556"/>
      <c r="GA45" s="556"/>
      <c r="GB45" s="556"/>
      <c r="GC45" s="556"/>
      <c r="GD45" s="556"/>
      <c r="GE45" s="556"/>
      <c r="GF45" s="556"/>
      <c r="GG45" s="556"/>
      <c r="GH45" s="556"/>
      <c r="GI45" s="556"/>
      <c r="GJ45" s="556"/>
      <c r="GK45" s="556"/>
      <c r="GL45" s="556"/>
      <c r="GM45" s="556"/>
      <c r="GN45" s="556"/>
      <c r="GO45" s="556"/>
      <c r="GP45" s="556"/>
      <c r="GQ45" s="556"/>
      <c r="GR45" s="556"/>
      <c r="GS45" s="555"/>
      <c r="GT45" s="555"/>
      <c r="GU45" s="555"/>
      <c r="GV45" s="555"/>
      <c r="GW45" s="555"/>
      <c r="GX45" s="555"/>
      <c r="GY45" s="555"/>
    </row>
    <row r="46" ht="24.0" customHeight="1">
      <c r="A46" s="530"/>
      <c r="B46" s="531"/>
      <c r="C46" s="531"/>
      <c r="D46" s="532"/>
      <c r="E46" s="532"/>
      <c r="F46" s="532"/>
      <c r="G46" s="533"/>
      <c r="H46" s="534"/>
      <c r="I46" s="535"/>
      <c r="J46" s="536"/>
      <c r="K46" s="537"/>
      <c r="L46" s="537"/>
      <c r="M46" s="537"/>
      <c r="N46" s="537"/>
      <c r="O46" s="537"/>
      <c r="P46" s="537"/>
      <c r="Q46" s="537"/>
      <c r="R46" s="538"/>
      <c r="S46" s="538"/>
      <c r="T46" s="538"/>
      <c r="U46" s="538"/>
      <c r="V46" s="538"/>
      <c r="W46" s="534"/>
      <c r="X46" s="539"/>
      <c r="Y46" s="540"/>
      <c r="Z46" s="539"/>
      <c r="AA46" s="541"/>
      <c r="AB46" s="542"/>
      <c r="AC46" s="542"/>
      <c r="AD46" s="542"/>
      <c r="AE46" s="541"/>
      <c r="AF46" s="543"/>
      <c r="AG46" s="544"/>
      <c r="AH46" s="544"/>
      <c r="AI46" s="545"/>
      <c r="AJ46" s="545"/>
      <c r="AK46" s="538"/>
      <c r="AL46" s="546"/>
      <c r="AM46" s="547"/>
      <c r="AN46" s="548"/>
      <c r="AO46" s="549"/>
      <c r="AP46" s="550"/>
      <c r="AQ46" s="550"/>
      <c r="AR46" s="551"/>
      <c r="AS46" s="552"/>
      <c r="AT46" s="552"/>
      <c r="AU46" s="553"/>
      <c r="AV46" s="553"/>
      <c r="AW46" s="552"/>
      <c r="AX46" s="552"/>
      <c r="AY46" s="552"/>
      <c r="AZ46" s="552"/>
      <c r="BA46" s="552"/>
      <c r="BB46" s="552"/>
      <c r="BC46" s="552"/>
      <c r="BD46" s="552"/>
      <c r="BE46" s="552"/>
      <c r="BF46" s="552"/>
      <c r="BG46" s="552"/>
      <c r="BH46" s="552"/>
      <c r="BI46" s="553"/>
      <c r="BJ46" s="553"/>
      <c r="BK46" s="552"/>
      <c r="BL46" s="552"/>
      <c r="BM46" s="552"/>
      <c r="BN46" s="552"/>
      <c r="BO46" s="552"/>
      <c r="BP46" s="553"/>
      <c r="BQ46" s="553"/>
      <c r="BR46" s="552"/>
      <c r="BS46" s="553"/>
      <c r="BT46" s="553"/>
      <c r="BU46" s="553"/>
      <c r="BV46" s="553"/>
      <c r="BW46" s="553"/>
      <c r="BX46" s="554"/>
      <c r="BY46" s="555"/>
      <c r="BZ46" s="556"/>
      <c r="CA46" s="556"/>
      <c r="CB46" s="556"/>
      <c r="CC46" s="556"/>
      <c r="CD46" s="556"/>
      <c r="CE46" s="556"/>
      <c r="CF46" s="556"/>
      <c r="CG46" s="556"/>
      <c r="CH46" s="556"/>
      <c r="CI46" s="556"/>
      <c r="CJ46" s="556"/>
      <c r="CK46" s="556"/>
      <c r="CL46" s="556"/>
      <c r="CM46" s="556"/>
      <c r="CN46" s="556"/>
      <c r="CO46" s="556"/>
      <c r="CP46" s="556"/>
      <c r="CQ46" s="556"/>
      <c r="CR46" s="556"/>
      <c r="CS46" s="556"/>
      <c r="CT46" s="556"/>
      <c r="CU46" s="556"/>
      <c r="CV46" s="556"/>
      <c r="CW46" s="556"/>
      <c r="CX46" s="556"/>
      <c r="CY46" s="556"/>
      <c r="CZ46" s="556"/>
      <c r="DA46" s="556"/>
      <c r="DB46" s="555"/>
      <c r="DC46" s="556"/>
      <c r="DD46" s="556"/>
      <c r="DE46" s="556"/>
      <c r="DF46" s="556"/>
      <c r="DG46" s="556"/>
      <c r="DH46" s="556"/>
      <c r="DI46" s="556"/>
      <c r="DJ46" s="556"/>
      <c r="DK46" s="556"/>
      <c r="DL46" s="556"/>
      <c r="DM46" s="556"/>
      <c r="DN46" s="556"/>
      <c r="DO46" s="556"/>
      <c r="DP46" s="556"/>
      <c r="DQ46" s="556"/>
      <c r="DR46" s="556"/>
      <c r="DS46" s="556"/>
      <c r="DT46" s="556"/>
      <c r="DU46" s="556"/>
      <c r="DV46" s="556"/>
      <c r="DW46" s="556"/>
      <c r="DX46" s="556"/>
      <c r="DY46" s="556"/>
      <c r="DZ46" s="556"/>
      <c r="EA46" s="556"/>
      <c r="EB46" s="556"/>
      <c r="EC46" s="556"/>
      <c r="ED46" s="556"/>
      <c r="EE46" s="556"/>
      <c r="EF46" s="556"/>
      <c r="EG46" s="556"/>
      <c r="EH46" s="555"/>
      <c r="EI46" s="556"/>
      <c r="EJ46" s="556"/>
      <c r="EK46" s="556"/>
      <c r="EL46" s="556"/>
      <c r="EM46" s="556"/>
      <c r="EN46" s="556"/>
      <c r="EO46" s="556"/>
      <c r="EP46" s="556"/>
      <c r="EQ46" s="556"/>
      <c r="ER46" s="556"/>
      <c r="ES46" s="556"/>
      <c r="ET46" s="556"/>
      <c r="EU46" s="556"/>
      <c r="EV46" s="556"/>
      <c r="EW46" s="556"/>
      <c r="EX46" s="556"/>
      <c r="EY46" s="556"/>
      <c r="EZ46" s="556"/>
      <c r="FA46" s="556"/>
      <c r="FB46" s="556"/>
      <c r="FC46" s="556"/>
      <c r="FD46" s="556"/>
      <c r="FE46" s="556"/>
      <c r="FF46" s="556"/>
      <c r="FG46" s="556"/>
      <c r="FH46" s="556"/>
      <c r="FI46" s="556"/>
      <c r="FJ46" s="556"/>
      <c r="FK46" s="556"/>
      <c r="FL46" s="556"/>
      <c r="FM46" s="555"/>
      <c r="FN46" s="556"/>
      <c r="FO46" s="556"/>
      <c r="FP46" s="556"/>
      <c r="FQ46" s="556"/>
      <c r="FR46" s="556"/>
      <c r="FS46" s="556"/>
      <c r="FT46" s="556"/>
      <c r="FU46" s="556"/>
      <c r="FV46" s="556"/>
      <c r="FW46" s="556"/>
      <c r="FX46" s="556"/>
      <c r="FY46" s="556"/>
      <c r="FZ46" s="556"/>
      <c r="GA46" s="556"/>
      <c r="GB46" s="556"/>
      <c r="GC46" s="556"/>
      <c r="GD46" s="556"/>
      <c r="GE46" s="556"/>
      <c r="GF46" s="556"/>
      <c r="GG46" s="556"/>
      <c r="GH46" s="556"/>
      <c r="GI46" s="556"/>
      <c r="GJ46" s="556"/>
      <c r="GK46" s="556"/>
      <c r="GL46" s="556"/>
      <c r="GM46" s="556"/>
      <c r="GN46" s="556"/>
      <c r="GO46" s="556"/>
      <c r="GP46" s="556"/>
      <c r="GQ46" s="556"/>
      <c r="GR46" s="556"/>
      <c r="GS46" s="555"/>
      <c r="GT46" s="555"/>
      <c r="GU46" s="555"/>
      <c r="GV46" s="555"/>
      <c r="GW46" s="555"/>
      <c r="GX46" s="555"/>
      <c r="GY46" s="555"/>
    </row>
    <row r="47" ht="24.0" customHeight="1">
      <c r="A47" s="530"/>
      <c r="B47" s="531"/>
      <c r="C47" s="531"/>
      <c r="D47" s="532"/>
      <c r="E47" s="532"/>
      <c r="F47" s="532"/>
      <c r="G47" s="533"/>
      <c r="H47" s="534"/>
      <c r="I47" s="535"/>
      <c r="J47" s="536"/>
      <c r="K47" s="537"/>
      <c r="L47" s="537"/>
      <c r="M47" s="537"/>
      <c r="N47" s="537"/>
      <c r="O47" s="537"/>
      <c r="P47" s="537"/>
      <c r="Q47" s="537"/>
      <c r="R47" s="538"/>
      <c r="S47" s="538"/>
      <c r="T47" s="538"/>
      <c r="U47" s="538"/>
      <c r="V47" s="538"/>
      <c r="W47" s="534"/>
      <c r="X47" s="539"/>
      <c r="Y47" s="540"/>
      <c r="Z47" s="539"/>
      <c r="AA47" s="541"/>
      <c r="AB47" s="542"/>
      <c r="AC47" s="542"/>
      <c r="AD47" s="542"/>
      <c r="AE47" s="541"/>
      <c r="AF47" s="543"/>
      <c r="AG47" s="544"/>
      <c r="AH47" s="544"/>
      <c r="AI47" s="545"/>
      <c r="AJ47" s="545"/>
      <c r="AK47" s="538"/>
      <c r="AL47" s="546"/>
      <c r="AM47" s="547"/>
      <c r="AN47" s="548"/>
      <c r="AO47" s="549"/>
      <c r="AP47" s="550"/>
      <c r="AQ47" s="550"/>
      <c r="AR47" s="551"/>
      <c r="AS47" s="552"/>
      <c r="AT47" s="552"/>
      <c r="AU47" s="553"/>
      <c r="AV47" s="553"/>
      <c r="AW47" s="552"/>
      <c r="AX47" s="552"/>
      <c r="AY47" s="552"/>
      <c r="AZ47" s="552"/>
      <c r="BA47" s="552"/>
      <c r="BB47" s="552"/>
      <c r="BC47" s="552"/>
      <c r="BD47" s="552"/>
      <c r="BE47" s="552"/>
      <c r="BF47" s="552"/>
      <c r="BG47" s="552"/>
      <c r="BH47" s="552"/>
      <c r="BI47" s="553"/>
      <c r="BJ47" s="553"/>
      <c r="BK47" s="552"/>
      <c r="BL47" s="552"/>
      <c r="BM47" s="552"/>
      <c r="BN47" s="552"/>
      <c r="BO47" s="552"/>
      <c r="BP47" s="553"/>
      <c r="BQ47" s="553"/>
      <c r="BR47" s="552"/>
      <c r="BS47" s="553"/>
      <c r="BT47" s="553"/>
      <c r="BU47" s="553"/>
      <c r="BV47" s="553"/>
      <c r="BW47" s="553"/>
      <c r="BX47" s="554"/>
      <c r="BY47" s="555"/>
      <c r="BZ47" s="556"/>
      <c r="CA47" s="556"/>
      <c r="CB47" s="556"/>
      <c r="CC47" s="556"/>
      <c r="CD47" s="556"/>
      <c r="CE47" s="556"/>
      <c r="CF47" s="556"/>
      <c r="CG47" s="556"/>
      <c r="CH47" s="556"/>
      <c r="CI47" s="556"/>
      <c r="CJ47" s="556"/>
      <c r="CK47" s="556"/>
      <c r="CL47" s="556"/>
      <c r="CM47" s="556"/>
      <c r="CN47" s="556"/>
      <c r="CO47" s="556"/>
      <c r="CP47" s="556"/>
      <c r="CQ47" s="556"/>
      <c r="CR47" s="556"/>
      <c r="CS47" s="556"/>
      <c r="CT47" s="556"/>
      <c r="CU47" s="556"/>
      <c r="CV47" s="556"/>
      <c r="CW47" s="556"/>
      <c r="CX47" s="556"/>
      <c r="CY47" s="556"/>
      <c r="CZ47" s="556"/>
      <c r="DA47" s="556"/>
      <c r="DB47" s="555"/>
      <c r="DC47" s="556"/>
      <c r="DD47" s="556"/>
      <c r="DE47" s="556"/>
      <c r="DF47" s="556"/>
      <c r="DG47" s="556"/>
      <c r="DH47" s="556"/>
      <c r="DI47" s="556"/>
      <c r="DJ47" s="556"/>
      <c r="DK47" s="556"/>
      <c r="DL47" s="556"/>
      <c r="DM47" s="556"/>
      <c r="DN47" s="556"/>
      <c r="DO47" s="556"/>
      <c r="DP47" s="556"/>
      <c r="DQ47" s="556"/>
      <c r="DR47" s="556"/>
      <c r="DS47" s="556"/>
      <c r="DT47" s="556"/>
      <c r="DU47" s="556"/>
      <c r="DV47" s="556"/>
      <c r="DW47" s="556"/>
      <c r="DX47" s="556"/>
      <c r="DY47" s="556"/>
      <c r="DZ47" s="556"/>
      <c r="EA47" s="556"/>
      <c r="EB47" s="556"/>
      <c r="EC47" s="556"/>
      <c r="ED47" s="556"/>
      <c r="EE47" s="556"/>
      <c r="EF47" s="556"/>
      <c r="EG47" s="556"/>
      <c r="EH47" s="555"/>
      <c r="EI47" s="556"/>
      <c r="EJ47" s="556"/>
      <c r="EK47" s="556"/>
      <c r="EL47" s="556"/>
      <c r="EM47" s="556"/>
      <c r="EN47" s="556"/>
      <c r="EO47" s="556"/>
      <c r="EP47" s="556"/>
      <c r="EQ47" s="556"/>
      <c r="ER47" s="556"/>
      <c r="ES47" s="556"/>
      <c r="ET47" s="556"/>
      <c r="EU47" s="556"/>
      <c r="EV47" s="556"/>
      <c r="EW47" s="556"/>
      <c r="EX47" s="556"/>
      <c r="EY47" s="556"/>
      <c r="EZ47" s="556"/>
      <c r="FA47" s="556"/>
      <c r="FB47" s="556"/>
      <c r="FC47" s="556"/>
      <c r="FD47" s="556"/>
      <c r="FE47" s="556"/>
      <c r="FF47" s="556"/>
      <c r="FG47" s="556"/>
      <c r="FH47" s="556"/>
      <c r="FI47" s="556"/>
      <c r="FJ47" s="556"/>
      <c r="FK47" s="556"/>
      <c r="FL47" s="556"/>
      <c r="FM47" s="555"/>
      <c r="FN47" s="556"/>
      <c r="FO47" s="556"/>
      <c r="FP47" s="556"/>
      <c r="FQ47" s="556"/>
      <c r="FR47" s="556"/>
      <c r="FS47" s="556"/>
      <c r="FT47" s="556"/>
      <c r="FU47" s="556"/>
      <c r="FV47" s="556"/>
      <c r="FW47" s="556"/>
      <c r="FX47" s="556"/>
      <c r="FY47" s="556"/>
      <c r="FZ47" s="556"/>
      <c r="GA47" s="556"/>
      <c r="GB47" s="556"/>
      <c r="GC47" s="556"/>
      <c r="GD47" s="556"/>
      <c r="GE47" s="556"/>
      <c r="GF47" s="556"/>
      <c r="GG47" s="556"/>
      <c r="GH47" s="556"/>
      <c r="GI47" s="556"/>
      <c r="GJ47" s="556"/>
      <c r="GK47" s="556"/>
      <c r="GL47" s="556"/>
      <c r="GM47" s="556"/>
      <c r="GN47" s="556"/>
      <c r="GO47" s="556"/>
      <c r="GP47" s="556"/>
      <c r="GQ47" s="556"/>
      <c r="GR47" s="556"/>
      <c r="GS47" s="555"/>
      <c r="GT47" s="555"/>
      <c r="GU47" s="555"/>
      <c r="GV47" s="555"/>
      <c r="GW47" s="555"/>
      <c r="GX47" s="555"/>
      <c r="GY47" s="555"/>
    </row>
    <row r="48" ht="24.0" customHeight="1">
      <c r="A48" s="530"/>
      <c r="B48" s="531"/>
      <c r="C48" s="531"/>
      <c r="D48" s="532"/>
      <c r="E48" s="532"/>
      <c r="F48" s="532"/>
      <c r="G48" s="533"/>
      <c r="H48" s="534"/>
      <c r="I48" s="535"/>
      <c r="J48" s="536"/>
      <c r="K48" s="537"/>
      <c r="L48" s="537"/>
      <c r="M48" s="537"/>
      <c r="N48" s="537"/>
      <c r="O48" s="537"/>
      <c r="P48" s="537"/>
      <c r="Q48" s="537"/>
      <c r="R48" s="538"/>
      <c r="S48" s="538"/>
      <c r="T48" s="538"/>
      <c r="U48" s="538"/>
      <c r="V48" s="538"/>
      <c r="W48" s="534"/>
      <c r="X48" s="539"/>
      <c r="Y48" s="540"/>
      <c r="Z48" s="539"/>
      <c r="AA48" s="541"/>
      <c r="AB48" s="542"/>
      <c r="AC48" s="542"/>
      <c r="AD48" s="542"/>
      <c r="AE48" s="541"/>
      <c r="AF48" s="543"/>
      <c r="AG48" s="544"/>
      <c r="AH48" s="544"/>
      <c r="AI48" s="545"/>
      <c r="AJ48" s="545"/>
      <c r="AK48" s="538"/>
      <c r="AL48" s="546"/>
      <c r="AM48" s="547"/>
      <c r="AN48" s="548"/>
      <c r="AO48" s="549"/>
      <c r="AP48" s="550"/>
      <c r="AQ48" s="550"/>
      <c r="AR48" s="551"/>
      <c r="AS48" s="552"/>
      <c r="AT48" s="552"/>
      <c r="AU48" s="553"/>
      <c r="AV48" s="553"/>
      <c r="AW48" s="552"/>
      <c r="AX48" s="552"/>
      <c r="AY48" s="552"/>
      <c r="AZ48" s="552"/>
      <c r="BA48" s="552"/>
      <c r="BB48" s="552"/>
      <c r="BC48" s="552"/>
      <c r="BD48" s="552"/>
      <c r="BE48" s="552"/>
      <c r="BF48" s="552"/>
      <c r="BG48" s="552"/>
      <c r="BH48" s="552"/>
      <c r="BI48" s="553"/>
      <c r="BJ48" s="553"/>
      <c r="BK48" s="552"/>
      <c r="BL48" s="552"/>
      <c r="BM48" s="552"/>
      <c r="BN48" s="552"/>
      <c r="BO48" s="552"/>
      <c r="BP48" s="553"/>
      <c r="BQ48" s="553"/>
      <c r="BR48" s="552"/>
      <c r="BS48" s="553"/>
      <c r="BT48" s="553"/>
      <c r="BU48" s="553"/>
      <c r="BV48" s="553"/>
      <c r="BW48" s="553"/>
      <c r="BX48" s="554"/>
      <c r="BY48" s="555"/>
      <c r="BZ48" s="556"/>
      <c r="CA48" s="556"/>
      <c r="CB48" s="556"/>
      <c r="CC48" s="556"/>
      <c r="CD48" s="556"/>
      <c r="CE48" s="556"/>
      <c r="CF48" s="556"/>
      <c r="CG48" s="556"/>
      <c r="CH48" s="556"/>
      <c r="CI48" s="556"/>
      <c r="CJ48" s="556"/>
      <c r="CK48" s="556"/>
      <c r="CL48" s="556"/>
      <c r="CM48" s="556"/>
      <c r="CN48" s="556"/>
      <c r="CO48" s="556"/>
      <c r="CP48" s="556"/>
      <c r="CQ48" s="556"/>
      <c r="CR48" s="556"/>
      <c r="CS48" s="556"/>
      <c r="CT48" s="556"/>
      <c r="CU48" s="556"/>
      <c r="CV48" s="556"/>
      <c r="CW48" s="556"/>
      <c r="CX48" s="556"/>
      <c r="CY48" s="556"/>
      <c r="CZ48" s="556"/>
      <c r="DA48" s="556"/>
      <c r="DB48" s="555"/>
      <c r="DC48" s="556"/>
      <c r="DD48" s="556"/>
      <c r="DE48" s="556"/>
      <c r="DF48" s="556"/>
      <c r="DG48" s="556"/>
      <c r="DH48" s="556"/>
      <c r="DI48" s="556"/>
      <c r="DJ48" s="556"/>
      <c r="DK48" s="556"/>
      <c r="DL48" s="556"/>
      <c r="DM48" s="556"/>
      <c r="DN48" s="556"/>
      <c r="DO48" s="556"/>
      <c r="DP48" s="556"/>
      <c r="DQ48" s="556"/>
      <c r="DR48" s="556"/>
      <c r="DS48" s="556"/>
      <c r="DT48" s="556"/>
      <c r="DU48" s="556"/>
      <c r="DV48" s="556"/>
      <c r="DW48" s="556"/>
      <c r="DX48" s="556"/>
      <c r="DY48" s="556"/>
      <c r="DZ48" s="556"/>
      <c r="EA48" s="556"/>
      <c r="EB48" s="556"/>
      <c r="EC48" s="556"/>
      <c r="ED48" s="556"/>
      <c r="EE48" s="556"/>
      <c r="EF48" s="556"/>
      <c r="EG48" s="556"/>
      <c r="EH48" s="555"/>
      <c r="EI48" s="556"/>
      <c r="EJ48" s="556"/>
      <c r="EK48" s="556"/>
      <c r="EL48" s="556"/>
      <c r="EM48" s="556"/>
      <c r="EN48" s="556"/>
      <c r="EO48" s="556"/>
      <c r="EP48" s="556"/>
      <c r="EQ48" s="556"/>
      <c r="ER48" s="556"/>
      <c r="ES48" s="556"/>
      <c r="ET48" s="556"/>
      <c r="EU48" s="556"/>
      <c r="EV48" s="556"/>
      <c r="EW48" s="556"/>
      <c r="EX48" s="556"/>
      <c r="EY48" s="556"/>
      <c r="EZ48" s="556"/>
      <c r="FA48" s="556"/>
      <c r="FB48" s="556"/>
      <c r="FC48" s="556"/>
      <c r="FD48" s="556"/>
      <c r="FE48" s="556"/>
      <c r="FF48" s="556"/>
      <c r="FG48" s="556"/>
      <c r="FH48" s="556"/>
      <c r="FI48" s="556"/>
      <c r="FJ48" s="556"/>
      <c r="FK48" s="556"/>
      <c r="FL48" s="556"/>
      <c r="FM48" s="555"/>
      <c r="FN48" s="556"/>
      <c r="FO48" s="556"/>
      <c r="FP48" s="556"/>
      <c r="FQ48" s="556"/>
      <c r="FR48" s="556"/>
      <c r="FS48" s="556"/>
      <c r="FT48" s="556"/>
      <c r="FU48" s="556"/>
      <c r="FV48" s="556"/>
      <c r="FW48" s="556"/>
      <c r="FX48" s="556"/>
      <c r="FY48" s="556"/>
      <c r="FZ48" s="556"/>
      <c r="GA48" s="556"/>
      <c r="GB48" s="556"/>
      <c r="GC48" s="556"/>
      <c r="GD48" s="556"/>
      <c r="GE48" s="556"/>
      <c r="GF48" s="556"/>
      <c r="GG48" s="556"/>
      <c r="GH48" s="556"/>
      <c r="GI48" s="556"/>
      <c r="GJ48" s="556"/>
      <c r="GK48" s="556"/>
      <c r="GL48" s="556"/>
      <c r="GM48" s="556"/>
      <c r="GN48" s="556"/>
      <c r="GO48" s="556"/>
      <c r="GP48" s="556"/>
      <c r="GQ48" s="556"/>
      <c r="GR48" s="556"/>
      <c r="GS48" s="555"/>
      <c r="GT48" s="555"/>
      <c r="GU48" s="555"/>
      <c r="GV48" s="555"/>
      <c r="GW48" s="555"/>
      <c r="GX48" s="555"/>
      <c r="GY48" s="555"/>
    </row>
    <row r="49" ht="24.0" customHeight="1">
      <c r="A49" s="530"/>
      <c r="B49" s="531"/>
      <c r="C49" s="531"/>
      <c r="D49" s="532"/>
      <c r="E49" s="532"/>
      <c r="F49" s="532"/>
      <c r="G49" s="533"/>
      <c r="H49" s="534"/>
      <c r="I49" s="535"/>
      <c r="J49" s="536"/>
      <c r="K49" s="537"/>
      <c r="L49" s="537"/>
      <c r="M49" s="537"/>
      <c r="N49" s="537"/>
      <c r="O49" s="537"/>
      <c r="P49" s="537"/>
      <c r="Q49" s="537"/>
      <c r="R49" s="538"/>
      <c r="S49" s="538"/>
      <c r="T49" s="538"/>
      <c r="U49" s="538"/>
      <c r="V49" s="538"/>
      <c r="W49" s="534"/>
      <c r="X49" s="539"/>
      <c r="Y49" s="540"/>
      <c r="Z49" s="539"/>
      <c r="AA49" s="541"/>
      <c r="AB49" s="542"/>
      <c r="AC49" s="542"/>
      <c r="AD49" s="542"/>
      <c r="AE49" s="541"/>
      <c r="AF49" s="543"/>
      <c r="AG49" s="544"/>
      <c r="AH49" s="544"/>
      <c r="AI49" s="545"/>
      <c r="AJ49" s="545"/>
      <c r="AK49" s="538"/>
      <c r="AL49" s="546"/>
      <c r="AM49" s="547"/>
      <c r="AN49" s="548"/>
      <c r="AO49" s="549"/>
      <c r="AP49" s="550"/>
      <c r="AQ49" s="550"/>
      <c r="AR49" s="551"/>
      <c r="AS49" s="552"/>
      <c r="AT49" s="552"/>
      <c r="AU49" s="553"/>
      <c r="AV49" s="553"/>
      <c r="AW49" s="552"/>
      <c r="AX49" s="552"/>
      <c r="AY49" s="552"/>
      <c r="AZ49" s="552"/>
      <c r="BA49" s="552"/>
      <c r="BB49" s="552"/>
      <c r="BC49" s="552"/>
      <c r="BD49" s="552"/>
      <c r="BE49" s="552"/>
      <c r="BF49" s="552"/>
      <c r="BG49" s="552"/>
      <c r="BH49" s="552"/>
      <c r="BI49" s="553"/>
      <c r="BJ49" s="553"/>
      <c r="BK49" s="552"/>
      <c r="BL49" s="552"/>
      <c r="BM49" s="552"/>
      <c r="BN49" s="552"/>
      <c r="BO49" s="552"/>
      <c r="BP49" s="553"/>
      <c r="BQ49" s="553"/>
      <c r="BR49" s="552"/>
      <c r="BS49" s="553"/>
      <c r="BT49" s="553"/>
      <c r="BU49" s="553"/>
      <c r="BV49" s="553"/>
      <c r="BW49" s="553"/>
      <c r="BX49" s="554"/>
      <c r="BY49" s="555"/>
      <c r="BZ49" s="556"/>
      <c r="CA49" s="556"/>
      <c r="CB49" s="556"/>
      <c r="CC49" s="556"/>
      <c r="CD49" s="556"/>
      <c r="CE49" s="556"/>
      <c r="CF49" s="556"/>
      <c r="CG49" s="556"/>
      <c r="CH49" s="556"/>
      <c r="CI49" s="556"/>
      <c r="CJ49" s="556"/>
      <c r="CK49" s="556"/>
      <c r="CL49" s="556"/>
      <c r="CM49" s="556"/>
      <c r="CN49" s="556"/>
      <c r="CO49" s="556"/>
      <c r="CP49" s="556"/>
      <c r="CQ49" s="556"/>
      <c r="CR49" s="556"/>
      <c r="CS49" s="556"/>
      <c r="CT49" s="556"/>
      <c r="CU49" s="556"/>
      <c r="CV49" s="556"/>
      <c r="CW49" s="556"/>
      <c r="CX49" s="556"/>
      <c r="CY49" s="556"/>
      <c r="CZ49" s="556"/>
      <c r="DA49" s="556"/>
      <c r="DB49" s="555"/>
      <c r="DC49" s="556"/>
      <c r="DD49" s="556"/>
      <c r="DE49" s="556"/>
      <c r="DF49" s="556"/>
      <c r="DG49" s="556"/>
      <c r="DH49" s="556"/>
      <c r="DI49" s="556"/>
      <c r="DJ49" s="556"/>
      <c r="DK49" s="556"/>
      <c r="DL49" s="556"/>
      <c r="DM49" s="556"/>
      <c r="DN49" s="556"/>
      <c r="DO49" s="556"/>
      <c r="DP49" s="556"/>
      <c r="DQ49" s="556"/>
      <c r="DR49" s="556"/>
      <c r="DS49" s="556"/>
      <c r="DT49" s="556"/>
      <c r="DU49" s="556"/>
      <c r="DV49" s="556"/>
      <c r="DW49" s="556"/>
      <c r="DX49" s="556"/>
      <c r="DY49" s="556"/>
      <c r="DZ49" s="556"/>
      <c r="EA49" s="556"/>
      <c r="EB49" s="556"/>
      <c r="EC49" s="556"/>
      <c r="ED49" s="556"/>
      <c r="EE49" s="556"/>
      <c r="EF49" s="556"/>
      <c r="EG49" s="556"/>
      <c r="EH49" s="555"/>
      <c r="EI49" s="556"/>
      <c r="EJ49" s="556"/>
      <c r="EK49" s="556"/>
      <c r="EL49" s="556"/>
      <c r="EM49" s="556"/>
      <c r="EN49" s="556"/>
      <c r="EO49" s="556"/>
      <c r="EP49" s="556"/>
      <c r="EQ49" s="556"/>
      <c r="ER49" s="556"/>
      <c r="ES49" s="556"/>
      <c r="ET49" s="556"/>
      <c r="EU49" s="556"/>
      <c r="EV49" s="556"/>
      <c r="EW49" s="556"/>
      <c r="EX49" s="556"/>
      <c r="EY49" s="556"/>
      <c r="EZ49" s="556"/>
      <c r="FA49" s="556"/>
      <c r="FB49" s="556"/>
      <c r="FC49" s="556"/>
      <c r="FD49" s="556"/>
      <c r="FE49" s="556"/>
      <c r="FF49" s="556"/>
      <c r="FG49" s="556"/>
      <c r="FH49" s="556"/>
      <c r="FI49" s="556"/>
      <c r="FJ49" s="556"/>
      <c r="FK49" s="556"/>
      <c r="FL49" s="556"/>
      <c r="FM49" s="555"/>
      <c r="FN49" s="556"/>
      <c r="FO49" s="556"/>
      <c r="FP49" s="556"/>
      <c r="FQ49" s="556"/>
      <c r="FR49" s="556"/>
      <c r="FS49" s="556"/>
      <c r="FT49" s="556"/>
      <c r="FU49" s="556"/>
      <c r="FV49" s="556"/>
      <c r="FW49" s="556"/>
      <c r="FX49" s="556"/>
      <c r="FY49" s="556"/>
      <c r="FZ49" s="556"/>
      <c r="GA49" s="556"/>
      <c r="GB49" s="556"/>
      <c r="GC49" s="556"/>
      <c r="GD49" s="556"/>
      <c r="GE49" s="556"/>
      <c r="GF49" s="556"/>
      <c r="GG49" s="556"/>
      <c r="GH49" s="556"/>
      <c r="GI49" s="556"/>
      <c r="GJ49" s="556"/>
      <c r="GK49" s="556"/>
      <c r="GL49" s="556"/>
      <c r="GM49" s="556"/>
      <c r="GN49" s="556"/>
      <c r="GO49" s="556"/>
      <c r="GP49" s="556"/>
      <c r="GQ49" s="556"/>
      <c r="GR49" s="556"/>
      <c r="GS49" s="555"/>
      <c r="GT49" s="555"/>
      <c r="GU49" s="555"/>
      <c r="GV49" s="555"/>
      <c r="GW49" s="555"/>
      <c r="GX49" s="555"/>
      <c r="GY49" s="555"/>
    </row>
    <row r="50" ht="24.0" customHeight="1">
      <c r="A50" s="530"/>
      <c r="B50" s="531"/>
      <c r="C50" s="531"/>
      <c r="D50" s="532"/>
      <c r="E50" s="532"/>
      <c r="F50" s="532"/>
      <c r="G50" s="533"/>
      <c r="H50" s="534"/>
      <c r="I50" s="535"/>
      <c r="J50" s="536"/>
      <c r="K50" s="537"/>
      <c r="L50" s="537"/>
      <c r="M50" s="537"/>
      <c r="N50" s="537"/>
      <c r="O50" s="537"/>
      <c r="P50" s="537"/>
      <c r="Q50" s="537"/>
      <c r="R50" s="538"/>
      <c r="S50" s="538"/>
      <c r="T50" s="538"/>
      <c r="U50" s="538"/>
      <c r="V50" s="538"/>
      <c r="W50" s="534"/>
      <c r="X50" s="539"/>
      <c r="Y50" s="540"/>
      <c r="Z50" s="539"/>
      <c r="AA50" s="541"/>
      <c r="AB50" s="542"/>
      <c r="AC50" s="542"/>
      <c r="AD50" s="542"/>
      <c r="AE50" s="541"/>
      <c r="AF50" s="543"/>
      <c r="AG50" s="544"/>
      <c r="AH50" s="544"/>
      <c r="AI50" s="545"/>
      <c r="AJ50" s="545"/>
      <c r="AK50" s="538"/>
      <c r="AL50" s="546"/>
      <c r="AM50" s="547"/>
      <c r="AN50" s="548"/>
      <c r="AO50" s="549"/>
      <c r="AP50" s="550"/>
      <c r="AQ50" s="550"/>
      <c r="AR50" s="551"/>
      <c r="AS50" s="552"/>
      <c r="AT50" s="552"/>
      <c r="AU50" s="553"/>
      <c r="AV50" s="553"/>
      <c r="AW50" s="552"/>
      <c r="AX50" s="552"/>
      <c r="AY50" s="552"/>
      <c r="AZ50" s="552"/>
      <c r="BA50" s="552"/>
      <c r="BB50" s="552"/>
      <c r="BC50" s="552"/>
      <c r="BD50" s="552"/>
      <c r="BE50" s="552"/>
      <c r="BF50" s="552"/>
      <c r="BG50" s="552"/>
      <c r="BH50" s="552"/>
      <c r="BI50" s="553"/>
      <c r="BJ50" s="553"/>
      <c r="BK50" s="552"/>
      <c r="BL50" s="552"/>
      <c r="BM50" s="552"/>
      <c r="BN50" s="552"/>
      <c r="BO50" s="552"/>
      <c r="BP50" s="553"/>
      <c r="BQ50" s="553"/>
      <c r="BR50" s="552"/>
      <c r="BS50" s="553"/>
      <c r="BT50" s="553"/>
      <c r="BU50" s="553"/>
      <c r="BV50" s="553"/>
      <c r="BW50" s="553"/>
      <c r="BX50" s="554"/>
      <c r="BY50" s="555"/>
      <c r="BZ50" s="556"/>
      <c r="CA50" s="556"/>
      <c r="CB50" s="556"/>
      <c r="CC50" s="556"/>
      <c r="CD50" s="556"/>
      <c r="CE50" s="556"/>
      <c r="CF50" s="556"/>
      <c r="CG50" s="556"/>
      <c r="CH50" s="556"/>
      <c r="CI50" s="556"/>
      <c r="CJ50" s="556"/>
      <c r="CK50" s="556"/>
      <c r="CL50" s="556"/>
      <c r="CM50" s="556"/>
      <c r="CN50" s="556"/>
      <c r="CO50" s="556"/>
      <c r="CP50" s="556"/>
      <c r="CQ50" s="556"/>
      <c r="CR50" s="556"/>
      <c r="CS50" s="556"/>
      <c r="CT50" s="556"/>
      <c r="CU50" s="556"/>
      <c r="CV50" s="556"/>
      <c r="CW50" s="556"/>
      <c r="CX50" s="556"/>
      <c r="CY50" s="556"/>
      <c r="CZ50" s="556"/>
      <c r="DA50" s="556"/>
      <c r="DB50" s="555"/>
      <c r="DC50" s="556"/>
      <c r="DD50" s="556"/>
      <c r="DE50" s="556"/>
      <c r="DF50" s="556"/>
      <c r="DG50" s="556"/>
      <c r="DH50" s="556"/>
      <c r="DI50" s="556"/>
      <c r="DJ50" s="556"/>
      <c r="DK50" s="556"/>
      <c r="DL50" s="556"/>
      <c r="DM50" s="556"/>
      <c r="DN50" s="556"/>
      <c r="DO50" s="556"/>
      <c r="DP50" s="556"/>
      <c r="DQ50" s="556"/>
      <c r="DR50" s="556"/>
      <c r="DS50" s="556"/>
      <c r="DT50" s="556"/>
      <c r="DU50" s="556"/>
      <c r="DV50" s="556"/>
      <c r="DW50" s="556"/>
      <c r="DX50" s="556"/>
      <c r="DY50" s="556"/>
      <c r="DZ50" s="556"/>
      <c r="EA50" s="556"/>
      <c r="EB50" s="556"/>
      <c r="EC50" s="556"/>
      <c r="ED50" s="556"/>
      <c r="EE50" s="556"/>
      <c r="EF50" s="556"/>
      <c r="EG50" s="556"/>
      <c r="EH50" s="555"/>
      <c r="EI50" s="556"/>
      <c r="EJ50" s="556"/>
      <c r="EK50" s="556"/>
      <c r="EL50" s="556"/>
      <c r="EM50" s="556"/>
      <c r="EN50" s="556"/>
      <c r="EO50" s="556"/>
      <c r="EP50" s="556"/>
      <c r="EQ50" s="556"/>
      <c r="ER50" s="556"/>
      <c r="ES50" s="556"/>
      <c r="ET50" s="556"/>
      <c r="EU50" s="556"/>
      <c r="EV50" s="556"/>
      <c r="EW50" s="556"/>
      <c r="EX50" s="556"/>
      <c r="EY50" s="556"/>
      <c r="EZ50" s="556"/>
      <c r="FA50" s="556"/>
      <c r="FB50" s="556"/>
      <c r="FC50" s="556"/>
      <c r="FD50" s="556"/>
      <c r="FE50" s="556"/>
      <c r="FF50" s="556"/>
      <c r="FG50" s="556"/>
      <c r="FH50" s="556"/>
      <c r="FI50" s="556"/>
      <c r="FJ50" s="556"/>
      <c r="FK50" s="556"/>
      <c r="FL50" s="556"/>
      <c r="FM50" s="555"/>
      <c r="FN50" s="556"/>
      <c r="FO50" s="556"/>
      <c r="FP50" s="556"/>
      <c r="FQ50" s="556"/>
      <c r="FR50" s="556"/>
      <c r="FS50" s="556"/>
      <c r="FT50" s="556"/>
      <c r="FU50" s="556"/>
      <c r="FV50" s="556"/>
      <c r="FW50" s="556"/>
      <c r="FX50" s="556"/>
      <c r="FY50" s="556"/>
      <c r="FZ50" s="556"/>
      <c r="GA50" s="556"/>
      <c r="GB50" s="556"/>
      <c r="GC50" s="556"/>
      <c r="GD50" s="556"/>
      <c r="GE50" s="556"/>
      <c r="GF50" s="556"/>
      <c r="GG50" s="556"/>
      <c r="GH50" s="556"/>
      <c r="GI50" s="556"/>
      <c r="GJ50" s="556"/>
      <c r="GK50" s="556"/>
      <c r="GL50" s="556"/>
      <c r="GM50" s="556"/>
      <c r="GN50" s="556"/>
      <c r="GO50" s="556"/>
      <c r="GP50" s="556"/>
      <c r="GQ50" s="556"/>
      <c r="GR50" s="556"/>
      <c r="GS50" s="555"/>
      <c r="GT50" s="555"/>
      <c r="GU50" s="555"/>
      <c r="GV50" s="555"/>
      <c r="GW50" s="555"/>
      <c r="GX50" s="555"/>
      <c r="GY50" s="555"/>
    </row>
    <row r="51" ht="24.0" customHeight="1">
      <c r="A51" s="530"/>
      <c r="B51" s="531"/>
      <c r="C51" s="531"/>
      <c r="D51" s="532"/>
      <c r="E51" s="532"/>
      <c r="F51" s="532"/>
      <c r="G51" s="533"/>
      <c r="H51" s="534"/>
      <c r="I51" s="535"/>
      <c r="J51" s="536"/>
      <c r="K51" s="537"/>
      <c r="L51" s="537"/>
      <c r="M51" s="537"/>
      <c r="N51" s="537"/>
      <c r="O51" s="537"/>
      <c r="P51" s="537"/>
      <c r="Q51" s="537"/>
      <c r="R51" s="538"/>
      <c r="S51" s="538"/>
      <c r="T51" s="538"/>
      <c r="U51" s="538"/>
      <c r="V51" s="538"/>
      <c r="W51" s="534"/>
      <c r="X51" s="539"/>
      <c r="Y51" s="540"/>
      <c r="Z51" s="539"/>
      <c r="AA51" s="541"/>
      <c r="AB51" s="542"/>
      <c r="AC51" s="542"/>
      <c r="AD51" s="542"/>
      <c r="AE51" s="541"/>
      <c r="AF51" s="543"/>
      <c r="AG51" s="544"/>
      <c r="AH51" s="544"/>
      <c r="AI51" s="545"/>
      <c r="AJ51" s="545"/>
      <c r="AK51" s="538"/>
      <c r="AL51" s="546"/>
      <c r="AM51" s="547"/>
      <c r="AN51" s="548"/>
      <c r="AO51" s="549"/>
      <c r="AP51" s="550"/>
      <c r="AQ51" s="550"/>
      <c r="AR51" s="551"/>
      <c r="AS51" s="552"/>
      <c r="AT51" s="552"/>
      <c r="AU51" s="553"/>
      <c r="AV51" s="553"/>
      <c r="AW51" s="552"/>
      <c r="AX51" s="552"/>
      <c r="AY51" s="552"/>
      <c r="AZ51" s="552"/>
      <c r="BA51" s="552"/>
      <c r="BB51" s="552"/>
      <c r="BC51" s="552"/>
      <c r="BD51" s="552"/>
      <c r="BE51" s="552"/>
      <c r="BF51" s="552"/>
      <c r="BG51" s="552"/>
      <c r="BH51" s="552"/>
      <c r="BI51" s="553"/>
      <c r="BJ51" s="553"/>
      <c r="BK51" s="552"/>
      <c r="BL51" s="552"/>
      <c r="BM51" s="552"/>
      <c r="BN51" s="552"/>
      <c r="BO51" s="552"/>
      <c r="BP51" s="553"/>
      <c r="BQ51" s="553"/>
      <c r="BR51" s="552"/>
      <c r="BS51" s="553"/>
      <c r="BT51" s="553"/>
      <c r="BU51" s="553"/>
      <c r="BV51" s="553"/>
      <c r="BW51" s="553"/>
      <c r="BX51" s="554"/>
      <c r="BY51" s="555"/>
      <c r="BZ51" s="556"/>
      <c r="CA51" s="556"/>
      <c r="CB51" s="556"/>
      <c r="CC51" s="556"/>
      <c r="CD51" s="556"/>
      <c r="CE51" s="556"/>
      <c r="CF51" s="556"/>
      <c r="CG51" s="556"/>
      <c r="CH51" s="556"/>
      <c r="CI51" s="556"/>
      <c r="CJ51" s="556"/>
      <c r="CK51" s="556"/>
      <c r="CL51" s="556"/>
      <c r="CM51" s="556"/>
      <c r="CN51" s="556"/>
      <c r="CO51" s="556"/>
      <c r="CP51" s="556"/>
      <c r="CQ51" s="556"/>
      <c r="CR51" s="556"/>
      <c r="CS51" s="556"/>
      <c r="CT51" s="556"/>
      <c r="CU51" s="556"/>
      <c r="CV51" s="556"/>
      <c r="CW51" s="556"/>
      <c r="CX51" s="556"/>
      <c r="CY51" s="556"/>
      <c r="CZ51" s="556"/>
      <c r="DA51" s="556"/>
      <c r="DB51" s="555"/>
      <c r="DC51" s="556"/>
      <c r="DD51" s="556"/>
      <c r="DE51" s="556"/>
      <c r="DF51" s="556"/>
      <c r="DG51" s="556"/>
      <c r="DH51" s="556"/>
      <c r="DI51" s="556"/>
      <c r="DJ51" s="556"/>
      <c r="DK51" s="556"/>
      <c r="DL51" s="556"/>
      <c r="DM51" s="556"/>
      <c r="DN51" s="556"/>
      <c r="DO51" s="556"/>
      <c r="DP51" s="556"/>
      <c r="DQ51" s="556"/>
      <c r="DR51" s="556"/>
      <c r="DS51" s="556"/>
      <c r="DT51" s="556"/>
      <c r="DU51" s="556"/>
      <c r="DV51" s="556"/>
      <c r="DW51" s="556"/>
      <c r="DX51" s="556"/>
      <c r="DY51" s="556"/>
      <c r="DZ51" s="556"/>
      <c r="EA51" s="556"/>
      <c r="EB51" s="556"/>
      <c r="EC51" s="556"/>
      <c r="ED51" s="556"/>
      <c r="EE51" s="556"/>
      <c r="EF51" s="556"/>
      <c r="EG51" s="556"/>
      <c r="EH51" s="555"/>
      <c r="EI51" s="556"/>
      <c r="EJ51" s="556"/>
      <c r="EK51" s="556"/>
      <c r="EL51" s="556"/>
      <c r="EM51" s="556"/>
      <c r="EN51" s="556"/>
      <c r="EO51" s="556"/>
      <c r="EP51" s="556"/>
      <c r="EQ51" s="556"/>
      <c r="ER51" s="556"/>
      <c r="ES51" s="556"/>
      <c r="ET51" s="556"/>
      <c r="EU51" s="556"/>
      <c r="EV51" s="556"/>
      <c r="EW51" s="556"/>
      <c r="EX51" s="556"/>
      <c r="EY51" s="556"/>
      <c r="EZ51" s="556"/>
      <c r="FA51" s="556"/>
      <c r="FB51" s="556"/>
      <c r="FC51" s="556"/>
      <c r="FD51" s="556"/>
      <c r="FE51" s="556"/>
      <c r="FF51" s="556"/>
      <c r="FG51" s="556"/>
      <c r="FH51" s="556"/>
      <c r="FI51" s="556"/>
      <c r="FJ51" s="556"/>
      <c r="FK51" s="556"/>
      <c r="FL51" s="556"/>
      <c r="FM51" s="555"/>
      <c r="FN51" s="556"/>
      <c r="FO51" s="556"/>
      <c r="FP51" s="556"/>
      <c r="FQ51" s="556"/>
      <c r="FR51" s="556"/>
      <c r="FS51" s="556"/>
      <c r="FT51" s="556"/>
      <c r="FU51" s="556"/>
      <c r="FV51" s="556"/>
      <c r="FW51" s="556"/>
      <c r="FX51" s="556"/>
      <c r="FY51" s="556"/>
      <c r="FZ51" s="556"/>
      <c r="GA51" s="556"/>
      <c r="GB51" s="556"/>
      <c r="GC51" s="556"/>
      <c r="GD51" s="556"/>
      <c r="GE51" s="556"/>
      <c r="GF51" s="556"/>
      <c r="GG51" s="556"/>
      <c r="GH51" s="556"/>
      <c r="GI51" s="556"/>
      <c r="GJ51" s="556"/>
      <c r="GK51" s="556"/>
      <c r="GL51" s="556"/>
      <c r="GM51" s="556"/>
      <c r="GN51" s="556"/>
      <c r="GO51" s="556"/>
      <c r="GP51" s="556"/>
      <c r="GQ51" s="556"/>
      <c r="GR51" s="556"/>
      <c r="GS51" s="555"/>
      <c r="GT51" s="555"/>
      <c r="GU51" s="555"/>
      <c r="GV51" s="555"/>
      <c r="GW51" s="555"/>
      <c r="GX51" s="555"/>
      <c r="GY51" s="555"/>
    </row>
    <row r="52" ht="24.0" customHeight="1">
      <c r="A52" s="530"/>
      <c r="B52" s="531"/>
      <c r="C52" s="531"/>
      <c r="D52" s="532"/>
      <c r="E52" s="532"/>
      <c r="F52" s="532"/>
      <c r="G52" s="533"/>
      <c r="H52" s="534"/>
      <c r="I52" s="535"/>
      <c r="J52" s="536"/>
      <c r="K52" s="537"/>
      <c r="L52" s="537"/>
      <c r="M52" s="537"/>
      <c r="N52" s="537"/>
      <c r="O52" s="537"/>
      <c r="P52" s="537"/>
      <c r="Q52" s="537"/>
      <c r="R52" s="538"/>
      <c r="S52" s="538"/>
      <c r="T52" s="538"/>
      <c r="U52" s="538"/>
      <c r="V52" s="538"/>
      <c r="W52" s="534"/>
      <c r="X52" s="539"/>
      <c r="Y52" s="540"/>
      <c r="Z52" s="539"/>
      <c r="AA52" s="541"/>
      <c r="AB52" s="542"/>
      <c r="AC52" s="542"/>
      <c r="AD52" s="542"/>
      <c r="AE52" s="541"/>
      <c r="AF52" s="543"/>
      <c r="AG52" s="544"/>
      <c r="AH52" s="544"/>
      <c r="AI52" s="545"/>
      <c r="AJ52" s="545"/>
      <c r="AK52" s="538"/>
      <c r="AL52" s="546"/>
      <c r="AM52" s="547"/>
      <c r="AN52" s="548"/>
      <c r="AO52" s="549"/>
      <c r="AP52" s="550"/>
      <c r="AQ52" s="550"/>
      <c r="AR52" s="551"/>
      <c r="AS52" s="552"/>
      <c r="AT52" s="552"/>
      <c r="AU52" s="553"/>
      <c r="AV52" s="553"/>
      <c r="AW52" s="552"/>
      <c r="AX52" s="552"/>
      <c r="AY52" s="552"/>
      <c r="AZ52" s="552"/>
      <c r="BA52" s="552"/>
      <c r="BB52" s="552"/>
      <c r="BC52" s="552"/>
      <c r="BD52" s="552"/>
      <c r="BE52" s="552"/>
      <c r="BF52" s="552"/>
      <c r="BG52" s="552"/>
      <c r="BH52" s="552"/>
      <c r="BI52" s="553"/>
      <c r="BJ52" s="553"/>
      <c r="BK52" s="552"/>
      <c r="BL52" s="552"/>
      <c r="BM52" s="552"/>
      <c r="BN52" s="552"/>
      <c r="BO52" s="552"/>
      <c r="BP52" s="553"/>
      <c r="BQ52" s="553"/>
      <c r="BR52" s="552"/>
      <c r="BS52" s="553"/>
      <c r="BT52" s="553"/>
      <c r="BU52" s="553"/>
      <c r="BV52" s="553"/>
      <c r="BW52" s="553"/>
      <c r="BX52" s="554"/>
      <c r="BY52" s="555"/>
      <c r="BZ52" s="556"/>
      <c r="CA52" s="556"/>
      <c r="CB52" s="556"/>
      <c r="CC52" s="556"/>
      <c r="CD52" s="556"/>
      <c r="CE52" s="556"/>
      <c r="CF52" s="556"/>
      <c r="CG52" s="556"/>
      <c r="CH52" s="556"/>
      <c r="CI52" s="556"/>
      <c r="CJ52" s="556"/>
      <c r="CK52" s="556"/>
      <c r="CL52" s="556"/>
      <c r="CM52" s="556"/>
      <c r="CN52" s="556"/>
      <c r="CO52" s="556"/>
      <c r="CP52" s="556"/>
      <c r="CQ52" s="556"/>
      <c r="CR52" s="556"/>
      <c r="CS52" s="556"/>
      <c r="CT52" s="556"/>
      <c r="CU52" s="556"/>
      <c r="CV52" s="556"/>
      <c r="CW52" s="556"/>
      <c r="CX52" s="556"/>
      <c r="CY52" s="556"/>
      <c r="CZ52" s="556"/>
      <c r="DA52" s="556"/>
      <c r="DB52" s="555"/>
      <c r="DC52" s="556"/>
      <c r="DD52" s="556"/>
      <c r="DE52" s="556"/>
      <c r="DF52" s="556"/>
      <c r="DG52" s="556"/>
      <c r="DH52" s="556"/>
      <c r="DI52" s="556"/>
      <c r="DJ52" s="556"/>
      <c r="DK52" s="556"/>
      <c r="DL52" s="556"/>
      <c r="DM52" s="556"/>
      <c r="DN52" s="556"/>
      <c r="DO52" s="556"/>
      <c r="DP52" s="556"/>
      <c r="DQ52" s="556"/>
      <c r="DR52" s="556"/>
      <c r="DS52" s="556"/>
      <c r="DT52" s="556"/>
      <c r="DU52" s="556"/>
      <c r="DV52" s="556"/>
      <c r="DW52" s="556"/>
      <c r="DX52" s="556"/>
      <c r="DY52" s="556"/>
      <c r="DZ52" s="556"/>
      <c r="EA52" s="556"/>
      <c r="EB52" s="556"/>
      <c r="EC52" s="556"/>
      <c r="ED52" s="556"/>
      <c r="EE52" s="556"/>
      <c r="EF52" s="556"/>
      <c r="EG52" s="556"/>
      <c r="EH52" s="555"/>
      <c r="EI52" s="556"/>
      <c r="EJ52" s="556"/>
      <c r="EK52" s="556"/>
      <c r="EL52" s="556"/>
      <c r="EM52" s="556"/>
      <c r="EN52" s="556"/>
      <c r="EO52" s="556"/>
      <c r="EP52" s="556"/>
      <c r="EQ52" s="556"/>
      <c r="ER52" s="556"/>
      <c r="ES52" s="556"/>
      <c r="ET52" s="556"/>
      <c r="EU52" s="556"/>
      <c r="EV52" s="556"/>
      <c r="EW52" s="556"/>
      <c r="EX52" s="556"/>
      <c r="EY52" s="556"/>
      <c r="EZ52" s="556"/>
      <c r="FA52" s="556"/>
      <c r="FB52" s="556"/>
      <c r="FC52" s="556"/>
      <c r="FD52" s="556"/>
      <c r="FE52" s="556"/>
      <c r="FF52" s="556"/>
      <c r="FG52" s="556"/>
      <c r="FH52" s="556"/>
      <c r="FI52" s="556"/>
      <c r="FJ52" s="556"/>
      <c r="FK52" s="556"/>
      <c r="FL52" s="556"/>
      <c r="FM52" s="555"/>
      <c r="FN52" s="556"/>
      <c r="FO52" s="556"/>
      <c r="FP52" s="556"/>
      <c r="FQ52" s="556"/>
      <c r="FR52" s="556"/>
      <c r="FS52" s="556"/>
      <c r="FT52" s="556"/>
      <c r="FU52" s="556"/>
      <c r="FV52" s="556"/>
      <c r="FW52" s="556"/>
      <c r="FX52" s="556"/>
      <c r="FY52" s="556"/>
      <c r="FZ52" s="556"/>
      <c r="GA52" s="556"/>
      <c r="GB52" s="556"/>
      <c r="GC52" s="556"/>
      <c r="GD52" s="556"/>
      <c r="GE52" s="556"/>
      <c r="GF52" s="556"/>
      <c r="GG52" s="556"/>
      <c r="GH52" s="556"/>
      <c r="GI52" s="556"/>
      <c r="GJ52" s="556"/>
      <c r="GK52" s="556"/>
      <c r="GL52" s="556"/>
      <c r="GM52" s="556"/>
      <c r="GN52" s="556"/>
      <c r="GO52" s="556"/>
      <c r="GP52" s="556"/>
      <c r="GQ52" s="556"/>
      <c r="GR52" s="556"/>
      <c r="GS52" s="555"/>
      <c r="GT52" s="555"/>
      <c r="GU52" s="555"/>
      <c r="GV52" s="555"/>
      <c r="GW52" s="555"/>
      <c r="GX52" s="555"/>
      <c r="GY52" s="555"/>
    </row>
    <row r="53" ht="24.0" customHeight="1">
      <c r="A53" s="530"/>
      <c r="B53" s="531"/>
      <c r="C53" s="531"/>
      <c r="D53" s="532"/>
      <c r="E53" s="532"/>
      <c r="F53" s="532"/>
      <c r="G53" s="533"/>
      <c r="H53" s="534"/>
      <c r="I53" s="535"/>
      <c r="J53" s="536"/>
      <c r="K53" s="537"/>
      <c r="L53" s="537"/>
      <c r="M53" s="537"/>
      <c r="N53" s="537"/>
      <c r="O53" s="537"/>
      <c r="P53" s="537"/>
      <c r="Q53" s="537"/>
      <c r="R53" s="538"/>
      <c r="S53" s="538"/>
      <c r="T53" s="538"/>
      <c r="U53" s="538"/>
      <c r="V53" s="538"/>
      <c r="W53" s="534"/>
      <c r="X53" s="539"/>
      <c r="Y53" s="540"/>
      <c r="Z53" s="539"/>
      <c r="AA53" s="541"/>
      <c r="AB53" s="542"/>
      <c r="AC53" s="542"/>
      <c r="AD53" s="542"/>
      <c r="AE53" s="541"/>
      <c r="AF53" s="543"/>
      <c r="AG53" s="544"/>
      <c r="AH53" s="544"/>
      <c r="AI53" s="545"/>
      <c r="AJ53" s="545"/>
      <c r="AK53" s="538"/>
      <c r="AL53" s="546"/>
      <c r="AM53" s="547"/>
      <c r="AN53" s="548"/>
      <c r="AO53" s="549"/>
      <c r="AP53" s="550"/>
      <c r="AQ53" s="550"/>
      <c r="AR53" s="551"/>
      <c r="AS53" s="552"/>
      <c r="AT53" s="552"/>
      <c r="AU53" s="553"/>
      <c r="AV53" s="553"/>
      <c r="AW53" s="552"/>
      <c r="AX53" s="552"/>
      <c r="AY53" s="552"/>
      <c r="AZ53" s="552"/>
      <c r="BA53" s="552"/>
      <c r="BB53" s="552"/>
      <c r="BC53" s="552"/>
      <c r="BD53" s="552"/>
      <c r="BE53" s="552"/>
      <c r="BF53" s="552"/>
      <c r="BG53" s="552"/>
      <c r="BH53" s="552"/>
      <c r="BI53" s="553"/>
      <c r="BJ53" s="553"/>
      <c r="BK53" s="552"/>
      <c r="BL53" s="552"/>
      <c r="BM53" s="552"/>
      <c r="BN53" s="552"/>
      <c r="BO53" s="552"/>
      <c r="BP53" s="553"/>
      <c r="BQ53" s="553"/>
      <c r="BR53" s="552"/>
      <c r="BS53" s="553"/>
      <c r="BT53" s="553"/>
      <c r="BU53" s="553"/>
      <c r="BV53" s="553"/>
      <c r="BW53" s="553"/>
      <c r="BX53" s="554"/>
      <c r="BY53" s="555"/>
      <c r="BZ53" s="556"/>
      <c r="CA53" s="556"/>
      <c r="CB53" s="556"/>
      <c r="CC53" s="556"/>
      <c r="CD53" s="556"/>
      <c r="CE53" s="556"/>
      <c r="CF53" s="556"/>
      <c r="CG53" s="556"/>
      <c r="CH53" s="556"/>
      <c r="CI53" s="556"/>
      <c r="CJ53" s="556"/>
      <c r="CK53" s="556"/>
      <c r="CL53" s="556"/>
      <c r="CM53" s="556"/>
      <c r="CN53" s="556"/>
      <c r="CO53" s="556"/>
      <c r="CP53" s="556"/>
      <c r="CQ53" s="556"/>
      <c r="CR53" s="556"/>
      <c r="CS53" s="556"/>
      <c r="CT53" s="556"/>
      <c r="CU53" s="556"/>
      <c r="CV53" s="556"/>
      <c r="CW53" s="556"/>
      <c r="CX53" s="556"/>
      <c r="CY53" s="556"/>
      <c r="CZ53" s="556"/>
      <c r="DA53" s="556"/>
      <c r="DB53" s="555"/>
      <c r="DC53" s="556"/>
      <c r="DD53" s="556"/>
      <c r="DE53" s="556"/>
      <c r="DF53" s="556"/>
      <c r="DG53" s="556"/>
      <c r="DH53" s="556"/>
      <c r="DI53" s="556"/>
      <c r="DJ53" s="556"/>
      <c r="DK53" s="556"/>
      <c r="DL53" s="556"/>
      <c r="DM53" s="556"/>
      <c r="DN53" s="556"/>
      <c r="DO53" s="556"/>
      <c r="DP53" s="556"/>
      <c r="DQ53" s="556"/>
      <c r="DR53" s="556"/>
      <c r="DS53" s="556"/>
      <c r="DT53" s="556"/>
      <c r="DU53" s="556"/>
      <c r="DV53" s="556"/>
      <c r="DW53" s="556"/>
      <c r="DX53" s="556"/>
      <c r="DY53" s="556"/>
      <c r="DZ53" s="556"/>
      <c r="EA53" s="556"/>
      <c r="EB53" s="556"/>
      <c r="EC53" s="556"/>
      <c r="ED53" s="556"/>
      <c r="EE53" s="556"/>
      <c r="EF53" s="556"/>
      <c r="EG53" s="556"/>
      <c r="EH53" s="555"/>
      <c r="EI53" s="556"/>
      <c r="EJ53" s="556"/>
      <c r="EK53" s="556"/>
      <c r="EL53" s="556"/>
      <c r="EM53" s="556"/>
      <c r="EN53" s="556"/>
      <c r="EO53" s="556"/>
      <c r="EP53" s="556"/>
      <c r="EQ53" s="556"/>
      <c r="ER53" s="556"/>
      <c r="ES53" s="556"/>
      <c r="ET53" s="556"/>
      <c r="EU53" s="556"/>
      <c r="EV53" s="556"/>
      <c r="EW53" s="556"/>
      <c r="EX53" s="556"/>
      <c r="EY53" s="556"/>
      <c r="EZ53" s="556"/>
      <c r="FA53" s="556"/>
      <c r="FB53" s="556"/>
      <c r="FC53" s="556"/>
      <c r="FD53" s="556"/>
      <c r="FE53" s="556"/>
      <c r="FF53" s="556"/>
      <c r="FG53" s="556"/>
      <c r="FH53" s="556"/>
      <c r="FI53" s="556"/>
      <c r="FJ53" s="556"/>
      <c r="FK53" s="556"/>
      <c r="FL53" s="556"/>
      <c r="FM53" s="555"/>
      <c r="FN53" s="556"/>
      <c r="FO53" s="556"/>
      <c r="FP53" s="556"/>
      <c r="FQ53" s="556"/>
      <c r="FR53" s="556"/>
      <c r="FS53" s="556"/>
      <c r="FT53" s="556"/>
      <c r="FU53" s="556"/>
      <c r="FV53" s="556"/>
      <c r="FW53" s="556"/>
      <c r="FX53" s="556"/>
      <c r="FY53" s="556"/>
      <c r="FZ53" s="556"/>
      <c r="GA53" s="556"/>
      <c r="GB53" s="556"/>
      <c r="GC53" s="556"/>
      <c r="GD53" s="556"/>
      <c r="GE53" s="556"/>
      <c r="GF53" s="556"/>
      <c r="GG53" s="556"/>
      <c r="GH53" s="556"/>
      <c r="GI53" s="556"/>
      <c r="GJ53" s="556"/>
      <c r="GK53" s="556"/>
      <c r="GL53" s="556"/>
      <c r="GM53" s="556"/>
      <c r="GN53" s="556"/>
      <c r="GO53" s="556"/>
      <c r="GP53" s="556"/>
      <c r="GQ53" s="556"/>
      <c r="GR53" s="556"/>
      <c r="GS53" s="555"/>
      <c r="GT53" s="555"/>
      <c r="GU53" s="555"/>
      <c r="GV53" s="555"/>
      <c r="GW53" s="555"/>
      <c r="GX53" s="555"/>
      <c r="GY53" s="555"/>
    </row>
    <row r="54" ht="24.0" customHeight="1">
      <c r="A54" s="530"/>
      <c r="B54" s="531"/>
      <c r="C54" s="531"/>
      <c r="D54" s="532"/>
      <c r="E54" s="532"/>
      <c r="F54" s="532"/>
      <c r="G54" s="533"/>
      <c r="H54" s="534"/>
      <c r="I54" s="535"/>
      <c r="J54" s="536"/>
      <c r="K54" s="537"/>
      <c r="L54" s="537"/>
      <c r="M54" s="537"/>
      <c r="N54" s="537"/>
      <c r="O54" s="537"/>
      <c r="P54" s="537"/>
      <c r="Q54" s="537"/>
      <c r="R54" s="538"/>
      <c r="S54" s="538"/>
      <c r="T54" s="538"/>
      <c r="U54" s="538"/>
      <c r="V54" s="538"/>
      <c r="W54" s="534"/>
      <c r="X54" s="539"/>
      <c r="Y54" s="540"/>
      <c r="Z54" s="539"/>
      <c r="AA54" s="541"/>
      <c r="AB54" s="542"/>
      <c r="AC54" s="542"/>
      <c r="AD54" s="542"/>
      <c r="AE54" s="541"/>
      <c r="AF54" s="543"/>
      <c r="AG54" s="544"/>
      <c r="AH54" s="544"/>
      <c r="AI54" s="545"/>
      <c r="AJ54" s="545"/>
      <c r="AK54" s="538"/>
      <c r="AL54" s="546"/>
      <c r="AM54" s="547"/>
      <c r="AN54" s="548"/>
      <c r="AO54" s="549"/>
      <c r="AP54" s="550"/>
      <c r="AQ54" s="550"/>
      <c r="AR54" s="551"/>
      <c r="AS54" s="552"/>
      <c r="AT54" s="552"/>
      <c r="AU54" s="553"/>
      <c r="AV54" s="553"/>
      <c r="AW54" s="552"/>
      <c r="AX54" s="552"/>
      <c r="AY54" s="552"/>
      <c r="AZ54" s="552"/>
      <c r="BA54" s="552"/>
      <c r="BB54" s="552"/>
      <c r="BC54" s="552"/>
      <c r="BD54" s="552"/>
      <c r="BE54" s="552"/>
      <c r="BF54" s="552"/>
      <c r="BG54" s="552"/>
      <c r="BH54" s="552"/>
      <c r="BI54" s="553"/>
      <c r="BJ54" s="553"/>
      <c r="BK54" s="552"/>
      <c r="BL54" s="552"/>
      <c r="BM54" s="552"/>
      <c r="BN54" s="552"/>
      <c r="BO54" s="552"/>
      <c r="BP54" s="553"/>
      <c r="BQ54" s="553"/>
      <c r="BR54" s="552"/>
      <c r="BS54" s="553"/>
      <c r="BT54" s="553"/>
      <c r="BU54" s="553"/>
      <c r="BV54" s="553"/>
      <c r="BW54" s="553"/>
      <c r="BX54" s="554"/>
      <c r="BY54" s="555"/>
      <c r="BZ54" s="556"/>
      <c r="CA54" s="556"/>
      <c r="CB54" s="556"/>
      <c r="CC54" s="556"/>
      <c r="CD54" s="556"/>
      <c r="CE54" s="556"/>
      <c r="CF54" s="556"/>
      <c r="CG54" s="556"/>
      <c r="CH54" s="556"/>
      <c r="CI54" s="556"/>
      <c r="CJ54" s="556"/>
      <c r="CK54" s="556"/>
      <c r="CL54" s="556"/>
      <c r="CM54" s="556"/>
      <c r="CN54" s="556"/>
      <c r="CO54" s="556"/>
      <c r="CP54" s="556"/>
      <c r="CQ54" s="556"/>
      <c r="CR54" s="556"/>
      <c r="CS54" s="556"/>
      <c r="CT54" s="556"/>
      <c r="CU54" s="556"/>
      <c r="CV54" s="556"/>
      <c r="CW54" s="556"/>
      <c r="CX54" s="556"/>
      <c r="CY54" s="556"/>
      <c r="CZ54" s="556"/>
      <c r="DA54" s="556"/>
      <c r="DB54" s="555"/>
      <c r="DC54" s="556"/>
      <c r="DD54" s="556"/>
      <c r="DE54" s="556"/>
      <c r="DF54" s="556"/>
      <c r="DG54" s="556"/>
      <c r="DH54" s="556"/>
      <c r="DI54" s="556"/>
      <c r="DJ54" s="556"/>
      <c r="DK54" s="556"/>
      <c r="DL54" s="556"/>
      <c r="DM54" s="556"/>
      <c r="DN54" s="556"/>
      <c r="DO54" s="556"/>
      <c r="DP54" s="556"/>
      <c r="DQ54" s="556"/>
      <c r="DR54" s="556"/>
      <c r="DS54" s="556"/>
      <c r="DT54" s="556"/>
      <c r="DU54" s="556"/>
      <c r="DV54" s="556"/>
      <c r="DW54" s="556"/>
      <c r="DX54" s="556"/>
      <c r="DY54" s="556"/>
      <c r="DZ54" s="556"/>
      <c r="EA54" s="556"/>
      <c r="EB54" s="556"/>
      <c r="EC54" s="556"/>
      <c r="ED54" s="556"/>
      <c r="EE54" s="556"/>
      <c r="EF54" s="556"/>
      <c r="EG54" s="556"/>
      <c r="EH54" s="555"/>
      <c r="EI54" s="556"/>
      <c r="EJ54" s="556"/>
      <c r="EK54" s="556"/>
      <c r="EL54" s="556"/>
      <c r="EM54" s="556"/>
      <c r="EN54" s="556"/>
      <c r="EO54" s="556"/>
      <c r="EP54" s="556"/>
      <c r="EQ54" s="556"/>
      <c r="ER54" s="556"/>
      <c r="ES54" s="556"/>
      <c r="ET54" s="556"/>
      <c r="EU54" s="556"/>
      <c r="EV54" s="556"/>
      <c r="EW54" s="556"/>
      <c r="EX54" s="556"/>
      <c r="EY54" s="556"/>
      <c r="EZ54" s="556"/>
      <c r="FA54" s="556"/>
      <c r="FB54" s="556"/>
      <c r="FC54" s="556"/>
      <c r="FD54" s="556"/>
      <c r="FE54" s="556"/>
      <c r="FF54" s="556"/>
      <c r="FG54" s="556"/>
      <c r="FH54" s="556"/>
      <c r="FI54" s="556"/>
      <c r="FJ54" s="556"/>
      <c r="FK54" s="556"/>
      <c r="FL54" s="556"/>
      <c r="FM54" s="555"/>
      <c r="FN54" s="556"/>
      <c r="FO54" s="556"/>
      <c r="FP54" s="556"/>
      <c r="FQ54" s="556"/>
      <c r="FR54" s="556"/>
      <c r="FS54" s="556"/>
      <c r="FT54" s="556"/>
      <c r="FU54" s="556"/>
      <c r="FV54" s="556"/>
      <c r="FW54" s="556"/>
      <c r="FX54" s="556"/>
      <c r="FY54" s="556"/>
      <c r="FZ54" s="556"/>
      <c r="GA54" s="556"/>
      <c r="GB54" s="556"/>
      <c r="GC54" s="556"/>
      <c r="GD54" s="556"/>
      <c r="GE54" s="556"/>
      <c r="GF54" s="556"/>
      <c r="GG54" s="556"/>
      <c r="GH54" s="556"/>
      <c r="GI54" s="556"/>
      <c r="GJ54" s="556"/>
      <c r="GK54" s="556"/>
      <c r="GL54" s="556"/>
      <c r="GM54" s="556"/>
      <c r="GN54" s="556"/>
      <c r="GO54" s="556"/>
      <c r="GP54" s="556"/>
      <c r="GQ54" s="556"/>
      <c r="GR54" s="556"/>
      <c r="GS54" s="555"/>
      <c r="GT54" s="555"/>
      <c r="GU54" s="555"/>
      <c r="GV54" s="555"/>
      <c r="GW54" s="555"/>
      <c r="GX54" s="555"/>
      <c r="GY54" s="555"/>
    </row>
  </sheetData>
  <mergeCells count="15">
    <mergeCell ref="AA1:AE1"/>
    <mergeCell ref="AF1:AK1"/>
    <mergeCell ref="AP1:AQ1"/>
    <mergeCell ref="AS1:BW1"/>
    <mergeCell ref="BZ1:DA1"/>
    <mergeCell ref="DC1:EG1"/>
    <mergeCell ref="FN1:GR1"/>
    <mergeCell ref="A1:G1"/>
    <mergeCell ref="I1:J1"/>
    <mergeCell ref="K1:L1"/>
    <mergeCell ref="M1:N1"/>
    <mergeCell ref="O1:Q1"/>
    <mergeCell ref="R1:U1"/>
    <mergeCell ref="W1:Z1"/>
    <mergeCell ref="B2:C2"/>
  </mergeCells>
  <conditionalFormatting sqref="A2:B2 H2:GY2">
    <cfRule type="cellIs" dxfId="1" priority="1" operator="equal">
      <formula>#REF!</formula>
    </cfRule>
  </conditionalFormatting>
  <dataValidations>
    <dataValidation type="list" allowBlank="1" showErrorMessage="1" sqref="E3:E54">
      <formula1>'코드분류표(보조)'!$F$5:$F$72</formula1>
    </dataValidation>
  </dataValidations>
  <printOptions horizontalCentered="1"/>
  <pageMargins bottom="0.0" footer="0.0" header="0.0" left="0.1968503937007874" right="0.1968503937007874" top="0.1968503937007874"/>
  <pageSetup fitToHeight="0" paperSize="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F2F2"/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2" max="2" width="16.38"/>
    <col customWidth="1" min="3" max="3" width="9.63"/>
    <col customWidth="1" min="4" max="4" width="29.38"/>
    <col customWidth="1" hidden="1" min="5" max="5" width="35.38"/>
    <col customWidth="1" min="6" max="6" width="24.75"/>
    <col customWidth="1" min="7" max="7" width="72.13"/>
    <col customWidth="1" min="8" max="8" width="8.25"/>
    <col customWidth="1" min="9" max="9" width="10.38"/>
    <col customWidth="1" min="10" max="10" width="11.38"/>
    <col customWidth="1" min="11" max="11" width="7.75"/>
    <col customWidth="1" min="12" max="12" width="11.63"/>
    <col customWidth="1" min="14" max="14" width="6.38"/>
    <col customWidth="1" min="15" max="15" width="8.0"/>
    <col customWidth="1" min="16" max="16" width="11.0"/>
    <col customWidth="1" min="19" max="19" width="10.75"/>
    <col customWidth="1" min="20" max="20" width="5.13"/>
    <col customWidth="1" min="21" max="21" width="27.63"/>
    <col customWidth="1" min="22" max="22" width="8.0"/>
    <col customWidth="1" min="23" max="23" width="9.38"/>
    <col customWidth="1" min="24" max="25" width="7.5"/>
    <col customWidth="1" min="26" max="29" width="27.63"/>
  </cols>
  <sheetData>
    <row r="1">
      <c r="A1" s="196" t="s">
        <v>2002</v>
      </c>
      <c r="V1" s="196"/>
      <c r="W1" s="196"/>
      <c r="X1" s="196"/>
      <c r="Y1" s="196"/>
      <c r="Z1" s="196"/>
      <c r="AA1" s="196"/>
      <c r="AB1" s="196"/>
      <c r="AC1" s="196"/>
    </row>
    <row r="2">
      <c r="A2" s="557"/>
      <c r="B2" s="557"/>
      <c r="C2" s="557"/>
      <c r="D2" s="557"/>
      <c r="E2" s="557"/>
      <c r="F2" s="557"/>
      <c r="G2" s="557"/>
      <c r="H2" s="558"/>
      <c r="I2" s="558"/>
      <c r="J2" s="558"/>
      <c r="K2" s="558"/>
      <c r="L2" s="557"/>
      <c r="M2" s="557"/>
      <c r="N2" s="559"/>
      <c r="O2" s="559"/>
      <c r="P2" s="559"/>
      <c r="Q2" s="559"/>
      <c r="R2" s="559"/>
      <c r="S2" s="559"/>
      <c r="T2" s="557"/>
      <c r="U2" s="557"/>
      <c r="V2" s="557"/>
      <c r="W2" s="557"/>
      <c r="X2" s="557"/>
      <c r="Y2" s="557"/>
      <c r="Z2" s="557"/>
      <c r="AA2" s="557"/>
      <c r="AB2" s="557"/>
      <c r="AC2" s="557"/>
    </row>
    <row r="3">
      <c r="A3" s="557"/>
      <c r="B3" s="557"/>
      <c r="C3" s="557"/>
      <c r="D3" s="557"/>
      <c r="E3" s="557"/>
      <c r="F3" s="557"/>
      <c r="G3" s="557"/>
      <c r="H3" s="558"/>
      <c r="I3" s="558"/>
      <c r="J3" s="558"/>
      <c r="K3" s="558"/>
      <c r="L3" s="557"/>
      <c r="M3" s="557"/>
      <c r="N3" s="559"/>
      <c r="O3" s="200"/>
      <c r="P3" s="204"/>
      <c r="Q3" s="204"/>
      <c r="R3" s="204"/>
      <c r="S3" s="204"/>
      <c r="V3" s="560"/>
      <c r="W3" s="560"/>
      <c r="X3" s="560"/>
      <c r="Y3" s="560"/>
    </row>
    <row r="4">
      <c r="A4" s="557"/>
      <c r="B4" s="557"/>
      <c r="C4" s="557"/>
      <c r="D4" s="557"/>
      <c r="E4" s="557"/>
      <c r="F4" s="557"/>
      <c r="G4" s="557"/>
      <c r="H4" s="558"/>
      <c r="I4" s="558"/>
      <c r="J4" s="558"/>
      <c r="K4" s="558"/>
      <c r="L4" s="557"/>
      <c r="M4" s="557"/>
      <c r="N4" s="559"/>
      <c r="O4" s="206"/>
      <c r="P4" s="204"/>
      <c r="Q4" s="204"/>
      <c r="R4" s="204"/>
      <c r="S4" s="204"/>
      <c r="V4" s="560"/>
      <c r="W4" s="560"/>
      <c r="X4" s="560"/>
      <c r="Y4" s="560"/>
    </row>
    <row r="5">
      <c r="A5" s="557"/>
      <c r="B5" s="557"/>
      <c r="C5" s="557"/>
      <c r="D5" s="557"/>
      <c r="E5" s="557"/>
      <c r="F5" s="557"/>
      <c r="G5" s="557"/>
      <c r="H5" s="558"/>
      <c r="I5" s="558"/>
      <c r="J5" s="558"/>
      <c r="K5" s="558"/>
      <c r="L5" s="557"/>
      <c r="M5" s="557"/>
      <c r="N5" s="557"/>
      <c r="O5" s="558"/>
      <c r="P5" s="557"/>
      <c r="Q5" s="558"/>
      <c r="R5" s="558"/>
      <c r="S5" s="557"/>
      <c r="T5" s="557"/>
      <c r="U5" s="557"/>
      <c r="V5" s="561" t="s">
        <v>2003</v>
      </c>
      <c r="Z5" s="557"/>
      <c r="AA5" s="557"/>
      <c r="AB5" s="557"/>
      <c r="AC5" s="557"/>
    </row>
    <row r="6">
      <c r="A6" s="208" t="s">
        <v>1395</v>
      </c>
      <c r="B6" s="208" t="s">
        <v>1396</v>
      </c>
      <c r="C6" s="209" t="s">
        <v>1397</v>
      </c>
      <c r="D6" s="209" t="s">
        <v>1398</v>
      </c>
      <c r="E6" s="209"/>
      <c r="F6" s="209" t="s">
        <v>74</v>
      </c>
      <c r="G6" s="209" t="s">
        <v>1399</v>
      </c>
      <c r="H6" s="210" t="s">
        <v>1400</v>
      </c>
      <c r="I6" s="210" t="s">
        <v>1401</v>
      </c>
      <c r="J6" s="210" t="s">
        <v>1402</v>
      </c>
      <c r="K6" s="210" t="s">
        <v>2004</v>
      </c>
      <c r="L6" s="208" t="s">
        <v>1404</v>
      </c>
      <c r="M6" s="208" t="s">
        <v>1405</v>
      </c>
      <c r="N6" s="208" t="s">
        <v>2005</v>
      </c>
      <c r="O6" s="562" t="s">
        <v>1407</v>
      </c>
      <c r="P6" s="208" t="s">
        <v>2006</v>
      </c>
      <c r="Q6" s="210" t="s">
        <v>1409</v>
      </c>
      <c r="R6" s="210" t="s">
        <v>1410</v>
      </c>
      <c r="S6" s="208" t="s">
        <v>1411</v>
      </c>
      <c r="T6" s="208" t="s">
        <v>2007</v>
      </c>
      <c r="U6" s="208" t="s">
        <v>1412</v>
      </c>
      <c r="V6" s="563" t="s">
        <v>404</v>
      </c>
      <c r="W6" s="563" t="s">
        <v>86</v>
      </c>
      <c r="X6" s="563" t="s">
        <v>93</v>
      </c>
      <c r="Y6" s="563" t="s">
        <v>100</v>
      </c>
      <c r="Z6" s="564"/>
      <c r="AA6" s="564"/>
      <c r="AB6" s="564"/>
      <c r="AC6" s="564"/>
    </row>
    <row r="7" ht="22.5" customHeight="1">
      <c r="A7" s="230">
        <v>46182.47453398148</v>
      </c>
      <c r="B7" s="255"/>
      <c r="C7" s="231" t="s">
        <v>89</v>
      </c>
      <c r="D7" s="231" t="s">
        <v>90</v>
      </c>
      <c r="E7" s="232"/>
      <c r="F7" s="233" t="s">
        <v>123</v>
      </c>
      <c r="G7" s="234" t="s">
        <v>124</v>
      </c>
      <c r="H7" s="235" t="s">
        <v>1415</v>
      </c>
      <c r="I7" s="236">
        <v>550000.0</v>
      </c>
      <c r="J7" s="236">
        <v>9.0E7</v>
      </c>
      <c r="K7" s="237" t="s">
        <v>1417</v>
      </c>
      <c r="L7" s="231" t="s">
        <v>12</v>
      </c>
      <c r="M7" s="231" t="s">
        <v>88</v>
      </c>
      <c r="N7" s="238" t="s">
        <v>17</v>
      </c>
      <c r="O7" s="231" t="str">
        <f>IF(COUNTIFS('보고서 검토일지(26년)'!$H:$H, $G7, '보고서 검토일지(26년)'!$M:$M, "0", '보고서 검토일지(26년)'!$G:$G, $F7)&gt;0, "완료", "")</f>
        <v>완료</v>
      </c>
      <c r="P7" s="230">
        <v>46183.0</v>
      </c>
      <c r="Q7" s="230"/>
      <c r="R7" s="239"/>
      <c r="S7" s="240"/>
      <c r="T7" s="241"/>
      <c r="U7" s="242"/>
      <c r="V7" s="242"/>
      <c r="W7" s="242"/>
      <c r="X7" s="242"/>
      <c r="Y7" s="242"/>
      <c r="Z7" s="242"/>
      <c r="AA7" s="242"/>
      <c r="AB7" s="242"/>
      <c r="AC7" s="242"/>
    </row>
    <row r="8" ht="22.5" customHeight="1">
      <c r="A8" s="230">
        <v>46182.37296527778</v>
      </c>
      <c r="B8" s="255"/>
      <c r="C8" s="231" t="s">
        <v>89</v>
      </c>
      <c r="D8" s="231" t="s">
        <v>90</v>
      </c>
      <c r="E8" s="232"/>
      <c r="F8" s="233" t="s">
        <v>1453</v>
      </c>
      <c r="G8" s="234" t="s">
        <v>2008</v>
      </c>
      <c r="H8" s="235" t="s">
        <v>1415</v>
      </c>
      <c r="I8" s="236">
        <v>440000.0</v>
      </c>
      <c r="J8" s="236">
        <v>5.5E7</v>
      </c>
      <c r="K8" s="237" t="s">
        <v>1417</v>
      </c>
      <c r="L8" s="231" t="s">
        <v>12</v>
      </c>
      <c r="M8" s="231" t="s">
        <v>88</v>
      </c>
      <c r="N8" s="238"/>
      <c r="O8" s="231"/>
      <c r="P8" s="230"/>
      <c r="Q8" s="230"/>
      <c r="R8" s="239"/>
      <c r="S8" s="240"/>
      <c r="T8" s="241"/>
      <c r="U8" s="242"/>
      <c r="V8" s="242"/>
      <c r="W8" s="242"/>
      <c r="X8" s="242"/>
      <c r="Y8" s="242"/>
      <c r="Z8" s="242"/>
      <c r="AA8" s="242"/>
      <c r="AB8" s="242"/>
      <c r="AC8" s="242"/>
    </row>
    <row r="9" ht="22.5" customHeight="1">
      <c r="A9" s="230">
        <v>46181.646504108794</v>
      </c>
      <c r="B9" s="255"/>
      <c r="C9" s="231" t="s">
        <v>410</v>
      </c>
      <c r="D9" s="231" t="s">
        <v>104</v>
      </c>
      <c r="E9" s="232"/>
      <c r="F9" s="233" t="s">
        <v>105</v>
      </c>
      <c r="G9" s="234" t="s">
        <v>106</v>
      </c>
      <c r="H9" s="235" t="s">
        <v>1415</v>
      </c>
      <c r="I9" s="236">
        <v>660000.0</v>
      </c>
      <c r="J9" s="236">
        <v>9.0E8</v>
      </c>
      <c r="K9" s="237" t="s">
        <v>1417</v>
      </c>
      <c r="L9" s="231" t="s">
        <v>12</v>
      </c>
      <c r="M9" s="231" t="s">
        <v>88</v>
      </c>
      <c r="N9" s="238" t="s">
        <v>17</v>
      </c>
      <c r="O9" s="231" t="str">
        <f>IF(COUNTIFS('보고서 검토일지(26년)'!$H:$H, $G9, '보고서 검토일지(26년)'!$M:$M, "0", '보고서 검토일지(26년)'!$G:$G, $F9)&gt;0, "완료", "")</f>
        <v>완료</v>
      </c>
      <c r="P9" s="230">
        <v>46188.0</v>
      </c>
      <c r="Q9" s="230">
        <v>46188.0</v>
      </c>
      <c r="R9" s="236">
        <v>660000.0</v>
      </c>
      <c r="S9" s="240"/>
      <c r="T9" s="241"/>
      <c r="U9" s="242"/>
      <c r="V9" s="242"/>
      <c r="W9" s="242"/>
      <c r="X9" s="242"/>
      <c r="Y9" s="242"/>
      <c r="Z9" s="242"/>
      <c r="AA9" s="242"/>
      <c r="AB9" s="242"/>
      <c r="AC9" s="242"/>
    </row>
    <row r="10" ht="22.5" customHeight="1">
      <c r="A10" s="230">
        <v>46181.646504108794</v>
      </c>
      <c r="B10" s="255"/>
      <c r="C10" s="231" t="s">
        <v>89</v>
      </c>
      <c r="D10" s="231" t="s">
        <v>90</v>
      </c>
      <c r="E10" s="232"/>
      <c r="F10" s="233" t="s">
        <v>91</v>
      </c>
      <c r="G10" s="234" t="s">
        <v>92</v>
      </c>
      <c r="H10" s="235" t="s">
        <v>1415</v>
      </c>
      <c r="I10" s="236">
        <v>990000.0</v>
      </c>
      <c r="J10" s="236" t="s">
        <v>1416</v>
      </c>
      <c r="K10" s="237" t="s">
        <v>1417</v>
      </c>
      <c r="L10" s="231" t="s">
        <v>12</v>
      </c>
      <c r="M10" s="231" t="s">
        <v>88</v>
      </c>
      <c r="N10" s="238" t="s">
        <v>17</v>
      </c>
      <c r="O10" s="231" t="str">
        <f>IF(COUNTIFS('보고서 검토일지(26년)'!$H:$H, $G10, '보고서 검토일지(26년)'!$M:$M, "0", '보고서 검토일지(26년)'!$G:$G, $F10)&gt;0, "완료", "")</f>
        <v>완료</v>
      </c>
      <c r="P10" s="230">
        <v>46189.0</v>
      </c>
      <c r="Q10" s="230"/>
      <c r="R10" s="239"/>
      <c r="S10" s="240"/>
      <c r="T10" s="241"/>
      <c r="U10" s="242"/>
      <c r="V10" s="242"/>
      <c r="W10" s="242"/>
      <c r="X10" s="242"/>
      <c r="Y10" s="242"/>
      <c r="Z10" s="242"/>
      <c r="AA10" s="242"/>
      <c r="AB10" s="242"/>
      <c r="AC10" s="242"/>
    </row>
    <row r="11" ht="22.5" customHeight="1">
      <c r="A11" s="230">
        <v>46177.47009074074</v>
      </c>
      <c r="B11" s="255"/>
      <c r="C11" s="231" t="s">
        <v>89</v>
      </c>
      <c r="D11" s="231" t="s">
        <v>90</v>
      </c>
      <c r="E11" s="232"/>
      <c r="F11" s="233" t="s">
        <v>97</v>
      </c>
      <c r="G11" s="234" t="s">
        <v>98</v>
      </c>
      <c r="H11" s="235" t="s">
        <v>1415</v>
      </c>
      <c r="I11" s="236">
        <v>440000.0</v>
      </c>
      <c r="J11" s="236">
        <v>5.0E7</v>
      </c>
      <c r="K11" s="237" t="s">
        <v>1417</v>
      </c>
      <c r="L11" s="231" t="s">
        <v>12</v>
      </c>
      <c r="M11" s="231" t="s">
        <v>88</v>
      </c>
      <c r="N11" s="238"/>
      <c r="O11" s="231"/>
      <c r="P11" s="230"/>
      <c r="Q11" s="230"/>
      <c r="R11" s="239"/>
      <c r="S11" s="240"/>
      <c r="T11" s="241"/>
      <c r="U11" s="242"/>
      <c r="V11" s="242"/>
      <c r="W11" s="242"/>
      <c r="X11" s="242"/>
      <c r="Y11" s="242"/>
      <c r="Z11" s="242"/>
      <c r="AA11" s="242"/>
      <c r="AB11" s="242"/>
      <c r="AC11" s="242"/>
    </row>
    <row r="12" ht="22.5" customHeight="1">
      <c r="A12" s="230">
        <v>46175.71403998842</v>
      </c>
      <c r="B12" s="255"/>
      <c r="C12" s="231" t="s">
        <v>89</v>
      </c>
      <c r="D12" s="231" t="s">
        <v>90</v>
      </c>
      <c r="E12" s="232"/>
      <c r="F12" s="233" t="s">
        <v>97</v>
      </c>
      <c r="G12" s="234" t="s">
        <v>1472</v>
      </c>
      <c r="H12" s="235" t="s">
        <v>1415</v>
      </c>
      <c r="I12" s="236">
        <v>330000.0</v>
      </c>
      <c r="J12" s="236">
        <v>4.0E7</v>
      </c>
      <c r="K12" s="237" t="s">
        <v>1417</v>
      </c>
      <c r="L12" s="231" t="s">
        <v>12</v>
      </c>
      <c r="M12" s="231" t="s">
        <v>88</v>
      </c>
      <c r="N12" s="238"/>
      <c r="O12" s="231"/>
      <c r="P12" s="230"/>
      <c r="Q12" s="230"/>
      <c r="R12" s="239"/>
      <c r="S12" s="240"/>
      <c r="T12" s="241"/>
      <c r="U12" s="242"/>
      <c r="V12" s="242"/>
      <c r="W12" s="242"/>
      <c r="X12" s="242"/>
      <c r="Y12" s="242"/>
      <c r="Z12" s="242"/>
      <c r="AA12" s="242"/>
      <c r="AB12" s="242"/>
      <c r="AC12" s="242"/>
    </row>
    <row r="13" ht="22.5" customHeight="1">
      <c r="A13" s="230">
        <v>46160.41733408565</v>
      </c>
      <c r="B13" s="231" t="s">
        <v>1517</v>
      </c>
      <c r="C13" s="231" t="s">
        <v>1484</v>
      </c>
      <c r="D13" s="231" t="s">
        <v>536</v>
      </c>
      <c r="E13" s="232"/>
      <c r="F13" s="233" t="s">
        <v>1518</v>
      </c>
      <c r="G13" s="234" t="s">
        <v>1519</v>
      </c>
      <c r="H13" s="235" t="s">
        <v>1415</v>
      </c>
      <c r="I13" s="236">
        <v>1320000.0</v>
      </c>
      <c r="J13" s="236" t="s">
        <v>1416</v>
      </c>
      <c r="K13" s="237" t="s">
        <v>1417</v>
      </c>
      <c r="L13" s="231" t="s">
        <v>12</v>
      </c>
      <c r="M13" s="231"/>
      <c r="N13" s="565"/>
      <c r="O13" s="241"/>
      <c r="P13" s="260"/>
      <c r="Q13" s="260"/>
      <c r="R13" s="261"/>
      <c r="S13" s="240"/>
      <c r="T13" s="241"/>
      <c r="U13" s="242"/>
      <c r="V13" s="242"/>
      <c r="W13" s="242"/>
      <c r="X13" s="242"/>
      <c r="Y13" s="242"/>
      <c r="Z13" s="242"/>
      <c r="AA13" s="242"/>
      <c r="AB13" s="242"/>
      <c r="AC13" s="242"/>
    </row>
    <row r="14" ht="22.5" customHeight="1">
      <c r="A14" s="230">
        <v>46175.74424726852</v>
      </c>
      <c r="B14" s="255"/>
      <c r="C14" s="231" t="s">
        <v>410</v>
      </c>
      <c r="D14" s="231" t="s">
        <v>104</v>
      </c>
      <c r="E14" s="232"/>
      <c r="F14" s="233" t="s">
        <v>142</v>
      </c>
      <c r="G14" s="234" t="s">
        <v>143</v>
      </c>
      <c r="H14" s="235" t="s">
        <v>1415</v>
      </c>
      <c r="I14" s="236">
        <v>440000.0</v>
      </c>
      <c r="J14" s="236" t="s">
        <v>1416</v>
      </c>
      <c r="K14" s="237" t="s">
        <v>1417</v>
      </c>
      <c r="L14" s="231" t="s">
        <v>12</v>
      </c>
      <c r="M14" s="231" t="s">
        <v>88</v>
      </c>
      <c r="N14" s="238" t="s">
        <v>17</v>
      </c>
      <c r="O14" s="231" t="str">
        <f>IF(COUNTIFS('보고서 검토일지(26년)'!$H:$H, $G14, '보고서 검토일지(26년)'!$M:$M, "0", '보고서 검토일지(26년)'!$G:$G, $F14)&gt;0, "완료", "")</f>
        <v>완료</v>
      </c>
      <c r="P14" s="230"/>
      <c r="Q14" s="230"/>
      <c r="R14" s="239"/>
      <c r="S14" s="240"/>
      <c r="T14" s="241"/>
      <c r="U14" s="242"/>
      <c r="V14" s="242"/>
      <c r="W14" s="242"/>
      <c r="X14" s="242"/>
      <c r="Y14" s="242"/>
      <c r="Z14" s="242"/>
      <c r="AA14" s="242"/>
      <c r="AB14" s="242"/>
      <c r="AC14" s="242"/>
    </row>
    <row r="15" ht="22.5" customHeight="1">
      <c r="A15" s="230">
        <v>46174.56140583333</v>
      </c>
      <c r="B15" s="255"/>
      <c r="C15" s="231" t="s">
        <v>89</v>
      </c>
      <c r="D15" s="231" t="s">
        <v>90</v>
      </c>
      <c r="E15" s="232"/>
      <c r="F15" s="233" t="s">
        <v>159</v>
      </c>
      <c r="G15" s="234" t="s">
        <v>160</v>
      </c>
      <c r="H15" s="235" t="s">
        <v>1415</v>
      </c>
      <c r="I15" s="236">
        <v>330000.0</v>
      </c>
      <c r="J15" s="236">
        <v>1.1E7</v>
      </c>
      <c r="K15" s="237" t="s">
        <v>1417</v>
      </c>
      <c r="L15" s="231" t="s">
        <v>12</v>
      </c>
      <c r="M15" s="231" t="s">
        <v>88</v>
      </c>
      <c r="N15" s="238" t="s">
        <v>17</v>
      </c>
      <c r="O15" s="231" t="str">
        <f>IF(COUNTIFS('보고서 검토일지(26년)'!$H:$H, $G15, '보고서 검토일지(26년)'!$M:$M, "0", '보고서 검토일지(26년)'!$G:$G, $F15)&gt;0, "완료", "")</f>
        <v>완료</v>
      </c>
      <c r="P15" s="230">
        <v>46178.0</v>
      </c>
      <c r="Q15" s="230">
        <v>46178.0</v>
      </c>
      <c r="R15" s="239">
        <v>330000.0</v>
      </c>
      <c r="S15" s="240"/>
      <c r="T15" s="241"/>
      <c r="U15" s="242"/>
      <c r="V15" s="242"/>
      <c r="W15" s="242"/>
      <c r="X15" s="242"/>
      <c r="Y15" s="242"/>
      <c r="Z15" s="242"/>
      <c r="AA15" s="242"/>
      <c r="AB15" s="242"/>
      <c r="AC15" s="242"/>
    </row>
    <row r="16" ht="22.5" customHeight="1">
      <c r="A16" s="213">
        <v>46171.0</v>
      </c>
      <c r="B16" s="256"/>
      <c r="C16" s="214" t="s">
        <v>89</v>
      </c>
      <c r="D16" s="214" t="s">
        <v>90</v>
      </c>
      <c r="E16" s="215"/>
      <c r="F16" s="216" t="s">
        <v>97</v>
      </c>
      <c r="G16" s="217" t="s">
        <v>158</v>
      </c>
      <c r="H16" s="218" t="s">
        <v>1415</v>
      </c>
      <c r="I16" s="219">
        <v>880000.0</v>
      </c>
      <c r="J16" s="219">
        <v>1.04E8</v>
      </c>
      <c r="K16" s="220" t="s">
        <v>1417</v>
      </c>
      <c r="L16" s="214" t="s">
        <v>12</v>
      </c>
      <c r="M16" s="231" t="s">
        <v>88</v>
      </c>
      <c r="N16" s="238" t="s">
        <v>17</v>
      </c>
      <c r="O16" s="231" t="str">
        <f>IF(COUNTIFS('보고서 검토일지(26년)'!$H:$H, $G16, '보고서 검토일지(26년)'!$M:$M, "0", '보고서 검토일지(26년)'!$G:$G, $F16)&gt;0, "완료", "")</f>
        <v>완료</v>
      </c>
      <c r="P16" s="213">
        <v>46171.0</v>
      </c>
      <c r="Q16" s="213">
        <v>46178.0</v>
      </c>
      <c r="R16" s="228">
        <v>880000.0</v>
      </c>
      <c r="S16" s="225"/>
      <c r="T16" s="229"/>
      <c r="U16" s="356"/>
      <c r="V16" s="566" t="str">
        <f t="array" ref="V16">LET(행번호, MATCH(1, INDEX(('보고서 검토일지(26년)'!$G:$G=F16) * ('보고서 검토일지(26년)'!$H:$H=G16) * ('보고서 검토일지(26년)'!$I:$I="제안서"), 0), 0), IF(ISNUMBER(행번호), HYPERLINK("#gid=" &amp; "0" &amp; "&amp;range=A" &amp; 행번호, "완료"), "-"))</f>
        <v>-</v>
      </c>
      <c r="W16" s="567" t="s">
        <v>17</v>
      </c>
      <c r="X16" s="567" t="s">
        <v>17</v>
      </c>
      <c r="Y16" s="567" t="s">
        <v>17</v>
      </c>
      <c r="Z16" s="201"/>
      <c r="AA16" s="201"/>
      <c r="AB16" s="201"/>
      <c r="AC16" s="201"/>
    </row>
    <row r="17" ht="22.5" customHeight="1">
      <c r="A17" s="230">
        <v>46170.427572858796</v>
      </c>
      <c r="B17" s="255"/>
      <c r="C17" s="231" t="s">
        <v>89</v>
      </c>
      <c r="D17" s="231" t="s">
        <v>90</v>
      </c>
      <c r="E17" s="232"/>
      <c r="F17" s="233" t="s">
        <v>105</v>
      </c>
      <c r="G17" s="234" t="s">
        <v>155</v>
      </c>
      <c r="H17" s="235" t="s">
        <v>1415</v>
      </c>
      <c r="I17" s="236">
        <v>660000.0</v>
      </c>
      <c r="J17" s="236">
        <v>1.05E8</v>
      </c>
      <c r="K17" s="237" t="s">
        <v>1417</v>
      </c>
      <c r="L17" s="231" t="s">
        <v>12</v>
      </c>
      <c r="M17" s="231" t="s">
        <v>88</v>
      </c>
      <c r="N17" s="238" t="s">
        <v>17</v>
      </c>
      <c r="O17" s="231" t="str">
        <f>IF(COUNTIFS('보고서 검토일지(26년)'!$H:$H, $G17, '보고서 검토일지(26년)'!$M:$M, "0", '보고서 검토일지(26년)'!$G:$G, $F17)&gt;0, "완료", "")</f>
        <v>완료</v>
      </c>
      <c r="P17" s="230">
        <v>46178.0</v>
      </c>
      <c r="Q17" s="230"/>
      <c r="R17" s="239"/>
      <c r="S17" s="240"/>
      <c r="T17" s="241"/>
      <c r="U17" s="242"/>
      <c r="V17" s="242"/>
      <c r="W17" s="242"/>
      <c r="X17" s="242"/>
      <c r="Y17" s="242"/>
      <c r="Z17" s="242"/>
      <c r="AA17" s="242"/>
      <c r="AB17" s="242"/>
      <c r="AC17" s="242"/>
    </row>
    <row r="18" ht="22.5" customHeight="1">
      <c r="A18" s="230">
        <v>46170.46246196759</v>
      </c>
      <c r="B18" s="255"/>
      <c r="C18" s="231" t="s">
        <v>410</v>
      </c>
      <c r="D18" s="231" t="s">
        <v>104</v>
      </c>
      <c r="E18" s="232"/>
      <c r="F18" s="233" t="s">
        <v>184</v>
      </c>
      <c r="G18" s="234" t="s">
        <v>185</v>
      </c>
      <c r="H18" s="235" t="s">
        <v>1415</v>
      </c>
      <c r="I18" s="236">
        <v>440000.0</v>
      </c>
      <c r="J18" s="236">
        <v>6000000.0</v>
      </c>
      <c r="K18" s="237" t="s">
        <v>1417</v>
      </c>
      <c r="L18" s="231" t="s">
        <v>12</v>
      </c>
      <c r="M18" s="231" t="s">
        <v>88</v>
      </c>
      <c r="N18" s="568" t="s">
        <v>17</v>
      </c>
      <c r="O18" s="173" t="str">
        <f>IF(COUNTIFS('보고서 검토일지(26년)'!$H:$H, $G18, '보고서 검토일지(26년)'!$M:$M, "0", '보고서 검토일지(26년)'!$G:$G, $F18)&gt;0, "완료", "")</f>
        <v>완료</v>
      </c>
      <c r="P18" s="230">
        <v>46175.0</v>
      </c>
      <c r="Q18" s="230">
        <v>46178.0</v>
      </c>
      <c r="R18" s="239">
        <v>440000.0</v>
      </c>
      <c r="S18" s="240"/>
      <c r="T18" s="241"/>
      <c r="U18" s="356"/>
      <c r="V18" s="566" t="str">
        <f t="array" ref="V18">LET(행번호, MATCH(1, INDEX(('보고서 검토일지(26년)'!$G:$G=F18) * ('보고서 검토일지(26년)'!$H:$H=G18) * ('보고서 검토일지(26년)'!$I:$I="제안서"), 0), 0), IF(ISNUMBER(행번호), HYPERLINK("#gid=" &amp; "0" &amp; "&amp;range=A" &amp; 행번호, "완료"), "-"))</f>
        <v>-</v>
      </c>
      <c r="W18" s="567" t="s">
        <v>17</v>
      </c>
      <c r="X18" s="569" t="str">
        <f t="array" ref="X18">LET(행번호, MATCH(1, INDEX(('보고서 검토일지(26년)'!$G:$G=F18) * ('보고서 검토일지(26년)'!$H:$H=G18) * ('보고서 검토일지(26년)'!$I:$I="완료계"), 0), 0), IF(ISNUMBER(행번호), HYPERLINK("#gid=" &amp; "0" &amp; "&amp;range=A" &amp; 행번호, "완료"), "-"))</f>
        <v>-</v>
      </c>
      <c r="Y18" s="567" t="s">
        <v>17</v>
      </c>
      <c r="Z18" s="242"/>
      <c r="AA18" s="242"/>
      <c r="AB18" s="242"/>
      <c r="AC18" s="242"/>
    </row>
    <row r="19" ht="22.5" customHeight="1">
      <c r="A19" s="230">
        <v>46170.42395920139</v>
      </c>
      <c r="B19" s="255"/>
      <c r="C19" s="231" t="s">
        <v>82</v>
      </c>
      <c r="D19" s="231" t="s">
        <v>83</v>
      </c>
      <c r="E19" s="232"/>
      <c r="F19" s="233" t="s">
        <v>264</v>
      </c>
      <c r="G19" s="234" t="s">
        <v>238</v>
      </c>
      <c r="H19" s="235" t="s">
        <v>1490</v>
      </c>
      <c r="I19" s="236">
        <v>880000.0</v>
      </c>
      <c r="J19" s="236" t="s">
        <v>1416</v>
      </c>
      <c r="K19" s="237" t="s">
        <v>1417</v>
      </c>
      <c r="L19" s="231" t="s">
        <v>10</v>
      </c>
      <c r="M19" s="231" t="s">
        <v>81</v>
      </c>
      <c r="N19" s="568" t="s">
        <v>17</v>
      </c>
      <c r="O19" s="173" t="str">
        <f>IF(COUNTIFS('보고서 검토일지(26년)'!$H:$H, $G19, '보고서 검토일지(26년)'!$M:$M, "0", '보고서 검토일지(26년)'!$G:$G, $F19)&gt;0, "완료", "")</f>
        <v>완료</v>
      </c>
      <c r="P19" s="230">
        <v>46170.0</v>
      </c>
      <c r="Q19" s="230"/>
      <c r="R19" s="239"/>
      <c r="S19" s="240"/>
      <c r="T19" s="241"/>
      <c r="U19" s="356"/>
      <c r="V19" s="566" t="str">
        <f t="array" ref="V19">LET(행번호, MATCH(1, INDEX(('보고서 검토일지(26년)'!$G:$G=F19) * ('보고서 검토일지(26년)'!$H:$H=G19) * ('보고서 검토일지(26년)'!$I:$I="제안서"), 0), 0), IF(ISNUMBER(행번호), HYPERLINK("#gid=" &amp; "0" &amp; "&amp;range=A" &amp; 행번호, "완료"), "-"))</f>
        <v>-</v>
      </c>
      <c r="W19" s="567" t="s">
        <v>17</v>
      </c>
      <c r="X19" s="569" t="str">
        <f t="array" ref="X19">LET(행번호, MATCH(1, INDEX(('보고서 검토일지(26년)'!$G:$G=F19) * ('보고서 검토일지(26년)'!$H:$H=G19) * ('보고서 검토일지(26년)'!$I:$I="완료계"), 0), 0), IF(ISNUMBER(행번호), HYPERLINK("#gid=" &amp; "0" &amp; "&amp;range=A" &amp; 행번호, "완료"), "-"))</f>
        <v>-</v>
      </c>
      <c r="Y19" s="569" t="str">
        <f t="array" ref="Y19">LET(행번호, MATCH(1, INDEX(('보고서 검토일지(26년)'!$G:$G=F19) * ('보고서 검토일지(26년)'!$H:$H=G19) * ('보고서 검토일지(26년)'!$I:$I="청구서"), 0), 0), IF(ISNUMBER(행번호), HYPERLINK("#gid=" &amp; "0" &amp; "&amp;range=A" &amp; 행번호, "완료"), "-"))</f>
        <v>-</v>
      </c>
      <c r="Z19" s="242"/>
      <c r="AA19" s="242"/>
      <c r="AB19" s="242"/>
      <c r="AC19" s="242"/>
    </row>
    <row r="20" ht="22.5" customHeight="1">
      <c r="A20" s="230">
        <v>46170.423938101856</v>
      </c>
      <c r="B20" s="255"/>
      <c r="C20" s="231" t="s">
        <v>82</v>
      </c>
      <c r="D20" s="231" t="s">
        <v>83</v>
      </c>
      <c r="E20" s="232"/>
      <c r="F20" s="233" t="s">
        <v>266</v>
      </c>
      <c r="G20" s="234" t="s">
        <v>238</v>
      </c>
      <c r="H20" s="235" t="s">
        <v>1490</v>
      </c>
      <c r="I20" s="236">
        <v>880000.0</v>
      </c>
      <c r="J20" s="236" t="s">
        <v>1416</v>
      </c>
      <c r="K20" s="237" t="s">
        <v>1417</v>
      </c>
      <c r="L20" s="231" t="s">
        <v>10</v>
      </c>
      <c r="M20" s="231" t="s">
        <v>81</v>
      </c>
      <c r="N20" s="568" t="s">
        <v>17</v>
      </c>
      <c r="O20" s="173" t="str">
        <f>IF(COUNTIFS('보고서 검토일지(26년)'!$H:$H, $G20, '보고서 검토일지(26년)'!$M:$M, "0", '보고서 검토일지(26년)'!$G:$G, $F20)&gt;0, "완료", "")</f>
        <v>완료</v>
      </c>
      <c r="P20" s="230">
        <v>46170.0</v>
      </c>
      <c r="Q20" s="230"/>
      <c r="R20" s="239"/>
      <c r="S20" s="240"/>
      <c r="T20" s="241"/>
      <c r="U20" s="356"/>
      <c r="V20" s="566" t="str">
        <f t="array" ref="V20">LET(행번호, MATCH(1, INDEX(('보고서 검토일지(26년)'!$G:$G=F20) * ('보고서 검토일지(26년)'!$H:$H=G20) * ('보고서 검토일지(26년)'!$I:$I="제안서"), 0), 0), IF(ISNUMBER(행번호), HYPERLINK("#gid=" &amp; "0" &amp; "&amp;range=A" &amp; 행번호, "완료"), "-"))</f>
        <v>-</v>
      </c>
      <c r="W20" s="567" t="s">
        <v>17</v>
      </c>
      <c r="X20" s="569" t="str">
        <f t="array" ref="X20">LET(행번호, MATCH(1, INDEX(('보고서 검토일지(26년)'!$G:$G=F20) * ('보고서 검토일지(26년)'!$H:$H=G20) * ('보고서 검토일지(26년)'!$I:$I="완료계"), 0), 0), IF(ISNUMBER(행번호), HYPERLINK("#gid=" &amp; "0" &amp; "&amp;range=A" &amp; 행번호, "완료"), "-"))</f>
        <v>-</v>
      </c>
      <c r="Y20" s="569" t="str">
        <f t="array" ref="Y20">LET(행번호, MATCH(1, INDEX(('보고서 검토일지(26년)'!$G:$G=F20) * ('보고서 검토일지(26년)'!$H:$H=G20) * ('보고서 검토일지(26년)'!$I:$I="청구서"), 0), 0), IF(ISNUMBER(행번호), HYPERLINK("#gid=" &amp; "0" &amp; "&amp;range=A" &amp; 행번호, "완료"), "-"))</f>
        <v>-</v>
      </c>
      <c r="Z20" s="242"/>
      <c r="AA20" s="242"/>
      <c r="AB20" s="242"/>
      <c r="AC20" s="242"/>
    </row>
    <row r="21" ht="22.5" customHeight="1">
      <c r="A21" s="230">
        <v>46170.42391466435</v>
      </c>
      <c r="B21" s="255"/>
      <c r="C21" s="231" t="s">
        <v>82</v>
      </c>
      <c r="D21" s="231" t="s">
        <v>83</v>
      </c>
      <c r="E21" s="232"/>
      <c r="F21" s="233" t="s">
        <v>268</v>
      </c>
      <c r="G21" s="234" t="s">
        <v>238</v>
      </c>
      <c r="H21" s="235" t="s">
        <v>1490</v>
      </c>
      <c r="I21" s="236">
        <v>880000.0</v>
      </c>
      <c r="J21" s="236" t="s">
        <v>1416</v>
      </c>
      <c r="K21" s="237" t="s">
        <v>1417</v>
      </c>
      <c r="L21" s="231" t="s">
        <v>10</v>
      </c>
      <c r="M21" s="231" t="s">
        <v>81</v>
      </c>
      <c r="N21" s="568" t="s">
        <v>17</v>
      </c>
      <c r="O21" s="173" t="str">
        <f>IF(COUNTIFS('보고서 검토일지(26년)'!$H:$H, $G21, '보고서 검토일지(26년)'!$M:$M, "0", '보고서 검토일지(26년)'!$G:$G, $F21)&gt;0, "완료", "")</f>
        <v>완료</v>
      </c>
      <c r="P21" s="230">
        <v>46170.0</v>
      </c>
      <c r="Q21" s="230"/>
      <c r="R21" s="239"/>
      <c r="S21" s="240"/>
      <c r="T21" s="241"/>
      <c r="U21" s="356"/>
      <c r="V21" s="566" t="str">
        <f t="array" ref="V21">LET(행번호, MATCH(1, INDEX(('보고서 검토일지(26년)'!$G:$G=F21) * ('보고서 검토일지(26년)'!$H:$H=G21) * ('보고서 검토일지(26년)'!$I:$I="제안서"), 0), 0), IF(ISNUMBER(행번호), HYPERLINK("#gid=" &amp; "0" &amp; "&amp;range=A" &amp; 행번호, "완료"), "-"))</f>
        <v>-</v>
      </c>
      <c r="W21" s="567" t="s">
        <v>17</v>
      </c>
      <c r="X21" s="569" t="str">
        <f t="array" ref="X21">LET(행번호, MATCH(1, INDEX(('보고서 검토일지(26년)'!$G:$G=F21) * ('보고서 검토일지(26년)'!$H:$H=G21) * ('보고서 검토일지(26년)'!$I:$I="완료계"), 0), 0), IF(ISNUMBER(행번호), HYPERLINK("#gid=" &amp; "0" &amp; "&amp;range=A" &amp; 행번호, "완료"), "-"))</f>
        <v>-</v>
      </c>
      <c r="Y21" s="569" t="str">
        <f t="array" ref="Y21">LET(행번호, MATCH(1, INDEX(('보고서 검토일지(26년)'!$G:$G=F21) * ('보고서 검토일지(26년)'!$H:$H=G21) * ('보고서 검토일지(26년)'!$I:$I="청구서"), 0), 0), IF(ISNUMBER(행번호), HYPERLINK("#gid=" &amp; "0" &amp; "&amp;range=A" &amp; 행번호, "완료"), "-"))</f>
        <v>-</v>
      </c>
      <c r="Z21" s="242"/>
      <c r="AA21" s="242"/>
      <c r="AB21" s="242"/>
      <c r="AC21" s="242"/>
    </row>
    <row r="22" ht="22.5" customHeight="1">
      <c r="A22" s="230">
        <v>46169.61057495371</v>
      </c>
      <c r="B22" s="255"/>
      <c r="C22" s="231" t="s">
        <v>89</v>
      </c>
      <c r="D22" s="231" t="s">
        <v>90</v>
      </c>
      <c r="E22" s="232"/>
      <c r="F22" s="233" t="s">
        <v>97</v>
      </c>
      <c r="G22" s="234" t="s">
        <v>128</v>
      </c>
      <c r="H22" s="235" t="s">
        <v>1415</v>
      </c>
      <c r="I22" s="236">
        <v>880000.0</v>
      </c>
      <c r="J22" s="236">
        <v>2.3E8</v>
      </c>
      <c r="K22" s="237" t="s">
        <v>1417</v>
      </c>
      <c r="L22" s="231" t="s">
        <v>12</v>
      </c>
      <c r="M22" s="231" t="s">
        <v>88</v>
      </c>
      <c r="N22" s="238"/>
      <c r="O22" s="231"/>
      <c r="P22" s="230"/>
      <c r="Q22" s="230"/>
      <c r="R22" s="239"/>
      <c r="S22" s="240"/>
      <c r="T22" s="241"/>
      <c r="U22" s="242"/>
      <c r="V22" s="242"/>
      <c r="W22" s="242"/>
      <c r="X22" s="242"/>
      <c r="Y22" s="242"/>
      <c r="Z22" s="242"/>
      <c r="AA22" s="242"/>
      <c r="AB22" s="242"/>
      <c r="AC22" s="242"/>
    </row>
    <row r="23" ht="22.5" customHeight="1">
      <c r="A23" s="230">
        <v>46164.713592789354</v>
      </c>
      <c r="B23" s="255"/>
      <c r="C23" s="231" t="s">
        <v>410</v>
      </c>
      <c r="D23" s="231" t="s">
        <v>104</v>
      </c>
      <c r="E23" s="232"/>
      <c r="F23" s="233" t="s">
        <v>244</v>
      </c>
      <c r="G23" s="234" t="s">
        <v>245</v>
      </c>
      <c r="H23" s="235" t="s">
        <v>1415</v>
      </c>
      <c r="I23" s="236">
        <v>1100000.0</v>
      </c>
      <c r="J23" s="236">
        <v>1.7E8</v>
      </c>
      <c r="K23" s="237" t="s">
        <v>1417</v>
      </c>
      <c r="L23" s="231" t="s">
        <v>12</v>
      </c>
      <c r="M23" s="231" t="s">
        <v>88</v>
      </c>
      <c r="N23" s="568" t="s">
        <v>17</v>
      </c>
      <c r="O23" s="173" t="str">
        <f>IF(COUNTIFS('보고서 검토일지(26년)'!$H:$H, $G23, '보고서 검토일지(26년)'!$M:$M, "0", '보고서 검토일지(26년)'!$G:$G, $F23)&gt;0, "완료", "")</f>
        <v>완료</v>
      </c>
      <c r="P23" s="230">
        <v>46171.0</v>
      </c>
      <c r="Q23" s="230"/>
      <c r="R23" s="239"/>
      <c r="S23" s="240"/>
      <c r="T23" s="241"/>
      <c r="U23" s="356"/>
      <c r="V23" s="566" t="str">
        <f t="array" ref="V23">LET(행번호, MATCH(1, INDEX(('보고서 검토일지(26년)'!$G:$G=F23) * ('보고서 검토일지(26년)'!$H:$H=G23) * ('보고서 검토일지(26년)'!$I:$I="제안서"), 0), 0), IF(ISNUMBER(행번호), HYPERLINK("#gid=" &amp; "0" &amp; "&amp;range=A" &amp; 행번호, "완료"), "-"))</f>
        <v>-</v>
      </c>
      <c r="W23" s="567" t="s">
        <v>17</v>
      </c>
      <c r="X23" s="567" t="s">
        <v>17</v>
      </c>
      <c r="Y23" s="569" t="str">
        <f t="array" ref="Y23">LET(행번호, MATCH(1, INDEX(('보고서 검토일지(26년)'!$G:$G=F23) * ('보고서 검토일지(26년)'!$H:$H=G23) * ('보고서 검토일지(26년)'!$I:$I="청구서"), 0), 0), IF(ISNUMBER(행번호), HYPERLINK("#gid=" &amp; "0" &amp; "&amp;range=A" &amp; 행번호, "완료"), "-"))</f>
        <v>-</v>
      </c>
      <c r="Z23" s="242"/>
      <c r="AA23" s="242"/>
      <c r="AB23" s="242"/>
      <c r="AC23" s="242"/>
    </row>
    <row r="24" ht="22.5" customHeight="1">
      <c r="A24" s="230">
        <v>46164.46437428241</v>
      </c>
      <c r="B24" s="255"/>
      <c r="C24" s="231" t="s">
        <v>410</v>
      </c>
      <c r="D24" s="231" t="s">
        <v>104</v>
      </c>
      <c r="E24" s="232"/>
      <c r="F24" s="233" t="s">
        <v>142</v>
      </c>
      <c r="G24" s="234" t="s">
        <v>287</v>
      </c>
      <c r="H24" s="235" t="s">
        <v>1415</v>
      </c>
      <c r="I24" s="236">
        <v>330000.0</v>
      </c>
      <c r="J24" s="236">
        <v>1.37E7</v>
      </c>
      <c r="K24" s="237" t="s">
        <v>1417</v>
      </c>
      <c r="L24" s="231" t="s">
        <v>12</v>
      </c>
      <c r="M24" s="231" t="s">
        <v>88</v>
      </c>
      <c r="N24" s="568" t="s">
        <v>17</v>
      </c>
      <c r="O24" s="173" t="str">
        <f>IF(COUNTIFS('보고서 검토일지(26년)'!$H:$H, $G24, '보고서 검토일지(26년)'!$M:$M, "0", '보고서 검토일지(26년)'!$G:$G, $F24)&gt;0, "완료", "")</f>
        <v>완료</v>
      </c>
      <c r="P24" s="230">
        <v>46169.0</v>
      </c>
      <c r="Q24" s="230">
        <v>46169.0</v>
      </c>
      <c r="R24" s="236">
        <v>330000.0</v>
      </c>
      <c r="S24" s="240"/>
      <c r="T24" s="241"/>
      <c r="U24" s="356"/>
      <c r="V24" s="566" t="str">
        <f t="array" ref="V24">LET(행번호, MATCH(1, INDEX(('보고서 검토일지(26년)'!$G:$G=F24) * ('보고서 검토일지(26년)'!$H:$H=G24) * ('보고서 검토일지(26년)'!$I:$I="제안서"), 0), 0), IF(ISNUMBER(행번호), HYPERLINK("#gid=" &amp; "0" &amp; "&amp;range=A" &amp; 행번호, "완료"), "-"))</f>
        <v>-</v>
      </c>
      <c r="W24" s="567" t="s">
        <v>17</v>
      </c>
      <c r="X24" s="569" t="str">
        <f t="array" ref="X24">LET(행번호, MATCH(1, INDEX(('보고서 검토일지(26년)'!$G:$G=F24) * ('보고서 검토일지(26년)'!$H:$H=G24) * ('보고서 검토일지(26년)'!$I:$I="완료계"), 0), 0), IF(ISNUMBER(행번호), HYPERLINK("#gid=" &amp; "0" &amp; "&amp;range=A" &amp; 행번호, "완료"), "-"))</f>
        <v>-</v>
      </c>
      <c r="Y24" s="567" t="s">
        <v>17</v>
      </c>
      <c r="Z24" s="242"/>
      <c r="AA24" s="242"/>
      <c r="AB24" s="242"/>
      <c r="AC24" s="242"/>
    </row>
    <row r="25" ht="22.5" customHeight="1">
      <c r="A25" s="230">
        <v>46162.56864136574</v>
      </c>
      <c r="B25" s="255"/>
      <c r="C25" s="231" t="s">
        <v>110</v>
      </c>
      <c r="D25" s="231" t="s">
        <v>111</v>
      </c>
      <c r="E25" s="232"/>
      <c r="F25" s="233" t="s">
        <v>112</v>
      </c>
      <c r="G25" s="234" t="s">
        <v>113</v>
      </c>
      <c r="H25" s="235" t="s">
        <v>1415</v>
      </c>
      <c r="I25" s="236">
        <v>1650000.0</v>
      </c>
      <c r="J25" s="236">
        <v>1.7E8</v>
      </c>
      <c r="K25" s="237" t="s">
        <v>1417</v>
      </c>
      <c r="L25" s="231" t="s">
        <v>12</v>
      </c>
      <c r="M25" s="231" t="s">
        <v>88</v>
      </c>
      <c r="N25" s="568" t="s">
        <v>17</v>
      </c>
      <c r="O25" s="173" t="str">
        <f>IF(COUNTIFS('보고서 검토일지(26년)'!$H:$H, $G25, '보고서 검토일지(26년)'!$M:$M, "0", '보고서 검토일지(26년)'!$G:$G, $F25)&gt;0, "완료", "")</f>
        <v>완료</v>
      </c>
      <c r="P25" s="230">
        <v>46184.0</v>
      </c>
      <c r="Q25" s="230">
        <v>46184.0</v>
      </c>
      <c r="R25" s="239">
        <v>1650000.0</v>
      </c>
      <c r="S25" s="240"/>
      <c r="T25" s="241"/>
      <c r="U25" s="356"/>
      <c r="V25" s="566" t="str">
        <f t="array" ref="V25">LET(행번호, MATCH(1, INDEX(('보고서 검토일지(26년)'!$G:$G=F25) * ('보고서 검토일지(26년)'!$H:$H=G25) * ('보고서 검토일지(26년)'!$I:$I="제안서"), 0), 0), IF(ISNUMBER(행번호), HYPERLINK("#gid=" &amp; "0" &amp; "&amp;range=A" &amp; 행번호, "완료"), "-"))</f>
        <v>-</v>
      </c>
      <c r="W25" s="567" t="s">
        <v>17</v>
      </c>
      <c r="X25" s="567" t="s">
        <v>17</v>
      </c>
      <c r="Y25" s="567" t="s">
        <v>17</v>
      </c>
      <c r="Z25" s="242"/>
      <c r="AA25" s="242"/>
      <c r="AB25" s="242"/>
      <c r="AC25" s="242"/>
    </row>
    <row r="26" ht="22.5" customHeight="1">
      <c r="A26" s="230">
        <v>46161.57856145833</v>
      </c>
      <c r="B26" s="255"/>
      <c r="C26" s="231" t="s">
        <v>89</v>
      </c>
      <c r="D26" s="231" t="s">
        <v>90</v>
      </c>
      <c r="E26" s="232"/>
      <c r="F26" s="233" t="s">
        <v>91</v>
      </c>
      <c r="G26" s="234" t="s">
        <v>257</v>
      </c>
      <c r="H26" s="235" t="s">
        <v>1415</v>
      </c>
      <c r="I26" s="236">
        <v>1650000.0</v>
      </c>
      <c r="J26" s="236">
        <v>2.5E8</v>
      </c>
      <c r="K26" s="237" t="s">
        <v>1417</v>
      </c>
      <c r="L26" s="231" t="s">
        <v>12</v>
      </c>
      <c r="M26" s="231" t="s">
        <v>88</v>
      </c>
      <c r="N26" s="568" t="s">
        <v>17</v>
      </c>
      <c r="O26" s="173" t="str">
        <f>IF(COUNTIFS('보고서 검토일지(26년)'!$H:$H, $G26, '보고서 검토일지(26년)'!$M:$M, "0", '보고서 검토일지(26년)'!$G:$G, $F26)&gt;0, "완료", "")</f>
        <v>완료</v>
      </c>
      <c r="P26" s="230">
        <v>46170.0</v>
      </c>
      <c r="Q26" s="230"/>
      <c r="R26" s="239"/>
      <c r="S26" s="240"/>
      <c r="T26" s="241"/>
      <c r="U26" s="356"/>
      <c r="V26" s="566" t="str">
        <f t="array" ref="V26">LET(행번호, MATCH(1, INDEX(('보고서 검토일지(26년)'!$G:$G=F26) * ('보고서 검토일지(26년)'!$H:$H=G26) * ('보고서 검토일지(26년)'!$I:$I="제안서"), 0), 0), IF(ISNUMBER(행번호), HYPERLINK("#gid=" &amp; "0" &amp; "&amp;range=A" &amp; 행번호, "완료"), "-"))</f>
        <v>-</v>
      </c>
      <c r="W26" s="567" t="s">
        <v>17</v>
      </c>
      <c r="X26" s="567" t="s">
        <v>17</v>
      </c>
      <c r="Y26" s="569" t="str">
        <f t="array" ref="Y26">LET(행번호, MATCH(1, INDEX(('보고서 검토일지(26년)'!$G:$G=F26) * ('보고서 검토일지(26년)'!$H:$H=G26) * ('보고서 검토일지(26년)'!$I:$I="청구서"), 0), 0), IF(ISNUMBER(행번호), HYPERLINK("#gid=" &amp; "0" &amp; "&amp;range=A" &amp; 행번호, "완료"), "-"))</f>
        <v>-</v>
      </c>
      <c r="Z26" s="242"/>
      <c r="AA26" s="242"/>
      <c r="AB26" s="242"/>
      <c r="AC26" s="242"/>
    </row>
    <row r="27" ht="22.5" customHeight="1">
      <c r="A27" s="230">
        <v>46161.57856145833</v>
      </c>
      <c r="B27" s="255"/>
      <c r="C27" s="231" t="s">
        <v>410</v>
      </c>
      <c r="D27" s="231" t="s">
        <v>104</v>
      </c>
      <c r="E27" s="232"/>
      <c r="F27" s="233" t="s">
        <v>241</v>
      </c>
      <c r="G27" s="234" t="s">
        <v>242</v>
      </c>
      <c r="H27" s="235" t="s">
        <v>1415</v>
      </c>
      <c r="I27" s="236">
        <v>900000.0</v>
      </c>
      <c r="J27" s="236">
        <v>7.4E7</v>
      </c>
      <c r="K27" s="257" t="s">
        <v>1417</v>
      </c>
      <c r="L27" s="258" t="s">
        <v>12</v>
      </c>
      <c r="M27" s="231" t="s">
        <v>88</v>
      </c>
      <c r="N27" s="568" t="s">
        <v>17</v>
      </c>
      <c r="O27" s="173" t="str">
        <f>IF(COUNTIFS('보고서 검토일지(26년)'!$H:$H, $G27, '보고서 검토일지(26년)'!$M:$M, "0", '보고서 검토일지(26년)'!$G:$G, $F27)&gt;0, "완료", "")</f>
        <v>완료</v>
      </c>
      <c r="P27" s="230">
        <v>46169.0</v>
      </c>
      <c r="Q27" s="230">
        <v>46174.0</v>
      </c>
      <c r="R27" s="236">
        <v>900000.0</v>
      </c>
      <c r="S27" s="240"/>
      <c r="T27" s="241"/>
      <c r="U27" s="356"/>
      <c r="V27" s="566" t="str">
        <f t="array" ref="V27">LET(행번호, MATCH(1, INDEX(('보고서 검토일지(26년)'!$G:$G=F27) * ('보고서 검토일지(26년)'!$H:$H=G27) * ('보고서 검토일지(26년)'!$I:$I="제안서"), 0), 0), IF(ISNUMBER(행번호), HYPERLINK("#gid=" &amp; "0" &amp; "&amp;range=A" &amp; 행번호, "완료"), "-"))</f>
        <v>-</v>
      </c>
      <c r="W27" s="567" t="s">
        <v>17</v>
      </c>
      <c r="X27" s="569" t="str">
        <f t="array" ref="X27">LET(행번호, MATCH(1, INDEX(('보고서 검토일지(26년)'!$G:$G=F27) * ('보고서 검토일지(26년)'!$H:$H=G27) * ('보고서 검토일지(26년)'!$I:$I="완료계"), 0), 0), IF(ISNUMBER(행번호), HYPERLINK("#gid=" &amp; "0" &amp; "&amp;range=A" &amp; 행번호, "완료"), "-"))</f>
        <v>-</v>
      </c>
      <c r="Y27" s="567" t="s">
        <v>17</v>
      </c>
      <c r="Z27" s="242"/>
      <c r="AA27" s="242"/>
      <c r="AB27" s="242"/>
      <c r="AC27" s="242"/>
    </row>
    <row r="28" ht="22.5" customHeight="1">
      <c r="A28" s="230">
        <v>46157.446967199074</v>
      </c>
      <c r="B28" s="255"/>
      <c r="C28" s="231" t="s">
        <v>110</v>
      </c>
      <c r="D28" s="231" t="s">
        <v>111</v>
      </c>
      <c r="E28" s="232"/>
      <c r="F28" s="233" t="s">
        <v>123</v>
      </c>
      <c r="G28" s="234" t="s">
        <v>315</v>
      </c>
      <c r="H28" s="235" t="s">
        <v>1415</v>
      </c>
      <c r="I28" s="236">
        <v>1100000.0</v>
      </c>
      <c r="J28" s="236">
        <v>1.98E8</v>
      </c>
      <c r="K28" s="237" t="s">
        <v>1417</v>
      </c>
      <c r="L28" s="231" t="s">
        <v>12</v>
      </c>
      <c r="M28" s="231" t="s">
        <v>88</v>
      </c>
      <c r="N28" s="568" t="s">
        <v>17</v>
      </c>
      <c r="O28" s="173" t="str">
        <f>IF(COUNTIFS('보고서 검토일지(26년)'!$H:$H, $G28, '보고서 검토일지(26년)'!$M:$M, "0", '보고서 검토일지(26년)'!$G:$G, $F28)&gt;0, "완료", "")</f>
        <v>완료</v>
      </c>
      <c r="P28" s="230">
        <v>46164.0</v>
      </c>
      <c r="Q28" s="230">
        <v>46168.0</v>
      </c>
      <c r="R28" s="236">
        <v>1100000.0</v>
      </c>
      <c r="S28" s="240"/>
      <c r="T28" s="241"/>
      <c r="U28" s="356"/>
      <c r="V28" s="566" t="str">
        <f t="array" ref="V28">LET(행번호, MATCH(1, INDEX(('보고서 검토일지(26년)'!$G:$G=F28) * ('보고서 검토일지(26년)'!$H:$H=G28) * ('보고서 검토일지(26년)'!$I:$I="제안서"), 0), 0), IF(ISNUMBER(행번호), HYPERLINK("#gid=" &amp; "0" &amp; "&amp;range=A" &amp; 행번호, "완료"), "-"))</f>
        <v>-</v>
      </c>
      <c r="W28" s="567" t="s">
        <v>17</v>
      </c>
      <c r="X28" s="567" t="s">
        <v>17</v>
      </c>
      <c r="Y28" s="569" t="str">
        <f t="array" ref="Y28">LET(행번호, MATCH(1, INDEX(('보고서 검토일지(26년)'!$G:$G=F28) * ('보고서 검토일지(26년)'!$H:$H=G28) * ('보고서 검토일지(26년)'!$I:$I="청구서"), 0), 0), IF(ISNUMBER(행번호), HYPERLINK("#gid=" &amp; "0" &amp; "&amp;range=A" &amp; 행번호, "완료"), "-"))</f>
        <v>-</v>
      </c>
      <c r="Z28" s="242"/>
      <c r="AA28" s="242"/>
      <c r="AB28" s="242"/>
      <c r="AC28" s="242"/>
    </row>
    <row r="29" ht="22.5" customHeight="1">
      <c r="A29" s="230">
        <v>46157.446863668985</v>
      </c>
      <c r="B29" s="255"/>
      <c r="C29" s="231" t="s">
        <v>162</v>
      </c>
      <c r="D29" s="231" t="s">
        <v>163</v>
      </c>
      <c r="E29" s="232"/>
      <c r="F29" s="233" t="s">
        <v>764</v>
      </c>
      <c r="G29" s="234" t="s">
        <v>1524</v>
      </c>
      <c r="H29" s="235" t="s">
        <v>1415</v>
      </c>
      <c r="I29" s="236">
        <v>990000.0</v>
      </c>
      <c r="J29" s="236" t="s">
        <v>1416</v>
      </c>
      <c r="K29" s="237" t="s">
        <v>1417</v>
      </c>
      <c r="L29" s="231" t="s">
        <v>12</v>
      </c>
      <c r="M29" s="231" t="s">
        <v>81</v>
      </c>
      <c r="N29" s="568" t="s">
        <v>17</v>
      </c>
      <c r="O29" s="173" t="str">
        <f>IF(COUNTIFS('보고서 검토일지(26년)'!$H:$H, $G29, '보고서 검토일지(26년)'!$M:$M, "0", '보고서 검토일지(26년)'!$G:$G, $F29)&gt;0, "완료", "")</f>
        <v/>
      </c>
      <c r="P29" s="230">
        <v>46157.0</v>
      </c>
      <c r="Q29" s="260"/>
      <c r="R29" s="261"/>
      <c r="S29" s="240"/>
      <c r="T29" s="241"/>
      <c r="U29" s="356"/>
      <c r="V29" s="566" t="str">
        <f t="array" ref="V29">LET(행번호, MATCH(1, INDEX(('보고서 검토일지(26년)'!$G:$G=F29) * ('보고서 검토일지(26년)'!$H:$H=G29) * ('보고서 검토일지(26년)'!$I:$I="제안서"), 0), 0), IF(ISNUMBER(행번호), HYPERLINK("#gid=" &amp; "0" &amp; "&amp;range=A" &amp; 행번호, "완료"), "-"))</f>
        <v>-</v>
      </c>
      <c r="W29" s="569" t="str">
        <f t="array" ref="W29">LET(행번호, MATCH(1, INDEX(('보고서 검토일지(26년)'!$G:$G=F29) * ('보고서 검토일지(26년)'!$H:$H=G29) * ('보고서 검토일지(26년)'!$I:$I="최종보고서"), 0), 0), IF(ISNUMBER(행번호), HYPERLINK("#gid=" &amp; "0" &amp; "&amp;range=A" &amp; 행번호, "완료"), "-"))</f>
        <v>-</v>
      </c>
      <c r="X29" s="569" t="str">
        <f t="array" ref="X29">LET(행번호, MATCH(1, INDEX(('보고서 검토일지(26년)'!$G:$G=F29) * ('보고서 검토일지(26년)'!$H:$H=G29) * ('보고서 검토일지(26년)'!$I:$I="완료계"), 0), 0), IF(ISNUMBER(행번호), HYPERLINK("#gid=" &amp; "0" &amp; "&amp;range=A" &amp; 행번호, "완료"), "-"))</f>
        <v>-</v>
      </c>
      <c r="Y29" s="569" t="str">
        <f t="array" ref="Y29">LET(행번호, MATCH(1, INDEX(('보고서 검토일지(26년)'!$G:$G=F29) * ('보고서 검토일지(26년)'!$H:$H=G29) * ('보고서 검토일지(26년)'!$I:$I="청구서"), 0), 0), IF(ISNUMBER(행번호), HYPERLINK("#gid=" &amp; "0" &amp; "&amp;range=A" &amp; 행번호, "완료"), "-"))</f>
        <v>-</v>
      </c>
      <c r="Z29" s="242"/>
      <c r="AA29" s="242"/>
      <c r="AB29" s="242"/>
      <c r="AC29" s="242"/>
    </row>
    <row r="30" ht="22.5" customHeight="1">
      <c r="A30" s="230">
        <v>46157.446948321754</v>
      </c>
      <c r="B30" s="255"/>
      <c r="C30" s="231" t="s">
        <v>89</v>
      </c>
      <c r="D30" s="231" t="s">
        <v>90</v>
      </c>
      <c r="E30" s="232"/>
      <c r="F30" s="233" t="s">
        <v>97</v>
      </c>
      <c r="G30" s="234" t="s">
        <v>320</v>
      </c>
      <c r="H30" s="235" t="s">
        <v>1415</v>
      </c>
      <c r="I30" s="236">
        <v>770000.0</v>
      </c>
      <c r="J30" s="236">
        <v>1.4E8</v>
      </c>
      <c r="K30" s="237" t="s">
        <v>1417</v>
      </c>
      <c r="L30" s="231" t="s">
        <v>12</v>
      </c>
      <c r="M30" s="231" t="s">
        <v>88</v>
      </c>
      <c r="N30" s="568" t="s">
        <v>17</v>
      </c>
      <c r="O30" s="173" t="str">
        <f>IF(COUNTIFS('보고서 검토일지(26년)'!$H:$H, $G30, '보고서 검토일지(26년)'!$M:$M, "0", '보고서 검토일지(26년)'!$G:$G, $F30)&gt;0, "완료", "")</f>
        <v>완료</v>
      </c>
      <c r="P30" s="230">
        <v>46162.0</v>
      </c>
      <c r="Q30" s="230">
        <v>46163.0</v>
      </c>
      <c r="R30" s="236">
        <v>770000.0</v>
      </c>
      <c r="S30" s="240"/>
      <c r="T30" s="241"/>
      <c r="U30" s="356"/>
      <c r="V30" s="566" t="str">
        <f t="array" ref="V30">LET(행번호, MATCH(1, INDEX(('보고서 검토일지(26년)'!$G:$G=F30) * ('보고서 검토일지(26년)'!$H:$H=G30) * ('보고서 검토일지(26년)'!$I:$I="제안서"), 0), 0), IF(ISNUMBER(행번호), HYPERLINK("#gid=" &amp; "0" &amp; "&amp;range=A" &amp; 행번호, "완료"), "-"))</f>
        <v>-</v>
      </c>
      <c r="W30" s="567" t="s">
        <v>17</v>
      </c>
      <c r="X30" s="567" t="s">
        <v>17</v>
      </c>
      <c r="Y30" s="569" t="str">
        <f t="array" ref="Y30">LET(행번호, MATCH(1, INDEX(('보고서 검토일지(26년)'!$G:$G=F30) * ('보고서 검토일지(26년)'!$H:$H=G30) * ('보고서 검토일지(26년)'!$I:$I="청구서"), 0), 0), IF(ISNUMBER(행번호), HYPERLINK("#gid=" &amp; "0" &amp; "&amp;range=A" &amp; 행번호, "완료"), "-"))</f>
        <v>-</v>
      </c>
      <c r="Z30" s="242"/>
      <c r="AA30" s="242"/>
      <c r="AB30" s="242"/>
      <c r="AC30" s="242"/>
    </row>
    <row r="31" ht="22.5" customHeight="1">
      <c r="A31" s="230">
        <v>46157.6844440625</v>
      </c>
      <c r="B31" s="255"/>
      <c r="C31" s="231" t="s">
        <v>410</v>
      </c>
      <c r="D31" s="231" t="s">
        <v>104</v>
      </c>
      <c r="E31" s="232"/>
      <c r="F31" s="233" t="s">
        <v>91</v>
      </c>
      <c r="G31" s="234" t="s">
        <v>344</v>
      </c>
      <c r="H31" s="235" t="s">
        <v>1415</v>
      </c>
      <c r="I31" s="236">
        <v>1980000.0</v>
      </c>
      <c r="J31" s="236">
        <v>4.2E8</v>
      </c>
      <c r="K31" s="237" t="s">
        <v>1417</v>
      </c>
      <c r="L31" s="231" t="s">
        <v>12</v>
      </c>
      <c r="M31" s="231" t="s">
        <v>88</v>
      </c>
      <c r="N31" s="568" t="s">
        <v>17</v>
      </c>
      <c r="O31" s="173" t="str">
        <f>IF(COUNTIFS('보고서 검토일지(26년)'!$H:$H, $G31, '보고서 검토일지(26년)'!$M:$M, "0", '보고서 검토일지(26년)'!$G:$G, $F31)&gt;0, "완료", "")</f>
        <v>완료</v>
      </c>
      <c r="P31" s="230">
        <v>46161.0</v>
      </c>
      <c r="Q31" s="260"/>
      <c r="R31" s="261"/>
      <c r="S31" s="240"/>
      <c r="T31" s="241"/>
      <c r="U31" s="356"/>
      <c r="V31" s="566" t="str">
        <f t="array" ref="V31">LET(행번호, MATCH(1, INDEX(('보고서 검토일지(26년)'!$G:$G=F31) * ('보고서 검토일지(26년)'!$H:$H=G31) * ('보고서 검토일지(26년)'!$I:$I="제안서"), 0), 0), IF(ISNUMBER(행번호), HYPERLINK("#gid=" &amp; "0" &amp; "&amp;range=A" &amp; 행번호, "완료"), "-"))</f>
        <v>-</v>
      </c>
      <c r="W31" s="567" t="s">
        <v>17</v>
      </c>
      <c r="X31" s="567" t="s">
        <v>17</v>
      </c>
      <c r="Y31" s="569" t="str">
        <f t="array" ref="Y31">LET(행번호, MATCH(1, INDEX(('보고서 검토일지(26년)'!$G:$G=F31) * ('보고서 검토일지(26년)'!$H:$H=G31) * ('보고서 검토일지(26년)'!$I:$I="청구서"), 0), 0), IF(ISNUMBER(행번호), HYPERLINK("#gid=" &amp; "0" &amp; "&amp;range=A" &amp; 행번호, "완료"), "-"))</f>
        <v>-</v>
      </c>
      <c r="Z31" s="242"/>
      <c r="AA31" s="242"/>
      <c r="AB31" s="242"/>
      <c r="AC31" s="242"/>
    </row>
    <row r="32" ht="22.5" customHeight="1">
      <c r="A32" s="230">
        <v>46160.63240310185</v>
      </c>
      <c r="B32" s="255"/>
      <c r="C32" s="231" t="s">
        <v>89</v>
      </c>
      <c r="D32" s="231" t="s">
        <v>90</v>
      </c>
      <c r="E32" s="232"/>
      <c r="F32" s="233" t="s">
        <v>357</v>
      </c>
      <c r="G32" s="234" t="s">
        <v>358</v>
      </c>
      <c r="H32" s="235" t="s">
        <v>1490</v>
      </c>
      <c r="I32" s="236">
        <v>550000.0</v>
      </c>
      <c r="J32" s="236">
        <v>8.45E7</v>
      </c>
      <c r="K32" s="237" t="s">
        <v>1417</v>
      </c>
      <c r="L32" s="231" t="s">
        <v>10</v>
      </c>
      <c r="M32" s="231" t="s">
        <v>88</v>
      </c>
      <c r="N32" s="238" t="s">
        <v>17</v>
      </c>
      <c r="O32" s="231" t="str">
        <f>IF(COUNTIFS('보고서 검토일지(26년)'!$H:$H, $G32, '보고서 검토일지(26년)'!$M:$M, "0", '보고서 검토일지(26년)'!$G:$G, $F32)&gt;0, "완료", "")</f>
        <v>완료</v>
      </c>
      <c r="P32" s="230">
        <v>46160.0</v>
      </c>
      <c r="Q32" s="230">
        <v>46160.0</v>
      </c>
      <c r="R32" s="239">
        <v>550000.0</v>
      </c>
      <c r="S32" s="240"/>
      <c r="T32" s="241"/>
      <c r="U32" s="356"/>
      <c r="V32" s="566" t="str">
        <f t="array" ref="V32">LET(행번호, MATCH(1, INDEX(('보고서 검토일지(26년)'!$G:$G=F32) * ('보고서 검토일지(26년)'!$H:$H=G32) * ('보고서 검토일지(26년)'!$I:$I="제안서"), 0), 0), IF(ISNUMBER(행번호), HYPERLINK("#gid=" &amp; "0" &amp; "&amp;range=A" &amp; 행번호, "완료"), "-"))</f>
        <v>-</v>
      </c>
      <c r="W32" s="567" t="s">
        <v>17</v>
      </c>
      <c r="X32" s="567" t="s">
        <v>17</v>
      </c>
      <c r="Y32" s="569" t="str">
        <f t="array" ref="Y32">LET(행번호, MATCH(1, INDEX(('보고서 검토일지(26년)'!$G:$G=F32) * ('보고서 검토일지(26년)'!$H:$H=G32) * ('보고서 검토일지(26년)'!$I:$I="청구서"), 0), 0), IF(ISNUMBER(행번호), HYPERLINK("#gid=" &amp; "0" &amp; "&amp;range=A" &amp; 행번호, "완료"), "-"))</f>
        <v>-</v>
      </c>
      <c r="Z32" s="242"/>
      <c r="AA32" s="242"/>
      <c r="AB32" s="242"/>
      <c r="AC32" s="242"/>
    </row>
    <row r="33" ht="22.5" customHeight="1">
      <c r="A33" s="267">
        <v>46155.773699826386</v>
      </c>
      <c r="B33" s="268"/>
      <c r="C33" s="269" t="s">
        <v>89</v>
      </c>
      <c r="D33" s="269" t="s">
        <v>90</v>
      </c>
      <c r="E33" s="270"/>
      <c r="F33" s="271" t="s">
        <v>112</v>
      </c>
      <c r="G33" s="272" t="s">
        <v>302</v>
      </c>
      <c r="H33" s="273" t="s">
        <v>1415</v>
      </c>
      <c r="I33" s="274">
        <v>1650000.0</v>
      </c>
      <c r="J33" s="274">
        <v>1.5E8</v>
      </c>
      <c r="K33" s="279" t="s">
        <v>1417</v>
      </c>
      <c r="L33" s="269" t="s">
        <v>12</v>
      </c>
      <c r="M33" s="269" t="s">
        <v>88</v>
      </c>
      <c r="N33" s="238" t="s">
        <v>17</v>
      </c>
      <c r="O33" s="231" t="str">
        <f>IF(COUNTIFS('보고서 검토일지(26년)'!$H:$H, $G33, '보고서 검토일지(26년)'!$M:$M, "0", '보고서 검토일지(26년)'!$G:$G, $F33)&gt;0, "완료", "")</f>
        <v>완료</v>
      </c>
      <c r="P33" s="267">
        <v>46169.0</v>
      </c>
      <c r="Q33" s="267">
        <v>46169.0</v>
      </c>
      <c r="R33" s="274">
        <v>1650000.0</v>
      </c>
      <c r="S33" s="276"/>
      <c r="T33" s="277"/>
      <c r="U33" s="570"/>
      <c r="V33" s="566" t="str">
        <f t="array" ref="V33">LET(행번호, MATCH(1, INDEX(('보고서 검토일지(26년)'!$G:$G=F33) * ('보고서 검토일지(26년)'!$H:$H=G33) * ('보고서 검토일지(26년)'!$I:$I="제안서"), 0), 0), IF(ISNUMBER(행번호), HYPERLINK("#gid=" &amp; "0" &amp; "&amp;range=A" &amp; 행번호, "완료"), "-"))</f>
        <v>-</v>
      </c>
      <c r="W33" s="567" t="s">
        <v>17</v>
      </c>
      <c r="X33" s="567" t="s">
        <v>17</v>
      </c>
      <c r="Y33" s="567" t="s">
        <v>17</v>
      </c>
      <c r="Z33" s="278"/>
      <c r="AA33" s="278"/>
      <c r="AB33" s="278"/>
      <c r="AC33" s="278"/>
    </row>
    <row r="34" ht="22.5" customHeight="1">
      <c r="A34" s="267">
        <v>46155.77299489583</v>
      </c>
      <c r="B34" s="268"/>
      <c r="C34" s="269" t="s">
        <v>89</v>
      </c>
      <c r="D34" s="269" t="s">
        <v>90</v>
      </c>
      <c r="E34" s="270"/>
      <c r="F34" s="271" t="s">
        <v>112</v>
      </c>
      <c r="G34" s="272" t="s">
        <v>304</v>
      </c>
      <c r="H34" s="273" t="s">
        <v>1415</v>
      </c>
      <c r="I34" s="274">
        <v>1650000.0</v>
      </c>
      <c r="J34" s="274">
        <v>1.04E8</v>
      </c>
      <c r="K34" s="279" t="s">
        <v>1417</v>
      </c>
      <c r="L34" s="269" t="s">
        <v>12</v>
      </c>
      <c r="M34" s="269" t="s">
        <v>88</v>
      </c>
      <c r="N34" s="238" t="s">
        <v>17</v>
      </c>
      <c r="O34" s="231" t="str">
        <f>IF(COUNTIFS('보고서 검토일지(26년)'!$H:$H, $G34, '보고서 검토일지(26년)'!$M:$M, "0", '보고서 검토일지(26년)'!$G:$G, $F34)&gt;0, "완료", "")</f>
        <v>완료</v>
      </c>
      <c r="P34" s="267">
        <v>46169.0</v>
      </c>
      <c r="Q34" s="267">
        <v>46169.0</v>
      </c>
      <c r="R34" s="274">
        <v>1650000.0</v>
      </c>
      <c r="S34" s="276"/>
      <c r="T34" s="277"/>
      <c r="U34" s="570"/>
      <c r="V34" s="566" t="str">
        <f t="array" ref="V34">LET(행번호, MATCH(1, INDEX(('보고서 검토일지(26년)'!$G:$G=F34) * ('보고서 검토일지(26년)'!$H:$H=G34) * ('보고서 검토일지(26년)'!$I:$I="제안서"), 0), 0), IF(ISNUMBER(행번호), HYPERLINK("#gid=" &amp; "0" &amp; "&amp;range=A" &amp; 행번호, "완료"), "-"))</f>
        <v>-</v>
      </c>
      <c r="W34" s="567" t="s">
        <v>17</v>
      </c>
      <c r="X34" s="567" t="s">
        <v>17</v>
      </c>
      <c r="Y34" s="567" t="s">
        <v>17</v>
      </c>
      <c r="Z34" s="278"/>
      <c r="AA34" s="278"/>
      <c r="AB34" s="278"/>
      <c r="AC34" s="278"/>
    </row>
    <row r="35" ht="22.5" customHeight="1">
      <c r="A35" s="230">
        <v>46154.74527115741</v>
      </c>
      <c r="B35" s="255"/>
      <c r="C35" s="231" t="s">
        <v>82</v>
      </c>
      <c r="D35" s="231" t="s">
        <v>83</v>
      </c>
      <c r="E35" s="232"/>
      <c r="F35" s="233" t="s">
        <v>309</v>
      </c>
      <c r="G35" s="234" t="s">
        <v>1531</v>
      </c>
      <c r="H35" s="235" t="s">
        <v>1415</v>
      </c>
      <c r="I35" s="236">
        <v>330000.0</v>
      </c>
      <c r="J35" s="236" t="s">
        <v>1416</v>
      </c>
      <c r="K35" s="237" t="s">
        <v>1417</v>
      </c>
      <c r="L35" s="231" t="s">
        <v>12</v>
      </c>
      <c r="M35" s="231" t="s">
        <v>81</v>
      </c>
      <c r="N35" s="259"/>
      <c r="O35" s="241"/>
      <c r="P35" s="260"/>
      <c r="Q35" s="260"/>
      <c r="R35" s="261"/>
      <c r="S35" s="240"/>
      <c r="T35" s="241"/>
      <c r="U35" s="570"/>
      <c r="V35" s="566" t="str">
        <f t="array" ref="V35">LET(행번호, MATCH(1, INDEX(('보고서 검토일지(26년)'!$G:$G=F35) * ('보고서 검토일지(26년)'!$H:$H=G35) * ('보고서 검토일지(26년)'!$I:$I="제안서"), 0), 0), IF(ISNUMBER(행번호), HYPERLINK("#gid=" &amp; "0" &amp; "&amp;range=A" &amp; 행번호, "완료"), "-"))</f>
        <v>-</v>
      </c>
      <c r="W35" s="569" t="str">
        <f t="array" ref="W35">LET(행번호, MATCH(1, INDEX(('보고서 검토일지(26년)'!$G:$G=F35) * ('보고서 검토일지(26년)'!$H:$H=G35) * ('보고서 검토일지(26년)'!$I:$I="최종보고서"), 0), 0), IF(ISNUMBER(행번호), HYPERLINK("#gid=" &amp; "0" &amp; "&amp;range=A" &amp; 행번호, "완료"), "-"))</f>
        <v>-</v>
      </c>
      <c r="X35" s="569" t="str">
        <f t="array" ref="X35">LET(행번호, MATCH(1, INDEX(('보고서 검토일지(26년)'!$G:$G=F35) * ('보고서 검토일지(26년)'!$H:$H=G35) * ('보고서 검토일지(26년)'!$I:$I="완료계"), 0), 0), IF(ISNUMBER(행번호), HYPERLINK("#gid=" &amp; "0" &amp; "&amp;range=A" &amp; 행번호, "완료"), "-"))</f>
        <v>-</v>
      </c>
      <c r="Y35" s="569" t="str">
        <f t="array" ref="Y35">LET(행번호, MATCH(1, INDEX(('보고서 검토일지(26년)'!$G:$G=F35) * ('보고서 검토일지(26년)'!$H:$H=G35) * ('보고서 검토일지(26년)'!$I:$I="청구서"), 0), 0), IF(ISNUMBER(행번호), HYPERLINK("#gid=" &amp; "0" &amp; "&amp;range=A" &amp; 행번호, "완료"), "-"))</f>
        <v>-</v>
      </c>
      <c r="Z35" s="242"/>
      <c r="AA35" s="242"/>
      <c r="AB35" s="242"/>
      <c r="AC35" s="242"/>
    </row>
    <row r="36" ht="22.5" customHeight="1">
      <c r="A36" s="230">
        <v>46154.739201296296</v>
      </c>
      <c r="B36" s="255"/>
      <c r="C36" s="231" t="s">
        <v>410</v>
      </c>
      <c r="D36" s="231" t="s">
        <v>104</v>
      </c>
      <c r="E36" s="232"/>
      <c r="F36" s="233" t="s">
        <v>323</v>
      </c>
      <c r="G36" s="234" t="s">
        <v>324</v>
      </c>
      <c r="H36" s="235" t="s">
        <v>1415</v>
      </c>
      <c r="I36" s="236">
        <v>550000.0</v>
      </c>
      <c r="J36" s="236">
        <v>3.945E7</v>
      </c>
      <c r="K36" s="237" t="s">
        <v>1417</v>
      </c>
      <c r="L36" s="231" t="s">
        <v>12</v>
      </c>
      <c r="M36" s="231" t="s">
        <v>81</v>
      </c>
      <c r="N36" s="568" t="s">
        <v>17</v>
      </c>
      <c r="O36" s="173" t="str">
        <f>IF(COUNTIFS('보고서 검토일지(26년)'!$H:$H, $G36, '보고서 검토일지(26년)'!$M:$M, "0", '보고서 검토일지(26년)'!$G:$G, $F36)&gt;0, "완료", "")</f>
        <v>완료</v>
      </c>
      <c r="P36" s="230">
        <v>46163.0</v>
      </c>
      <c r="Q36" s="260"/>
      <c r="R36" s="261"/>
      <c r="S36" s="240"/>
      <c r="T36" s="241"/>
      <c r="U36" s="570"/>
      <c r="V36" s="566" t="str">
        <f t="array" ref="V36">LET(행번호, MATCH(1, INDEX(('보고서 검토일지(26년)'!$G:$G=F36) * ('보고서 검토일지(26년)'!$H:$H=G36) * ('보고서 검토일지(26년)'!$I:$I="제안서"), 0), 0), IF(ISNUMBER(행번호), HYPERLINK("#gid=" &amp; "0" &amp; "&amp;range=A" &amp; 행번호, "완료"), "-"))</f>
        <v>-</v>
      </c>
      <c r="W36" s="567" t="s">
        <v>17</v>
      </c>
      <c r="X36" s="569" t="str">
        <f t="array" ref="X36">LET(행번호, MATCH(1, INDEX(('보고서 검토일지(26년)'!$G:$G=F36) * ('보고서 검토일지(26년)'!$H:$H=G36) * ('보고서 검토일지(26년)'!$I:$I="완료계"), 0), 0), IF(ISNUMBER(행번호), HYPERLINK("#gid=" &amp; "0" &amp; "&amp;range=A" &amp; 행번호, "완료"), "-"))</f>
        <v>-</v>
      </c>
      <c r="Y36" s="569" t="str">
        <f t="array" ref="Y36">LET(행번호, MATCH(1, INDEX(('보고서 검토일지(26년)'!$G:$G=F36) * ('보고서 검토일지(26년)'!$H:$H=G36) * ('보고서 검토일지(26년)'!$I:$I="청구서"), 0), 0), IF(ISNUMBER(행번호), HYPERLINK("#gid=" &amp; "0" &amp; "&amp;range=A" &amp; 행번호, "완료"), "-"))</f>
        <v>-</v>
      </c>
      <c r="Z36" s="242"/>
      <c r="AA36" s="242"/>
      <c r="AB36" s="242"/>
      <c r="AC36" s="242"/>
    </row>
    <row r="37" ht="22.5" customHeight="1">
      <c r="A37" s="230">
        <v>46154.739000092595</v>
      </c>
      <c r="B37" s="255"/>
      <c r="C37" s="231" t="s">
        <v>89</v>
      </c>
      <c r="D37" s="231" t="s">
        <v>90</v>
      </c>
      <c r="E37" s="232"/>
      <c r="F37" s="233" t="s">
        <v>273</v>
      </c>
      <c r="G37" s="234" t="s">
        <v>274</v>
      </c>
      <c r="H37" s="235" t="s">
        <v>1415</v>
      </c>
      <c r="I37" s="236">
        <v>550000.0</v>
      </c>
      <c r="J37" s="236">
        <v>1.2E8</v>
      </c>
      <c r="K37" s="237" t="s">
        <v>1417</v>
      </c>
      <c r="L37" s="231" t="s">
        <v>12</v>
      </c>
      <c r="M37" s="231" t="s">
        <v>88</v>
      </c>
      <c r="N37" s="238" t="s">
        <v>17</v>
      </c>
      <c r="O37" s="231" t="str">
        <f>IF(COUNTIFS('보고서 검토일지(26년)'!$H:$H, $G37, '보고서 검토일지(26년)'!$M:$M, "0", '보고서 검토일지(26년)'!$G:$G, $F37)&gt;0, "완료", "")</f>
        <v>완료</v>
      </c>
      <c r="P37" s="230">
        <v>46169.0</v>
      </c>
      <c r="Q37" s="260"/>
      <c r="R37" s="261"/>
      <c r="S37" s="240"/>
      <c r="T37" s="241"/>
      <c r="U37" s="570"/>
      <c r="V37" s="566" t="str">
        <f t="array" ref="V37">LET(행번호, MATCH(1, INDEX(('보고서 검토일지(26년)'!$G:$G=F37) * ('보고서 검토일지(26년)'!$H:$H=G37) * ('보고서 검토일지(26년)'!$I:$I="제안서"), 0), 0), IF(ISNUMBER(행번호), HYPERLINK("#gid=" &amp; "0" &amp; "&amp;range=A" &amp; 행번호, "완료"), "-"))</f>
        <v>-</v>
      </c>
      <c r="W37" s="567" t="s">
        <v>17</v>
      </c>
      <c r="X37" s="567" t="s">
        <v>17</v>
      </c>
      <c r="Y37" s="569" t="str">
        <f t="array" ref="Y37">LET(행번호, MATCH(1, INDEX(('보고서 검토일지(26년)'!$G:$G=F37) * ('보고서 검토일지(26년)'!$H:$H=G37) * ('보고서 검토일지(26년)'!$I:$I="청구서"), 0), 0), IF(ISNUMBER(행번호), HYPERLINK("#gid=" &amp; "0" &amp; "&amp;range=A" &amp; 행번호, "완료"), "-"))</f>
        <v>-</v>
      </c>
      <c r="Z37" s="242"/>
      <c r="AA37" s="242"/>
      <c r="AB37" s="242"/>
      <c r="AC37" s="242"/>
    </row>
    <row r="38" ht="22.5" customHeight="1">
      <c r="A38" s="230">
        <v>46154.73898039352</v>
      </c>
      <c r="B38" s="255"/>
      <c r="C38" s="231" t="s">
        <v>410</v>
      </c>
      <c r="D38" s="231" t="s">
        <v>104</v>
      </c>
      <c r="E38" s="232"/>
      <c r="F38" s="233" t="s">
        <v>142</v>
      </c>
      <c r="G38" s="234" t="s">
        <v>319</v>
      </c>
      <c r="H38" s="235" t="s">
        <v>1415</v>
      </c>
      <c r="I38" s="236">
        <v>330000.0</v>
      </c>
      <c r="J38" s="236">
        <v>2.0E7</v>
      </c>
      <c r="K38" s="237" t="s">
        <v>1417</v>
      </c>
      <c r="L38" s="231" t="s">
        <v>12</v>
      </c>
      <c r="M38" s="231" t="s">
        <v>88</v>
      </c>
      <c r="N38" s="568" t="s">
        <v>17</v>
      </c>
      <c r="O38" s="173" t="str">
        <f>IF(COUNTIFS('보고서 검토일지(26년)'!$H:$H, $G38, '보고서 검토일지(26년)'!$M:$M, "0", '보고서 검토일지(26년)'!$G:$G, $F38)&gt;0, "완료", "")</f>
        <v>완료</v>
      </c>
      <c r="P38" s="230">
        <v>46156.0</v>
      </c>
      <c r="Q38" s="230">
        <v>46163.0</v>
      </c>
      <c r="R38" s="236">
        <v>330000.0</v>
      </c>
      <c r="S38" s="240"/>
      <c r="T38" s="241"/>
      <c r="U38" s="570"/>
      <c r="V38" s="566" t="str">
        <f t="array" ref="V38">LET(행번호, MATCH(1, INDEX(('보고서 검토일지(26년)'!$G:$G=F38) * ('보고서 검토일지(26년)'!$H:$H=G38) * ('보고서 검토일지(26년)'!$I:$I="제안서"), 0), 0), IF(ISNUMBER(행번호), HYPERLINK("#gid=" &amp; "0" &amp; "&amp;range=A" &amp; 행번호, "완료"), "-"))</f>
        <v>-</v>
      </c>
      <c r="W38" s="567" t="s">
        <v>17</v>
      </c>
      <c r="X38" s="569" t="str">
        <f t="array" ref="X38">LET(행번호, MATCH(1, INDEX(('보고서 검토일지(26년)'!$G:$G=F38) * ('보고서 검토일지(26년)'!$H:$H=G38) * ('보고서 검토일지(26년)'!$I:$I="완료계"), 0), 0), IF(ISNUMBER(행번호), HYPERLINK("#gid=" &amp; "0" &amp; "&amp;range=A" &amp; 행번호, "완료"), "-"))</f>
        <v>-</v>
      </c>
      <c r="Y38" s="567" t="s">
        <v>17</v>
      </c>
      <c r="Z38" s="242"/>
      <c r="AA38" s="242"/>
      <c r="AB38" s="242"/>
      <c r="AC38" s="242"/>
    </row>
    <row r="39" ht="22.5" customHeight="1">
      <c r="A39" s="571">
        <v>46155.47467038194</v>
      </c>
      <c r="B39" s="572"/>
      <c r="C39" s="573" t="s">
        <v>2009</v>
      </c>
      <c r="D39" s="573" t="s">
        <v>1526</v>
      </c>
      <c r="E39" s="574"/>
      <c r="F39" s="575" t="s">
        <v>1527</v>
      </c>
      <c r="G39" s="576" t="s">
        <v>1528</v>
      </c>
      <c r="H39" s="577"/>
      <c r="I39" s="578">
        <v>7300000.0</v>
      </c>
      <c r="J39" s="578" t="s">
        <v>1416</v>
      </c>
      <c r="K39" s="579" t="s">
        <v>1417</v>
      </c>
      <c r="L39" s="580" t="s">
        <v>12</v>
      </c>
      <c r="M39" s="580"/>
      <c r="N39" s="577"/>
      <c r="O39" s="581"/>
      <c r="P39" s="582"/>
      <c r="Q39" s="582"/>
      <c r="R39" s="583"/>
      <c r="S39" s="584"/>
      <c r="T39" s="581"/>
      <c r="U39" s="570"/>
      <c r="V39" s="566" t="str">
        <f t="array" ref="V39">LET(행번호, MATCH(1, INDEX(('보고서 검토일지(26년)'!$G:$G=F39) * ('보고서 검토일지(26년)'!$H:$H=G39) * ('보고서 검토일지(26년)'!$I:$I="제안서"), 0), 0), IF(ISNUMBER(행번호), HYPERLINK("#gid=" &amp; "0" &amp; "&amp;range=A" &amp; 행번호, "완료"), "-"))</f>
        <v>-</v>
      </c>
      <c r="W39" s="569" t="str">
        <f t="array" ref="W39">LET(행번호, MATCH(1, INDEX(('보고서 검토일지(26년)'!$G:$G=F39) * ('보고서 검토일지(26년)'!$H:$H=G39) * ('보고서 검토일지(26년)'!$I:$I="최종보고서"), 0), 0), IF(ISNUMBER(행번호), HYPERLINK("#gid=" &amp; "0" &amp; "&amp;range=A" &amp; 행번호, "완료"), "-"))</f>
        <v>-</v>
      </c>
      <c r="X39" s="569" t="str">
        <f t="array" ref="X39">LET(행번호, MATCH(1, INDEX(('보고서 검토일지(26년)'!$G:$G=F39) * ('보고서 검토일지(26년)'!$H:$H=G39) * ('보고서 검토일지(26년)'!$I:$I="완료계"), 0), 0), IF(ISNUMBER(행번호), HYPERLINK("#gid=" &amp; "0" &amp; "&amp;range=A" &amp; 행번호, "완료"), "-"))</f>
        <v>-</v>
      </c>
      <c r="Y39" s="569" t="str">
        <f t="array" ref="Y39">LET(행번호, MATCH(1, INDEX(('보고서 검토일지(26년)'!$G:$G=F39) * ('보고서 검토일지(26년)'!$H:$H=G39) * ('보고서 검토일지(26년)'!$I:$I="청구서"), 0), 0), IF(ISNUMBER(행번호), HYPERLINK("#gid=" &amp; "0" &amp; "&amp;range=A" &amp; 행번호, "완료"), "-"))</f>
        <v>-</v>
      </c>
      <c r="Z39" s="201"/>
      <c r="AA39" s="201"/>
      <c r="AB39" s="201"/>
      <c r="AC39" s="201"/>
    </row>
    <row r="40" ht="22.5" customHeight="1">
      <c r="A40" s="267">
        <v>46153.73457988426</v>
      </c>
      <c r="B40" s="268"/>
      <c r="C40" s="269" t="s">
        <v>162</v>
      </c>
      <c r="D40" s="269" t="s">
        <v>163</v>
      </c>
      <c r="E40" s="283"/>
      <c r="F40" s="271" t="s">
        <v>1536</v>
      </c>
      <c r="G40" s="272" t="s">
        <v>1537</v>
      </c>
      <c r="H40" s="273" t="s">
        <v>1415</v>
      </c>
      <c r="I40" s="274">
        <v>550000.0</v>
      </c>
      <c r="J40" s="274" t="s">
        <v>1416</v>
      </c>
      <c r="K40" s="275" t="s">
        <v>1417</v>
      </c>
      <c r="L40" s="269" t="s">
        <v>12</v>
      </c>
      <c r="M40" s="269" t="s">
        <v>81</v>
      </c>
      <c r="N40" s="273"/>
      <c r="O40" s="269"/>
      <c r="P40" s="267"/>
      <c r="Q40" s="267"/>
      <c r="R40" s="284"/>
      <c r="S40" s="276"/>
      <c r="T40" s="269"/>
      <c r="U40" s="570"/>
      <c r="V40" s="566" t="str">
        <f t="array" ref="V40">LET(행번호, MATCH(1, INDEX(('보고서 검토일지(26년)'!$G:$G=F40) * ('보고서 검토일지(26년)'!$H:$H=G40) * ('보고서 검토일지(26년)'!$I:$I="제안서"), 0), 0), IF(ISNUMBER(행번호), HYPERLINK("#gid=" &amp; "0" &amp; "&amp;range=A" &amp; 행번호, "완료"), "-"))</f>
        <v>-</v>
      </c>
      <c r="W40" s="569" t="str">
        <f t="array" ref="W40">LET(행번호, MATCH(1, INDEX(('보고서 검토일지(26년)'!$G:$G=F40) * ('보고서 검토일지(26년)'!$H:$H=G40) * ('보고서 검토일지(26년)'!$I:$I="최종보고서"), 0), 0), IF(ISNUMBER(행번호), HYPERLINK("#gid=" &amp; "0" &amp; "&amp;range=A" &amp; 행번호, "완료"), "-"))</f>
        <v>-</v>
      </c>
      <c r="X40" s="569" t="str">
        <f t="array" ref="X40">LET(행번호, MATCH(1, INDEX(('보고서 검토일지(26년)'!$G:$G=F40) * ('보고서 검토일지(26년)'!$H:$H=G40) * ('보고서 검토일지(26년)'!$I:$I="완료계"), 0), 0), IF(ISNUMBER(행번호), HYPERLINK("#gid=" &amp; "0" &amp; "&amp;range=A" &amp; 행번호, "완료"), "-"))</f>
        <v>-</v>
      </c>
      <c r="Y40" s="569" t="str">
        <f t="array" ref="Y40">LET(행번호, MATCH(1, INDEX(('보고서 검토일지(26년)'!$G:$G=F40) * ('보고서 검토일지(26년)'!$H:$H=G40) * ('보고서 검토일지(26년)'!$I:$I="청구서"), 0), 0), IF(ISNUMBER(행번호), HYPERLINK("#gid=" &amp; "0" &amp; "&amp;range=A" &amp; 행번호, "완료"), "-"))</f>
        <v>-</v>
      </c>
      <c r="Z40" s="278"/>
      <c r="AA40" s="278"/>
      <c r="AB40" s="278"/>
      <c r="AC40" s="278"/>
    </row>
    <row r="41" ht="22.5" customHeight="1">
      <c r="A41" s="585">
        <v>46153.73457988426</v>
      </c>
      <c r="B41" s="586"/>
      <c r="C41" s="587" t="s">
        <v>89</v>
      </c>
      <c r="D41" s="587" t="s">
        <v>90</v>
      </c>
      <c r="E41" s="588"/>
      <c r="F41" s="589" t="s">
        <v>353</v>
      </c>
      <c r="G41" s="590" t="s">
        <v>354</v>
      </c>
      <c r="H41" s="591" t="s">
        <v>1415</v>
      </c>
      <c r="I41" s="290">
        <v>300000.0</v>
      </c>
      <c r="J41" s="290">
        <v>1.8E7</v>
      </c>
      <c r="K41" s="592" t="s">
        <v>1417</v>
      </c>
      <c r="L41" s="173" t="s">
        <v>12</v>
      </c>
      <c r="M41" s="173" t="s">
        <v>88</v>
      </c>
      <c r="N41" s="568" t="s">
        <v>17</v>
      </c>
      <c r="O41" s="173" t="str">
        <f>IF(COUNTIFS('보고서 검토일지(26년)'!$H:$H, $G41, '보고서 검토일지(26년)'!$M:$M, "0", '보고서 검토일지(26년)'!$G:$G, $F41)&gt;0, "완료", "")</f>
        <v>완료</v>
      </c>
      <c r="P41" s="291">
        <v>46160.0</v>
      </c>
      <c r="Q41" s="593"/>
      <c r="R41" s="594"/>
      <c r="S41" s="595"/>
      <c r="T41" s="596"/>
      <c r="U41" s="597"/>
      <c r="V41" s="566" t="str">
        <f t="array" ref="V41">LET(행번호, MATCH(1, INDEX(('보고서 검토일지(26년)'!$G:$G=F41) * ('보고서 검토일지(26년)'!$H:$H=G41) * ('보고서 검토일지(26년)'!$I:$I="제안서"), 0), 0), IF(ISNUMBER(행번호), HYPERLINK("#gid=" &amp; "0" &amp; "&amp;range=A" &amp; 행번호, "완료"), "-"))</f>
        <v>-</v>
      </c>
      <c r="W41" s="567" t="s">
        <v>17</v>
      </c>
      <c r="X41" s="567" t="s">
        <v>17</v>
      </c>
      <c r="Y41" s="569" t="str">
        <f t="array" ref="Y41">LET(행번호, MATCH(1, INDEX(('보고서 검토일지(26년)'!$G:$G=F41) * ('보고서 검토일지(26년)'!$H:$H=G41) * ('보고서 검토일지(26년)'!$I:$I="청구서"), 0), 0), IF(ISNUMBER(행번호), HYPERLINK("#gid=" &amp; "0" &amp; "&amp;range=A" &amp; 행번호, "완료"), "-"))</f>
        <v>-</v>
      </c>
      <c r="Z41" s="242"/>
      <c r="AA41" s="242"/>
      <c r="AB41" s="242"/>
      <c r="AC41" s="242"/>
    </row>
    <row r="42" ht="22.5" customHeight="1">
      <c r="A42" s="598">
        <v>46149.0</v>
      </c>
      <c r="B42" s="586"/>
      <c r="C42" s="587" t="s">
        <v>410</v>
      </c>
      <c r="D42" s="587" t="s">
        <v>104</v>
      </c>
      <c r="E42" s="587"/>
      <c r="F42" s="589" t="s">
        <v>91</v>
      </c>
      <c r="G42" s="590" t="s">
        <v>411</v>
      </c>
      <c r="H42" s="599" t="s">
        <v>1415</v>
      </c>
      <c r="I42" s="290">
        <v>770000.0</v>
      </c>
      <c r="J42" s="290">
        <v>1.1E8</v>
      </c>
      <c r="K42" s="592" t="s">
        <v>1417</v>
      </c>
      <c r="L42" s="173" t="s">
        <v>12</v>
      </c>
      <c r="M42" s="173" t="s">
        <v>88</v>
      </c>
      <c r="N42" s="568" t="s">
        <v>17</v>
      </c>
      <c r="O42" s="173" t="str">
        <f>IF(COUNTIFS('보고서 검토일지(26년)'!$H:$H, $G42, '보고서 검토일지(26년)'!$M:$M, "0", '보고서 검토일지(26년)'!$G:$G, $F42)&gt;0, "완료", "")</f>
        <v>완료</v>
      </c>
      <c r="P42" s="291">
        <v>46153.0</v>
      </c>
      <c r="Q42" s="291"/>
      <c r="R42" s="600"/>
      <c r="S42" s="595"/>
      <c r="T42" s="173"/>
      <c r="U42" s="597"/>
      <c r="V42" s="566" t="str">
        <f t="array" ref="V42">LET(행번호, MATCH(1, INDEX(('보고서 검토일지(26년)'!$G:$G=F42) * ('보고서 검토일지(26년)'!$H:$H=G42) * ('보고서 검토일지(26년)'!$I:$I="제안서"), 0), 0), IF(ISNUMBER(행번호), HYPERLINK("#gid=" &amp; "0" &amp; "&amp;range=A" &amp; 행번호, "완료"), "-"))</f>
        <v>-</v>
      </c>
      <c r="W42" s="567" t="s">
        <v>17</v>
      </c>
      <c r="X42" s="567" t="s">
        <v>17</v>
      </c>
      <c r="Y42" s="569" t="str">
        <f t="array" ref="Y42">LET(행번호, MATCH(1, INDEX(('보고서 검토일지(26년)'!$G:$G=F42) * ('보고서 검토일지(26년)'!$H:$H=G42) * ('보고서 검토일지(26년)'!$I:$I="청구서"), 0), 0), IF(ISNUMBER(행번호), HYPERLINK("#gid=" &amp; "0" &amp; "&amp;range=A" &amp; 행번호, "완료"), "-"))</f>
        <v>-</v>
      </c>
      <c r="Z42" s="242"/>
      <c r="AA42" s="242"/>
      <c r="AB42" s="242"/>
      <c r="AC42" s="242"/>
    </row>
    <row r="43" ht="22.5" customHeight="1">
      <c r="A43" s="598">
        <v>46149.0</v>
      </c>
      <c r="B43" s="586"/>
      <c r="C43" s="587" t="s">
        <v>110</v>
      </c>
      <c r="D43" s="587" t="s">
        <v>111</v>
      </c>
      <c r="E43" s="587"/>
      <c r="F43" s="589" t="s">
        <v>123</v>
      </c>
      <c r="G43" s="590" t="s">
        <v>346</v>
      </c>
      <c r="H43" s="599" t="s">
        <v>1415</v>
      </c>
      <c r="I43" s="290">
        <v>660000.0</v>
      </c>
      <c r="J43" s="290">
        <v>1.0E8</v>
      </c>
      <c r="K43" s="592" t="s">
        <v>1417</v>
      </c>
      <c r="L43" s="173" t="s">
        <v>12</v>
      </c>
      <c r="M43" s="173" t="s">
        <v>88</v>
      </c>
      <c r="N43" s="568" t="s">
        <v>17</v>
      </c>
      <c r="O43" s="173" t="str">
        <f>IF(COUNTIFS('보고서 검토일지(26년)'!$H:$H, $G43, '보고서 검토일지(26년)'!$M:$M, "0", '보고서 검토일지(26년)'!$G:$G, $F43)&gt;0, "완료", "")</f>
        <v>완료</v>
      </c>
      <c r="P43" s="291">
        <v>46161.0</v>
      </c>
      <c r="Q43" s="291">
        <v>46161.0</v>
      </c>
      <c r="R43" s="290">
        <v>660000.0</v>
      </c>
      <c r="S43" s="595"/>
      <c r="T43" s="173"/>
      <c r="U43" s="597"/>
      <c r="V43" s="566" t="str">
        <f t="array" ref="V43">LET(행번호, MATCH(1, INDEX(('보고서 검토일지(26년)'!$G:$G=F43) * ('보고서 검토일지(26년)'!$H:$H=G43) * ('보고서 검토일지(26년)'!$I:$I="제안서"), 0), 0), IF(ISNUMBER(행번호), HYPERLINK("#gid=" &amp; "0" &amp; "&amp;range=A" &amp; 행번호, "완료"), "-"))</f>
        <v>-</v>
      </c>
      <c r="W43" s="567" t="s">
        <v>17</v>
      </c>
      <c r="X43" s="567" t="s">
        <v>17</v>
      </c>
      <c r="Y43" s="567" t="s">
        <v>17</v>
      </c>
      <c r="Z43" s="242"/>
      <c r="AA43" s="242"/>
      <c r="AB43" s="242"/>
      <c r="AC43" s="242"/>
    </row>
    <row r="44" ht="22.5" customHeight="1">
      <c r="A44" s="585">
        <v>46146.74146491898</v>
      </c>
      <c r="B44" s="586"/>
      <c r="C44" s="587" t="s">
        <v>410</v>
      </c>
      <c r="D44" s="587" t="s">
        <v>104</v>
      </c>
      <c r="E44" s="587"/>
      <c r="F44" s="589" t="s">
        <v>91</v>
      </c>
      <c r="G44" s="590" t="s">
        <v>150</v>
      </c>
      <c r="H44" s="599" t="s">
        <v>1415</v>
      </c>
      <c r="I44" s="290">
        <v>770000.0</v>
      </c>
      <c r="J44" s="290">
        <v>1.53E8</v>
      </c>
      <c r="K44" s="601" t="s">
        <v>1417</v>
      </c>
      <c r="L44" s="173" t="s">
        <v>12</v>
      </c>
      <c r="M44" s="173" t="s">
        <v>88</v>
      </c>
      <c r="N44" s="568" t="s">
        <v>17</v>
      </c>
      <c r="O44" s="173" t="str">
        <f>IF(COUNTIFS('보고서 검토일지(26년)'!$H:$H, $G44, '보고서 검토일지(26년)'!$M:$M, "0", '보고서 검토일지(26년)'!$G:$G, $F44)&gt;0, "완료", "")</f>
        <v>완료</v>
      </c>
      <c r="P44" s="230">
        <v>46161.0</v>
      </c>
      <c r="Q44" s="230">
        <v>46161.0</v>
      </c>
      <c r="R44" s="236">
        <v>770000.0</v>
      </c>
      <c r="S44" s="595"/>
      <c r="T44" s="173"/>
      <c r="U44" s="597"/>
      <c r="V44" s="566" t="str">
        <f t="array" ref="V44">LET(행번호, MATCH(1, INDEX(('보고서 검토일지(26년)'!$G:$G=F44) * ('보고서 검토일지(26년)'!$H:$H=G44) * ('보고서 검토일지(26년)'!$I:$I="제안서"), 0), 0), IF(ISNUMBER(행번호), HYPERLINK("#gid=" &amp; "0" &amp; "&amp;range=A" &amp; 행번호, "완료"), "-"))</f>
        <v>-</v>
      </c>
      <c r="W44" s="567" t="s">
        <v>17</v>
      </c>
      <c r="X44" s="567" t="s">
        <v>17</v>
      </c>
      <c r="Y44" s="567" t="s">
        <v>17</v>
      </c>
      <c r="Z44" s="242"/>
      <c r="AA44" s="242"/>
      <c r="AB44" s="242"/>
      <c r="AC44" s="242"/>
    </row>
    <row r="45" ht="22.5" customHeight="1">
      <c r="A45" s="585">
        <v>46146.741403113425</v>
      </c>
      <c r="B45" s="586"/>
      <c r="C45" s="587" t="s">
        <v>89</v>
      </c>
      <c r="D45" s="587" t="s">
        <v>90</v>
      </c>
      <c r="E45" s="587"/>
      <c r="F45" s="589" t="s">
        <v>91</v>
      </c>
      <c r="G45" s="590" t="s">
        <v>402</v>
      </c>
      <c r="H45" s="599" t="s">
        <v>1548</v>
      </c>
      <c r="I45" s="290">
        <v>550000.0</v>
      </c>
      <c r="J45" s="290">
        <v>1.0E8</v>
      </c>
      <c r="K45" s="601" t="s">
        <v>1417</v>
      </c>
      <c r="L45" s="173" t="s">
        <v>12</v>
      </c>
      <c r="M45" s="173" t="s">
        <v>88</v>
      </c>
      <c r="N45" s="568" t="s">
        <v>17</v>
      </c>
      <c r="O45" s="173" t="str">
        <f>IF(COUNTIFS('보고서 검토일지(26년)'!$H:$H, $G45, '보고서 검토일지(26년)'!$M:$M, "0", '보고서 검토일지(26년)'!$G:$G, $F45)&gt;0, "완료", "")</f>
        <v>완료</v>
      </c>
      <c r="P45" s="291">
        <v>46153.0</v>
      </c>
      <c r="Q45" s="291">
        <v>46154.0</v>
      </c>
      <c r="R45" s="290">
        <v>550000.0</v>
      </c>
      <c r="S45" s="595"/>
      <c r="T45" s="173"/>
      <c r="U45" s="597"/>
      <c r="V45" s="566" t="str">
        <f t="array" ref="V45">LET(행번호, MATCH(1, INDEX(('보고서 검토일지(26년)'!$G:$G=F45) * ('보고서 검토일지(26년)'!$H:$H=G45) * ('보고서 검토일지(26년)'!$I:$I="제안서"), 0), 0), IF(ISNUMBER(행번호), HYPERLINK("#gid=" &amp; "0" &amp; "&amp;range=A" &amp; 행번호, "완료"), "-"))</f>
        <v>-</v>
      </c>
      <c r="W45" s="567" t="s">
        <v>17</v>
      </c>
      <c r="X45" s="567" t="s">
        <v>17</v>
      </c>
      <c r="Y45" s="567" t="s">
        <v>17</v>
      </c>
      <c r="Z45" s="242"/>
      <c r="AA45" s="242"/>
      <c r="AB45" s="242"/>
      <c r="AC45" s="242"/>
    </row>
    <row r="46" ht="22.5" customHeight="1">
      <c r="A46" s="585">
        <v>46142.74107754629</v>
      </c>
      <c r="B46" s="586"/>
      <c r="C46" s="587" t="s">
        <v>284</v>
      </c>
      <c r="D46" s="587" t="s">
        <v>285</v>
      </c>
      <c r="E46" s="587"/>
      <c r="F46" s="589" t="s">
        <v>123</v>
      </c>
      <c r="G46" s="590" t="s">
        <v>286</v>
      </c>
      <c r="H46" s="599" t="s">
        <v>1415</v>
      </c>
      <c r="I46" s="290">
        <v>1200000.0</v>
      </c>
      <c r="J46" s="290" t="s">
        <v>1416</v>
      </c>
      <c r="K46" s="601" t="s">
        <v>1417</v>
      </c>
      <c r="L46" s="173" t="s">
        <v>12</v>
      </c>
      <c r="M46" s="173" t="s">
        <v>88</v>
      </c>
      <c r="N46" s="568" t="s">
        <v>17</v>
      </c>
      <c r="O46" s="173" t="str">
        <f>IF(COUNTIFS('보고서 검토일지(26년)'!$H:$H, $G46, '보고서 검토일지(26년)'!$M:$M, "0", '보고서 검토일지(26년)'!$G:$G, $F46)&gt;0, "완료", "")</f>
        <v>완료</v>
      </c>
      <c r="P46" s="291">
        <v>46164.0</v>
      </c>
      <c r="Q46" s="291">
        <v>46169.0</v>
      </c>
      <c r="R46" s="290">
        <v>1200000.0</v>
      </c>
      <c r="S46" s="595"/>
      <c r="T46" s="173"/>
      <c r="U46" s="597"/>
      <c r="V46" s="566" t="str">
        <f t="array" ref="V46">LET(행번호, MATCH(1, INDEX(('보고서 검토일지(26년)'!$G:$G=F46) * ('보고서 검토일지(26년)'!$H:$H=G46) * ('보고서 검토일지(26년)'!$I:$I="제안서"), 0), 0), IF(ISNUMBER(행번호), HYPERLINK("#gid=" &amp; "0" &amp; "&amp;range=A" &amp; 행번호, "완료"), "-"))</f>
        <v>-</v>
      </c>
      <c r="W46" s="569" t="str">
        <f t="array" ref="W46">LET(행번호, MATCH(1, INDEX(('보고서 검토일지(26년)'!$G:$G=F46) * ('보고서 검토일지(26년)'!$H:$H=G46) * ('보고서 검토일지(26년)'!$I:$I="최종보고서"), 0), 0), IF(ISNUMBER(행번호), HYPERLINK("#gid=" &amp; "0" &amp; "&amp;range=A" &amp; 행번호, "완료"), "-"))</f>
        <v>-</v>
      </c>
      <c r="X46" s="567" t="s">
        <v>17</v>
      </c>
      <c r="Y46" s="567" t="s">
        <v>17</v>
      </c>
      <c r="Z46" s="242"/>
      <c r="AA46" s="242"/>
      <c r="AB46" s="242"/>
      <c r="AC46" s="242"/>
    </row>
    <row r="47" ht="22.5" customHeight="1">
      <c r="A47" s="230">
        <v>46141.67215569444</v>
      </c>
      <c r="B47" s="255"/>
      <c r="C47" s="231" t="s">
        <v>331</v>
      </c>
      <c r="D47" s="231" t="s">
        <v>332</v>
      </c>
      <c r="E47" s="289"/>
      <c r="F47" s="233" t="s">
        <v>1558</v>
      </c>
      <c r="G47" s="234" t="s">
        <v>1559</v>
      </c>
      <c r="H47" s="235" t="s">
        <v>1415</v>
      </c>
      <c r="I47" s="236">
        <v>2.0E7</v>
      </c>
      <c r="J47" s="236" t="s">
        <v>1416</v>
      </c>
      <c r="K47" s="237" t="s">
        <v>1417</v>
      </c>
      <c r="L47" s="231" t="s">
        <v>12</v>
      </c>
      <c r="M47" s="231" t="s">
        <v>81</v>
      </c>
      <c r="N47" s="235"/>
      <c r="O47" s="231"/>
      <c r="P47" s="230"/>
      <c r="Q47" s="230"/>
      <c r="R47" s="239"/>
      <c r="S47" s="240"/>
      <c r="T47" s="231"/>
      <c r="U47" s="356"/>
      <c r="V47" s="566" t="str">
        <f t="array" ref="V47">LET(행번호, MATCH(1, INDEX(('보고서 검토일지(26년)'!$G:$G=F47) * ('보고서 검토일지(26년)'!$H:$H=G47) * ('보고서 검토일지(26년)'!$I:$I="제안서"), 0), 0), IF(ISNUMBER(행번호), HYPERLINK("#gid=" &amp; "0" &amp; "&amp;range=A" &amp; 행번호, "완료"), "-"))</f>
        <v>-</v>
      </c>
      <c r="W47" s="569" t="str">
        <f t="array" ref="W47">LET(행번호, MATCH(1, INDEX(('보고서 검토일지(26년)'!$G:$G=F47) * ('보고서 검토일지(26년)'!$H:$H=G47) * ('보고서 검토일지(26년)'!$I:$I="최종보고서"), 0), 0), IF(ISNUMBER(행번호), HYPERLINK("#gid=" &amp; "0" &amp; "&amp;range=A" &amp; 행번호, "완료"), "-"))</f>
        <v>-</v>
      </c>
      <c r="X47" s="569" t="str">
        <f t="array" ref="X47">LET(행번호, MATCH(1, INDEX(('보고서 검토일지(26년)'!$G:$G=F47) * ('보고서 검토일지(26년)'!$H:$H=G47) * ('보고서 검토일지(26년)'!$I:$I="완료계"), 0), 0), IF(ISNUMBER(행번호), HYPERLINK("#gid=" &amp; "0" &amp; "&amp;range=A" &amp; 행번호, "완료"), "-"))</f>
        <v>-</v>
      </c>
      <c r="Y47" s="569" t="str">
        <f t="array" ref="Y47">LET(행번호, MATCH(1, INDEX(('보고서 검토일지(26년)'!$G:$G=F47) * ('보고서 검토일지(26년)'!$H:$H=G47) * ('보고서 검토일지(26년)'!$I:$I="청구서"), 0), 0), IF(ISNUMBER(행번호), HYPERLINK("#gid=" &amp; "0" &amp; "&amp;range=A" &amp; 행번호, "완료"), "-"))</f>
        <v>-</v>
      </c>
      <c r="Z47" s="242"/>
      <c r="AA47" s="242"/>
      <c r="AB47" s="242"/>
      <c r="AC47" s="242"/>
    </row>
    <row r="48" ht="22.5" customHeight="1">
      <c r="A48" s="230">
        <v>46141.672002928244</v>
      </c>
      <c r="B48" s="255"/>
      <c r="C48" s="231" t="s">
        <v>82</v>
      </c>
      <c r="D48" s="231" t="s">
        <v>83</v>
      </c>
      <c r="E48" s="289"/>
      <c r="F48" s="233" t="s">
        <v>441</v>
      </c>
      <c r="G48" s="234" t="s">
        <v>378</v>
      </c>
      <c r="H48" s="235" t="s">
        <v>1415</v>
      </c>
      <c r="I48" s="236">
        <v>2200000.0</v>
      </c>
      <c r="J48" s="236" t="s">
        <v>1416</v>
      </c>
      <c r="K48" s="237" t="s">
        <v>1417</v>
      </c>
      <c r="L48" s="231" t="s">
        <v>12</v>
      </c>
      <c r="M48" s="231" t="s">
        <v>81</v>
      </c>
      <c r="N48" s="568" t="s">
        <v>17</v>
      </c>
      <c r="O48" s="173" t="str">
        <f>IF(COUNTIFS('보고서 검토일지(26년)'!$H:$H, $G48, '보고서 검토일지(26년)'!$M:$M, "0", '보고서 검토일지(26년)'!$G:$G, $F48)&gt;0, "완료", "")</f>
        <v>완료</v>
      </c>
      <c r="P48" s="230">
        <v>46150.0</v>
      </c>
      <c r="Q48" s="230">
        <v>46156.0</v>
      </c>
      <c r="R48" s="239"/>
      <c r="S48" s="240"/>
      <c r="T48" s="231"/>
      <c r="U48" s="356"/>
      <c r="V48" s="566" t="str">
        <f t="array" ref="V48">LET(행번호, MATCH(1, INDEX(('보고서 검토일지(26년)'!$G:$G=F48) * ('보고서 검토일지(26년)'!$H:$H=G48) * ('보고서 검토일지(26년)'!$I:$I="제안서"), 0), 0), IF(ISNUMBER(행번호), HYPERLINK("#gid=" &amp; "0" &amp; "&amp;range=A" &amp; 행번호, "완료"), "-"))</f>
        <v>-</v>
      </c>
      <c r="W48" s="567" t="s">
        <v>17</v>
      </c>
      <c r="X48" s="569" t="str">
        <f t="array" ref="X48">LET(행번호, MATCH(1, INDEX(('보고서 검토일지(26년)'!$G:$G=F48) * ('보고서 검토일지(26년)'!$H:$H=G48) * ('보고서 검토일지(26년)'!$I:$I="완료계"), 0), 0), IF(ISNUMBER(행번호), HYPERLINK("#gid=" &amp; "0" &amp; "&amp;range=A" &amp; 행번호, "완료"), "-"))</f>
        <v>-</v>
      </c>
      <c r="Y48" s="569" t="str">
        <f t="array" ref="Y48">LET(행번호, MATCH(1, INDEX(('보고서 검토일지(26년)'!$G:$G=F48) * ('보고서 검토일지(26년)'!$H:$H=G48) * ('보고서 검토일지(26년)'!$I:$I="청구서"), 0), 0), IF(ISNUMBER(행번호), HYPERLINK("#gid=" &amp; "0" &amp; "&amp;range=A" &amp; 행번호, "완료"), "-"))</f>
        <v>-</v>
      </c>
      <c r="Z48" s="242"/>
      <c r="AA48" s="242"/>
      <c r="AB48" s="242"/>
      <c r="AC48" s="242"/>
    </row>
    <row r="49" ht="22.5" customHeight="1">
      <c r="A49" s="585">
        <v>46141.67549273148</v>
      </c>
      <c r="B49" s="586"/>
      <c r="C49" s="587" t="s">
        <v>410</v>
      </c>
      <c r="D49" s="587" t="s">
        <v>104</v>
      </c>
      <c r="E49" s="587"/>
      <c r="F49" s="589" t="s">
        <v>91</v>
      </c>
      <c r="G49" s="590" t="s">
        <v>130</v>
      </c>
      <c r="H49" s="599" t="s">
        <v>1415</v>
      </c>
      <c r="I49" s="290">
        <v>880000.0</v>
      </c>
      <c r="J49" s="290">
        <v>1.5E8</v>
      </c>
      <c r="K49" s="601" t="s">
        <v>1417</v>
      </c>
      <c r="L49" s="173" t="s">
        <v>12</v>
      </c>
      <c r="M49" s="173" t="s">
        <v>88</v>
      </c>
      <c r="N49" s="568" t="s">
        <v>17</v>
      </c>
      <c r="O49" s="173" t="str">
        <f>IF(COUNTIFS('보고서 검토일지(26년)'!$H:$H, $G49, '보고서 검토일지(26년)'!$M:$M, "0", '보고서 검토일지(26년)'!$G:$G, $F49)&gt;0, "완료", "")</f>
        <v>완료</v>
      </c>
      <c r="P49" s="291">
        <v>46148.0</v>
      </c>
      <c r="Q49" s="291"/>
      <c r="R49" s="600"/>
      <c r="S49" s="595"/>
      <c r="T49" s="173"/>
      <c r="U49" s="356"/>
      <c r="V49" s="566" t="str">
        <f t="array" ref="V49">LET(행번호, MATCH(1, INDEX(('보고서 검토일지(26년)'!$G:$G=F49) * ('보고서 검토일지(26년)'!$H:$H=G49) * ('보고서 검토일지(26년)'!$I:$I="제안서"), 0), 0), IF(ISNUMBER(행번호), HYPERLINK("#gid=" &amp; "0" &amp; "&amp;range=A" &amp; 행번호, "완료"), "-"))</f>
        <v>-</v>
      </c>
      <c r="W49" s="567" t="s">
        <v>17</v>
      </c>
      <c r="X49" s="567" t="s">
        <v>17</v>
      </c>
      <c r="Y49" s="569" t="str">
        <f t="array" ref="Y49">LET(행번호, MATCH(1, INDEX(('보고서 검토일지(26년)'!$G:$G=F49) * ('보고서 검토일지(26년)'!$H:$H=G49) * ('보고서 검토일지(26년)'!$I:$I="청구서"), 0), 0), IF(ISNUMBER(행번호), HYPERLINK("#gid=" &amp; "0" &amp; "&amp;range=A" &amp; 행번호, "완료"), "-"))</f>
        <v>-</v>
      </c>
      <c r="Z49" s="242"/>
      <c r="AA49" s="242"/>
      <c r="AB49" s="242"/>
      <c r="AC49" s="242"/>
    </row>
    <row r="50" ht="22.5" customHeight="1">
      <c r="A50" s="602">
        <v>46141.672105868056</v>
      </c>
      <c r="B50" s="603"/>
      <c r="C50" s="604" t="s">
        <v>89</v>
      </c>
      <c r="D50" s="605" t="s">
        <v>90</v>
      </c>
      <c r="E50" s="603"/>
      <c r="F50" s="604" t="s">
        <v>97</v>
      </c>
      <c r="G50" s="603" t="s">
        <v>371</v>
      </c>
      <c r="H50" s="606" t="s">
        <v>1415</v>
      </c>
      <c r="I50" s="607">
        <v>660000.0</v>
      </c>
      <c r="J50" s="607">
        <v>1.0E8</v>
      </c>
      <c r="K50" s="606" t="s">
        <v>1417</v>
      </c>
      <c r="L50" s="606" t="s">
        <v>12</v>
      </c>
      <c r="M50" s="606" t="s">
        <v>88</v>
      </c>
      <c r="N50" s="568" t="s">
        <v>17</v>
      </c>
      <c r="O50" s="173" t="str">
        <f>IF(COUNTIFS('보고서 검토일지(26년)'!$H:$H, $G50, '보고서 검토일지(26년)'!$M:$M, "0", '보고서 검토일지(26년)'!$G:$G, $F50)&gt;0, "완료", "")</f>
        <v>완료</v>
      </c>
      <c r="P50" s="230">
        <v>46156.0</v>
      </c>
      <c r="Q50" s="230">
        <v>46156.0</v>
      </c>
      <c r="R50" s="239">
        <v>660000.0</v>
      </c>
      <c r="S50" s="608"/>
      <c r="T50" s="608"/>
      <c r="U50" s="608"/>
      <c r="V50" s="566" t="str">
        <f t="array" ref="V50">LET(행번호, MATCH(1, INDEX(('보고서 검토일지(26년)'!$G:$G=F50) * ('보고서 검토일지(26년)'!$H:$H=G50) * ('보고서 검토일지(26년)'!$I:$I="제안서"), 0), 0), IF(ISNUMBER(행번호), HYPERLINK("#gid=" &amp; "0" &amp; "&amp;range=A" &amp; 행번호, "완료"), "-"))</f>
        <v>-</v>
      </c>
      <c r="W50" s="567" t="s">
        <v>17</v>
      </c>
      <c r="X50" s="567" t="s">
        <v>17</v>
      </c>
      <c r="Y50" s="567" t="s">
        <v>17</v>
      </c>
      <c r="Z50" s="609"/>
      <c r="AA50" s="609"/>
      <c r="AB50" s="609"/>
      <c r="AC50" s="609"/>
    </row>
    <row r="51" ht="22.5" customHeight="1">
      <c r="A51" s="585">
        <v>46141.67205940972</v>
      </c>
      <c r="B51" s="586"/>
      <c r="C51" s="587" t="s">
        <v>410</v>
      </c>
      <c r="D51" s="587" t="s">
        <v>104</v>
      </c>
      <c r="E51" s="587"/>
      <c r="F51" s="589" t="s">
        <v>175</v>
      </c>
      <c r="G51" s="590" t="s">
        <v>178</v>
      </c>
      <c r="H51" s="599" t="s">
        <v>1490</v>
      </c>
      <c r="I51" s="290">
        <v>560000.0</v>
      </c>
      <c r="J51" s="290">
        <v>4.0E7</v>
      </c>
      <c r="K51" s="601" t="s">
        <v>1417</v>
      </c>
      <c r="L51" s="173" t="s">
        <v>10</v>
      </c>
      <c r="M51" s="173" t="s">
        <v>88</v>
      </c>
      <c r="N51" s="568" t="s">
        <v>17</v>
      </c>
      <c r="O51" s="173" t="str">
        <f>IF(COUNTIFS('보고서 검토일지(26년)'!$H:$H, $G51, '보고서 검토일지(26년)'!$M:$M, "0", '보고서 검토일지(26년)'!$G:$G, $F51)&gt;0, "완료", "")</f>
        <v>완료</v>
      </c>
      <c r="P51" s="291">
        <v>46141.0</v>
      </c>
      <c r="Q51" s="291"/>
      <c r="R51" s="600"/>
      <c r="S51" s="595"/>
      <c r="T51" s="173"/>
      <c r="U51" s="570"/>
      <c r="V51" s="566" t="str">
        <f t="array" ref="V51">LET(행번호, MATCH(1, INDEX(('보고서 검토일지(26년)'!$G:$G=F51) * ('보고서 검토일지(26년)'!$H:$H=G51) * ('보고서 검토일지(26년)'!$I:$I="제안서"), 0), 0), IF(ISNUMBER(행번호), HYPERLINK("#gid=" &amp; "0" &amp; "&amp;range=A" &amp; 행번호, "완료"), "-"))</f>
        <v>-</v>
      </c>
      <c r="W51" s="567" t="s">
        <v>17</v>
      </c>
      <c r="X51" s="569" t="str">
        <f t="array" ref="X51">LET(행번호, MATCH(1, INDEX(('보고서 검토일지(26년)'!$G:$G=F51) * ('보고서 검토일지(26년)'!$H:$H=G51) * ('보고서 검토일지(26년)'!$I:$I="완료계"), 0), 0), IF(ISNUMBER(행번호), HYPERLINK("#gid=" &amp; "0" &amp; "&amp;range=A" &amp; 행번호, "완료"), "-"))</f>
        <v>-</v>
      </c>
      <c r="Y51" s="567" t="s">
        <v>17</v>
      </c>
      <c r="Z51" s="610"/>
      <c r="AA51" s="610"/>
      <c r="AB51" s="610"/>
      <c r="AC51" s="610"/>
    </row>
    <row r="52" ht="22.5" customHeight="1">
      <c r="A52" s="602">
        <v>46140.714349375005</v>
      </c>
      <c r="B52" s="603"/>
      <c r="C52" s="604" t="s">
        <v>82</v>
      </c>
      <c r="D52" s="605" t="s">
        <v>83</v>
      </c>
      <c r="E52" s="603"/>
      <c r="F52" s="604" t="s">
        <v>1568</v>
      </c>
      <c r="G52" s="603" t="s">
        <v>1038</v>
      </c>
      <c r="H52" s="606" t="s">
        <v>1415</v>
      </c>
      <c r="I52" s="607">
        <v>660000.0</v>
      </c>
      <c r="J52" s="607">
        <v>9.0E8</v>
      </c>
      <c r="K52" s="606" t="s">
        <v>1417</v>
      </c>
      <c r="L52" s="606" t="s">
        <v>12</v>
      </c>
      <c r="M52" s="606" t="s">
        <v>81</v>
      </c>
      <c r="N52" s="608"/>
      <c r="O52" s="608"/>
      <c r="P52" s="611"/>
      <c r="Q52" s="611"/>
      <c r="R52" s="612"/>
      <c r="S52" s="608"/>
      <c r="T52" s="608"/>
      <c r="U52" s="570"/>
      <c r="V52" s="566" t="str">
        <f t="array" ref="V52">LET(행번호, MATCH(1, INDEX(('보고서 검토일지(26년)'!$G:$G=F52) * ('보고서 검토일지(26년)'!$H:$H=G52) * ('보고서 검토일지(26년)'!$I:$I="제안서"), 0), 0), IF(ISNUMBER(행번호), HYPERLINK("#gid=" &amp; "0" &amp; "&amp;range=A" &amp; 행번호, "완료"), "-"))</f>
        <v>-</v>
      </c>
      <c r="W52" s="569" t="str">
        <f t="array" ref="W52">LET(행번호, MATCH(1, INDEX(('보고서 검토일지(26년)'!$G:$G=F52) * ('보고서 검토일지(26년)'!$H:$H=G52) * ('보고서 검토일지(26년)'!$I:$I="최종보고서"), 0), 0), IF(ISNUMBER(행번호), HYPERLINK("#gid=" &amp; "0" &amp; "&amp;range=A" &amp; 행번호, "완료"), "-"))</f>
        <v>-</v>
      </c>
      <c r="X52" s="569" t="str">
        <f t="array" ref="X52">LET(행번호, MATCH(1, INDEX(('보고서 검토일지(26년)'!$G:$G=F52) * ('보고서 검토일지(26년)'!$H:$H=G52) * ('보고서 검토일지(26년)'!$I:$I="완료계"), 0), 0), IF(ISNUMBER(행번호), HYPERLINK("#gid=" &amp; "0" &amp; "&amp;range=A" &amp; 행번호, "완료"), "-"))</f>
        <v>-</v>
      </c>
      <c r="Y52" s="569" t="str">
        <f t="array" ref="Y52">LET(행번호, MATCH(1, INDEX(('보고서 검토일지(26년)'!$G:$G=F52) * ('보고서 검토일지(26년)'!$H:$H=G52) * ('보고서 검토일지(26년)'!$I:$I="청구서"), 0), 0), IF(ISNUMBER(행번호), HYPERLINK("#gid=" &amp; "0" &amp; "&amp;range=A" &amp; 행번호, "완료"), "-"))</f>
        <v>-</v>
      </c>
      <c r="Z52" s="613"/>
      <c r="AA52" s="613"/>
      <c r="AB52" s="613"/>
      <c r="AC52" s="613"/>
    </row>
    <row r="53" ht="22.5" customHeight="1">
      <c r="A53" s="230">
        <v>46139.0</v>
      </c>
      <c r="B53" s="255"/>
      <c r="C53" s="231" t="s">
        <v>1476</v>
      </c>
      <c r="D53" s="231" t="s">
        <v>83</v>
      </c>
      <c r="E53" s="289"/>
      <c r="F53" s="233" t="s">
        <v>439</v>
      </c>
      <c r="G53" s="234" t="s">
        <v>378</v>
      </c>
      <c r="H53" s="235" t="s">
        <v>1415</v>
      </c>
      <c r="I53" s="236">
        <v>2750000.0</v>
      </c>
      <c r="J53" s="236" t="s">
        <v>1416</v>
      </c>
      <c r="K53" s="237" t="s">
        <v>1417</v>
      </c>
      <c r="L53" s="231" t="s">
        <v>12</v>
      </c>
      <c r="M53" s="231" t="s">
        <v>81</v>
      </c>
      <c r="N53" s="568" t="s">
        <v>17</v>
      </c>
      <c r="O53" s="173" t="str">
        <f>IF(COUNTIFS('보고서 검토일지(26년)'!$H:$H, $G53, '보고서 검토일지(26년)'!$M:$M, "0", '보고서 검토일지(26년)'!$G:$G, $F53)&gt;0, "완료", "")</f>
        <v>완료</v>
      </c>
      <c r="P53" s="230">
        <v>46150.0</v>
      </c>
      <c r="Q53" s="230"/>
      <c r="R53" s="239"/>
      <c r="S53" s="240"/>
      <c r="T53" s="231"/>
      <c r="U53" s="570"/>
      <c r="V53" s="566" t="str">
        <f t="array" ref="V53">LET(행번호, MATCH(1, INDEX(('보고서 검토일지(26년)'!$G:$G=F53) * ('보고서 검토일지(26년)'!$H:$H=G53) * ('보고서 검토일지(26년)'!$I:$I="제안서"), 0), 0), IF(ISNUMBER(행번호), HYPERLINK("#gid=" &amp; "0" &amp; "&amp;range=A" &amp; 행번호, "완료"), "-"))</f>
        <v>-</v>
      </c>
      <c r="W53" s="567" t="s">
        <v>17</v>
      </c>
      <c r="X53" s="569" t="str">
        <f t="array" ref="X53">LET(행번호, MATCH(1, INDEX(('보고서 검토일지(26년)'!$G:$G=F53) * ('보고서 검토일지(26년)'!$H:$H=G53) * ('보고서 검토일지(26년)'!$I:$I="완료계"), 0), 0), IF(ISNUMBER(행번호), HYPERLINK("#gid=" &amp; "0" &amp; "&amp;range=A" &amp; 행번호, "완료"), "-"))</f>
        <v>-</v>
      </c>
      <c r="Y53" s="569" t="str">
        <f t="array" ref="Y53">LET(행번호, MATCH(1, INDEX(('보고서 검토일지(26년)'!$G:$G=F53) * ('보고서 검토일지(26년)'!$H:$H=G53) * ('보고서 검토일지(26년)'!$I:$I="청구서"), 0), 0), IF(ISNUMBER(행번호), HYPERLINK("#gid=" &amp; "0" &amp; "&amp;range=A" &amp; 행번호, "완료"), "-"))</f>
        <v>-</v>
      </c>
      <c r="Z53" s="203"/>
      <c r="AA53" s="203"/>
      <c r="AB53" s="203"/>
      <c r="AC53" s="203"/>
    </row>
    <row r="54" ht="22.5" customHeight="1">
      <c r="A54" s="585">
        <v>46135.0</v>
      </c>
      <c r="B54" s="586"/>
      <c r="C54" s="587" t="s">
        <v>110</v>
      </c>
      <c r="D54" s="587" t="s">
        <v>111</v>
      </c>
      <c r="E54" s="587"/>
      <c r="F54" s="589" t="s">
        <v>447</v>
      </c>
      <c r="G54" s="590" t="s">
        <v>448</v>
      </c>
      <c r="H54" s="599" t="s">
        <v>1415</v>
      </c>
      <c r="I54" s="290">
        <v>660000.0</v>
      </c>
      <c r="J54" s="290">
        <v>6.0E7</v>
      </c>
      <c r="K54" s="601" t="s">
        <v>1417</v>
      </c>
      <c r="L54" s="173" t="s">
        <v>12</v>
      </c>
      <c r="M54" s="173" t="s">
        <v>88</v>
      </c>
      <c r="N54" s="599" t="s">
        <v>17</v>
      </c>
      <c r="O54" s="173" t="str">
        <f>IF(COUNTIFS('보고서 검토일지(26년)'!$H:$H, $G54, '보고서 검토일지(26년)'!$M:$M, "0", '보고서 검토일지(26년)'!$G:$G, $F54)&gt;0, "완료", "")</f>
        <v>완료</v>
      </c>
      <c r="P54" s="291">
        <v>46148.0</v>
      </c>
      <c r="Q54" s="291">
        <v>46175.0</v>
      </c>
      <c r="R54" s="600">
        <v>660000.0</v>
      </c>
      <c r="S54" s="595"/>
      <c r="T54" s="173"/>
      <c r="U54" s="570"/>
      <c r="V54" s="566" t="str">
        <f t="array" ref="V54">LET(행번호, MATCH(1, INDEX(('보고서 검토일지(26년)'!$G:$G=F54) * ('보고서 검토일지(26년)'!$H:$H=G54) * ('보고서 검토일지(26년)'!$I:$I="제안서"), 0), 0), IF(ISNUMBER(행번호), HYPERLINK("#gid=" &amp; "0" &amp; "&amp;range=A" &amp; 행번호, "완료"), "-"))</f>
        <v>-</v>
      </c>
      <c r="W54" s="567" t="s">
        <v>17</v>
      </c>
      <c r="X54" s="569" t="str">
        <f t="array" ref="X54">LET(행번호, MATCH(1, INDEX(('보고서 검토일지(26년)'!$G:$G=F54) * ('보고서 검토일지(26년)'!$H:$H=G54) * ('보고서 검토일지(26년)'!$I:$I="완료계"), 0), 0), IF(ISNUMBER(행번호), HYPERLINK("#gid=" &amp; "0" &amp; "&amp;range=A" &amp; 행번호, "완료"), "-"))</f>
        <v>-</v>
      </c>
      <c r="Y54" s="567" t="s">
        <v>17</v>
      </c>
      <c r="Z54" s="610"/>
      <c r="AA54" s="610"/>
      <c r="AB54" s="610"/>
      <c r="AC54" s="610"/>
    </row>
    <row r="55" ht="22.5" customHeight="1">
      <c r="A55" s="585">
        <v>46133.0</v>
      </c>
      <c r="B55" s="586"/>
      <c r="C55" s="587" t="s">
        <v>410</v>
      </c>
      <c r="D55" s="587" t="s">
        <v>104</v>
      </c>
      <c r="E55" s="587" t="s">
        <v>1590</v>
      </c>
      <c r="F55" s="589" t="s">
        <v>312</v>
      </c>
      <c r="G55" s="590" t="s">
        <v>314</v>
      </c>
      <c r="H55" s="599" t="s">
        <v>1415</v>
      </c>
      <c r="I55" s="290">
        <v>550000.0</v>
      </c>
      <c r="J55" s="290">
        <v>5.0E7</v>
      </c>
      <c r="K55" s="601" t="s">
        <v>1417</v>
      </c>
      <c r="L55" s="173" t="s">
        <v>12</v>
      </c>
      <c r="M55" s="173" t="s">
        <v>88</v>
      </c>
      <c r="N55" s="599" t="s">
        <v>17</v>
      </c>
      <c r="O55" s="173" t="str">
        <f>IF(COUNTIFS('보고서 검토일지(26년)'!$H:$H, $G55, '보고서 검토일지(26년)'!$M:$M, "0", '보고서 검토일지(26년)'!$G:$G, $F55)&gt;0, "완료", "")</f>
        <v>완료</v>
      </c>
      <c r="P55" s="291">
        <v>46163.0</v>
      </c>
      <c r="Q55" s="291">
        <v>46164.0</v>
      </c>
      <c r="R55" s="600"/>
      <c r="S55" s="595"/>
      <c r="T55" s="173"/>
      <c r="U55" s="570"/>
      <c r="V55" s="566" t="str">
        <f t="array" ref="V55">LET(행번호, MATCH(1, INDEX(('보고서 검토일지(26년)'!$G:$G=F55) * ('보고서 검토일지(26년)'!$H:$H=G55) * ('보고서 검토일지(26년)'!$I:$I="제안서"), 0), 0), IF(ISNUMBER(행번호), HYPERLINK("#gid=" &amp; "0" &amp; "&amp;range=A" &amp; 행번호, "완료"), "-"))</f>
        <v>-</v>
      </c>
      <c r="W55" s="567" t="s">
        <v>17</v>
      </c>
      <c r="X55" s="569" t="str">
        <f t="array" ref="X55">LET(행번호, MATCH(1, INDEX(('보고서 검토일지(26년)'!$G:$G=F55) * ('보고서 검토일지(26년)'!$H:$H=G55) * ('보고서 검토일지(26년)'!$I:$I="완료계"), 0), 0), IF(ISNUMBER(행번호), HYPERLINK("#gid=" &amp; "0" &amp; "&amp;range=A" &amp; 행번호, "완료"), "-"))</f>
        <v>-</v>
      </c>
      <c r="Y55" s="567" t="s">
        <v>17</v>
      </c>
      <c r="Z55" s="610"/>
      <c r="AA55" s="610"/>
      <c r="AB55" s="610"/>
      <c r="AC55" s="610"/>
    </row>
    <row r="56" ht="22.5" customHeight="1">
      <c r="A56" s="585">
        <v>46133.0</v>
      </c>
      <c r="B56" s="586"/>
      <c r="C56" s="587" t="s">
        <v>410</v>
      </c>
      <c r="D56" s="587" t="s">
        <v>104</v>
      </c>
      <c r="E56" s="587" t="s">
        <v>1590</v>
      </c>
      <c r="F56" s="589" t="s">
        <v>312</v>
      </c>
      <c r="G56" s="590" t="s">
        <v>313</v>
      </c>
      <c r="H56" s="599" t="s">
        <v>1415</v>
      </c>
      <c r="I56" s="290">
        <v>440000.0</v>
      </c>
      <c r="J56" s="290">
        <v>5.1E7</v>
      </c>
      <c r="K56" s="601" t="s">
        <v>1417</v>
      </c>
      <c r="L56" s="173" t="s">
        <v>12</v>
      </c>
      <c r="M56" s="173" t="s">
        <v>88</v>
      </c>
      <c r="N56" s="599" t="s">
        <v>17</v>
      </c>
      <c r="O56" s="173" t="str">
        <f>IF(COUNTIFS('보고서 검토일지(26년)'!$H:$H, $G56, '보고서 검토일지(26년)'!$M:$M, "0", '보고서 검토일지(26년)'!$G:$G, $F56)&gt;0, "완료", "")</f>
        <v>완료</v>
      </c>
      <c r="P56" s="291">
        <v>46163.0</v>
      </c>
      <c r="Q56" s="291">
        <v>46164.0</v>
      </c>
      <c r="R56" s="600"/>
      <c r="S56" s="595"/>
      <c r="T56" s="173"/>
      <c r="U56" s="570"/>
      <c r="V56" s="566" t="str">
        <f t="array" ref="V56">LET(행번호, MATCH(1, INDEX(('보고서 검토일지(26년)'!$G:$G=F56) * ('보고서 검토일지(26년)'!$H:$H=G56) * ('보고서 검토일지(26년)'!$I:$I="제안서"), 0), 0), IF(ISNUMBER(행번호), HYPERLINK("#gid=" &amp; "0" &amp; "&amp;range=A" &amp; 행번호, "완료"), "-"))</f>
        <v>-</v>
      </c>
      <c r="W56" s="567" t="s">
        <v>17</v>
      </c>
      <c r="X56" s="569" t="str">
        <f t="array" ref="X56">LET(행번호, MATCH(1, INDEX(('보고서 검토일지(26년)'!$G:$G=F56) * ('보고서 검토일지(26년)'!$H:$H=G56) * ('보고서 검토일지(26년)'!$I:$I="완료계"), 0), 0), IF(ISNUMBER(행번호), HYPERLINK("#gid=" &amp; "0" &amp; "&amp;range=A" &amp; 행번호, "완료"), "-"))</f>
        <v>-</v>
      </c>
      <c r="Y56" s="567" t="s">
        <v>17</v>
      </c>
      <c r="Z56" s="610"/>
      <c r="AA56" s="610"/>
      <c r="AB56" s="610"/>
      <c r="AC56" s="610"/>
    </row>
    <row r="57" ht="22.5" customHeight="1">
      <c r="A57" s="585">
        <v>46133.0</v>
      </c>
      <c r="B57" s="586"/>
      <c r="C57" s="587" t="s">
        <v>413</v>
      </c>
      <c r="D57" s="587" t="s">
        <v>414</v>
      </c>
      <c r="E57" s="587" t="s">
        <v>1594</v>
      </c>
      <c r="F57" s="589" t="s">
        <v>415</v>
      </c>
      <c r="G57" s="590" t="s">
        <v>416</v>
      </c>
      <c r="H57" s="599" t="s">
        <v>1415</v>
      </c>
      <c r="I57" s="290">
        <v>880000.0</v>
      </c>
      <c r="J57" s="290">
        <v>1.8176E8</v>
      </c>
      <c r="K57" s="601" t="s">
        <v>1417</v>
      </c>
      <c r="L57" s="173" t="s">
        <v>12</v>
      </c>
      <c r="M57" s="173" t="s">
        <v>88</v>
      </c>
      <c r="N57" s="599" t="s">
        <v>17</v>
      </c>
      <c r="O57" s="173" t="str">
        <f>IF(COUNTIFS('보고서 검토일지(26년)'!$H:$H, $G57, '보고서 검토일지(26년)'!$M:$M, "0", '보고서 검토일지(26년)'!$G:$G, $F57)&gt;0, "완료", "")</f>
        <v>완료</v>
      </c>
      <c r="P57" s="291">
        <v>46153.0</v>
      </c>
      <c r="Q57" s="291"/>
      <c r="R57" s="600"/>
      <c r="S57" s="595"/>
      <c r="T57" s="173"/>
      <c r="U57" s="570"/>
      <c r="V57" s="566" t="str">
        <f t="array" ref="V57">LET(행번호, MATCH(1, INDEX(('보고서 검토일지(26년)'!$G:$G=F57) * ('보고서 검토일지(26년)'!$H:$H=G57) * ('보고서 검토일지(26년)'!$I:$I="제안서"), 0), 0), IF(ISNUMBER(행번호), HYPERLINK("#gid=" &amp; "0" &amp; "&amp;range=A" &amp; 행번호, "완료"), "-"))</f>
        <v>-</v>
      </c>
      <c r="W57" s="567" t="s">
        <v>17</v>
      </c>
      <c r="X57" s="569" t="str">
        <f t="array" ref="X57">LET(행번호, MATCH(1, INDEX(('보고서 검토일지(26년)'!$G:$G=F57) * ('보고서 검토일지(26년)'!$H:$H=G57) * ('보고서 검토일지(26년)'!$I:$I="완료계"), 0), 0), IF(ISNUMBER(행번호), HYPERLINK("#gid=" &amp; "0" &amp; "&amp;range=A" &amp; 행번호, "완료"), "-"))</f>
        <v>-</v>
      </c>
      <c r="Y57" s="569" t="str">
        <f t="array" ref="Y57">LET(행번호, MATCH(1, INDEX(('보고서 검토일지(26년)'!$G:$G=F57) * ('보고서 검토일지(26년)'!$H:$H=G57) * ('보고서 검토일지(26년)'!$I:$I="청구서"), 0), 0), IF(ISNUMBER(행번호), HYPERLINK("#gid=" &amp; "0" &amp; "&amp;range=A" &amp; 행번호, "완료"), "-"))</f>
        <v>-</v>
      </c>
      <c r="Z57" s="610"/>
      <c r="AA57" s="610"/>
      <c r="AB57" s="610"/>
      <c r="AC57" s="610"/>
    </row>
    <row r="58" ht="22.5" customHeight="1">
      <c r="A58" s="585">
        <v>46133.0</v>
      </c>
      <c r="B58" s="586"/>
      <c r="C58" s="587" t="s">
        <v>1595</v>
      </c>
      <c r="D58" s="587" t="s">
        <v>771</v>
      </c>
      <c r="E58" s="587" t="s">
        <v>1596</v>
      </c>
      <c r="F58" s="589" t="s">
        <v>1597</v>
      </c>
      <c r="G58" s="590" t="s">
        <v>1598</v>
      </c>
      <c r="H58" s="599" t="s">
        <v>1415</v>
      </c>
      <c r="I58" s="290">
        <v>8800000.0</v>
      </c>
      <c r="J58" s="290" t="s">
        <v>1416</v>
      </c>
      <c r="K58" s="601" t="s">
        <v>1417</v>
      </c>
      <c r="L58" s="173" t="s">
        <v>12</v>
      </c>
      <c r="M58" s="173" t="s">
        <v>81</v>
      </c>
      <c r="N58" s="599"/>
      <c r="O58" s="173"/>
      <c r="P58" s="291"/>
      <c r="Q58" s="291"/>
      <c r="R58" s="600"/>
      <c r="S58" s="595"/>
      <c r="T58" s="173"/>
      <c r="U58" s="570"/>
      <c r="V58" s="566" t="str">
        <f t="array" ref="V58">LET(행번호, MATCH(1, INDEX(('보고서 검토일지(26년)'!$G:$G=F58) * ('보고서 검토일지(26년)'!$H:$H=G58) * ('보고서 검토일지(26년)'!$I:$I="제안서"), 0), 0), IF(ISNUMBER(행번호), HYPERLINK("#gid=" &amp; "0" &amp; "&amp;range=A" &amp; 행번호, "완료"), "-"))</f>
        <v>-</v>
      </c>
      <c r="W58" s="569" t="str">
        <f t="array" ref="W58">LET(행번호, MATCH(1, INDEX(('보고서 검토일지(26년)'!$G:$G=F58) * ('보고서 검토일지(26년)'!$H:$H=G58) * ('보고서 검토일지(26년)'!$I:$I="최종보고서"), 0), 0), IF(ISNUMBER(행번호), HYPERLINK("#gid=" &amp; "0" &amp; "&amp;range=A" &amp; 행번호, "완료"), "-"))</f>
        <v>-</v>
      </c>
      <c r="X58" s="569" t="str">
        <f t="array" ref="X58">LET(행번호, MATCH(1, INDEX(('보고서 검토일지(26년)'!$G:$G=F58) * ('보고서 검토일지(26년)'!$H:$H=G58) * ('보고서 검토일지(26년)'!$I:$I="완료계"), 0), 0), IF(ISNUMBER(행번호), HYPERLINK("#gid=" &amp; "0" &amp; "&amp;range=A" &amp; 행번호, "완료"), "-"))</f>
        <v>-</v>
      </c>
      <c r="Y58" s="569" t="str">
        <f t="array" ref="Y58">LET(행번호, MATCH(1, INDEX(('보고서 검토일지(26년)'!$G:$G=F58) * ('보고서 검토일지(26년)'!$H:$H=G58) * ('보고서 검토일지(26년)'!$I:$I="청구서"), 0), 0), IF(ISNUMBER(행번호), HYPERLINK("#gid=" &amp; "0" &amp; "&amp;range=A" &amp; 행번호, "완료"), "-"))</f>
        <v>-</v>
      </c>
      <c r="Z58" s="610"/>
      <c r="AA58" s="610"/>
      <c r="AB58" s="610"/>
      <c r="AC58" s="610"/>
    </row>
    <row r="59" ht="22.5" customHeight="1">
      <c r="A59" s="602">
        <v>46132.0</v>
      </c>
      <c r="B59" s="614"/>
      <c r="C59" s="604" t="s">
        <v>410</v>
      </c>
      <c r="D59" s="604" t="s">
        <v>104</v>
      </c>
      <c r="E59" s="587" t="s">
        <v>1590</v>
      </c>
      <c r="F59" s="604" t="s">
        <v>381</v>
      </c>
      <c r="G59" s="603" t="s">
        <v>382</v>
      </c>
      <c r="H59" s="615" t="s">
        <v>1415</v>
      </c>
      <c r="I59" s="607">
        <v>660000.0</v>
      </c>
      <c r="J59" s="607">
        <v>8.5E7</v>
      </c>
      <c r="K59" s="606" t="s">
        <v>1417</v>
      </c>
      <c r="L59" s="606" t="s">
        <v>12</v>
      </c>
      <c r="M59" s="606" t="s">
        <v>88</v>
      </c>
      <c r="N59" s="599" t="s">
        <v>17</v>
      </c>
      <c r="O59" s="173" t="str">
        <f>IF(COUNTIFS('보고서 검토일지(26년)'!$H:$H, $G59, '보고서 검토일지(26년)'!$M:$M, "0", '보고서 검토일지(26년)'!$G:$G, $F59)&gt;0, "완료", "")</f>
        <v>완료</v>
      </c>
      <c r="P59" s="616">
        <v>46146.0</v>
      </c>
      <c r="Q59" s="617"/>
      <c r="R59" s="618"/>
      <c r="S59" s="570"/>
      <c r="T59" s="570"/>
      <c r="U59" s="570"/>
      <c r="V59" s="566" t="str">
        <f t="array" ref="V59">LET(행번호, MATCH(1, INDEX(('보고서 검토일지(26년)'!$G:$G=F59) * ('보고서 검토일지(26년)'!$H:$H=G59) * ('보고서 검토일지(26년)'!$I:$I="제안서"), 0), 0), IF(ISNUMBER(행번호), HYPERLINK("#gid=" &amp; "0" &amp; "&amp;range=A" &amp; 행번호, "완료"), "-"))</f>
        <v>-</v>
      </c>
      <c r="W59" s="567" t="s">
        <v>17</v>
      </c>
      <c r="X59" s="567" t="s">
        <v>17</v>
      </c>
      <c r="Y59" s="567" t="s">
        <v>17</v>
      </c>
      <c r="Z59" s="619"/>
      <c r="AA59" s="619"/>
      <c r="AB59" s="619"/>
      <c r="AC59" s="619"/>
    </row>
    <row r="60" ht="22.5" customHeight="1">
      <c r="A60" s="585">
        <v>46132.0</v>
      </c>
      <c r="B60" s="586"/>
      <c r="C60" s="587" t="s">
        <v>1608</v>
      </c>
      <c r="D60" s="587" t="s">
        <v>83</v>
      </c>
      <c r="E60" s="587" t="s">
        <v>1605</v>
      </c>
      <c r="F60" s="589" t="s">
        <v>584</v>
      </c>
      <c r="G60" s="590" t="s">
        <v>1609</v>
      </c>
      <c r="H60" s="599" t="s">
        <v>1415</v>
      </c>
      <c r="I60" s="290">
        <v>1650000.0</v>
      </c>
      <c r="J60" s="290" t="s">
        <v>1416</v>
      </c>
      <c r="K60" s="601" t="s">
        <v>1417</v>
      </c>
      <c r="L60" s="173" t="s">
        <v>12</v>
      </c>
      <c r="M60" s="173" t="s">
        <v>81</v>
      </c>
      <c r="N60" s="599"/>
      <c r="O60" s="173"/>
      <c r="P60" s="291"/>
      <c r="Q60" s="291"/>
      <c r="R60" s="600"/>
      <c r="S60" s="595"/>
      <c r="T60" s="173"/>
      <c r="U60" s="570"/>
      <c r="V60" s="566" t="str">
        <f t="array" ref="V60">LET(행번호, MATCH(1, INDEX(('보고서 검토일지(26년)'!$G:$G=F60) * ('보고서 검토일지(26년)'!$H:$H=G60) * ('보고서 검토일지(26년)'!$I:$I="제안서"), 0), 0), IF(ISNUMBER(행번호), HYPERLINK("#gid=" &amp; "0" &amp; "&amp;range=A" &amp; 행번호, "완료"), "-"))</f>
        <v>-</v>
      </c>
      <c r="W60" s="569" t="str">
        <f t="array" ref="W60">LET(행번호, MATCH(1, INDEX(('보고서 검토일지(26년)'!$G:$G=F60) * ('보고서 검토일지(26년)'!$H:$H=G60) * ('보고서 검토일지(26년)'!$I:$I="최종보고서"), 0), 0), IF(ISNUMBER(행번호), HYPERLINK("#gid=" &amp; "0" &amp; "&amp;range=A" &amp; 행번호, "완료"), "-"))</f>
        <v>-</v>
      </c>
      <c r="X60" s="569" t="str">
        <f t="array" ref="X60">LET(행번호, MATCH(1, INDEX(('보고서 검토일지(26년)'!$G:$G=F60) * ('보고서 검토일지(26년)'!$H:$H=G60) * ('보고서 검토일지(26년)'!$I:$I="완료계"), 0), 0), IF(ISNUMBER(행번호), HYPERLINK("#gid=" &amp; "0" &amp; "&amp;range=A" &amp; 행번호, "완료"), "-"))</f>
        <v>-</v>
      </c>
      <c r="Y60" s="569" t="str">
        <f t="array" ref="Y60">LET(행번호, MATCH(1, INDEX(('보고서 검토일지(26년)'!$G:$G=F60) * ('보고서 검토일지(26년)'!$H:$H=G60) * ('보고서 검토일지(26년)'!$I:$I="청구서"), 0), 0), IF(ISNUMBER(행번호), HYPERLINK("#gid=" &amp; "0" &amp; "&amp;range=A" &amp; 행번호, "완료"), "-"))</f>
        <v>-</v>
      </c>
      <c r="Z60" s="610"/>
      <c r="AA60" s="610"/>
      <c r="AB60" s="610"/>
      <c r="AC60" s="610"/>
    </row>
    <row r="61" ht="22.5" customHeight="1">
      <c r="A61" s="585">
        <v>46126.0</v>
      </c>
      <c r="B61" s="586"/>
      <c r="C61" s="587" t="s">
        <v>1610</v>
      </c>
      <c r="D61" s="587" t="s">
        <v>138</v>
      </c>
      <c r="E61" s="587"/>
      <c r="F61" s="589" t="s">
        <v>1627</v>
      </c>
      <c r="G61" s="590" t="s">
        <v>1628</v>
      </c>
      <c r="H61" s="599" t="s">
        <v>1415</v>
      </c>
      <c r="I61" s="290">
        <v>4.4E7</v>
      </c>
      <c r="J61" s="620" t="s">
        <v>1416</v>
      </c>
      <c r="K61" s="601" t="s">
        <v>1417</v>
      </c>
      <c r="L61" s="173" t="s">
        <v>12</v>
      </c>
      <c r="M61" s="173" t="s">
        <v>1629</v>
      </c>
      <c r="N61" s="599"/>
      <c r="O61" s="173"/>
      <c r="P61" s="291"/>
      <c r="Q61" s="291"/>
      <c r="R61" s="600"/>
      <c r="S61" s="595"/>
      <c r="T61" s="173"/>
      <c r="U61" s="173" t="s">
        <v>1630</v>
      </c>
      <c r="V61" s="597"/>
      <c r="W61" s="597"/>
      <c r="X61" s="597"/>
      <c r="Y61" s="597"/>
      <c r="Z61" s="610"/>
      <c r="AA61" s="610"/>
      <c r="AB61" s="610"/>
      <c r="AC61" s="610"/>
    </row>
    <row r="62" ht="22.5" customHeight="1">
      <c r="A62" s="621">
        <v>46125.0</v>
      </c>
      <c r="B62" s="622"/>
      <c r="C62" s="623" t="s">
        <v>541</v>
      </c>
      <c r="D62" s="623" t="s">
        <v>163</v>
      </c>
      <c r="E62" s="587"/>
      <c r="F62" s="623" t="s">
        <v>640</v>
      </c>
      <c r="G62" s="622" t="s">
        <v>641</v>
      </c>
      <c r="H62" s="568" t="s">
        <v>1415</v>
      </c>
      <c r="I62" s="624">
        <v>440000.0</v>
      </c>
      <c r="J62" s="624" t="s">
        <v>1416</v>
      </c>
      <c r="K62" s="568" t="s">
        <v>1417</v>
      </c>
      <c r="L62" s="568" t="s">
        <v>12</v>
      </c>
      <c r="M62" s="568" t="s">
        <v>81</v>
      </c>
      <c r="N62" s="599" t="s">
        <v>17</v>
      </c>
      <c r="O62" s="173" t="str">
        <f>IF(COUNTIFS('보고서 검토일지(26년)'!$H:$H, $G62, '보고서 검토일지(26년)'!$M:$M, "0", '보고서 검토일지(26년)'!$G:$G, $F62)&gt;0, "완료", "")</f>
        <v>완료</v>
      </c>
      <c r="P62" s="291">
        <v>46125.0</v>
      </c>
      <c r="Q62" s="625"/>
      <c r="R62" s="626"/>
      <c r="S62" s="627"/>
      <c r="T62" s="627"/>
      <c r="U62" s="627"/>
      <c r="V62" s="566" t="str">
        <f t="array" ref="V62">LET(행번호, MATCH(1, INDEX(('보고서 검토일지(26년)'!$G:$G=F62) * ('보고서 검토일지(26년)'!$H:$H=G62) * ('보고서 검토일지(26년)'!$I:$I="제안서"), 0), 0), IF(ISNUMBER(행번호), HYPERLINK("#gid=" &amp; "0" &amp; "&amp;range=A" &amp; 행번호, "완료"), "-"))</f>
        <v>-</v>
      </c>
      <c r="W62" s="567" t="s">
        <v>17</v>
      </c>
      <c r="X62" s="569" t="str">
        <f t="array" ref="X62">LET(행번호, MATCH(1, INDEX(('보고서 검토일지(26년)'!$G:$G=F62) * ('보고서 검토일지(26년)'!$H:$H=G62) * ('보고서 검토일지(26년)'!$I:$I="완료계"), 0), 0), IF(ISNUMBER(행번호), HYPERLINK("#gid=" &amp; "0" &amp; "&amp;range=A" &amp; 행번호, "완료"), "-"))</f>
        <v>-</v>
      </c>
      <c r="Y62" s="569" t="str">
        <f t="array" ref="Y62">LET(행번호, MATCH(1, INDEX(('보고서 검토일지(26년)'!$G:$G=F62) * ('보고서 검토일지(26년)'!$H:$H=G62) * ('보고서 검토일지(26년)'!$I:$I="청구서"), 0), 0), IF(ISNUMBER(행번호), HYPERLINK("#gid=" &amp; "0" &amp; "&amp;range=A" &amp; 행번호, "완료"), "-"))</f>
        <v>-</v>
      </c>
      <c r="Z62" s="628"/>
      <c r="AA62" s="628"/>
      <c r="AB62" s="628"/>
      <c r="AC62" s="628"/>
    </row>
    <row r="63" ht="22.5" customHeight="1">
      <c r="A63" s="585">
        <v>46122.0</v>
      </c>
      <c r="B63" s="629"/>
      <c r="C63" s="587" t="s">
        <v>1613</v>
      </c>
      <c r="D63" s="587" t="s">
        <v>104</v>
      </c>
      <c r="E63" s="587"/>
      <c r="F63" s="587" t="s">
        <v>175</v>
      </c>
      <c r="G63" s="590" t="s">
        <v>183</v>
      </c>
      <c r="H63" s="599" t="s">
        <v>1490</v>
      </c>
      <c r="I63" s="600">
        <v>4000000.0</v>
      </c>
      <c r="J63" s="600">
        <v>4.2E9</v>
      </c>
      <c r="K63" s="173" t="s">
        <v>1417</v>
      </c>
      <c r="L63" s="173" t="s">
        <v>10</v>
      </c>
      <c r="M63" s="173" t="s">
        <v>88</v>
      </c>
      <c r="N63" s="568" t="s">
        <v>17</v>
      </c>
      <c r="O63" s="173" t="str">
        <f>IF(COUNTIFS('보고서 검토일지(26년)'!$H:$H, $G63, '보고서 검토일지(26년)'!$M:$M, "0", '보고서 검토일지(26년)'!$G:$G, $F63)&gt;0, "완료", "")</f>
        <v>완료</v>
      </c>
      <c r="P63" s="291">
        <v>46122.0</v>
      </c>
      <c r="Q63" s="291"/>
      <c r="R63" s="600"/>
      <c r="S63" s="595"/>
      <c r="T63" s="173"/>
      <c r="U63" s="173"/>
      <c r="V63" s="566" t="str">
        <f t="array" ref="V63">LET(행번호, MATCH(1, INDEX(('보고서 검토일지(26년)'!$G:$G=F63) * ('보고서 검토일지(26년)'!$H:$H=G63) * ('보고서 검토일지(26년)'!$I:$I="제안서"), 0), 0), IF(ISNUMBER(행번호), HYPERLINK("#gid=" &amp; "0" &amp; "&amp;range=A" &amp; 행번호, "완료"), "-"))</f>
        <v>-</v>
      </c>
      <c r="W63" s="567" t="s">
        <v>17</v>
      </c>
      <c r="X63" s="569" t="str">
        <f t="array" ref="X63">LET(행번호, MATCH(1, INDEX(('보고서 검토일지(26년)'!$G:$G=F63) * ('보고서 검토일지(26년)'!$H:$H=G63) * ('보고서 검토일지(26년)'!$I:$I="완료계"), 0), 0), IF(ISNUMBER(행번호), HYPERLINK("#gid=" &amp; "0" &amp; "&amp;range=A" &amp; 행번호, "완료"), "-"))</f>
        <v>-</v>
      </c>
      <c r="Y63" s="567" t="s">
        <v>17</v>
      </c>
      <c r="Z63" s="630"/>
      <c r="AA63" s="630"/>
      <c r="AB63" s="630"/>
      <c r="AC63" s="630"/>
    </row>
    <row r="64" ht="22.5" customHeight="1">
      <c r="A64" s="621">
        <v>46122.0</v>
      </c>
      <c r="B64" s="622"/>
      <c r="C64" s="587" t="s">
        <v>1613</v>
      </c>
      <c r="D64" s="587" t="s">
        <v>104</v>
      </c>
      <c r="E64" s="587"/>
      <c r="F64" s="623" t="s">
        <v>420</v>
      </c>
      <c r="G64" s="631" t="s">
        <v>421</v>
      </c>
      <c r="H64" s="568" t="s">
        <v>1415</v>
      </c>
      <c r="I64" s="624">
        <v>550000.0</v>
      </c>
      <c r="J64" s="624">
        <v>9.0E7</v>
      </c>
      <c r="K64" s="568" t="s">
        <v>1417</v>
      </c>
      <c r="L64" s="568" t="s">
        <v>12</v>
      </c>
      <c r="M64" s="568" t="s">
        <v>88</v>
      </c>
      <c r="N64" s="599" t="s">
        <v>17</v>
      </c>
      <c r="O64" s="173" t="str">
        <f>IF(COUNTIFS('보고서 검토일지(26년)'!$H:$H, $G64, '보고서 검토일지(26년)'!$M:$M, "0", '보고서 검토일지(26년)'!$G:$G, $F64)&gt;0, "완료", "")</f>
        <v>완료</v>
      </c>
      <c r="P64" s="291">
        <v>46133.0</v>
      </c>
      <c r="Q64" s="625"/>
      <c r="R64" s="626"/>
      <c r="S64" s="627"/>
      <c r="T64" s="627"/>
      <c r="U64" s="627"/>
      <c r="V64" s="566" t="str">
        <f t="array" ref="V64">LET(행번호, MATCH(1, INDEX(('보고서 검토일지(26년)'!$G:$G=F64) * ('보고서 검토일지(26년)'!$H:$H=G64) * ('보고서 검토일지(26년)'!$I:$I="제안서"), 0), 0), IF(ISNUMBER(행번호), HYPERLINK("#gid=" &amp; "0" &amp; "&amp;range=A" &amp; 행번호, "완료"), "-"))</f>
        <v>-</v>
      </c>
      <c r="W64" s="567" t="s">
        <v>17</v>
      </c>
      <c r="X64" s="567" t="s">
        <v>17</v>
      </c>
      <c r="Y64" s="567" t="s">
        <v>17</v>
      </c>
      <c r="Z64" s="632"/>
      <c r="AA64" s="632"/>
      <c r="AB64" s="632"/>
      <c r="AC64" s="632"/>
    </row>
    <row r="65" ht="22.5" customHeight="1">
      <c r="A65" s="585">
        <v>46120.0</v>
      </c>
      <c r="B65" s="629"/>
      <c r="C65" s="587" t="s">
        <v>1608</v>
      </c>
      <c r="D65" s="587" t="s">
        <v>83</v>
      </c>
      <c r="E65" s="633"/>
      <c r="F65" s="587" t="s">
        <v>646</v>
      </c>
      <c r="G65" s="590" t="s">
        <v>173</v>
      </c>
      <c r="H65" s="599" t="s">
        <v>1415</v>
      </c>
      <c r="I65" s="600">
        <v>440000.0</v>
      </c>
      <c r="J65" s="600" t="s">
        <v>1416</v>
      </c>
      <c r="K65" s="601" t="s">
        <v>1417</v>
      </c>
      <c r="L65" s="173" t="s">
        <v>12</v>
      </c>
      <c r="M65" s="599" t="s">
        <v>81</v>
      </c>
      <c r="N65" s="599" t="s">
        <v>17</v>
      </c>
      <c r="O65" s="173" t="str">
        <f>IF(COUNTIFS('보고서 검토일지(26년)'!$H:$H, $G65, '보고서 검토일지(26년)'!$M:$M, "0", '보고서 검토일지(26년)'!$G:$G, $F65)&gt;0, "완료", "")</f>
        <v>완료</v>
      </c>
      <c r="P65" s="291">
        <v>46125.0</v>
      </c>
      <c r="Q65" s="291"/>
      <c r="R65" s="600"/>
      <c r="S65" s="595"/>
      <c r="T65" s="173"/>
      <c r="U65" s="173"/>
      <c r="V65" s="566"/>
      <c r="W65" s="569"/>
      <c r="X65" s="569"/>
      <c r="Y65" s="569"/>
      <c r="Z65" s="630"/>
      <c r="AA65" s="630"/>
      <c r="AB65" s="630"/>
      <c r="AC65" s="630"/>
    </row>
    <row r="66" ht="22.5" customHeight="1">
      <c r="A66" s="621">
        <v>46120.0</v>
      </c>
      <c r="B66" s="622"/>
      <c r="C66" s="623" t="s">
        <v>1608</v>
      </c>
      <c r="D66" s="623" t="s">
        <v>83</v>
      </c>
      <c r="E66" s="587"/>
      <c r="F66" s="623" t="s">
        <v>646</v>
      </c>
      <c r="G66" s="622" t="s">
        <v>173</v>
      </c>
      <c r="H66" s="568" t="s">
        <v>1415</v>
      </c>
      <c r="I66" s="624">
        <v>440000.0</v>
      </c>
      <c r="J66" s="624" t="s">
        <v>1416</v>
      </c>
      <c r="K66" s="568" t="s">
        <v>1417</v>
      </c>
      <c r="L66" s="568" t="s">
        <v>12</v>
      </c>
      <c r="M66" s="568" t="s">
        <v>81</v>
      </c>
      <c r="N66" s="599" t="s">
        <v>17</v>
      </c>
      <c r="O66" s="173" t="str">
        <f>IF(COUNTIFS('보고서 검토일지(26년)'!$H:$H, $G66, '보고서 검토일지(26년)'!$M:$M, "0", '보고서 검토일지(26년)'!$G:$G, $F66)&gt;0, "완료", "")</f>
        <v>완료</v>
      </c>
      <c r="P66" s="291">
        <v>46125.0</v>
      </c>
      <c r="Q66" s="625"/>
      <c r="R66" s="626"/>
      <c r="S66" s="627"/>
      <c r="T66" s="627"/>
      <c r="U66" s="627"/>
      <c r="V66" s="566" t="str">
        <f t="array" ref="V66">LET(행번호, MATCH(1, INDEX(('보고서 검토일지(26년)'!$G:$G=F66) * ('보고서 검토일지(26년)'!$H:$H=G66) * ('보고서 검토일지(26년)'!$I:$I="제안서"), 0), 0), IF(ISNUMBER(행번호), HYPERLINK("#gid=" &amp; "0" &amp; "&amp;range=A" &amp; 행번호, "완료"), "-"))</f>
        <v>-</v>
      </c>
      <c r="W66" s="567" t="s">
        <v>17</v>
      </c>
      <c r="X66" s="569" t="str">
        <f t="array" ref="X66">LET(행번호, MATCH(1, INDEX(('보고서 검토일지(26년)'!$G:$G=F66) * ('보고서 검토일지(26년)'!$H:$H=G66) * ('보고서 검토일지(26년)'!$I:$I="완료계"), 0), 0), IF(ISNUMBER(행번호), HYPERLINK("#gid=" &amp; "0" &amp; "&amp;range=A" &amp; 행번호, "완료"), "-"))</f>
        <v>-</v>
      </c>
      <c r="Y66" s="569" t="str">
        <f t="array" ref="Y66">LET(행번호, MATCH(1, INDEX(('보고서 검토일지(26년)'!$G:$G=F66) * ('보고서 검토일지(26년)'!$H:$H=G66) * ('보고서 검토일지(26년)'!$I:$I="청구서"), 0), 0), IF(ISNUMBER(행번호), HYPERLINK("#gid=" &amp; "0" &amp; "&amp;range=A" &amp; 행번호, "완료"), "-"))</f>
        <v>-</v>
      </c>
      <c r="Z66" s="632"/>
      <c r="AA66" s="632"/>
      <c r="AB66" s="632"/>
      <c r="AC66" s="632"/>
    </row>
    <row r="67" ht="22.5" customHeight="1">
      <c r="A67" s="621">
        <v>46120.0</v>
      </c>
      <c r="B67" s="622"/>
      <c r="C67" s="623" t="s">
        <v>1613</v>
      </c>
      <c r="D67" s="623" t="s">
        <v>104</v>
      </c>
      <c r="E67" s="587"/>
      <c r="F67" s="623" t="s">
        <v>91</v>
      </c>
      <c r="G67" s="622" t="s">
        <v>247</v>
      </c>
      <c r="H67" s="568" t="s">
        <v>1415</v>
      </c>
      <c r="I67" s="624">
        <v>880000.0</v>
      </c>
      <c r="J67" s="624">
        <v>1.86E8</v>
      </c>
      <c r="K67" s="568" t="s">
        <v>1417</v>
      </c>
      <c r="L67" s="568" t="s">
        <v>12</v>
      </c>
      <c r="M67" s="568" t="s">
        <v>88</v>
      </c>
      <c r="N67" s="599" t="s">
        <v>17</v>
      </c>
      <c r="O67" s="173" t="str">
        <f>IF(COUNTIFS('보고서 검토일지(26년)'!$H:$H, $G67, '보고서 검토일지(26년)'!$M:$M, "0", '보고서 검토일지(26년)'!$G:$G, $F67)&gt;0, "완료", "")</f>
        <v>완료</v>
      </c>
      <c r="P67" s="291">
        <v>46126.0</v>
      </c>
      <c r="Q67" s="625"/>
      <c r="R67" s="626"/>
      <c r="S67" s="627"/>
      <c r="T67" s="627"/>
      <c r="U67" s="634"/>
      <c r="V67" s="566" t="str">
        <f t="array" ref="V67">LET(행번호, MATCH(1, INDEX(('보고서 검토일지(26년)'!$G:$G=F67) * ('보고서 검토일지(26년)'!$H:$H=G67) * ('보고서 검토일지(26년)'!$I:$I="제안서"), 0), 0), IF(ISNUMBER(행번호), HYPERLINK("#gid=" &amp; "0" &amp; "&amp;range=A" &amp; 행번호, "완료"), "-"))</f>
        <v>-</v>
      </c>
      <c r="W67" s="567" t="s">
        <v>17</v>
      </c>
      <c r="X67" s="567" t="s">
        <v>17</v>
      </c>
      <c r="Y67" s="569" t="str">
        <f t="array" ref="Y67">LET(행번호, MATCH(1, INDEX(('보고서 검토일지(26년)'!$G:$G=F67) * ('보고서 검토일지(26년)'!$H:$H=G67) * ('보고서 검토일지(26년)'!$I:$I="청구서"), 0), 0), IF(ISNUMBER(행번호), HYPERLINK("#gid=" &amp; "0" &amp; "&amp;range=A" &amp; 행번호, "완료"), "-"))</f>
        <v>-</v>
      </c>
      <c r="Z67" s="632"/>
      <c r="AA67" s="632"/>
      <c r="AB67" s="632"/>
      <c r="AC67" s="632"/>
    </row>
    <row r="68" ht="22.5" customHeight="1">
      <c r="A68" s="585">
        <v>46119.0</v>
      </c>
      <c r="B68" s="629"/>
      <c r="C68" s="587" t="s">
        <v>1608</v>
      </c>
      <c r="D68" s="587" t="s">
        <v>83</v>
      </c>
      <c r="E68" s="587"/>
      <c r="F68" s="587" t="s">
        <v>1654</v>
      </c>
      <c r="G68" s="590" t="s">
        <v>1655</v>
      </c>
      <c r="H68" s="599" t="s">
        <v>1415</v>
      </c>
      <c r="I68" s="600">
        <v>660000.0</v>
      </c>
      <c r="J68" s="600" t="s">
        <v>1416</v>
      </c>
      <c r="K68" s="173" t="s">
        <v>1417</v>
      </c>
      <c r="L68" s="173" t="s">
        <v>12</v>
      </c>
      <c r="M68" s="599" t="s">
        <v>81</v>
      </c>
      <c r="N68" s="599" t="s">
        <v>17</v>
      </c>
      <c r="O68" s="173"/>
      <c r="P68" s="291">
        <v>46119.0</v>
      </c>
      <c r="Q68" s="291"/>
      <c r="R68" s="600"/>
      <c r="S68" s="595"/>
      <c r="T68" s="173"/>
      <c r="U68" s="173"/>
      <c r="V68" s="566" t="str">
        <f t="array" ref="V68">LET(행번호, MATCH(1, INDEX(('보고서 검토일지(26년)'!$G:$G=F68) * ('보고서 검토일지(26년)'!$H:$H=G68) * ('보고서 검토일지(26년)'!$I:$I="제안서"), 0), 0), IF(ISNUMBER(행번호), HYPERLINK("#gid=" &amp; "0" &amp; "&amp;range=A" &amp; 행번호, "완료"), "-"))</f>
        <v>-</v>
      </c>
      <c r="W68" s="569" t="str">
        <f t="array" ref="W68">LET(행번호, MATCH(1, INDEX(('보고서 검토일지(26년)'!$G:$G=F68) * ('보고서 검토일지(26년)'!$H:$H=G68) * ('보고서 검토일지(26년)'!$I:$I="최종보고서"), 0), 0), IF(ISNUMBER(행번호), HYPERLINK("#gid=" &amp; "0" &amp; "&amp;range=A" &amp; 행번호, "완료"), "-"))</f>
        <v>-</v>
      </c>
      <c r="X68" s="569" t="str">
        <f t="array" ref="X68">LET(행번호, MATCH(1, INDEX(('보고서 검토일지(26년)'!$G:$G=F68) * ('보고서 검토일지(26년)'!$H:$H=G68) * ('보고서 검토일지(26년)'!$I:$I="완료계"), 0), 0), IF(ISNUMBER(행번호), HYPERLINK("#gid=" &amp; "0" &amp; "&amp;range=A" &amp; 행번호, "완료"), "-"))</f>
        <v>-</v>
      </c>
      <c r="Y68" s="569" t="str">
        <f t="array" ref="Y68">LET(행번호, MATCH(1, INDEX(('보고서 검토일지(26년)'!$G:$G=F68) * ('보고서 검토일지(26년)'!$H:$H=G68) * ('보고서 검토일지(26년)'!$I:$I="청구서"), 0), 0), IF(ISNUMBER(행번호), HYPERLINK("#gid=" &amp; "0" &amp; "&amp;range=A" &amp; 행번호, "완료"), "-"))</f>
        <v>-</v>
      </c>
      <c r="Z68" s="630"/>
      <c r="AA68" s="630"/>
      <c r="AB68" s="630"/>
      <c r="AC68" s="630"/>
    </row>
    <row r="69" ht="22.5" customHeight="1">
      <c r="A69" s="230">
        <v>46118.0</v>
      </c>
      <c r="B69" s="240"/>
      <c r="C69" s="231" t="s">
        <v>541</v>
      </c>
      <c r="D69" s="231" t="s">
        <v>163</v>
      </c>
      <c r="E69" s="303"/>
      <c r="F69" s="231" t="s">
        <v>253</v>
      </c>
      <c r="G69" s="234" t="s">
        <v>326</v>
      </c>
      <c r="H69" s="235" t="s">
        <v>1415</v>
      </c>
      <c r="I69" s="239">
        <v>2200000.0</v>
      </c>
      <c r="J69" s="239" t="s">
        <v>1416</v>
      </c>
      <c r="K69" s="237" t="s">
        <v>1417</v>
      </c>
      <c r="L69" s="231" t="s">
        <v>12</v>
      </c>
      <c r="M69" s="235" t="s">
        <v>81</v>
      </c>
      <c r="N69" s="599" t="s">
        <v>17</v>
      </c>
      <c r="O69" s="173" t="str">
        <f>IF(COUNTIFS('보고서 검토일지(26년)'!$H:$H, $G69, '보고서 검토일지(26년)'!$M:$M, "0", '보고서 검토일지(26년)'!$G:$G, $F69)&gt;0, "완료", "")</f>
        <v>완료</v>
      </c>
      <c r="P69" s="230">
        <v>46162.0</v>
      </c>
      <c r="Q69" s="230"/>
      <c r="R69" s="239"/>
      <c r="S69" s="240"/>
      <c r="T69" s="231"/>
      <c r="U69" s="231" t="s">
        <v>1663</v>
      </c>
      <c r="V69" s="566" t="str">
        <f t="array" ref="V69">LET(행번호, MATCH(1, INDEX(('보고서 검토일지(26년)'!$G:$G=F69) * ('보고서 검토일지(26년)'!$H:$H=G69) * ('보고서 검토일지(26년)'!$I:$I="제안서"), 0), 0), IF(ISNUMBER(행번호), HYPERLINK("#gid=" &amp; "0" &amp; "&amp;range=A" &amp; 행번호, "완료"), "-"))</f>
        <v>-</v>
      </c>
      <c r="W69" s="567" t="s">
        <v>17</v>
      </c>
      <c r="X69" s="569" t="str">
        <f t="array" ref="X69">LET(행번호, MATCH(1, INDEX(('보고서 검토일지(26년)'!$G:$G=F69) * ('보고서 검토일지(26년)'!$H:$H=G69) * ('보고서 검토일지(26년)'!$I:$I="완료계"), 0), 0), IF(ISNUMBER(행번호), HYPERLINK("#gid=" &amp; "0" &amp; "&amp;range=A" &amp; 행번호, "완료"), "-"))</f>
        <v>-</v>
      </c>
      <c r="Y69" s="569" t="str">
        <f t="array" ref="Y69">LET(행번호, MATCH(1, INDEX(('보고서 검토일지(26년)'!$G:$G=F69) * ('보고서 검토일지(26년)'!$H:$H=G69) * ('보고서 검토일지(26년)'!$I:$I="청구서"), 0), 0), IF(ISNUMBER(행번호), HYPERLINK("#gid=" &amp; "0" &amp; "&amp;range=A" &amp; 행번호, "완료"), "-"))</f>
        <v>-</v>
      </c>
      <c r="Z69" s="203"/>
      <c r="AA69" s="203"/>
      <c r="AB69" s="203"/>
      <c r="AC69" s="203"/>
    </row>
    <row r="70" ht="22.5" customHeight="1">
      <c r="A70" s="585">
        <v>46115.0</v>
      </c>
      <c r="B70" s="635"/>
      <c r="C70" s="587" t="s">
        <v>1615</v>
      </c>
      <c r="D70" s="587" t="s">
        <v>223</v>
      </c>
      <c r="E70" s="587"/>
      <c r="F70" s="587" t="s">
        <v>1667</v>
      </c>
      <c r="G70" s="590" t="s">
        <v>1668</v>
      </c>
      <c r="H70" s="599" t="s">
        <v>1415</v>
      </c>
      <c r="I70" s="600">
        <v>1650000.0</v>
      </c>
      <c r="J70" s="600" t="s">
        <v>1416</v>
      </c>
      <c r="K70" s="173" t="s">
        <v>1417</v>
      </c>
      <c r="L70" s="173" t="s">
        <v>12</v>
      </c>
      <c r="M70" s="599" t="s">
        <v>81</v>
      </c>
      <c r="N70" s="636"/>
      <c r="O70" s="636"/>
      <c r="P70" s="636"/>
      <c r="Q70" s="636"/>
      <c r="R70" s="636"/>
      <c r="S70" s="636"/>
      <c r="T70" s="636"/>
      <c r="U70" s="636"/>
      <c r="V70" s="566" t="str">
        <f t="array" ref="V70">LET(행번호, MATCH(1, INDEX(('보고서 검토일지(26년)'!$G:$G=F70) * ('보고서 검토일지(26년)'!$H:$H=G70) * ('보고서 검토일지(26년)'!$I:$I="제안서"), 0), 0), IF(ISNUMBER(행번호), HYPERLINK("#gid=" &amp; "0" &amp; "&amp;range=A" &amp; 행번호, "완료"), "-"))</f>
        <v>-</v>
      </c>
      <c r="W70" s="569" t="str">
        <f t="array" ref="W70">LET(행번호, MATCH(1, INDEX(('보고서 검토일지(26년)'!$G:$G=F70) * ('보고서 검토일지(26년)'!$H:$H=G70) * ('보고서 검토일지(26년)'!$I:$I="최종보고서"), 0), 0), IF(ISNUMBER(행번호), HYPERLINK("#gid=" &amp; "0" &amp; "&amp;range=A" &amp; 행번호, "완료"), "-"))</f>
        <v>-</v>
      </c>
      <c r="X70" s="569" t="str">
        <f t="array" ref="X70">LET(행번호, MATCH(1, INDEX(('보고서 검토일지(26년)'!$G:$G=F70) * ('보고서 검토일지(26년)'!$H:$H=G70) * ('보고서 검토일지(26년)'!$I:$I="완료계"), 0), 0), IF(ISNUMBER(행번호), HYPERLINK("#gid=" &amp; "0" &amp; "&amp;range=A" &amp; 행번호, "완료"), "-"))</f>
        <v>-</v>
      </c>
      <c r="Y70" s="569" t="str">
        <f t="array" ref="Y70">LET(행번호, MATCH(1, INDEX(('보고서 검토일지(26년)'!$G:$G=F70) * ('보고서 검토일지(26년)'!$H:$H=G70) * ('보고서 검토일지(26년)'!$I:$I="청구서"), 0), 0), IF(ISNUMBER(행번호), HYPERLINK("#gid=" &amp; "0" &amp; "&amp;range=A" &amp; 행번호, "완료"), "-"))</f>
        <v>-</v>
      </c>
      <c r="Z70" s="637"/>
      <c r="AA70" s="637"/>
      <c r="AB70" s="637"/>
      <c r="AC70" s="637"/>
    </row>
    <row r="71" ht="22.5" customHeight="1">
      <c r="A71" s="585">
        <v>46115.0</v>
      </c>
      <c r="B71" s="635"/>
      <c r="C71" s="587" t="s">
        <v>1634</v>
      </c>
      <c r="D71" s="587" t="s">
        <v>332</v>
      </c>
      <c r="E71" s="587"/>
      <c r="F71" s="587" t="s">
        <v>333</v>
      </c>
      <c r="G71" s="590" t="s">
        <v>334</v>
      </c>
      <c r="H71" s="599" t="s">
        <v>1415</v>
      </c>
      <c r="I71" s="600">
        <v>1100000.0</v>
      </c>
      <c r="J71" s="600" t="s">
        <v>1416</v>
      </c>
      <c r="K71" s="173" t="s">
        <v>1417</v>
      </c>
      <c r="L71" s="173" t="s">
        <v>12</v>
      </c>
      <c r="M71" s="599" t="s">
        <v>81</v>
      </c>
      <c r="N71" s="636"/>
      <c r="O71" s="636"/>
      <c r="P71" s="636"/>
      <c r="Q71" s="636"/>
      <c r="R71" s="636"/>
      <c r="S71" s="636"/>
      <c r="T71" s="636"/>
      <c r="U71" s="636"/>
      <c r="V71" s="566" t="str">
        <f t="array" ref="V71">LET(행번호, MATCH(1, INDEX(('보고서 검토일지(26년)'!$G:$G=F71) * ('보고서 검토일지(26년)'!$H:$H=G71) * ('보고서 검토일지(26년)'!$I:$I="제안서"), 0), 0), IF(ISNUMBER(행번호), HYPERLINK("#gid=" &amp; "0" &amp; "&amp;range=A" &amp; 행번호, "완료"), "-"))</f>
        <v>-</v>
      </c>
      <c r="W71" s="567" t="s">
        <v>17</v>
      </c>
      <c r="X71" s="569" t="str">
        <f t="array" ref="X71">LET(행번호, MATCH(1, INDEX(('보고서 검토일지(26년)'!$G:$G=F71) * ('보고서 검토일지(26년)'!$H:$H=G71) * ('보고서 검토일지(26년)'!$I:$I="완료계"), 0), 0), IF(ISNUMBER(행번호), HYPERLINK("#gid=" &amp; "0" &amp; "&amp;range=A" &amp; 행번호, "완료"), "-"))</f>
        <v>-</v>
      </c>
      <c r="Y71" s="569" t="str">
        <f t="array" ref="Y71">LET(행번호, MATCH(1, INDEX(('보고서 검토일지(26년)'!$G:$G=F71) * ('보고서 검토일지(26년)'!$H:$H=G71) * ('보고서 검토일지(26년)'!$I:$I="청구서"), 0), 0), IF(ISNUMBER(행번호), HYPERLINK("#gid=" &amp; "0" &amp; "&amp;range=A" &amp; 행번호, "완료"), "-"))</f>
        <v>-</v>
      </c>
      <c r="Z71" s="637"/>
      <c r="AA71" s="637"/>
      <c r="AB71" s="637"/>
      <c r="AC71" s="637"/>
    </row>
    <row r="72" ht="22.5" customHeight="1">
      <c r="A72" s="585">
        <v>46115.0</v>
      </c>
      <c r="B72" s="629"/>
      <c r="C72" s="587" t="s">
        <v>541</v>
      </c>
      <c r="D72" s="587" t="s">
        <v>163</v>
      </c>
      <c r="E72" s="587"/>
      <c r="F72" s="587" t="s">
        <v>1676</v>
      </c>
      <c r="G72" s="590" t="s">
        <v>1677</v>
      </c>
      <c r="H72" s="599" t="s">
        <v>1415</v>
      </c>
      <c r="I72" s="600">
        <v>330000.0</v>
      </c>
      <c r="J72" s="600" t="s">
        <v>1678</v>
      </c>
      <c r="K72" s="601" t="s">
        <v>1417</v>
      </c>
      <c r="L72" s="173" t="s">
        <v>12</v>
      </c>
      <c r="M72" s="599" t="s">
        <v>81</v>
      </c>
      <c r="N72" s="599"/>
      <c r="O72" s="173"/>
      <c r="P72" s="291"/>
      <c r="Q72" s="291"/>
      <c r="R72" s="600"/>
      <c r="S72" s="595"/>
      <c r="T72" s="173"/>
      <c r="U72" s="597"/>
      <c r="V72" s="566"/>
      <c r="W72" s="569"/>
      <c r="X72" s="569"/>
      <c r="Y72" s="569"/>
      <c r="Z72" s="610"/>
      <c r="AA72" s="610"/>
      <c r="AB72" s="610"/>
      <c r="AC72" s="610"/>
    </row>
    <row r="73" ht="22.5" customHeight="1">
      <c r="A73" s="585">
        <v>46111.0</v>
      </c>
      <c r="B73" s="629"/>
      <c r="C73" s="587" t="s">
        <v>1613</v>
      </c>
      <c r="D73" s="587" t="s">
        <v>104</v>
      </c>
      <c r="E73" s="587"/>
      <c r="F73" s="587" t="s">
        <v>175</v>
      </c>
      <c r="G73" s="590" t="s">
        <v>181</v>
      </c>
      <c r="H73" s="599" t="s">
        <v>1490</v>
      </c>
      <c r="I73" s="600">
        <v>420000.0</v>
      </c>
      <c r="J73" s="600">
        <v>3.0E7</v>
      </c>
      <c r="K73" s="173" t="s">
        <v>1417</v>
      </c>
      <c r="L73" s="173" t="s">
        <v>10</v>
      </c>
      <c r="M73" s="599" t="s">
        <v>88</v>
      </c>
      <c r="N73" s="599" t="s">
        <v>17</v>
      </c>
      <c r="O73" s="173" t="str">
        <f>IF(COUNTIFS('보고서 검토일지(26년)'!$H:$H, $G73, '보고서 검토일지(26년)'!$M:$M, "0", '보고서 검토일지(26년)'!$G:$G, $F73)&gt;0, "완료", "")</f>
        <v>완료</v>
      </c>
      <c r="P73" s="291">
        <v>46111.0</v>
      </c>
      <c r="Q73" s="291"/>
      <c r="R73" s="600"/>
      <c r="S73" s="595"/>
      <c r="T73" s="596"/>
      <c r="U73" s="173"/>
      <c r="V73" s="566" t="str">
        <f t="array" ref="V73">LET(행번호, MATCH(1, INDEX(('보고서 검토일지(26년)'!$G:$G=F73) * ('보고서 검토일지(26년)'!$H:$H=G73) * ('보고서 검토일지(26년)'!$I:$I="제안서"), 0), 0), IF(ISNUMBER(행번호), HYPERLINK("#gid=" &amp; "0" &amp; "&amp;range=A" &amp; 행번호, "완료"), "-"))</f>
        <v>-</v>
      </c>
      <c r="W73" s="567" t="s">
        <v>17</v>
      </c>
      <c r="X73" s="569" t="str">
        <f t="array" ref="X73">LET(행번호, MATCH(1, INDEX(('보고서 검토일지(26년)'!$G:$G=F73) * ('보고서 검토일지(26년)'!$H:$H=G73) * ('보고서 검토일지(26년)'!$I:$I="완료계"), 0), 0), IF(ISNUMBER(행번호), HYPERLINK("#gid=" &amp; "0" &amp; "&amp;range=A" &amp; 행번호, "완료"), "-"))</f>
        <v>-</v>
      </c>
      <c r="Y73" s="567" t="s">
        <v>17</v>
      </c>
      <c r="Z73" s="630"/>
      <c r="AA73" s="630"/>
      <c r="AB73" s="630"/>
      <c r="AC73" s="630"/>
    </row>
    <row r="74" ht="22.5" customHeight="1">
      <c r="A74" s="585">
        <v>46107.0</v>
      </c>
      <c r="B74" s="629"/>
      <c r="C74" s="587" t="s">
        <v>541</v>
      </c>
      <c r="D74" s="587" t="s">
        <v>163</v>
      </c>
      <c r="E74" s="587"/>
      <c r="F74" s="587" t="s">
        <v>673</v>
      </c>
      <c r="G74" s="590" t="s">
        <v>674</v>
      </c>
      <c r="H74" s="599" t="s">
        <v>1415</v>
      </c>
      <c r="I74" s="600">
        <v>1320000.0</v>
      </c>
      <c r="J74" s="600" t="s">
        <v>1416</v>
      </c>
      <c r="K74" s="173" t="s">
        <v>1417</v>
      </c>
      <c r="L74" s="173" t="s">
        <v>12</v>
      </c>
      <c r="M74" s="599" t="s">
        <v>81</v>
      </c>
      <c r="N74" s="599" t="s">
        <v>17</v>
      </c>
      <c r="O74" s="173" t="str">
        <f>IF(COUNTIFS('보고서 검토일지(26년)'!$H:$H, $G74, '보고서 검토일지(26년)'!$M:$M, "0", '보고서 검토일지(26년)'!$G:$G, $F74)&gt;0, "완료", "")</f>
        <v>완료</v>
      </c>
      <c r="P74" s="291">
        <v>46120.0</v>
      </c>
      <c r="Q74" s="291"/>
      <c r="R74" s="600"/>
      <c r="S74" s="595"/>
      <c r="T74" s="596"/>
      <c r="U74" s="173"/>
      <c r="V74" s="566" t="str">
        <f t="array" ref="V74">LET(행번호, MATCH(1, INDEX(('보고서 검토일지(26년)'!$G:$G=F74) * ('보고서 검토일지(26년)'!$H:$H=G74) * ('보고서 검토일지(26년)'!$I:$I="제안서"), 0), 0), IF(ISNUMBER(행번호), HYPERLINK("#gid=" &amp; "0" &amp; "&amp;range=A" &amp; 행번호, "완료"), "-"))</f>
        <v>-</v>
      </c>
      <c r="W74" s="567" t="s">
        <v>17</v>
      </c>
      <c r="X74" s="569" t="str">
        <f t="array" ref="X74">LET(행번호, MATCH(1, INDEX(('보고서 검토일지(26년)'!$G:$G=F74) * ('보고서 검토일지(26년)'!$H:$H=G74) * ('보고서 검토일지(26년)'!$I:$I="완료계"), 0), 0), IF(ISNUMBER(행번호), HYPERLINK("#gid=" &amp; "0" &amp; "&amp;range=A" &amp; 행번호, "완료"), "-"))</f>
        <v>-</v>
      </c>
      <c r="Y74" s="569" t="str">
        <f t="array" ref="Y74">LET(행번호, MATCH(1, INDEX(('보고서 검토일지(26년)'!$G:$G=F74) * ('보고서 검토일지(26년)'!$H:$H=G74) * ('보고서 검토일지(26년)'!$I:$I="청구서"), 0), 0), IF(ISNUMBER(행번호), HYPERLINK("#gid=" &amp; "0" &amp; "&amp;range=A" &amp; 행번호, "완료"), "-"))</f>
        <v>-</v>
      </c>
      <c r="Z74" s="630"/>
      <c r="AA74" s="630"/>
      <c r="AB74" s="630"/>
      <c r="AC74" s="630"/>
    </row>
    <row r="75" ht="22.5" customHeight="1">
      <c r="A75" s="585">
        <v>46106.0</v>
      </c>
      <c r="B75" s="629"/>
      <c r="C75" s="587" t="s">
        <v>603</v>
      </c>
      <c r="D75" s="587" t="s">
        <v>111</v>
      </c>
      <c r="E75" s="587"/>
      <c r="F75" s="587" t="s">
        <v>797</v>
      </c>
      <c r="G75" s="590" t="s">
        <v>798</v>
      </c>
      <c r="H75" s="599" t="s">
        <v>1415</v>
      </c>
      <c r="I75" s="600">
        <v>1650000.0</v>
      </c>
      <c r="J75" s="600" t="s">
        <v>1416</v>
      </c>
      <c r="K75" s="173" t="s">
        <v>1417</v>
      </c>
      <c r="L75" s="173" t="s">
        <v>12</v>
      </c>
      <c r="M75" s="599" t="s">
        <v>81</v>
      </c>
      <c r="N75" s="599" t="s">
        <v>17</v>
      </c>
      <c r="O75" s="173" t="str">
        <f>IF(COUNTIFS('보고서 검토일지(26년)'!$H:$H, $G75, '보고서 검토일지(26년)'!$M:$M, "0", '보고서 검토일지(26년)'!$G:$G, $F75)&gt;0, "완료", "")</f>
        <v>완료</v>
      </c>
      <c r="P75" s="291"/>
      <c r="Q75" s="291"/>
      <c r="R75" s="600"/>
      <c r="S75" s="595"/>
      <c r="T75" s="596"/>
      <c r="U75" s="173"/>
      <c r="V75" s="566" t="str">
        <f t="array" ref="V75">LET(행번호, MATCH(1, INDEX(('보고서 검토일지(26년)'!$G:$G=F75) * ('보고서 검토일지(26년)'!$H:$H=G75) * ('보고서 검토일지(26년)'!$I:$I="제안서"), 0), 0), IF(ISNUMBER(행번호), HYPERLINK("#gid=" &amp; "0" &amp; "&amp;range=A" &amp; 행번호, "완료"), "-"))</f>
        <v>-</v>
      </c>
      <c r="W75" s="569" t="str">
        <f t="array" ref="W75">LET(행번호, MATCH(1, INDEX(('보고서 검토일지(26년)'!$G:$G=F75) * ('보고서 검토일지(26년)'!$H:$H=G75) * ('보고서 검토일지(26년)'!$I:$I="최종보고서"), 0), 0), IF(ISNUMBER(행번호), HYPERLINK("#gid=" &amp; "0" &amp; "&amp;range=A" &amp; 행번호, "완료"), "-"))</f>
        <v>-</v>
      </c>
      <c r="X75" s="569" t="str">
        <f t="array" ref="X75">LET(행번호, MATCH(1, INDEX(('보고서 검토일지(26년)'!$G:$G=F75) * ('보고서 검토일지(26년)'!$H:$H=G75) * ('보고서 검토일지(26년)'!$I:$I="완료계"), 0), 0), IF(ISNUMBER(행번호), HYPERLINK("#gid=" &amp; "0" &amp; "&amp;range=A" &amp; 행번호, "완료"), "-"))</f>
        <v>-</v>
      </c>
      <c r="Y75" s="569" t="str">
        <f t="array" ref="Y75">LET(행번호, MATCH(1, INDEX(('보고서 검토일지(26년)'!$G:$G=F75) * ('보고서 검토일지(26년)'!$H:$H=G75) * ('보고서 검토일지(26년)'!$I:$I="청구서"), 0), 0), IF(ISNUMBER(행번호), HYPERLINK("#gid=" &amp; "0" &amp; "&amp;range=A" &amp; 행번호, "완료"), "-"))</f>
        <v>-</v>
      </c>
      <c r="Z75" s="630"/>
      <c r="AA75" s="630"/>
      <c r="AB75" s="630"/>
      <c r="AC75" s="630"/>
    </row>
    <row r="76" ht="22.5" customHeight="1">
      <c r="A76" s="585">
        <v>46104.0</v>
      </c>
      <c r="B76" s="629"/>
      <c r="C76" s="587" t="s">
        <v>1608</v>
      </c>
      <c r="D76" s="587" t="s">
        <v>83</v>
      </c>
      <c r="E76" s="587"/>
      <c r="F76" s="587" t="s">
        <v>862</v>
      </c>
      <c r="G76" s="590" t="s">
        <v>859</v>
      </c>
      <c r="H76" s="599" t="s">
        <v>1415</v>
      </c>
      <c r="I76" s="600">
        <v>440000.0</v>
      </c>
      <c r="J76" s="600" t="s">
        <v>1416</v>
      </c>
      <c r="K76" s="173" t="s">
        <v>1417</v>
      </c>
      <c r="L76" s="173" t="s">
        <v>12</v>
      </c>
      <c r="M76" s="599" t="s">
        <v>81</v>
      </c>
      <c r="N76" s="599" t="s">
        <v>17</v>
      </c>
      <c r="O76" s="173" t="str">
        <f>IF(COUNTIFS('보고서 검토일지(26년)'!$H:$H, $G76, '보고서 검토일지(26년)'!$M:$M, "0", '보고서 검토일지(26년)'!$G:$G, $F76)&gt;0, "완료", "")</f>
        <v>완료</v>
      </c>
      <c r="P76" s="291">
        <v>46104.0</v>
      </c>
      <c r="Q76" s="291"/>
      <c r="R76" s="600"/>
      <c r="S76" s="595"/>
      <c r="T76" s="596"/>
      <c r="U76" s="173"/>
      <c r="V76" s="566" t="str">
        <f t="array" ref="V76">LET(행번호, MATCH(1, INDEX(('보고서 검토일지(26년)'!$G:$G=F76) * ('보고서 검토일지(26년)'!$H:$H=G76) * ('보고서 검토일지(26년)'!$I:$I="제안서"), 0), 0), IF(ISNUMBER(행번호), HYPERLINK("#gid=" &amp; "0" &amp; "&amp;range=A" &amp; 행번호, "완료"), "-"))</f>
        <v>-</v>
      </c>
      <c r="W76" s="567" t="s">
        <v>17</v>
      </c>
      <c r="X76" s="569" t="str">
        <f t="array" ref="X76">LET(행번호, MATCH(1, INDEX(('보고서 검토일지(26년)'!$G:$G=F76) * ('보고서 검토일지(26년)'!$H:$H=G76) * ('보고서 검토일지(26년)'!$I:$I="완료계"), 0), 0), IF(ISNUMBER(행번호), HYPERLINK("#gid=" &amp; "0" &amp; "&amp;range=A" &amp; 행번호, "완료"), "-"))</f>
        <v>-</v>
      </c>
      <c r="Y76" s="569" t="str">
        <f t="array" ref="Y76">LET(행번호, MATCH(1, INDEX(('보고서 검토일지(26년)'!$G:$G=F76) * ('보고서 검토일지(26년)'!$H:$H=G76) * ('보고서 검토일지(26년)'!$I:$I="청구서"), 0), 0), IF(ISNUMBER(행번호), HYPERLINK("#gid=" &amp; "0" &amp; "&amp;range=A" &amp; 행번호, "완료"), "-"))</f>
        <v>-</v>
      </c>
      <c r="Z76" s="630"/>
      <c r="AA76" s="630"/>
      <c r="AB76" s="630"/>
      <c r="AC76" s="630"/>
    </row>
    <row r="77" ht="22.5" customHeight="1">
      <c r="A77" s="585">
        <v>46104.0</v>
      </c>
      <c r="B77" s="629"/>
      <c r="C77" s="587" t="s">
        <v>1608</v>
      </c>
      <c r="D77" s="587" t="s">
        <v>83</v>
      </c>
      <c r="E77" s="587"/>
      <c r="F77" s="587" t="s">
        <v>858</v>
      </c>
      <c r="G77" s="590" t="s">
        <v>859</v>
      </c>
      <c r="H77" s="599" t="s">
        <v>1415</v>
      </c>
      <c r="I77" s="600">
        <v>440000.0</v>
      </c>
      <c r="J77" s="600" t="s">
        <v>1416</v>
      </c>
      <c r="K77" s="173" t="s">
        <v>1417</v>
      </c>
      <c r="L77" s="173" t="s">
        <v>12</v>
      </c>
      <c r="M77" s="599" t="s">
        <v>81</v>
      </c>
      <c r="N77" s="599" t="s">
        <v>17</v>
      </c>
      <c r="O77" s="173" t="str">
        <f>IF(COUNTIFS('보고서 검토일지(26년)'!$H:$H, $G77, '보고서 검토일지(26년)'!$M:$M, "0", '보고서 검토일지(26년)'!$G:$G, $F77)&gt;0, "완료", "")</f>
        <v>완료</v>
      </c>
      <c r="P77" s="291">
        <v>46104.0</v>
      </c>
      <c r="Q77" s="291"/>
      <c r="R77" s="600"/>
      <c r="S77" s="595"/>
      <c r="T77" s="596"/>
      <c r="U77" s="173"/>
      <c r="V77" s="566" t="str">
        <f t="array" ref="V77">LET(행번호, MATCH(1, INDEX(('보고서 검토일지(26년)'!$G:$G=F77) * ('보고서 검토일지(26년)'!$H:$H=G77) * ('보고서 검토일지(26년)'!$I:$I="제안서"), 0), 0), IF(ISNUMBER(행번호), HYPERLINK("#gid=" &amp; "0" &amp; "&amp;range=A" &amp; 행번호, "완료"), "-"))</f>
        <v>-</v>
      </c>
      <c r="W77" s="567" t="s">
        <v>17</v>
      </c>
      <c r="X77" s="569" t="str">
        <f t="array" ref="X77">LET(행번호, MATCH(1, INDEX(('보고서 검토일지(26년)'!$G:$G=F77) * ('보고서 검토일지(26년)'!$H:$H=G77) * ('보고서 검토일지(26년)'!$I:$I="완료계"), 0), 0), IF(ISNUMBER(행번호), HYPERLINK("#gid=" &amp; "0" &amp; "&amp;range=A" &amp; 행번호, "완료"), "-"))</f>
        <v>-</v>
      </c>
      <c r="Y77" s="569" t="str">
        <f t="array" ref="Y77">LET(행번호, MATCH(1, INDEX(('보고서 검토일지(26년)'!$G:$G=F77) * ('보고서 검토일지(26년)'!$H:$H=G77) * ('보고서 검토일지(26년)'!$I:$I="청구서"), 0), 0), IF(ISNUMBER(행번호), HYPERLINK("#gid=" &amp; "0" &amp; "&amp;range=A" &amp; 행번호, "완료"), "-"))</f>
        <v>-</v>
      </c>
      <c r="Z77" s="630"/>
      <c r="AA77" s="630"/>
      <c r="AB77" s="630"/>
      <c r="AC77" s="630"/>
    </row>
    <row r="78" ht="22.5" customHeight="1">
      <c r="A78" s="585">
        <v>46099.0</v>
      </c>
      <c r="B78" s="629"/>
      <c r="C78" s="587" t="s">
        <v>603</v>
      </c>
      <c r="D78" s="587" t="s">
        <v>111</v>
      </c>
      <c r="E78" s="587"/>
      <c r="F78" s="587" t="s">
        <v>357</v>
      </c>
      <c r="G78" s="590" t="s">
        <v>895</v>
      </c>
      <c r="H78" s="599" t="s">
        <v>1490</v>
      </c>
      <c r="I78" s="600">
        <v>1650000.0</v>
      </c>
      <c r="J78" s="600">
        <v>4.6E8</v>
      </c>
      <c r="K78" s="173" t="s">
        <v>1417</v>
      </c>
      <c r="L78" s="173" t="s">
        <v>10</v>
      </c>
      <c r="M78" s="599" t="s">
        <v>81</v>
      </c>
      <c r="N78" s="599" t="s">
        <v>17</v>
      </c>
      <c r="O78" s="173" t="str">
        <f>IF(COUNTIFS('보고서 검토일지(26년)'!$H:$H, $G78, '보고서 검토일지(26년)'!$M:$M, "0", '보고서 검토일지(26년)'!$G:$G, $F78)&gt;0, "완료", "")</f>
        <v>완료</v>
      </c>
      <c r="P78" s="638">
        <v>46099.0</v>
      </c>
      <c r="Q78" s="638">
        <v>46100.0</v>
      </c>
      <c r="R78" s="624">
        <v>1650000.0</v>
      </c>
      <c r="S78" s="638">
        <v>46111.0</v>
      </c>
      <c r="T78" s="596"/>
      <c r="U78" s="173"/>
      <c r="V78" s="566" t="str">
        <f t="array" ref="V78">LET(행번호, MATCH(1, INDEX(('보고서 검토일지(26년)'!$G:$G=F78) * ('보고서 검토일지(26년)'!$H:$H=G78) * ('보고서 검토일지(26년)'!$I:$I="제안서"), 0), 0), IF(ISNUMBER(행번호), HYPERLINK("#gid=" &amp; "0" &amp; "&amp;range=A" &amp; 행번호, "완료"), "-"))</f>
        <v>-</v>
      </c>
      <c r="W78" s="567" t="s">
        <v>17</v>
      </c>
      <c r="X78" s="569" t="str">
        <f t="array" ref="X78">LET(행번호, MATCH(1, INDEX(('보고서 검토일지(26년)'!$G:$G=F78) * ('보고서 검토일지(26년)'!$H:$H=G78) * ('보고서 검토일지(26년)'!$I:$I="완료계"), 0), 0), IF(ISNUMBER(행번호), HYPERLINK("#gid=" &amp; "0" &amp; "&amp;range=A" &amp; 행번호, "완료"), "-"))</f>
        <v>-</v>
      </c>
      <c r="Y78" s="567" t="s">
        <v>17</v>
      </c>
      <c r="Z78" s="637"/>
      <c r="AA78" s="637"/>
      <c r="AB78" s="637"/>
      <c r="AC78" s="637"/>
    </row>
    <row r="79" ht="22.5" customHeight="1">
      <c r="A79" s="585">
        <v>46099.0</v>
      </c>
      <c r="B79" s="629"/>
      <c r="C79" s="587" t="s">
        <v>603</v>
      </c>
      <c r="D79" s="587" t="s">
        <v>111</v>
      </c>
      <c r="E79" s="587"/>
      <c r="F79" s="587" t="s">
        <v>357</v>
      </c>
      <c r="G79" s="590" t="s">
        <v>894</v>
      </c>
      <c r="H79" s="599" t="s">
        <v>1490</v>
      </c>
      <c r="I79" s="600">
        <v>2200000.0</v>
      </c>
      <c r="J79" s="600">
        <v>1.853E9</v>
      </c>
      <c r="K79" s="173" t="s">
        <v>1417</v>
      </c>
      <c r="L79" s="173" t="s">
        <v>10</v>
      </c>
      <c r="M79" s="599" t="s">
        <v>81</v>
      </c>
      <c r="N79" s="599" t="s">
        <v>17</v>
      </c>
      <c r="O79" s="173" t="str">
        <f>IF(COUNTIFS('보고서 검토일지(26년)'!$H:$H, $G79, '보고서 검토일지(26년)'!$M:$M, "0", '보고서 검토일지(26년)'!$G:$G, $F79)&gt;0, "완료", "")</f>
        <v>완료</v>
      </c>
      <c r="P79" s="638">
        <v>46099.0</v>
      </c>
      <c r="Q79" s="638">
        <v>46100.0</v>
      </c>
      <c r="R79" s="624">
        <v>2200000.0</v>
      </c>
      <c r="S79" s="638">
        <v>46111.0</v>
      </c>
      <c r="T79" s="596"/>
      <c r="U79" s="173"/>
      <c r="V79" s="566" t="str">
        <f t="array" ref="V79">LET(행번호, MATCH(1, INDEX(('보고서 검토일지(26년)'!$G:$G=F79) * ('보고서 검토일지(26년)'!$H:$H=G79) * ('보고서 검토일지(26년)'!$I:$I="제안서"), 0), 0), IF(ISNUMBER(행번호), HYPERLINK("#gid=" &amp; "0" &amp; "&amp;range=A" &amp; 행번호, "완료"), "-"))</f>
        <v>-</v>
      </c>
      <c r="W79" s="567" t="s">
        <v>17</v>
      </c>
      <c r="X79" s="569" t="str">
        <f t="array" ref="X79">LET(행번호, MATCH(1, INDEX(('보고서 검토일지(26년)'!$G:$G=F79) * ('보고서 검토일지(26년)'!$H:$H=G79) * ('보고서 검토일지(26년)'!$I:$I="완료계"), 0), 0), IF(ISNUMBER(행번호), HYPERLINK("#gid=" &amp; "0" &amp; "&amp;range=A" &amp; 행번호, "완료"), "-"))</f>
        <v>-</v>
      </c>
      <c r="Y79" s="567" t="s">
        <v>17</v>
      </c>
      <c r="Z79" s="637"/>
      <c r="AA79" s="637"/>
      <c r="AB79" s="637"/>
      <c r="AC79" s="637"/>
    </row>
    <row r="80" ht="22.5" customHeight="1">
      <c r="A80" s="585">
        <v>46097.0</v>
      </c>
      <c r="B80" s="635"/>
      <c r="C80" s="587" t="s">
        <v>1613</v>
      </c>
      <c r="D80" s="587" t="s">
        <v>104</v>
      </c>
      <c r="E80" s="587"/>
      <c r="F80" s="587" t="s">
        <v>123</v>
      </c>
      <c r="G80" s="590" t="s">
        <v>698</v>
      </c>
      <c r="H80" s="599" t="s">
        <v>1415</v>
      </c>
      <c r="I80" s="600">
        <v>1430000.0</v>
      </c>
      <c r="J80" s="600">
        <v>5.67E8</v>
      </c>
      <c r="K80" s="173" t="s">
        <v>1417</v>
      </c>
      <c r="L80" s="173" t="s">
        <v>12</v>
      </c>
      <c r="M80" s="599" t="s">
        <v>88</v>
      </c>
      <c r="N80" s="636"/>
      <c r="O80" s="636"/>
      <c r="P80" s="636"/>
      <c r="Q80" s="636"/>
      <c r="R80" s="636"/>
      <c r="S80" s="636"/>
      <c r="T80" s="636"/>
      <c r="U80" s="636"/>
      <c r="V80" s="566" t="str">
        <f t="array" ref="V80">LET(행번호, MATCH(1, INDEX(('보고서 검토일지(26년)'!$G:$G=F80) * ('보고서 검토일지(26년)'!$H:$H=G80) * ('보고서 검토일지(26년)'!$I:$I="제안서"), 0), 0), IF(ISNUMBER(행번호), HYPERLINK("#gid=" &amp; "0" &amp; "&amp;range=A" &amp; 행번호, "완료"), "-"))</f>
        <v>-</v>
      </c>
      <c r="W80" s="569" t="str">
        <f t="array" ref="W80">LET(행번호, MATCH(1, INDEX(('보고서 검토일지(26년)'!$G:$G=F80) * ('보고서 검토일지(26년)'!$H:$H=G80) * ('보고서 검토일지(26년)'!$I:$I="최종보고서"), 0), 0), IF(ISNUMBER(행번호), HYPERLINK("#gid=" &amp; "0" &amp; "&amp;range=A" &amp; 행번호, "완료"), "-"))</f>
        <v>-</v>
      </c>
      <c r="X80" s="569" t="str">
        <f t="array" ref="X80">LET(행번호, MATCH(1, INDEX(('보고서 검토일지(26년)'!$G:$G=F80) * ('보고서 검토일지(26년)'!$H:$H=G80) * ('보고서 검토일지(26년)'!$I:$I="완료계"), 0), 0), IF(ISNUMBER(행번호), HYPERLINK("#gid=" &amp; "0" &amp; "&amp;range=A" &amp; 행번호, "완료"), "-"))</f>
        <v>-</v>
      </c>
      <c r="Y80" s="567" t="s">
        <v>17</v>
      </c>
      <c r="Z80" s="637"/>
      <c r="AA80" s="637"/>
      <c r="AB80" s="637"/>
      <c r="AC80" s="637"/>
    </row>
    <row r="81" ht="22.5" customHeight="1">
      <c r="A81" s="585">
        <v>46097.0</v>
      </c>
      <c r="B81" s="635"/>
      <c r="C81" s="587" t="s">
        <v>603</v>
      </c>
      <c r="D81" s="587" t="s">
        <v>111</v>
      </c>
      <c r="E81" s="587"/>
      <c r="F81" s="587" t="s">
        <v>883</v>
      </c>
      <c r="G81" s="590" t="s">
        <v>495</v>
      </c>
      <c r="H81" s="599" t="s">
        <v>1415</v>
      </c>
      <c r="I81" s="600">
        <v>330000.0</v>
      </c>
      <c r="J81" s="600">
        <v>8.37E8</v>
      </c>
      <c r="K81" s="173" t="s">
        <v>1417</v>
      </c>
      <c r="L81" s="173" t="s">
        <v>12</v>
      </c>
      <c r="M81" s="599" t="s">
        <v>81</v>
      </c>
      <c r="N81" s="599" t="s">
        <v>17</v>
      </c>
      <c r="O81" s="173" t="str">
        <f>IF(COUNTIFS('보고서 검토일지(26년)'!$H:$H, $G81, '보고서 검토일지(26년)'!$M:$M, "0", '보고서 검토일지(26년)'!$G:$G, $F81)&gt;0, "완료", "")</f>
        <v>완료</v>
      </c>
      <c r="P81" s="291">
        <v>46101.0</v>
      </c>
      <c r="Q81" s="291"/>
      <c r="R81" s="600"/>
      <c r="S81" s="636"/>
      <c r="T81" s="636"/>
      <c r="U81" s="636"/>
      <c r="V81" s="566"/>
      <c r="W81" s="569"/>
      <c r="X81" s="569"/>
      <c r="Y81" s="569"/>
      <c r="Z81" s="637"/>
      <c r="AA81" s="637"/>
      <c r="AB81" s="637"/>
      <c r="AC81" s="637"/>
    </row>
    <row r="82" ht="22.5" customHeight="1">
      <c r="A82" s="585">
        <v>46094.0</v>
      </c>
      <c r="B82" s="629"/>
      <c r="C82" s="587" t="s">
        <v>603</v>
      </c>
      <c r="D82" s="587" t="s">
        <v>111</v>
      </c>
      <c r="E82" s="587"/>
      <c r="F82" s="639" t="s">
        <v>91</v>
      </c>
      <c r="G82" s="640" t="s">
        <v>1737</v>
      </c>
      <c r="H82" s="641" t="s">
        <v>1415</v>
      </c>
      <c r="I82" s="624">
        <v>2200000.0</v>
      </c>
      <c r="J82" s="624">
        <v>1.94E9</v>
      </c>
      <c r="K82" s="641" t="s">
        <v>1417</v>
      </c>
      <c r="L82" s="641" t="s">
        <v>12</v>
      </c>
      <c r="M82" s="641" t="s">
        <v>81</v>
      </c>
      <c r="N82" s="170"/>
      <c r="O82" s="173"/>
      <c r="P82" s="642"/>
      <c r="Q82" s="642"/>
      <c r="R82" s="600"/>
      <c r="S82" s="595"/>
      <c r="T82" s="596"/>
      <c r="U82" s="643"/>
      <c r="V82" s="566" t="str">
        <f t="array" ref="V82">LET(행번호, MATCH(1, INDEX(('보고서 검토일지(26년)'!$G:$G=F82) * ('보고서 검토일지(26년)'!$H:$H=G82) * ('보고서 검토일지(26년)'!$I:$I="제안서"), 0), 0), IF(ISNUMBER(행번호), HYPERLINK("#gid=" &amp; "0" &amp; "&amp;range=A" &amp; 행번호, "완료"), "-"))</f>
        <v>-</v>
      </c>
      <c r="W82" s="569" t="str">
        <f t="array" ref="W82">LET(행번호, MATCH(1, INDEX(('보고서 검토일지(26년)'!$G:$G=F82) * ('보고서 검토일지(26년)'!$H:$H=G82) * ('보고서 검토일지(26년)'!$I:$I="최종보고서"), 0), 0), IF(ISNUMBER(행번호), HYPERLINK("#gid=" &amp; "0" &amp; "&amp;range=A" &amp; 행번호, "완료"), "-"))</f>
        <v>-</v>
      </c>
      <c r="X82" s="569" t="str">
        <f t="array" ref="X82">LET(행번호, MATCH(1, INDEX(('보고서 검토일지(26년)'!$G:$G=F82) * ('보고서 검토일지(26년)'!$H:$H=G82) * ('보고서 검토일지(26년)'!$I:$I="완료계"), 0), 0), IF(ISNUMBER(행번호), HYPERLINK("#gid=" &amp; "0" &amp; "&amp;range=A" &amp; 행번호, "완료"), "-"))</f>
        <v>-</v>
      </c>
      <c r="Y82" s="569" t="str">
        <f t="array" ref="Y82">LET(행번호, MATCH(1, INDEX(('보고서 검토일지(26년)'!$G:$G=F82) * ('보고서 검토일지(26년)'!$H:$H=G82) * ('보고서 검토일지(26년)'!$I:$I="청구서"), 0), 0), IF(ISNUMBER(행번호), HYPERLINK("#gid=" &amp; "0" &amp; "&amp;range=A" &amp; 행번호, "완료"), "-"))</f>
        <v>-</v>
      </c>
      <c r="Z82" s="637"/>
      <c r="AA82" s="637"/>
      <c r="AB82" s="637"/>
      <c r="AC82" s="637"/>
    </row>
    <row r="83" ht="22.5" customHeight="1">
      <c r="A83" s="585">
        <v>46093.0</v>
      </c>
      <c r="B83" s="629"/>
      <c r="C83" s="587" t="s">
        <v>603</v>
      </c>
      <c r="D83" s="587" t="s">
        <v>111</v>
      </c>
      <c r="E83" s="587"/>
      <c r="F83" s="587" t="s">
        <v>1738</v>
      </c>
      <c r="G83" s="590" t="s">
        <v>495</v>
      </c>
      <c r="H83" s="599" t="s">
        <v>1415</v>
      </c>
      <c r="I83" s="600">
        <v>660000.0</v>
      </c>
      <c r="J83" s="600">
        <v>3.0E8</v>
      </c>
      <c r="K83" s="173" t="s">
        <v>1417</v>
      </c>
      <c r="L83" s="173" t="s">
        <v>12</v>
      </c>
      <c r="M83" s="599" t="s">
        <v>81</v>
      </c>
      <c r="N83" s="599" t="s">
        <v>17</v>
      </c>
      <c r="O83" s="173" t="str">
        <f>IF(COUNTIFS('보고서 검토일지(26년)'!$H:$H, $G83, '보고서 검토일지(26년)'!$M:$M, "0", '보고서 검토일지(26년)'!$G:$G, $F83)&gt;0, "완료", "")</f>
        <v/>
      </c>
      <c r="P83" s="291">
        <v>46099.0</v>
      </c>
      <c r="Q83" s="642"/>
      <c r="R83" s="600"/>
      <c r="S83" s="595"/>
      <c r="T83" s="596"/>
      <c r="U83" s="643"/>
      <c r="V83" s="566"/>
      <c r="W83" s="569"/>
      <c r="X83" s="569"/>
      <c r="Y83" s="569"/>
      <c r="Z83" s="637"/>
      <c r="AA83" s="637"/>
      <c r="AB83" s="637"/>
      <c r="AC83" s="637"/>
    </row>
    <row r="84" ht="22.5" customHeight="1">
      <c r="A84" s="585">
        <v>46092.0</v>
      </c>
      <c r="B84" s="629"/>
      <c r="C84" s="587" t="s">
        <v>541</v>
      </c>
      <c r="D84" s="587" t="s">
        <v>163</v>
      </c>
      <c r="E84" s="587"/>
      <c r="F84" s="587" t="s">
        <v>1746</v>
      </c>
      <c r="G84" s="590" t="s">
        <v>1747</v>
      </c>
      <c r="H84" s="599" t="s">
        <v>1415</v>
      </c>
      <c r="I84" s="600">
        <v>2750000.0</v>
      </c>
      <c r="J84" s="600" t="s">
        <v>1416</v>
      </c>
      <c r="K84" s="173" t="s">
        <v>1417</v>
      </c>
      <c r="L84" s="173" t="s">
        <v>12</v>
      </c>
      <c r="M84" s="599" t="s">
        <v>81</v>
      </c>
      <c r="N84" s="170"/>
      <c r="O84" s="173"/>
      <c r="P84" s="642"/>
      <c r="Q84" s="642"/>
      <c r="R84" s="600"/>
      <c r="S84" s="595"/>
      <c r="T84" s="596"/>
      <c r="U84" s="643"/>
      <c r="V84" s="566"/>
      <c r="W84" s="569"/>
      <c r="X84" s="569"/>
      <c r="Y84" s="569"/>
      <c r="Z84" s="637"/>
      <c r="AA84" s="637"/>
      <c r="AB84" s="637"/>
      <c r="AC84" s="637"/>
    </row>
    <row r="85" ht="22.5" customHeight="1">
      <c r="A85" s="585">
        <v>46090.0</v>
      </c>
      <c r="B85" s="629"/>
      <c r="C85" s="587" t="s">
        <v>1613</v>
      </c>
      <c r="D85" s="587" t="s">
        <v>104</v>
      </c>
      <c r="E85" s="587"/>
      <c r="F85" s="587" t="s">
        <v>357</v>
      </c>
      <c r="G85" s="590" t="s">
        <v>946</v>
      </c>
      <c r="H85" s="599" t="s">
        <v>1490</v>
      </c>
      <c r="I85" s="600">
        <v>880000.0</v>
      </c>
      <c r="J85" s="600">
        <v>1.3E8</v>
      </c>
      <c r="K85" s="173" t="s">
        <v>1417</v>
      </c>
      <c r="L85" s="173" t="s">
        <v>10</v>
      </c>
      <c r="M85" s="599" t="s">
        <v>88</v>
      </c>
      <c r="N85" s="170" t="s">
        <v>17</v>
      </c>
      <c r="O85" s="173" t="str">
        <f>IF(COUNTIFS('보고서 검토일지(26년)'!$H:$H, $G85, '보고서 검토일지(26년)'!$M:$M, "0", '보고서 검토일지(26년)'!$G:$G, $F85)&gt;0, "완료", "")</f>
        <v>완료</v>
      </c>
      <c r="P85" s="638">
        <v>46090.0</v>
      </c>
      <c r="Q85" s="638">
        <v>46097.0</v>
      </c>
      <c r="R85" s="624">
        <v>880000.0</v>
      </c>
      <c r="S85" s="638">
        <v>46100.0</v>
      </c>
      <c r="T85" s="644"/>
      <c r="U85" s="644"/>
      <c r="V85" s="566" t="str">
        <f t="array" ref="V85">LET(행번호, MATCH(1, INDEX(('보고서 검토일지(26년)'!$G:$G=F85) * ('보고서 검토일지(26년)'!$H:$H=G85) * ('보고서 검토일지(26년)'!$I:$I="제안서"), 0), 0), IF(ISNUMBER(행번호), HYPERLINK("#gid=" &amp; "0" &amp; "&amp;range=A" &amp; 행번호, "완료"), "-"))</f>
        <v>-</v>
      </c>
      <c r="W85" s="567" t="s">
        <v>17</v>
      </c>
      <c r="X85" s="567" t="s">
        <v>17</v>
      </c>
      <c r="Y85" s="567" t="s">
        <v>17</v>
      </c>
      <c r="Z85" s="637"/>
      <c r="AA85" s="637"/>
      <c r="AB85" s="637"/>
      <c r="AC85" s="637"/>
    </row>
    <row r="86" ht="22.5" customHeight="1">
      <c r="A86" s="585">
        <v>46090.0</v>
      </c>
      <c r="B86" s="645"/>
      <c r="C86" s="587" t="s">
        <v>1610</v>
      </c>
      <c r="D86" s="646" t="s">
        <v>138</v>
      </c>
      <c r="E86" s="587"/>
      <c r="F86" s="587" t="s">
        <v>1755</v>
      </c>
      <c r="G86" s="590" t="s">
        <v>1756</v>
      </c>
      <c r="H86" s="599" t="s">
        <v>1415</v>
      </c>
      <c r="I86" s="600">
        <v>3.3E7</v>
      </c>
      <c r="J86" s="600">
        <v>2.99E10</v>
      </c>
      <c r="K86" s="173" t="s">
        <v>1417</v>
      </c>
      <c r="L86" s="173" t="s">
        <v>12</v>
      </c>
      <c r="M86" s="599" t="s">
        <v>1629</v>
      </c>
      <c r="N86" s="170"/>
      <c r="O86" s="173"/>
      <c r="P86" s="642"/>
      <c r="Q86" s="642"/>
      <c r="R86" s="647"/>
      <c r="S86" s="648"/>
      <c r="T86" s="648"/>
      <c r="U86" s="648"/>
      <c r="V86" s="566"/>
      <c r="W86" s="569"/>
      <c r="X86" s="569"/>
      <c r="Y86" s="569"/>
      <c r="Z86" s="637"/>
      <c r="AA86" s="637"/>
      <c r="AB86" s="637"/>
      <c r="AC86" s="637"/>
    </row>
    <row r="87" ht="22.5" customHeight="1">
      <c r="A87" s="585">
        <v>46087.0</v>
      </c>
      <c r="B87" s="629"/>
      <c r="C87" s="587" t="s">
        <v>1608</v>
      </c>
      <c r="D87" s="587" t="s">
        <v>83</v>
      </c>
      <c r="E87" s="587"/>
      <c r="F87" s="587" t="s">
        <v>200</v>
      </c>
      <c r="G87" s="590" t="s">
        <v>1766</v>
      </c>
      <c r="H87" s="599" t="s">
        <v>1415</v>
      </c>
      <c r="I87" s="600">
        <v>330000.0</v>
      </c>
      <c r="J87" s="600">
        <v>1.9285E7</v>
      </c>
      <c r="K87" s="601" t="s">
        <v>1417</v>
      </c>
      <c r="L87" s="173" t="s">
        <v>12</v>
      </c>
      <c r="M87" s="599" t="s">
        <v>81</v>
      </c>
      <c r="N87" s="599"/>
      <c r="O87" s="599"/>
      <c r="P87" s="291"/>
      <c r="Q87" s="291"/>
      <c r="R87" s="600"/>
      <c r="S87" s="595"/>
      <c r="T87" s="173"/>
      <c r="U87" s="597"/>
      <c r="V87" s="597"/>
      <c r="W87" s="597"/>
      <c r="X87" s="597"/>
      <c r="Y87" s="597"/>
      <c r="Z87" s="610"/>
      <c r="AA87" s="610"/>
      <c r="AB87" s="610"/>
      <c r="AC87" s="610"/>
    </row>
    <row r="88" ht="22.5" customHeight="1">
      <c r="A88" s="621">
        <v>46086.0</v>
      </c>
      <c r="B88" s="629"/>
      <c r="C88" s="639" t="s">
        <v>596</v>
      </c>
      <c r="D88" s="639" t="s">
        <v>90</v>
      </c>
      <c r="E88" s="587"/>
      <c r="F88" s="639" t="s">
        <v>123</v>
      </c>
      <c r="G88" s="640" t="s">
        <v>955</v>
      </c>
      <c r="H88" s="641" t="s">
        <v>1415</v>
      </c>
      <c r="I88" s="624">
        <v>990000.0</v>
      </c>
      <c r="J88" s="624">
        <v>3.4E8</v>
      </c>
      <c r="K88" s="641" t="s">
        <v>1417</v>
      </c>
      <c r="L88" s="641" t="s">
        <v>12</v>
      </c>
      <c r="M88" s="641" t="s">
        <v>88</v>
      </c>
      <c r="N88" s="170" t="s">
        <v>17</v>
      </c>
      <c r="O88" s="173" t="str">
        <f>IF(COUNTIFS('보고서 검토일지(26년)'!$H:$H, $G88, '보고서 검토일지(26년)'!$M:$M, "0", '보고서 검토일지(26년)'!$G:$G, $F88)&gt;0, "완료", "")</f>
        <v>완료</v>
      </c>
      <c r="P88" s="642">
        <v>46097.0</v>
      </c>
      <c r="Q88" s="642">
        <v>46097.0</v>
      </c>
      <c r="R88" s="624">
        <v>990000.0</v>
      </c>
      <c r="S88" s="638">
        <v>46107.0</v>
      </c>
      <c r="T88" s="644"/>
      <c r="U88" s="644"/>
      <c r="V88" s="566" t="str">
        <f t="array" ref="V88">LET(행번호, MATCH(1, INDEX(('보고서 검토일지(26년)'!$G:$G=F88) * ('보고서 검토일지(26년)'!$H:$H=G88) * ('보고서 검토일지(26년)'!$I:$I="제안서"), 0), 0), IF(ISNUMBER(행번호), HYPERLINK("#gid=" &amp; "0" &amp; "&amp;range=A" &amp; 행번호, "완료"), "-"))</f>
        <v>-</v>
      </c>
      <c r="W88" s="567" t="s">
        <v>17</v>
      </c>
      <c r="X88" s="567" t="s">
        <v>17</v>
      </c>
      <c r="Y88" s="567" t="s">
        <v>17</v>
      </c>
      <c r="Z88" s="637"/>
      <c r="AA88" s="637"/>
      <c r="AB88" s="637"/>
      <c r="AC88" s="637"/>
    </row>
    <row r="89" ht="22.5" customHeight="1">
      <c r="A89" s="621">
        <v>46086.0</v>
      </c>
      <c r="B89" s="629"/>
      <c r="C89" s="639" t="s">
        <v>596</v>
      </c>
      <c r="D89" s="639" t="s">
        <v>90</v>
      </c>
      <c r="E89" s="587"/>
      <c r="F89" s="639" t="s">
        <v>123</v>
      </c>
      <c r="G89" s="640" t="s">
        <v>953</v>
      </c>
      <c r="H89" s="641" t="s">
        <v>1415</v>
      </c>
      <c r="I89" s="624">
        <v>660000.0</v>
      </c>
      <c r="J89" s="624">
        <v>2.2E8</v>
      </c>
      <c r="K89" s="641" t="s">
        <v>1417</v>
      </c>
      <c r="L89" s="641" t="s">
        <v>12</v>
      </c>
      <c r="M89" s="641" t="s">
        <v>88</v>
      </c>
      <c r="N89" s="170" t="s">
        <v>17</v>
      </c>
      <c r="O89" s="173" t="str">
        <f>IF(COUNTIFS('보고서 검토일지(26년)'!$H:$H, $G89, '보고서 검토일지(26년)'!$M:$M, "0", '보고서 검토일지(26년)'!$G:$G, $F89)&gt;0, "완료", "")</f>
        <v>완료</v>
      </c>
      <c r="P89" s="642">
        <v>46097.0</v>
      </c>
      <c r="Q89" s="642">
        <v>46097.0</v>
      </c>
      <c r="R89" s="624">
        <v>660000.0</v>
      </c>
      <c r="S89" s="638">
        <v>46100.0</v>
      </c>
      <c r="T89" s="644"/>
      <c r="U89" s="644"/>
      <c r="V89" s="566" t="str">
        <f t="array" ref="V89">LET(행번호, MATCH(1, INDEX(('보고서 검토일지(26년)'!$G:$G=F89) * ('보고서 검토일지(26년)'!$H:$H=G89) * ('보고서 검토일지(26년)'!$I:$I="제안서"), 0), 0), IF(ISNUMBER(행번호), HYPERLINK("#gid=" &amp; "0" &amp; "&amp;range=A" &amp; 행번호, "완료"), "-"))</f>
        <v>-</v>
      </c>
      <c r="W89" s="567" t="s">
        <v>17</v>
      </c>
      <c r="X89" s="567" t="s">
        <v>17</v>
      </c>
      <c r="Y89" s="567" t="s">
        <v>17</v>
      </c>
      <c r="Z89" s="637"/>
      <c r="AA89" s="637"/>
      <c r="AB89" s="637"/>
      <c r="AC89" s="637"/>
    </row>
    <row r="90" ht="22.5" customHeight="1">
      <c r="A90" s="585">
        <v>46086.0</v>
      </c>
      <c r="B90" s="629"/>
      <c r="C90" s="587" t="s">
        <v>596</v>
      </c>
      <c r="D90" s="587" t="s">
        <v>90</v>
      </c>
      <c r="E90" s="587"/>
      <c r="F90" s="639" t="s">
        <v>97</v>
      </c>
      <c r="G90" s="640" t="s">
        <v>920</v>
      </c>
      <c r="H90" s="641" t="s">
        <v>1415</v>
      </c>
      <c r="I90" s="624">
        <v>440000.0</v>
      </c>
      <c r="J90" s="624">
        <v>8.0E7</v>
      </c>
      <c r="K90" s="641" t="s">
        <v>1417</v>
      </c>
      <c r="L90" s="641" t="s">
        <v>12</v>
      </c>
      <c r="M90" s="641" t="s">
        <v>88</v>
      </c>
      <c r="N90" s="170" t="s">
        <v>17</v>
      </c>
      <c r="O90" s="173" t="str">
        <f>IF(COUNTIFS('보고서 검토일지(26년)'!$H:$H, $G90, '보고서 검토일지(26년)'!$M:$M, "0", '보고서 검토일지(26년)'!$G:$G, $F90)&gt;0, "완료", "")</f>
        <v>완료</v>
      </c>
      <c r="P90" s="291">
        <v>46100.0</v>
      </c>
      <c r="Q90" s="642"/>
      <c r="R90" s="600"/>
      <c r="S90" s="569"/>
      <c r="T90" s="644"/>
      <c r="U90" s="644"/>
      <c r="V90" s="566" t="str">
        <f t="array" ref="V90">LET(행번호, MATCH(1, INDEX(('보고서 검토일지(26년)'!$G:$G=F90) * ('보고서 검토일지(26년)'!$H:$H=G90) * ('보고서 검토일지(26년)'!$I:$I="제안서"), 0), 0), IF(ISNUMBER(행번호), HYPERLINK("#gid=" &amp; "0" &amp; "&amp;range=A" &amp; 행번호, "완료"), "-"))</f>
        <v>-</v>
      </c>
      <c r="W90" s="567" t="s">
        <v>17</v>
      </c>
      <c r="X90" s="567" t="s">
        <v>17</v>
      </c>
      <c r="Y90" s="569" t="str">
        <f t="array" ref="Y90">LET(행번호, MATCH(1, INDEX(('보고서 검토일지(26년)'!$G:$G=F90) * ('보고서 검토일지(26년)'!$H:$H=G90) * ('보고서 검토일지(26년)'!$I:$I="청구서"), 0), 0), IF(ISNUMBER(행번호), HYPERLINK("#gid=" &amp; "0" &amp; "&amp;range=A" &amp; 행번호, "완료"), "-"))</f>
        <v>-</v>
      </c>
      <c r="Z90" s="637"/>
      <c r="AA90" s="637"/>
      <c r="AB90" s="637"/>
      <c r="AC90" s="637"/>
    </row>
    <row r="91" ht="22.5" customHeight="1">
      <c r="A91" s="585">
        <v>46085.0</v>
      </c>
      <c r="B91" s="629"/>
      <c r="C91" s="587" t="s">
        <v>541</v>
      </c>
      <c r="D91" s="587" t="s">
        <v>163</v>
      </c>
      <c r="E91" s="587"/>
      <c r="F91" s="587" t="s">
        <v>760</v>
      </c>
      <c r="G91" s="590" t="s">
        <v>761</v>
      </c>
      <c r="H91" s="599" t="s">
        <v>1415</v>
      </c>
      <c r="I91" s="600">
        <v>440000.0</v>
      </c>
      <c r="J91" s="600" t="s">
        <v>1416</v>
      </c>
      <c r="K91" s="173" t="s">
        <v>1417</v>
      </c>
      <c r="L91" s="173" t="s">
        <v>12</v>
      </c>
      <c r="M91" s="599" t="s">
        <v>81</v>
      </c>
      <c r="N91" s="599" t="s">
        <v>17</v>
      </c>
      <c r="O91" s="173" t="str">
        <f>IF(COUNTIFS('보고서 검토일지(26년)'!$H:$H, $G91, '보고서 검토일지(26년)'!$M:$M, "0", '보고서 검토일지(26년)'!$G:$G, $F91)&gt;0, "완료", "")</f>
        <v>완료</v>
      </c>
      <c r="P91" s="642">
        <v>46091.0</v>
      </c>
      <c r="Q91" s="642"/>
      <c r="R91" s="624"/>
      <c r="S91" s="569"/>
      <c r="T91" s="644"/>
      <c r="U91" s="644"/>
      <c r="V91" s="566"/>
      <c r="W91" s="569"/>
      <c r="X91" s="569"/>
      <c r="Y91" s="569"/>
      <c r="Z91" s="637"/>
      <c r="AA91" s="637"/>
      <c r="AB91" s="637"/>
      <c r="AC91" s="637"/>
    </row>
    <row r="92" ht="22.5" customHeight="1">
      <c r="A92" s="585">
        <v>46085.0</v>
      </c>
      <c r="B92" s="629"/>
      <c r="C92" s="587" t="s">
        <v>603</v>
      </c>
      <c r="D92" s="587" t="s">
        <v>111</v>
      </c>
      <c r="E92" s="587"/>
      <c r="F92" s="587" t="s">
        <v>995</v>
      </c>
      <c r="G92" s="590" t="s">
        <v>495</v>
      </c>
      <c r="H92" s="599" t="s">
        <v>1415</v>
      </c>
      <c r="I92" s="600">
        <v>660000.0</v>
      </c>
      <c r="J92" s="600">
        <v>3.6E8</v>
      </c>
      <c r="K92" s="601" t="s">
        <v>1417</v>
      </c>
      <c r="L92" s="173" t="s">
        <v>12</v>
      </c>
      <c r="M92" s="599" t="s">
        <v>81</v>
      </c>
      <c r="N92" s="599" t="s">
        <v>17</v>
      </c>
      <c r="O92" s="173" t="str">
        <f>IF(COUNTIFS('보고서 검토일지(26년)'!$H:$H, $G92, '보고서 검토일지(26년)'!$M:$M, "0", '보고서 검토일지(26년)'!$G:$G, $F92)&gt;0, "완료", "")</f>
        <v>완료</v>
      </c>
      <c r="P92" s="291">
        <v>46091.0</v>
      </c>
      <c r="Q92" s="642"/>
      <c r="R92" s="624"/>
      <c r="S92" s="569"/>
      <c r="T92" s="644"/>
      <c r="U92" s="644"/>
      <c r="V92" s="566"/>
      <c r="W92" s="569"/>
      <c r="X92" s="569"/>
      <c r="Y92" s="569"/>
      <c r="Z92" s="637"/>
      <c r="AA92" s="637"/>
      <c r="AB92" s="637"/>
      <c r="AC92" s="637"/>
    </row>
    <row r="93" ht="22.5" customHeight="1">
      <c r="A93" s="585">
        <v>46085.0</v>
      </c>
      <c r="B93" s="629"/>
      <c r="C93" s="587" t="s">
        <v>603</v>
      </c>
      <c r="D93" s="587" t="s">
        <v>111</v>
      </c>
      <c r="E93" s="587"/>
      <c r="F93" s="587" t="s">
        <v>494</v>
      </c>
      <c r="G93" s="590" t="s">
        <v>495</v>
      </c>
      <c r="H93" s="599" t="s">
        <v>1415</v>
      </c>
      <c r="I93" s="600">
        <v>660000.0</v>
      </c>
      <c r="J93" s="600" t="s">
        <v>1416</v>
      </c>
      <c r="K93" s="601" t="s">
        <v>1417</v>
      </c>
      <c r="L93" s="173" t="s">
        <v>12</v>
      </c>
      <c r="M93" s="599" t="s">
        <v>81</v>
      </c>
      <c r="N93" s="599" t="s">
        <v>17</v>
      </c>
      <c r="O93" s="173" t="str">
        <f>IF(COUNTIFS('보고서 검토일지(26년)'!$H:$H, $G93, '보고서 검토일지(26년)'!$M:$M, "0", '보고서 검토일지(26년)'!$G:$G, $F93)&gt;0, "완료", "")</f>
        <v>완료</v>
      </c>
      <c r="P93" s="291">
        <v>46091.0</v>
      </c>
      <c r="Q93" s="642"/>
      <c r="R93" s="624"/>
      <c r="S93" s="569"/>
      <c r="T93" s="644"/>
      <c r="U93" s="644"/>
      <c r="V93" s="566"/>
      <c r="W93" s="569"/>
      <c r="X93" s="569"/>
      <c r="Y93" s="569"/>
      <c r="Z93" s="637"/>
      <c r="AA93" s="637"/>
      <c r="AB93" s="637"/>
      <c r="AC93" s="637"/>
    </row>
    <row r="94" ht="22.5" customHeight="1">
      <c r="A94" s="585">
        <v>46084.0</v>
      </c>
      <c r="B94" s="635"/>
      <c r="C94" s="587" t="s">
        <v>603</v>
      </c>
      <c r="D94" s="587" t="s">
        <v>111</v>
      </c>
      <c r="E94" s="587"/>
      <c r="F94" s="587" t="s">
        <v>1779</v>
      </c>
      <c r="G94" s="590" t="s">
        <v>495</v>
      </c>
      <c r="H94" s="599" t="s">
        <v>1415</v>
      </c>
      <c r="I94" s="600">
        <v>1980000.0</v>
      </c>
      <c r="J94" s="600">
        <v>1.75E8</v>
      </c>
      <c r="K94" s="601" t="s">
        <v>1417</v>
      </c>
      <c r="L94" s="173" t="s">
        <v>12</v>
      </c>
      <c r="M94" s="599" t="s">
        <v>81</v>
      </c>
      <c r="N94" s="599" t="s">
        <v>17</v>
      </c>
      <c r="O94" s="173" t="str">
        <f>IF(COUNTIFS('보고서 검토일지(26년)'!$H:$H, $G94, '보고서 검토일지(26년)'!$M:$M, "0", '보고서 검토일지(26년)'!$G:$G, $F94)&gt;0, "완료", "")</f>
        <v/>
      </c>
      <c r="P94" s="291">
        <v>46106.0</v>
      </c>
      <c r="Q94" s="291"/>
      <c r="R94" s="600"/>
      <c r="S94" s="636"/>
      <c r="T94" s="636"/>
      <c r="U94" s="636"/>
      <c r="V94" s="566"/>
      <c r="W94" s="569"/>
      <c r="X94" s="569"/>
      <c r="Y94" s="569"/>
      <c r="Z94" s="637"/>
      <c r="AA94" s="637"/>
      <c r="AB94" s="637"/>
      <c r="AC94" s="637"/>
    </row>
    <row r="95" ht="22.5" customHeight="1">
      <c r="A95" s="585">
        <v>46080.0</v>
      </c>
      <c r="B95" s="635"/>
      <c r="C95" s="587" t="s">
        <v>596</v>
      </c>
      <c r="D95" s="587" t="s">
        <v>90</v>
      </c>
      <c r="E95" s="587"/>
      <c r="F95" s="587" t="s">
        <v>123</v>
      </c>
      <c r="G95" s="590" t="s">
        <v>1033</v>
      </c>
      <c r="H95" s="599" t="s">
        <v>1415</v>
      </c>
      <c r="I95" s="600">
        <v>660000.0</v>
      </c>
      <c r="J95" s="600">
        <v>2.0E8</v>
      </c>
      <c r="K95" s="173" t="s">
        <v>1417</v>
      </c>
      <c r="L95" s="649" t="s">
        <v>12</v>
      </c>
      <c r="M95" s="599" t="s">
        <v>88</v>
      </c>
      <c r="N95" s="170" t="s">
        <v>17</v>
      </c>
      <c r="O95" s="173" t="str">
        <f>IF(COUNTIFS('보고서 검토일지(26년)'!$H:$H, $G95, '보고서 검토일지(26년)'!$M:$M, "0", '보고서 검토일지(26년)'!$G:$G, $F95)&gt;0, "완료", "")</f>
        <v>완료</v>
      </c>
      <c r="P95" s="642">
        <v>46084.0</v>
      </c>
      <c r="Q95" s="642">
        <v>46090.0</v>
      </c>
      <c r="R95" s="600">
        <v>660000.0</v>
      </c>
      <c r="S95" s="638">
        <v>46093.0</v>
      </c>
      <c r="T95" s="636"/>
      <c r="U95" s="636"/>
      <c r="V95" s="566" t="str">
        <f t="array" ref="V95">LET(행번호, MATCH(1, INDEX(('보고서 검토일지(26년)'!$G:$G=F95) * ('보고서 검토일지(26년)'!$H:$H=G95) * ('보고서 검토일지(26년)'!$I:$I="제안서"), 0), 0), IF(ISNUMBER(행번호), HYPERLINK("#gid=" &amp; "0" &amp; "&amp;range=A" &amp; 행번호, "완료"), "-"))</f>
        <v>-</v>
      </c>
      <c r="W95" s="567" t="s">
        <v>17</v>
      </c>
      <c r="X95" s="567" t="s">
        <v>17</v>
      </c>
      <c r="Y95" s="569" t="str">
        <f t="array" ref="Y95">LET(행번호, MATCH(1, INDEX(('보고서 검토일지(26년)'!$G:$G=F95) * ('보고서 검토일지(26년)'!$H:$H=G95) * ('보고서 검토일지(26년)'!$I:$I="청구서"), 0), 0), IF(ISNUMBER(행번호), HYPERLINK("#gid=" &amp; "0" &amp; "&amp;range=A" &amp; 행번호, "완료"), "-"))</f>
        <v>-</v>
      </c>
      <c r="Z95" s="637"/>
      <c r="AA95" s="637"/>
      <c r="AB95" s="637"/>
      <c r="AC95" s="637"/>
    </row>
    <row r="96" ht="22.5" customHeight="1">
      <c r="A96" s="585">
        <v>46080.0</v>
      </c>
      <c r="B96" s="635"/>
      <c r="C96" s="587" t="s">
        <v>603</v>
      </c>
      <c r="D96" s="587" t="s">
        <v>111</v>
      </c>
      <c r="E96" s="587"/>
      <c r="F96" s="587" t="s">
        <v>872</v>
      </c>
      <c r="G96" s="590" t="s">
        <v>495</v>
      </c>
      <c r="H96" s="599" t="s">
        <v>1415</v>
      </c>
      <c r="I96" s="600">
        <v>1980000.0</v>
      </c>
      <c r="J96" s="600">
        <v>2.5E8</v>
      </c>
      <c r="K96" s="601" t="s">
        <v>1417</v>
      </c>
      <c r="L96" s="173" t="s">
        <v>12</v>
      </c>
      <c r="M96" s="599" t="s">
        <v>81</v>
      </c>
      <c r="N96" s="599" t="s">
        <v>17</v>
      </c>
      <c r="O96" s="173" t="str">
        <f>IF(COUNTIFS('보고서 검토일지(26년)'!$H:$H, $G96, '보고서 검토일지(26년)'!$M:$M, "0", '보고서 검토일지(26년)'!$G:$G, $F96)&gt;0, "완료", "")</f>
        <v>완료</v>
      </c>
      <c r="P96" s="291">
        <v>46105.0</v>
      </c>
      <c r="Q96" s="650"/>
      <c r="R96" s="600"/>
      <c r="S96" s="636"/>
      <c r="T96" s="636"/>
      <c r="U96" s="636"/>
      <c r="V96" s="566"/>
      <c r="W96" s="569"/>
      <c r="X96" s="569"/>
      <c r="Y96" s="569"/>
      <c r="Z96" s="637"/>
      <c r="AA96" s="637"/>
      <c r="AB96" s="637"/>
      <c r="AC96" s="637"/>
    </row>
    <row r="97" ht="22.5" customHeight="1">
      <c r="A97" s="651">
        <v>46080.0</v>
      </c>
      <c r="B97" s="652"/>
      <c r="C97" s="653" t="s">
        <v>603</v>
      </c>
      <c r="D97" s="587" t="s">
        <v>111</v>
      </c>
      <c r="E97" s="587"/>
      <c r="F97" s="653" t="s">
        <v>1780</v>
      </c>
      <c r="G97" s="654" t="s">
        <v>495</v>
      </c>
      <c r="H97" s="655" t="s">
        <v>1415</v>
      </c>
      <c r="I97" s="600">
        <v>550000.0</v>
      </c>
      <c r="J97" s="600" t="s">
        <v>1416</v>
      </c>
      <c r="K97" s="601" t="s">
        <v>1417</v>
      </c>
      <c r="L97" s="601" t="s">
        <v>12</v>
      </c>
      <c r="M97" s="599" t="s">
        <v>81</v>
      </c>
      <c r="N97" s="599"/>
      <c r="O97" s="599"/>
      <c r="P97" s="291"/>
      <c r="Q97" s="291"/>
      <c r="R97" s="600"/>
      <c r="S97" s="656"/>
      <c r="T97" s="601"/>
      <c r="U97" s="597"/>
      <c r="V97" s="566"/>
      <c r="W97" s="569"/>
      <c r="X97" s="569"/>
      <c r="Y97" s="569"/>
      <c r="Z97" s="610"/>
      <c r="AA97" s="610"/>
      <c r="AB97" s="610"/>
      <c r="AC97" s="610"/>
    </row>
    <row r="98" ht="22.5" customHeight="1">
      <c r="A98" s="621">
        <v>46077.0</v>
      </c>
      <c r="B98" s="622"/>
      <c r="C98" s="639" t="s">
        <v>1613</v>
      </c>
      <c r="D98" s="639" t="s">
        <v>90</v>
      </c>
      <c r="E98" s="587"/>
      <c r="F98" s="639" t="s">
        <v>357</v>
      </c>
      <c r="G98" s="640" t="s">
        <v>1077</v>
      </c>
      <c r="H98" s="641" t="s">
        <v>1490</v>
      </c>
      <c r="I98" s="624">
        <v>550000.0</v>
      </c>
      <c r="J98" s="624">
        <v>6.5E7</v>
      </c>
      <c r="K98" s="641" t="s">
        <v>1417</v>
      </c>
      <c r="L98" s="641" t="s">
        <v>10</v>
      </c>
      <c r="M98" s="641" t="s">
        <v>88</v>
      </c>
      <c r="N98" s="599" t="s">
        <v>17</v>
      </c>
      <c r="O98" s="173" t="str">
        <f>IF(COUNTIFS('보고서 검토일지(26년)'!$H:$H, $G98, '보고서 검토일지(26년)'!$M:$M, "0", '보고서 검토일지(26년)'!$G:$G, $F98)&gt;0, "완료", "")</f>
        <v>완료</v>
      </c>
      <c r="P98" s="638">
        <v>46077.0</v>
      </c>
      <c r="Q98" s="638">
        <v>46078.0</v>
      </c>
      <c r="R98" s="624">
        <v>550000.0</v>
      </c>
      <c r="S98" s="638">
        <v>46085.0</v>
      </c>
      <c r="T98" s="657"/>
      <c r="U98" s="568"/>
      <c r="V98" s="566" t="str">
        <f t="array" ref="V98">LET(행번호, MATCH(1, INDEX(('보고서 검토일지(26년)'!$G:$G=F98) * ('보고서 검토일지(26년)'!$H:$H=G98) * ('보고서 검토일지(26년)'!$I:$I="제안서"), 0), 0), IF(ISNUMBER(행번호), HYPERLINK("#gid=" &amp; "0" &amp; "&amp;range=A" &amp; 행번호, "완료"), "-"))</f>
        <v>-</v>
      </c>
      <c r="W98" s="567" t="s">
        <v>17</v>
      </c>
      <c r="X98" s="567" t="s">
        <v>17</v>
      </c>
      <c r="Y98" s="567" t="s">
        <v>17</v>
      </c>
      <c r="Z98" s="637"/>
      <c r="AA98" s="637"/>
      <c r="AB98" s="637"/>
      <c r="AC98" s="637"/>
    </row>
    <row r="99" ht="22.5" customHeight="1">
      <c r="A99" s="621">
        <v>46077.0</v>
      </c>
      <c r="B99" s="622"/>
      <c r="C99" s="639" t="s">
        <v>1613</v>
      </c>
      <c r="D99" s="639" t="s">
        <v>104</v>
      </c>
      <c r="E99" s="587"/>
      <c r="F99" s="639" t="s">
        <v>123</v>
      </c>
      <c r="G99" s="640" t="s">
        <v>1036</v>
      </c>
      <c r="H99" s="641" t="s">
        <v>1415</v>
      </c>
      <c r="I99" s="624">
        <v>880000.0</v>
      </c>
      <c r="J99" s="624">
        <v>1.5E8</v>
      </c>
      <c r="K99" s="641" t="s">
        <v>1417</v>
      </c>
      <c r="L99" s="641" t="s">
        <v>12</v>
      </c>
      <c r="M99" s="641" t="s">
        <v>88</v>
      </c>
      <c r="N99" s="170" t="s">
        <v>17</v>
      </c>
      <c r="O99" s="173" t="str">
        <f>IF(COUNTIFS('보고서 검토일지(26년)'!$H:$H, $G99, '보고서 검토일지(26년)'!$M:$M, "0", '보고서 검토일지(26년)'!$G:$G, $F99)&gt;0, "완료", "")</f>
        <v>완료</v>
      </c>
      <c r="P99" s="642">
        <v>46084.0</v>
      </c>
      <c r="Q99" s="642">
        <v>46084.0</v>
      </c>
      <c r="R99" s="624">
        <v>880000.0</v>
      </c>
      <c r="S99" s="638">
        <v>46091.0</v>
      </c>
      <c r="T99" s="657"/>
      <c r="U99" s="568"/>
      <c r="V99" s="566" t="str">
        <f t="array" ref="V99">LET(행번호, MATCH(1, INDEX(('보고서 검토일지(26년)'!$G:$G=F99) * ('보고서 검토일지(26년)'!$H:$H=G99) * ('보고서 검토일지(26년)'!$I:$I="제안서"), 0), 0), IF(ISNUMBER(행번호), HYPERLINK("#gid=" &amp; "0" &amp; "&amp;range=A" &amp; 행번호, "완료"), "-"))</f>
        <v>-</v>
      </c>
      <c r="W99" s="567" t="s">
        <v>17</v>
      </c>
      <c r="X99" s="567" t="s">
        <v>17</v>
      </c>
      <c r="Y99" s="567" t="s">
        <v>17</v>
      </c>
      <c r="Z99" s="658"/>
      <c r="AA99" s="658"/>
      <c r="AB99" s="658"/>
      <c r="AC99" s="658"/>
    </row>
    <row r="100" ht="22.5" customHeight="1">
      <c r="A100" s="659">
        <v>46076.0</v>
      </c>
      <c r="B100" s="645"/>
      <c r="C100" s="646" t="s">
        <v>1613</v>
      </c>
      <c r="D100" s="587" t="s">
        <v>104</v>
      </c>
      <c r="E100" s="587"/>
      <c r="F100" s="660" t="s">
        <v>91</v>
      </c>
      <c r="G100" s="645" t="s">
        <v>1052</v>
      </c>
      <c r="H100" s="661" t="s">
        <v>1415</v>
      </c>
      <c r="I100" s="662">
        <v>990000.0</v>
      </c>
      <c r="J100" s="662">
        <v>3.5E8</v>
      </c>
      <c r="K100" s="661" t="s">
        <v>1417</v>
      </c>
      <c r="L100" s="663" t="s">
        <v>12</v>
      </c>
      <c r="M100" s="170" t="s">
        <v>88</v>
      </c>
      <c r="N100" s="664" t="s">
        <v>17</v>
      </c>
      <c r="O100" s="173" t="str">
        <f>IF(COUNTIFS('보고서 검토일지(26년)'!$H:$H, $G100, '보고서 검토일지(26년)'!$M:$M, "0", '보고서 검토일지(26년)'!$G:$G, $F100)&gt;0, "완료", "")</f>
        <v>완료</v>
      </c>
      <c r="P100" s="291">
        <v>46078.0</v>
      </c>
      <c r="Q100" s="665"/>
      <c r="R100" s="648"/>
      <c r="S100" s="648"/>
      <c r="T100" s="648"/>
      <c r="U100" s="648"/>
      <c r="V100" s="566" t="str">
        <f t="array" ref="V100">LET(행번호, MATCH(1, INDEX(('보고서 검토일지(26년)'!$G:$G=F100) * ('보고서 검토일지(26년)'!$H:$H=G100) * ('보고서 검토일지(26년)'!$I:$I="제안서"), 0), 0), IF(ISNUMBER(행번호), HYPERLINK("#gid=" &amp; "0" &amp; "&amp;range=A" &amp; 행번호, "완료"), "-"))</f>
        <v>-</v>
      </c>
      <c r="W100" s="567" t="s">
        <v>17</v>
      </c>
      <c r="X100" s="567" t="s">
        <v>17</v>
      </c>
      <c r="Y100" s="569" t="str">
        <f t="array" ref="Y100">LET(행번호, MATCH(1, INDEX(('보고서 검토일지(26년)'!$G:$G=F100) * ('보고서 검토일지(26년)'!$H:$H=G100) * ('보고서 검토일지(26년)'!$I:$I="청구서"), 0), 0), IF(ISNUMBER(행번호), HYPERLINK("#gid=" &amp; "0" &amp; "&amp;range=A" &amp; 행번호, "완료"), "-"))</f>
        <v>-</v>
      </c>
      <c r="Z100" s="637"/>
      <c r="AA100" s="637"/>
      <c r="AB100" s="637"/>
      <c r="AC100" s="637"/>
    </row>
    <row r="101" ht="22.5" customHeight="1">
      <c r="A101" s="621">
        <v>46073.0</v>
      </c>
      <c r="B101" s="622"/>
      <c r="C101" s="587" t="s">
        <v>1613</v>
      </c>
      <c r="D101" s="587" t="s">
        <v>104</v>
      </c>
      <c r="E101" s="587"/>
      <c r="F101" s="623" t="s">
        <v>123</v>
      </c>
      <c r="G101" s="622" t="s">
        <v>1020</v>
      </c>
      <c r="H101" s="568" t="s">
        <v>1415</v>
      </c>
      <c r="I101" s="624">
        <v>1000000.0</v>
      </c>
      <c r="J101" s="624">
        <v>2.0E8</v>
      </c>
      <c r="K101" s="568" t="s">
        <v>1417</v>
      </c>
      <c r="L101" s="568" t="s">
        <v>12</v>
      </c>
      <c r="M101" s="568" t="s">
        <v>88</v>
      </c>
      <c r="N101" s="664" t="s">
        <v>17</v>
      </c>
      <c r="O101" s="173" t="str">
        <f>IF(COUNTIFS('보고서 검토일지(26년)'!$H:$H, $G101, '보고서 검토일지(26년)'!$M:$M, "0", '보고서 검토일지(26년)'!$G:$G, $F101)&gt;0, "완료", "")</f>
        <v>완료</v>
      </c>
      <c r="P101" s="291">
        <v>46086.0</v>
      </c>
      <c r="Q101" s="291">
        <v>46086.0</v>
      </c>
      <c r="R101" s="624">
        <v>1000000.0</v>
      </c>
      <c r="S101" s="638">
        <v>46093.0</v>
      </c>
      <c r="T101" s="636"/>
      <c r="U101" s="636"/>
      <c r="V101" s="566" t="str">
        <f t="array" ref="V101">LET(행번호, MATCH(1, INDEX(('보고서 검토일지(26년)'!$G:$G=F101) * ('보고서 검토일지(26년)'!$H:$H=G101) * ('보고서 검토일지(26년)'!$I:$I="제안서"), 0), 0), IF(ISNUMBER(행번호), HYPERLINK("#gid=" &amp; "0" &amp; "&amp;range=A" &amp; 행번호, "완료"), "-"))</f>
        <v>-</v>
      </c>
      <c r="W101" s="567" t="s">
        <v>17</v>
      </c>
      <c r="X101" s="567" t="s">
        <v>17</v>
      </c>
      <c r="Y101" s="567" t="s">
        <v>17</v>
      </c>
      <c r="Z101" s="637"/>
      <c r="AA101" s="637"/>
      <c r="AB101" s="637"/>
      <c r="AC101" s="637"/>
    </row>
    <row r="102" ht="22.5" customHeight="1">
      <c r="A102" s="621">
        <v>46064.0</v>
      </c>
      <c r="B102" s="622"/>
      <c r="C102" s="623" t="s">
        <v>596</v>
      </c>
      <c r="D102" s="623" t="s">
        <v>90</v>
      </c>
      <c r="E102" s="587"/>
      <c r="F102" s="623" t="s">
        <v>357</v>
      </c>
      <c r="G102" s="622" t="s">
        <v>1143</v>
      </c>
      <c r="H102" s="568" t="s">
        <v>1490</v>
      </c>
      <c r="I102" s="624">
        <v>550000.0</v>
      </c>
      <c r="J102" s="624">
        <v>9.0E7</v>
      </c>
      <c r="K102" s="568" t="s">
        <v>1417</v>
      </c>
      <c r="L102" s="568" t="s">
        <v>10</v>
      </c>
      <c r="M102" s="568" t="s">
        <v>88</v>
      </c>
      <c r="N102" s="568" t="s">
        <v>17</v>
      </c>
      <c r="O102" s="568" t="str">
        <f>IF(COUNTIFS('보고서 검토일지(26년)'!$H:$H, $G102, '보고서 검토일지(26년)'!$M:$M, "0", '보고서 검토일지(26년)'!$G:$G, $F102)&gt;0, "완료", "")</f>
        <v>완료</v>
      </c>
      <c r="P102" s="638">
        <v>46064.0</v>
      </c>
      <c r="Q102" s="638">
        <v>46064.0</v>
      </c>
      <c r="R102" s="624">
        <v>550000.0</v>
      </c>
      <c r="S102" s="638">
        <v>46066.0</v>
      </c>
      <c r="T102" s="627"/>
      <c r="U102" s="627"/>
      <c r="V102" s="566" t="str">
        <f t="array" ref="V102">LET(행번호, MATCH(1, INDEX(('보고서 검토일지(26년)'!$G:$G=F102) * ('보고서 검토일지(26년)'!$H:$H=G102) * ('보고서 검토일지(26년)'!$I:$I="제안서"), 0), 0), IF(ISNUMBER(행번호), HYPERLINK("#gid=" &amp; "0" &amp; "&amp;range=A" &amp; 행번호, "완료"), "-"))</f>
        <v>-</v>
      </c>
      <c r="W102" s="567" t="s">
        <v>17</v>
      </c>
      <c r="X102" s="567" t="s">
        <v>17</v>
      </c>
      <c r="Y102" s="567" t="s">
        <v>17</v>
      </c>
      <c r="Z102" s="666"/>
      <c r="AA102" s="666"/>
      <c r="AB102" s="666"/>
      <c r="AC102" s="666"/>
    </row>
    <row r="103" ht="22.5" customHeight="1">
      <c r="A103" s="621">
        <v>46064.0</v>
      </c>
      <c r="B103" s="622"/>
      <c r="C103" s="623" t="s">
        <v>596</v>
      </c>
      <c r="D103" s="623" t="s">
        <v>90</v>
      </c>
      <c r="E103" s="587"/>
      <c r="F103" s="623" t="s">
        <v>357</v>
      </c>
      <c r="G103" s="622" t="s">
        <v>1140</v>
      </c>
      <c r="H103" s="568" t="s">
        <v>1490</v>
      </c>
      <c r="I103" s="624">
        <v>550000.0</v>
      </c>
      <c r="J103" s="624">
        <v>7.0E7</v>
      </c>
      <c r="K103" s="568" t="s">
        <v>1417</v>
      </c>
      <c r="L103" s="568" t="s">
        <v>10</v>
      </c>
      <c r="M103" s="568" t="s">
        <v>88</v>
      </c>
      <c r="N103" s="568" t="s">
        <v>17</v>
      </c>
      <c r="O103" s="568" t="str">
        <f>IF(COUNTIFS('보고서 검토일지(26년)'!$H:$H, $G103, '보고서 검토일지(26년)'!$M:$M, "0", '보고서 검토일지(26년)'!$G:$G, $F103)&gt;0, "완료", "")</f>
        <v>완료</v>
      </c>
      <c r="P103" s="638">
        <v>46064.0</v>
      </c>
      <c r="Q103" s="638">
        <v>46064.0</v>
      </c>
      <c r="R103" s="624">
        <v>550000.0</v>
      </c>
      <c r="S103" s="638">
        <v>46078.0</v>
      </c>
      <c r="T103" s="627"/>
      <c r="U103" s="627"/>
      <c r="V103" s="568" t="str">
        <f t="array" ref="V103">LET(행번호, MATCH(1, INDEX(('보고서 검토일지(26년)'!$G:$G=F103) * ('보고서 검토일지(26년)'!$H:$H=G103) * ('보고서 검토일지(26년)'!$I:$I="제안서"), 0), 0), IF(ISNUMBER(행번호), HYPERLINK("#gid=" &amp; "0" &amp; "&amp;range=A" &amp; 행번호, "완료"), "-"))</f>
        <v>-</v>
      </c>
      <c r="W103" s="667" t="s">
        <v>17</v>
      </c>
      <c r="X103" s="667" t="s">
        <v>17</v>
      </c>
      <c r="Y103" s="667" t="s">
        <v>17</v>
      </c>
      <c r="Z103" s="666"/>
      <c r="AA103" s="666"/>
      <c r="AB103" s="666"/>
      <c r="AC103" s="666"/>
    </row>
    <row r="104" ht="22.5" customHeight="1">
      <c r="A104" s="585">
        <v>46062.0</v>
      </c>
      <c r="B104" s="635"/>
      <c r="C104" s="587" t="s">
        <v>596</v>
      </c>
      <c r="D104" s="587" t="s">
        <v>90</v>
      </c>
      <c r="E104" s="587"/>
      <c r="F104" s="668" t="s">
        <v>357</v>
      </c>
      <c r="G104" s="669" t="s">
        <v>1182</v>
      </c>
      <c r="H104" s="599" t="s">
        <v>1490</v>
      </c>
      <c r="I104" s="600">
        <v>550000.0</v>
      </c>
      <c r="J104" s="600">
        <v>1.0E8</v>
      </c>
      <c r="K104" s="599" t="s">
        <v>1417</v>
      </c>
      <c r="L104" s="599" t="s">
        <v>10</v>
      </c>
      <c r="M104" s="599" t="s">
        <v>88</v>
      </c>
      <c r="N104" s="599" t="s">
        <v>17</v>
      </c>
      <c r="O104" s="173" t="str">
        <f>IF(COUNTIFS('보고서 검토일지(26년)'!$H:$H, $G104, '보고서 검토일지(26년)'!$M:$M, "0", '보고서 검토일지(26년)'!$G:$G, $F104)&gt;0, "완료", "")</f>
        <v>완료</v>
      </c>
      <c r="P104" s="638">
        <v>46062.0</v>
      </c>
      <c r="Q104" s="638">
        <v>46062.0</v>
      </c>
      <c r="R104" s="624">
        <v>550000.0</v>
      </c>
      <c r="S104" s="638">
        <v>46066.0</v>
      </c>
      <c r="T104" s="644"/>
      <c r="U104" s="627"/>
      <c r="V104" s="568" t="str">
        <f t="array" ref="V104">LET(행번호, MATCH(1, INDEX(('보고서 검토일지(26년)'!$G:$G=F104) * ('보고서 검토일지(26년)'!$H:$H=G104) * ('보고서 검토일지(26년)'!$I:$I="제안서"), 0), 0), IF(ISNUMBER(행번호), HYPERLINK("#gid=" &amp; "0" &amp; "&amp;range=A" &amp; 행번호, "완료"), "-"))</f>
        <v>-</v>
      </c>
      <c r="W104" s="667" t="s">
        <v>17</v>
      </c>
      <c r="X104" s="670" t="str">
        <f t="array" ref="X104">LET(행번호, MATCH(1, INDEX(('보고서 검토일지(26년)'!$G:$G=F104) * ('보고서 검토일지(26년)'!$H:$H=G104) * ('보고서 검토일지(26년)'!$I:$I="완료계"), 0), 0), IF(ISNUMBER(행번호), HYPERLINK("#gid=" &amp; "0" &amp; "&amp;range=A" &amp; 행번호, "완료"), "-"))</f>
        <v>-</v>
      </c>
      <c r="Y104" s="670" t="str">
        <f t="array" ref="Y104">LET(행번호, MATCH(1, INDEX(('보고서 검토일지(26년)'!$G:$G=F104) * ('보고서 검토일지(26년)'!$H:$H=G104) * ('보고서 검토일지(26년)'!$I:$I="청구서"), 0), 0), IF(ISNUMBER(행번호), HYPERLINK("#gid=" &amp; "0" &amp; "&amp;range=A" &amp; 행번호, "완료"), "-"))</f>
        <v>-</v>
      </c>
      <c r="Z104" s="637"/>
      <c r="AA104" s="637"/>
      <c r="AB104" s="637"/>
      <c r="AC104" s="637"/>
    </row>
    <row r="105" ht="22.5" customHeight="1">
      <c r="A105" s="621">
        <v>46059.0</v>
      </c>
      <c r="B105" s="622"/>
      <c r="C105" s="623" t="s">
        <v>596</v>
      </c>
      <c r="D105" s="623" t="s">
        <v>90</v>
      </c>
      <c r="E105" s="587"/>
      <c r="F105" s="623" t="s">
        <v>357</v>
      </c>
      <c r="G105" s="622" t="s">
        <v>1197</v>
      </c>
      <c r="H105" s="568" t="s">
        <v>1490</v>
      </c>
      <c r="I105" s="624">
        <v>440000.0</v>
      </c>
      <c r="J105" s="624">
        <v>4.8E7</v>
      </c>
      <c r="K105" s="568" t="s">
        <v>1417</v>
      </c>
      <c r="L105" s="664" t="s">
        <v>10</v>
      </c>
      <c r="M105" s="568" t="s">
        <v>88</v>
      </c>
      <c r="N105" s="568" t="s">
        <v>17</v>
      </c>
      <c r="O105" s="173" t="str">
        <f>IF(COUNTIFS('보고서 검토일지(26년)'!$H:$H, $G105, '보고서 검토일지(26년)'!$M:$M, "0", '보고서 검토일지(26년)'!$G:$G, $F105)&gt;0, "완료", "")</f>
        <v>완료</v>
      </c>
      <c r="P105" s="638">
        <v>46059.0</v>
      </c>
      <c r="Q105" s="638">
        <v>46059.0</v>
      </c>
      <c r="R105" s="624">
        <v>440000.0</v>
      </c>
      <c r="S105" s="638">
        <v>46073.0</v>
      </c>
      <c r="T105" s="627"/>
      <c r="U105" s="627"/>
      <c r="V105" s="568" t="str">
        <f t="array" ref="V105">LET(행번호, MATCH(1, INDEX(('보고서 검토일지(26년)'!$G:$G=F105) * ('보고서 검토일지(26년)'!$H:$H=G105) * ('보고서 검토일지(26년)'!$I:$I="제안서"), 0), 0), IF(ISNUMBER(행번호), HYPERLINK("#gid=" &amp; "0" &amp; "&amp;range=A" &amp; 행번호, "완료"), "-"))</f>
        <v>-</v>
      </c>
      <c r="W105" s="667" t="s">
        <v>17</v>
      </c>
      <c r="X105" s="670" t="str">
        <f t="array" ref="X105">LET(행번호, MATCH(1, INDEX(('보고서 검토일지(26년)'!$G:$G=F105) * ('보고서 검토일지(26년)'!$H:$H=G105) * ('보고서 검토일지(26년)'!$I:$I="완료계"), 0), 0), IF(ISNUMBER(행번호), HYPERLINK("#gid=" &amp; "0" &amp; "&amp;range=A" &amp; 행번호, "완료"), "-"))</f>
        <v>-</v>
      </c>
      <c r="Y105" s="670" t="str">
        <f t="array" ref="Y105">LET(행번호, MATCH(1, INDEX(('보고서 검토일지(26년)'!$G:$G=F105) * ('보고서 검토일지(26년)'!$H:$H=G105) * ('보고서 검토일지(26년)'!$I:$I="청구서"), 0), 0), IF(ISNUMBER(행번호), HYPERLINK("#gid=" &amp; "0" &amp; "&amp;range=A" &amp; 행번호, "완료"), "-"))</f>
        <v>-</v>
      </c>
      <c r="Z105" s="637"/>
      <c r="AA105" s="637"/>
      <c r="AB105" s="637"/>
      <c r="AC105" s="637"/>
    </row>
    <row r="106" ht="22.5" customHeight="1">
      <c r="A106" s="585">
        <v>46058.0</v>
      </c>
      <c r="B106" s="629"/>
      <c r="C106" s="587" t="s">
        <v>1613</v>
      </c>
      <c r="D106" s="587" t="s">
        <v>104</v>
      </c>
      <c r="E106" s="587"/>
      <c r="F106" s="587" t="s">
        <v>357</v>
      </c>
      <c r="G106" s="590" t="s">
        <v>1207</v>
      </c>
      <c r="H106" s="671" t="s">
        <v>1490</v>
      </c>
      <c r="I106" s="600">
        <v>880000.0</v>
      </c>
      <c r="J106" s="600">
        <v>2.0E8</v>
      </c>
      <c r="K106" s="173" t="s">
        <v>1417</v>
      </c>
      <c r="L106" s="173" t="s">
        <v>10</v>
      </c>
      <c r="M106" s="173" t="s">
        <v>88</v>
      </c>
      <c r="N106" s="173" t="s">
        <v>17</v>
      </c>
      <c r="O106" s="173" t="str">
        <f>IF(COUNTIFS('보고서 검토일지(26년)'!$H:$H, $G106, '보고서 검토일지(26년)'!$M:$M, "0", '보고서 검토일지(26년)'!$G:$G, $F106)&gt;0, "완료", "")</f>
        <v>완료</v>
      </c>
      <c r="P106" s="638">
        <v>46058.0</v>
      </c>
      <c r="Q106" s="638">
        <v>46058.0</v>
      </c>
      <c r="R106" s="624">
        <v>880000.0</v>
      </c>
      <c r="S106" s="638">
        <v>46063.0</v>
      </c>
      <c r="T106" s="173"/>
      <c r="U106" s="627"/>
      <c r="V106" s="568" t="str">
        <f t="array" ref="V106">LET(행번호, MATCH(1, INDEX(('보고서 검토일지(26년)'!$G:$G=F106) * ('보고서 검토일지(26년)'!$H:$H=G106) * ('보고서 검토일지(26년)'!$I:$I="제안서"), 0), 0), IF(ISNUMBER(행번호), HYPERLINK("#gid=" &amp; "0" &amp; "&amp;range=A" &amp; 행번호, "완료"), "-"))</f>
        <v>-</v>
      </c>
      <c r="W106" s="667" t="s">
        <v>17</v>
      </c>
      <c r="X106" s="670" t="str">
        <f t="array" ref="X106">LET(행번호, MATCH(1, INDEX(('보고서 검토일지(26년)'!$G:$G=F106) * ('보고서 검토일지(26년)'!$H:$H=G106) * ('보고서 검토일지(26년)'!$I:$I="완료계"), 0), 0), IF(ISNUMBER(행번호), HYPERLINK("#gid=" &amp; "0" &amp; "&amp;range=A" &amp; 행번호, "완료"), "-"))</f>
        <v>-</v>
      </c>
      <c r="Y106" s="670" t="str">
        <f t="array" ref="Y106">LET(행번호, MATCH(1, INDEX(('보고서 검토일지(26년)'!$G:$G=F106) * ('보고서 검토일지(26년)'!$H:$H=G106) * ('보고서 검토일지(26년)'!$I:$I="청구서"), 0), 0), IF(ISNUMBER(행번호), HYPERLINK("#gid=" &amp; "0" &amp; "&amp;range=A" &amp; 행번호, "완료"), "-"))</f>
        <v>-</v>
      </c>
      <c r="Z106" s="637"/>
      <c r="AA106" s="637"/>
      <c r="AB106" s="637"/>
      <c r="AC106" s="637"/>
    </row>
    <row r="107" ht="22.5" customHeight="1">
      <c r="A107" s="621">
        <v>46056.0</v>
      </c>
      <c r="B107" s="622"/>
      <c r="C107" s="672" t="s">
        <v>1843</v>
      </c>
      <c r="D107" s="672" t="s">
        <v>163</v>
      </c>
      <c r="E107" s="587"/>
      <c r="F107" s="639" t="s">
        <v>200</v>
      </c>
      <c r="G107" s="640" t="s">
        <v>1106</v>
      </c>
      <c r="H107" s="641" t="s">
        <v>1415</v>
      </c>
      <c r="I107" s="624">
        <v>1980000.0</v>
      </c>
      <c r="J107" s="624">
        <v>4.38E8</v>
      </c>
      <c r="K107" s="641" t="s">
        <v>1417</v>
      </c>
      <c r="L107" s="641" t="s">
        <v>12</v>
      </c>
      <c r="M107" s="641" t="s">
        <v>81</v>
      </c>
      <c r="N107" s="173" t="s">
        <v>17</v>
      </c>
      <c r="O107" s="173" t="str">
        <f>IF(COUNTIFS('보고서 검토일지(26년)'!$H:$H, $G107, '보고서 검토일지(26년)'!$M:$M, "0", '보고서 검토일지(26년)'!$G:$G, $F107)&gt;0, "완료", "")</f>
        <v>완료</v>
      </c>
      <c r="P107" s="291">
        <v>46072.0</v>
      </c>
      <c r="Q107" s="291"/>
      <c r="R107" s="624"/>
      <c r="S107" s="627"/>
      <c r="T107" s="641"/>
      <c r="U107" s="627"/>
      <c r="V107" s="568" t="str">
        <f t="array" ref="V107">LET(행번호, MATCH(1, INDEX(('보고서 검토일지(26년)'!$G:$G=F107) * ('보고서 검토일지(26년)'!$H:$H=G107) * ('보고서 검토일지(26년)'!$I:$I="제안서"), 0), 0), IF(ISNUMBER(행번호), HYPERLINK("#gid=" &amp; "0" &amp; "&amp;range=A" &amp; 행번호, "완료"), "-"))</f>
        <v>-</v>
      </c>
      <c r="W107" s="667" t="s">
        <v>17</v>
      </c>
      <c r="X107" s="670" t="str">
        <f t="array" ref="X107">LET(행번호, MATCH(1, INDEX(('보고서 검토일지(26년)'!$G:$G=F107) * ('보고서 검토일지(26년)'!$H:$H=G107) * ('보고서 검토일지(26년)'!$I:$I="완료계"), 0), 0), IF(ISNUMBER(행번호), HYPERLINK("#gid=" &amp; "0" &amp; "&amp;range=A" &amp; 행번호, "완료"), "-"))</f>
        <v>-</v>
      </c>
      <c r="Y107" s="670" t="str">
        <f t="array" ref="Y107">LET(행번호, MATCH(1, INDEX(('보고서 검토일지(26년)'!$G:$G=F107) * ('보고서 검토일지(26년)'!$H:$H=G107) * ('보고서 검토일지(26년)'!$I:$I="청구서"), 0), 0), IF(ISNUMBER(행번호), HYPERLINK("#gid=" &amp; "0" &amp; "&amp;range=A" &amp; 행번호, "완료"), "-"))</f>
        <v>-</v>
      </c>
      <c r="Z107" s="628"/>
      <c r="AA107" s="637"/>
      <c r="AB107" s="637"/>
      <c r="AC107" s="637"/>
    </row>
    <row r="108" ht="22.5" customHeight="1">
      <c r="A108" s="585">
        <v>46050.0</v>
      </c>
      <c r="B108" s="629"/>
      <c r="C108" s="587" t="str">
        <f t="array" ref="C108">IFERROR(INDEX('코드분류표(보조)'!E:E, MATCH(D108, '코드분류표(보조)'!D:D, 0)), "")</f>
        <v>CC-320</v>
      </c>
      <c r="D108" s="587" t="s">
        <v>104</v>
      </c>
      <c r="E108" s="587"/>
      <c r="F108" s="587" t="s">
        <v>91</v>
      </c>
      <c r="G108" s="590" t="s">
        <v>472</v>
      </c>
      <c r="H108" s="671" t="s">
        <v>1415</v>
      </c>
      <c r="I108" s="600">
        <v>1980000.0</v>
      </c>
      <c r="J108" s="600">
        <v>5.5E8</v>
      </c>
      <c r="K108" s="173" t="s">
        <v>1417</v>
      </c>
      <c r="L108" s="173" t="s">
        <v>12</v>
      </c>
      <c r="M108" s="173" t="s">
        <v>88</v>
      </c>
      <c r="N108" s="173" t="s">
        <v>17</v>
      </c>
      <c r="O108" s="173" t="str">
        <f>IF(COUNTIFS('보고서 검토일지(26년)'!$H:$H, $G108, '보고서 검토일지(26년)'!$M:$M, "0", '보고서 검토일지(26년)'!$G:$G, $F108)&gt;0, "완료", "")</f>
        <v>완료</v>
      </c>
      <c r="P108" s="291">
        <v>46062.0</v>
      </c>
      <c r="Q108" s="291">
        <v>46146.0</v>
      </c>
      <c r="R108" s="600">
        <v>1980000.0</v>
      </c>
      <c r="S108" s="595"/>
      <c r="T108" s="569"/>
      <c r="U108" s="627"/>
      <c r="V108" s="568" t="str">
        <f t="array" ref="V108">LET(행번호, MATCH(1, INDEX(('보고서 검토일지(26년)'!$G:$G=F108) * ('보고서 검토일지(26년)'!$H:$H=G108) * ('보고서 검토일지(26년)'!$I:$I="제안서"), 0), 0), IF(ISNUMBER(행번호), HYPERLINK("#gid=" &amp; "0" &amp; "&amp;range=A" &amp; 행번호, "완료"), "-"))</f>
        <v>-</v>
      </c>
      <c r="W108" s="667" t="s">
        <v>17</v>
      </c>
      <c r="X108" s="667" t="s">
        <v>17</v>
      </c>
      <c r="Y108" s="667" t="s">
        <v>17</v>
      </c>
      <c r="Z108" s="637"/>
      <c r="AA108" s="637"/>
      <c r="AB108" s="637"/>
      <c r="AC108" s="637"/>
    </row>
    <row r="109" ht="22.5" customHeight="1">
      <c r="A109" s="585">
        <v>46045.0</v>
      </c>
      <c r="B109" s="586"/>
      <c r="C109" s="587" t="str">
        <f t="array" ref="C109">IFERROR(INDEX('코드분류표(보조)'!E:E, MATCH(D109, '코드분류표(보조)'!D:D, 0)), "")</f>
        <v>CC-310</v>
      </c>
      <c r="D109" s="587" t="s">
        <v>90</v>
      </c>
      <c r="E109" s="587"/>
      <c r="F109" s="589" t="s">
        <v>643</v>
      </c>
      <c r="G109" s="673" t="s">
        <v>1265</v>
      </c>
      <c r="H109" s="671" t="s">
        <v>1415</v>
      </c>
      <c r="I109" s="290">
        <v>440000.0</v>
      </c>
      <c r="J109" s="290">
        <v>5.0E7</v>
      </c>
      <c r="K109" s="671" t="s">
        <v>1417</v>
      </c>
      <c r="L109" s="173" t="s">
        <v>12</v>
      </c>
      <c r="M109" s="173" t="s">
        <v>88</v>
      </c>
      <c r="N109" s="173" t="s">
        <v>17</v>
      </c>
      <c r="O109" s="173" t="str">
        <f>IF(COUNTIFS('보고서 검토일지(26년)'!$H:$H, $G109, '보고서 검토일지(26년)'!$M:$M, "0", '보고서 검토일지(26년)'!$G:$G, $F109)&gt;0, "완료", "")</f>
        <v>완료</v>
      </c>
      <c r="P109" s="291">
        <v>46050.0</v>
      </c>
      <c r="Q109" s="291">
        <v>46050.0</v>
      </c>
      <c r="R109" s="290">
        <v>440000.0</v>
      </c>
      <c r="S109" s="674"/>
      <c r="T109" s="675"/>
      <c r="U109" s="627"/>
      <c r="V109" s="568" t="str">
        <f t="array" ref="V109">LET(행번호, MATCH(1, INDEX(('보고서 검토일지(26년)'!$G:$G=F109) * ('보고서 검토일지(26년)'!$H:$H=G109) * ('보고서 검토일지(26년)'!$I:$I="제안서"), 0), 0), IF(ISNUMBER(행번호), HYPERLINK("#gid=" &amp; "0" &amp; "&amp;range=A" &amp; 행번호, "완료"), "-"))</f>
        <v>-</v>
      </c>
      <c r="W109" s="667" t="s">
        <v>17</v>
      </c>
      <c r="X109" s="670" t="str">
        <f t="array" ref="X109">LET(행번호, MATCH(1, INDEX(('보고서 검토일지(26년)'!$G:$G=F109) * ('보고서 검토일지(26년)'!$H:$H=G109) * ('보고서 검토일지(26년)'!$I:$I="완료계"), 0), 0), IF(ISNUMBER(행번호), HYPERLINK("#gid=" &amp; "0" &amp; "&amp;range=A" &amp; 행번호, "완료"), "-"))</f>
        <v>-</v>
      </c>
      <c r="Y109" s="670" t="str">
        <f t="array" ref="Y109">LET(행번호, MATCH(1, INDEX(('보고서 검토일지(26년)'!$G:$G=F109) * ('보고서 검토일지(26년)'!$H:$H=G109) * ('보고서 검토일지(26년)'!$I:$I="청구서"), 0), 0), IF(ISNUMBER(행번호), HYPERLINK("#gid=" &amp; "0" &amp; "&amp;range=A" &amp; 행번호, "완료"), "-"))</f>
        <v>-</v>
      </c>
      <c r="Z109" s="637"/>
      <c r="AA109" s="637"/>
      <c r="AB109" s="637"/>
      <c r="AC109" s="637"/>
    </row>
    <row r="110" ht="22.5" customHeight="1">
      <c r="A110" s="585">
        <v>46043.0</v>
      </c>
      <c r="B110" s="586"/>
      <c r="C110" s="587" t="str">
        <f t="array" ref="C110">IFERROR(INDEX('코드분류표(보조)'!E:E, MATCH(D110, '코드분류표(보조)'!D:D, 0)), "")</f>
        <v>CC-320</v>
      </c>
      <c r="D110" s="587" t="s">
        <v>104</v>
      </c>
      <c r="E110" s="587"/>
      <c r="F110" s="589" t="s">
        <v>123</v>
      </c>
      <c r="G110" s="673" t="s">
        <v>1153</v>
      </c>
      <c r="H110" s="671" t="s">
        <v>1415</v>
      </c>
      <c r="I110" s="290">
        <v>990000.0</v>
      </c>
      <c r="J110" s="290">
        <v>1.5E8</v>
      </c>
      <c r="K110" s="671" t="s">
        <v>1417</v>
      </c>
      <c r="L110" s="173" t="s">
        <v>12</v>
      </c>
      <c r="M110" s="173" t="s">
        <v>81</v>
      </c>
      <c r="N110" s="173" t="s">
        <v>17</v>
      </c>
      <c r="O110" s="173" t="str">
        <f>IF(COUNTIFS('보고서 검토일지(26년)'!$H:$H, $G110, '보고서 검토일지(26년)'!$M:$M, "0", '보고서 검토일지(26년)'!$G:$G, $F110)&gt;0, "완료", "")</f>
        <v>완료</v>
      </c>
      <c r="P110" s="291">
        <v>46063.0</v>
      </c>
      <c r="Q110" s="291">
        <v>46063.0</v>
      </c>
      <c r="R110" s="290">
        <v>990000.0</v>
      </c>
      <c r="S110" s="291">
        <v>46097.0</v>
      </c>
      <c r="T110" s="675"/>
      <c r="U110" s="627"/>
      <c r="V110" s="568" t="str">
        <f t="array" ref="V110">LET(행번호, MATCH(1, INDEX(('보고서 검토일지(26년)'!$G:$G=F110) * ('보고서 검토일지(26년)'!$H:$H=G110) * ('보고서 검토일지(26년)'!$I:$I="제안서"), 0), 0), IF(ISNUMBER(행번호), HYPERLINK("#gid=" &amp; "0" &amp; "&amp;range=A" &amp; 행번호, "완료"), "-"))</f>
        <v>-</v>
      </c>
      <c r="W110" s="667" t="s">
        <v>17</v>
      </c>
      <c r="X110" s="667" t="s">
        <v>17</v>
      </c>
      <c r="Y110" s="667" t="s">
        <v>17</v>
      </c>
      <c r="Z110" s="637"/>
      <c r="AA110" s="637"/>
      <c r="AB110" s="637"/>
      <c r="AC110" s="637"/>
    </row>
    <row r="111" ht="22.5" customHeight="1">
      <c r="A111" s="585">
        <v>46043.0</v>
      </c>
      <c r="B111" s="586"/>
      <c r="C111" s="587" t="str">
        <f t="array" ref="C111">IFERROR(INDEX('코드분류표(보조)'!E:E, MATCH(D111, '코드분류표(보조)'!D:D, 0)), "")</f>
        <v>CD-410</v>
      </c>
      <c r="D111" s="587" t="s">
        <v>554</v>
      </c>
      <c r="E111" s="587"/>
      <c r="F111" s="589" t="s">
        <v>200</v>
      </c>
      <c r="G111" s="673" t="s">
        <v>1867</v>
      </c>
      <c r="H111" s="671" t="s">
        <v>1415</v>
      </c>
      <c r="I111" s="290">
        <v>2900000.0</v>
      </c>
      <c r="J111" s="290">
        <v>5.45E8</v>
      </c>
      <c r="K111" s="671" t="s">
        <v>1417</v>
      </c>
      <c r="L111" s="173" t="s">
        <v>12</v>
      </c>
      <c r="M111" s="173" t="s">
        <v>81</v>
      </c>
      <c r="N111" s="173" t="s">
        <v>17</v>
      </c>
      <c r="O111" s="173" t="str">
        <f>IF(COUNTIFS('보고서 검토일지(26년)'!$H:$H, $G111, '보고서 검토일지(26년)'!$M:$M, "0", '보고서 검토일지(26년)'!$G:$G, $F111)&gt;0, "완료", "")</f>
        <v/>
      </c>
      <c r="P111" s="291">
        <v>46108.0</v>
      </c>
      <c r="Q111" s="569"/>
      <c r="R111" s="676"/>
      <c r="S111" s="674"/>
      <c r="T111" s="675"/>
      <c r="U111" s="627"/>
      <c r="V111" s="568" t="str">
        <f t="array" ref="V111">LET(행번호, MATCH(1, INDEX(('보고서 검토일지(26년)'!$G:$G=F111) * ('보고서 검토일지(26년)'!$H:$H=G111) * ('보고서 검토일지(26년)'!$I:$I="제안서"), 0), 0), IF(ISNUMBER(행번호), HYPERLINK("#gid=" &amp; "0" &amp; "&amp;range=A" &amp; 행번호, "완료"), "-"))</f>
        <v>-</v>
      </c>
      <c r="W111" s="670" t="str">
        <f t="array" ref="W111">LET(행번호, MATCH(1, INDEX(('보고서 검토일지(26년)'!$G:$G=F111) * ('보고서 검토일지(26년)'!$H:$H=G111) * ('보고서 검토일지(26년)'!$I:$I="최종보고서"), 0), 0), IF(ISNUMBER(행번호), HYPERLINK("#gid=" &amp; "0" &amp; "&amp;range=A" &amp; 행번호, "완료"), "-"))</f>
        <v>-</v>
      </c>
      <c r="X111" s="670" t="str">
        <f t="array" ref="X111">LET(행번호, MATCH(1, INDEX(('보고서 검토일지(26년)'!$G:$G=F111) * ('보고서 검토일지(26년)'!$H:$H=G111) * ('보고서 검토일지(26년)'!$I:$I="완료계"), 0), 0), IF(ISNUMBER(행번호), HYPERLINK("#gid=" &amp; "0" &amp; "&amp;range=A" &amp; 행번호, "완료"), "-"))</f>
        <v>-</v>
      </c>
      <c r="Y111" s="670" t="str">
        <f t="array" ref="Y111">LET(행번호, MATCH(1, INDEX(('보고서 검토일지(26년)'!$G:$G=F111) * ('보고서 검토일지(26년)'!$H:$H=G111) * ('보고서 검토일지(26년)'!$I:$I="청구서"), 0), 0), IF(ISNUMBER(행번호), HYPERLINK("#gid=" &amp; "0" &amp; "&amp;range=A" &amp; 행번호, "완료"), "-"))</f>
        <v>-</v>
      </c>
      <c r="Z111" s="637"/>
      <c r="AA111" s="637"/>
      <c r="AB111" s="637"/>
      <c r="AC111" s="637"/>
    </row>
    <row r="112" ht="22.5" customHeight="1">
      <c r="A112" s="585">
        <v>46036.0</v>
      </c>
      <c r="B112" s="586"/>
      <c r="C112" s="587" t="str">
        <f t="array" ref="C112">IFERROR(INDEX('코드분류표(보조)'!E:E, MATCH(D112, '코드분류표(보조)'!D:D, 0)), "")</f>
        <v>CA-110</v>
      </c>
      <c r="D112" s="587" t="s">
        <v>163</v>
      </c>
      <c r="E112" s="587"/>
      <c r="F112" s="589" t="s">
        <v>880</v>
      </c>
      <c r="G112" s="673" t="s">
        <v>1252</v>
      </c>
      <c r="H112" s="677" t="s">
        <v>1415</v>
      </c>
      <c r="I112" s="290">
        <v>1100000.0</v>
      </c>
      <c r="J112" s="620" t="s">
        <v>25</v>
      </c>
      <c r="K112" s="671" t="s">
        <v>1417</v>
      </c>
      <c r="L112" s="173" t="s">
        <v>12</v>
      </c>
      <c r="M112" s="173" t="s">
        <v>1066</v>
      </c>
      <c r="N112" s="173" t="s">
        <v>17</v>
      </c>
      <c r="O112" s="173" t="str">
        <f>IF(COUNTIFS('보고서 검토일지(26년)'!$H:$H, $G112, '보고서 검토일지(26년)'!$M:$M, "0", '보고서 검토일지(26년)'!$G:$G, $F112)&gt;0, "완료", "")</f>
        <v>완료</v>
      </c>
      <c r="P112" s="291">
        <v>46050.0</v>
      </c>
      <c r="Q112" s="569"/>
      <c r="R112" s="676"/>
      <c r="S112" s="674"/>
      <c r="T112" s="675"/>
      <c r="U112" s="627"/>
      <c r="V112" s="568" t="str">
        <f t="array" ref="V112">LET(행번호, MATCH(1, INDEX(('보고서 검토일지(26년)'!$G:$G=F112) * ('보고서 검토일지(26년)'!$H:$H=G112) * ('보고서 검토일지(26년)'!$I:$I="제안서"), 0), 0), IF(ISNUMBER(행번호), HYPERLINK("#gid=" &amp; "0" &amp; "&amp;range=A" &amp; 행번호, "완료"), "-"))</f>
        <v>-</v>
      </c>
      <c r="W112" s="667" t="s">
        <v>17</v>
      </c>
      <c r="X112" s="670" t="str">
        <f t="array" ref="X112">LET(행번호, MATCH(1, INDEX(('보고서 검토일지(26년)'!$G:$G=F112) * ('보고서 검토일지(26년)'!$H:$H=G112) * ('보고서 검토일지(26년)'!$I:$I="완료계"), 0), 0), IF(ISNUMBER(행번호), HYPERLINK("#gid=" &amp; "0" &amp; "&amp;range=A" &amp; 행번호, "완료"), "-"))</f>
        <v>-</v>
      </c>
      <c r="Y112" s="670" t="str">
        <f t="array" ref="Y112">LET(행번호, MATCH(1, INDEX(('보고서 검토일지(26년)'!$G:$G=F112) * ('보고서 검토일지(26년)'!$H:$H=G112) * ('보고서 검토일지(26년)'!$I:$I="청구서"), 0), 0), IF(ISNUMBER(행번호), HYPERLINK("#gid=" &amp; "0" &amp; "&amp;range=A" &amp; 행번호, "완료"), "-"))</f>
        <v>-</v>
      </c>
      <c r="Z112" s="678"/>
      <c r="AA112" s="678"/>
      <c r="AB112" s="678"/>
      <c r="AC112" s="678"/>
    </row>
    <row r="113" ht="22.5" customHeight="1">
      <c r="A113" s="679">
        <v>45978.0</v>
      </c>
      <c r="B113" s="586"/>
      <c r="C113" s="587" t="str">
        <f t="array" ref="C113">IFERROR(INDEX('코드분류표(보조)'!E:E, MATCH(D113, '코드분류표(보조)'!D:D, 0)), "")</f>
        <v>CB-210</v>
      </c>
      <c r="D113" s="587" t="s">
        <v>83</v>
      </c>
      <c r="E113" s="587"/>
      <c r="F113" s="587" t="s">
        <v>2010</v>
      </c>
      <c r="G113" s="590" t="s">
        <v>1857</v>
      </c>
      <c r="H113" s="595"/>
      <c r="I113" s="290">
        <v>3.0E7</v>
      </c>
      <c r="J113" s="676"/>
      <c r="K113" s="680"/>
      <c r="L113" s="173" t="s">
        <v>12</v>
      </c>
      <c r="M113" s="173" t="s">
        <v>81</v>
      </c>
      <c r="N113" s="569"/>
      <c r="O113" s="173" t="str">
        <f>IF(COUNTIFS('보고서 검토일지(26년)'!$H:$H, $G113, '보고서 검토일지(26년)'!$M:$M, "0", '보고서 검토일지(26년)'!$G:$G, $F113)&gt;0, "완료", "")</f>
        <v/>
      </c>
      <c r="P113" s="569"/>
      <c r="Q113" s="569"/>
      <c r="R113" s="676"/>
      <c r="S113" s="595"/>
      <c r="T113" s="595"/>
      <c r="U113" s="627"/>
      <c r="V113" s="568" t="str">
        <f t="array" ref="V113">LET(행번호, MATCH(1, INDEX(('보고서 검토일지(26년)'!$G:$G=F113) * ('보고서 검토일지(26년)'!$H:$H=G113) * ('보고서 검토일지(26년)'!$I:$I="제안서"), 0), 0), IF(ISNUMBER(행번호), HYPERLINK("#gid=" &amp; "0" &amp; "&amp;range=A" &amp; 행번호, "완료"), "-"))</f>
        <v>-</v>
      </c>
      <c r="W113" s="670" t="str">
        <f t="array" ref="W113">LET(행번호, MATCH(1, INDEX(('보고서 검토일지(26년)'!$G:$G=F113) * ('보고서 검토일지(26년)'!$H:$H=G113) * ('보고서 검토일지(26년)'!$I:$I="최종보고서"), 0), 0), IF(ISNUMBER(행번호), HYPERLINK("#gid=" &amp; "0" &amp; "&amp;range=A" &amp; 행번호, "완료"), "-"))</f>
        <v>-</v>
      </c>
      <c r="X113" s="670" t="str">
        <f t="array" ref="X113">LET(행번호, MATCH(1, INDEX(('보고서 검토일지(26년)'!$G:$G=F113) * ('보고서 검토일지(26년)'!$H:$H=G113) * ('보고서 검토일지(26년)'!$I:$I="완료계"), 0), 0), IF(ISNUMBER(행번호), HYPERLINK("#gid=" &amp; "0" &amp; "&amp;range=A" &amp; 행번호, "완료"), "-"))</f>
        <v>-</v>
      </c>
      <c r="Y113" s="670" t="str">
        <f t="array" ref="Y113">LET(행번호, MATCH(1, INDEX(('보고서 검토일지(26년)'!$G:$G=F113) * ('보고서 검토일지(26년)'!$H:$H=G113) * ('보고서 검토일지(26년)'!$I:$I="청구서"), 0), 0), IF(ISNUMBER(행번호), HYPERLINK("#gid=" &amp; "0" &amp; "&amp;range=A" &amp; 행번호, "완료"), "-"))</f>
        <v>-</v>
      </c>
      <c r="Z113" s="681"/>
      <c r="AA113" s="681"/>
      <c r="AB113" s="681"/>
      <c r="AC113" s="681"/>
    </row>
    <row r="114" ht="22.5" customHeight="1">
      <c r="A114" s="585">
        <v>45965.0</v>
      </c>
      <c r="B114" s="586"/>
      <c r="C114" s="587" t="str">
        <f t="array" ref="C114">IFERROR(INDEX('코드분류표(보조)'!E:E, MATCH(D114, '코드분류표(보조)'!D:D, 0)), "")</f>
        <v>CA-110</v>
      </c>
      <c r="D114" s="587" t="s">
        <v>163</v>
      </c>
      <c r="E114" s="587"/>
      <c r="F114" s="587" t="s">
        <v>2011</v>
      </c>
      <c r="G114" s="590" t="s">
        <v>2012</v>
      </c>
      <c r="H114" s="595"/>
      <c r="I114" s="290">
        <v>1650000.0</v>
      </c>
      <c r="J114" s="676"/>
      <c r="K114" s="680"/>
      <c r="L114" s="173" t="s">
        <v>12</v>
      </c>
      <c r="M114" s="173" t="s">
        <v>81</v>
      </c>
      <c r="N114" s="569"/>
      <c r="O114" s="173" t="str">
        <f>IF(COUNTIFS('보고서 검토일지(26년)'!$H:$H, $G114, '보고서 검토일지(26년)'!$M:$M, "0", '보고서 검토일지(26년)'!$G:$G, $F114)&gt;0, "완료", "")</f>
        <v/>
      </c>
      <c r="P114" s="569"/>
      <c r="Q114" s="569"/>
      <c r="R114" s="676"/>
      <c r="S114" s="595"/>
      <c r="T114" s="595"/>
      <c r="U114" s="627"/>
      <c r="V114" s="568" t="str">
        <f t="array" ref="V114">LET(행번호, MATCH(1, INDEX(('보고서 검토일지(26년)'!$G:$G=F114) * ('보고서 검토일지(26년)'!$H:$H=G114) * ('보고서 검토일지(26년)'!$I:$I="제안서"), 0), 0), IF(ISNUMBER(행번호), HYPERLINK("#gid=" &amp; "0" &amp; "&amp;range=A" &amp; 행번호, "완료"), "-"))</f>
        <v>-</v>
      </c>
      <c r="W114" s="670" t="str">
        <f t="array" ref="W114">LET(행번호, MATCH(1, INDEX(('보고서 검토일지(26년)'!$G:$G=F114) * ('보고서 검토일지(26년)'!$H:$H=G114) * ('보고서 검토일지(26년)'!$I:$I="최종보고서"), 0), 0), IF(ISNUMBER(행번호), HYPERLINK("#gid=" &amp; "0" &amp; "&amp;range=A" &amp; 행번호, "완료"), "-"))</f>
        <v>-</v>
      </c>
      <c r="X114" s="670" t="str">
        <f t="array" ref="X114">LET(행번호, MATCH(1, INDEX(('보고서 검토일지(26년)'!$G:$G=F114) * ('보고서 검토일지(26년)'!$H:$H=G114) * ('보고서 검토일지(26년)'!$I:$I="완료계"), 0), 0), IF(ISNUMBER(행번호), HYPERLINK("#gid=" &amp; "0" &amp; "&amp;range=A" &amp; 행번호, "완료"), "-"))</f>
        <v>-</v>
      </c>
      <c r="Y114" s="670" t="str">
        <f t="array" ref="Y114">LET(행번호, MATCH(1, INDEX(('보고서 검토일지(26년)'!$G:$G=F114) * ('보고서 검토일지(26년)'!$H:$H=G114) * ('보고서 검토일지(26년)'!$I:$I="청구서"), 0), 0), IF(ISNUMBER(행번호), HYPERLINK("#gid=" &amp; "0" &amp; "&amp;range=A" &amp; 행번호, "완료"), "-"))</f>
        <v>-</v>
      </c>
      <c r="Z114" s="682"/>
      <c r="AA114" s="682"/>
      <c r="AB114" s="682"/>
      <c r="AC114" s="682"/>
    </row>
    <row r="115" ht="22.5" customHeight="1">
      <c r="A115" s="679">
        <v>45961.0</v>
      </c>
      <c r="B115" s="586"/>
      <c r="C115" s="587" t="str">
        <f t="array" ref="C115">IFERROR(INDEX('코드분류표(보조)'!E:E, MATCH(D115, '코드분류표(보조)'!D:D, 0)), "")</f>
        <v>CB-210</v>
      </c>
      <c r="D115" s="587" t="s">
        <v>83</v>
      </c>
      <c r="E115" s="587"/>
      <c r="F115" s="587" t="s">
        <v>2013</v>
      </c>
      <c r="G115" s="590" t="s">
        <v>2014</v>
      </c>
      <c r="H115" s="595"/>
      <c r="I115" s="290">
        <v>4950000.0</v>
      </c>
      <c r="J115" s="676"/>
      <c r="K115" s="680"/>
      <c r="L115" s="173" t="s">
        <v>12</v>
      </c>
      <c r="M115" s="173" t="s">
        <v>81</v>
      </c>
      <c r="N115" s="569"/>
      <c r="O115" s="173" t="str">
        <f>IF(COUNTIFS('보고서 검토일지(26년)'!$H:$H, $G115, '보고서 검토일지(26년)'!$M:$M, "0", '보고서 검토일지(26년)'!$G:$G, $F115)&gt;0, "완료", "")</f>
        <v/>
      </c>
      <c r="P115" s="569"/>
      <c r="Q115" s="569"/>
      <c r="R115" s="676"/>
      <c r="S115" s="595"/>
      <c r="T115" s="595"/>
      <c r="U115" s="675"/>
      <c r="V115" s="566" t="str">
        <f t="array" ref="V115">LET(행번호, MATCH(1, INDEX(('보고서 검토일지(26년)'!$G:$G=F115) * ('보고서 검토일지(26년)'!$H:$H=G115) * ('보고서 검토일지(26년)'!$I:$I="제안서"), 0), 0), IF(ISNUMBER(행번호), HYPERLINK("#gid=" &amp; "0" &amp; "&amp;range=A" &amp; 행번호, "완료"), "-"))</f>
        <v>-</v>
      </c>
      <c r="W115" s="569" t="str">
        <f t="array" ref="W115">LET(행번호, MATCH(1, INDEX(('보고서 검토일지(26년)'!$G:$G=F115) * ('보고서 검토일지(26년)'!$H:$H=G115) * ('보고서 검토일지(26년)'!$I:$I="최종보고서"), 0), 0), IF(ISNUMBER(행번호), HYPERLINK("#gid=" &amp; "0" &amp; "&amp;range=A" &amp; 행번호, "완료"), "-"))</f>
        <v>-</v>
      </c>
      <c r="X115" s="569" t="str">
        <f t="array" ref="X115">LET(행번호, MATCH(1, INDEX(('보고서 검토일지(26년)'!$G:$G=F115) * ('보고서 검토일지(26년)'!$H:$H=G115) * ('보고서 검토일지(26년)'!$I:$I="완료계"), 0), 0), IF(ISNUMBER(행번호), HYPERLINK("#gid=" &amp; "0" &amp; "&amp;range=A" &amp; 행번호, "완료"), "-"))</f>
        <v>-</v>
      </c>
      <c r="Y115" s="569" t="str">
        <f t="array" ref="Y115">LET(행번호, MATCH(1, INDEX(('보고서 검토일지(26년)'!$G:$G=F115) * ('보고서 검토일지(26년)'!$H:$H=G115) * ('보고서 검토일지(26년)'!$I:$I="청구서"), 0), 0), IF(ISNUMBER(행번호), HYPERLINK("#gid=" &amp; "0" &amp; "&amp;range=A" &amp; 행번호, "완료"), "-"))</f>
        <v>-</v>
      </c>
      <c r="Z115" s="682"/>
      <c r="AA115" s="682"/>
      <c r="AB115" s="682"/>
      <c r="AC115" s="682"/>
    </row>
    <row r="116" ht="22.5" customHeight="1">
      <c r="A116" s="679">
        <v>45957.0</v>
      </c>
      <c r="B116" s="586"/>
      <c r="C116" s="587" t="str">
        <f t="array" ref="C116">IFERROR(INDEX('코드분류표(보조)'!E:E, MATCH(D116, '코드분류표(보조)'!D:D, 0)), "")</f>
        <v>CD-410</v>
      </c>
      <c r="D116" s="587" t="s">
        <v>554</v>
      </c>
      <c r="E116" s="587"/>
      <c r="F116" s="587" t="s">
        <v>97</v>
      </c>
      <c r="G116" s="590" t="s">
        <v>2015</v>
      </c>
      <c r="H116" s="595"/>
      <c r="I116" s="290">
        <v>2500000.0</v>
      </c>
      <c r="J116" s="676"/>
      <c r="K116" s="680"/>
      <c r="L116" s="173" t="s">
        <v>12</v>
      </c>
      <c r="M116" s="173" t="s">
        <v>88</v>
      </c>
      <c r="N116" s="569"/>
      <c r="O116" s="173" t="str">
        <f>IF(COUNTIFS('보고서 검토일지(26년)'!$H:$H, $G116, '보고서 검토일지(26년)'!$M:$M, "0", '보고서 검토일지(26년)'!$G:$G, $F116)&gt;0, "완료", "")</f>
        <v/>
      </c>
      <c r="P116" s="569"/>
      <c r="Q116" s="569"/>
      <c r="R116" s="676"/>
      <c r="S116" s="595"/>
      <c r="T116" s="595"/>
      <c r="U116" s="675"/>
      <c r="V116" s="566" t="str">
        <f t="array" ref="V116">LET(행번호, MATCH(1, INDEX(('보고서 검토일지(26년)'!$G:$G=F116) * ('보고서 검토일지(26년)'!$H:$H=G116) * ('보고서 검토일지(26년)'!$I:$I="제안서"), 0), 0), IF(ISNUMBER(행번호), HYPERLINK("#gid=" &amp; "0" &amp; "&amp;range=A" &amp; 행번호, "완료"), "-"))</f>
        <v>-</v>
      </c>
      <c r="W116" s="569" t="str">
        <f t="array" ref="W116">LET(행번호, MATCH(1, INDEX(('보고서 검토일지(26년)'!$G:$G=F116) * ('보고서 검토일지(26년)'!$H:$H=G116) * ('보고서 검토일지(26년)'!$I:$I="최종보고서"), 0), 0), IF(ISNUMBER(행번호), HYPERLINK("#gid=" &amp; "0" &amp; "&amp;range=A" &amp; 행번호, "완료"), "-"))</f>
        <v>-</v>
      </c>
      <c r="X116" s="569" t="str">
        <f t="array" ref="X116">LET(행번호, MATCH(1, INDEX(('보고서 검토일지(26년)'!$G:$G=F116) * ('보고서 검토일지(26년)'!$H:$H=G116) * ('보고서 검토일지(26년)'!$I:$I="완료계"), 0), 0), IF(ISNUMBER(행번호), HYPERLINK("#gid=" &amp; "0" &amp; "&amp;range=A" &amp; 행번호, "완료"), "-"))</f>
        <v>-</v>
      </c>
      <c r="Y116" s="569" t="str">
        <f t="array" ref="Y116">LET(행번호, MATCH(1, INDEX(('보고서 검토일지(26년)'!$G:$G=F116) * ('보고서 검토일지(26년)'!$H:$H=G116) * ('보고서 검토일지(26년)'!$I:$I="청구서"), 0), 0), IF(ISNUMBER(행번호), HYPERLINK("#gid=" &amp; "0" &amp; "&amp;range=A" &amp; 행번호, "완료"), "-"))</f>
        <v>-</v>
      </c>
      <c r="Z116" s="682"/>
      <c r="AA116" s="682"/>
      <c r="AB116" s="682"/>
      <c r="AC116" s="682"/>
    </row>
    <row r="117" ht="22.5" customHeight="1">
      <c r="A117" s="683">
        <v>45869.0</v>
      </c>
      <c r="B117" s="684"/>
      <c r="C117" s="587" t="str">
        <f t="array" ref="C117">IFERROR(INDEX('코드분류표(보조)'!E:E, MATCH(D117, '코드분류표(보조)'!D:D, 0)), "")</f>
        <v>CA-110</v>
      </c>
      <c r="D117" s="633" t="s">
        <v>163</v>
      </c>
      <c r="E117" s="587"/>
      <c r="F117" s="685" t="s">
        <v>2016</v>
      </c>
      <c r="G117" s="686" t="s">
        <v>2017</v>
      </c>
      <c r="H117" s="687"/>
      <c r="I117" s="688">
        <v>2200000.0</v>
      </c>
      <c r="J117" s="687"/>
      <c r="K117" s="687"/>
      <c r="L117" s="183" t="s">
        <v>12</v>
      </c>
      <c r="M117" s="183" t="s">
        <v>81</v>
      </c>
      <c r="N117" s="183" t="s">
        <v>17</v>
      </c>
      <c r="O117" s="183" t="str">
        <f>IF(COUNTIFS('보고서 검토일지(26년)'!$H:$H, $G117, '보고서 검토일지(26년)'!$M:$M, "0", '보고서 검토일지(26년)'!$G:$G, $F117)&gt;0, "완료", "")</f>
        <v/>
      </c>
      <c r="P117" s="689">
        <v>45883.0</v>
      </c>
      <c r="Q117" s="690"/>
      <c r="R117" s="691"/>
      <c r="S117" s="692"/>
      <c r="T117" s="693"/>
      <c r="U117" s="675"/>
      <c r="V117" s="566" t="str">
        <f t="array" ref="V117">LET(행번호, MATCH(1, INDEX(('보고서 검토일지(26년)'!$G:$G=F117) * ('보고서 검토일지(26년)'!$H:$H=G117) * ('보고서 검토일지(26년)'!$I:$I="제안서"), 0), 0), IF(ISNUMBER(행번호), HYPERLINK("#gid=" &amp; "0" &amp; "&amp;range=A" &amp; 행번호, "완료"), "-"))</f>
        <v>-</v>
      </c>
      <c r="W117" s="569" t="str">
        <f t="array" ref="W117">LET(행번호, MATCH(1, INDEX(('보고서 검토일지(26년)'!$G:$G=F117) * ('보고서 검토일지(26년)'!$H:$H=G117) * ('보고서 검토일지(26년)'!$I:$I="최종보고서"), 0), 0), IF(ISNUMBER(행번호), HYPERLINK("#gid=" &amp; "0" &amp; "&amp;range=A" &amp; 행번호, "완료"), "-"))</f>
        <v>-</v>
      </c>
      <c r="X117" s="569" t="str">
        <f t="array" ref="X117">LET(행번호, MATCH(1, INDEX(('보고서 검토일지(26년)'!$G:$G=F117) * ('보고서 검토일지(26년)'!$H:$H=G117) * ('보고서 검토일지(26년)'!$I:$I="완료계"), 0), 0), IF(ISNUMBER(행번호), HYPERLINK("#gid=" &amp; "0" &amp; "&amp;range=A" &amp; 행번호, "완료"), "-"))</f>
        <v>-</v>
      </c>
      <c r="Y117" s="569" t="str">
        <f t="array" ref="Y117">LET(행번호, MATCH(1, INDEX(('보고서 검토일지(26년)'!$G:$G=F117) * ('보고서 검토일지(26년)'!$H:$H=G117) * ('보고서 검토일지(26년)'!$I:$I="청구서"), 0), 0), IF(ISNUMBER(행번호), HYPERLINK("#gid=" &amp; "0" &amp; "&amp;range=A" &amp; 행번호, "완료"), "-"))</f>
        <v>-</v>
      </c>
      <c r="Z117" s="694"/>
      <c r="AA117" s="694"/>
      <c r="AB117" s="694"/>
      <c r="AC117" s="694"/>
    </row>
    <row r="118" ht="22.5" customHeight="1">
      <c r="A118" s="683">
        <v>45847.0</v>
      </c>
      <c r="B118" s="684"/>
      <c r="C118" s="587" t="str">
        <f t="array" ref="C118">IFERROR(INDEX('코드분류표(보조)'!E:E, MATCH(D118, '코드분류표(보조)'!D:D, 0)), "")</f>
        <v>CC-370</v>
      </c>
      <c r="D118" s="633" t="s">
        <v>1039</v>
      </c>
      <c r="E118" s="587"/>
      <c r="F118" s="685" t="s">
        <v>2018</v>
      </c>
      <c r="G118" s="686" t="s">
        <v>2019</v>
      </c>
      <c r="H118" s="687"/>
      <c r="I118" s="688">
        <v>600000.0</v>
      </c>
      <c r="J118" s="687"/>
      <c r="K118" s="687"/>
      <c r="L118" s="183" t="s">
        <v>12</v>
      </c>
      <c r="M118" s="183" t="s">
        <v>81</v>
      </c>
      <c r="N118" s="183" t="s">
        <v>17</v>
      </c>
      <c r="O118" s="183" t="str">
        <f>IF(COUNTIFS('보고서 검토일지(26년)'!$H:$H, $G118, '보고서 검토일지(26년)'!$M:$M, "0", '보고서 검토일지(26년)'!$G:$G, $F118)&gt;0, "완료", "")</f>
        <v/>
      </c>
      <c r="P118" s="689">
        <v>45902.0</v>
      </c>
      <c r="Q118" s="690"/>
      <c r="R118" s="691"/>
      <c r="S118" s="692"/>
      <c r="T118" s="693"/>
      <c r="U118" s="675"/>
      <c r="V118" s="566" t="str">
        <f t="array" ref="V118">LET(행번호, MATCH(1, INDEX(('보고서 검토일지(26년)'!$G:$G=F118) * ('보고서 검토일지(26년)'!$H:$H=G118) * ('보고서 검토일지(26년)'!$I:$I="제안서"), 0), 0), IF(ISNUMBER(행번호), HYPERLINK("#gid=" &amp; "0" &amp; "&amp;range=A" &amp; 행번호, "완료"), "-"))</f>
        <v>-</v>
      </c>
      <c r="W118" s="569" t="str">
        <f t="array" ref="W118">LET(행번호, MATCH(1, INDEX(('보고서 검토일지(26년)'!$G:$G=F118) * ('보고서 검토일지(26년)'!$H:$H=G118) * ('보고서 검토일지(26년)'!$I:$I="최종보고서"), 0), 0), IF(ISNUMBER(행번호), HYPERLINK("#gid=" &amp; "0" &amp; "&amp;range=A" &amp; 행번호, "완료"), "-"))</f>
        <v>-</v>
      </c>
      <c r="X118" s="569" t="str">
        <f t="array" ref="X118">LET(행번호, MATCH(1, INDEX(('보고서 검토일지(26년)'!$G:$G=F118) * ('보고서 검토일지(26년)'!$H:$H=G118) * ('보고서 검토일지(26년)'!$I:$I="완료계"), 0), 0), IF(ISNUMBER(행번호), HYPERLINK("#gid=" &amp; "0" &amp; "&amp;range=A" &amp; 행번호, "완료"), "-"))</f>
        <v>-</v>
      </c>
      <c r="Y118" s="569" t="str">
        <f t="array" ref="Y118">LET(행번호, MATCH(1, INDEX(('보고서 검토일지(26년)'!$G:$G=F118) * ('보고서 검토일지(26년)'!$H:$H=G118) * ('보고서 검토일지(26년)'!$I:$I="청구서"), 0), 0), IF(ISNUMBER(행번호), HYPERLINK("#gid=" &amp; "0" &amp; "&amp;range=A" &amp; 행번호, "완료"), "-"))</f>
        <v>-</v>
      </c>
      <c r="Z118" s="694"/>
      <c r="AA118" s="694"/>
      <c r="AB118" s="694"/>
      <c r="AC118" s="694"/>
    </row>
    <row r="119" ht="22.5" customHeight="1">
      <c r="A119" s="683">
        <v>45800.0</v>
      </c>
      <c r="B119" s="684"/>
      <c r="C119" s="587" t="str">
        <f t="array" ref="C119">IFERROR(INDEX('코드분류표(보조)'!E:E, MATCH(D119, '코드분류표(보조)'!D:D, 0)), "")</f>
        <v>CD-410</v>
      </c>
      <c r="D119" s="633" t="s">
        <v>554</v>
      </c>
      <c r="E119" s="587"/>
      <c r="F119" s="685" t="s">
        <v>2020</v>
      </c>
      <c r="G119" s="686" t="s">
        <v>2021</v>
      </c>
      <c r="H119" s="687"/>
      <c r="I119" s="688">
        <v>2750000.0</v>
      </c>
      <c r="J119" s="687"/>
      <c r="K119" s="687"/>
      <c r="L119" s="183" t="s">
        <v>12</v>
      </c>
      <c r="M119" s="183" t="s">
        <v>81</v>
      </c>
      <c r="N119" s="183" t="s">
        <v>17</v>
      </c>
      <c r="O119" s="183" t="str">
        <f>IF(COUNTIFS('보고서 검토일지(26년)'!$H:$H, $G119, '보고서 검토일지(26년)'!$M:$M, "0", '보고서 검토일지(26년)'!$G:$G, $F119)&gt;0, "완료", "")</f>
        <v/>
      </c>
      <c r="P119" s="689">
        <v>45807.0</v>
      </c>
      <c r="Q119" s="690"/>
      <c r="R119" s="691"/>
      <c r="S119" s="692"/>
      <c r="T119" s="693"/>
      <c r="U119" s="675"/>
      <c r="V119" s="566" t="str">
        <f t="array" ref="V119">LET(행번호, MATCH(1, INDEX(('보고서 검토일지(26년)'!$G:$G=F119) * ('보고서 검토일지(26년)'!$H:$H=G119) * ('보고서 검토일지(26년)'!$I:$I="제안서"), 0), 0), IF(ISNUMBER(행번호), HYPERLINK("#gid=" &amp; "0" &amp; "&amp;range=A" &amp; 행번호, "완료"), "-"))</f>
        <v>-</v>
      </c>
      <c r="W119" s="569" t="str">
        <f t="array" ref="W119">LET(행번호, MATCH(1, INDEX(('보고서 검토일지(26년)'!$G:$G=F119) * ('보고서 검토일지(26년)'!$H:$H=G119) * ('보고서 검토일지(26년)'!$I:$I="최종보고서"), 0), 0), IF(ISNUMBER(행번호), HYPERLINK("#gid=" &amp; "0" &amp; "&amp;range=A" &amp; 행번호, "완료"), "-"))</f>
        <v>-</v>
      </c>
      <c r="X119" s="569" t="str">
        <f t="array" ref="X119">LET(행번호, MATCH(1, INDEX(('보고서 검토일지(26년)'!$G:$G=F119) * ('보고서 검토일지(26년)'!$H:$H=G119) * ('보고서 검토일지(26년)'!$I:$I="완료계"), 0), 0), IF(ISNUMBER(행번호), HYPERLINK("#gid=" &amp; "0" &amp; "&amp;range=A" &amp; 행번호, "완료"), "-"))</f>
        <v>-</v>
      </c>
      <c r="Y119" s="569" t="str">
        <f t="array" ref="Y119">LET(행번호, MATCH(1, INDEX(('보고서 검토일지(26년)'!$G:$G=F119) * ('보고서 검토일지(26년)'!$H:$H=G119) * ('보고서 검토일지(26년)'!$I:$I="청구서"), 0), 0), IF(ISNUMBER(행번호), HYPERLINK("#gid=" &amp; "0" &amp; "&amp;range=A" &amp; 행번호, "완료"), "-"))</f>
        <v>-</v>
      </c>
      <c r="Z119" s="694"/>
      <c r="AA119" s="694"/>
      <c r="AB119" s="694"/>
      <c r="AC119" s="694"/>
    </row>
  </sheetData>
  <autoFilter ref="$A$6:$AC$119"/>
  <mergeCells count="2">
    <mergeCell ref="A1:U1"/>
    <mergeCell ref="V5:Y5"/>
  </mergeCells>
  <conditionalFormatting sqref="L7:L22 L69">
    <cfRule type="cellIs" dxfId="2" priority="1" operator="equal">
      <formula>"수주"</formula>
    </cfRule>
  </conditionalFormatting>
  <dataValidations>
    <dataValidation type="list" allowBlank="1" showErrorMessage="1" sqref="D7:D101">
      <formula1>"제조-제조(제작설치포함),제조-구매,제조-LCC,제조-납품대금연동,공사-공사원가,공사-물가변동,공사-개발비용,공사-설계변경,공사-기부채납,공사-기타,학술용역-연구,학술용역-행사, 운영(대행),일반용역-시설,일반용역-S/W,일반용역-컨텐츠제작,일반용역-폐기물처리,일반용역-육상운송,일반용역-기타,기술용역-설계 감리비,기술용역-엔지니어링,기술용역-타당성,사후정산,각종수수료,클레임-법원/중재원 감정,클레임-사감정,클레임-기타,비교견적,원가-기타,연구용역-타당성"&amp;",연구용역-컨설팅,연구용역-만족도,연구용역-기타,확인필요"</formula1>
    </dataValidation>
    <dataValidation type="list" allowBlank="1" showErrorMessage="1" sqref="K7:K22 K69">
      <formula1>"무,유"</formula1>
    </dataValidation>
    <dataValidation type="list" allowBlank="1" showErrorMessage="1" sqref="L7:L22 L69">
      <formula1>"견적제출,견적준비,미수주,비교견적,수주,연단가"</formula1>
    </dataValidation>
    <dataValidation type="list" allowBlank="1" showErrorMessage="1" sqref="E50 E52 D102:D119">
      <formula1>"제조-제조(제작설치포함),제조-구매,제조-LCC,제조-납품대금연동,공사-개발비용,공사-공사원가,공사-기부채납,공사-기타,공사-물가변동,학술용역-연구,학술용역-행사, 운영(대행),일반용역-시설,일반용역-S/W,일반용역-컨텐츠제작,일반용역-폐기물처리,일반용역-육상운송,일반용역-기타,기술용역-설계 감리비,기술용역-엔지니어링,기술용역-타당성,사후정산,각종수수료,클레임-법원/중재원 감정,클레임-사감정,클레임-기타,비교견적,원가-기타,연구용역-타당성,연구용역-컨설"&amp;"팅,연구용역-만족도,연구용역-기타,확인필요"</formula1>
    </dataValidation>
    <dataValidation type="list" allowBlank="1" showErrorMessage="1" sqref="E54:E119">
      <formula1>"제조-제조(제작설치포함)_산정,제조-제조(제작설치포함)_검증,제조-구매_산정,제조-구매_검증,제조-LCC_산정,제조-LCC_검증,제조-납품대금연동_산정,제조-납품대금연동_검증,공사-공사원가_산정,공사-공사원가_검증,공사-물가변동_산정,공사-물가변동_검증,공사-개발비용_산정,공사-개발비용-검증,공사-설계변경_산정,공사-설계변경-검증,공사-기부채납_산정,공사-기부채납-검증,공사-기타-산정,공사-기타-검증,학술용역-연구_산정,학술용역-연구_검증,학술용역-행사"&amp;", 운영(대행)_산정,학술용역-행사, 운영(대행)_검증,일반용역-시설_산정,일반용역-시설_검증,일반용역-S/W_산정,일반용역-S/W_검증,일반용역-컨텐츠제작_산정,일반용역-컨텐츠제작_검증,일반용역-폐기물처리_산정,일반용역-폐기물처리_검증,일반용역-육상운송_산정,일반용역-육상운송_검증,일반용역-기타_산정,일반용역-기타_검증,기술용역-설계 감리비_산정,기술용역-설계 감리비_검증,기술용역-설계 감리비_검증,기술용역-엔지니어링_산정,기술용역-타당성_산정,기술용"&amp;"역-타당성_검증,사후정산_산정,사후정산_검증,각종수수료_산정,각종수수료_검증,클레임-법원/중재원 감정_산정,클레임-법원/중재원 감정_검증,클레임-사감정_산정,클레임-사감정_검증,클레임-기타_산정,클레임-기타_검증,비교견적_산정,비교견적_검증,원가-기타_산정,원가-기타_검증,연구용역-타당성_산정,연구용역-타당성_검증,연구용역-컨설팅_산정,연구용역-컨설팅_검증,연구용역-만족도_산정,연구용역-만족도_검증,연구용역-기타_산정,연구용역-기타_검증,확인필요"</formula1>
    </dataValidation>
  </dataValidations>
  <hyperlinks>
    <hyperlink display="완료" location="null!A79" ref="W16"/>
    <hyperlink display="완료" location="null!A91" ref="X16"/>
    <hyperlink display="완료" location="null!A41" ref="Y16"/>
    <hyperlink display="완료" location="null!A80" ref="W18"/>
    <hyperlink display="완료" location="null!A57" ref="Y18"/>
    <hyperlink display="완료" location="null!A99" ref="W19"/>
    <hyperlink display="완료" location="null!A100" ref="W20"/>
    <hyperlink display="완료" location="null!A101" ref="W21"/>
    <hyperlink display="완료" location="null!A89" ref="W23"/>
    <hyperlink display="완료" location="null!A88" ref="X23"/>
    <hyperlink display="완료" location="null!A111" ref="W24"/>
    <hyperlink display="완료" location="null!A112" ref="Y24"/>
    <hyperlink display="완료" location="null!A19" ref="W25"/>
    <hyperlink display="완료" location="null!A17" ref="X25"/>
    <hyperlink display="완료" location="null!A18" ref="Y25"/>
    <hyperlink display="완료" location="null!A96" ref="W26"/>
    <hyperlink display="완료" location="null!A95" ref="X26"/>
    <hyperlink display="완료" location="null!A107" ref="W27"/>
    <hyperlink display="완료" location="null!A86" ref="Y27"/>
    <hyperlink display="완료" location="null!A137" ref="W28"/>
    <hyperlink display="완료" location="null!A136" ref="X28"/>
    <hyperlink display="완료" location="null!A142" ref="W30"/>
    <hyperlink display="완료" location="null!A143" ref="X30"/>
    <hyperlink display="완료" location="null!A155" ref="W31"/>
    <hyperlink display="완료" location="null!A154" ref="X31"/>
    <hyperlink display="완료" location="null!A164" ref="W32"/>
    <hyperlink display="완료" location="null!A165" ref="X32"/>
    <hyperlink display="완료" location="null!A125" ref="W33"/>
    <hyperlink display="완료" location="null!A124" ref="X33"/>
    <hyperlink display="완료" location="null!A126" ref="Y33"/>
    <hyperlink display="완료" location="null!A128" ref="W34"/>
    <hyperlink display="완료" location="null!A127" ref="X34"/>
    <hyperlink display="완료" location="null!A129" ref="Y34"/>
    <hyperlink display="완료" location="null!A144" ref="W36"/>
    <hyperlink display="완료" location="null!A104" ref="W37"/>
    <hyperlink display="완료" location="null!A103" ref="X37"/>
    <hyperlink display="완료" location="null!A166" ref="W38"/>
    <hyperlink display="완료" location="null!A141" ref="Y38"/>
    <hyperlink display="완료" location="null!A163" ref="W41"/>
    <hyperlink display="완료" location="null!A162" ref="X41"/>
    <hyperlink display="완료" location="null!A194" ref="W42"/>
    <hyperlink display="완료" location="null!A193" ref="X42"/>
    <hyperlink display="완료" location="null!A157" ref="W43"/>
    <hyperlink display="완료" location="null!A156" ref="X43"/>
    <hyperlink display="완료" location="null!A158" ref="Y43"/>
    <hyperlink display="완료" location="null!A35" ref="W44"/>
    <hyperlink display="완료" location="null!A149" ref="X44"/>
    <hyperlink display="완료" location="null!A151" ref="Y44"/>
    <hyperlink display="완료" location="null!A202" ref="W45"/>
    <hyperlink display="완료" location="null!A203" ref="X45"/>
    <hyperlink display="완료" location="null!A189" ref="Y45"/>
    <hyperlink display="완료" location="null!A132" ref="X46"/>
    <hyperlink display="완료" location="null!A110" ref="Y46"/>
    <hyperlink display="완료" location="null!A210" ref="W48"/>
    <hyperlink display="완료" location="null!A27" ref="W49"/>
    <hyperlink display="완료" location="null!A212" ref="X49"/>
    <hyperlink display="완료" location="null!A171" ref="W50"/>
    <hyperlink display="완료" location="null!A172" ref="X50"/>
    <hyperlink display="완료" location="null!A170" ref="Y50"/>
    <hyperlink display="완료" location="null!A253" ref="W51"/>
    <hyperlink display="완료" location="null!A51" ref="Y51"/>
    <hyperlink display="완료" location="null!A209" ref="W53"/>
    <hyperlink display="완료" location="null!A215" ref="W54"/>
    <hyperlink display="완료" location="null!A214" ref="Y54"/>
    <hyperlink display="완료" location="null!A140" ref="W55"/>
    <hyperlink display="완료" location="null!A135" ref="Y55"/>
    <hyperlink display="완료" location="null!A139" ref="W56"/>
    <hyperlink display="완료" location="null!A134" ref="Y56"/>
    <hyperlink display="완료" location="null!A195" ref="W57"/>
    <hyperlink display="완료" location="null!A256" ref="W59"/>
    <hyperlink display="완료" location="null!A204" ref="X59"/>
    <hyperlink display="완료" location="null!A177" ref="Y59"/>
    <hyperlink display="완료" location="null!A345" ref="W62"/>
    <hyperlink display="완료" location="null!A366" ref="W63"/>
    <hyperlink display="완료" location="null!A56" ref="Y63"/>
    <hyperlink display="완료" location="null!A300" ref="W64"/>
    <hyperlink display="완료" location="null!A299" ref="X64"/>
    <hyperlink display="완료" location="null!A197" ref="Y64"/>
    <hyperlink display="완료" location="null!A347" ref="W66"/>
    <hyperlink display="완료" location="null!A90" ref="W67"/>
    <hyperlink display="완료" location="null!A321" ref="X67"/>
    <hyperlink display="완료" location="null!A145" ref="W69"/>
    <hyperlink display="완료" location="null!A147" ref="W71"/>
    <hyperlink display="완료" location="null!A449" ref="W73"/>
    <hyperlink display="완료" location="null!A54" ref="Y73"/>
    <hyperlink display="완료" location="null!A375" ref="W74"/>
    <hyperlink display="완료" location="null!A496" ref="W76"/>
    <hyperlink display="완료" location="null!A495" ref="W77"/>
    <hyperlink display="완료" location="null!A542" ref="W78"/>
    <hyperlink display="완료" location="null!A514" ref="Y78"/>
    <hyperlink display="완료" location="null!A541" ref="W79"/>
    <hyperlink display="완료" location="null!A513" ref="Y79"/>
    <hyperlink display="완료" location="null!A391" ref="Y80"/>
    <hyperlink display="완료" location="null!A578" ref="W85"/>
    <hyperlink display="완료" location="null!A579" ref="X85"/>
    <hyperlink display="완료" location="null!A548" ref="Y85"/>
    <hyperlink display="완료" location="null!A557" ref="W88"/>
    <hyperlink display="완료" location="null!A558" ref="X88"/>
    <hyperlink display="완료" location="null!A556" ref="Y88"/>
    <hyperlink display="완료" location="null!A554" ref="W89"/>
    <hyperlink display="완료" location="null!A555" ref="X89"/>
    <hyperlink display="완료" location="null!A553" ref="Y89"/>
    <hyperlink display="완료" location="null!A532" ref="W90"/>
    <hyperlink display="완료" location="null!A533" ref="X90"/>
    <hyperlink display="완료" location="null!A607" ref="W95"/>
    <hyperlink display="완료" location="null!A608" ref="X95"/>
    <hyperlink display="완료" location="null!A642" ref="W98"/>
    <hyperlink display="완료" location="null!A643" ref="X98"/>
    <hyperlink display="완료" location="null!A637" ref="Y98"/>
    <hyperlink display="완료" location="null!A612" ref="W99"/>
    <hyperlink display="완료" location="null!A613" ref="X99"/>
    <hyperlink display="완료" location="null!A611" ref="Y99"/>
    <hyperlink display="완료" location="null!A622" ref="W100"/>
    <hyperlink display="완료" location="null!A623" ref="X100"/>
    <hyperlink display="완료" location="null!A600" ref="W101"/>
    <hyperlink display="완료" location="null!A601" ref="X101"/>
    <hyperlink display="완료" location="null!A599" ref="Y101"/>
    <hyperlink display="완료" location="null!A680" ref="W102"/>
    <hyperlink display="완료" location="null!A679" ref="X102"/>
    <hyperlink display="완료" location="null!A678" ref="Y102"/>
    <hyperlink display="완료" location="null!A677" ref="W103"/>
    <hyperlink display="완료" location="null!A676" ref="X103"/>
    <hyperlink display="완료" location="null!A675" ref="Y103"/>
    <hyperlink display="완료" location="null!A699" ref="W104"/>
    <hyperlink display="완료" location="null!A706" ref="W105"/>
    <hyperlink display="완료" location="null!A711" ref="W106"/>
    <hyperlink display="완료" location="null!A656" ref="W107"/>
    <hyperlink display="완료" location="null!A694" ref="W108"/>
    <hyperlink display="완료" location="null!A231" ref="X108"/>
    <hyperlink display="완료" location="null!A232" ref="Y108"/>
    <hyperlink display="완료" location="null!A732" ref="W109"/>
    <hyperlink display="완료" location="null!A686" ref="W110"/>
    <hyperlink display="완료" location="null!A685" ref="X110"/>
    <hyperlink display="완료" location="null!A684" ref="Y110"/>
    <hyperlink display="완료" location="null!A728" ref="W112"/>
  </hyperlinks>
  <printOptions gridLines="1" horizontalCentered="1"/>
  <pageMargins bottom="1.0" footer="0.0" header="0.0" left="1.0" right="1.0" top="1.0"/>
  <pageSetup fitToHeight="0" paperSize="8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6.38"/>
    <col customWidth="1" min="4" max="4" width="63.13"/>
    <col customWidth="1" min="5" max="5" width="25.13"/>
    <col customWidth="1" min="6" max="9" width="18.88"/>
    <col customWidth="1" min="12" max="12" width="23.5"/>
    <col customWidth="1" min="18" max="21" width="8.88"/>
    <col customWidth="1" min="23" max="30" width="6.38"/>
    <col customWidth="1" min="31" max="31" width="15.13"/>
  </cols>
  <sheetData>
    <row r="1" ht="75.0" customHeight="1">
      <c r="A1" s="695" t="s">
        <v>2022</v>
      </c>
    </row>
    <row r="2" ht="26.25" customHeight="1">
      <c r="A2" s="696"/>
      <c r="B2" s="696"/>
      <c r="C2" s="696"/>
      <c r="D2" s="697"/>
      <c r="E2" s="697"/>
      <c r="F2" s="697"/>
      <c r="G2" s="697"/>
      <c r="H2" s="697"/>
      <c r="I2" s="697"/>
      <c r="J2" s="697"/>
      <c r="K2" s="697"/>
      <c r="L2" s="697"/>
      <c r="M2" s="696"/>
      <c r="N2" s="696"/>
      <c r="O2" s="696"/>
      <c r="P2" s="696"/>
      <c r="Q2" s="696"/>
      <c r="R2" s="696"/>
      <c r="S2" s="696"/>
      <c r="T2" s="696"/>
      <c r="U2" s="696"/>
      <c r="V2" s="696"/>
      <c r="W2" s="696"/>
      <c r="X2" s="697"/>
      <c r="Y2" s="696"/>
      <c r="Z2" s="698" t="s">
        <v>2023</v>
      </c>
      <c r="AA2" s="699" t="s">
        <v>71</v>
      </c>
      <c r="AB2" s="451"/>
      <c r="AC2" s="699" t="s">
        <v>2024</v>
      </c>
      <c r="AD2" s="451"/>
      <c r="AE2" s="700" t="s">
        <v>2025</v>
      </c>
      <c r="AF2" s="696"/>
    </row>
    <row r="3" ht="26.25" customHeight="1">
      <c r="A3" s="696"/>
      <c r="B3" s="696"/>
      <c r="C3" s="696"/>
      <c r="D3" s="697"/>
      <c r="E3" s="697"/>
      <c r="F3" s="697"/>
      <c r="G3" s="697"/>
      <c r="H3" s="697"/>
      <c r="I3" s="697"/>
      <c r="J3" s="697"/>
      <c r="K3" s="697"/>
      <c r="L3" s="697"/>
      <c r="M3" s="696"/>
      <c r="N3" s="696"/>
      <c r="O3" s="696"/>
      <c r="P3" s="696"/>
      <c r="Q3" s="696"/>
      <c r="R3" s="696"/>
      <c r="S3" s="696"/>
      <c r="T3" s="696"/>
      <c r="U3" s="696"/>
      <c r="V3" s="696"/>
      <c r="W3" s="696"/>
      <c r="X3" s="697"/>
      <c r="Y3" s="696"/>
      <c r="Z3" s="701"/>
      <c r="AA3" s="702" t="s">
        <v>186</v>
      </c>
      <c r="AB3" s="445"/>
      <c r="AC3" s="702"/>
      <c r="AD3" s="445"/>
      <c r="AE3" s="698"/>
      <c r="AF3" s="696"/>
    </row>
    <row r="4" ht="30.0" customHeight="1">
      <c r="A4" s="703" t="str">
        <f>"기준일자 : "&amp;TEXT(TODAY(),"yyyy-mm-dd")</f>
        <v>기준일자 : 2026-06-17</v>
      </c>
      <c r="B4" s="703"/>
      <c r="C4" s="704"/>
      <c r="D4" s="705"/>
      <c r="E4" s="706" t="s">
        <v>2026</v>
      </c>
      <c r="F4" s="707"/>
      <c r="G4" s="707"/>
      <c r="H4" s="707"/>
      <c r="I4" s="707"/>
      <c r="J4" s="707"/>
      <c r="K4" s="707"/>
      <c r="L4" s="707"/>
      <c r="M4" s="704"/>
      <c r="N4" s="704"/>
      <c r="O4" s="704"/>
      <c r="P4" s="704"/>
      <c r="Q4" s="704"/>
      <c r="R4" s="704"/>
      <c r="S4" s="704"/>
      <c r="T4" s="704"/>
      <c r="U4" s="704"/>
      <c r="V4" s="708" t="s">
        <v>2027</v>
      </c>
      <c r="W4" s="709" t="str">
        <f>TEXT(TODAY(),"yyyy-mm-dd")</f>
        <v>2026-06-17</v>
      </c>
      <c r="Y4" s="704"/>
      <c r="Z4" s="701"/>
      <c r="AA4" s="710"/>
      <c r="AB4" s="711"/>
      <c r="AC4" s="710"/>
      <c r="AD4" s="711"/>
      <c r="AE4" s="712"/>
      <c r="AF4" s="704"/>
    </row>
    <row r="5" ht="30.0" customHeight="1">
      <c r="A5" s="713" t="s">
        <v>2028</v>
      </c>
      <c r="I5" s="714"/>
      <c r="J5" s="714"/>
      <c r="K5" s="714"/>
      <c r="L5" s="714"/>
      <c r="M5" s="715"/>
      <c r="N5" s="715"/>
      <c r="O5" s="715"/>
      <c r="P5" s="715"/>
      <c r="Q5" s="715"/>
      <c r="R5" s="716"/>
      <c r="S5" s="715"/>
      <c r="T5" s="716"/>
      <c r="U5" s="716"/>
      <c r="V5" s="716"/>
      <c r="W5" s="716"/>
      <c r="X5" s="717"/>
      <c r="Y5" s="716"/>
      <c r="Z5" s="712"/>
      <c r="AA5" s="718">
        <f>TODAY()</f>
        <v>46190</v>
      </c>
      <c r="AB5" s="451"/>
      <c r="AC5" s="718">
        <f>TODAY()</f>
        <v>46190</v>
      </c>
      <c r="AD5" s="451"/>
      <c r="AE5" s="719">
        <f>TODAY()</f>
        <v>46190</v>
      </c>
      <c r="AF5" s="720"/>
    </row>
    <row r="6" ht="30.0" customHeight="1">
      <c r="A6" s="706" t="s">
        <v>2029</v>
      </c>
      <c r="E6" s="714"/>
      <c r="F6" s="714"/>
      <c r="G6" s="714"/>
      <c r="H6" s="714"/>
      <c r="I6" s="714"/>
      <c r="J6" s="714"/>
      <c r="K6" s="714"/>
      <c r="L6" s="714"/>
      <c r="M6" s="715"/>
      <c r="N6" s="715"/>
      <c r="O6" s="715"/>
      <c r="P6" s="716"/>
      <c r="Q6" s="715"/>
      <c r="R6" s="716"/>
      <c r="S6" s="716"/>
      <c r="T6" s="716"/>
      <c r="U6" s="716"/>
      <c r="V6" s="716"/>
      <c r="W6" s="716"/>
      <c r="X6" s="717"/>
      <c r="Y6" s="721"/>
      <c r="Z6" s="721"/>
      <c r="AA6" s="716"/>
      <c r="AB6" s="716"/>
      <c r="AC6" s="716"/>
      <c r="AD6" s="716"/>
      <c r="AE6" s="722"/>
      <c r="AF6" s="722"/>
    </row>
    <row r="7" ht="30.0" customHeight="1">
      <c r="A7" s="723" t="s">
        <v>2030</v>
      </c>
      <c r="B7" s="723" t="s">
        <v>2031</v>
      </c>
      <c r="C7" s="723" t="s">
        <v>8</v>
      </c>
      <c r="D7" s="724" t="s">
        <v>2032</v>
      </c>
      <c r="E7" s="724" t="s">
        <v>2033</v>
      </c>
      <c r="F7" s="724" t="s">
        <v>2034</v>
      </c>
      <c r="G7" s="725" t="s">
        <v>2035</v>
      </c>
      <c r="H7" s="724" t="s">
        <v>2036</v>
      </c>
      <c r="I7" s="724" t="s">
        <v>2037</v>
      </c>
      <c r="J7" s="724" t="s">
        <v>2038</v>
      </c>
      <c r="K7" s="724" t="s">
        <v>2039</v>
      </c>
      <c r="L7" s="724" t="s">
        <v>2040</v>
      </c>
      <c r="M7" s="723" t="s">
        <v>2041</v>
      </c>
      <c r="N7" s="723" t="s">
        <v>2042</v>
      </c>
      <c r="O7" s="723" t="s">
        <v>2043</v>
      </c>
      <c r="P7" s="723" t="s">
        <v>2044</v>
      </c>
      <c r="Q7" s="723" t="s">
        <v>2045</v>
      </c>
      <c r="R7" s="726" t="s">
        <v>2046</v>
      </c>
      <c r="S7" s="432"/>
      <c r="T7" s="432"/>
      <c r="U7" s="432"/>
      <c r="V7" s="723" t="s">
        <v>2047</v>
      </c>
      <c r="W7" s="723" t="s">
        <v>2048</v>
      </c>
      <c r="X7" s="727" t="s">
        <v>2049</v>
      </c>
      <c r="Y7" s="728" t="s">
        <v>2050</v>
      </c>
      <c r="Z7" s="432"/>
      <c r="AA7" s="451"/>
      <c r="AB7" s="728" t="s">
        <v>1405</v>
      </c>
      <c r="AC7" s="432"/>
      <c r="AD7" s="451"/>
      <c r="AE7" s="723" t="s">
        <v>2051</v>
      </c>
      <c r="AF7" s="723" t="s">
        <v>1412</v>
      </c>
    </row>
    <row r="8" ht="30.0" customHeight="1">
      <c r="A8" s="712"/>
      <c r="B8" s="712"/>
      <c r="C8" s="712"/>
      <c r="D8" s="712"/>
      <c r="E8" s="712"/>
      <c r="F8" s="712"/>
      <c r="G8" s="711"/>
      <c r="H8" s="712"/>
      <c r="I8" s="712"/>
      <c r="J8" s="712"/>
      <c r="K8" s="712"/>
      <c r="L8" s="712"/>
      <c r="M8" s="712"/>
      <c r="N8" s="712"/>
      <c r="O8" s="712"/>
      <c r="P8" s="712"/>
      <c r="Q8" s="712"/>
      <c r="R8" s="729" t="s">
        <v>2052</v>
      </c>
      <c r="S8" s="729" t="s">
        <v>2053</v>
      </c>
      <c r="T8" s="729" t="s">
        <v>2054</v>
      </c>
      <c r="U8" s="729" t="s">
        <v>2025</v>
      </c>
      <c r="V8" s="712"/>
      <c r="W8" s="712"/>
      <c r="X8" s="712"/>
      <c r="Y8" s="730" t="s">
        <v>37</v>
      </c>
      <c r="Z8" s="730" t="s">
        <v>2055</v>
      </c>
      <c r="AA8" s="730" t="s">
        <v>2056</v>
      </c>
      <c r="AB8" s="730" t="s">
        <v>2057</v>
      </c>
      <c r="AC8" s="730" t="s">
        <v>2055</v>
      </c>
      <c r="AD8" s="730" t="s">
        <v>2058</v>
      </c>
      <c r="AE8" s="712"/>
      <c r="AF8" s="712"/>
    </row>
    <row r="9" ht="37.5" customHeight="1">
      <c r="A9" s="731">
        <v>46188.0</v>
      </c>
      <c r="B9" s="732">
        <v>169.0</v>
      </c>
      <c r="C9" s="732" t="s">
        <v>2059</v>
      </c>
      <c r="D9" s="733" t="s">
        <v>2060</v>
      </c>
      <c r="E9" s="733" t="s">
        <v>2061</v>
      </c>
      <c r="F9" s="734">
        <v>46185.666666666664</v>
      </c>
      <c r="G9" s="735">
        <v>46189.625</v>
      </c>
      <c r="H9" s="735">
        <v>46189.625</v>
      </c>
      <c r="I9" s="735">
        <v>46189.625</v>
      </c>
      <c r="J9" s="733" t="s">
        <v>2062</v>
      </c>
      <c r="K9" s="733" t="s">
        <v>2063</v>
      </c>
      <c r="L9" s="733" t="s">
        <v>2064</v>
      </c>
      <c r="M9" s="736">
        <v>0.0</v>
      </c>
      <c r="N9" s="736">
        <v>0.0</v>
      </c>
      <c r="O9" s="733" t="s">
        <v>2065</v>
      </c>
      <c r="P9" s="733" t="s">
        <v>2065</v>
      </c>
      <c r="Q9" s="737" t="s">
        <v>2066</v>
      </c>
      <c r="R9" s="738"/>
      <c r="S9" s="738"/>
      <c r="T9" s="738" t="s">
        <v>25</v>
      </c>
      <c r="U9" s="738" t="s">
        <v>240</v>
      </c>
      <c r="V9" s="739"/>
      <c r="W9" s="740"/>
      <c r="X9" s="741"/>
      <c r="Y9" s="742"/>
      <c r="Z9" s="742"/>
      <c r="AA9" s="742"/>
      <c r="AB9" s="742"/>
      <c r="AC9" s="742"/>
      <c r="AD9" s="742"/>
      <c r="AE9" s="739"/>
      <c r="AF9" s="743"/>
    </row>
    <row r="10" ht="37.5" customHeight="1">
      <c r="A10" s="731">
        <v>46188.0</v>
      </c>
      <c r="B10" s="732">
        <v>168.0</v>
      </c>
      <c r="C10" s="732" t="s">
        <v>2059</v>
      </c>
      <c r="D10" s="733" t="s">
        <v>2067</v>
      </c>
      <c r="E10" s="733" t="s">
        <v>2068</v>
      </c>
      <c r="F10" s="734">
        <v>46199.375</v>
      </c>
      <c r="G10" s="735">
        <v>46202.75</v>
      </c>
      <c r="H10" s="735">
        <v>46203.416666666664</v>
      </c>
      <c r="I10" s="735">
        <v>46203.458333333336</v>
      </c>
      <c r="J10" s="733" t="s">
        <v>2069</v>
      </c>
      <c r="K10" s="733" t="s">
        <v>2063</v>
      </c>
      <c r="L10" s="733" t="s">
        <v>2070</v>
      </c>
      <c r="M10" s="736">
        <v>7.0E8</v>
      </c>
      <c r="N10" s="736">
        <v>6.36363636E8</v>
      </c>
      <c r="O10" s="733" t="s">
        <v>2065</v>
      </c>
      <c r="P10" s="733" t="s">
        <v>2065</v>
      </c>
      <c r="Q10" s="737" t="s">
        <v>404</v>
      </c>
      <c r="R10" s="738"/>
      <c r="S10" s="738"/>
      <c r="T10" s="738" t="s">
        <v>2071</v>
      </c>
      <c r="U10" s="738" t="s">
        <v>2071</v>
      </c>
      <c r="V10" s="739"/>
      <c r="W10" s="740"/>
      <c r="X10" s="741"/>
      <c r="Y10" s="742"/>
      <c r="Z10" s="742"/>
      <c r="AA10" s="742"/>
      <c r="AB10" s="742"/>
      <c r="AC10" s="742"/>
      <c r="AD10" s="742"/>
      <c r="AE10" s="739"/>
      <c r="AF10" s="743"/>
    </row>
    <row r="11" ht="37.5" customHeight="1">
      <c r="A11" s="731">
        <v>46184.0</v>
      </c>
      <c r="B11" s="732">
        <v>167.0</v>
      </c>
      <c r="C11" s="744" t="s">
        <v>2072</v>
      </c>
      <c r="D11" s="733" t="s">
        <v>2073</v>
      </c>
      <c r="E11" s="745" t="s">
        <v>2074</v>
      </c>
      <c r="F11" s="734">
        <v>46184.583333333336</v>
      </c>
      <c r="G11" s="735">
        <v>46197.75</v>
      </c>
      <c r="H11" s="735">
        <v>46198.625</v>
      </c>
      <c r="I11" s="735">
        <v>46199.75</v>
      </c>
      <c r="J11" s="733" t="s">
        <v>2075</v>
      </c>
      <c r="K11" s="733" t="s">
        <v>2063</v>
      </c>
      <c r="L11" s="733" t="s">
        <v>2076</v>
      </c>
      <c r="M11" s="736">
        <v>0.0</v>
      </c>
      <c r="N11" s="736">
        <v>0.0</v>
      </c>
      <c r="O11" s="733" t="s">
        <v>2065</v>
      </c>
      <c r="P11" s="733" t="s">
        <v>2066</v>
      </c>
      <c r="Q11" s="737" t="s">
        <v>404</v>
      </c>
      <c r="R11" s="738"/>
      <c r="S11" s="738"/>
      <c r="T11" s="738" t="s">
        <v>25</v>
      </c>
      <c r="U11" s="738" t="s">
        <v>240</v>
      </c>
      <c r="V11" s="739"/>
      <c r="W11" s="740"/>
      <c r="X11" s="741"/>
      <c r="Y11" s="742"/>
      <c r="Z11" s="742"/>
      <c r="AA11" s="742"/>
      <c r="AB11" s="742"/>
      <c r="AC11" s="742"/>
      <c r="AD11" s="742"/>
      <c r="AE11" s="739"/>
      <c r="AF11" s="743"/>
    </row>
    <row r="12" ht="37.5" customHeight="1">
      <c r="A12" s="731">
        <v>46183.0</v>
      </c>
      <c r="B12" s="732">
        <v>166.0</v>
      </c>
      <c r="C12" s="746" t="s">
        <v>2059</v>
      </c>
      <c r="D12" s="733" t="s">
        <v>2077</v>
      </c>
      <c r="E12" s="733" t="s">
        <v>2078</v>
      </c>
      <c r="F12" s="734">
        <v>46183.625</v>
      </c>
      <c r="G12" s="735">
        <v>46188.75</v>
      </c>
      <c r="H12" s="735">
        <v>46189.625</v>
      </c>
      <c r="I12" s="735">
        <v>46189.666666666664</v>
      </c>
      <c r="J12" s="733" t="s">
        <v>2079</v>
      </c>
      <c r="K12" s="733" t="s">
        <v>2080</v>
      </c>
      <c r="L12" s="733" t="s">
        <v>2081</v>
      </c>
      <c r="M12" s="736">
        <v>6.0E7</v>
      </c>
      <c r="N12" s="736">
        <v>5.4545455E7</v>
      </c>
      <c r="O12" s="733" t="s">
        <v>2082</v>
      </c>
      <c r="P12" s="747">
        <v>0.88</v>
      </c>
      <c r="Q12" s="748" t="s">
        <v>2066</v>
      </c>
      <c r="R12" s="738"/>
      <c r="S12" s="738"/>
      <c r="T12" s="738" t="s">
        <v>2071</v>
      </c>
      <c r="U12" s="738" t="s">
        <v>2071</v>
      </c>
      <c r="V12" s="739"/>
      <c r="W12" s="740"/>
      <c r="X12" s="741"/>
      <c r="Y12" s="742"/>
      <c r="Z12" s="742"/>
      <c r="AA12" s="742"/>
      <c r="AB12" s="742"/>
      <c r="AC12" s="742"/>
      <c r="AD12" s="742"/>
      <c r="AE12" s="739"/>
      <c r="AF12" s="743" t="s">
        <v>2039</v>
      </c>
    </row>
    <row r="13" ht="37.5" customHeight="1">
      <c r="A13" s="731">
        <v>46183.0</v>
      </c>
      <c r="B13" s="732">
        <v>165.0</v>
      </c>
      <c r="C13" s="732" t="s">
        <v>2059</v>
      </c>
      <c r="D13" s="733" t="s">
        <v>2083</v>
      </c>
      <c r="E13" s="745" t="s">
        <v>91</v>
      </c>
      <c r="F13" s="734">
        <v>46181.75</v>
      </c>
      <c r="G13" s="735">
        <v>46195.75</v>
      </c>
      <c r="H13" s="735">
        <v>46195.75</v>
      </c>
      <c r="I13" s="735">
        <v>46195.791666666664</v>
      </c>
      <c r="J13" s="733" t="s">
        <v>2084</v>
      </c>
      <c r="K13" s="733"/>
      <c r="L13" s="733"/>
      <c r="M13" s="736"/>
      <c r="N13" s="736"/>
      <c r="O13" s="733" t="s">
        <v>2065</v>
      </c>
      <c r="P13" s="733" t="s">
        <v>2065</v>
      </c>
      <c r="Q13" s="737" t="s">
        <v>2066</v>
      </c>
      <c r="R13" s="738"/>
      <c r="S13" s="738"/>
      <c r="T13" s="738"/>
      <c r="U13" s="738" t="s">
        <v>25</v>
      </c>
      <c r="V13" s="739"/>
      <c r="W13" s="740"/>
      <c r="X13" s="741"/>
      <c r="Y13" s="742"/>
      <c r="Z13" s="742"/>
      <c r="AA13" s="742"/>
      <c r="AB13" s="742"/>
      <c r="AC13" s="742"/>
      <c r="AD13" s="742"/>
      <c r="AE13" s="739"/>
      <c r="AF13" s="743" t="s">
        <v>2085</v>
      </c>
    </row>
    <row r="14" ht="37.5" customHeight="1">
      <c r="A14" s="731">
        <v>46182.0</v>
      </c>
      <c r="B14" s="732">
        <v>164.0</v>
      </c>
      <c r="C14" s="732" t="s">
        <v>2059</v>
      </c>
      <c r="D14" s="733" t="s">
        <v>2086</v>
      </c>
      <c r="E14" s="745" t="s">
        <v>2087</v>
      </c>
      <c r="F14" s="734">
        <v>46182.625</v>
      </c>
      <c r="G14" s="734">
        <v>46189.583333333336</v>
      </c>
      <c r="H14" s="734">
        <v>46189.583333333336</v>
      </c>
      <c r="I14" s="734">
        <v>46189.583333333336</v>
      </c>
      <c r="J14" s="733" t="s">
        <v>2088</v>
      </c>
      <c r="K14" s="733"/>
      <c r="L14" s="733"/>
      <c r="M14" s="736"/>
      <c r="N14" s="736"/>
      <c r="O14" s="733" t="s">
        <v>2065</v>
      </c>
      <c r="P14" s="733" t="s">
        <v>2065</v>
      </c>
      <c r="Q14" s="737" t="s">
        <v>2066</v>
      </c>
      <c r="R14" s="738"/>
      <c r="S14" s="738"/>
      <c r="T14" s="738"/>
      <c r="U14" s="738"/>
      <c r="V14" s="739"/>
      <c r="W14" s="740"/>
      <c r="X14" s="741"/>
      <c r="Y14" s="742"/>
      <c r="Z14" s="742"/>
      <c r="AA14" s="742"/>
      <c r="AB14" s="742"/>
      <c r="AC14" s="742"/>
      <c r="AD14" s="742"/>
      <c r="AE14" s="739"/>
      <c r="AF14" s="743" t="s">
        <v>2089</v>
      </c>
    </row>
    <row r="15" ht="37.5" customHeight="1">
      <c r="A15" s="731">
        <v>46178.0</v>
      </c>
      <c r="B15" s="732">
        <v>163.0</v>
      </c>
      <c r="C15" s="732" t="s">
        <v>2059</v>
      </c>
      <c r="D15" s="733" t="s">
        <v>2090</v>
      </c>
      <c r="E15" s="745" t="s">
        <v>2091</v>
      </c>
      <c r="F15" s="734">
        <v>46178.666666666664</v>
      </c>
      <c r="G15" s="735">
        <v>46178.75</v>
      </c>
      <c r="H15" s="735">
        <v>46178.75</v>
      </c>
      <c r="I15" s="735">
        <v>46178.75</v>
      </c>
      <c r="J15" s="733" t="s">
        <v>2084</v>
      </c>
      <c r="K15" s="733" t="s">
        <v>2063</v>
      </c>
      <c r="L15" s="733" t="s">
        <v>2064</v>
      </c>
      <c r="M15" s="736">
        <v>0.0</v>
      </c>
      <c r="N15" s="736">
        <v>0.0</v>
      </c>
      <c r="O15" s="733" t="s">
        <v>2065</v>
      </c>
      <c r="P15" s="733" t="s">
        <v>2065</v>
      </c>
      <c r="Q15" s="748" t="s">
        <v>2092</v>
      </c>
      <c r="R15" s="738"/>
      <c r="S15" s="738"/>
      <c r="T15" s="738" t="s">
        <v>2071</v>
      </c>
      <c r="U15" s="738" t="s">
        <v>2071</v>
      </c>
      <c r="V15" s="739"/>
      <c r="W15" s="740"/>
      <c r="X15" s="741"/>
      <c r="Y15" s="742"/>
      <c r="Z15" s="742"/>
      <c r="AA15" s="742"/>
      <c r="AB15" s="742"/>
      <c r="AC15" s="742"/>
      <c r="AD15" s="742"/>
      <c r="AE15" s="739"/>
      <c r="AF15" s="743"/>
    </row>
    <row r="16" ht="37.5" customHeight="1">
      <c r="A16" s="731">
        <v>46178.0</v>
      </c>
      <c r="B16" s="732">
        <v>162.0</v>
      </c>
      <c r="C16" s="732" t="s">
        <v>2059</v>
      </c>
      <c r="D16" s="733" t="s">
        <v>2093</v>
      </c>
      <c r="E16" s="733" t="s">
        <v>1456</v>
      </c>
      <c r="F16" s="734">
        <v>46177.583333333336</v>
      </c>
      <c r="G16" s="735">
        <v>46184.583333333336</v>
      </c>
      <c r="H16" s="735">
        <v>46184.583333333336</v>
      </c>
      <c r="I16" s="735">
        <v>46184.583333333336</v>
      </c>
      <c r="J16" s="733" t="s">
        <v>2062</v>
      </c>
      <c r="K16" s="733" t="s">
        <v>2063</v>
      </c>
      <c r="L16" s="733" t="s">
        <v>2064</v>
      </c>
      <c r="M16" s="736">
        <v>0.0</v>
      </c>
      <c r="N16" s="736">
        <v>0.0</v>
      </c>
      <c r="O16" s="733" t="s">
        <v>2065</v>
      </c>
      <c r="P16" s="733" t="s">
        <v>2065</v>
      </c>
      <c r="Q16" s="737" t="s">
        <v>2066</v>
      </c>
      <c r="R16" s="738"/>
      <c r="S16" s="738"/>
      <c r="T16" s="738" t="s">
        <v>240</v>
      </c>
      <c r="U16" s="738" t="s">
        <v>240</v>
      </c>
      <c r="V16" s="749">
        <v>9900000.0</v>
      </c>
      <c r="W16" s="750">
        <v>46184.0</v>
      </c>
      <c r="X16" s="751" t="s">
        <v>17</v>
      </c>
      <c r="Y16" s="742"/>
      <c r="Z16" s="742"/>
      <c r="AA16" s="742"/>
      <c r="AB16" s="742"/>
      <c r="AC16" s="742"/>
      <c r="AD16" s="742"/>
      <c r="AE16" s="739"/>
      <c r="AF16" s="743"/>
    </row>
    <row r="17" ht="37.5" customHeight="1">
      <c r="A17" s="731">
        <v>46178.0</v>
      </c>
      <c r="B17" s="732">
        <v>161.0</v>
      </c>
      <c r="C17" s="732" t="s">
        <v>2059</v>
      </c>
      <c r="D17" s="745" t="s">
        <v>2094</v>
      </c>
      <c r="E17" s="733" t="s">
        <v>2095</v>
      </c>
      <c r="F17" s="734">
        <v>46178.416666666664</v>
      </c>
      <c r="G17" s="735">
        <v>46182.75</v>
      </c>
      <c r="H17" s="735">
        <v>46183.416666666664</v>
      </c>
      <c r="I17" s="735">
        <v>46183.458333333336</v>
      </c>
      <c r="J17" s="733" t="s">
        <v>2079</v>
      </c>
      <c r="K17" s="733" t="s">
        <v>2080</v>
      </c>
      <c r="L17" s="745" t="s">
        <v>2081</v>
      </c>
      <c r="M17" s="736">
        <v>2.5E7</v>
      </c>
      <c r="N17" s="736">
        <v>2.2727273E7</v>
      </c>
      <c r="O17" s="733" t="s">
        <v>2082</v>
      </c>
      <c r="P17" s="747">
        <v>0.88</v>
      </c>
      <c r="Q17" s="737" t="s">
        <v>2066</v>
      </c>
      <c r="R17" s="738"/>
      <c r="S17" s="738"/>
      <c r="T17" s="738" t="s">
        <v>2071</v>
      </c>
      <c r="U17" s="738" t="s">
        <v>2071</v>
      </c>
      <c r="V17" s="739"/>
      <c r="W17" s="740"/>
      <c r="X17" s="741"/>
      <c r="Y17" s="742"/>
      <c r="Z17" s="742"/>
      <c r="AA17" s="742"/>
      <c r="AB17" s="742"/>
      <c r="AC17" s="742"/>
      <c r="AD17" s="742"/>
      <c r="AE17" s="739"/>
      <c r="AF17" s="743" t="s">
        <v>2039</v>
      </c>
    </row>
    <row r="18" ht="37.5" customHeight="1">
      <c r="A18" s="731">
        <v>46178.0</v>
      </c>
      <c r="B18" s="732">
        <v>160.0</v>
      </c>
      <c r="C18" s="732" t="s">
        <v>2059</v>
      </c>
      <c r="D18" s="733" t="s">
        <v>2096</v>
      </c>
      <c r="E18" s="733" t="s">
        <v>2097</v>
      </c>
      <c r="F18" s="734">
        <v>46182.416666666664</v>
      </c>
      <c r="G18" s="735">
        <v>46181.75</v>
      </c>
      <c r="H18" s="735">
        <v>46182.5</v>
      </c>
      <c r="I18" s="735">
        <v>46182.541666666664</v>
      </c>
      <c r="J18" s="733" t="s">
        <v>2098</v>
      </c>
      <c r="K18" s="733" t="s">
        <v>2063</v>
      </c>
      <c r="L18" s="733" t="s">
        <v>2064</v>
      </c>
      <c r="M18" s="736">
        <v>0.0</v>
      </c>
      <c r="N18" s="736">
        <v>9545455.0</v>
      </c>
      <c r="O18" s="733" t="s">
        <v>2065</v>
      </c>
      <c r="P18" s="733" t="s">
        <v>2065</v>
      </c>
      <c r="Q18" s="748" t="s">
        <v>2099</v>
      </c>
      <c r="R18" s="738"/>
      <c r="S18" s="738"/>
      <c r="T18" s="738" t="s">
        <v>2071</v>
      </c>
      <c r="U18" s="738" t="s">
        <v>2071</v>
      </c>
      <c r="V18" s="739"/>
      <c r="W18" s="740"/>
      <c r="X18" s="741"/>
      <c r="Y18" s="742"/>
      <c r="Z18" s="742"/>
      <c r="AA18" s="742"/>
      <c r="AB18" s="742"/>
      <c r="AC18" s="742"/>
      <c r="AD18" s="742"/>
      <c r="AE18" s="739"/>
      <c r="AF18" s="743"/>
    </row>
    <row r="19" ht="37.5" customHeight="1">
      <c r="A19" s="731">
        <v>46178.0</v>
      </c>
      <c r="B19" s="732">
        <v>159.0</v>
      </c>
      <c r="C19" s="732" t="s">
        <v>2059</v>
      </c>
      <c r="D19" s="733" t="s">
        <v>2100</v>
      </c>
      <c r="E19" s="733" t="s">
        <v>2101</v>
      </c>
      <c r="F19" s="734">
        <v>46183.416666666664</v>
      </c>
      <c r="G19" s="735">
        <v>46184.75</v>
      </c>
      <c r="H19" s="735">
        <v>46185.416666666664</v>
      </c>
      <c r="I19" s="735">
        <v>46185.458333333336</v>
      </c>
      <c r="J19" s="733" t="s">
        <v>2075</v>
      </c>
      <c r="K19" s="733" t="s">
        <v>2063</v>
      </c>
      <c r="L19" s="745" t="s">
        <v>2081</v>
      </c>
      <c r="M19" s="736">
        <v>1.19823E8</v>
      </c>
      <c r="N19" s="736">
        <v>1.08979091E8</v>
      </c>
      <c r="O19" s="733" t="s">
        <v>2102</v>
      </c>
      <c r="P19" s="752">
        <v>0.86245</v>
      </c>
      <c r="Q19" s="737" t="s">
        <v>2066</v>
      </c>
      <c r="R19" s="738"/>
      <c r="S19" s="738"/>
      <c r="T19" s="738" t="s">
        <v>240</v>
      </c>
      <c r="U19" s="738" t="s">
        <v>240</v>
      </c>
      <c r="V19" s="749">
        <v>1.06442E8</v>
      </c>
      <c r="W19" s="750">
        <v>46183.0</v>
      </c>
      <c r="X19" s="751" t="s">
        <v>17</v>
      </c>
      <c r="Y19" s="742"/>
      <c r="Z19" s="742"/>
      <c r="AA19" s="742"/>
      <c r="AB19" s="742"/>
      <c r="AC19" s="742"/>
      <c r="AD19" s="742"/>
      <c r="AE19" s="753" t="s">
        <v>2103</v>
      </c>
      <c r="AF19" s="743"/>
    </row>
    <row r="20" ht="37.5" customHeight="1">
      <c r="A20" s="731">
        <v>46177.0</v>
      </c>
      <c r="B20" s="732">
        <v>158.0</v>
      </c>
      <c r="C20" s="732" t="s">
        <v>2059</v>
      </c>
      <c r="D20" s="754" t="s">
        <v>2104</v>
      </c>
      <c r="E20" s="745" t="s">
        <v>2105</v>
      </c>
      <c r="F20" s="733" t="s">
        <v>2106</v>
      </c>
      <c r="G20" s="735">
        <v>46191.583333333336</v>
      </c>
      <c r="H20" s="735">
        <v>46192.583333333336</v>
      </c>
      <c r="I20" s="735">
        <v>46192.625</v>
      </c>
      <c r="J20" s="733" t="s">
        <v>2107</v>
      </c>
      <c r="K20" s="733" t="s">
        <v>2063</v>
      </c>
      <c r="L20" s="733" t="s">
        <v>2064</v>
      </c>
      <c r="M20" s="736">
        <v>0.0</v>
      </c>
      <c r="N20" s="736">
        <v>4.13636364E8</v>
      </c>
      <c r="O20" s="733" t="s">
        <v>2065</v>
      </c>
      <c r="P20" s="733" t="s">
        <v>2065</v>
      </c>
      <c r="Q20" s="737" t="s">
        <v>404</v>
      </c>
      <c r="R20" s="738"/>
      <c r="S20" s="738"/>
      <c r="T20" s="738" t="s">
        <v>2071</v>
      </c>
      <c r="U20" s="738" t="s">
        <v>2071</v>
      </c>
      <c r="V20" s="739"/>
      <c r="W20" s="740"/>
      <c r="X20" s="741"/>
      <c r="Y20" s="742"/>
      <c r="Z20" s="742"/>
      <c r="AA20" s="742"/>
      <c r="AB20" s="742"/>
      <c r="AC20" s="742"/>
      <c r="AD20" s="742"/>
      <c r="AE20" s="739"/>
      <c r="AF20" s="743"/>
    </row>
    <row r="21" ht="37.5" customHeight="1">
      <c r="A21" s="731">
        <v>46174.0</v>
      </c>
      <c r="B21" s="732">
        <v>157.0</v>
      </c>
      <c r="C21" s="732" t="s">
        <v>2059</v>
      </c>
      <c r="D21" s="733" t="s">
        <v>2108</v>
      </c>
      <c r="E21" s="733" t="s">
        <v>1529</v>
      </c>
      <c r="F21" s="734">
        <v>46174.75</v>
      </c>
      <c r="G21" s="735">
        <v>46181.75</v>
      </c>
      <c r="H21" s="735">
        <v>46182.583333333336</v>
      </c>
      <c r="I21" s="735">
        <v>46182.625</v>
      </c>
      <c r="J21" s="733" t="s">
        <v>2075</v>
      </c>
      <c r="K21" s="733" t="s">
        <v>2063</v>
      </c>
      <c r="L21" s="745" t="s">
        <v>2109</v>
      </c>
      <c r="M21" s="736">
        <v>2.52439E7</v>
      </c>
      <c r="N21" s="736">
        <v>2.2949E7</v>
      </c>
      <c r="O21" s="733" t="s">
        <v>2102</v>
      </c>
      <c r="P21" s="752">
        <v>0.84245</v>
      </c>
      <c r="Q21" s="737" t="s">
        <v>2066</v>
      </c>
      <c r="R21" s="738"/>
      <c r="S21" s="738"/>
      <c r="T21" s="738"/>
      <c r="U21" s="738" t="s">
        <v>2071</v>
      </c>
      <c r="V21" s="739"/>
      <c r="W21" s="740"/>
      <c r="X21" s="741"/>
      <c r="Y21" s="742"/>
      <c r="Z21" s="742"/>
      <c r="AA21" s="742"/>
      <c r="AB21" s="742"/>
      <c r="AC21" s="742"/>
      <c r="AD21" s="742"/>
      <c r="AE21" s="739"/>
      <c r="AF21" s="743"/>
    </row>
    <row r="22" ht="37.5" customHeight="1">
      <c r="A22" s="731">
        <v>46170.0</v>
      </c>
      <c r="B22" s="732">
        <v>155.0</v>
      </c>
      <c r="C22" s="732" t="s">
        <v>2059</v>
      </c>
      <c r="D22" s="745" t="s">
        <v>2110</v>
      </c>
      <c r="E22" s="745" t="s">
        <v>2111</v>
      </c>
      <c r="F22" s="734">
        <v>46182.416666666664</v>
      </c>
      <c r="G22" s="735">
        <v>46183.75</v>
      </c>
      <c r="H22" s="735">
        <v>46184.416666666664</v>
      </c>
      <c r="I22" s="735">
        <v>46184.458333333336</v>
      </c>
      <c r="J22" s="733" t="s">
        <v>2112</v>
      </c>
      <c r="K22" s="733" t="s">
        <v>2063</v>
      </c>
      <c r="L22" s="745" t="s">
        <v>2081</v>
      </c>
      <c r="M22" s="736">
        <v>0.0</v>
      </c>
      <c r="N22" s="736">
        <v>2.7272727E7</v>
      </c>
      <c r="O22" s="733" t="s">
        <v>2102</v>
      </c>
      <c r="P22" s="752">
        <v>0.86245</v>
      </c>
      <c r="Q22" s="737" t="s">
        <v>2066</v>
      </c>
      <c r="R22" s="738"/>
      <c r="S22" s="738"/>
      <c r="T22" s="738"/>
      <c r="U22" s="738" t="s">
        <v>2071</v>
      </c>
      <c r="V22" s="739"/>
      <c r="W22" s="740"/>
      <c r="X22" s="741"/>
      <c r="Y22" s="742"/>
      <c r="Z22" s="742"/>
      <c r="AA22" s="742"/>
      <c r="AB22" s="742"/>
      <c r="AC22" s="742"/>
      <c r="AD22" s="742"/>
      <c r="AE22" s="739"/>
      <c r="AF22" s="743"/>
    </row>
    <row r="23" ht="37.5" customHeight="1">
      <c r="A23" s="731">
        <v>46169.0</v>
      </c>
      <c r="B23" s="732">
        <v>154.0</v>
      </c>
      <c r="C23" s="732" t="s">
        <v>2059</v>
      </c>
      <c r="D23" s="745" t="s">
        <v>2113</v>
      </c>
      <c r="E23" s="745" t="s">
        <v>2114</v>
      </c>
      <c r="F23" s="734">
        <v>46171.416666666664</v>
      </c>
      <c r="G23" s="735">
        <v>46170.75</v>
      </c>
      <c r="H23" s="735">
        <v>46171.458333333336</v>
      </c>
      <c r="I23" s="735">
        <v>46171.5</v>
      </c>
      <c r="J23" s="733" t="s">
        <v>2098</v>
      </c>
      <c r="K23" s="733" t="s">
        <v>2063</v>
      </c>
      <c r="L23" s="733" t="s">
        <v>2064</v>
      </c>
      <c r="M23" s="736">
        <v>0.0</v>
      </c>
      <c r="N23" s="736">
        <v>3.6363636E7</v>
      </c>
      <c r="O23" s="733" t="s">
        <v>2065</v>
      </c>
      <c r="P23" s="733" t="s">
        <v>2065</v>
      </c>
      <c r="Q23" s="748" t="s">
        <v>2099</v>
      </c>
      <c r="R23" s="738"/>
      <c r="S23" s="738"/>
      <c r="T23" s="738"/>
      <c r="U23" s="738" t="s">
        <v>2071</v>
      </c>
      <c r="V23" s="739"/>
      <c r="W23" s="740"/>
      <c r="X23" s="741"/>
      <c r="Y23" s="742"/>
      <c r="Z23" s="742"/>
      <c r="AA23" s="742"/>
      <c r="AB23" s="742"/>
      <c r="AC23" s="742"/>
      <c r="AD23" s="742"/>
      <c r="AE23" s="739"/>
      <c r="AF23" s="743"/>
    </row>
    <row r="24" ht="37.5" customHeight="1">
      <c r="A24" s="731">
        <v>46169.0</v>
      </c>
      <c r="B24" s="732">
        <v>153.0</v>
      </c>
      <c r="C24" s="732" t="s">
        <v>2059</v>
      </c>
      <c r="D24" s="745" t="s">
        <v>2110</v>
      </c>
      <c r="E24" s="745" t="s">
        <v>2111</v>
      </c>
      <c r="F24" s="734">
        <v>46175.416666666664</v>
      </c>
      <c r="G24" s="735">
        <v>46177.75</v>
      </c>
      <c r="H24" s="735">
        <v>46178.416666666664</v>
      </c>
      <c r="I24" s="735">
        <v>46178.458333333336</v>
      </c>
      <c r="J24" s="733" t="s">
        <v>2075</v>
      </c>
      <c r="K24" s="733" t="s">
        <v>2063</v>
      </c>
      <c r="L24" s="745" t="s">
        <v>2081</v>
      </c>
      <c r="M24" s="736">
        <v>0.0</v>
      </c>
      <c r="N24" s="736">
        <v>2.7272727E7</v>
      </c>
      <c r="O24" s="733" t="s">
        <v>2102</v>
      </c>
      <c r="P24" s="752">
        <v>0.86245</v>
      </c>
      <c r="Q24" s="737" t="s">
        <v>2066</v>
      </c>
      <c r="R24" s="738"/>
      <c r="S24" s="738"/>
      <c r="T24" s="738"/>
      <c r="U24" s="738" t="s">
        <v>2071</v>
      </c>
      <c r="V24" s="739"/>
      <c r="W24" s="740"/>
      <c r="X24" s="741"/>
      <c r="Y24" s="742"/>
      <c r="Z24" s="742"/>
      <c r="AA24" s="742"/>
      <c r="AB24" s="742"/>
      <c r="AC24" s="742"/>
      <c r="AD24" s="742"/>
      <c r="AE24" s="739"/>
      <c r="AF24" s="743"/>
    </row>
    <row r="25" ht="37.5" customHeight="1">
      <c r="A25" s="731">
        <v>46169.0</v>
      </c>
      <c r="B25" s="732">
        <v>152.0</v>
      </c>
      <c r="C25" s="732" t="s">
        <v>2059</v>
      </c>
      <c r="D25" s="745" t="s">
        <v>2115</v>
      </c>
      <c r="E25" s="745" t="s">
        <v>866</v>
      </c>
      <c r="F25" s="734">
        <v>46177.416666666664</v>
      </c>
      <c r="G25" s="735">
        <v>46180.75</v>
      </c>
      <c r="H25" s="735">
        <v>46181.416666666664</v>
      </c>
      <c r="I25" s="735">
        <v>46181.458333333336</v>
      </c>
      <c r="J25" s="733" t="s">
        <v>2069</v>
      </c>
      <c r="K25" s="733" t="s">
        <v>2063</v>
      </c>
      <c r="L25" s="745" t="s">
        <v>2109</v>
      </c>
      <c r="M25" s="736">
        <v>3.5E7</v>
      </c>
      <c r="N25" s="736">
        <v>3.1818182E7</v>
      </c>
      <c r="O25" s="733" t="s">
        <v>2065</v>
      </c>
      <c r="P25" s="733" t="s">
        <v>2065</v>
      </c>
      <c r="Q25" s="737" t="s">
        <v>404</v>
      </c>
      <c r="R25" s="738"/>
      <c r="S25" s="738"/>
      <c r="T25" s="738"/>
      <c r="U25" s="738" t="s">
        <v>2071</v>
      </c>
      <c r="V25" s="739"/>
      <c r="W25" s="740"/>
      <c r="X25" s="741"/>
      <c r="Y25" s="742"/>
      <c r="Z25" s="742"/>
      <c r="AA25" s="742"/>
      <c r="AB25" s="742"/>
      <c r="AC25" s="742"/>
      <c r="AD25" s="742"/>
      <c r="AE25" s="739"/>
      <c r="AF25" s="743"/>
    </row>
    <row r="26" ht="37.5" customHeight="1">
      <c r="A26" s="731">
        <v>46168.0</v>
      </c>
      <c r="B26" s="732">
        <v>151.0</v>
      </c>
      <c r="C26" s="732" t="s">
        <v>2059</v>
      </c>
      <c r="D26" s="755" t="s">
        <v>2116</v>
      </c>
      <c r="E26" s="745" t="s">
        <v>2117</v>
      </c>
      <c r="F26" s="733" t="s">
        <v>2106</v>
      </c>
      <c r="G26" s="735">
        <v>46174.458333333336</v>
      </c>
      <c r="H26" s="735">
        <v>46174.458333333336</v>
      </c>
      <c r="I26" s="735">
        <v>46174.479166666664</v>
      </c>
      <c r="J26" s="733" t="s">
        <v>2079</v>
      </c>
      <c r="K26" s="733" t="s">
        <v>2063</v>
      </c>
      <c r="L26" s="745" t="s">
        <v>2064</v>
      </c>
      <c r="M26" s="736">
        <v>7742120.0</v>
      </c>
      <c r="N26" s="736">
        <v>7038291.0</v>
      </c>
      <c r="O26" s="733" t="s">
        <v>2102</v>
      </c>
      <c r="P26" s="752">
        <v>0.88</v>
      </c>
      <c r="Q26" s="737" t="s">
        <v>2066</v>
      </c>
      <c r="R26" s="738"/>
      <c r="S26" s="738"/>
      <c r="T26" s="738"/>
      <c r="U26" s="738" t="s">
        <v>2071</v>
      </c>
      <c r="V26" s="739"/>
      <c r="W26" s="740"/>
      <c r="X26" s="741"/>
      <c r="Y26" s="742"/>
      <c r="Z26" s="742"/>
      <c r="AA26" s="742"/>
      <c r="AB26" s="742"/>
      <c r="AC26" s="742"/>
      <c r="AD26" s="742"/>
      <c r="AE26" s="739"/>
      <c r="AF26" s="743"/>
    </row>
    <row r="27" ht="37.5" customHeight="1">
      <c r="A27" s="731">
        <v>46163.0</v>
      </c>
      <c r="B27" s="732">
        <v>150.0</v>
      </c>
      <c r="C27" s="732" t="s">
        <v>2059</v>
      </c>
      <c r="D27" s="756" t="s">
        <v>2118</v>
      </c>
      <c r="E27" s="756" t="s">
        <v>2119</v>
      </c>
      <c r="F27" s="757">
        <v>46168.416666666664</v>
      </c>
      <c r="G27" s="758">
        <v>46169.75</v>
      </c>
      <c r="H27" s="758">
        <v>46170.416666666664</v>
      </c>
      <c r="I27" s="758">
        <v>46170.458333333336</v>
      </c>
      <c r="J27" s="737" t="s">
        <v>2079</v>
      </c>
      <c r="K27" s="737" t="s">
        <v>2120</v>
      </c>
      <c r="L27" s="756" t="s">
        <v>2081</v>
      </c>
      <c r="M27" s="759">
        <v>9.0E7</v>
      </c>
      <c r="N27" s="759">
        <v>8.1818182E7</v>
      </c>
      <c r="O27" s="737" t="s">
        <v>2082</v>
      </c>
      <c r="P27" s="760">
        <v>0.88</v>
      </c>
      <c r="Q27" s="737" t="s">
        <v>2066</v>
      </c>
      <c r="R27" s="738"/>
      <c r="S27" s="738"/>
      <c r="T27" s="738"/>
      <c r="U27" s="738" t="s">
        <v>2071</v>
      </c>
      <c r="V27" s="739"/>
      <c r="W27" s="740"/>
      <c r="X27" s="741"/>
      <c r="Y27" s="742"/>
      <c r="Z27" s="742"/>
      <c r="AA27" s="742"/>
      <c r="AB27" s="742"/>
      <c r="AC27" s="742"/>
      <c r="AD27" s="742"/>
      <c r="AE27" s="739"/>
      <c r="AF27" s="743" t="s">
        <v>2039</v>
      </c>
    </row>
    <row r="28" ht="37.5" customHeight="1">
      <c r="A28" s="731">
        <v>46163.0</v>
      </c>
      <c r="B28" s="732">
        <v>149.0</v>
      </c>
      <c r="C28" s="732" t="s">
        <v>2059</v>
      </c>
      <c r="D28" s="756" t="s">
        <v>2121</v>
      </c>
      <c r="E28" s="756" t="s">
        <v>2122</v>
      </c>
      <c r="F28" s="757">
        <v>46162.708333333336</v>
      </c>
      <c r="G28" s="758">
        <v>46169.416666666664</v>
      </c>
      <c r="H28" s="758">
        <v>46169.416666666664</v>
      </c>
      <c r="I28" s="758">
        <v>46169.458333333336</v>
      </c>
      <c r="J28" s="737" t="s">
        <v>2075</v>
      </c>
      <c r="K28" s="737" t="s">
        <v>2063</v>
      </c>
      <c r="L28" s="756" t="s">
        <v>2064</v>
      </c>
      <c r="M28" s="759">
        <v>0.0</v>
      </c>
      <c r="N28" s="759">
        <v>0.0</v>
      </c>
      <c r="O28" s="737" t="s">
        <v>2065</v>
      </c>
      <c r="P28" s="737" t="s">
        <v>2065</v>
      </c>
      <c r="Q28" s="737" t="s">
        <v>2066</v>
      </c>
      <c r="R28" s="738"/>
      <c r="S28" s="738"/>
      <c r="T28" s="738"/>
      <c r="U28" s="738" t="s">
        <v>2071</v>
      </c>
      <c r="V28" s="739"/>
      <c r="W28" s="740"/>
      <c r="X28" s="741"/>
      <c r="Y28" s="742"/>
      <c r="Z28" s="742"/>
      <c r="AA28" s="742"/>
      <c r="AB28" s="742"/>
      <c r="AC28" s="742"/>
      <c r="AD28" s="742"/>
      <c r="AE28" s="739"/>
      <c r="AF28" s="761"/>
    </row>
    <row r="29" ht="37.5" customHeight="1">
      <c r="A29" s="731">
        <v>46163.0</v>
      </c>
      <c r="B29" s="732">
        <v>148.0</v>
      </c>
      <c r="C29" s="732" t="s">
        <v>2059</v>
      </c>
      <c r="D29" s="756" t="s">
        <v>2123</v>
      </c>
      <c r="E29" s="756" t="s">
        <v>2124</v>
      </c>
      <c r="F29" s="757">
        <v>46162.708333333336</v>
      </c>
      <c r="G29" s="758">
        <v>46170.458333333336</v>
      </c>
      <c r="H29" s="758">
        <v>46170.458333333336</v>
      </c>
      <c r="I29" s="758">
        <v>46170.583333333336</v>
      </c>
      <c r="J29" s="737" t="s">
        <v>2075</v>
      </c>
      <c r="K29" s="737" t="s">
        <v>2125</v>
      </c>
      <c r="L29" s="756" t="s">
        <v>2064</v>
      </c>
      <c r="M29" s="759">
        <v>3.8742E7</v>
      </c>
      <c r="N29" s="759">
        <v>3.522E7</v>
      </c>
      <c r="O29" s="737" t="s">
        <v>2126</v>
      </c>
      <c r="P29" s="760">
        <v>0.84245</v>
      </c>
      <c r="Q29" s="737" t="s">
        <v>2066</v>
      </c>
      <c r="R29" s="738"/>
      <c r="S29" s="738"/>
      <c r="T29" s="738"/>
      <c r="U29" s="738" t="s">
        <v>2071</v>
      </c>
      <c r="V29" s="739"/>
      <c r="W29" s="740"/>
      <c r="X29" s="741"/>
      <c r="Y29" s="742"/>
      <c r="Z29" s="742"/>
      <c r="AA29" s="742"/>
      <c r="AB29" s="742"/>
      <c r="AC29" s="742"/>
      <c r="AD29" s="742"/>
      <c r="AE29" s="739"/>
      <c r="AF29" s="743" t="s">
        <v>2039</v>
      </c>
    </row>
    <row r="30" ht="37.5" customHeight="1">
      <c r="A30" s="731">
        <v>46162.0</v>
      </c>
      <c r="B30" s="732">
        <v>147.0</v>
      </c>
      <c r="C30" s="732" t="s">
        <v>2059</v>
      </c>
      <c r="D30" s="756" t="s">
        <v>2127</v>
      </c>
      <c r="E30" s="756" t="s">
        <v>2128</v>
      </c>
      <c r="F30" s="757">
        <v>46168.416666666664</v>
      </c>
      <c r="G30" s="758">
        <v>46169.75</v>
      </c>
      <c r="H30" s="758">
        <v>46170.5</v>
      </c>
      <c r="I30" s="758">
        <v>46170.625</v>
      </c>
      <c r="J30" s="737" t="s">
        <v>2112</v>
      </c>
      <c r="K30" s="737" t="s">
        <v>2063</v>
      </c>
      <c r="L30" s="756" t="s">
        <v>2064</v>
      </c>
      <c r="M30" s="759">
        <v>0.0</v>
      </c>
      <c r="N30" s="759">
        <v>1363636.0</v>
      </c>
      <c r="O30" s="737" t="s">
        <v>2065</v>
      </c>
      <c r="P30" s="760">
        <v>0.84245</v>
      </c>
      <c r="Q30" s="737" t="s">
        <v>2066</v>
      </c>
      <c r="R30" s="738"/>
      <c r="S30" s="738"/>
      <c r="T30" s="738"/>
      <c r="U30" s="738" t="s">
        <v>2071</v>
      </c>
      <c r="V30" s="739"/>
      <c r="W30" s="740"/>
      <c r="X30" s="741"/>
      <c r="Y30" s="742"/>
      <c r="Z30" s="742"/>
      <c r="AA30" s="742"/>
      <c r="AB30" s="742"/>
      <c r="AC30" s="742"/>
      <c r="AD30" s="742"/>
      <c r="AE30" s="739"/>
      <c r="AF30" s="761"/>
    </row>
    <row r="31" ht="37.5" customHeight="1">
      <c r="A31" s="731">
        <v>46162.0</v>
      </c>
      <c r="B31" s="732">
        <v>146.0</v>
      </c>
      <c r="C31" s="732" t="s">
        <v>2059</v>
      </c>
      <c r="D31" s="756" t="s">
        <v>2129</v>
      </c>
      <c r="E31" s="756" t="s">
        <v>2130</v>
      </c>
      <c r="F31" s="757">
        <v>46162.541666666664</v>
      </c>
      <c r="G31" s="758">
        <v>46162.708333333336</v>
      </c>
      <c r="H31" s="758">
        <v>46162.708333333336</v>
      </c>
      <c r="I31" s="758">
        <v>46162.708333333336</v>
      </c>
      <c r="J31" s="737" t="s">
        <v>2131</v>
      </c>
      <c r="K31" s="737" t="s">
        <v>2063</v>
      </c>
      <c r="L31" s="756" t="s">
        <v>2064</v>
      </c>
      <c r="M31" s="759">
        <v>0.0</v>
      </c>
      <c r="N31" s="759">
        <v>0.0</v>
      </c>
      <c r="O31" s="737" t="s">
        <v>2065</v>
      </c>
      <c r="P31" s="737" t="s">
        <v>2065</v>
      </c>
      <c r="Q31" s="737" t="s">
        <v>2099</v>
      </c>
      <c r="R31" s="738"/>
      <c r="S31" s="738"/>
      <c r="T31" s="738"/>
      <c r="U31" s="738" t="s">
        <v>2071</v>
      </c>
      <c r="V31" s="739"/>
      <c r="W31" s="740"/>
      <c r="X31" s="741"/>
      <c r="Y31" s="742"/>
      <c r="Z31" s="742"/>
      <c r="AA31" s="742"/>
      <c r="AB31" s="742"/>
      <c r="AC31" s="742"/>
      <c r="AD31" s="742"/>
      <c r="AE31" s="739"/>
      <c r="AF31" s="761"/>
    </row>
    <row r="32" ht="37.5" customHeight="1">
      <c r="A32" s="731">
        <v>46162.0</v>
      </c>
      <c r="B32" s="732">
        <v>145.0</v>
      </c>
      <c r="C32" s="732" t="s">
        <v>2059</v>
      </c>
      <c r="D32" s="756" t="s">
        <v>2067</v>
      </c>
      <c r="E32" s="756" t="s">
        <v>2068</v>
      </c>
      <c r="F32" s="757">
        <v>46181.375</v>
      </c>
      <c r="G32" s="758">
        <v>46182.75</v>
      </c>
      <c r="H32" s="758">
        <v>46183.416666666664</v>
      </c>
      <c r="I32" s="758">
        <v>46183.458333333336</v>
      </c>
      <c r="J32" s="737" t="s">
        <v>2069</v>
      </c>
      <c r="K32" s="737" t="s">
        <v>2063</v>
      </c>
      <c r="L32" s="756" t="s">
        <v>2070</v>
      </c>
      <c r="M32" s="759">
        <v>7.0E8</v>
      </c>
      <c r="N32" s="759">
        <v>6.36363636E8</v>
      </c>
      <c r="O32" s="737" t="s">
        <v>2065</v>
      </c>
      <c r="P32" s="737" t="s">
        <v>2065</v>
      </c>
      <c r="Q32" s="737" t="s">
        <v>404</v>
      </c>
      <c r="R32" s="738"/>
      <c r="S32" s="738"/>
      <c r="T32" s="738"/>
      <c r="U32" s="738" t="s">
        <v>2071</v>
      </c>
      <c r="V32" s="739"/>
      <c r="W32" s="740"/>
      <c r="X32" s="741"/>
      <c r="Y32" s="742"/>
      <c r="Z32" s="742"/>
      <c r="AA32" s="742"/>
      <c r="AB32" s="742"/>
      <c r="AC32" s="742"/>
      <c r="AD32" s="742"/>
      <c r="AE32" s="739"/>
      <c r="AF32" s="761"/>
    </row>
    <row r="33" ht="37.5" customHeight="1">
      <c r="A33" s="731">
        <v>46162.0</v>
      </c>
      <c r="B33" s="732">
        <v>144.0</v>
      </c>
      <c r="C33" s="732" t="s">
        <v>2059</v>
      </c>
      <c r="D33" s="762" t="s">
        <v>2132</v>
      </c>
      <c r="E33" s="756" t="s">
        <v>2105</v>
      </c>
      <c r="F33" s="737" t="s">
        <v>2106</v>
      </c>
      <c r="G33" s="758">
        <v>46174.583333333336</v>
      </c>
      <c r="H33" s="758">
        <v>46175.583333333336</v>
      </c>
      <c r="I33" s="758">
        <v>46175.625</v>
      </c>
      <c r="J33" s="737" t="s">
        <v>2107</v>
      </c>
      <c r="K33" s="737" t="s">
        <v>2063</v>
      </c>
      <c r="L33" s="756" t="s">
        <v>2064</v>
      </c>
      <c r="M33" s="759">
        <v>0.0</v>
      </c>
      <c r="N33" s="759">
        <v>4.69090909E8</v>
      </c>
      <c r="O33" s="737" t="s">
        <v>2065</v>
      </c>
      <c r="P33" s="737" t="s">
        <v>2065</v>
      </c>
      <c r="Q33" s="737" t="s">
        <v>404</v>
      </c>
      <c r="R33" s="738"/>
      <c r="S33" s="738"/>
      <c r="T33" s="738"/>
      <c r="U33" s="738" t="s">
        <v>2071</v>
      </c>
      <c r="V33" s="739"/>
      <c r="W33" s="740"/>
      <c r="X33" s="741"/>
      <c r="Y33" s="742"/>
      <c r="Z33" s="742"/>
      <c r="AA33" s="742"/>
      <c r="AB33" s="742"/>
      <c r="AC33" s="742"/>
      <c r="AD33" s="742"/>
      <c r="AE33" s="739"/>
      <c r="AF33" s="761"/>
    </row>
    <row r="34" ht="37.5" customHeight="1">
      <c r="A34" s="731">
        <v>46161.0</v>
      </c>
      <c r="B34" s="732">
        <v>143.0</v>
      </c>
      <c r="C34" s="732" t="s">
        <v>2059</v>
      </c>
      <c r="D34" s="756" t="s">
        <v>2133</v>
      </c>
      <c r="E34" s="756" t="s">
        <v>2134</v>
      </c>
      <c r="F34" s="757">
        <v>46161.666666666664</v>
      </c>
      <c r="G34" s="758">
        <v>46173.75</v>
      </c>
      <c r="H34" s="758">
        <v>46174.583333333336</v>
      </c>
      <c r="I34" s="758">
        <v>46174.625</v>
      </c>
      <c r="J34" s="737" t="s">
        <v>2135</v>
      </c>
      <c r="K34" s="737" t="s">
        <v>2063</v>
      </c>
      <c r="L34" s="756" t="s">
        <v>2081</v>
      </c>
      <c r="M34" s="759">
        <v>0.0</v>
      </c>
      <c r="N34" s="759">
        <v>4.0E7</v>
      </c>
      <c r="O34" s="737" t="s">
        <v>2065</v>
      </c>
      <c r="P34" s="737" t="s">
        <v>2065</v>
      </c>
      <c r="Q34" s="737" t="s">
        <v>404</v>
      </c>
      <c r="R34" s="738"/>
      <c r="S34" s="738"/>
      <c r="T34" s="738"/>
      <c r="U34" s="738" t="s">
        <v>2071</v>
      </c>
      <c r="V34" s="739"/>
      <c r="W34" s="740"/>
      <c r="X34" s="741"/>
      <c r="Y34" s="742"/>
      <c r="Z34" s="742"/>
      <c r="AA34" s="742"/>
      <c r="AB34" s="742"/>
      <c r="AC34" s="742"/>
      <c r="AD34" s="742"/>
      <c r="AE34" s="739"/>
      <c r="AF34" s="761"/>
    </row>
    <row r="35" ht="37.5" customHeight="1">
      <c r="A35" s="763">
        <v>46154.0</v>
      </c>
      <c r="B35" s="764">
        <v>142.0</v>
      </c>
      <c r="C35" s="764" t="s">
        <v>2059</v>
      </c>
      <c r="D35" s="745" t="s">
        <v>2136</v>
      </c>
      <c r="E35" s="745" t="s">
        <v>2137</v>
      </c>
      <c r="F35" s="734">
        <v>46154.4375</v>
      </c>
      <c r="G35" s="735">
        <v>46164.583333333336</v>
      </c>
      <c r="H35" s="735">
        <v>46168.583333333336</v>
      </c>
      <c r="I35" s="735">
        <v>46168.625</v>
      </c>
      <c r="J35" s="733" t="s">
        <v>2075</v>
      </c>
      <c r="K35" s="733" t="s">
        <v>2063</v>
      </c>
      <c r="L35" s="733" t="s">
        <v>2064</v>
      </c>
      <c r="M35" s="736">
        <v>1.12685E8</v>
      </c>
      <c r="N35" s="736">
        <v>1.04531987E8</v>
      </c>
      <c r="O35" s="733" t="s">
        <v>2102</v>
      </c>
      <c r="P35" s="733" t="s">
        <v>2065</v>
      </c>
      <c r="Q35" s="733" t="s">
        <v>404</v>
      </c>
      <c r="R35" s="738"/>
      <c r="S35" s="738"/>
      <c r="T35" s="738"/>
      <c r="U35" s="738" t="s">
        <v>2071</v>
      </c>
      <c r="V35" s="765"/>
      <c r="W35" s="766"/>
      <c r="X35" s="767"/>
      <c r="Y35" s="768"/>
      <c r="Z35" s="768"/>
      <c r="AA35" s="768"/>
      <c r="AB35" s="768"/>
      <c r="AC35" s="768"/>
      <c r="AD35" s="768"/>
      <c r="AE35" s="765"/>
      <c r="AF35" s="769"/>
    </row>
    <row r="36" ht="37.5" customHeight="1">
      <c r="A36" s="770">
        <v>46153.0</v>
      </c>
      <c r="B36" s="771">
        <v>141.0</v>
      </c>
      <c r="C36" s="771" t="s">
        <v>2059</v>
      </c>
      <c r="D36" s="772" t="s">
        <v>2138</v>
      </c>
      <c r="E36" s="772" t="s">
        <v>2139</v>
      </c>
      <c r="F36" s="772" t="s">
        <v>2106</v>
      </c>
      <c r="G36" s="773">
        <v>46156.416666666664</v>
      </c>
      <c r="H36" s="773">
        <v>46156.416666666664</v>
      </c>
      <c r="I36" s="773">
        <v>46156.458333333336</v>
      </c>
      <c r="J36" s="772" t="s">
        <v>2079</v>
      </c>
      <c r="K36" s="772" t="s">
        <v>2063</v>
      </c>
      <c r="L36" s="772" t="s">
        <v>2064</v>
      </c>
      <c r="M36" s="774">
        <v>1.3156E7</v>
      </c>
      <c r="N36" s="774">
        <v>1.196E7</v>
      </c>
      <c r="O36" s="775" t="s">
        <v>2102</v>
      </c>
      <c r="P36" s="776">
        <v>0.88</v>
      </c>
      <c r="Q36" s="775" t="s">
        <v>2066</v>
      </c>
      <c r="R36" s="777"/>
      <c r="S36" s="777"/>
      <c r="T36" s="778"/>
      <c r="U36" s="775" t="s">
        <v>240</v>
      </c>
      <c r="V36" s="749">
        <v>1.1563E7</v>
      </c>
      <c r="W36" s="779">
        <v>46155.0</v>
      </c>
      <c r="X36" s="751" t="s">
        <v>17</v>
      </c>
      <c r="Y36" s="780"/>
      <c r="Z36" s="780"/>
      <c r="AA36" s="780"/>
      <c r="AB36" s="780"/>
      <c r="AC36" s="780"/>
      <c r="AD36" s="780"/>
      <c r="AE36" s="753" t="s">
        <v>2140</v>
      </c>
      <c r="AF36" s="781"/>
    </row>
    <row r="37" ht="37.5" customHeight="1">
      <c r="A37" s="770">
        <v>46153.0</v>
      </c>
      <c r="B37" s="771">
        <v>140.0</v>
      </c>
      <c r="C37" s="771" t="s">
        <v>2059</v>
      </c>
      <c r="D37" s="772" t="s">
        <v>2141</v>
      </c>
      <c r="E37" s="772" t="s">
        <v>2139</v>
      </c>
      <c r="F37" s="772" t="s">
        <v>2106</v>
      </c>
      <c r="G37" s="773">
        <v>46156.416666666664</v>
      </c>
      <c r="H37" s="773">
        <v>46156.416666666664</v>
      </c>
      <c r="I37" s="773">
        <v>46156.458333333336</v>
      </c>
      <c r="J37" s="772" t="s">
        <v>2079</v>
      </c>
      <c r="K37" s="772" t="s">
        <v>2063</v>
      </c>
      <c r="L37" s="772" t="s">
        <v>2064</v>
      </c>
      <c r="M37" s="774">
        <v>7271000.0</v>
      </c>
      <c r="N37" s="774">
        <v>6610000.0</v>
      </c>
      <c r="O37" s="775" t="s">
        <v>2102</v>
      </c>
      <c r="P37" s="776">
        <v>0.88</v>
      </c>
      <c r="Q37" s="775" t="s">
        <v>2066</v>
      </c>
      <c r="R37" s="777"/>
      <c r="S37" s="777"/>
      <c r="T37" s="778"/>
      <c r="U37" s="775" t="s">
        <v>240</v>
      </c>
      <c r="V37" s="749">
        <v>6481000.0</v>
      </c>
      <c r="W37" s="779">
        <v>46155.0</v>
      </c>
      <c r="X37" s="751" t="s">
        <v>17</v>
      </c>
      <c r="Y37" s="780"/>
      <c r="Z37" s="780"/>
      <c r="AA37" s="780"/>
      <c r="AB37" s="780"/>
      <c r="AC37" s="780"/>
      <c r="AD37" s="780"/>
      <c r="AE37" s="753" t="s">
        <v>2142</v>
      </c>
      <c r="AF37" s="781"/>
    </row>
    <row r="38" ht="37.5" customHeight="1">
      <c r="A38" s="770">
        <v>46150.0</v>
      </c>
      <c r="B38" s="771">
        <v>139.0</v>
      </c>
      <c r="C38" s="771" t="s">
        <v>2059</v>
      </c>
      <c r="D38" s="772" t="s">
        <v>2127</v>
      </c>
      <c r="E38" s="772" t="s">
        <v>2128</v>
      </c>
      <c r="F38" s="782">
        <v>46156.416666666664</v>
      </c>
      <c r="G38" s="773">
        <v>46159.75</v>
      </c>
      <c r="H38" s="773">
        <v>46160.5</v>
      </c>
      <c r="I38" s="773">
        <v>46160.625</v>
      </c>
      <c r="J38" s="772" t="s">
        <v>2075</v>
      </c>
      <c r="K38" s="772" t="s">
        <v>2063</v>
      </c>
      <c r="L38" s="772" t="s">
        <v>2064</v>
      </c>
      <c r="M38" s="775" t="s">
        <v>25</v>
      </c>
      <c r="N38" s="774">
        <v>1363636.0</v>
      </c>
      <c r="O38" s="775" t="s">
        <v>2102</v>
      </c>
      <c r="P38" s="783">
        <v>0.84245</v>
      </c>
      <c r="Q38" s="775" t="s">
        <v>2066</v>
      </c>
      <c r="R38" s="777"/>
      <c r="S38" s="777"/>
      <c r="T38" s="778"/>
      <c r="U38" s="775" t="s">
        <v>240</v>
      </c>
      <c r="V38" s="749">
        <v>1288000.0</v>
      </c>
      <c r="W38" s="779">
        <v>46156.0</v>
      </c>
      <c r="X38" s="751" t="s">
        <v>17</v>
      </c>
      <c r="Y38" s="780"/>
      <c r="Z38" s="780"/>
      <c r="AA38" s="780"/>
      <c r="AB38" s="780"/>
      <c r="AC38" s="780"/>
      <c r="AD38" s="780"/>
      <c r="AE38" s="753" t="s">
        <v>2143</v>
      </c>
      <c r="AF38" s="781"/>
    </row>
    <row r="39" ht="37.5" customHeight="1">
      <c r="A39" s="770">
        <v>46150.0</v>
      </c>
      <c r="B39" s="771">
        <v>138.0</v>
      </c>
      <c r="C39" s="771" t="s">
        <v>2059</v>
      </c>
      <c r="D39" s="772" t="s">
        <v>2144</v>
      </c>
      <c r="E39" s="772" t="s">
        <v>2091</v>
      </c>
      <c r="F39" s="782">
        <v>46150.458333333336</v>
      </c>
      <c r="G39" s="773">
        <v>46154.458333333336</v>
      </c>
      <c r="H39" s="773">
        <v>46154.458333333336</v>
      </c>
      <c r="I39" s="773">
        <v>46154.458333333336</v>
      </c>
      <c r="J39" s="772" t="s">
        <v>2084</v>
      </c>
      <c r="K39" s="772" t="s">
        <v>2063</v>
      </c>
      <c r="L39" s="772" t="s">
        <v>2064</v>
      </c>
      <c r="M39" s="775" t="s">
        <v>25</v>
      </c>
      <c r="N39" s="775" t="s">
        <v>25</v>
      </c>
      <c r="O39" s="775" t="s">
        <v>2065</v>
      </c>
      <c r="P39" s="775" t="s">
        <v>2065</v>
      </c>
      <c r="Q39" s="775" t="s">
        <v>2066</v>
      </c>
      <c r="R39" s="777"/>
      <c r="S39" s="777"/>
      <c r="T39" s="778"/>
      <c r="U39" s="753" t="s">
        <v>2071</v>
      </c>
      <c r="V39" s="778"/>
      <c r="W39" s="778"/>
      <c r="X39" s="784"/>
      <c r="Y39" s="780"/>
      <c r="Z39" s="780"/>
      <c r="AA39" s="780"/>
      <c r="AB39" s="780"/>
      <c r="AC39" s="780"/>
      <c r="AD39" s="780"/>
      <c r="AE39" s="778"/>
      <c r="AF39" s="781"/>
    </row>
    <row r="40" ht="37.5" customHeight="1">
      <c r="A40" s="770">
        <v>46148.0</v>
      </c>
      <c r="B40" s="771">
        <v>137.0</v>
      </c>
      <c r="C40" s="771" t="s">
        <v>2059</v>
      </c>
      <c r="D40" s="772" t="s">
        <v>2145</v>
      </c>
      <c r="E40" s="772" t="s">
        <v>2146</v>
      </c>
      <c r="F40" s="772" t="s">
        <v>2106</v>
      </c>
      <c r="G40" s="773">
        <v>46155.458333333336</v>
      </c>
      <c r="H40" s="773">
        <v>46156.4375</v>
      </c>
      <c r="I40" s="773">
        <v>46156.458333333336</v>
      </c>
      <c r="J40" s="772" t="s">
        <v>2075</v>
      </c>
      <c r="K40" s="772" t="s">
        <v>2063</v>
      </c>
      <c r="L40" s="772" t="s">
        <v>2147</v>
      </c>
      <c r="M40" s="774">
        <v>3.3406E8</v>
      </c>
      <c r="N40" s="774">
        <v>3.09769091E8</v>
      </c>
      <c r="O40" s="775" t="s">
        <v>2102</v>
      </c>
      <c r="P40" s="783">
        <v>0.85495</v>
      </c>
      <c r="Q40" s="775" t="s">
        <v>2066</v>
      </c>
      <c r="R40" s="777"/>
      <c r="S40" s="777"/>
      <c r="T40" s="778"/>
      <c r="U40" s="775" t="s">
        <v>240</v>
      </c>
      <c r="V40" s="749"/>
      <c r="W40" s="779"/>
      <c r="X40" s="751"/>
      <c r="Y40" s="780"/>
      <c r="Z40" s="780"/>
      <c r="AA40" s="780"/>
      <c r="AB40" s="780"/>
      <c r="AC40" s="780"/>
      <c r="AD40" s="780"/>
      <c r="AE40" s="778"/>
      <c r="AF40" s="781"/>
    </row>
    <row r="41" ht="37.5" customHeight="1">
      <c r="A41" s="770">
        <v>46146.0</v>
      </c>
      <c r="B41" s="771">
        <v>136.0</v>
      </c>
      <c r="C41" s="771" t="s">
        <v>2059</v>
      </c>
      <c r="D41" s="772" t="s">
        <v>2133</v>
      </c>
      <c r="E41" s="772" t="s">
        <v>2134</v>
      </c>
      <c r="F41" s="782">
        <v>46146.666666666664</v>
      </c>
      <c r="G41" s="773">
        <v>46156.75</v>
      </c>
      <c r="H41" s="773">
        <v>46157.583333333336</v>
      </c>
      <c r="I41" s="773">
        <v>46157.625</v>
      </c>
      <c r="J41" s="772" t="s">
        <v>2135</v>
      </c>
      <c r="K41" s="772" t="s">
        <v>2063</v>
      </c>
      <c r="L41" s="772" t="s">
        <v>2081</v>
      </c>
      <c r="M41" s="775" t="s">
        <v>25</v>
      </c>
      <c r="N41" s="774">
        <v>4.0E7</v>
      </c>
      <c r="O41" s="775" t="s">
        <v>2065</v>
      </c>
      <c r="P41" s="775" t="s">
        <v>2065</v>
      </c>
      <c r="Q41" s="775" t="s">
        <v>404</v>
      </c>
      <c r="R41" s="777"/>
      <c r="S41" s="777"/>
      <c r="T41" s="778"/>
      <c r="U41" s="775" t="s">
        <v>240</v>
      </c>
      <c r="V41" s="778"/>
      <c r="W41" s="778"/>
      <c r="X41" s="784"/>
      <c r="Y41" s="780"/>
      <c r="Z41" s="780"/>
      <c r="AA41" s="780"/>
      <c r="AB41" s="780"/>
      <c r="AC41" s="780"/>
      <c r="AD41" s="780"/>
      <c r="AE41" s="778"/>
      <c r="AF41" s="781"/>
    </row>
    <row r="42" ht="37.5" customHeight="1">
      <c r="A42" s="770">
        <v>46142.0</v>
      </c>
      <c r="B42" s="771">
        <v>135.0</v>
      </c>
      <c r="C42" s="771" t="s">
        <v>2059</v>
      </c>
      <c r="D42" s="772" t="s">
        <v>2148</v>
      </c>
      <c r="E42" s="772" t="s">
        <v>2068</v>
      </c>
      <c r="F42" s="782">
        <v>46148.375</v>
      </c>
      <c r="G42" s="773">
        <v>46149.75</v>
      </c>
      <c r="H42" s="773">
        <v>46150.416666666664</v>
      </c>
      <c r="I42" s="773">
        <v>46150.458333333336</v>
      </c>
      <c r="J42" s="772" t="s">
        <v>2079</v>
      </c>
      <c r="K42" s="772" t="s">
        <v>2149</v>
      </c>
      <c r="L42" s="772" t="s">
        <v>2081</v>
      </c>
      <c r="M42" s="774">
        <v>6.0E7</v>
      </c>
      <c r="N42" s="774">
        <v>5.4545455E7</v>
      </c>
      <c r="O42" s="775" t="s">
        <v>2082</v>
      </c>
      <c r="P42" s="776">
        <v>0.88</v>
      </c>
      <c r="Q42" s="775" t="s">
        <v>2066</v>
      </c>
      <c r="R42" s="777"/>
      <c r="S42" s="777"/>
      <c r="T42" s="778"/>
      <c r="U42" s="753" t="s">
        <v>2071</v>
      </c>
      <c r="V42" s="778"/>
      <c r="W42" s="778"/>
      <c r="X42" s="784"/>
      <c r="Y42" s="780"/>
      <c r="Z42" s="780"/>
      <c r="AA42" s="780"/>
      <c r="AB42" s="780"/>
      <c r="AC42" s="780"/>
      <c r="AD42" s="780"/>
      <c r="AE42" s="778"/>
      <c r="AF42" s="775" t="s">
        <v>2039</v>
      </c>
    </row>
    <row r="43" ht="37.5" customHeight="1">
      <c r="A43" s="770">
        <v>46142.0</v>
      </c>
      <c r="B43" s="771">
        <v>134.0</v>
      </c>
      <c r="C43" s="771" t="s">
        <v>2059</v>
      </c>
      <c r="D43" s="772" t="s">
        <v>2001</v>
      </c>
      <c r="E43" s="772" t="s">
        <v>175</v>
      </c>
      <c r="F43" s="782">
        <v>46141.916666666664</v>
      </c>
      <c r="G43" s="773">
        <v>46154.75</v>
      </c>
      <c r="H43" s="773">
        <v>46155.416666666664</v>
      </c>
      <c r="I43" s="773">
        <v>46155.458333333336</v>
      </c>
      <c r="J43" s="772" t="s">
        <v>2135</v>
      </c>
      <c r="K43" s="772" t="s">
        <v>2063</v>
      </c>
      <c r="L43" s="772" t="s">
        <v>2064</v>
      </c>
      <c r="M43" s="775" t="s">
        <v>25</v>
      </c>
      <c r="N43" s="774">
        <v>2.7327273E7</v>
      </c>
      <c r="O43" s="775" t="s">
        <v>2065</v>
      </c>
      <c r="P43" s="775" t="s">
        <v>2065</v>
      </c>
      <c r="Q43" s="775" t="s">
        <v>404</v>
      </c>
      <c r="R43" s="777"/>
      <c r="S43" s="777"/>
      <c r="T43" s="778"/>
      <c r="U43" s="775" t="s">
        <v>240</v>
      </c>
      <c r="V43" s="749">
        <v>2.622E7</v>
      </c>
      <c r="W43" s="779">
        <v>46155.0</v>
      </c>
      <c r="X43" s="751" t="s">
        <v>17</v>
      </c>
      <c r="Y43" s="780"/>
      <c r="Z43" s="780"/>
      <c r="AA43" s="780"/>
      <c r="AB43" s="780"/>
      <c r="AC43" s="780"/>
      <c r="AD43" s="780"/>
      <c r="AE43" s="753" t="s">
        <v>14</v>
      </c>
      <c r="AF43" s="781"/>
    </row>
    <row r="44" ht="37.5" customHeight="1">
      <c r="A44" s="770">
        <v>46141.0</v>
      </c>
      <c r="B44" s="771">
        <v>133.0</v>
      </c>
      <c r="C44" s="771" t="s">
        <v>2150</v>
      </c>
      <c r="D44" s="772" t="s">
        <v>2151</v>
      </c>
      <c r="E44" s="772" t="s">
        <v>2152</v>
      </c>
      <c r="F44" s="782">
        <v>46177.375</v>
      </c>
      <c r="G44" s="773">
        <v>46181.45138888889</v>
      </c>
      <c r="H44" s="773">
        <v>46181.458333333336</v>
      </c>
      <c r="I44" s="773">
        <v>46181.541666666664</v>
      </c>
      <c r="J44" s="772" t="s">
        <v>2069</v>
      </c>
      <c r="K44" s="772" t="s">
        <v>2063</v>
      </c>
      <c r="L44" s="772" t="s">
        <v>2153</v>
      </c>
      <c r="M44" s="775" t="s">
        <v>25</v>
      </c>
      <c r="N44" s="774">
        <v>7.59090909E8</v>
      </c>
      <c r="O44" s="775" t="s">
        <v>2065</v>
      </c>
      <c r="P44" s="775" t="s">
        <v>2065</v>
      </c>
      <c r="Q44" s="775" t="s">
        <v>404</v>
      </c>
      <c r="R44" s="777"/>
      <c r="S44" s="777"/>
      <c r="T44" s="778"/>
      <c r="U44" s="753" t="s">
        <v>2071</v>
      </c>
      <c r="V44" s="778"/>
      <c r="W44" s="778"/>
      <c r="X44" s="784"/>
      <c r="Y44" s="780"/>
      <c r="Z44" s="780"/>
      <c r="AA44" s="780"/>
      <c r="AB44" s="780"/>
      <c r="AC44" s="780"/>
      <c r="AD44" s="780"/>
      <c r="AE44" s="778"/>
      <c r="AF44" s="781"/>
    </row>
    <row r="45" ht="37.5" customHeight="1">
      <c r="A45" s="770">
        <v>46141.0</v>
      </c>
      <c r="B45" s="771">
        <v>132.0</v>
      </c>
      <c r="C45" s="771" t="s">
        <v>2059</v>
      </c>
      <c r="D45" s="772" t="s">
        <v>2154</v>
      </c>
      <c r="E45" s="772" t="s">
        <v>2155</v>
      </c>
      <c r="F45" s="782">
        <v>46141.75</v>
      </c>
      <c r="G45" s="773">
        <v>46152.75</v>
      </c>
      <c r="H45" s="773">
        <v>46153.625</v>
      </c>
      <c r="I45" s="773">
        <v>46153.666666666664</v>
      </c>
      <c r="J45" s="772" t="s">
        <v>2156</v>
      </c>
      <c r="K45" s="772" t="s">
        <v>2063</v>
      </c>
      <c r="L45" s="772" t="s">
        <v>2064</v>
      </c>
      <c r="M45" s="775" t="s">
        <v>25</v>
      </c>
      <c r="N45" s="774">
        <v>7.2349091E7</v>
      </c>
      <c r="O45" s="775" t="s">
        <v>2065</v>
      </c>
      <c r="P45" s="775" t="s">
        <v>2065</v>
      </c>
      <c r="Q45" s="775" t="s">
        <v>404</v>
      </c>
      <c r="R45" s="777"/>
      <c r="S45" s="777"/>
      <c r="T45" s="778"/>
      <c r="U45" s="753" t="s">
        <v>2071</v>
      </c>
      <c r="V45" s="778"/>
      <c r="W45" s="778"/>
      <c r="X45" s="784"/>
      <c r="Y45" s="780"/>
      <c r="Z45" s="780"/>
      <c r="AA45" s="780"/>
      <c r="AB45" s="780"/>
      <c r="AC45" s="780"/>
      <c r="AD45" s="780"/>
      <c r="AE45" s="778"/>
      <c r="AF45" s="781"/>
    </row>
    <row r="46" ht="37.5" customHeight="1">
      <c r="A46" s="770">
        <v>46140.0</v>
      </c>
      <c r="B46" s="771">
        <v>131.0</v>
      </c>
      <c r="C46" s="771" t="s">
        <v>2059</v>
      </c>
      <c r="D46" s="772" t="s">
        <v>2157</v>
      </c>
      <c r="E46" s="772" t="s">
        <v>2158</v>
      </c>
      <c r="F46" s="782">
        <v>46141.375</v>
      </c>
      <c r="G46" s="773">
        <v>46181.75</v>
      </c>
      <c r="H46" s="773">
        <v>46182.416666666664</v>
      </c>
      <c r="I46" s="773">
        <v>46182.458333333336</v>
      </c>
      <c r="J46" s="772" t="s">
        <v>2135</v>
      </c>
      <c r="K46" s="772" t="s">
        <v>2063</v>
      </c>
      <c r="L46" s="772" t="s">
        <v>2064</v>
      </c>
      <c r="M46" s="774">
        <v>3.53485E8</v>
      </c>
      <c r="N46" s="774">
        <v>3.2135E8</v>
      </c>
      <c r="O46" s="775" t="s">
        <v>2065</v>
      </c>
      <c r="P46" s="775" t="s">
        <v>2065</v>
      </c>
      <c r="Q46" s="775" t="s">
        <v>404</v>
      </c>
      <c r="R46" s="777"/>
      <c r="S46" s="777"/>
      <c r="T46" s="753" t="s">
        <v>2159</v>
      </c>
      <c r="U46" s="775" t="s">
        <v>240</v>
      </c>
      <c r="V46" s="778"/>
      <c r="W46" s="778"/>
      <c r="X46" s="784"/>
      <c r="Y46" s="780"/>
      <c r="Z46" s="780"/>
      <c r="AA46" s="780"/>
      <c r="AB46" s="780"/>
      <c r="AC46" s="780"/>
      <c r="AD46" s="780"/>
      <c r="AE46" s="778"/>
      <c r="AF46" s="781"/>
    </row>
    <row r="47" ht="37.5" customHeight="1">
      <c r="A47" s="770">
        <v>46140.0</v>
      </c>
      <c r="B47" s="771">
        <v>130.0</v>
      </c>
      <c r="C47" s="771" t="s">
        <v>2150</v>
      </c>
      <c r="D47" s="772" t="s">
        <v>2000</v>
      </c>
      <c r="E47" s="772" t="s">
        <v>406</v>
      </c>
      <c r="F47" s="782">
        <v>46139.708333333336</v>
      </c>
      <c r="G47" s="773">
        <v>46149.75</v>
      </c>
      <c r="H47" s="773">
        <v>46150.75</v>
      </c>
      <c r="I47" s="773">
        <v>46150.791666666664</v>
      </c>
      <c r="J47" s="772" t="s">
        <v>2135</v>
      </c>
      <c r="K47" s="772" t="s">
        <v>2063</v>
      </c>
      <c r="L47" s="772" t="s">
        <v>2153</v>
      </c>
      <c r="M47" s="775" t="s">
        <v>25</v>
      </c>
      <c r="N47" s="774">
        <v>4.025232E7</v>
      </c>
      <c r="O47" s="775" t="s">
        <v>2065</v>
      </c>
      <c r="P47" s="775" t="s">
        <v>2065</v>
      </c>
      <c r="Q47" s="775" t="s">
        <v>404</v>
      </c>
      <c r="R47" s="777"/>
      <c r="S47" s="777"/>
      <c r="T47" s="753" t="s">
        <v>2071</v>
      </c>
      <c r="U47" s="775" t="s">
        <v>240</v>
      </c>
      <c r="V47" s="749">
        <v>4.2E7</v>
      </c>
      <c r="W47" s="779">
        <v>46150.0</v>
      </c>
      <c r="X47" s="751" t="s">
        <v>17</v>
      </c>
      <c r="Y47" s="780"/>
      <c r="Z47" s="780"/>
      <c r="AA47" s="780"/>
      <c r="AB47" s="780"/>
      <c r="AC47" s="780"/>
      <c r="AD47" s="780"/>
      <c r="AE47" s="753" t="s">
        <v>14</v>
      </c>
      <c r="AF47" s="781"/>
    </row>
    <row r="48" ht="37.5" customHeight="1">
      <c r="A48" s="770">
        <v>46136.0</v>
      </c>
      <c r="B48" s="771">
        <v>129.0</v>
      </c>
      <c r="C48" s="771" t="s">
        <v>2059</v>
      </c>
      <c r="D48" s="772" t="s">
        <v>2160</v>
      </c>
      <c r="E48" s="772" t="s">
        <v>2105</v>
      </c>
      <c r="F48" s="772" t="s">
        <v>2106</v>
      </c>
      <c r="G48" s="773">
        <v>46148.583333333336</v>
      </c>
      <c r="H48" s="773">
        <v>46149.583333333336</v>
      </c>
      <c r="I48" s="773">
        <v>46149.625</v>
      </c>
      <c r="J48" s="772" t="s">
        <v>2107</v>
      </c>
      <c r="K48" s="772" t="s">
        <v>2063</v>
      </c>
      <c r="L48" s="772" t="s">
        <v>2064</v>
      </c>
      <c r="M48" s="775" t="s">
        <v>25</v>
      </c>
      <c r="N48" s="774">
        <v>7.17818182E8</v>
      </c>
      <c r="O48" s="775" t="s">
        <v>2065</v>
      </c>
      <c r="P48" s="775" t="s">
        <v>2065</v>
      </c>
      <c r="Q48" s="775" t="s">
        <v>404</v>
      </c>
      <c r="R48" s="777"/>
      <c r="S48" s="777"/>
      <c r="T48" s="753" t="s">
        <v>2071</v>
      </c>
      <c r="U48" s="753" t="s">
        <v>2071</v>
      </c>
      <c r="V48" s="778"/>
      <c r="W48" s="778"/>
      <c r="X48" s="784"/>
      <c r="Y48" s="780"/>
      <c r="Z48" s="780"/>
      <c r="AA48" s="780"/>
      <c r="AB48" s="780"/>
      <c r="AC48" s="780"/>
      <c r="AD48" s="780"/>
      <c r="AE48" s="778"/>
      <c r="AF48" s="781"/>
    </row>
    <row r="49" ht="37.5" customHeight="1">
      <c r="A49" s="770">
        <v>46136.0</v>
      </c>
      <c r="B49" s="771">
        <v>128.0</v>
      </c>
      <c r="C49" s="771" t="s">
        <v>2059</v>
      </c>
      <c r="D49" s="772" t="s">
        <v>2136</v>
      </c>
      <c r="E49" s="772" t="s">
        <v>2137</v>
      </c>
      <c r="F49" s="782">
        <v>46136.541666666664</v>
      </c>
      <c r="G49" s="773">
        <v>46148.708333333336</v>
      </c>
      <c r="H49" s="773">
        <v>46149.458333333336</v>
      </c>
      <c r="I49" s="773">
        <v>46149.5</v>
      </c>
      <c r="J49" s="772" t="s">
        <v>2075</v>
      </c>
      <c r="K49" s="772" t="s">
        <v>2063</v>
      </c>
      <c r="L49" s="772" t="s">
        <v>2064</v>
      </c>
      <c r="M49" s="774">
        <v>1.12685E8</v>
      </c>
      <c r="N49" s="774">
        <v>1.04531987E8</v>
      </c>
      <c r="O49" s="775" t="s">
        <v>2102</v>
      </c>
      <c r="P49" s="775" t="s">
        <v>2065</v>
      </c>
      <c r="Q49" s="775" t="s">
        <v>404</v>
      </c>
      <c r="R49" s="777"/>
      <c r="S49" s="777"/>
      <c r="T49" s="753" t="s">
        <v>2071</v>
      </c>
      <c r="U49" s="753" t="s">
        <v>2071</v>
      </c>
      <c r="V49" s="778"/>
      <c r="W49" s="778"/>
      <c r="X49" s="784"/>
      <c r="Y49" s="780"/>
      <c r="Z49" s="780"/>
      <c r="AA49" s="780"/>
      <c r="AB49" s="780"/>
      <c r="AC49" s="780"/>
      <c r="AD49" s="780"/>
      <c r="AE49" s="778"/>
      <c r="AF49" s="781"/>
    </row>
    <row r="50" ht="37.5" customHeight="1">
      <c r="A50" s="770">
        <v>46136.0</v>
      </c>
      <c r="B50" s="771">
        <v>127.0</v>
      </c>
      <c r="C50" s="771" t="s">
        <v>2059</v>
      </c>
      <c r="D50" s="772" t="s">
        <v>2154</v>
      </c>
      <c r="E50" s="772" t="s">
        <v>2155</v>
      </c>
      <c r="F50" s="782">
        <v>46136.75</v>
      </c>
      <c r="G50" s="773">
        <v>46147.75</v>
      </c>
      <c r="H50" s="773">
        <v>46148.625</v>
      </c>
      <c r="I50" s="773">
        <v>46148.666666666664</v>
      </c>
      <c r="J50" s="772" t="s">
        <v>2135</v>
      </c>
      <c r="K50" s="772" t="s">
        <v>2063</v>
      </c>
      <c r="L50" s="772" t="s">
        <v>2064</v>
      </c>
      <c r="M50" s="775" t="s">
        <v>25</v>
      </c>
      <c r="N50" s="774">
        <v>7.2349091E7</v>
      </c>
      <c r="O50" s="775" t="s">
        <v>2065</v>
      </c>
      <c r="P50" s="775" t="s">
        <v>2065</v>
      </c>
      <c r="Q50" s="775" t="s">
        <v>404</v>
      </c>
      <c r="R50" s="777"/>
      <c r="S50" s="777"/>
      <c r="T50" s="753" t="s">
        <v>2071</v>
      </c>
      <c r="U50" s="753" t="s">
        <v>2071</v>
      </c>
      <c r="V50" s="778"/>
      <c r="W50" s="778"/>
      <c r="X50" s="784"/>
      <c r="Y50" s="780"/>
      <c r="Z50" s="780"/>
      <c r="AA50" s="780"/>
      <c r="AB50" s="780"/>
      <c r="AC50" s="780"/>
      <c r="AD50" s="780"/>
      <c r="AE50" s="778"/>
      <c r="AF50" s="781"/>
    </row>
    <row r="51" ht="37.5" customHeight="1">
      <c r="A51" s="770">
        <v>46134.0</v>
      </c>
      <c r="B51" s="771">
        <v>126.0</v>
      </c>
      <c r="C51" s="771" t="s">
        <v>2059</v>
      </c>
      <c r="D51" s="772" t="s">
        <v>2161</v>
      </c>
      <c r="E51" s="772" t="s">
        <v>2162</v>
      </c>
      <c r="F51" s="782">
        <v>46139.375</v>
      </c>
      <c r="G51" s="773">
        <v>46142.708333333336</v>
      </c>
      <c r="H51" s="773">
        <v>46142.708333333336</v>
      </c>
      <c r="I51" s="773">
        <v>46142.729166666664</v>
      </c>
      <c r="J51" s="772" t="s">
        <v>2075</v>
      </c>
      <c r="K51" s="772" t="s">
        <v>2063</v>
      </c>
      <c r="L51" s="772" t="s">
        <v>2064</v>
      </c>
      <c r="M51" s="774">
        <v>7.5732163E7</v>
      </c>
      <c r="N51" s="774">
        <v>6.8847421E7</v>
      </c>
      <c r="O51" s="775" t="s">
        <v>2102</v>
      </c>
      <c r="P51" s="783">
        <v>0.72995</v>
      </c>
      <c r="Q51" s="775" t="s">
        <v>2066</v>
      </c>
      <c r="R51" s="777"/>
      <c r="S51" s="777"/>
      <c r="T51" s="775" t="s">
        <v>240</v>
      </c>
      <c r="U51" s="775" t="s">
        <v>240</v>
      </c>
      <c r="V51" s="749">
        <v>6.83E7</v>
      </c>
      <c r="W51" s="779">
        <v>46141.0</v>
      </c>
      <c r="X51" s="751" t="s">
        <v>17</v>
      </c>
      <c r="Y51" s="780"/>
      <c r="Z51" s="780"/>
      <c r="AA51" s="780"/>
      <c r="AB51" s="780"/>
      <c r="AC51" s="780"/>
      <c r="AD51" s="780"/>
      <c r="AE51" s="778"/>
      <c r="AF51" s="781"/>
    </row>
    <row r="52" ht="37.5" customHeight="1">
      <c r="A52" s="770">
        <v>46134.0</v>
      </c>
      <c r="B52" s="771">
        <v>125.0</v>
      </c>
      <c r="C52" s="771" t="s">
        <v>2059</v>
      </c>
      <c r="D52" s="772" t="s">
        <v>2163</v>
      </c>
      <c r="E52" s="772" t="s">
        <v>2162</v>
      </c>
      <c r="F52" s="782">
        <v>46139.375</v>
      </c>
      <c r="G52" s="773">
        <v>46142.708333333336</v>
      </c>
      <c r="H52" s="773">
        <v>46142.708333333336</v>
      </c>
      <c r="I52" s="773">
        <v>46142.729166666664</v>
      </c>
      <c r="J52" s="772" t="s">
        <v>2075</v>
      </c>
      <c r="K52" s="772" t="s">
        <v>2063</v>
      </c>
      <c r="L52" s="772" t="s">
        <v>2064</v>
      </c>
      <c r="M52" s="774">
        <v>7.5732163E7</v>
      </c>
      <c r="N52" s="774">
        <v>6.8847421E7</v>
      </c>
      <c r="O52" s="775" t="s">
        <v>2102</v>
      </c>
      <c r="P52" s="783">
        <v>0.72995</v>
      </c>
      <c r="Q52" s="775" t="s">
        <v>2066</v>
      </c>
      <c r="R52" s="777"/>
      <c r="S52" s="777"/>
      <c r="T52" s="775" t="s">
        <v>240</v>
      </c>
      <c r="U52" s="775" t="s">
        <v>240</v>
      </c>
      <c r="V52" s="749">
        <v>5.58E7</v>
      </c>
      <c r="W52" s="779">
        <v>46141.0</v>
      </c>
      <c r="X52" s="751" t="s">
        <v>17</v>
      </c>
      <c r="Y52" s="780"/>
      <c r="Z52" s="780"/>
      <c r="AA52" s="780"/>
      <c r="AB52" s="780"/>
      <c r="AC52" s="780"/>
      <c r="AD52" s="780"/>
      <c r="AE52" s="778"/>
      <c r="AF52" s="781"/>
    </row>
    <row r="53" ht="37.5" customHeight="1">
      <c r="A53" s="770">
        <v>46134.0</v>
      </c>
      <c r="B53" s="771">
        <v>124.0</v>
      </c>
      <c r="C53" s="771" t="s">
        <v>2059</v>
      </c>
      <c r="D53" s="772" t="s">
        <v>2164</v>
      </c>
      <c r="E53" s="772" t="s">
        <v>2162</v>
      </c>
      <c r="F53" s="782">
        <v>46139.375</v>
      </c>
      <c r="G53" s="773">
        <v>46142.708333333336</v>
      </c>
      <c r="H53" s="773">
        <v>46142.708333333336</v>
      </c>
      <c r="I53" s="773">
        <v>46142.729166666664</v>
      </c>
      <c r="J53" s="772" t="s">
        <v>2075</v>
      </c>
      <c r="K53" s="772" t="s">
        <v>2063</v>
      </c>
      <c r="L53" s="772" t="s">
        <v>2064</v>
      </c>
      <c r="M53" s="774">
        <v>7.5732163E7</v>
      </c>
      <c r="N53" s="774">
        <v>6.8847421E7</v>
      </c>
      <c r="O53" s="775" t="s">
        <v>2102</v>
      </c>
      <c r="P53" s="783">
        <v>0.72995</v>
      </c>
      <c r="Q53" s="775" t="s">
        <v>2066</v>
      </c>
      <c r="R53" s="777"/>
      <c r="S53" s="777"/>
      <c r="T53" s="775" t="s">
        <v>240</v>
      </c>
      <c r="U53" s="775" t="s">
        <v>240</v>
      </c>
      <c r="V53" s="749">
        <v>5.59E7</v>
      </c>
      <c r="W53" s="779">
        <v>46141.0</v>
      </c>
      <c r="X53" s="751" t="s">
        <v>17</v>
      </c>
      <c r="Y53" s="780"/>
      <c r="Z53" s="780"/>
      <c r="AA53" s="780"/>
      <c r="AB53" s="780"/>
      <c r="AC53" s="780"/>
      <c r="AD53" s="780"/>
      <c r="AE53" s="778"/>
      <c r="AF53" s="781"/>
    </row>
    <row r="54" ht="37.5" customHeight="1">
      <c r="A54" s="770">
        <v>46134.0</v>
      </c>
      <c r="B54" s="771">
        <v>123.0</v>
      </c>
      <c r="C54" s="771" t="s">
        <v>2059</v>
      </c>
      <c r="D54" s="772" t="s">
        <v>2165</v>
      </c>
      <c r="E54" s="772" t="s">
        <v>2162</v>
      </c>
      <c r="F54" s="782">
        <v>46139.375</v>
      </c>
      <c r="G54" s="773">
        <v>46142.708333333336</v>
      </c>
      <c r="H54" s="773">
        <v>46142.708333333336</v>
      </c>
      <c r="I54" s="773">
        <v>46142.729166666664</v>
      </c>
      <c r="J54" s="772" t="s">
        <v>2075</v>
      </c>
      <c r="K54" s="772" t="s">
        <v>2063</v>
      </c>
      <c r="L54" s="772" t="s">
        <v>2064</v>
      </c>
      <c r="M54" s="774">
        <v>7.5732163E7</v>
      </c>
      <c r="N54" s="774">
        <v>6.8847421E7</v>
      </c>
      <c r="O54" s="775" t="s">
        <v>2102</v>
      </c>
      <c r="P54" s="783">
        <v>0.72995</v>
      </c>
      <c r="Q54" s="775" t="s">
        <v>2066</v>
      </c>
      <c r="R54" s="777"/>
      <c r="S54" s="777"/>
      <c r="T54" s="775" t="s">
        <v>240</v>
      </c>
      <c r="U54" s="775" t="s">
        <v>240</v>
      </c>
      <c r="V54" s="749">
        <v>5.74E7</v>
      </c>
      <c r="W54" s="779">
        <v>46141.0</v>
      </c>
      <c r="X54" s="751" t="s">
        <v>17</v>
      </c>
      <c r="Y54" s="780"/>
      <c r="Z54" s="780"/>
      <c r="AA54" s="780"/>
      <c r="AB54" s="780"/>
      <c r="AC54" s="780"/>
      <c r="AD54" s="780"/>
      <c r="AE54" s="778"/>
      <c r="AF54" s="781"/>
    </row>
    <row r="55" ht="37.5" customHeight="1">
      <c r="A55" s="770">
        <v>46134.0</v>
      </c>
      <c r="B55" s="771">
        <v>122.0</v>
      </c>
      <c r="C55" s="771" t="s">
        <v>2059</v>
      </c>
      <c r="D55" s="772" t="s">
        <v>2166</v>
      </c>
      <c r="E55" s="772" t="s">
        <v>2162</v>
      </c>
      <c r="F55" s="782">
        <v>46139.375</v>
      </c>
      <c r="G55" s="773">
        <v>46142.708333333336</v>
      </c>
      <c r="H55" s="773">
        <v>46142.708333333336</v>
      </c>
      <c r="I55" s="773">
        <v>46142.729166666664</v>
      </c>
      <c r="J55" s="772" t="s">
        <v>2075</v>
      </c>
      <c r="K55" s="772" t="s">
        <v>2063</v>
      </c>
      <c r="L55" s="772" t="s">
        <v>2064</v>
      </c>
      <c r="M55" s="774">
        <v>7.5732163E7</v>
      </c>
      <c r="N55" s="774">
        <v>6.8847421E7</v>
      </c>
      <c r="O55" s="775" t="s">
        <v>2102</v>
      </c>
      <c r="P55" s="783">
        <v>0.72995</v>
      </c>
      <c r="Q55" s="775" t="s">
        <v>2066</v>
      </c>
      <c r="R55" s="777"/>
      <c r="S55" s="777"/>
      <c r="T55" s="775" t="s">
        <v>240</v>
      </c>
      <c r="U55" s="775" t="s">
        <v>240</v>
      </c>
      <c r="V55" s="749">
        <v>5.4175E7</v>
      </c>
      <c r="W55" s="779">
        <v>46141.0</v>
      </c>
      <c r="X55" s="751" t="s">
        <v>17</v>
      </c>
      <c r="Y55" s="780"/>
      <c r="Z55" s="780"/>
      <c r="AA55" s="780"/>
      <c r="AB55" s="780"/>
      <c r="AC55" s="780"/>
      <c r="AD55" s="780"/>
      <c r="AE55" s="778"/>
      <c r="AF55" s="781"/>
    </row>
    <row r="56" ht="37.5" customHeight="1">
      <c r="A56" s="770">
        <v>46134.0</v>
      </c>
      <c r="B56" s="771">
        <v>121.0</v>
      </c>
      <c r="C56" s="771" t="s">
        <v>2059</v>
      </c>
      <c r="D56" s="772" t="s">
        <v>2167</v>
      </c>
      <c r="E56" s="772" t="s">
        <v>2162</v>
      </c>
      <c r="F56" s="782">
        <v>46139.375</v>
      </c>
      <c r="G56" s="773">
        <v>46142.666666666664</v>
      </c>
      <c r="H56" s="773">
        <v>46142.666666666664</v>
      </c>
      <c r="I56" s="773">
        <v>46142.6875</v>
      </c>
      <c r="J56" s="772" t="s">
        <v>2075</v>
      </c>
      <c r="K56" s="772" t="s">
        <v>2063</v>
      </c>
      <c r="L56" s="772" t="s">
        <v>2064</v>
      </c>
      <c r="M56" s="774">
        <v>7.5732163E7</v>
      </c>
      <c r="N56" s="774">
        <v>6.8847421E7</v>
      </c>
      <c r="O56" s="775" t="s">
        <v>2102</v>
      </c>
      <c r="P56" s="783">
        <v>0.72995</v>
      </c>
      <c r="Q56" s="775" t="s">
        <v>2066</v>
      </c>
      <c r="R56" s="777"/>
      <c r="S56" s="777"/>
      <c r="T56" s="775" t="s">
        <v>240</v>
      </c>
      <c r="U56" s="775" t="s">
        <v>240</v>
      </c>
      <c r="V56" s="749">
        <v>5.61E7</v>
      </c>
      <c r="W56" s="779">
        <v>46141.0</v>
      </c>
      <c r="X56" s="751" t="s">
        <v>17</v>
      </c>
      <c r="Y56" s="780"/>
      <c r="Z56" s="780"/>
      <c r="AA56" s="780"/>
      <c r="AB56" s="780"/>
      <c r="AC56" s="780"/>
      <c r="AD56" s="780"/>
      <c r="AE56" s="778"/>
      <c r="AF56" s="781"/>
    </row>
    <row r="57" ht="37.5" customHeight="1">
      <c r="A57" s="770">
        <v>46134.0</v>
      </c>
      <c r="B57" s="771">
        <v>120.0</v>
      </c>
      <c r="C57" s="771" t="s">
        <v>2059</v>
      </c>
      <c r="D57" s="772" t="s">
        <v>2168</v>
      </c>
      <c r="E57" s="772" t="s">
        <v>2162</v>
      </c>
      <c r="F57" s="782">
        <v>46139.375</v>
      </c>
      <c r="G57" s="773">
        <v>46142.666666666664</v>
      </c>
      <c r="H57" s="773">
        <v>46142.666666666664</v>
      </c>
      <c r="I57" s="773">
        <v>46142.6875</v>
      </c>
      <c r="J57" s="772" t="s">
        <v>2075</v>
      </c>
      <c r="K57" s="772" t="s">
        <v>2063</v>
      </c>
      <c r="L57" s="772" t="s">
        <v>2064</v>
      </c>
      <c r="M57" s="774">
        <v>7.5732163E7</v>
      </c>
      <c r="N57" s="774">
        <v>6.8847421E7</v>
      </c>
      <c r="O57" s="775" t="s">
        <v>2102</v>
      </c>
      <c r="P57" s="783">
        <v>0.72995</v>
      </c>
      <c r="Q57" s="775" t="s">
        <v>2066</v>
      </c>
      <c r="R57" s="777"/>
      <c r="S57" s="777"/>
      <c r="T57" s="775" t="s">
        <v>240</v>
      </c>
      <c r="U57" s="775" t="s">
        <v>240</v>
      </c>
      <c r="V57" s="749">
        <v>5.52E7</v>
      </c>
      <c r="W57" s="779">
        <v>46141.0</v>
      </c>
      <c r="X57" s="751" t="s">
        <v>17</v>
      </c>
      <c r="Y57" s="780"/>
      <c r="Z57" s="780"/>
      <c r="AA57" s="780"/>
      <c r="AB57" s="780"/>
      <c r="AC57" s="780"/>
      <c r="AD57" s="780"/>
      <c r="AE57" s="778"/>
      <c r="AF57" s="781"/>
    </row>
    <row r="58" ht="37.5" customHeight="1">
      <c r="A58" s="770">
        <v>46134.0</v>
      </c>
      <c r="B58" s="771">
        <v>119.0</v>
      </c>
      <c r="C58" s="771" t="s">
        <v>2059</v>
      </c>
      <c r="D58" s="772" t="s">
        <v>2169</v>
      </c>
      <c r="E58" s="772" t="s">
        <v>2162</v>
      </c>
      <c r="F58" s="782">
        <v>46139.375</v>
      </c>
      <c r="G58" s="773">
        <v>46142.666666666664</v>
      </c>
      <c r="H58" s="773">
        <v>46142.666666666664</v>
      </c>
      <c r="I58" s="773">
        <v>46142.6875</v>
      </c>
      <c r="J58" s="772" t="s">
        <v>2075</v>
      </c>
      <c r="K58" s="772" t="s">
        <v>2063</v>
      </c>
      <c r="L58" s="772" t="s">
        <v>2064</v>
      </c>
      <c r="M58" s="774">
        <v>7.5732163E7</v>
      </c>
      <c r="N58" s="774">
        <v>6.8847421E7</v>
      </c>
      <c r="O58" s="775" t="s">
        <v>2102</v>
      </c>
      <c r="P58" s="783">
        <v>0.72995</v>
      </c>
      <c r="Q58" s="775" t="s">
        <v>2066</v>
      </c>
      <c r="R58" s="777"/>
      <c r="S58" s="777"/>
      <c r="T58" s="775" t="s">
        <v>240</v>
      </c>
      <c r="U58" s="775" t="s">
        <v>240</v>
      </c>
      <c r="V58" s="749">
        <v>5.78E7</v>
      </c>
      <c r="W58" s="779">
        <v>46141.0</v>
      </c>
      <c r="X58" s="751" t="s">
        <v>17</v>
      </c>
      <c r="Y58" s="780"/>
      <c r="Z58" s="780"/>
      <c r="AA58" s="780"/>
      <c r="AB58" s="780"/>
      <c r="AC58" s="780"/>
      <c r="AD58" s="780"/>
      <c r="AE58" s="778"/>
      <c r="AF58" s="781"/>
    </row>
    <row r="59" ht="37.5" customHeight="1">
      <c r="A59" s="770">
        <v>46134.0</v>
      </c>
      <c r="B59" s="771">
        <v>118.0</v>
      </c>
      <c r="C59" s="771" t="s">
        <v>2059</v>
      </c>
      <c r="D59" s="772" t="s">
        <v>2170</v>
      </c>
      <c r="E59" s="772" t="s">
        <v>2171</v>
      </c>
      <c r="F59" s="772" t="s">
        <v>2106</v>
      </c>
      <c r="G59" s="773">
        <v>46148.666666666664</v>
      </c>
      <c r="H59" s="773">
        <v>46148.666666666664</v>
      </c>
      <c r="I59" s="773">
        <v>46148.666666666664</v>
      </c>
      <c r="J59" s="772" t="s">
        <v>2172</v>
      </c>
      <c r="K59" s="772" t="s">
        <v>2063</v>
      </c>
      <c r="L59" s="772" t="s">
        <v>2081</v>
      </c>
      <c r="M59" s="774">
        <v>1.0E8</v>
      </c>
      <c r="N59" s="774">
        <v>9.0909091E7</v>
      </c>
      <c r="O59" s="775" t="s">
        <v>2065</v>
      </c>
      <c r="P59" s="775" t="s">
        <v>2065</v>
      </c>
      <c r="Q59" s="775" t="s">
        <v>404</v>
      </c>
      <c r="R59" s="777"/>
      <c r="S59" s="777"/>
      <c r="T59" s="753" t="s">
        <v>2071</v>
      </c>
      <c r="U59" s="753" t="s">
        <v>2071</v>
      </c>
      <c r="V59" s="778"/>
      <c r="W59" s="778"/>
      <c r="X59" s="784"/>
      <c r="Y59" s="780"/>
      <c r="Z59" s="780"/>
      <c r="AA59" s="780"/>
      <c r="AB59" s="780"/>
      <c r="AC59" s="780"/>
      <c r="AD59" s="780"/>
      <c r="AE59" s="778"/>
      <c r="AF59" s="781"/>
    </row>
    <row r="60" ht="37.5" customHeight="1">
      <c r="A60" s="770">
        <v>46134.0</v>
      </c>
      <c r="B60" s="771">
        <v>117.0</v>
      </c>
      <c r="C60" s="771" t="s">
        <v>2059</v>
      </c>
      <c r="D60" s="772" t="s">
        <v>2173</v>
      </c>
      <c r="E60" s="772" t="s">
        <v>2174</v>
      </c>
      <c r="F60" s="782">
        <v>46135.416666666664</v>
      </c>
      <c r="G60" s="773">
        <v>46139.75</v>
      </c>
      <c r="H60" s="773">
        <v>46140.416666666664</v>
      </c>
      <c r="I60" s="773">
        <v>46140.458333333336</v>
      </c>
      <c r="J60" s="772" t="s">
        <v>2079</v>
      </c>
      <c r="K60" s="772" t="s">
        <v>2175</v>
      </c>
      <c r="L60" s="772" t="s">
        <v>2176</v>
      </c>
      <c r="M60" s="774">
        <v>7.5E7</v>
      </c>
      <c r="N60" s="774">
        <v>6.8181818E7</v>
      </c>
      <c r="O60" s="775" t="s">
        <v>2082</v>
      </c>
      <c r="P60" s="776">
        <v>0.88</v>
      </c>
      <c r="Q60" s="775" t="s">
        <v>2066</v>
      </c>
      <c r="R60" s="777"/>
      <c r="S60" s="777"/>
      <c r="T60" s="753" t="s">
        <v>2071</v>
      </c>
      <c r="U60" s="753" t="s">
        <v>2071</v>
      </c>
      <c r="V60" s="778"/>
      <c r="W60" s="778"/>
      <c r="X60" s="784"/>
      <c r="Y60" s="780"/>
      <c r="Z60" s="780"/>
      <c r="AA60" s="780"/>
      <c r="AB60" s="780"/>
      <c r="AC60" s="780"/>
      <c r="AD60" s="780"/>
      <c r="AE60" s="778"/>
      <c r="AF60" s="775" t="s">
        <v>2039</v>
      </c>
    </row>
    <row r="61" ht="37.5" customHeight="1">
      <c r="A61" s="770">
        <v>46132.0</v>
      </c>
      <c r="B61" s="771">
        <v>116.0</v>
      </c>
      <c r="C61" s="771" t="s">
        <v>2059</v>
      </c>
      <c r="D61" s="772" t="s">
        <v>2177</v>
      </c>
      <c r="E61" s="772" t="s">
        <v>651</v>
      </c>
      <c r="F61" s="782">
        <v>46133.416666666664</v>
      </c>
      <c r="G61" s="773">
        <v>46135.75</v>
      </c>
      <c r="H61" s="773">
        <v>46136.416666666664</v>
      </c>
      <c r="I61" s="773">
        <v>46136.458333333336</v>
      </c>
      <c r="J61" s="772" t="s">
        <v>2178</v>
      </c>
      <c r="K61" s="772" t="s">
        <v>2063</v>
      </c>
      <c r="L61" s="772" t="s">
        <v>2064</v>
      </c>
      <c r="M61" s="774">
        <v>2.5490197E7</v>
      </c>
      <c r="N61" s="774">
        <v>2.3636364E7</v>
      </c>
      <c r="O61" s="775" t="s">
        <v>2102</v>
      </c>
      <c r="P61" s="776">
        <v>0.88</v>
      </c>
      <c r="Q61" s="775" t="s">
        <v>2066</v>
      </c>
      <c r="R61" s="777"/>
      <c r="S61" s="777"/>
      <c r="T61" s="775" t="s">
        <v>240</v>
      </c>
      <c r="U61" s="775" t="s">
        <v>240</v>
      </c>
      <c r="V61" s="749">
        <v>2.3221E7</v>
      </c>
      <c r="W61" s="779">
        <v>46135.0</v>
      </c>
      <c r="X61" s="751" t="s">
        <v>17</v>
      </c>
      <c r="Y61" s="780"/>
      <c r="Z61" s="780"/>
      <c r="AA61" s="780"/>
      <c r="AB61" s="780"/>
      <c r="AC61" s="780"/>
      <c r="AD61" s="780"/>
      <c r="AE61" s="753" t="s">
        <v>2179</v>
      </c>
      <c r="AF61" s="781"/>
    </row>
    <row r="62" ht="37.5" customHeight="1">
      <c r="A62" s="770">
        <v>46132.0</v>
      </c>
      <c r="B62" s="771">
        <v>115.0</v>
      </c>
      <c r="C62" s="771" t="s">
        <v>2059</v>
      </c>
      <c r="D62" s="772" t="s">
        <v>2180</v>
      </c>
      <c r="E62" s="772" t="s">
        <v>2181</v>
      </c>
      <c r="F62" s="782">
        <v>46132.416666666664</v>
      </c>
      <c r="G62" s="773">
        <v>46169.75</v>
      </c>
      <c r="H62" s="773">
        <v>46170.416666666664</v>
      </c>
      <c r="I62" s="773">
        <v>46178.416666666664</v>
      </c>
      <c r="J62" s="772" t="s">
        <v>2135</v>
      </c>
      <c r="K62" s="772" t="s">
        <v>2063</v>
      </c>
      <c r="L62" s="772" t="s">
        <v>2064</v>
      </c>
      <c r="M62" s="774">
        <v>5.44324E8</v>
      </c>
      <c r="N62" s="774">
        <v>4.9484E8</v>
      </c>
      <c r="O62" s="775" t="s">
        <v>2102</v>
      </c>
      <c r="P62" s="775" t="s">
        <v>2065</v>
      </c>
      <c r="Q62" s="775" t="s">
        <v>404</v>
      </c>
      <c r="R62" s="777"/>
      <c r="S62" s="777"/>
      <c r="T62" s="753" t="s">
        <v>2071</v>
      </c>
      <c r="U62" s="753" t="s">
        <v>2071</v>
      </c>
      <c r="V62" s="778"/>
      <c r="W62" s="778"/>
      <c r="X62" s="784"/>
      <c r="Y62" s="780"/>
      <c r="Z62" s="780"/>
      <c r="AA62" s="780"/>
      <c r="AB62" s="780"/>
      <c r="AC62" s="780"/>
      <c r="AD62" s="780"/>
      <c r="AE62" s="778"/>
      <c r="AF62" s="781"/>
    </row>
    <row r="63" ht="37.5" customHeight="1">
      <c r="A63" s="770">
        <v>46129.0</v>
      </c>
      <c r="B63" s="771">
        <v>114.0</v>
      </c>
      <c r="C63" s="771" t="s">
        <v>2059</v>
      </c>
      <c r="D63" s="772" t="s">
        <v>2180</v>
      </c>
      <c r="E63" s="772" t="s">
        <v>2181</v>
      </c>
      <c r="F63" s="782">
        <v>46129.416666666664</v>
      </c>
      <c r="G63" s="773">
        <v>46168.75</v>
      </c>
      <c r="H63" s="773">
        <v>46169.416666666664</v>
      </c>
      <c r="I63" s="773">
        <v>46178.416666666664</v>
      </c>
      <c r="J63" s="772" t="s">
        <v>2135</v>
      </c>
      <c r="K63" s="772" t="s">
        <v>2063</v>
      </c>
      <c r="L63" s="772" t="s">
        <v>2064</v>
      </c>
      <c r="M63" s="774">
        <v>5.44324E8</v>
      </c>
      <c r="N63" s="774">
        <v>4.9484E8</v>
      </c>
      <c r="O63" s="775" t="s">
        <v>2102</v>
      </c>
      <c r="P63" s="775" t="s">
        <v>2065</v>
      </c>
      <c r="Q63" s="775" t="s">
        <v>404</v>
      </c>
      <c r="R63" s="777"/>
      <c r="S63" s="777"/>
      <c r="T63" s="753" t="s">
        <v>2071</v>
      </c>
      <c r="U63" s="753" t="s">
        <v>2071</v>
      </c>
      <c r="V63" s="778"/>
      <c r="W63" s="778"/>
      <c r="X63" s="784"/>
      <c r="Y63" s="780"/>
      <c r="Z63" s="780"/>
      <c r="AA63" s="780"/>
      <c r="AB63" s="780"/>
      <c r="AC63" s="780"/>
      <c r="AD63" s="780"/>
      <c r="AE63" s="778"/>
      <c r="AF63" s="775" t="s">
        <v>2182</v>
      </c>
    </row>
    <row r="64" ht="37.5" customHeight="1">
      <c r="A64" s="770">
        <v>46128.0</v>
      </c>
      <c r="B64" s="771">
        <v>113.0</v>
      </c>
      <c r="C64" s="771" t="s">
        <v>2059</v>
      </c>
      <c r="D64" s="772" t="s">
        <v>2180</v>
      </c>
      <c r="E64" s="772" t="s">
        <v>2181</v>
      </c>
      <c r="F64" s="782">
        <v>46129.416666666664</v>
      </c>
      <c r="G64" s="773">
        <v>46168.75</v>
      </c>
      <c r="H64" s="773">
        <v>46169.416666666664</v>
      </c>
      <c r="I64" s="773">
        <v>46178.416666666664</v>
      </c>
      <c r="J64" s="772" t="s">
        <v>2135</v>
      </c>
      <c r="K64" s="772" t="s">
        <v>2063</v>
      </c>
      <c r="L64" s="772" t="s">
        <v>2064</v>
      </c>
      <c r="M64" s="774">
        <v>5.44324E8</v>
      </c>
      <c r="N64" s="774">
        <v>4.9484E8</v>
      </c>
      <c r="O64" s="775" t="s">
        <v>2102</v>
      </c>
      <c r="P64" s="775" t="s">
        <v>2065</v>
      </c>
      <c r="Q64" s="775" t="s">
        <v>404</v>
      </c>
      <c r="R64" s="777"/>
      <c r="S64" s="777"/>
      <c r="T64" s="753" t="s">
        <v>2071</v>
      </c>
      <c r="U64" s="753" t="s">
        <v>2071</v>
      </c>
      <c r="V64" s="778"/>
      <c r="W64" s="778"/>
      <c r="X64" s="784"/>
      <c r="Y64" s="780"/>
      <c r="Z64" s="780"/>
      <c r="AA64" s="780"/>
      <c r="AB64" s="780"/>
      <c r="AC64" s="780"/>
      <c r="AD64" s="780"/>
      <c r="AE64" s="778"/>
      <c r="AF64" s="775" t="s">
        <v>2182</v>
      </c>
    </row>
    <row r="65" ht="37.5" customHeight="1">
      <c r="A65" s="770">
        <v>46128.0</v>
      </c>
      <c r="B65" s="771">
        <v>112.0</v>
      </c>
      <c r="C65" s="771" t="s">
        <v>2059</v>
      </c>
      <c r="D65" s="772" t="s">
        <v>2183</v>
      </c>
      <c r="E65" s="772" t="s">
        <v>2184</v>
      </c>
      <c r="F65" s="782">
        <v>46129.416666666664</v>
      </c>
      <c r="G65" s="773">
        <v>46132.75</v>
      </c>
      <c r="H65" s="773">
        <v>46133.416666666664</v>
      </c>
      <c r="I65" s="773">
        <v>46133.458333333336</v>
      </c>
      <c r="J65" s="772" t="s">
        <v>2079</v>
      </c>
      <c r="K65" s="772" t="s">
        <v>2120</v>
      </c>
      <c r="L65" s="772" t="s">
        <v>2081</v>
      </c>
      <c r="M65" s="774">
        <v>8.0E7</v>
      </c>
      <c r="N65" s="774">
        <v>7.2727273E7</v>
      </c>
      <c r="O65" s="775" t="s">
        <v>2082</v>
      </c>
      <c r="P65" s="776">
        <v>0.88</v>
      </c>
      <c r="Q65" s="775" t="s">
        <v>2066</v>
      </c>
      <c r="R65" s="777"/>
      <c r="S65" s="777"/>
      <c r="T65" s="753" t="s">
        <v>2071</v>
      </c>
      <c r="U65" s="753" t="s">
        <v>2071</v>
      </c>
      <c r="V65" s="778"/>
      <c r="W65" s="778"/>
      <c r="X65" s="784"/>
      <c r="Y65" s="780"/>
      <c r="Z65" s="780"/>
      <c r="AA65" s="780"/>
      <c r="AB65" s="780"/>
      <c r="AC65" s="780"/>
      <c r="AD65" s="780"/>
      <c r="AE65" s="778"/>
      <c r="AF65" s="775" t="s">
        <v>2039</v>
      </c>
    </row>
    <row r="66" ht="37.5" customHeight="1">
      <c r="A66" s="770">
        <v>46128.0</v>
      </c>
      <c r="B66" s="771">
        <v>111.0</v>
      </c>
      <c r="C66" s="771" t="s">
        <v>2150</v>
      </c>
      <c r="D66" s="772" t="s">
        <v>2185</v>
      </c>
      <c r="E66" s="772" t="s">
        <v>2186</v>
      </c>
      <c r="F66" s="772" t="s">
        <v>2106</v>
      </c>
      <c r="G66" s="773">
        <v>46139.75</v>
      </c>
      <c r="H66" s="773">
        <v>46139.75</v>
      </c>
      <c r="I66" s="773">
        <v>46139.75</v>
      </c>
      <c r="J66" s="772" t="s">
        <v>2187</v>
      </c>
      <c r="K66" s="772" t="s">
        <v>2188</v>
      </c>
      <c r="L66" s="772" t="s">
        <v>2153</v>
      </c>
      <c r="M66" s="775" t="s">
        <v>25</v>
      </c>
      <c r="N66" s="774">
        <v>5.0E7</v>
      </c>
      <c r="O66" s="775" t="s">
        <v>2065</v>
      </c>
      <c r="P66" s="775" t="s">
        <v>2065</v>
      </c>
      <c r="Q66" s="775" t="s">
        <v>404</v>
      </c>
      <c r="R66" s="777"/>
      <c r="S66" s="777"/>
      <c r="T66" s="753" t="s">
        <v>2071</v>
      </c>
      <c r="U66" s="753" t="s">
        <v>2071</v>
      </c>
      <c r="V66" s="778"/>
      <c r="W66" s="778"/>
      <c r="X66" s="784"/>
      <c r="Y66" s="780"/>
      <c r="Z66" s="780"/>
      <c r="AA66" s="780"/>
      <c r="AB66" s="780"/>
      <c r="AC66" s="780"/>
      <c r="AD66" s="780"/>
      <c r="AE66" s="778"/>
      <c r="AF66" s="781"/>
    </row>
    <row r="67" ht="37.5" customHeight="1">
      <c r="A67" s="770">
        <v>46127.0</v>
      </c>
      <c r="B67" s="771">
        <v>110.0</v>
      </c>
      <c r="C67" s="771" t="s">
        <v>2059</v>
      </c>
      <c r="D67" s="772" t="s">
        <v>2173</v>
      </c>
      <c r="E67" s="772" t="s">
        <v>2174</v>
      </c>
      <c r="F67" s="782">
        <v>46128.416666666664</v>
      </c>
      <c r="G67" s="773">
        <v>46132.75</v>
      </c>
      <c r="H67" s="773">
        <v>46133.416666666664</v>
      </c>
      <c r="I67" s="773">
        <v>46133.458333333336</v>
      </c>
      <c r="J67" s="772" t="s">
        <v>2079</v>
      </c>
      <c r="K67" s="772" t="s">
        <v>2189</v>
      </c>
      <c r="L67" s="772" t="s">
        <v>2176</v>
      </c>
      <c r="M67" s="774">
        <v>7.5E7</v>
      </c>
      <c r="N67" s="774">
        <v>6.8181818E7</v>
      </c>
      <c r="O67" s="775" t="s">
        <v>2082</v>
      </c>
      <c r="P67" s="776">
        <v>0.88</v>
      </c>
      <c r="Q67" s="775" t="s">
        <v>2066</v>
      </c>
      <c r="R67" s="777"/>
      <c r="S67" s="777"/>
      <c r="T67" s="753" t="s">
        <v>2071</v>
      </c>
      <c r="U67" s="753" t="s">
        <v>2071</v>
      </c>
      <c r="V67" s="778"/>
      <c r="W67" s="778"/>
      <c r="X67" s="784"/>
      <c r="Y67" s="780"/>
      <c r="Z67" s="780"/>
      <c r="AA67" s="780"/>
      <c r="AB67" s="780"/>
      <c r="AC67" s="780"/>
      <c r="AD67" s="780"/>
      <c r="AE67" s="778"/>
      <c r="AF67" s="775" t="s">
        <v>2039</v>
      </c>
    </row>
    <row r="68" ht="37.5" customHeight="1">
      <c r="A68" s="770">
        <v>46127.0</v>
      </c>
      <c r="B68" s="771">
        <v>109.0</v>
      </c>
      <c r="C68" s="771" t="s">
        <v>2059</v>
      </c>
      <c r="D68" s="772" t="s">
        <v>2170</v>
      </c>
      <c r="E68" s="772" t="s">
        <v>2190</v>
      </c>
      <c r="F68" s="772" t="s">
        <v>2106</v>
      </c>
      <c r="G68" s="773">
        <v>46148.666666666664</v>
      </c>
      <c r="H68" s="773">
        <v>46148.666666666664</v>
      </c>
      <c r="I68" s="773">
        <v>46148.666666666664</v>
      </c>
      <c r="J68" s="772" t="s">
        <v>2191</v>
      </c>
      <c r="K68" s="772" t="s">
        <v>2063</v>
      </c>
      <c r="L68" s="772" t="s">
        <v>2081</v>
      </c>
      <c r="M68" s="774">
        <v>1.0E8</v>
      </c>
      <c r="N68" s="774">
        <v>9.0909091E7</v>
      </c>
      <c r="O68" s="775" t="s">
        <v>2065</v>
      </c>
      <c r="P68" s="775" t="s">
        <v>2065</v>
      </c>
      <c r="Q68" s="775" t="s">
        <v>404</v>
      </c>
      <c r="R68" s="777"/>
      <c r="S68" s="777"/>
      <c r="T68" s="753" t="s">
        <v>2071</v>
      </c>
      <c r="U68" s="753" t="s">
        <v>2071</v>
      </c>
      <c r="V68" s="778"/>
      <c r="W68" s="778"/>
      <c r="X68" s="784"/>
      <c r="Y68" s="780"/>
      <c r="Z68" s="780"/>
      <c r="AA68" s="780"/>
      <c r="AB68" s="780"/>
      <c r="AC68" s="780"/>
      <c r="AD68" s="780"/>
      <c r="AE68" s="778"/>
      <c r="AF68" s="781"/>
    </row>
    <row r="69" ht="37.5" customHeight="1">
      <c r="A69" s="770">
        <v>46127.0</v>
      </c>
      <c r="B69" s="771">
        <v>108.0</v>
      </c>
      <c r="C69" s="771" t="s">
        <v>2059</v>
      </c>
      <c r="D69" s="772" t="s">
        <v>2192</v>
      </c>
      <c r="E69" s="772" t="s">
        <v>2193</v>
      </c>
      <c r="F69" s="772" t="s">
        <v>2106</v>
      </c>
      <c r="G69" s="773">
        <v>46133.479166666664</v>
      </c>
      <c r="H69" s="773">
        <v>46133.479166666664</v>
      </c>
      <c r="I69" s="773">
        <v>46133.541666666664</v>
      </c>
      <c r="J69" s="772" t="s">
        <v>2079</v>
      </c>
      <c r="K69" s="772" t="s">
        <v>2194</v>
      </c>
      <c r="L69" s="772" t="s">
        <v>2064</v>
      </c>
      <c r="M69" s="774">
        <v>1.312E7</v>
      </c>
      <c r="N69" s="774">
        <v>1.1927273E7</v>
      </c>
      <c r="O69" s="775" t="s">
        <v>2102</v>
      </c>
      <c r="P69" s="776">
        <v>0.88</v>
      </c>
      <c r="Q69" s="775" t="s">
        <v>2066</v>
      </c>
      <c r="R69" s="777"/>
      <c r="S69" s="777"/>
      <c r="T69" s="753" t="s">
        <v>2071</v>
      </c>
      <c r="U69" s="775" t="s">
        <v>240</v>
      </c>
      <c r="V69" s="778"/>
      <c r="W69" s="778"/>
      <c r="X69" s="784"/>
      <c r="Y69" s="780"/>
      <c r="Z69" s="780"/>
      <c r="AA69" s="780"/>
      <c r="AB69" s="780"/>
      <c r="AC69" s="780"/>
      <c r="AD69" s="780"/>
      <c r="AE69" s="778"/>
      <c r="AF69" s="775" t="s">
        <v>2039</v>
      </c>
    </row>
    <row r="70" ht="37.5" customHeight="1">
      <c r="A70" s="770">
        <v>46126.0</v>
      </c>
      <c r="B70" s="771">
        <v>107.0</v>
      </c>
      <c r="C70" s="771" t="s">
        <v>2059</v>
      </c>
      <c r="D70" s="772" t="s">
        <v>2195</v>
      </c>
      <c r="E70" s="772" t="s">
        <v>2097</v>
      </c>
      <c r="F70" s="782">
        <v>46128.416666666664</v>
      </c>
      <c r="G70" s="773">
        <v>46127.75</v>
      </c>
      <c r="H70" s="773">
        <v>46128.5</v>
      </c>
      <c r="I70" s="773">
        <v>46128.541666666664</v>
      </c>
      <c r="J70" s="772" t="s">
        <v>2098</v>
      </c>
      <c r="K70" s="772" t="s">
        <v>2063</v>
      </c>
      <c r="L70" s="772" t="s">
        <v>2064</v>
      </c>
      <c r="M70" s="775" t="s">
        <v>25</v>
      </c>
      <c r="N70" s="774">
        <v>1.8E7</v>
      </c>
      <c r="O70" s="775" t="s">
        <v>2065</v>
      </c>
      <c r="P70" s="775" t="s">
        <v>2065</v>
      </c>
      <c r="Q70" s="775" t="s">
        <v>2066</v>
      </c>
      <c r="R70" s="777"/>
      <c r="S70" s="777"/>
      <c r="T70" s="775" t="s">
        <v>240</v>
      </c>
      <c r="U70" s="775" t="s">
        <v>240</v>
      </c>
      <c r="V70" s="778"/>
      <c r="W70" s="778"/>
      <c r="X70" s="784"/>
      <c r="Y70" s="780"/>
      <c r="Z70" s="780"/>
      <c r="AA70" s="780"/>
      <c r="AB70" s="780"/>
      <c r="AC70" s="780"/>
      <c r="AD70" s="780"/>
      <c r="AE70" s="778"/>
      <c r="AF70" s="775" t="s">
        <v>2099</v>
      </c>
    </row>
    <row r="71" ht="37.5" customHeight="1">
      <c r="A71" s="770">
        <v>46126.0</v>
      </c>
      <c r="B71" s="771">
        <v>106.0</v>
      </c>
      <c r="C71" s="771" t="s">
        <v>2059</v>
      </c>
      <c r="D71" s="772" t="s">
        <v>2196</v>
      </c>
      <c r="E71" s="772" t="s">
        <v>846</v>
      </c>
      <c r="F71" s="782">
        <v>46136.416666666664</v>
      </c>
      <c r="G71" s="773">
        <v>46139.75</v>
      </c>
      <c r="H71" s="773">
        <v>46140.416666666664</v>
      </c>
      <c r="I71" s="773">
        <v>46140.458333333336</v>
      </c>
      <c r="J71" s="772" t="s">
        <v>2135</v>
      </c>
      <c r="K71" s="772" t="s">
        <v>2063</v>
      </c>
      <c r="L71" s="772" t="s">
        <v>2064</v>
      </c>
      <c r="M71" s="775" t="s">
        <v>25</v>
      </c>
      <c r="N71" s="774">
        <v>7.2727273E7</v>
      </c>
      <c r="O71" s="775" t="s">
        <v>2065</v>
      </c>
      <c r="P71" s="775" t="s">
        <v>2065</v>
      </c>
      <c r="Q71" s="775" t="s">
        <v>404</v>
      </c>
      <c r="R71" s="777"/>
      <c r="S71" s="777"/>
      <c r="T71" s="753" t="s">
        <v>2071</v>
      </c>
      <c r="U71" s="778"/>
      <c r="V71" s="778"/>
      <c r="W71" s="778"/>
      <c r="X71" s="784"/>
      <c r="Y71" s="780"/>
      <c r="Z71" s="780"/>
      <c r="AA71" s="780"/>
      <c r="AB71" s="780"/>
      <c r="AC71" s="780"/>
      <c r="AD71" s="780"/>
      <c r="AE71" s="778"/>
      <c r="AF71" s="781"/>
    </row>
    <row r="72" ht="37.5" customHeight="1">
      <c r="A72" s="770">
        <v>46126.0</v>
      </c>
      <c r="B72" s="771">
        <v>105.0</v>
      </c>
      <c r="C72" s="771" t="s">
        <v>2059</v>
      </c>
      <c r="D72" s="772" t="s">
        <v>2197</v>
      </c>
      <c r="E72" s="772" t="s">
        <v>2198</v>
      </c>
      <c r="F72" s="782">
        <v>46127.458333333336</v>
      </c>
      <c r="G72" s="773">
        <v>46128.75</v>
      </c>
      <c r="H72" s="773">
        <v>46129.583333333336</v>
      </c>
      <c r="I72" s="773">
        <v>46129.625</v>
      </c>
      <c r="J72" s="772" t="s">
        <v>2178</v>
      </c>
      <c r="K72" s="772" t="s">
        <v>2199</v>
      </c>
      <c r="L72" s="772" t="s">
        <v>2109</v>
      </c>
      <c r="M72" s="774">
        <v>5.4923E7</v>
      </c>
      <c r="N72" s="774">
        <v>4.993E7</v>
      </c>
      <c r="O72" s="775" t="s">
        <v>2082</v>
      </c>
      <c r="P72" s="776">
        <v>0.88</v>
      </c>
      <c r="Q72" s="775" t="s">
        <v>2066</v>
      </c>
      <c r="R72" s="777"/>
      <c r="S72" s="777"/>
      <c r="T72" s="753" t="s">
        <v>2071</v>
      </c>
      <c r="U72" s="778"/>
      <c r="V72" s="778"/>
      <c r="W72" s="778"/>
      <c r="X72" s="784"/>
      <c r="Y72" s="780"/>
      <c r="Z72" s="780"/>
      <c r="AA72" s="780"/>
      <c r="AB72" s="780"/>
      <c r="AC72" s="780"/>
      <c r="AD72" s="780"/>
      <c r="AE72" s="778"/>
      <c r="AF72" s="781"/>
    </row>
    <row r="73" ht="37.5" customHeight="1">
      <c r="A73" s="770">
        <v>46125.0</v>
      </c>
      <c r="B73" s="771">
        <v>104.0</v>
      </c>
      <c r="C73" s="771" t="s">
        <v>2150</v>
      </c>
      <c r="D73" s="772" t="s">
        <v>2200</v>
      </c>
      <c r="E73" s="772" t="s">
        <v>2201</v>
      </c>
      <c r="F73" s="782">
        <v>46121.583333333336</v>
      </c>
      <c r="G73" s="773">
        <v>46128.75</v>
      </c>
      <c r="H73" s="773">
        <v>46129.583333333336</v>
      </c>
      <c r="I73" s="773">
        <v>46129.625</v>
      </c>
      <c r="J73" s="772" t="s">
        <v>2135</v>
      </c>
      <c r="K73" s="772" t="s">
        <v>2063</v>
      </c>
      <c r="L73" s="772" t="s">
        <v>2202</v>
      </c>
      <c r="M73" s="774">
        <v>5.0E7</v>
      </c>
      <c r="N73" s="774">
        <v>4.5454545E7</v>
      </c>
      <c r="O73" s="775" t="s">
        <v>2065</v>
      </c>
      <c r="P73" s="775" t="s">
        <v>2065</v>
      </c>
      <c r="Q73" s="775" t="s">
        <v>404</v>
      </c>
      <c r="R73" s="777"/>
      <c r="S73" s="777"/>
      <c r="T73" s="753" t="s">
        <v>2071</v>
      </c>
      <c r="U73" s="778"/>
      <c r="V73" s="778"/>
      <c r="W73" s="778"/>
      <c r="X73" s="784"/>
      <c r="Y73" s="780"/>
      <c r="Z73" s="780"/>
      <c r="AA73" s="780"/>
      <c r="AB73" s="780"/>
      <c r="AC73" s="780"/>
      <c r="AD73" s="780"/>
      <c r="AE73" s="778"/>
      <c r="AF73" s="781"/>
    </row>
    <row r="74" ht="37.5" customHeight="1">
      <c r="A74" s="770">
        <v>46125.0</v>
      </c>
      <c r="B74" s="771">
        <v>103.0</v>
      </c>
      <c r="C74" s="771" t="s">
        <v>2150</v>
      </c>
      <c r="D74" s="772" t="s">
        <v>2203</v>
      </c>
      <c r="E74" s="772" t="s">
        <v>2201</v>
      </c>
      <c r="F74" s="782">
        <v>46121.583333333336</v>
      </c>
      <c r="G74" s="773">
        <v>46128.75</v>
      </c>
      <c r="H74" s="773">
        <v>46129.583333333336</v>
      </c>
      <c r="I74" s="773">
        <v>46129.625</v>
      </c>
      <c r="J74" s="772" t="s">
        <v>2135</v>
      </c>
      <c r="K74" s="772" t="s">
        <v>2063</v>
      </c>
      <c r="L74" s="772" t="s">
        <v>2202</v>
      </c>
      <c r="M74" s="774">
        <v>5.0E7</v>
      </c>
      <c r="N74" s="774">
        <v>4.5454545E7</v>
      </c>
      <c r="O74" s="775" t="s">
        <v>2065</v>
      </c>
      <c r="P74" s="775" t="s">
        <v>2065</v>
      </c>
      <c r="Q74" s="775" t="s">
        <v>404</v>
      </c>
      <c r="R74" s="777"/>
      <c r="S74" s="777"/>
      <c r="T74" s="753" t="s">
        <v>2071</v>
      </c>
      <c r="U74" s="778"/>
      <c r="V74" s="778"/>
      <c r="W74" s="778"/>
      <c r="X74" s="784"/>
      <c r="Y74" s="780"/>
      <c r="Z74" s="780"/>
      <c r="AA74" s="780"/>
      <c r="AB74" s="780"/>
      <c r="AC74" s="780"/>
      <c r="AD74" s="780"/>
      <c r="AE74" s="778"/>
      <c r="AF74" s="781"/>
    </row>
    <row r="75" ht="37.5" customHeight="1">
      <c r="A75" s="770">
        <v>46125.0</v>
      </c>
      <c r="B75" s="771">
        <v>102.0</v>
      </c>
      <c r="C75" s="771" t="s">
        <v>2150</v>
      </c>
      <c r="D75" s="772" t="s">
        <v>2204</v>
      </c>
      <c r="E75" s="772" t="s">
        <v>846</v>
      </c>
      <c r="F75" s="782">
        <v>46132.416666666664</v>
      </c>
      <c r="G75" s="773">
        <v>46134.75</v>
      </c>
      <c r="H75" s="773">
        <v>46135.416666666664</v>
      </c>
      <c r="I75" s="773">
        <v>46135.458333333336</v>
      </c>
      <c r="J75" s="772" t="s">
        <v>2135</v>
      </c>
      <c r="K75" s="772" t="s">
        <v>2063</v>
      </c>
      <c r="L75" s="772" t="s">
        <v>2153</v>
      </c>
      <c r="M75" s="775" t="s">
        <v>25</v>
      </c>
      <c r="N75" s="774">
        <v>4.5454545E7</v>
      </c>
      <c r="O75" s="775" t="s">
        <v>2065</v>
      </c>
      <c r="P75" s="775" t="s">
        <v>2065</v>
      </c>
      <c r="Q75" s="775" t="s">
        <v>404</v>
      </c>
      <c r="R75" s="777"/>
      <c r="S75" s="777"/>
      <c r="T75" s="753" t="s">
        <v>2071</v>
      </c>
      <c r="U75" s="778"/>
      <c r="V75" s="778"/>
      <c r="W75" s="778"/>
      <c r="X75" s="784"/>
      <c r="Y75" s="780"/>
      <c r="Z75" s="780"/>
      <c r="AA75" s="780"/>
      <c r="AB75" s="780"/>
      <c r="AC75" s="780"/>
      <c r="AD75" s="780"/>
      <c r="AE75" s="778"/>
      <c r="AF75" s="781"/>
    </row>
    <row r="76" ht="37.5" customHeight="1">
      <c r="A76" s="770">
        <v>46125.0</v>
      </c>
      <c r="B76" s="771">
        <v>101.0</v>
      </c>
      <c r="C76" s="771" t="s">
        <v>2059</v>
      </c>
      <c r="D76" s="785" t="s">
        <v>2160</v>
      </c>
      <c r="E76" s="772" t="s">
        <v>2105</v>
      </c>
      <c r="F76" s="772" t="s">
        <v>2106</v>
      </c>
      <c r="G76" s="773">
        <v>46135.583333333336</v>
      </c>
      <c r="H76" s="773">
        <v>46136.583333333336</v>
      </c>
      <c r="I76" s="773">
        <v>46136.625</v>
      </c>
      <c r="J76" s="772" t="s">
        <v>2205</v>
      </c>
      <c r="K76" s="772" t="s">
        <v>2063</v>
      </c>
      <c r="L76" s="772" t="s">
        <v>2064</v>
      </c>
      <c r="M76" s="775" t="s">
        <v>25</v>
      </c>
      <c r="N76" s="774">
        <v>7.18181818E8</v>
      </c>
      <c r="O76" s="775" t="s">
        <v>2065</v>
      </c>
      <c r="P76" s="775" t="s">
        <v>2065</v>
      </c>
      <c r="Q76" s="775" t="s">
        <v>404</v>
      </c>
      <c r="R76" s="777"/>
      <c r="S76" s="777"/>
      <c r="T76" s="753" t="s">
        <v>2071</v>
      </c>
      <c r="U76" s="753" t="s">
        <v>2071</v>
      </c>
      <c r="V76" s="778"/>
      <c r="W76" s="778"/>
      <c r="X76" s="784"/>
      <c r="Y76" s="780"/>
      <c r="Z76" s="780"/>
      <c r="AA76" s="780"/>
      <c r="AB76" s="780"/>
      <c r="AC76" s="780"/>
      <c r="AD76" s="780"/>
      <c r="AE76" s="778"/>
      <c r="AF76" s="781"/>
    </row>
    <row r="77" ht="37.5" customHeight="1">
      <c r="A77" s="770">
        <v>46125.0</v>
      </c>
      <c r="B77" s="771">
        <v>100.0</v>
      </c>
      <c r="C77" s="771" t="s">
        <v>2059</v>
      </c>
      <c r="D77" s="772" t="s">
        <v>2170</v>
      </c>
      <c r="E77" s="772" t="s">
        <v>2190</v>
      </c>
      <c r="F77" s="772" t="s">
        <v>2106</v>
      </c>
      <c r="G77" s="773">
        <v>46148.666666666664</v>
      </c>
      <c r="H77" s="773">
        <v>46148.666666666664</v>
      </c>
      <c r="I77" s="773">
        <v>46148.666666666664</v>
      </c>
      <c r="J77" s="772" t="s">
        <v>2206</v>
      </c>
      <c r="K77" s="772" t="s">
        <v>2063</v>
      </c>
      <c r="L77" s="772" t="s">
        <v>2081</v>
      </c>
      <c r="M77" s="774">
        <v>1.0E8</v>
      </c>
      <c r="N77" s="774">
        <v>9.0909091E7</v>
      </c>
      <c r="O77" s="775" t="s">
        <v>2065</v>
      </c>
      <c r="P77" s="775" t="s">
        <v>2065</v>
      </c>
      <c r="Q77" s="775" t="s">
        <v>404</v>
      </c>
      <c r="R77" s="777"/>
      <c r="S77" s="777"/>
      <c r="T77" s="753" t="s">
        <v>2071</v>
      </c>
      <c r="U77" s="753" t="s">
        <v>2071</v>
      </c>
      <c r="V77" s="778"/>
      <c r="W77" s="778"/>
      <c r="X77" s="784"/>
      <c r="Y77" s="780"/>
      <c r="Z77" s="780"/>
      <c r="AA77" s="780"/>
      <c r="AB77" s="780"/>
      <c r="AC77" s="780"/>
      <c r="AD77" s="780"/>
      <c r="AE77" s="778"/>
      <c r="AF77" s="781"/>
    </row>
    <row r="78" ht="37.5" customHeight="1">
      <c r="A78" s="770">
        <v>46122.0</v>
      </c>
      <c r="B78" s="771">
        <v>97.0</v>
      </c>
      <c r="C78" s="771" t="s">
        <v>2059</v>
      </c>
      <c r="D78" s="772" t="s">
        <v>2207</v>
      </c>
      <c r="E78" s="772" t="s">
        <v>2208</v>
      </c>
      <c r="F78" s="782">
        <v>46129.416666666664</v>
      </c>
      <c r="G78" s="773">
        <v>46132.75</v>
      </c>
      <c r="H78" s="773">
        <v>46133.416666666664</v>
      </c>
      <c r="I78" s="773">
        <v>46133.458333333336</v>
      </c>
      <c r="J78" s="772" t="s">
        <v>2069</v>
      </c>
      <c r="K78" s="772" t="s">
        <v>2063</v>
      </c>
      <c r="L78" s="772" t="s">
        <v>2081</v>
      </c>
      <c r="M78" s="775" t="s">
        <v>25</v>
      </c>
      <c r="N78" s="774">
        <v>1.36363636E8</v>
      </c>
      <c r="O78" s="775" t="s">
        <v>2065</v>
      </c>
      <c r="P78" s="775" t="s">
        <v>2065</v>
      </c>
      <c r="Q78" s="775" t="s">
        <v>404</v>
      </c>
      <c r="R78" s="777"/>
      <c r="S78" s="777"/>
      <c r="T78" s="753" t="s">
        <v>2071</v>
      </c>
      <c r="U78" s="753" t="s">
        <v>2071</v>
      </c>
      <c r="V78" s="778"/>
      <c r="W78" s="778"/>
      <c r="X78" s="784"/>
      <c r="Y78" s="780"/>
      <c r="Z78" s="780"/>
      <c r="AA78" s="780"/>
      <c r="AB78" s="780"/>
      <c r="AC78" s="780"/>
      <c r="AD78" s="780"/>
      <c r="AE78" s="778"/>
      <c r="AF78" s="781"/>
    </row>
    <row r="79" ht="37.5" customHeight="1">
      <c r="A79" s="770">
        <v>46122.0</v>
      </c>
      <c r="B79" s="771">
        <v>96.0</v>
      </c>
      <c r="C79" s="771" t="s">
        <v>2059</v>
      </c>
      <c r="D79" s="772" t="s">
        <v>2209</v>
      </c>
      <c r="E79" s="772" t="s">
        <v>2210</v>
      </c>
      <c r="F79" s="782">
        <v>46120.416666666664</v>
      </c>
      <c r="G79" s="773">
        <v>46121.75</v>
      </c>
      <c r="H79" s="773">
        <v>46125.416666666664</v>
      </c>
      <c r="I79" s="773">
        <v>46125.458333333336</v>
      </c>
      <c r="J79" s="772" t="s">
        <v>2211</v>
      </c>
      <c r="K79" s="772" t="s">
        <v>2212</v>
      </c>
      <c r="L79" s="772" t="s">
        <v>2081</v>
      </c>
      <c r="M79" s="774">
        <v>4.5E7</v>
      </c>
      <c r="N79" s="774">
        <v>4.0909091E7</v>
      </c>
      <c r="O79" s="775" t="s">
        <v>2082</v>
      </c>
      <c r="P79" s="776">
        <v>0.88</v>
      </c>
      <c r="Q79" s="775" t="s">
        <v>2066</v>
      </c>
      <c r="R79" s="777"/>
      <c r="S79" s="777"/>
      <c r="T79" s="753" t="s">
        <v>2071</v>
      </c>
      <c r="U79" s="753" t="s">
        <v>2071</v>
      </c>
      <c r="V79" s="778"/>
      <c r="W79" s="778"/>
      <c r="X79" s="784"/>
      <c r="Y79" s="780"/>
      <c r="Z79" s="780"/>
      <c r="AA79" s="780"/>
      <c r="AB79" s="780"/>
      <c r="AC79" s="780"/>
      <c r="AD79" s="780"/>
      <c r="AE79" s="778"/>
      <c r="AF79" s="775" t="s">
        <v>2039</v>
      </c>
    </row>
    <row r="80" ht="37.5" customHeight="1">
      <c r="A80" s="770">
        <v>46122.0</v>
      </c>
      <c r="B80" s="771">
        <v>95.0</v>
      </c>
      <c r="C80" s="771" t="s">
        <v>2059</v>
      </c>
      <c r="D80" s="772" t="s">
        <v>2213</v>
      </c>
      <c r="E80" s="772" t="s">
        <v>2214</v>
      </c>
      <c r="F80" s="782">
        <v>46121.75</v>
      </c>
      <c r="G80" s="773">
        <v>46128.583333333336</v>
      </c>
      <c r="H80" s="773">
        <v>46128.583333333336</v>
      </c>
      <c r="I80" s="773">
        <v>46128.625</v>
      </c>
      <c r="J80" s="772" t="s">
        <v>2075</v>
      </c>
      <c r="K80" s="772" t="s">
        <v>2063</v>
      </c>
      <c r="L80" s="772" t="s">
        <v>2064</v>
      </c>
      <c r="M80" s="775" t="s">
        <v>25</v>
      </c>
      <c r="N80" s="774">
        <v>2.2727273E7</v>
      </c>
      <c r="O80" s="775" t="s">
        <v>2065</v>
      </c>
      <c r="P80" s="775" t="s">
        <v>2065</v>
      </c>
      <c r="Q80" s="775" t="s">
        <v>2066</v>
      </c>
      <c r="R80" s="777"/>
      <c r="S80" s="777"/>
      <c r="T80" s="753" t="s">
        <v>2071</v>
      </c>
      <c r="U80" s="753" t="s">
        <v>2071</v>
      </c>
      <c r="V80" s="778"/>
      <c r="W80" s="778"/>
      <c r="X80" s="784"/>
      <c r="Y80" s="780"/>
      <c r="Z80" s="780"/>
      <c r="AA80" s="780"/>
      <c r="AB80" s="780"/>
      <c r="AC80" s="780"/>
      <c r="AD80" s="780"/>
      <c r="AE80" s="778"/>
      <c r="AF80" s="775" t="s">
        <v>2215</v>
      </c>
    </row>
    <row r="81" ht="37.5" customHeight="1">
      <c r="A81" s="770">
        <v>46119.0</v>
      </c>
      <c r="B81" s="771">
        <v>92.0</v>
      </c>
      <c r="C81" s="771" t="s">
        <v>2059</v>
      </c>
      <c r="D81" s="772" t="s">
        <v>2216</v>
      </c>
      <c r="E81" s="772" t="s">
        <v>2217</v>
      </c>
      <c r="F81" s="782">
        <v>46128.458333333336</v>
      </c>
      <c r="G81" s="773">
        <v>46131.75</v>
      </c>
      <c r="H81" s="773">
        <v>46132.458333333336</v>
      </c>
      <c r="I81" s="773">
        <v>46140.375</v>
      </c>
      <c r="J81" s="772" t="s">
        <v>2135</v>
      </c>
      <c r="K81" s="772" t="s">
        <v>2063</v>
      </c>
      <c r="L81" s="772" t="s">
        <v>2064</v>
      </c>
      <c r="M81" s="774">
        <v>5.0E7</v>
      </c>
      <c r="N81" s="774">
        <v>4.5454545E7</v>
      </c>
      <c r="O81" s="775" t="s">
        <v>2065</v>
      </c>
      <c r="P81" s="775" t="s">
        <v>2065</v>
      </c>
      <c r="Q81" s="775" t="s">
        <v>404</v>
      </c>
      <c r="R81" s="777"/>
      <c r="S81" s="777"/>
      <c r="T81" s="775" t="s">
        <v>240</v>
      </c>
      <c r="U81" s="753" t="s">
        <v>2159</v>
      </c>
      <c r="V81" s="778"/>
      <c r="W81" s="778"/>
      <c r="X81" s="784"/>
      <c r="Y81" s="780"/>
      <c r="Z81" s="780"/>
      <c r="AA81" s="780"/>
      <c r="AB81" s="780"/>
      <c r="AC81" s="780"/>
      <c r="AD81" s="780"/>
      <c r="AE81" s="778"/>
      <c r="AF81" s="781"/>
    </row>
    <row r="82" ht="37.5" customHeight="1">
      <c r="A82" s="770">
        <v>46119.0</v>
      </c>
      <c r="B82" s="771">
        <v>91.0</v>
      </c>
      <c r="C82" s="771" t="s">
        <v>2059</v>
      </c>
      <c r="D82" s="772" t="s">
        <v>2218</v>
      </c>
      <c r="E82" s="772" t="s">
        <v>2219</v>
      </c>
      <c r="F82" s="782">
        <v>46119.375</v>
      </c>
      <c r="G82" s="773">
        <v>46121.75</v>
      </c>
      <c r="H82" s="773">
        <v>46122.5</v>
      </c>
      <c r="I82" s="773">
        <v>46122.541666666664</v>
      </c>
      <c r="J82" s="772" t="s">
        <v>2178</v>
      </c>
      <c r="K82" s="772" t="s">
        <v>2199</v>
      </c>
      <c r="L82" s="772" t="s">
        <v>2109</v>
      </c>
      <c r="M82" s="774">
        <v>6.811E7</v>
      </c>
      <c r="N82" s="774">
        <v>6.1918182E7</v>
      </c>
      <c r="O82" s="775" t="s">
        <v>2082</v>
      </c>
      <c r="P82" s="776">
        <v>0.88</v>
      </c>
      <c r="Q82" s="775" t="s">
        <v>2066</v>
      </c>
      <c r="R82" s="777"/>
      <c r="S82" s="777"/>
      <c r="T82" s="753" t="s">
        <v>2071</v>
      </c>
      <c r="U82" s="753" t="s">
        <v>2071</v>
      </c>
      <c r="V82" s="778"/>
      <c r="W82" s="778"/>
      <c r="X82" s="784"/>
      <c r="Y82" s="780"/>
      <c r="Z82" s="780"/>
      <c r="AA82" s="780"/>
      <c r="AB82" s="780"/>
      <c r="AC82" s="780"/>
      <c r="AD82" s="780"/>
      <c r="AE82" s="778"/>
      <c r="AF82" s="781"/>
    </row>
    <row r="83" ht="37.5" customHeight="1">
      <c r="A83" s="770">
        <v>46119.0</v>
      </c>
      <c r="B83" s="771">
        <v>90.0</v>
      </c>
      <c r="C83" s="771" t="s">
        <v>2059</v>
      </c>
      <c r="D83" s="772" t="s">
        <v>2209</v>
      </c>
      <c r="E83" s="772" t="s">
        <v>2210</v>
      </c>
      <c r="F83" s="782">
        <v>46120.416666666664</v>
      </c>
      <c r="G83" s="773">
        <v>46121.75</v>
      </c>
      <c r="H83" s="773">
        <v>46122.416666666664</v>
      </c>
      <c r="I83" s="773">
        <v>46122.458333333336</v>
      </c>
      <c r="J83" s="772" t="s">
        <v>2079</v>
      </c>
      <c r="K83" s="772" t="s">
        <v>2212</v>
      </c>
      <c r="L83" s="772" t="s">
        <v>2081</v>
      </c>
      <c r="M83" s="774">
        <v>4.5E7</v>
      </c>
      <c r="N83" s="774">
        <v>4.0909091E7</v>
      </c>
      <c r="O83" s="775" t="s">
        <v>2082</v>
      </c>
      <c r="P83" s="776">
        <v>0.88</v>
      </c>
      <c r="Q83" s="775" t="s">
        <v>2066</v>
      </c>
      <c r="R83" s="777"/>
      <c r="S83" s="777"/>
      <c r="T83" s="753" t="s">
        <v>2071</v>
      </c>
      <c r="U83" s="753" t="s">
        <v>2071</v>
      </c>
      <c r="V83" s="778"/>
      <c r="W83" s="778"/>
      <c r="X83" s="784"/>
      <c r="Y83" s="780"/>
      <c r="Z83" s="780"/>
      <c r="AA83" s="780"/>
      <c r="AB83" s="780"/>
      <c r="AC83" s="780"/>
      <c r="AD83" s="780"/>
      <c r="AE83" s="778"/>
      <c r="AF83" s="775" t="s">
        <v>2039</v>
      </c>
    </row>
    <row r="84" ht="37.5" customHeight="1">
      <c r="A84" s="770">
        <v>46118.0</v>
      </c>
      <c r="B84" s="771">
        <v>89.0</v>
      </c>
      <c r="C84" s="771" t="s">
        <v>2150</v>
      </c>
      <c r="D84" s="772" t="s">
        <v>2220</v>
      </c>
      <c r="E84" s="772" t="s">
        <v>2221</v>
      </c>
      <c r="F84" s="782">
        <v>46123.416666666664</v>
      </c>
      <c r="G84" s="773">
        <v>46127.75</v>
      </c>
      <c r="H84" s="773">
        <v>46128.416666666664</v>
      </c>
      <c r="I84" s="773">
        <v>46128.458333333336</v>
      </c>
      <c r="J84" s="772" t="s">
        <v>2069</v>
      </c>
      <c r="K84" s="772" t="s">
        <v>2063</v>
      </c>
      <c r="L84" s="772" t="s">
        <v>2153</v>
      </c>
      <c r="M84" s="775" t="s">
        <v>25</v>
      </c>
      <c r="N84" s="774">
        <v>4.5454545E7</v>
      </c>
      <c r="O84" s="775" t="s">
        <v>2065</v>
      </c>
      <c r="P84" s="775" t="s">
        <v>2065</v>
      </c>
      <c r="Q84" s="775" t="s">
        <v>404</v>
      </c>
      <c r="R84" s="777"/>
      <c r="S84" s="777"/>
      <c r="T84" s="753" t="s">
        <v>2071</v>
      </c>
      <c r="U84" s="753" t="s">
        <v>2071</v>
      </c>
      <c r="V84" s="778"/>
      <c r="W84" s="778"/>
      <c r="X84" s="784"/>
      <c r="Y84" s="780"/>
      <c r="Z84" s="780"/>
      <c r="AA84" s="780"/>
      <c r="AB84" s="780"/>
      <c r="AC84" s="780"/>
      <c r="AD84" s="780"/>
      <c r="AE84" s="778"/>
      <c r="AF84" s="781"/>
    </row>
    <row r="85" ht="37.5" customHeight="1">
      <c r="A85" s="770">
        <v>46115.0</v>
      </c>
      <c r="B85" s="771">
        <v>88.0</v>
      </c>
      <c r="C85" s="771" t="s">
        <v>2059</v>
      </c>
      <c r="D85" s="785" t="s">
        <v>2222</v>
      </c>
      <c r="E85" s="772" t="s">
        <v>2105</v>
      </c>
      <c r="F85" s="772" t="s">
        <v>2106</v>
      </c>
      <c r="G85" s="773">
        <v>46125.583333333336</v>
      </c>
      <c r="H85" s="773">
        <v>46126.583333333336</v>
      </c>
      <c r="I85" s="773">
        <v>46126.625</v>
      </c>
      <c r="J85" s="772" t="s">
        <v>2107</v>
      </c>
      <c r="K85" s="772" t="s">
        <v>2063</v>
      </c>
      <c r="L85" s="772" t="s">
        <v>2064</v>
      </c>
      <c r="M85" s="775" t="s">
        <v>25</v>
      </c>
      <c r="N85" s="774">
        <v>8.81818182E8</v>
      </c>
      <c r="O85" s="775" t="s">
        <v>2065</v>
      </c>
      <c r="P85" s="775" t="s">
        <v>2065</v>
      </c>
      <c r="Q85" s="775" t="s">
        <v>404</v>
      </c>
      <c r="R85" s="777"/>
      <c r="S85" s="777"/>
      <c r="T85" s="753" t="s">
        <v>2071</v>
      </c>
      <c r="U85" s="753" t="s">
        <v>2071</v>
      </c>
      <c r="V85" s="778"/>
      <c r="W85" s="778"/>
      <c r="X85" s="784"/>
      <c r="Y85" s="780"/>
      <c r="Z85" s="780"/>
      <c r="AA85" s="780"/>
      <c r="AB85" s="780"/>
      <c r="AC85" s="780"/>
      <c r="AD85" s="780"/>
      <c r="AE85" s="778"/>
      <c r="AF85" s="781"/>
    </row>
    <row r="86" ht="37.5" customHeight="1">
      <c r="A86" s="770">
        <v>46115.0</v>
      </c>
      <c r="B86" s="771">
        <v>87.0</v>
      </c>
      <c r="C86" s="771" t="s">
        <v>2059</v>
      </c>
      <c r="D86" s="772" t="s">
        <v>2223</v>
      </c>
      <c r="E86" s="772" t="s">
        <v>2224</v>
      </c>
      <c r="F86" s="782">
        <v>46118.416666666664</v>
      </c>
      <c r="G86" s="773">
        <v>46120.75</v>
      </c>
      <c r="H86" s="773">
        <v>46121.416666666664</v>
      </c>
      <c r="I86" s="773">
        <v>46121.458333333336</v>
      </c>
      <c r="J86" s="772" t="s">
        <v>2225</v>
      </c>
      <c r="K86" s="772" t="s">
        <v>2063</v>
      </c>
      <c r="L86" s="772" t="s">
        <v>2109</v>
      </c>
      <c r="M86" s="774">
        <v>3.04E7</v>
      </c>
      <c r="N86" s="774">
        <v>2.7636364E7</v>
      </c>
      <c r="O86" s="775" t="s">
        <v>2082</v>
      </c>
      <c r="P86" s="776">
        <v>0.88</v>
      </c>
      <c r="Q86" s="775" t="s">
        <v>2066</v>
      </c>
      <c r="R86" s="777"/>
      <c r="S86" s="777"/>
      <c r="T86" s="753" t="s">
        <v>2071</v>
      </c>
      <c r="U86" s="753" t="s">
        <v>2071</v>
      </c>
      <c r="V86" s="778"/>
      <c r="W86" s="778"/>
      <c r="X86" s="784"/>
      <c r="Y86" s="780"/>
      <c r="Z86" s="780"/>
      <c r="AA86" s="780"/>
      <c r="AB86" s="780"/>
      <c r="AC86" s="780"/>
      <c r="AD86" s="780"/>
      <c r="AE86" s="778"/>
      <c r="AF86" s="775" t="s">
        <v>2226</v>
      </c>
    </row>
    <row r="87" ht="37.5" customHeight="1">
      <c r="A87" s="770">
        <v>46114.0</v>
      </c>
      <c r="B87" s="771">
        <v>86.0</v>
      </c>
      <c r="C87" s="771" t="s">
        <v>2059</v>
      </c>
      <c r="D87" s="772" t="s">
        <v>2227</v>
      </c>
      <c r="E87" s="772" t="s">
        <v>597</v>
      </c>
      <c r="F87" s="782">
        <v>46120.375</v>
      </c>
      <c r="G87" s="773">
        <v>46121.75</v>
      </c>
      <c r="H87" s="773">
        <v>46122.5</v>
      </c>
      <c r="I87" s="773">
        <v>46122.541666666664</v>
      </c>
      <c r="J87" s="772" t="s">
        <v>2075</v>
      </c>
      <c r="K87" s="772" t="s">
        <v>2063</v>
      </c>
      <c r="L87" s="772" t="s">
        <v>2064</v>
      </c>
      <c r="M87" s="775" t="s">
        <v>25</v>
      </c>
      <c r="N87" s="774">
        <v>4.9121818E7</v>
      </c>
      <c r="O87" s="775" t="s">
        <v>2102</v>
      </c>
      <c r="P87" s="783">
        <v>0.84245</v>
      </c>
      <c r="Q87" s="775" t="s">
        <v>2066</v>
      </c>
      <c r="R87" s="777"/>
      <c r="S87" s="777"/>
      <c r="T87" s="775" t="s">
        <v>240</v>
      </c>
      <c r="U87" s="775" t="s">
        <v>240</v>
      </c>
      <c r="V87" s="749">
        <v>4.1992E7</v>
      </c>
      <c r="W87" s="779">
        <v>46121.0</v>
      </c>
      <c r="X87" s="786" t="s">
        <v>17</v>
      </c>
      <c r="Y87" s="780"/>
      <c r="Z87" s="780"/>
      <c r="AA87" s="780"/>
      <c r="AB87" s="780"/>
      <c r="AC87" s="780"/>
      <c r="AD87" s="780"/>
      <c r="AE87" s="775" t="s">
        <v>2228</v>
      </c>
      <c r="AF87" s="781"/>
    </row>
    <row r="88" ht="37.5" customHeight="1">
      <c r="A88" s="770">
        <v>46114.0</v>
      </c>
      <c r="B88" s="771">
        <v>85.0</v>
      </c>
      <c r="C88" s="771" t="s">
        <v>2059</v>
      </c>
      <c r="D88" s="772" t="s">
        <v>2229</v>
      </c>
      <c r="E88" s="772" t="s">
        <v>2230</v>
      </c>
      <c r="F88" s="782">
        <v>46114.416666666664</v>
      </c>
      <c r="G88" s="773">
        <v>46121.75</v>
      </c>
      <c r="H88" s="773">
        <v>46122.416666666664</v>
      </c>
      <c r="I88" s="773">
        <v>46122.458333333336</v>
      </c>
      <c r="J88" s="772" t="s">
        <v>2075</v>
      </c>
      <c r="K88" s="772" t="s">
        <v>2188</v>
      </c>
      <c r="L88" s="772" t="s">
        <v>2064</v>
      </c>
      <c r="M88" s="774">
        <v>1.0989E8</v>
      </c>
      <c r="N88" s="774">
        <v>9.99E7</v>
      </c>
      <c r="O88" s="775" t="s">
        <v>2102</v>
      </c>
      <c r="P88" s="783">
        <v>0.87745</v>
      </c>
      <c r="Q88" s="775" t="s">
        <v>2066</v>
      </c>
      <c r="R88" s="777"/>
      <c r="S88" s="777"/>
      <c r="T88" s="753" t="s">
        <v>2071</v>
      </c>
      <c r="U88" s="775" t="s">
        <v>240</v>
      </c>
      <c r="V88" s="749">
        <v>9.6971E7</v>
      </c>
      <c r="W88" s="779">
        <v>46121.0</v>
      </c>
      <c r="X88" s="786" t="s">
        <v>17</v>
      </c>
      <c r="Y88" s="780"/>
      <c r="Z88" s="780"/>
      <c r="AA88" s="780"/>
      <c r="AB88" s="780"/>
      <c r="AC88" s="780"/>
      <c r="AD88" s="780"/>
      <c r="AE88" s="775" t="s">
        <v>2231</v>
      </c>
      <c r="AF88" s="781"/>
    </row>
    <row r="89" ht="37.5" customHeight="1">
      <c r="A89" s="770">
        <v>46114.0</v>
      </c>
      <c r="B89" s="771">
        <v>84.0</v>
      </c>
      <c r="C89" s="771" t="s">
        <v>2059</v>
      </c>
      <c r="D89" s="772" t="s">
        <v>2232</v>
      </c>
      <c r="E89" s="772" t="s">
        <v>2091</v>
      </c>
      <c r="F89" s="782">
        <v>46113.708333333336</v>
      </c>
      <c r="G89" s="773">
        <v>46132.458333333336</v>
      </c>
      <c r="H89" s="773">
        <v>46132.458333333336</v>
      </c>
      <c r="I89" s="773">
        <v>46132.458333333336</v>
      </c>
      <c r="J89" s="772" t="s">
        <v>2233</v>
      </c>
      <c r="K89" s="772" t="s">
        <v>2063</v>
      </c>
      <c r="L89" s="772" t="s">
        <v>2064</v>
      </c>
      <c r="M89" s="775" t="s">
        <v>25</v>
      </c>
      <c r="N89" s="774">
        <v>1.363769734E9</v>
      </c>
      <c r="O89" s="775" t="s">
        <v>2065</v>
      </c>
      <c r="P89" s="775" t="s">
        <v>2065</v>
      </c>
      <c r="Q89" s="775" t="s">
        <v>404</v>
      </c>
      <c r="R89" s="777"/>
      <c r="S89" s="777"/>
      <c r="T89" s="753" t="s">
        <v>2071</v>
      </c>
      <c r="U89" s="753" t="s">
        <v>2071</v>
      </c>
      <c r="V89" s="778"/>
      <c r="W89" s="778"/>
      <c r="X89" s="784"/>
      <c r="Y89" s="780"/>
      <c r="Z89" s="780"/>
      <c r="AA89" s="780"/>
      <c r="AB89" s="780"/>
      <c r="AC89" s="780"/>
      <c r="AD89" s="780"/>
      <c r="AE89" s="778"/>
      <c r="AF89" s="781"/>
    </row>
    <row r="90" ht="37.5" customHeight="1">
      <c r="A90" s="770">
        <v>46113.0</v>
      </c>
      <c r="B90" s="771">
        <v>83.0</v>
      </c>
      <c r="C90" s="771" t="s">
        <v>2059</v>
      </c>
      <c r="D90" s="785" t="s">
        <v>2222</v>
      </c>
      <c r="E90" s="772" t="s">
        <v>2105</v>
      </c>
      <c r="F90" s="772" t="s">
        <v>2106</v>
      </c>
      <c r="G90" s="773">
        <v>46125.583333333336</v>
      </c>
      <c r="H90" s="773">
        <v>46126.583333333336</v>
      </c>
      <c r="I90" s="773">
        <v>46126.625</v>
      </c>
      <c r="J90" s="772" t="s">
        <v>2107</v>
      </c>
      <c r="K90" s="772" t="s">
        <v>2063</v>
      </c>
      <c r="L90" s="772" t="s">
        <v>2064</v>
      </c>
      <c r="M90" s="775" t="s">
        <v>25</v>
      </c>
      <c r="N90" s="774">
        <v>8.81818182E8</v>
      </c>
      <c r="O90" s="775" t="s">
        <v>2065</v>
      </c>
      <c r="P90" s="775" t="s">
        <v>2065</v>
      </c>
      <c r="Q90" s="775" t="s">
        <v>404</v>
      </c>
      <c r="R90" s="777"/>
      <c r="S90" s="777"/>
      <c r="T90" s="753" t="s">
        <v>2071</v>
      </c>
      <c r="U90" s="753" t="s">
        <v>2071</v>
      </c>
      <c r="V90" s="778"/>
      <c r="W90" s="778"/>
      <c r="X90" s="784"/>
      <c r="Y90" s="780"/>
      <c r="Z90" s="780"/>
      <c r="AA90" s="780"/>
      <c r="AB90" s="780"/>
      <c r="AC90" s="780"/>
      <c r="AD90" s="780"/>
      <c r="AE90" s="778"/>
      <c r="AF90" s="775" t="s">
        <v>2182</v>
      </c>
    </row>
    <row r="91" ht="37.5" customHeight="1">
      <c r="A91" s="770">
        <v>46112.0</v>
      </c>
      <c r="B91" s="771">
        <v>82.0</v>
      </c>
      <c r="C91" s="771" t="s">
        <v>2150</v>
      </c>
      <c r="D91" s="772" t="s">
        <v>2234</v>
      </c>
      <c r="E91" s="772" t="s">
        <v>2235</v>
      </c>
      <c r="F91" s="782">
        <v>46119.375</v>
      </c>
      <c r="G91" s="773">
        <v>46121.75</v>
      </c>
      <c r="H91" s="773">
        <v>46122.458333333336</v>
      </c>
      <c r="I91" s="773">
        <v>46122.5</v>
      </c>
      <c r="J91" s="772" t="s">
        <v>2135</v>
      </c>
      <c r="K91" s="772" t="s">
        <v>2063</v>
      </c>
      <c r="L91" s="772" t="s">
        <v>2153</v>
      </c>
      <c r="M91" s="774">
        <v>1.04688E8</v>
      </c>
      <c r="N91" s="774">
        <v>9.5170909E7</v>
      </c>
      <c r="O91" s="775" t="s">
        <v>2065</v>
      </c>
      <c r="P91" s="775" t="s">
        <v>2065</v>
      </c>
      <c r="Q91" s="775" t="s">
        <v>404</v>
      </c>
      <c r="R91" s="777"/>
      <c r="S91" s="777"/>
      <c r="T91" s="753" t="s">
        <v>2071</v>
      </c>
      <c r="U91" s="753" t="s">
        <v>2159</v>
      </c>
      <c r="V91" s="778"/>
      <c r="W91" s="778"/>
      <c r="X91" s="784"/>
      <c r="Y91" s="780"/>
      <c r="Z91" s="780"/>
      <c r="AA91" s="780"/>
      <c r="AB91" s="780"/>
      <c r="AC91" s="780"/>
      <c r="AD91" s="780"/>
      <c r="AE91" s="778"/>
      <c r="AF91" s="781"/>
    </row>
    <row r="92" ht="37.5" customHeight="1">
      <c r="A92" s="770">
        <v>46112.0</v>
      </c>
      <c r="B92" s="771">
        <v>81.0</v>
      </c>
      <c r="C92" s="771" t="s">
        <v>2059</v>
      </c>
      <c r="D92" s="772" t="s">
        <v>2236</v>
      </c>
      <c r="E92" s="772" t="s">
        <v>2237</v>
      </c>
      <c r="F92" s="782">
        <v>46113.416666666664</v>
      </c>
      <c r="G92" s="773">
        <v>46119.75</v>
      </c>
      <c r="H92" s="773">
        <v>46120.416666666664</v>
      </c>
      <c r="I92" s="773">
        <v>46120.458333333336</v>
      </c>
      <c r="J92" s="772" t="s">
        <v>2079</v>
      </c>
      <c r="K92" s="772" t="s">
        <v>2063</v>
      </c>
      <c r="L92" s="772" t="s">
        <v>2109</v>
      </c>
      <c r="M92" s="774">
        <v>2.7E7</v>
      </c>
      <c r="N92" s="774">
        <v>2.4545455E7</v>
      </c>
      <c r="O92" s="775" t="s">
        <v>2082</v>
      </c>
      <c r="P92" s="776">
        <v>0.88</v>
      </c>
      <c r="Q92" s="775" t="s">
        <v>2066</v>
      </c>
      <c r="R92" s="777"/>
      <c r="S92" s="777"/>
      <c r="T92" s="753" t="s">
        <v>2071</v>
      </c>
      <c r="U92" s="753" t="s">
        <v>2071</v>
      </c>
      <c r="V92" s="778"/>
      <c r="W92" s="778"/>
      <c r="X92" s="784"/>
      <c r="Y92" s="780"/>
      <c r="Z92" s="780"/>
      <c r="AA92" s="780"/>
      <c r="AB92" s="780"/>
      <c r="AC92" s="780"/>
      <c r="AD92" s="780"/>
      <c r="AE92" s="778"/>
      <c r="AF92" s="781"/>
    </row>
    <row r="93" ht="37.5" customHeight="1">
      <c r="A93" s="770">
        <v>46112.0</v>
      </c>
      <c r="B93" s="771">
        <v>80.0</v>
      </c>
      <c r="C93" s="771" t="s">
        <v>2059</v>
      </c>
      <c r="D93" s="772" t="s">
        <v>2238</v>
      </c>
      <c r="E93" s="772" t="s">
        <v>2239</v>
      </c>
      <c r="F93" s="782">
        <v>46111.72222222222</v>
      </c>
      <c r="G93" s="773">
        <v>46118.4375</v>
      </c>
      <c r="H93" s="773">
        <v>46119.4375</v>
      </c>
      <c r="I93" s="773">
        <v>46119.479166666664</v>
      </c>
      <c r="J93" s="772" t="s">
        <v>2075</v>
      </c>
      <c r="K93" s="772" t="s">
        <v>2063</v>
      </c>
      <c r="L93" s="772" t="s">
        <v>2064</v>
      </c>
      <c r="M93" s="774">
        <v>1.925E8</v>
      </c>
      <c r="N93" s="774">
        <v>1.75E8</v>
      </c>
      <c r="O93" s="775" t="s">
        <v>2102</v>
      </c>
      <c r="P93" s="783">
        <v>0.84245</v>
      </c>
      <c r="Q93" s="775" t="s">
        <v>2066</v>
      </c>
      <c r="R93" s="777"/>
      <c r="S93" s="777"/>
      <c r="T93" s="753" t="s">
        <v>2071</v>
      </c>
      <c r="U93" s="775" t="s">
        <v>240</v>
      </c>
      <c r="V93" s="774">
        <v>1.63988E8</v>
      </c>
      <c r="W93" s="779">
        <v>46118.0</v>
      </c>
      <c r="X93" s="786" t="s">
        <v>17</v>
      </c>
      <c r="Y93" s="780"/>
      <c r="Z93" s="780"/>
      <c r="AA93" s="780"/>
      <c r="AB93" s="780"/>
      <c r="AC93" s="780"/>
      <c r="AD93" s="780"/>
      <c r="AE93" s="753" t="s">
        <v>2240</v>
      </c>
      <c r="AF93" s="781"/>
    </row>
    <row r="94" ht="37.5" customHeight="1">
      <c r="A94" s="770">
        <v>46111.0</v>
      </c>
      <c r="B94" s="771">
        <v>79.0</v>
      </c>
      <c r="C94" s="771" t="s">
        <v>2059</v>
      </c>
      <c r="D94" s="772" t="s">
        <v>2207</v>
      </c>
      <c r="E94" s="772" t="s">
        <v>2208</v>
      </c>
      <c r="F94" s="782">
        <v>46120.416666666664</v>
      </c>
      <c r="G94" s="773">
        <v>46121.75</v>
      </c>
      <c r="H94" s="773">
        <v>46122.416666666664</v>
      </c>
      <c r="I94" s="773">
        <v>46122.458333333336</v>
      </c>
      <c r="J94" s="772" t="s">
        <v>2069</v>
      </c>
      <c r="K94" s="772" t="s">
        <v>2063</v>
      </c>
      <c r="L94" s="772" t="s">
        <v>2081</v>
      </c>
      <c r="M94" s="775" t="s">
        <v>25</v>
      </c>
      <c r="N94" s="774">
        <v>1.36363636E8</v>
      </c>
      <c r="O94" s="775" t="s">
        <v>2065</v>
      </c>
      <c r="P94" s="775" t="s">
        <v>2065</v>
      </c>
      <c r="Q94" s="775" t="s">
        <v>404</v>
      </c>
      <c r="R94" s="777"/>
      <c r="S94" s="777"/>
      <c r="T94" s="753" t="s">
        <v>2071</v>
      </c>
      <c r="U94" s="753" t="s">
        <v>2071</v>
      </c>
      <c r="V94" s="778"/>
      <c r="W94" s="778"/>
      <c r="X94" s="784"/>
      <c r="Y94" s="780"/>
      <c r="Z94" s="780"/>
      <c r="AA94" s="780"/>
      <c r="AB94" s="780"/>
      <c r="AC94" s="780"/>
      <c r="AD94" s="780"/>
      <c r="AE94" s="778"/>
      <c r="AF94" s="781"/>
    </row>
    <row r="95" ht="37.5" customHeight="1">
      <c r="A95" s="770">
        <v>46107.0</v>
      </c>
      <c r="B95" s="771">
        <v>78.0</v>
      </c>
      <c r="C95" s="771" t="s">
        <v>2150</v>
      </c>
      <c r="D95" s="772" t="s">
        <v>2241</v>
      </c>
      <c r="E95" s="772" t="s">
        <v>2242</v>
      </c>
      <c r="F95" s="782">
        <v>46106.416666666664</v>
      </c>
      <c r="G95" s="773">
        <v>46111.75</v>
      </c>
      <c r="H95" s="773">
        <v>46112.416666666664</v>
      </c>
      <c r="I95" s="773">
        <v>46112.458333333336</v>
      </c>
      <c r="J95" s="772" t="s">
        <v>2079</v>
      </c>
      <c r="K95" s="772" t="s">
        <v>2243</v>
      </c>
      <c r="L95" s="772" t="s">
        <v>2153</v>
      </c>
      <c r="M95" s="774">
        <v>2.95E7</v>
      </c>
      <c r="N95" s="774">
        <v>2.6818182E7</v>
      </c>
      <c r="O95" s="775" t="s">
        <v>2082</v>
      </c>
      <c r="P95" s="776">
        <v>0.88</v>
      </c>
      <c r="Q95" s="775" t="s">
        <v>2066</v>
      </c>
      <c r="R95" s="777"/>
      <c r="S95" s="777"/>
      <c r="T95" s="753" t="s">
        <v>2071</v>
      </c>
      <c r="U95" s="753" t="s">
        <v>2071</v>
      </c>
      <c r="V95" s="778"/>
      <c r="W95" s="778"/>
      <c r="X95" s="784"/>
      <c r="Y95" s="780"/>
      <c r="Z95" s="780"/>
      <c r="AA95" s="780"/>
      <c r="AB95" s="780"/>
      <c r="AC95" s="780"/>
      <c r="AD95" s="780"/>
      <c r="AE95" s="778"/>
      <c r="AF95" s="775" t="s">
        <v>2039</v>
      </c>
    </row>
    <row r="96" ht="37.5" customHeight="1">
      <c r="A96" s="770">
        <v>46107.0</v>
      </c>
      <c r="B96" s="771">
        <v>77.0</v>
      </c>
      <c r="C96" s="771" t="s">
        <v>2150</v>
      </c>
      <c r="D96" s="772" t="s">
        <v>2244</v>
      </c>
      <c r="E96" s="772" t="s">
        <v>2245</v>
      </c>
      <c r="F96" s="772" t="s">
        <v>2106</v>
      </c>
      <c r="G96" s="773">
        <v>46118.625</v>
      </c>
      <c r="H96" s="773">
        <v>46118.625</v>
      </c>
      <c r="I96" s="773">
        <v>46118.666666666664</v>
      </c>
      <c r="J96" s="772" t="s">
        <v>2187</v>
      </c>
      <c r="K96" s="772" t="s">
        <v>2063</v>
      </c>
      <c r="L96" s="772" t="s">
        <v>2202</v>
      </c>
      <c r="M96" s="774">
        <v>6.5E7</v>
      </c>
      <c r="N96" s="774">
        <v>5.9090909E7</v>
      </c>
      <c r="O96" s="775" t="s">
        <v>2065</v>
      </c>
      <c r="P96" s="775" t="s">
        <v>2065</v>
      </c>
      <c r="Q96" s="775" t="s">
        <v>404</v>
      </c>
      <c r="R96" s="777"/>
      <c r="S96" s="777"/>
      <c r="T96" s="753" t="s">
        <v>2071</v>
      </c>
      <c r="U96" s="753" t="s">
        <v>2159</v>
      </c>
      <c r="V96" s="778"/>
      <c r="W96" s="778"/>
      <c r="X96" s="784"/>
      <c r="Y96" s="780"/>
      <c r="Z96" s="780"/>
      <c r="AA96" s="780"/>
      <c r="AB96" s="780"/>
      <c r="AC96" s="780"/>
      <c r="AD96" s="780"/>
      <c r="AE96" s="778"/>
      <c r="AF96" s="781"/>
    </row>
    <row r="97" ht="37.5" customHeight="1">
      <c r="A97" s="770">
        <v>46107.0</v>
      </c>
      <c r="B97" s="771">
        <v>76.0</v>
      </c>
      <c r="C97" s="771" t="s">
        <v>2059</v>
      </c>
      <c r="D97" s="772" t="s">
        <v>2196</v>
      </c>
      <c r="E97" s="772" t="s">
        <v>846</v>
      </c>
      <c r="F97" s="782">
        <v>46119.416666666664</v>
      </c>
      <c r="G97" s="773">
        <v>46121.75</v>
      </c>
      <c r="H97" s="773">
        <v>46122.416666666664</v>
      </c>
      <c r="I97" s="773">
        <v>46122.458333333336</v>
      </c>
      <c r="J97" s="772" t="s">
        <v>2135</v>
      </c>
      <c r="K97" s="772" t="s">
        <v>2063</v>
      </c>
      <c r="L97" s="772" t="s">
        <v>2246</v>
      </c>
      <c r="M97" s="775" t="s">
        <v>25</v>
      </c>
      <c r="N97" s="774">
        <v>7.2727273E7</v>
      </c>
      <c r="O97" s="775" t="s">
        <v>2065</v>
      </c>
      <c r="P97" s="775" t="s">
        <v>2065</v>
      </c>
      <c r="Q97" s="775" t="s">
        <v>404</v>
      </c>
      <c r="R97" s="777"/>
      <c r="S97" s="777"/>
      <c r="T97" s="753" t="s">
        <v>2071</v>
      </c>
      <c r="U97" s="753" t="s">
        <v>2159</v>
      </c>
      <c r="V97" s="778"/>
      <c r="W97" s="778"/>
      <c r="X97" s="784"/>
      <c r="Y97" s="780"/>
      <c r="Z97" s="780"/>
      <c r="AA97" s="780"/>
      <c r="AB97" s="780"/>
      <c r="AC97" s="780"/>
      <c r="AD97" s="780"/>
      <c r="AE97" s="778"/>
      <c r="AF97" s="781"/>
    </row>
    <row r="98" ht="37.5" customHeight="1">
      <c r="A98" s="770">
        <v>46107.0</v>
      </c>
      <c r="B98" s="771">
        <v>75.0</v>
      </c>
      <c r="C98" s="771" t="s">
        <v>2059</v>
      </c>
      <c r="D98" s="772" t="s">
        <v>2247</v>
      </c>
      <c r="E98" s="772" t="s">
        <v>2224</v>
      </c>
      <c r="F98" s="782">
        <v>46108.416666666664</v>
      </c>
      <c r="G98" s="773">
        <v>46113.75</v>
      </c>
      <c r="H98" s="773">
        <v>46114.416666666664</v>
      </c>
      <c r="I98" s="773">
        <v>46114.458333333336</v>
      </c>
      <c r="J98" s="772" t="s">
        <v>2079</v>
      </c>
      <c r="K98" s="772" t="s">
        <v>2063</v>
      </c>
      <c r="L98" s="772" t="s">
        <v>2109</v>
      </c>
      <c r="M98" s="774">
        <v>3.04E7</v>
      </c>
      <c r="N98" s="774">
        <v>2.7636364E7</v>
      </c>
      <c r="O98" s="775" t="s">
        <v>2082</v>
      </c>
      <c r="P98" s="776">
        <v>0.88</v>
      </c>
      <c r="Q98" s="775" t="s">
        <v>2066</v>
      </c>
      <c r="R98" s="777"/>
      <c r="S98" s="777"/>
      <c r="T98" s="753" t="s">
        <v>2071</v>
      </c>
      <c r="U98" s="753" t="s">
        <v>2071</v>
      </c>
      <c r="V98" s="778"/>
      <c r="W98" s="778"/>
      <c r="X98" s="784"/>
      <c r="Y98" s="780"/>
      <c r="Z98" s="780"/>
      <c r="AA98" s="780"/>
      <c r="AB98" s="780"/>
      <c r="AC98" s="780"/>
      <c r="AD98" s="780"/>
      <c r="AE98" s="778"/>
      <c r="AF98" s="781"/>
    </row>
    <row r="99" ht="37.5" customHeight="1">
      <c r="A99" s="770">
        <v>46106.0</v>
      </c>
      <c r="B99" s="771">
        <v>74.0</v>
      </c>
      <c r="C99" s="771" t="s">
        <v>2059</v>
      </c>
      <c r="D99" s="772" t="s">
        <v>2248</v>
      </c>
      <c r="E99" s="772" t="s">
        <v>2249</v>
      </c>
      <c r="F99" s="782">
        <v>46107.416666666664</v>
      </c>
      <c r="G99" s="773">
        <v>46111.75</v>
      </c>
      <c r="H99" s="773">
        <v>46112.416666666664</v>
      </c>
      <c r="I99" s="773">
        <v>46112.458333333336</v>
      </c>
      <c r="J99" s="772" t="s">
        <v>2079</v>
      </c>
      <c r="K99" s="772" t="s">
        <v>2063</v>
      </c>
      <c r="L99" s="772" t="s">
        <v>2081</v>
      </c>
      <c r="M99" s="774">
        <v>1.0E8</v>
      </c>
      <c r="N99" s="774">
        <v>9.0909091E7</v>
      </c>
      <c r="O99" s="775" t="s">
        <v>2082</v>
      </c>
      <c r="P99" s="776">
        <v>0.88</v>
      </c>
      <c r="Q99" s="775" t="s">
        <v>2066</v>
      </c>
      <c r="R99" s="777"/>
      <c r="S99" s="777"/>
      <c r="T99" s="753" t="s">
        <v>2071</v>
      </c>
      <c r="U99" s="753" t="s">
        <v>2071</v>
      </c>
      <c r="V99" s="778"/>
      <c r="W99" s="778"/>
      <c r="X99" s="784"/>
      <c r="Y99" s="780"/>
      <c r="Z99" s="780"/>
      <c r="AA99" s="780"/>
      <c r="AB99" s="780"/>
      <c r="AC99" s="780"/>
      <c r="AD99" s="780"/>
      <c r="AE99" s="778"/>
      <c r="AF99" s="781"/>
    </row>
    <row r="100" ht="37.5" customHeight="1">
      <c r="A100" s="770">
        <v>46105.0</v>
      </c>
      <c r="B100" s="771">
        <v>73.0</v>
      </c>
      <c r="C100" s="771" t="s">
        <v>2150</v>
      </c>
      <c r="D100" s="772" t="s">
        <v>2250</v>
      </c>
      <c r="E100" s="772" t="s">
        <v>2251</v>
      </c>
      <c r="F100" s="772" t="s">
        <v>2106</v>
      </c>
      <c r="G100" s="773">
        <v>46118.666666666664</v>
      </c>
      <c r="H100" s="773">
        <v>46118.666666666664</v>
      </c>
      <c r="I100" s="773">
        <v>46121.708333333336</v>
      </c>
      <c r="J100" s="772" t="s">
        <v>2187</v>
      </c>
      <c r="K100" s="772" t="s">
        <v>2063</v>
      </c>
      <c r="L100" s="772" t="s">
        <v>2252</v>
      </c>
      <c r="M100" s="774">
        <v>1.14407E8</v>
      </c>
      <c r="N100" s="774">
        <v>1.04006364E8</v>
      </c>
      <c r="O100" s="775" t="s">
        <v>2065</v>
      </c>
      <c r="P100" s="775" t="s">
        <v>2065</v>
      </c>
      <c r="Q100" s="775" t="s">
        <v>404</v>
      </c>
      <c r="R100" s="777"/>
      <c r="S100" s="777"/>
      <c r="T100" s="753" t="s">
        <v>2071</v>
      </c>
      <c r="U100" s="753" t="s">
        <v>2159</v>
      </c>
      <c r="V100" s="778"/>
      <c r="W100" s="778"/>
      <c r="X100" s="784"/>
      <c r="Y100" s="780"/>
      <c r="Z100" s="780"/>
      <c r="AA100" s="780"/>
      <c r="AB100" s="780"/>
      <c r="AC100" s="780"/>
      <c r="AD100" s="780"/>
      <c r="AE100" s="778"/>
      <c r="AF100" s="781"/>
    </row>
    <row r="101" ht="37.5" customHeight="1">
      <c r="A101" s="770">
        <v>46105.0</v>
      </c>
      <c r="B101" s="771">
        <v>72.0</v>
      </c>
      <c r="C101" s="771" t="s">
        <v>2150</v>
      </c>
      <c r="D101" s="772" t="s">
        <v>2253</v>
      </c>
      <c r="E101" s="772" t="s">
        <v>2254</v>
      </c>
      <c r="F101" s="782">
        <v>46108.458333333336</v>
      </c>
      <c r="G101" s="773">
        <v>46114.75</v>
      </c>
      <c r="H101" s="773">
        <v>46115.458333333336</v>
      </c>
      <c r="I101" s="773">
        <v>46115.5</v>
      </c>
      <c r="J101" s="772" t="s">
        <v>2069</v>
      </c>
      <c r="K101" s="772" t="s">
        <v>2063</v>
      </c>
      <c r="L101" s="772" t="s">
        <v>2153</v>
      </c>
      <c r="M101" s="774">
        <v>7.0E7</v>
      </c>
      <c r="N101" s="774">
        <v>6.3636364E7</v>
      </c>
      <c r="O101" s="775" t="s">
        <v>2065</v>
      </c>
      <c r="P101" s="775" t="s">
        <v>2065</v>
      </c>
      <c r="Q101" s="775" t="s">
        <v>404</v>
      </c>
      <c r="R101" s="777"/>
      <c r="S101" s="777"/>
      <c r="T101" s="753" t="s">
        <v>2071</v>
      </c>
      <c r="U101" s="753" t="s">
        <v>2071</v>
      </c>
      <c r="V101" s="778"/>
      <c r="W101" s="778"/>
      <c r="X101" s="784"/>
      <c r="Y101" s="780"/>
      <c r="Z101" s="780"/>
      <c r="AA101" s="780"/>
      <c r="AB101" s="780"/>
      <c r="AC101" s="780"/>
      <c r="AD101" s="780"/>
      <c r="AE101" s="778"/>
      <c r="AF101" s="781"/>
    </row>
    <row r="102" ht="37.5" customHeight="1">
      <c r="A102" s="770">
        <v>46105.0</v>
      </c>
      <c r="B102" s="771">
        <v>71.0</v>
      </c>
      <c r="C102" s="771" t="s">
        <v>2150</v>
      </c>
      <c r="D102" s="772" t="s">
        <v>2255</v>
      </c>
      <c r="E102" s="772" t="s">
        <v>2256</v>
      </c>
      <c r="F102" s="782">
        <v>46099.416666666664</v>
      </c>
      <c r="G102" s="773">
        <v>46139.75</v>
      </c>
      <c r="H102" s="773">
        <v>46140.416666666664</v>
      </c>
      <c r="I102" s="773">
        <v>46140.458333333336</v>
      </c>
      <c r="J102" s="772" t="s">
        <v>2135</v>
      </c>
      <c r="K102" s="772" t="s">
        <v>2063</v>
      </c>
      <c r="L102" s="772" t="s">
        <v>2153</v>
      </c>
      <c r="M102" s="775" t="s">
        <v>25</v>
      </c>
      <c r="N102" s="774">
        <v>2.40909091E8</v>
      </c>
      <c r="O102" s="775" t="s">
        <v>2065</v>
      </c>
      <c r="P102" s="775" t="s">
        <v>2065</v>
      </c>
      <c r="Q102" s="775" t="s">
        <v>404</v>
      </c>
      <c r="R102" s="777"/>
      <c r="S102" s="777"/>
      <c r="T102" s="753" t="s">
        <v>2071</v>
      </c>
      <c r="U102" s="753" t="s">
        <v>2159</v>
      </c>
      <c r="V102" s="778"/>
      <c r="W102" s="778"/>
      <c r="X102" s="784"/>
      <c r="Y102" s="780"/>
      <c r="Z102" s="780"/>
      <c r="AA102" s="780"/>
      <c r="AB102" s="780"/>
      <c r="AC102" s="780"/>
      <c r="AD102" s="780"/>
      <c r="AE102" s="778"/>
      <c r="AF102" s="781"/>
    </row>
    <row r="103" ht="37.5" customHeight="1">
      <c r="A103" s="770">
        <v>46105.0</v>
      </c>
      <c r="B103" s="771">
        <v>70.0</v>
      </c>
      <c r="C103" s="771" t="s">
        <v>2150</v>
      </c>
      <c r="D103" s="772" t="s">
        <v>2257</v>
      </c>
      <c r="E103" s="772" t="s">
        <v>2258</v>
      </c>
      <c r="F103" s="782">
        <v>46094.4375</v>
      </c>
      <c r="G103" s="773">
        <v>46104.75</v>
      </c>
      <c r="H103" s="773">
        <v>46105.416666666664</v>
      </c>
      <c r="I103" s="773">
        <v>46105.458333333336</v>
      </c>
      <c r="J103" s="772" t="s">
        <v>2156</v>
      </c>
      <c r="K103" s="772" t="s">
        <v>2063</v>
      </c>
      <c r="L103" s="772" t="s">
        <v>2153</v>
      </c>
      <c r="M103" s="774">
        <v>5.5E7</v>
      </c>
      <c r="N103" s="774">
        <v>5.0E7</v>
      </c>
      <c r="O103" s="775" t="s">
        <v>2065</v>
      </c>
      <c r="P103" s="775" t="s">
        <v>2065</v>
      </c>
      <c r="Q103" s="775" t="s">
        <v>404</v>
      </c>
      <c r="R103" s="777"/>
      <c r="S103" s="777"/>
      <c r="T103" s="753" t="s">
        <v>2071</v>
      </c>
      <c r="U103" s="753" t="s">
        <v>2071</v>
      </c>
      <c r="V103" s="778"/>
      <c r="W103" s="778"/>
      <c r="X103" s="784"/>
      <c r="Y103" s="780"/>
      <c r="Z103" s="780"/>
      <c r="AA103" s="780"/>
      <c r="AB103" s="780"/>
      <c r="AC103" s="780"/>
      <c r="AD103" s="780"/>
      <c r="AE103" s="778"/>
      <c r="AF103" s="781"/>
    </row>
    <row r="104" ht="37.5" customHeight="1">
      <c r="A104" s="770">
        <v>46105.0</v>
      </c>
      <c r="B104" s="771">
        <v>69.0</v>
      </c>
      <c r="C104" s="771" t="s">
        <v>2150</v>
      </c>
      <c r="D104" s="772" t="s">
        <v>2259</v>
      </c>
      <c r="E104" s="772" t="s">
        <v>2260</v>
      </c>
      <c r="F104" s="772" t="s">
        <v>2106</v>
      </c>
      <c r="G104" s="773">
        <v>46104.458333333336</v>
      </c>
      <c r="H104" s="773">
        <v>46104.458333333336</v>
      </c>
      <c r="I104" s="773">
        <v>46113.458333333336</v>
      </c>
      <c r="J104" s="772" t="s">
        <v>2233</v>
      </c>
      <c r="K104" s="772" t="s">
        <v>2063</v>
      </c>
      <c r="L104" s="772" t="s">
        <v>2153</v>
      </c>
      <c r="M104" s="774">
        <v>2.4E8</v>
      </c>
      <c r="N104" s="775" t="s">
        <v>25</v>
      </c>
      <c r="O104" s="775" t="s">
        <v>2102</v>
      </c>
      <c r="P104" s="775" t="s">
        <v>2065</v>
      </c>
      <c r="Q104" s="775" t="s">
        <v>404</v>
      </c>
      <c r="R104" s="777"/>
      <c r="S104" s="777"/>
      <c r="T104" s="753" t="s">
        <v>2071</v>
      </c>
      <c r="U104" s="753" t="s">
        <v>2071</v>
      </c>
      <c r="V104" s="778"/>
      <c r="W104" s="778"/>
      <c r="X104" s="784"/>
      <c r="Y104" s="780"/>
      <c r="Z104" s="780"/>
      <c r="AA104" s="780"/>
      <c r="AB104" s="780"/>
      <c r="AC104" s="780"/>
      <c r="AD104" s="780"/>
      <c r="AE104" s="778"/>
      <c r="AF104" s="781"/>
    </row>
    <row r="105" ht="37.5" customHeight="1">
      <c r="A105" s="770">
        <v>46105.0</v>
      </c>
      <c r="B105" s="771">
        <v>68.0</v>
      </c>
      <c r="C105" s="771" t="s">
        <v>2059</v>
      </c>
      <c r="D105" s="772" t="s">
        <v>2261</v>
      </c>
      <c r="E105" s="772" t="s">
        <v>866</v>
      </c>
      <c r="F105" s="782">
        <v>46114.416666666664</v>
      </c>
      <c r="G105" s="773">
        <v>46117.75</v>
      </c>
      <c r="H105" s="773">
        <v>46118.416666666664</v>
      </c>
      <c r="I105" s="773">
        <v>46118.458333333336</v>
      </c>
      <c r="J105" s="772" t="s">
        <v>2069</v>
      </c>
      <c r="K105" s="772" t="s">
        <v>2063</v>
      </c>
      <c r="L105" s="772" t="s">
        <v>2109</v>
      </c>
      <c r="M105" s="774">
        <v>2.48E8</v>
      </c>
      <c r="N105" s="774">
        <v>2.25454545E8</v>
      </c>
      <c r="O105" s="775" t="s">
        <v>2065</v>
      </c>
      <c r="P105" s="775" t="s">
        <v>2065</v>
      </c>
      <c r="Q105" s="775" t="s">
        <v>404</v>
      </c>
      <c r="R105" s="777"/>
      <c r="S105" s="777"/>
      <c r="T105" s="753" t="s">
        <v>2071</v>
      </c>
      <c r="U105" s="753" t="s">
        <v>2071</v>
      </c>
      <c r="V105" s="778"/>
      <c r="W105" s="778"/>
      <c r="X105" s="784"/>
      <c r="Y105" s="780"/>
      <c r="Z105" s="780"/>
      <c r="AA105" s="780"/>
      <c r="AB105" s="780"/>
      <c r="AC105" s="780"/>
      <c r="AD105" s="780"/>
      <c r="AE105" s="778"/>
      <c r="AF105" s="781"/>
    </row>
    <row r="106" ht="37.5" customHeight="1">
      <c r="A106" s="770">
        <v>46105.0</v>
      </c>
      <c r="B106" s="771">
        <v>67.0</v>
      </c>
      <c r="C106" s="771" t="s">
        <v>2059</v>
      </c>
      <c r="D106" s="772" t="s">
        <v>2262</v>
      </c>
      <c r="E106" s="772" t="s">
        <v>1456</v>
      </c>
      <c r="F106" s="782">
        <v>46104.583333333336</v>
      </c>
      <c r="G106" s="773">
        <v>46108.4375</v>
      </c>
      <c r="H106" s="773">
        <v>46108.4375</v>
      </c>
      <c r="I106" s="773">
        <v>46108.4375</v>
      </c>
      <c r="J106" s="772" t="s">
        <v>2075</v>
      </c>
      <c r="K106" s="772" t="s">
        <v>2063</v>
      </c>
      <c r="L106" s="772" t="s">
        <v>2064</v>
      </c>
      <c r="M106" s="775" t="s">
        <v>25</v>
      </c>
      <c r="N106" s="775" t="s">
        <v>25</v>
      </c>
      <c r="O106" s="775" t="s">
        <v>2065</v>
      </c>
      <c r="P106" s="775" t="s">
        <v>2065</v>
      </c>
      <c r="Q106" s="775" t="s">
        <v>2066</v>
      </c>
      <c r="R106" s="777"/>
      <c r="S106" s="777"/>
      <c r="T106" s="753" t="s">
        <v>2071</v>
      </c>
      <c r="U106" s="778"/>
      <c r="V106" s="778"/>
      <c r="W106" s="778"/>
      <c r="X106" s="784"/>
      <c r="Y106" s="780"/>
      <c r="Z106" s="780"/>
      <c r="AA106" s="780"/>
      <c r="AB106" s="780"/>
      <c r="AC106" s="780"/>
      <c r="AD106" s="780"/>
      <c r="AE106" s="778"/>
      <c r="AF106" s="781"/>
    </row>
    <row r="107" ht="37.5" customHeight="1">
      <c r="A107" s="770">
        <v>46105.0</v>
      </c>
      <c r="B107" s="771">
        <v>66.0</v>
      </c>
      <c r="C107" s="771" t="s">
        <v>2059</v>
      </c>
      <c r="D107" s="772" t="s">
        <v>2263</v>
      </c>
      <c r="E107" s="772" t="s">
        <v>2264</v>
      </c>
      <c r="F107" s="772" t="s">
        <v>2106</v>
      </c>
      <c r="G107" s="773">
        <v>46108.416666666664</v>
      </c>
      <c r="H107" s="773">
        <v>46108.416666666664</v>
      </c>
      <c r="I107" s="773">
        <v>46108.4375</v>
      </c>
      <c r="J107" s="772" t="s">
        <v>2079</v>
      </c>
      <c r="K107" s="772" t="s">
        <v>2063</v>
      </c>
      <c r="L107" s="772" t="s">
        <v>2064</v>
      </c>
      <c r="M107" s="774">
        <v>2.0E7</v>
      </c>
      <c r="N107" s="774">
        <v>1.8181818E7</v>
      </c>
      <c r="O107" s="775" t="s">
        <v>2102</v>
      </c>
      <c r="P107" s="776">
        <v>0.88</v>
      </c>
      <c r="Q107" s="775" t="s">
        <v>2066</v>
      </c>
      <c r="R107" s="777"/>
      <c r="S107" s="777"/>
      <c r="T107" s="775" t="s">
        <v>240</v>
      </c>
      <c r="U107" s="775" t="s">
        <v>240</v>
      </c>
      <c r="V107" s="774">
        <v>1.7855E7</v>
      </c>
      <c r="W107" s="779">
        <v>46108.0</v>
      </c>
      <c r="X107" s="786" t="s">
        <v>17</v>
      </c>
      <c r="Y107" s="780"/>
      <c r="Z107" s="780"/>
      <c r="AA107" s="780"/>
      <c r="AB107" s="780"/>
      <c r="AC107" s="780"/>
      <c r="AD107" s="780"/>
      <c r="AE107" s="753" t="s">
        <v>2265</v>
      </c>
      <c r="AF107" s="781"/>
    </row>
    <row r="108" ht="37.5" customHeight="1">
      <c r="A108" s="770">
        <v>46100.0</v>
      </c>
      <c r="B108" s="771">
        <v>65.0</v>
      </c>
      <c r="C108" s="771" t="s">
        <v>2059</v>
      </c>
      <c r="D108" s="772" t="s">
        <v>2266</v>
      </c>
      <c r="E108" s="772" t="s">
        <v>2267</v>
      </c>
      <c r="F108" s="782">
        <v>46101.458333333336</v>
      </c>
      <c r="G108" s="773">
        <v>46105.75</v>
      </c>
      <c r="H108" s="773">
        <v>46106.458333333336</v>
      </c>
      <c r="I108" s="773">
        <v>46106.5</v>
      </c>
      <c r="J108" s="772" t="s">
        <v>2079</v>
      </c>
      <c r="K108" s="772" t="s">
        <v>2268</v>
      </c>
      <c r="L108" s="772" t="s">
        <v>2147</v>
      </c>
      <c r="M108" s="774">
        <v>886080.0</v>
      </c>
      <c r="N108" s="774">
        <v>6.4442182E7</v>
      </c>
      <c r="O108" s="775" t="s">
        <v>2082</v>
      </c>
      <c r="P108" s="776">
        <v>0.88</v>
      </c>
      <c r="Q108" s="775" t="s">
        <v>2066</v>
      </c>
      <c r="R108" s="777"/>
      <c r="S108" s="777"/>
      <c r="T108" s="753" t="s">
        <v>2071</v>
      </c>
      <c r="U108" s="753" t="s">
        <v>2071</v>
      </c>
      <c r="V108" s="778"/>
      <c r="W108" s="778"/>
      <c r="X108" s="784"/>
      <c r="Y108" s="780"/>
      <c r="Z108" s="780"/>
      <c r="AA108" s="780"/>
      <c r="AB108" s="780"/>
      <c r="AC108" s="780"/>
      <c r="AD108" s="780"/>
      <c r="AE108" s="778"/>
      <c r="AF108" s="775" t="s">
        <v>2039</v>
      </c>
    </row>
    <row r="109" ht="37.5" customHeight="1">
      <c r="A109" s="770">
        <v>46100.0</v>
      </c>
      <c r="B109" s="771">
        <v>64.0</v>
      </c>
      <c r="C109" s="771" t="s">
        <v>2059</v>
      </c>
      <c r="D109" s="772" t="s">
        <v>2269</v>
      </c>
      <c r="E109" s="772" t="s">
        <v>866</v>
      </c>
      <c r="F109" s="782">
        <v>46107.416666666664</v>
      </c>
      <c r="G109" s="773">
        <v>46110.75</v>
      </c>
      <c r="H109" s="773">
        <v>46111.416666666664</v>
      </c>
      <c r="I109" s="773">
        <v>46111.458333333336</v>
      </c>
      <c r="J109" s="772" t="s">
        <v>2069</v>
      </c>
      <c r="K109" s="772" t="s">
        <v>2063</v>
      </c>
      <c r="L109" s="772" t="s">
        <v>2109</v>
      </c>
      <c r="M109" s="774">
        <v>1.0E8</v>
      </c>
      <c r="N109" s="774">
        <v>9.0909091E7</v>
      </c>
      <c r="O109" s="775" t="s">
        <v>2065</v>
      </c>
      <c r="P109" s="775" t="s">
        <v>2065</v>
      </c>
      <c r="Q109" s="775" t="s">
        <v>404</v>
      </c>
      <c r="R109" s="777"/>
      <c r="S109" s="777"/>
      <c r="T109" s="753" t="s">
        <v>2071</v>
      </c>
      <c r="U109" s="753" t="s">
        <v>2071</v>
      </c>
      <c r="V109" s="778"/>
      <c r="W109" s="778"/>
      <c r="X109" s="784"/>
      <c r="Y109" s="780"/>
      <c r="Z109" s="780"/>
      <c r="AA109" s="780"/>
      <c r="AB109" s="780"/>
      <c r="AC109" s="780"/>
      <c r="AD109" s="780"/>
      <c r="AE109" s="778"/>
      <c r="AF109" s="778"/>
    </row>
    <row r="110" ht="37.5" customHeight="1">
      <c r="A110" s="770">
        <v>46100.0</v>
      </c>
      <c r="B110" s="771">
        <v>63.0</v>
      </c>
      <c r="C110" s="771" t="s">
        <v>2059</v>
      </c>
      <c r="D110" s="772" t="s">
        <v>2270</v>
      </c>
      <c r="E110" s="772" t="s">
        <v>2097</v>
      </c>
      <c r="F110" s="782">
        <v>46101.416666666664</v>
      </c>
      <c r="G110" s="773">
        <v>46100.75</v>
      </c>
      <c r="H110" s="773">
        <v>46101.5</v>
      </c>
      <c r="I110" s="773">
        <v>46101.541666666664</v>
      </c>
      <c r="J110" s="772" t="s">
        <v>2131</v>
      </c>
      <c r="K110" s="772" t="s">
        <v>2063</v>
      </c>
      <c r="L110" s="772" t="s">
        <v>2064</v>
      </c>
      <c r="M110" s="775" t="s">
        <v>25</v>
      </c>
      <c r="N110" s="774">
        <v>7000000.0</v>
      </c>
      <c r="O110" s="775" t="s">
        <v>2065</v>
      </c>
      <c r="P110" s="775" t="s">
        <v>2065</v>
      </c>
      <c r="Q110" s="775" t="s">
        <v>2066</v>
      </c>
      <c r="R110" s="777"/>
      <c r="S110" s="777"/>
      <c r="T110" s="753" t="s">
        <v>2071</v>
      </c>
      <c r="U110" s="775" t="s">
        <v>240</v>
      </c>
      <c r="V110" s="778"/>
      <c r="W110" s="778"/>
      <c r="X110" s="784"/>
      <c r="Y110" s="780"/>
      <c r="Z110" s="780"/>
      <c r="AA110" s="780"/>
      <c r="AB110" s="780"/>
      <c r="AC110" s="780"/>
      <c r="AD110" s="780"/>
      <c r="AE110" s="778"/>
      <c r="AF110" s="753" t="s">
        <v>2099</v>
      </c>
    </row>
    <row r="111" ht="37.5" customHeight="1">
      <c r="A111" s="770">
        <v>46099.0</v>
      </c>
      <c r="B111" s="771">
        <v>62.0</v>
      </c>
      <c r="C111" s="771" t="s">
        <v>2059</v>
      </c>
      <c r="D111" s="772" t="s">
        <v>2271</v>
      </c>
      <c r="E111" s="772" t="s">
        <v>1456</v>
      </c>
      <c r="F111" s="782">
        <v>46099.541666666664</v>
      </c>
      <c r="G111" s="773">
        <v>46104.430555555555</v>
      </c>
      <c r="H111" s="773">
        <v>46104.430555555555</v>
      </c>
      <c r="I111" s="773">
        <v>46104.430555555555</v>
      </c>
      <c r="J111" s="772" t="s">
        <v>2062</v>
      </c>
      <c r="K111" s="772" t="s">
        <v>2063</v>
      </c>
      <c r="L111" s="772" t="s">
        <v>2064</v>
      </c>
      <c r="M111" s="775" t="s">
        <v>25</v>
      </c>
      <c r="N111" s="775" t="s">
        <v>25</v>
      </c>
      <c r="O111" s="775" t="s">
        <v>2065</v>
      </c>
      <c r="P111" s="775" t="s">
        <v>2065</v>
      </c>
      <c r="Q111" s="775" t="s">
        <v>2066</v>
      </c>
      <c r="R111" s="777"/>
      <c r="S111" s="777"/>
      <c r="T111" s="753" t="s">
        <v>2071</v>
      </c>
      <c r="U111" s="753" t="s">
        <v>2071</v>
      </c>
      <c r="V111" s="778"/>
      <c r="W111" s="778"/>
      <c r="X111" s="784"/>
      <c r="Y111" s="780"/>
      <c r="Z111" s="780"/>
      <c r="AA111" s="780"/>
      <c r="AB111" s="780"/>
      <c r="AC111" s="780"/>
      <c r="AD111" s="780"/>
      <c r="AE111" s="778"/>
      <c r="AF111" s="778"/>
    </row>
    <row r="112" ht="37.5" customHeight="1">
      <c r="A112" s="770">
        <v>46099.0</v>
      </c>
      <c r="B112" s="771">
        <v>61.0</v>
      </c>
      <c r="C112" s="771" t="s">
        <v>2059</v>
      </c>
      <c r="D112" s="772" t="s">
        <v>2272</v>
      </c>
      <c r="E112" s="772" t="s">
        <v>2273</v>
      </c>
      <c r="F112" s="782">
        <v>46101.416666666664</v>
      </c>
      <c r="G112" s="773">
        <v>46104.75</v>
      </c>
      <c r="H112" s="773">
        <v>46105.416666666664</v>
      </c>
      <c r="I112" s="773">
        <v>46105.458333333336</v>
      </c>
      <c r="J112" s="772" t="s">
        <v>2079</v>
      </c>
      <c r="K112" s="772" t="s">
        <v>2063</v>
      </c>
      <c r="L112" s="772" t="s">
        <v>2081</v>
      </c>
      <c r="M112" s="774">
        <v>1.1E8</v>
      </c>
      <c r="N112" s="774">
        <v>1.0E8</v>
      </c>
      <c r="O112" s="775" t="s">
        <v>2082</v>
      </c>
      <c r="P112" s="776">
        <v>0.88</v>
      </c>
      <c r="Q112" s="775" t="s">
        <v>2066</v>
      </c>
      <c r="R112" s="777"/>
      <c r="S112" s="777"/>
      <c r="T112" s="753" t="s">
        <v>2071</v>
      </c>
      <c r="U112" s="753" t="s">
        <v>2071</v>
      </c>
      <c r="V112" s="778"/>
      <c r="W112" s="778"/>
      <c r="X112" s="784"/>
      <c r="Y112" s="780"/>
      <c r="Z112" s="780"/>
      <c r="AA112" s="780"/>
      <c r="AB112" s="780"/>
      <c r="AC112" s="780"/>
      <c r="AD112" s="780"/>
      <c r="AE112" s="778"/>
      <c r="AF112" s="778"/>
    </row>
    <row r="113" ht="37.5" customHeight="1">
      <c r="A113" s="770">
        <v>46097.0</v>
      </c>
      <c r="B113" s="771">
        <v>60.0</v>
      </c>
      <c r="C113" s="771" t="s">
        <v>2059</v>
      </c>
      <c r="D113" s="772" t="s">
        <v>2274</v>
      </c>
      <c r="E113" s="772" t="s">
        <v>781</v>
      </c>
      <c r="F113" s="782">
        <v>46097.666666666664</v>
      </c>
      <c r="G113" s="773">
        <v>46110.75</v>
      </c>
      <c r="H113" s="773">
        <v>46111.625</v>
      </c>
      <c r="I113" s="773">
        <v>46111.666666666664</v>
      </c>
      <c r="J113" s="772" t="s">
        <v>2135</v>
      </c>
      <c r="K113" s="772" t="s">
        <v>2063</v>
      </c>
      <c r="L113" s="772" t="s">
        <v>2064</v>
      </c>
      <c r="M113" s="775" t="s">
        <v>25</v>
      </c>
      <c r="N113" s="774">
        <v>8.1818182E7</v>
      </c>
      <c r="O113" s="775" t="s">
        <v>2065</v>
      </c>
      <c r="P113" s="775" t="s">
        <v>2065</v>
      </c>
      <c r="Q113" s="775" t="s">
        <v>404</v>
      </c>
      <c r="R113" s="777"/>
      <c r="S113" s="777"/>
      <c r="T113" s="775" t="s">
        <v>240</v>
      </c>
      <c r="U113" s="775" t="s">
        <v>240</v>
      </c>
      <c r="V113" s="778"/>
      <c r="W113" s="781"/>
      <c r="X113" s="787"/>
      <c r="Y113" s="780"/>
      <c r="Z113" s="780"/>
      <c r="AA113" s="780"/>
      <c r="AB113" s="780"/>
      <c r="AC113" s="780"/>
      <c r="AD113" s="780"/>
      <c r="AE113" s="778"/>
      <c r="AF113" s="778"/>
    </row>
    <row r="114" ht="37.5" customHeight="1">
      <c r="A114" s="770">
        <v>46097.0</v>
      </c>
      <c r="B114" s="771">
        <v>59.0</v>
      </c>
      <c r="C114" s="771" t="s">
        <v>2059</v>
      </c>
      <c r="D114" s="772" t="s">
        <v>2275</v>
      </c>
      <c r="E114" s="772" t="s">
        <v>2155</v>
      </c>
      <c r="F114" s="782">
        <v>46097.75</v>
      </c>
      <c r="G114" s="773">
        <v>46138.75</v>
      </c>
      <c r="H114" s="773">
        <v>46139.416666666664</v>
      </c>
      <c r="I114" s="773">
        <v>46139.458333333336</v>
      </c>
      <c r="J114" s="772" t="s">
        <v>2156</v>
      </c>
      <c r="K114" s="772" t="s">
        <v>2063</v>
      </c>
      <c r="L114" s="772" t="s">
        <v>2064</v>
      </c>
      <c r="M114" s="775" t="s">
        <v>25</v>
      </c>
      <c r="N114" s="774">
        <v>3.9986364E7</v>
      </c>
      <c r="O114" s="775" t="s">
        <v>2065</v>
      </c>
      <c r="P114" s="775" t="s">
        <v>2065</v>
      </c>
      <c r="Q114" s="775" t="s">
        <v>404</v>
      </c>
      <c r="R114" s="777"/>
      <c r="S114" s="777"/>
      <c r="T114" s="753" t="s">
        <v>2071</v>
      </c>
      <c r="U114" s="753" t="s">
        <v>2071</v>
      </c>
      <c r="V114" s="778"/>
      <c r="W114" s="781"/>
      <c r="X114" s="787"/>
      <c r="Y114" s="780"/>
      <c r="Z114" s="780"/>
      <c r="AA114" s="780"/>
      <c r="AB114" s="780"/>
      <c r="AC114" s="780"/>
      <c r="AD114" s="780"/>
      <c r="AE114" s="778"/>
      <c r="AF114" s="778"/>
    </row>
    <row r="115" ht="37.5" customHeight="1">
      <c r="A115" s="770">
        <v>46094.0</v>
      </c>
      <c r="B115" s="771">
        <v>58.0</v>
      </c>
      <c r="C115" s="771" t="s">
        <v>2059</v>
      </c>
      <c r="D115" s="772" t="s">
        <v>2276</v>
      </c>
      <c r="E115" s="772" t="s">
        <v>866</v>
      </c>
      <c r="F115" s="782">
        <v>46100.416666666664</v>
      </c>
      <c r="G115" s="772" t="s">
        <v>2277</v>
      </c>
      <c r="H115" s="788">
        <v>46104.416666666664</v>
      </c>
      <c r="I115" s="788">
        <v>46104.458333333336</v>
      </c>
      <c r="J115" s="772" t="s">
        <v>2135</v>
      </c>
      <c r="K115" s="772" t="s">
        <v>2063</v>
      </c>
      <c r="L115" s="772" t="s">
        <v>2278</v>
      </c>
      <c r="M115" s="774">
        <v>1.9E8</v>
      </c>
      <c r="N115" s="774">
        <v>1.72727273E8</v>
      </c>
      <c r="O115" s="775" t="s">
        <v>2065</v>
      </c>
      <c r="P115" s="775" t="s">
        <v>2065</v>
      </c>
      <c r="Q115" s="775" t="s">
        <v>404</v>
      </c>
      <c r="R115" s="789"/>
      <c r="S115" s="789"/>
      <c r="T115" s="753" t="s">
        <v>2071</v>
      </c>
      <c r="U115" s="753" t="s">
        <v>2071</v>
      </c>
      <c r="V115" s="781"/>
      <c r="W115" s="781"/>
      <c r="X115" s="787"/>
      <c r="Y115" s="790"/>
      <c r="Z115" s="790"/>
      <c r="AA115" s="790"/>
      <c r="AB115" s="790"/>
      <c r="AC115" s="790"/>
      <c r="AD115" s="790"/>
      <c r="AE115" s="781"/>
      <c r="AF115" s="781"/>
    </row>
    <row r="116" ht="37.5" customHeight="1">
      <c r="A116" s="770">
        <v>46092.0</v>
      </c>
      <c r="B116" s="771">
        <v>57.0</v>
      </c>
      <c r="C116" s="771" t="s">
        <v>2059</v>
      </c>
      <c r="D116" s="772" t="s">
        <v>2279</v>
      </c>
      <c r="E116" s="772" t="s">
        <v>1602</v>
      </c>
      <c r="F116" s="782">
        <v>46094.375</v>
      </c>
      <c r="G116" s="773">
        <v>46097.75</v>
      </c>
      <c r="H116" s="773">
        <v>46098.458333333336</v>
      </c>
      <c r="I116" s="773">
        <v>46098.5</v>
      </c>
      <c r="J116" s="772" t="s">
        <v>2079</v>
      </c>
      <c r="K116" s="772" t="s">
        <v>2268</v>
      </c>
      <c r="L116" s="772" t="s">
        <v>2064</v>
      </c>
      <c r="M116" s="774">
        <v>8.86E7</v>
      </c>
      <c r="N116" s="774">
        <v>8.0545455E7</v>
      </c>
      <c r="O116" s="775" t="s">
        <v>2082</v>
      </c>
      <c r="P116" s="776">
        <v>0.88</v>
      </c>
      <c r="Q116" s="775" t="s">
        <v>2280</v>
      </c>
      <c r="R116" s="789"/>
      <c r="S116" s="789"/>
      <c r="T116" s="753" t="s">
        <v>2071</v>
      </c>
      <c r="U116" s="753" t="s">
        <v>2071</v>
      </c>
      <c r="V116" s="781"/>
      <c r="W116" s="781"/>
      <c r="X116" s="787"/>
      <c r="Y116" s="790"/>
      <c r="Z116" s="790"/>
      <c r="AA116" s="790"/>
      <c r="AB116" s="790"/>
      <c r="AC116" s="790"/>
      <c r="AD116" s="790"/>
      <c r="AE116" s="781"/>
      <c r="AF116" s="775" t="s">
        <v>2039</v>
      </c>
    </row>
    <row r="117" ht="37.5" customHeight="1">
      <c r="A117" s="770">
        <v>46092.0</v>
      </c>
      <c r="B117" s="771">
        <v>56.0</v>
      </c>
      <c r="C117" s="771" t="s">
        <v>2059</v>
      </c>
      <c r="D117" s="772" t="s">
        <v>2281</v>
      </c>
      <c r="E117" s="772" t="s">
        <v>2282</v>
      </c>
      <c r="F117" s="772" t="s">
        <v>2106</v>
      </c>
      <c r="G117" s="773">
        <v>46097.416666666664</v>
      </c>
      <c r="H117" s="773">
        <v>46097.416666666664</v>
      </c>
      <c r="I117" s="773">
        <v>46097.4375</v>
      </c>
      <c r="J117" s="772" t="s">
        <v>2079</v>
      </c>
      <c r="K117" s="772" t="s">
        <v>2063</v>
      </c>
      <c r="L117" s="772" t="s">
        <v>2064</v>
      </c>
      <c r="M117" s="774">
        <v>3.923917E7</v>
      </c>
      <c r="N117" s="774">
        <v>3.5671973E7</v>
      </c>
      <c r="O117" s="775" t="s">
        <v>2102</v>
      </c>
      <c r="P117" s="776">
        <v>0.88</v>
      </c>
      <c r="Q117" s="775" t="s">
        <v>2066</v>
      </c>
      <c r="R117" s="789"/>
      <c r="S117" s="789"/>
      <c r="T117" s="775" t="s">
        <v>240</v>
      </c>
      <c r="U117" s="775" t="s">
        <v>240</v>
      </c>
      <c r="V117" s="774">
        <v>3.5032E7</v>
      </c>
      <c r="W117" s="779">
        <v>46097.0</v>
      </c>
      <c r="X117" s="786" t="s">
        <v>17</v>
      </c>
      <c r="Y117" s="790"/>
      <c r="Z117" s="790"/>
      <c r="AA117" s="790"/>
      <c r="AB117" s="790"/>
      <c r="AC117" s="790"/>
      <c r="AD117" s="790"/>
      <c r="AE117" s="775" t="s">
        <v>2283</v>
      </c>
      <c r="AF117" s="781"/>
    </row>
    <row r="118" ht="37.5" customHeight="1">
      <c r="A118" s="770">
        <v>46091.0</v>
      </c>
      <c r="B118" s="771">
        <v>55.0</v>
      </c>
      <c r="C118" s="771" t="s">
        <v>2059</v>
      </c>
      <c r="D118" s="772" t="s">
        <v>2284</v>
      </c>
      <c r="E118" s="772" t="s">
        <v>2285</v>
      </c>
      <c r="F118" s="782">
        <v>46097.416666666664</v>
      </c>
      <c r="G118" s="773">
        <v>46098.75</v>
      </c>
      <c r="H118" s="773">
        <v>46099.416666666664</v>
      </c>
      <c r="I118" s="773">
        <v>46099.458333333336</v>
      </c>
      <c r="J118" s="772" t="s">
        <v>2075</v>
      </c>
      <c r="K118" s="772" t="s">
        <v>2063</v>
      </c>
      <c r="L118" s="772" t="s">
        <v>2064</v>
      </c>
      <c r="M118" s="775" t="s">
        <v>25</v>
      </c>
      <c r="N118" s="774">
        <v>8.7954545E7</v>
      </c>
      <c r="O118" s="775" t="s">
        <v>2102</v>
      </c>
      <c r="P118" s="783">
        <v>0.84245</v>
      </c>
      <c r="Q118" s="775" t="s">
        <v>2066</v>
      </c>
      <c r="R118" s="789"/>
      <c r="S118" s="789"/>
      <c r="T118" s="775" t="s">
        <v>240</v>
      </c>
      <c r="U118" s="781"/>
      <c r="V118" s="774">
        <v>7.8922E7</v>
      </c>
      <c r="W118" s="779">
        <v>46098.0</v>
      </c>
      <c r="X118" s="786" t="s">
        <v>17</v>
      </c>
      <c r="Y118" s="790"/>
      <c r="Z118" s="790"/>
      <c r="AA118" s="790"/>
      <c r="AB118" s="790"/>
      <c r="AC118" s="790"/>
      <c r="AD118" s="790"/>
      <c r="AE118" s="775" t="s">
        <v>2286</v>
      </c>
      <c r="AF118" s="781"/>
    </row>
    <row r="119" ht="37.5" customHeight="1">
      <c r="A119" s="770">
        <v>46091.0</v>
      </c>
      <c r="B119" s="771">
        <v>54.0</v>
      </c>
      <c r="C119" s="771" t="s">
        <v>2059</v>
      </c>
      <c r="D119" s="772" t="s">
        <v>2287</v>
      </c>
      <c r="E119" s="772" t="s">
        <v>2288</v>
      </c>
      <c r="F119" s="782">
        <v>46091.5625</v>
      </c>
      <c r="G119" s="773">
        <v>46091.5625</v>
      </c>
      <c r="H119" s="773">
        <v>46091.645833333336</v>
      </c>
      <c r="I119" s="773">
        <v>46091.6875</v>
      </c>
      <c r="J119" s="772" t="s">
        <v>2098</v>
      </c>
      <c r="K119" s="772" t="s">
        <v>2063</v>
      </c>
      <c r="L119" s="772" t="s">
        <v>2081</v>
      </c>
      <c r="M119" s="775" t="s">
        <v>25</v>
      </c>
      <c r="N119" s="774">
        <v>4.5454545E7</v>
      </c>
      <c r="O119" s="775" t="s">
        <v>2065</v>
      </c>
      <c r="P119" s="775" t="s">
        <v>2065</v>
      </c>
      <c r="Q119" s="775" t="s">
        <v>2066</v>
      </c>
      <c r="R119" s="789"/>
      <c r="S119" s="789"/>
      <c r="T119" s="753" t="s">
        <v>2071</v>
      </c>
      <c r="U119" s="781"/>
      <c r="V119" s="781"/>
      <c r="W119" s="781"/>
      <c r="X119" s="787"/>
      <c r="Y119" s="790"/>
      <c r="Z119" s="790"/>
      <c r="AA119" s="790"/>
      <c r="AB119" s="790"/>
      <c r="AC119" s="790"/>
      <c r="AD119" s="790"/>
      <c r="AE119" s="781"/>
      <c r="AF119" s="775" t="s">
        <v>2099</v>
      </c>
    </row>
    <row r="120" ht="37.5" customHeight="1">
      <c r="A120" s="770">
        <v>46086.0</v>
      </c>
      <c r="B120" s="771">
        <v>52.0</v>
      </c>
      <c r="C120" s="771" t="s">
        <v>2059</v>
      </c>
      <c r="D120" s="772" t="s">
        <v>2289</v>
      </c>
      <c r="E120" s="772" t="s">
        <v>2290</v>
      </c>
      <c r="F120" s="782">
        <v>46090.416666666664</v>
      </c>
      <c r="G120" s="773">
        <v>46091.75</v>
      </c>
      <c r="H120" s="773">
        <v>46092.416666666664</v>
      </c>
      <c r="I120" s="773">
        <v>46092.458333333336</v>
      </c>
      <c r="J120" s="772" t="s">
        <v>2079</v>
      </c>
      <c r="K120" s="772" t="s">
        <v>2063</v>
      </c>
      <c r="L120" s="772" t="s">
        <v>2064</v>
      </c>
      <c r="M120" s="774">
        <v>1.485E7</v>
      </c>
      <c r="N120" s="774">
        <v>1.35E7</v>
      </c>
      <c r="O120" s="775" t="s">
        <v>2102</v>
      </c>
      <c r="P120" s="776">
        <v>0.88</v>
      </c>
      <c r="Q120" s="775" t="s">
        <v>2066</v>
      </c>
      <c r="R120" s="789"/>
      <c r="S120" s="789"/>
      <c r="T120" s="775" t="s">
        <v>240</v>
      </c>
      <c r="U120" s="775" t="s">
        <v>240</v>
      </c>
      <c r="V120" s="774">
        <v>1.3662E7</v>
      </c>
      <c r="W120" s="779">
        <v>46092.0</v>
      </c>
      <c r="X120" s="786" t="s">
        <v>17</v>
      </c>
      <c r="Y120" s="790"/>
      <c r="Z120" s="790"/>
      <c r="AA120" s="790"/>
      <c r="AB120" s="790"/>
      <c r="AC120" s="790"/>
      <c r="AD120" s="790"/>
      <c r="AE120" s="775" t="s">
        <v>2291</v>
      </c>
      <c r="AF120" s="781"/>
    </row>
    <row r="121" ht="37.5" customHeight="1">
      <c r="A121" s="770">
        <v>46086.0</v>
      </c>
      <c r="B121" s="771">
        <v>51.0</v>
      </c>
      <c r="C121" s="771" t="s">
        <v>2059</v>
      </c>
      <c r="D121" s="772" t="s">
        <v>2292</v>
      </c>
      <c r="E121" s="772" t="s">
        <v>520</v>
      </c>
      <c r="F121" s="782">
        <v>46092.416666666664</v>
      </c>
      <c r="G121" s="773">
        <v>46094.75</v>
      </c>
      <c r="H121" s="773">
        <v>46097.416666666664</v>
      </c>
      <c r="I121" s="773">
        <v>46106.416666666664</v>
      </c>
      <c r="J121" s="772" t="s">
        <v>2135</v>
      </c>
      <c r="K121" s="772" t="s">
        <v>2063</v>
      </c>
      <c r="L121" s="772" t="s">
        <v>2064</v>
      </c>
      <c r="M121" s="775" t="s">
        <v>25</v>
      </c>
      <c r="N121" s="774">
        <v>3.5865033E7</v>
      </c>
      <c r="O121" s="775" t="s">
        <v>2065</v>
      </c>
      <c r="P121" s="775" t="s">
        <v>2065</v>
      </c>
      <c r="Q121" s="775" t="s">
        <v>404</v>
      </c>
      <c r="R121" s="789"/>
      <c r="S121" s="789"/>
      <c r="T121" s="753" t="s">
        <v>2071</v>
      </c>
      <c r="U121" s="775" t="s">
        <v>2159</v>
      </c>
      <c r="V121" s="781"/>
      <c r="W121" s="781"/>
      <c r="X121" s="787"/>
      <c r="Y121" s="790"/>
      <c r="Z121" s="790"/>
      <c r="AA121" s="790"/>
      <c r="AB121" s="790"/>
      <c r="AC121" s="790"/>
      <c r="AD121" s="790"/>
      <c r="AE121" s="781"/>
      <c r="AF121" s="781"/>
    </row>
    <row r="122" ht="37.5" customHeight="1">
      <c r="A122" s="770">
        <v>46085.0</v>
      </c>
      <c r="B122" s="771">
        <v>50.0</v>
      </c>
      <c r="C122" s="771" t="s">
        <v>2059</v>
      </c>
      <c r="D122" s="772" t="s">
        <v>2279</v>
      </c>
      <c r="E122" s="772" t="s">
        <v>1602</v>
      </c>
      <c r="F122" s="782">
        <v>46086.375</v>
      </c>
      <c r="G122" s="773">
        <v>46089.75</v>
      </c>
      <c r="H122" s="773">
        <v>46090.416666666664</v>
      </c>
      <c r="I122" s="773">
        <v>46090.458333333336</v>
      </c>
      <c r="J122" s="772" t="s">
        <v>2079</v>
      </c>
      <c r="K122" s="772" t="s">
        <v>2268</v>
      </c>
      <c r="L122" s="772" t="s">
        <v>2064</v>
      </c>
      <c r="M122" s="774">
        <v>8.86E7</v>
      </c>
      <c r="N122" s="774">
        <v>8.0545455E7</v>
      </c>
      <c r="O122" s="775" t="s">
        <v>2082</v>
      </c>
      <c r="P122" s="776">
        <v>0.88</v>
      </c>
      <c r="Q122" s="775" t="s">
        <v>2066</v>
      </c>
      <c r="R122" s="789"/>
      <c r="S122" s="789"/>
      <c r="T122" s="753" t="s">
        <v>2071</v>
      </c>
      <c r="U122" s="753" t="s">
        <v>2071</v>
      </c>
      <c r="V122" s="781"/>
      <c r="W122" s="781"/>
      <c r="X122" s="787"/>
      <c r="Y122" s="790"/>
      <c r="Z122" s="790"/>
      <c r="AA122" s="790"/>
      <c r="AB122" s="790"/>
      <c r="AC122" s="790"/>
      <c r="AD122" s="790"/>
      <c r="AE122" s="781"/>
      <c r="AF122" s="775" t="s">
        <v>2039</v>
      </c>
    </row>
    <row r="123" ht="37.5" customHeight="1">
      <c r="A123" s="770">
        <v>46084.0</v>
      </c>
      <c r="B123" s="771">
        <v>49.0</v>
      </c>
      <c r="C123" s="771" t="s">
        <v>2059</v>
      </c>
      <c r="D123" s="772" t="s">
        <v>2293</v>
      </c>
      <c r="E123" s="772" t="s">
        <v>2294</v>
      </c>
      <c r="F123" s="782">
        <v>46086.416666666664</v>
      </c>
      <c r="G123" s="773">
        <v>46087.75</v>
      </c>
      <c r="H123" s="773">
        <v>46090.416666666664</v>
      </c>
      <c r="I123" s="773">
        <v>46090.458333333336</v>
      </c>
      <c r="J123" s="772" t="s">
        <v>2079</v>
      </c>
      <c r="K123" s="772" t="s">
        <v>2268</v>
      </c>
      <c r="L123" s="772" t="s">
        <v>2081</v>
      </c>
      <c r="M123" s="774">
        <v>6.99E7</v>
      </c>
      <c r="N123" s="774">
        <v>6.3545455E7</v>
      </c>
      <c r="O123" s="775" t="s">
        <v>2082</v>
      </c>
      <c r="P123" s="776">
        <v>0.88</v>
      </c>
      <c r="Q123" s="775" t="s">
        <v>2066</v>
      </c>
      <c r="R123" s="789"/>
      <c r="S123" s="789"/>
      <c r="T123" s="753" t="s">
        <v>2071</v>
      </c>
      <c r="U123" s="753" t="s">
        <v>2071</v>
      </c>
      <c r="V123" s="781"/>
      <c r="W123" s="781"/>
      <c r="X123" s="787"/>
      <c r="Y123" s="790"/>
      <c r="Z123" s="790"/>
      <c r="AA123" s="790"/>
      <c r="AB123" s="790"/>
      <c r="AC123" s="790"/>
      <c r="AD123" s="790"/>
      <c r="AE123" s="781"/>
      <c r="AF123" s="775" t="s">
        <v>2039</v>
      </c>
    </row>
    <row r="124" ht="37.5" customHeight="1">
      <c r="A124" s="770">
        <v>46084.0</v>
      </c>
      <c r="B124" s="771">
        <v>48.0</v>
      </c>
      <c r="C124" s="771" t="s">
        <v>2059</v>
      </c>
      <c r="D124" s="772" t="s">
        <v>2295</v>
      </c>
      <c r="E124" s="772" t="s">
        <v>2097</v>
      </c>
      <c r="F124" s="782">
        <v>46119.416666666664</v>
      </c>
      <c r="G124" s="773">
        <v>46120.75</v>
      </c>
      <c r="H124" s="773">
        <v>46121.416666666664</v>
      </c>
      <c r="I124" s="773">
        <v>46121.458333333336</v>
      </c>
      <c r="J124" s="772" t="s">
        <v>2069</v>
      </c>
      <c r="K124" s="772" t="s">
        <v>2063</v>
      </c>
      <c r="L124" s="772" t="s">
        <v>2064</v>
      </c>
      <c r="M124" s="775" t="s">
        <v>25</v>
      </c>
      <c r="N124" s="774">
        <v>2.62409091E8</v>
      </c>
      <c r="O124" s="775" t="s">
        <v>2065</v>
      </c>
      <c r="P124" s="775" t="s">
        <v>2065</v>
      </c>
      <c r="Q124" s="775" t="s">
        <v>404</v>
      </c>
      <c r="R124" s="789"/>
      <c r="S124" s="789"/>
      <c r="T124" s="775" t="s">
        <v>240</v>
      </c>
      <c r="U124" s="775" t="s">
        <v>240</v>
      </c>
      <c r="V124" s="775" t="s">
        <v>2296</v>
      </c>
      <c r="W124" s="779">
        <v>46121.0</v>
      </c>
      <c r="X124" s="786" t="s">
        <v>2297</v>
      </c>
      <c r="Y124" s="790"/>
      <c r="Z124" s="790"/>
      <c r="AA124" s="790"/>
      <c r="AB124" s="790"/>
      <c r="AC124" s="791"/>
      <c r="AD124" s="791"/>
      <c r="AE124" s="781"/>
      <c r="AF124" s="781"/>
    </row>
    <row r="125" ht="37.5" customHeight="1">
      <c r="A125" s="770">
        <v>46079.0</v>
      </c>
      <c r="B125" s="771">
        <v>47.0</v>
      </c>
      <c r="C125" s="771" t="s">
        <v>2059</v>
      </c>
      <c r="D125" s="772" t="s">
        <v>2298</v>
      </c>
      <c r="E125" s="772" t="s">
        <v>2299</v>
      </c>
      <c r="F125" s="782">
        <v>46079.416666666664</v>
      </c>
      <c r="G125" s="773">
        <v>46078.75</v>
      </c>
      <c r="H125" s="773">
        <v>46079.5</v>
      </c>
      <c r="I125" s="773">
        <v>46079.541666666664</v>
      </c>
      <c r="J125" s="772" t="s">
        <v>2098</v>
      </c>
      <c r="K125" s="772" t="s">
        <v>2063</v>
      </c>
      <c r="L125" s="772" t="s">
        <v>2064</v>
      </c>
      <c r="M125" s="775" t="s">
        <v>25</v>
      </c>
      <c r="N125" s="774">
        <v>1.5E7</v>
      </c>
      <c r="O125" s="775" t="s">
        <v>2065</v>
      </c>
      <c r="P125" s="775" t="s">
        <v>2065</v>
      </c>
      <c r="Q125" s="775" t="s">
        <v>2066</v>
      </c>
      <c r="R125" s="789"/>
      <c r="S125" s="789"/>
      <c r="T125" s="753" t="s">
        <v>2071</v>
      </c>
      <c r="U125" s="753" t="s">
        <v>2071</v>
      </c>
      <c r="V125" s="781"/>
      <c r="W125" s="781"/>
      <c r="X125" s="787"/>
      <c r="Y125" s="790"/>
      <c r="Z125" s="790"/>
      <c r="AA125" s="790"/>
      <c r="AB125" s="790"/>
      <c r="AC125" s="790"/>
      <c r="AD125" s="790"/>
      <c r="AE125" s="781"/>
      <c r="AF125" s="775" t="s">
        <v>2300</v>
      </c>
    </row>
    <row r="126" ht="37.5" customHeight="1">
      <c r="A126" s="770">
        <v>46078.0</v>
      </c>
      <c r="B126" s="771">
        <v>46.0</v>
      </c>
      <c r="C126" s="771" t="s">
        <v>2059</v>
      </c>
      <c r="D126" s="785" t="s">
        <v>2301</v>
      </c>
      <c r="E126" s="772" t="s">
        <v>2105</v>
      </c>
      <c r="F126" s="772" t="s">
        <v>2106</v>
      </c>
      <c r="G126" s="773">
        <v>46090.583333333336</v>
      </c>
      <c r="H126" s="773">
        <v>46091.583333333336</v>
      </c>
      <c r="I126" s="773">
        <v>46091.625</v>
      </c>
      <c r="J126" s="772" t="s">
        <v>2107</v>
      </c>
      <c r="K126" s="772" t="s">
        <v>2063</v>
      </c>
      <c r="L126" s="772" t="s">
        <v>2064</v>
      </c>
      <c r="M126" s="775" t="s">
        <v>25</v>
      </c>
      <c r="N126" s="774">
        <v>6.75454545E8</v>
      </c>
      <c r="O126" s="775" t="s">
        <v>2065</v>
      </c>
      <c r="P126" s="775" t="s">
        <v>2065</v>
      </c>
      <c r="Q126" s="775" t="s">
        <v>404</v>
      </c>
      <c r="R126" s="789"/>
      <c r="S126" s="789"/>
      <c r="T126" s="753" t="s">
        <v>2071</v>
      </c>
      <c r="U126" s="753" t="s">
        <v>2071</v>
      </c>
      <c r="V126" s="781"/>
      <c r="W126" s="781"/>
      <c r="X126" s="787"/>
      <c r="Y126" s="790"/>
      <c r="Z126" s="790"/>
      <c r="AA126" s="790"/>
      <c r="AB126" s="790"/>
      <c r="AC126" s="790"/>
      <c r="AD126" s="790"/>
      <c r="AE126" s="781"/>
      <c r="AF126" s="775" t="s">
        <v>2302</v>
      </c>
    </row>
    <row r="127" ht="37.5" customHeight="1">
      <c r="A127" s="770">
        <v>46073.0</v>
      </c>
      <c r="B127" s="771">
        <v>45.0</v>
      </c>
      <c r="C127" s="771" t="s">
        <v>2059</v>
      </c>
      <c r="D127" s="772" t="s">
        <v>2303</v>
      </c>
      <c r="E127" s="772" t="s">
        <v>1718</v>
      </c>
      <c r="F127" s="782">
        <v>46077.375</v>
      </c>
      <c r="G127" s="773">
        <v>46078.75</v>
      </c>
      <c r="H127" s="773">
        <v>46079.666666666664</v>
      </c>
      <c r="I127" s="773">
        <v>46079.708333333336</v>
      </c>
      <c r="J127" s="772" t="s">
        <v>2079</v>
      </c>
      <c r="K127" s="772" t="s">
        <v>2304</v>
      </c>
      <c r="L127" s="772" t="s">
        <v>2109</v>
      </c>
      <c r="M127" s="774">
        <v>3.5E7</v>
      </c>
      <c r="N127" s="774">
        <v>3.1818182E7</v>
      </c>
      <c r="O127" s="775" t="s">
        <v>2082</v>
      </c>
      <c r="P127" s="776">
        <v>0.88</v>
      </c>
      <c r="Q127" s="775" t="s">
        <v>2066</v>
      </c>
      <c r="R127" s="789"/>
      <c r="S127" s="789"/>
      <c r="T127" s="775" t="s">
        <v>240</v>
      </c>
      <c r="U127" s="775" t="s">
        <v>240</v>
      </c>
      <c r="V127" s="749">
        <v>3.1525E7</v>
      </c>
      <c r="W127" s="779">
        <v>46078.0</v>
      </c>
      <c r="X127" s="751" t="s">
        <v>17</v>
      </c>
      <c r="Y127" s="790"/>
      <c r="Z127" s="790"/>
      <c r="AA127" s="790"/>
      <c r="AB127" s="790"/>
      <c r="AC127" s="790"/>
      <c r="AD127" s="790"/>
      <c r="AE127" s="781"/>
      <c r="AF127" s="781"/>
    </row>
    <row r="128" ht="37.5" customHeight="1">
      <c r="A128" s="770">
        <v>46072.0</v>
      </c>
      <c r="B128" s="771">
        <v>44.0</v>
      </c>
      <c r="C128" s="771" t="s">
        <v>2059</v>
      </c>
      <c r="D128" s="772" t="s">
        <v>2305</v>
      </c>
      <c r="E128" s="772" t="s">
        <v>2306</v>
      </c>
      <c r="F128" s="782">
        <v>46073.375</v>
      </c>
      <c r="G128" s="773">
        <v>46084.75</v>
      </c>
      <c r="H128" s="773">
        <v>46085.416666666664</v>
      </c>
      <c r="I128" s="773">
        <v>46085.458333333336</v>
      </c>
      <c r="J128" s="772" t="s">
        <v>2135</v>
      </c>
      <c r="K128" s="772" t="s">
        <v>2063</v>
      </c>
      <c r="L128" s="772" t="s">
        <v>2064</v>
      </c>
      <c r="M128" s="775" t="s">
        <v>25</v>
      </c>
      <c r="N128" s="774">
        <v>4.4805455E7</v>
      </c>
      <c r="O128" s="775" t="s">
        <v>2065</v>
      </c>
      <c r="P128" s="775" t="s">
        <v>2065</v>
      </c>
      <c r="Q128" s="775" t="s">
        <v>404</v>
      </c>
      <c r="R128" s="789"/>
      <c r="S128" s="789"/>
      <c r="T128" s="775" t="s">
        <v>240</v>
      </c>
      <c r="U128" s="775" t="s">
        <v>240</v>
      </c>
      <c r="V128" s="781"/>
      <c r="W128" s="781"/>
      <c r="X128" s="787"/>
      <c r="Y128" s="790"/>
      <c r="Z128" s="790"/>
      <c r="AA128" s="790"/>
      <c r="AB128" s="790"/>
      <c r="AC128" s="790"/>
      <c r="AD128" s="790"/>
      <c r="AE128" s="781"/>
      <c r="AF128" s="781"/>
    </row>
    <row r="129" ht="37.5" customHeight="1">
      <c r="A129" s="770">
        <v>46072.0</v>
      </c>
      <c r="B129" s="771">
        <v>43.0</v>
      </c>
      <c r="C129" s="771" t="s">
        <v>2059</v>
      </c>
      <c r="D129" s="772" t="s">
        <v>2307</v>
      </c>
      <c r="E129" s="772" t="s">
        <v>2308</v>
      </c>
      <c r="F129" s="782">
        <v>46072.416666666664</v>
      </c>
      <c r="G129" s="773">
        <v>46076.75</v>
      </c>
      <c r="H129" s="773">
        <v>46077.416666666664</v>
      </c>
      <c r="I129" s="773">
        <v>46077.458333333336</v>
      </c>
      <c r="J129" s="772" t="s">
        <v>2075</v>
      </c>
      <c r="K129" s="792" t="s">
        <v>2268</v>
      </c>
      <c r="L129" s="772" t="s">
        <v>2147</v>
      </c>
      <c r="M129" s="774">
        <v>1.971904E8</v>
      </c>
      <c r="N129" s="774">
        <v>1.79264E8</v>
      </c>
      <c r="O129" s="775" t="s">
        <v>2082</v>
      </c>
      <c r="P129" s="783">
        <v>0.80495</v>
      </c>
      <c r="Q129" s="775" t="s">
        <v>2066</v>
      </c>
      <c r="R129" s="789"/>
      <c r="S129" s="789"/>
      <c r="T129" s="753" t="s">
        <v>2071</v>
      </c>
      <c r="U129" s="781"/>
      <c r="V129" s="781"/>
      <c r="W129" s="781"/>
      <c r="X129" s="787"/>
      <c r="Y129" s="790"/>
      <c r="Z129" s="790"/>
      <c r="AA129" s="790"/>
      <c r="AB129" s="790"/>
      <c r="AC129" s="790"/>
      <c r="AD129" s="790"/>
      <c r="AE129" s="781"/>
      <c r="AF129" s="753" t="s">
        <v>2039</v>
      </c>
    </row>
    <row r="130" ht="37.5" customHeight="1">
      <c r="A130" s="770">
        <v>46072.0</v>
      </c>
      <c r="B130" s="771">
        <v>42.0</v>
      </c>
      <c r="C130" s="771" t="s">
        <v>2059</v>
      </c>
      <c r="D130" s="772" t="s">
        <v>2309</v>
      </c>
      <c r="E130" s="772" t="s">
        <v>2310</v>
      </c>
      <c r="F130" s="782">
        <v>46073.375</v>
      </c>
      <c r="G130" s="773">
        <v>46076.75</v>
      </c>
      <c r="H130" s="773">
        <v>46077.416666666664</v>
      </c>
      <c r="I130" s="773">
        <v>46077.458333333336</v>
      </c>
      <c r="J130" s="772" t="s">
        <v>2079</v>
      </c>
      <c r="K130" s="792" t="s">
        <v>2080</v>
      </c>
      <c r="L130" s="772" t="s">
        <v>2081</v>
      </c>
      <c r="M130" s="774">
        <v>4.99E7</v>
      </c>
      <c r="N130" s="774">
        <v>4.5363636E7</v>
      </c>
      <c r="O130" s="775" t="s">
        <v>2082</v>
      </c>
      <c r="P130" s="776">
        <v>0.88</v>
      </c>
      <c r="Q130" s="775" t="s">
        <v>2066</v>
      </c>
      <c r="R130" s="789"/>
      <c r="S130" s="789"/>
      <c r="T130" s="753" t="s">
        <v>2071</v>
      </c>
      <c r="U130" s="781"/>
      <c r="V130" s="781"/>
      <c r="W130" s="781"/>
      <c r="X130" s="787"/>
      <c r="Y130" s="790"/>
      <c r="Z130" s="790"/>
      <c r="AA130" s="790"/>
      <c r="AB130" s="790"/>
      <c r="AC130" s="790"/>
      <c r="AD130" s="790"/>
      <c r="AE130" s="781"/>
      <c r="AF130" s="793" t="s">
        <v>2039</v>
      </c>
    </row>
    <row r="131" ht="37.5" customHeight="1">
      <c r="A131" s="770">
        <v>46072.0</v>
      </c>
      <c r="B131" s="771">
        <v>41.0</v>
      </c>
      <c r="C131" s="771" t="s">
        <v>2059</v>
      </c>
      <c r="D131" s="785" t="s">
        <v>2301</v>
      </c>
      <c r="E131" s="772" t="s">
        <v>2105</v>
      </c>
      <c r="F131" s="772" t="s">
        <v>2106</v>
      </c>
      <c r="G131" s="773">
        <v>46080.583333333336</v>
      </c>
      <c r="H131" s="773">
        <v>46084.583333333336</v>
      </c>
      <c r="I131" s="773">
        <v>46084.625</v>
      </c>
      <c r="J131" s="772" t="s">
        <v>2107</v>
      </c>
      <c r="K131" s="772" t="s">
        <v>2063</v>
      </c>
      <c r="L131" s="772" t="s">
        <v>2064</v>
      </c>
      <c r="M131" s="775" t="s">
        <v>25</v>
      </c>
      <c r="N131" s="774">
        <v>7.20636364E8</v>
      </c>
      <c r="O131" s="775" t="s">
        <v>2065</v>
      </c>
      <c r="P131" s="775" t="s">
        <v>2065</v>
      </c>
      <c r="Q131" s="775" t="s">
        <v>404</v>
      </c>
      <c r="R131" s="789"/>
      <c r="S131" s="789"/>
      <c r="T131" s="753" t="s">
        <v>2071</v>
      </c>
      <c r="U131" s="753" t="s">
        <v>2071</v>
      </c>
      <c r="V131" s="781"/>
      <c r="W131" s="781"/>
      <c r="X131" s="787"/>
      <c r="Y131" s="790"/>
      <c r="Z131" s="790"/>
      <c r="AA131" s="790"/>
      <c r="AB131" s="790"/>
      <c r="AC131" s="790"/>
      <c r="AD131" s="790"/>
      <c r="AE131" s="781"/>
      <c r="AF131" s="794"/>
    </row>
    <row r="132" ht="37.5" customHeight="1">
      <c r="A132" s="770">
        <v>46066.0</v>
      </c>
      <c r="B132" s="771">
        <v>40.0</v>
      </c>
      <c r="C132" s="771" t="s">
        <v>2059</v>
      </c>
      <c r="D132" s="772" t="s">
        <v>2311</v>
      </c>
      <c r="E132" s="772" t="s">
        <v>520</v>
      </c>
      <c r="F132" s="782">
        <v>46104.416666666664</v>
      </c>
      <c r="G132" s="773">
        <v>46106.75</v>
      </c>
      <c r="H132" s="773">
        <v>46107.416666666664</v>
      </c>
      <c r="I132" s="773">
        <v>46115.416666666664</v>
      </c>
      <c r="J132" s="772" t="s">
        <v>2135</v>
      </c>
      <c r="K132" s="772" t="s">
        <v>2063</v>
      </c>
      <c r="L132" s="772" t="s">
        <v>2064</v>
      </c>
      <c r="M132" s="775" t="s">
        <v>25</v>
      </c>
      <c r="N132" s="774">
        <v>4.8941E8</v>
      </c>
      <c r="O132" s="775" t="s">
        <v>2065</v>
      </c>
      <c r="P132" s="775" t="s">
        <v>2065</v>
      </c>
      <c r="Q132" s="775" t="s">
        <v>404</v>
      </c>
      <c r="R132" s="789"/>
      <c r="S132" s="789"/>
      <c r="T132" s="753" t="s">
        <v>2071</v>
      </c>
      <c r="U132" s="781"/>
      <c r="V132" s="781"/>
      <c r="W132" s="781"/>
      <c r="X132" s="787"/>
      <c r="Y132" s="790"/>
      <c r="Z132" s="790"/>
      <c r="AA132" s="790"/>
      <c r="AB132" s="790"/>
      <c r="AC132" s="790"/>
      <c r="AD132" s="790"/>
      <c r="AE132" s="781"/>
      <c r="AF132" s="789"/>
    </row>
    <row r="133" ht="37.5" customHeight="1">
      <c r="A133" s="770">
        <v>46065.0</v>
      </c>
      <c r="B133" s="771">
        <v>39.0</v>
      </c>
      <c r="C133" s="771" t="s">
        <v>2059</v>
      </c>
      <c r="D133" s="772" t="s">
        <v>2312</v>
      </c>
      <c r="E133" s="772" t="s">
        <v>866</v>
      </c>
      <c r="F133" s="782">
        <v>46079.416666666664</v>
      </c>
      <c r="G133" s="773">
        <v>46083.75</v>
      </c>
      <c r="H133" s="773">
        <v>46084.416666666664</v>
      </c>
      <c r="I133" s="773">
        <v>46084.458333333336</v>
      </c>
      <c r="J133" s="772" t="s">
        <v>2135</v>
      </c>
      <c r="K133" s="772" t="s">
        <v>2063</v>
      </c>
      <c r="L133" s="772" t="s">
        <v>2109</v>
      </c>
      <c r="M133" s="774">
        <v>4.62E8</v>
      </c>
      <c r="N133" s="774">
        <v>4.2E8</v>
      </c>
      <c r="O133" s="775" t="s">
        <v>2065</v>
      </c>
      <c r="P133" s="775" t="s">
        <v>2065</v>
      </c>
      <c r="Q133" s="775" t="s">
        <v>404</v>
      </c>
      <c r="R133" s="777"/>
      <c r="S133" s="777"/>
      <c r="T133" s="753" t="s">
        <v>2071</v>
      </c>
      <c r="U133" s="778"/>
      <c r="V133" s="778"/>
      <c r="W133" s="778"/>
      <c r="X133" s="784"/>
      <c r="Y133" s="780"/>
      <c r="Z133" s="780"/>
      <c r="AA133" s="780"/>
      <c r="AB133" s="780"/>
      <c r="AC133" s="780"/>
      <c r="AD133" s="780"/>
      <c r="AE133" s="778"/>
      <c r="AF133" s="778"/>
    </row>
    <row r="134" ht="37.5" customHeight="1">
      <c r="A134" s="770">
        <v>46064.0</v>
      </c>
      <c r="B134" s="771">
        <v>38.0</v>
      </c>
      <c r="C134" s="771" t="s">
        <v>2059</v>
      </c>
      <c r="D134" s="772" t="s">
        <v>2313</v>
      </c>
      <c r="E134" s="772" t="s">
        <v>2314</v>
      </c>
      <c r="F134" s="782">
        <v>46064.75</v>
      </c>
      <c r="G134" s="773">
        <v>46072.75</v>
      </c>
      <c r="H134" s="773">
        <v>46073.416666666664</v>
      </c>
      <c r="I134" s="773">
        <v>46073.458333333336</v>
      </c>
      <c r="J134" s="772" t="s">
        <v>2079</v>
      </c>
      <c r="K134" s="772" t="s">
        <v>2304</v>
      </c>
      <c r="L134" s="772" t="s">
        <v>2081</v>
      </c>
      <c r="M134" s="774">
        <v>4.0E7</v>
      </c>
      <c r="N134" s="774">
        <v>3.6363636E7</v>
      </c>
      <c r="O134" s="775" t="s">
        <v>2082</v>
      </c>
      <c r="P134" s="776">
        <v>0.88</v>
      </c>
      <c r="Q134" s="775" t="s">
        <v>2066</v>
      </c>
      <c r="R134" s="789"/>
      <c r="S134" s="789"/>
      <c r="T134" s="753" t="s">
        <v>2071</v>
      </c>
      <c r="U134" s="781"/>
      <c r="V134" s="781"/>
      <c r="W134" s="781"/>
      <c r="X134" s="787"/>
      <c r="Y134" s="790"/>
      <c r="Z134" s="790"/>
      <c r="AA134" s="790"/>
      <c r="AB134" s="790"/>
      <c r="AC134" s="790"/>
      <c r="AD134" s="790"/>
      <c r="AE134" s="781"/>
      <c r="AF134" s="781"/>
    </row>
    <row r="135" ht="37.5" customHeight="1">
      <c r="A135" s="770">
        <v>46062.0</v>
      </c>
      <c r="B135" s="771">
        <v>37.0</v>
      </c>
      <c r="C135" s="771" t="s">
        <v>2059</v>
      </c>
      <c r="D135" s="772" t="s">
        <v>2315</v>
      </c>
      <c r="E135" s="772" t="s">
        <v>2091</v>
      </c>
      <c r="F135" s="782">
        <v>46062.708333333336</v>
      </c>
      <c r="G135" s="773">
        <v>46076.416666666664</v>
      </c>
      <c r="H135" s="773">
        <v>46076.416666666664</v>
      </c>
      <c r="I135" s="773">
        <v>46076.416666666664</v>
      </c>
      <c r="J135" s="772" t="s">
        <v>2233</v>
      </c>
      <c r="K135" s="772" t="s">
        <v>2063</v>
      </c>
      <c r="L135" s="772" t="s">
        <v>2081</v>
      </c>
      <c r="M135" s="775" t="s">
        <v>25</v>
      </c>
      <c r="N135" s="774">
        <v>3.31179E8</v>
      </c>
      <c r="O135" s="775" t="s">
        <v>2065</v>
      </c>
      <c r="P135" s="775" t="s">
        <v>2065</v>
      </c>
      <c r="Q135" s="775" t="s">
        <v>404</v>
      </c>
      <c r="R135" s="789"/>
      <c r="S135" s="789"/>
      <c r="T135" s="753" t="s">
        <v>2071</v>
      </c>
      <c r="U135" s="781"/>
      <c r="V135" s="781"/>
      <c r="W135" s="781"/>
      <c r="X135" s="787"/>
      <c r="Y135" s="790"/>
      <c r="Z135" s="790"/>
      <c r="AA135" s="790"/>
      <c r="AB135" s="790"/>
      <c r="AC135" s="790"/>
      <c r="AD135" s="790"/>
      <c r="AE135" s="781"/>
      <c r="AF135" s="781"/>
    </row>
    <row r="136" ht="37.5" customHeight="1">
      <c r="A136" s="770">
        <v>46062.0</v>
      </c>
      <c r="B136" s="771">
        <v>36.0</v>
      </c>
      <c r="C136" s="771" t="s">
        <v>2059</v>
      </c>
      <c r="D136" s="772" t="s">
        <v>2316</v>
      </c>
      <c r="E136" s="772" t="s">
        <v>1442</v>
      </c>
      <c r="F136" s="772" t="s">
        <v>2106</v>
      </c>
      <c r="G136" s="773">
        <v>46104.75</v>
      </c>
      <c r="H136" s="773">
        <v>46105.666666666664</v>
      </c>
      <c r="I136" s="773">
        <v>46113.458333333336</v>
      </c>
      <c r="J136" s="772" t="s">
        <v>2233</v>
      </c>
      <c r="K136" s="772" t="s">
        <v>2063</v>
      </c>
      <c r="L136" s="772" t="s">
        <v>2081</v>
      </c>
      <c r="M136" s="774">
        <v>4.00411E8</v>
      </c>
      <c r="N136" s="774">
        <v>3.6401E8</v>
      </c>
      <c r="O136" s="775" t="s">
        <v>2126</v>
      </c>
      <c r="P136" s="775" t="s">
        <v>2065</v>
      </c>
      <c r="Q136" s="775" t="s">
        <v>404</v>
      </c>
      <c r="R136" s="789"/>
      <c r="S136" s="777"/>
      <c r="T136" s="753" t="s">
        <v>2071</v>
      </c>
      <c r="U136" s="778"/>
      <c r="V136" s="778"/>
      <c r="W136" s="778"/>
      <c r="X136" s="784"/>
      <c r="Y136" s="780"/>
      <c r="Z136" s="780"/>
      <c r="AA136" s="780"/>
      <c r="AB136" s="780"/>
      <c r="AC136" s="780"/>
      <c r="AD136" s="780"/>
      <c r="AE136" s="778"/>
      <c r="AF136" s="778"/>
    </row>
    <row r="137" ht="37.5" customHeight="1">
      <c r="A137" s="770">
        <v>46062.0</v>
      </c>
      <c r="B137" s="771">
        <v>35.0</v>
      </c>
      <c r="C137" s="771" t="s">
        <v>2059</v>
      </c>
      <c r="D137" s="772" t="s">
        <v>2317</v>
      </c>
      <c r="E137" s="772" t="s">
        <v>2318</v>
      </c>
      <c r="F137" s="782">
        <v>46062.416666666664</v>
      </c>
      <c r="G137" s="773">
        <v>46077.75</v>
      </c>
      <c r="H137" s="773">
        <v>46078.625</v>
      </c>
      <c r="I137" s="773">
        <v>46078.666666666664</v>
      </c>
      <c r="J137" s="772" t="s">
        <v>2135</v>
      </c>
      <c r="K137" s="772" t="s">
        <v>2063</v>
      </c>
      <c r="L137" s="772" t="s">
        <v>2064</v>
      </c>
      <c r="M137" s="775" t="s">
        <v>25</v>
      </c>
      <c r="N137" s="774">
        <v>1.46363636E8</v>
      </c>
      <c r="O137" s="775" t="s">
        <v>2065</v>
      </c>
      <c r="P137" s="775" t="s">
        <v>2065</v>
      </c>
      <c r="Q137" s="775" t="s">
        <v>404</v>
      </c>
      <c r="R137" s="789"/>
      <c r="S137" s="777"/>
      <c r="T137" s="753" t="s">
        <v>2071</v>
      </c>
      <c r="U137" s="778"/>
      <c r="V137" s="778"/>
      <c r="W137" s="778"/>
      <c r="X137" s="784"/>
      <c r="Y137" s="780"/>
      <c r="Z137" s="780"/>
      <c r="AA137" s="780"/>
      <c r="AB137" s="780"/>
      <c r="AC137" s="780"/>
      <c r="AD137" s="780"/>
      <c r="AE137" s="778"/>
      <c r="AF137" s="778"/>
    </row>
    <row r="138" ht="37.5" customHeight="1">
      <c r="A138" s="770">
        <v>46062.0</v>
      </c>
      <c r="B138" s="771">
        <v>34.0</v>
      </c>
      <c r="C138" s="771" t="s">
        <v>2059</v>
      </c>
      <c r="D138" s="772" t="s">
        <v>2319</v>
      </c>
      <c r="E138" s="772" t="s">
        <v>2237</v>
      </c>
      <c r="F138" s="782">
        <v>46078.375</v>
      </c>
      <c r="G138" s="773">
        <v>46079.75</v>
      </c>
      <c r="H138" s="773">
        <v>46080.75</v>
      </c>
      <c r="I138" s="773">
        <v>46091.791666666664</v>
      </c>
      <c r="J138" s="772" t="s">
        <v>2320</v>
      </c>
      <c r="K138" s="772" t="s">
        <v>2063</v>
      </c>
      <c r="L138" s="772" t="s">
        <v>2064</v>
      </c>
      <c r="M138" s="774">
        <v>3.421E7</v>
      </c>
      <c r="N138" s="774">
        <v>3.11E7</v>
      </c>
      <c r="O138" s="775" t="s">
        <v>2065</v>
      </c>
      <c r="P138" s="775" t="s">
        <v>2065</v>
      </c>
      <c r="Q138" s="775" t="s">
        <v>404</v>
      </c>
      <c r="R138" s="789"/>
      <c r="S138" s="777"/>
      <c r="T138" s="753" t="s">
        <v>2071</v>
      </c>
      <c r="U138" s="778"/>
      <c r="V138" s="778"/>
      <c r="W138" s="778"/>
      <c r="X138" s="784"/>
      <c r="Y138" s="780"/>
      <c r="Z138" s="780"/>
      <c r="AA138" s="780"/>
      <c r="AB138" s="780"/>
      <c r="AC138" s="780"/>
      <c r="AD138" s="780"/>
      <c r="AE138" s="778"/>
      <c r="AF138" s="753" t="s">
        <v>2302</v>
      </c>
    </row>
    <row r="139" ht="37.5" customHeight="1">
      <c r="A139" s="770">
        <v>46058.0</v>
      </c>
      <c r="B139" s="771">
        <v>33.0</v>
      </c>
      <c r="C139" s="771" t="s">
        <v>2059</v>
      </c>
      <c r="D139" s="772" t="s">
        <v>2321</v>
      </c>
      <c r="E139" s="772" t="s">
        <v>2322</v>
      </c>
      <c r="F139" s="772" t="s">
        <v>2106</v>
      </c>
      <c r="G139" s="773">
        <v>46080.708333333336</v>
      </c>
      <c r="H139" s="773">
        <v>46080.708333333336</v>
      </c>
      <c r="I139" s="773">
        <v>46080.75</v>
      </c>
      <c r="J139" s="772" t="s">
        <v>2187</v>
      </c>
      <c r="K139" s="772" t="s">
        <v>2063</v>
      </c>
      <c r="L139" s="772" t="s">
        <v>2323</v>
      </c>
      <c r="M139" s="774">
        <v>3.0E8</v>
      </c>
      <c r="N139" s="774">
        <v>2.72727273E8</v>
      </c>
      <c r="O139" s="775" t="s">
        <v>2065</v>
      </c>
      <c r="P139" s="775" t="s">
        <v>2065</v>
      </c>
      <c r="Q139" s="775" t="s">
        <v>404</v>
      </c>
      <c r="R139" s="789"/>
      <c r="S139" s="789"/>
      <c r="T139" s="775" t="s">
        <v>2071</v>
      </c>
      <c r="U139" s="775" t="s">
        <v>2071</v>
      </c>
      <c r="V139" s="781"/>
      <c r="W139" s="781"/>
      <c r="X139" s="787"/>
      <c r="Y139" s="790"/>
      <c r="Z139" s="790"/>
      <c r="AA139" s="790"/>
      <c r="AB139" s="790"/>
      <c r="AC139" s="790"/>
      <c r="AD139" s="790"/>
      <c r="AE139" s="781"/>
      <c r="AF139" s="781"/>
    </row>
    <row r="140" ht="37.5" customHeight="1">
      <c r="A140" s="770">
        <v>46058.0</v>
      </c>
      <c r="B140" s="771">
        <v>32.0</v>
      </c>
      <c r="C140" s="771" t="s">
        <v>2059</v>
      </c>
      <c r="D140" s="772" t="s">
        <v>2324</v>
      </c>
      <c r="E140" s="772" t="s">
        <v>2325</v>
      </c>
      <c r="F140" s="782">
        <v>46059.416666666664</v>
      </c>
      <c r="G140" s="773">
        <v>46062.75</v>
      </c>
      <c r="H140" s="773">
        <v>46063.416666666664</v>
      </c>
      <c r="I140" s="773">
        <v>46063.458333333336</v>
      </c>
      <c r="J140" s="772" t="s">
        <v>2079</v>
      </c>
      <c r="K140" s="772" t="s">
        <v>2268</v>
      </c>
      <c r="L140" s="772" t="s">
        <v>2064</v>
      </c>
      <c r="M140" s="774">
        <v>899550.0</v>
      </c>
      <c r="N140" s="774">
        <v>8.5866136E7</v>
      </c>
      <c r="O140" s="775" t="s">
        <v>2082</v>
      </c>
      <c r="P140" s="776">
        <v>0.88</v>
      </c>
      <c r="Q140" s="775" t="s">
        <v>2066</v>
      </c>
      <c r="R140" s="789"/>
      <c r="S140" s="789"/>
      <c r="T140" s="775" t="s">
        <v>2071</v>
      </c>
      <c r="U140" s="775" t="s">
        <v>2071</v>
      </c>
      <c r="V140" s="781"/>
      <c r="W140" s="781"/>
      <c r="X140" s="787"/>
      <c r="Y140" s="790"/>
      <c r="Z140" s="790"/>
      <c r="AA140" s="790"/>
      <c r="AB140" s="790"/>
      <c r="AC140" s="790"/>
      <c r="AD140" s="790"/>
      <c r="AE140" s="781"/>
      <c r="AF140" s="775" t="s">
        <v>2039</v>
      </c>
    </row>
    <row r="141" ht="37.5" customHeight="1">
      <c r="A141" s="770">
        <v>46058.0</v>
      </c>
      <c r="B141" s="771">
        <v>31.0</v>
      </c>
      <c r="C141" s="771" t="s">
        <v>2059</v>
      </c>
      <c r="D141" s="772" t="s">
        <v>2326</v>
      </c>
      <c r="E141" s="772" t="s">
        <v>2325</v>
      </c>
      <c r="F141" s="782">
        <v>46059.416666666664</v>
      </c>
      <c r="G141" s="773">
        <v>46062.75</v>
      </c>
      <c r="H141" s="773">
        <v>46063.416666666664</v>
      </c>
      <c r="I141" s="773">
        <v>46063.458333333336</v>
      </c>
      <c r="J141" s="772" t="s">
        <v>2079</v>
      </c>
      <c r="K141" s="772" t="s">
        <v>2268</v>
      </c>
      <c r="L141" s="772" t="s">
        <v>2147</v>
      </c>
      <c r="M141" s="774">
        <v>899550.0</v>
      </c>
      <c r="N141" s="774">
        <v>8.5866136E7</v>
      </c>
      <c r="O141" s="775" t="s">
        <v>2082</v>
      </c>
      <c r="P141" s="776">
        <v>0.88</v>
      </c>
      <c r="Q141" s="775" t="s">
        <v>2066</v>
      </c>
      <c r="R141" s="789"/>
      <c r="S141" s="789"/>
      <c r="T141" s="775" t="s">
        <v>2071</v>
      </c>
      <c r="U141" s="775" t="s">
        <v>2071</v>
      </c>
      <c r="V141" s="781"/>
      <c r="W141" s="781"/>
      <c r="X141" s="787"/>
      <c r="Y141" s="790"/>
      <c r="Z141" s="790"/>
      <c r="AA141" s="790"/>
      <c r="AB141" s="790"/>
      <c r="AC141" s="790"/>
      <c r="AD141" s="790"/>
      <c r="AE141" s="781"/>
      <c r="AF141" s="775" t="s">
        <v>2039</v>
      </c>
    </row>
    <row r="142" ht="37.5" customHeight="1">
      <c r="A142" s="770">
        <v>46055.0</v>
      </c>
      <c r="B142" s="771">
        <v>29.0</v>
      </c>
      <c r="C142" s="771" t="s">
        <v>2059</v>
      </c>
      <c r="D142" s="772" t="s">
        <v>847</v>
      </c>
      <c r="E142" s="772" t="s">
        <v>2327</v>
      </c>
      <c r="F142" s="782">
        <v>46055.666666666664</v>
      </c>
      <c r="G142" s="773">
        <v>46058.458333333336</v>
      </c>
      <c r="H142" s="773">
        <v>46058.458333333336</v>
      </c>
      <c r="I142" s="773">
        <v>46058.458333333336</v>
      </c>
      <c r="J142" s="772" t="s">
        <v>2328</v>
      </c>
      <c r="K142" s="772" t="s">
        <v>2063</v>
      </c>
      <c r="L142" s="772" t="s">
        <v>2064</v>
      </c>
      <c r="M142" s="775" t="s">
        <v>25</v>
      </c>
      <c r="N142" s="775" t="s">
        <v>25</v>
      </c>
      <c r="O142" s="775" t="s">
        <v>2065</v>
      </c>
      <c r="P142" s="775" t="s">
        <v>2065</v>
      </c>
      <c r="Q142" s="775" t="s">
        <v>2066</v>
      </c>
      <c r="R142" s="789"/>
      <c r="S142" s="789"/>
      <c r="T142" s="775" t="s">
        <v>240</v>
      </c>
      <c r="U142" s="775" t="s">
        <v>240</v>
      </c>
      <c r="V142" s="749">
        <v>4400000.0</v>
      </c>
      <c r="W142" s="779">
        <v>46058.0</v>
      </c>
      <c r="X142" s="751" t="s">
        <v>17</v>
      </c>
      <c r="Y142" s="790"/>
      <c r="Z142" s="790"/>
      <c r="AA142" s="790"/>
      <c r="AB142" s="790"/>
      <c r="AC142" s="790"/>
      <c r="AD142" s="790"/>
      <c r="AE142" s="753" t="s">
        <v>2329</v>
      </c>
      <c r="AF142" s="775" t="s">
        <v>2330</v>
      </c>
    </row>
    <row r="143" ht="37.5" customHeight="1">
      <c r="A143" s="770">
        <v>46055.0</v>
      </c>
      <c r="B143" s="771">
        <v>28.0</v>
      </c>
      <c r="C143" s="771" t="s">
        <v>2059</v>
      </c>
      <c r="D143" s="772" t="s">
        <v>2331</v>
      </c>
      <c r="E143" s="772" t="s">
        <v>2332</v>
      </c>
      <c r="F143" s="782">
        <v>46064.416666666664</v>
      </c>
      <c r="G143" s="773">
        <v>46065.75</v>
      </c>
      <c r="H143" s="773">
        <v>46066.416666666664</v>
      </c>
      <c r="I143" s="773">
        <v>46066.458333333336</v>
      </c>
      <c r="J143" s="772" t="s">
        <v>2069</v>
      </c>
      <c r="K143" s="772" t="s">
        <v>2212</v>
      </c>
      <c r="L143" s="772" t="s">
        <v>2064</v>
      </c>
      <c r="M143" s="774">
        <v>4.9203E7</v>
      </c>
      <c r="N143" s="774">
        <v>4.473E7</v>
      </c>
      <c r="O143" s="775" t="s">
        <v>2082</v>
      </c>
      <c r="P143" s="775" t="s">
        <v>2065</v>
      </c>
      <c r="Q143" s="775" t="s">
        <v>404</v>
      </c>
      <c r="R143" s="789"/>
      <c r="S143" s="789"/>
      <c r="T143" s="775" t="s">
        <v>240</v>
      </c>
      <c r="U143" s="775" t="s">
        <v>2071</v>
      </c>
      <c r="V143" s="795"/>
      <c r="W143" s="796"/>
      <c r="X143" s="797"/>
      <c r="Y143" s="790"/>
      <c r="Z143" s="790"/>
      <c r="AA143" s="790"/>
      <c r="AB143" s="790"/>
      <c r="AC143" s="790"/>
      <c r="AD143" s="790"/>
      <c r="AE143" s="798"/>
      <c r="AF143" s="753" t="s">
        <v>2039</v>
      </c>
    </row>
    <row r="144" ht="37.5" customHeight="1">
      <c r="A144" s="770">
        <v>46055.0</v>
      </c>
      <c r="B144" s="771">
        <v>27.0</v>
      </c>
      <c r="C144" s="771" t="s">
        <v>2059</v>
      </c>
      <c r="D144" s="772" t="s">
        <v>2333</v>
      </c>
      <c r="E144" s="772" t="s">
        <v>1718</v>
      </c>
      <c r="F144" s="782">
        <v>46078.375</v>
      </c>
      <c r="G144" s="773">
        <v>46079.75</v>
      </c>
      <c r="H144" s="773">
        <v>46080.708333333336</v>
      </c>
      <c r="I144" s="773">
        <v>46080.75</v>
      </c>
      <c r="J144" s="772" t="s">
        <v>2069</v>
      </c>
      <c r="K144" s="772" t="s">
        <v>2063</v>
      </c>
      <c r="L144" s="772" t="s">
        <v>2334</v>
      </c>
      <c r="M144" s="775" t="s">
        <v>25</v>
      </c>
      <c r="N144" s="774">
        <v>6.36363636E8</v>
      </c>
      <c r="O144" s="775" t="s">
        <v>2065</v>
      </c>
      <c r="P144" s="775" t="s">
        <v>2065</v>
      </c>
      <c r="Q144" s="775" t="s">
        <v>404</v>
      </c>
      <c r="R144" s="789"/>
      <c r="S144" s="789"/>
      <c r="T144" s="775" t="s">
        <v>2071</v>
      </c>
      <c r="U144" s="775" t="s">
        <v>2071</v>
      </c>
      <c r="V144" s="795"/>
      <c r="W144" s="796"/>
      <c r="X144" s="797"/>
      <c r="Y144" s="790"/>
      <c r="Z144" s="790"/>
      <c r="AA144" s="790"/>
      <c r="AB144" s="790"/>
      <c r="AC144" s="790"/>
      <c r="AD144" s="790"/>
      <c r="AE144" s="798"/>
      <c r="AF144" s="798"/>
    </row>
    <row r="145" ht="37.5" customHeight="1">
      <c r="A145" s="770">
        <v>46052.0</v>
      </c>
      <c r="B145" s="771">
        <v>24.0</v>
      </c>
      <c r="C145" s="771" t="s">
        <v>2059</v>
      </c>
      <c r="D145" s="772" t="s">
        <v>2335</v>
      </c>
      <c r="E145" s="772" t="s">
        <v>84</v>
      </c>
      <c r="F145" s="782">
        <v>46058.416666666664</v>
      </c>
      <c r="G145" s="773">
        <v>46062.75</v>
      </c>
      <c r="H145" s="773">
        <v>46063.416666666664</v>
      </c>
      <c r="I145" s="773">
        <v>46063.458333333336</v>
      </c>
      <c r="J145" s="772" t="s">
        <v>2135</v>
      </c>
      <c r="K145" s="772" t="s">
        <v>2063</v>
      </c>
      <c r="L145" s="772" t="s">
        <v>2064</v>
      </c>
      <c r="M145" s="775" t="s">
        <v>25</v>
      </c>
      <c r="N145" s="774">
        <v>5.120315E7</v>
      </c>
      <c r="O145" s="775" t="s">
        <v>2065</v>
      </c>
      <c r="P145" s="775" t="s">
        <v>2065</v>
      </c>
      <c r="Q145" s="775" t="s">
        <v>404</v>
      </c>
      <c r="R145" s="777"/>
      <c r="S145" s="777"/>
      <c r="T145" s="775" t="s">
        <v>240</v>
      </c>
      <c r="U145" s="775" t="s">
        <v>2071</v>
      </c>
      <c r="V145" s="799"/>
      <c r="W145" s="800"/>
      <c r="X145" s="801"/>
      <c r="Y145" s="802"/>
      <c r="Z145" s="802"/>
      <c r="AA145" s="802"/>
      <c r="AB145" s="802"/>
      <c r="AC145" s="802"/>
      <c r="AD145" s="802"/>
      <c r="AE145" s="778"/>
      <c r="AF145" s="799"/>
    </row>
    <row r="146" ht="37.5" customHeight="1">
      <c r="A146" s="770">
        <v>46050.0</v>
      </c>
      <c r="B146" s="771">
        <v>23.0</v>
      </c>
      <c r="C146" s="771" t="s">
        <v>2059</v>
      </c>
      <c r="D146" s="772" t="s">
        <v>2336</v>
      </c>
      <c r="E146" s="772" t="s">
        <v>2181</v>
      </c>
      <c r="F146" s="782">
        <v>46052.416666666664</v>
      </c>
      <c r="G146" s="773">
        <v>46072.75</v>
      </c>
      <c r="H146" s="773">
        <v>46073.583333333336</v>
      </c>
      <c r="I146" s="773">
        <v>46078.583333333336</v>
      </c>
      <c r="J146" s="772" t="s">
        <v>2069</v>
      </c>
      <c r="K146" s="772" t="s">
        <v>2063</v>
      </c>
      <c r="L146" s="772" t="s">
        <v>2064</v>
      </c>
      <c r="M146" s="774">
        <v>3.6575E7</v>
      </c>
      <c r="N146" s="774">
        <v>3.325E7</v>
      </c>
      <c r="O146" s="775" t="s">
        <v>2102</v>
      </c>
      <c r="P146" s="775" t="s">
        <v>2065</v>
      </c>
      <c r="Q146" s="775" t="s">
        <v>404</v>
      </c>
      <c r="R146" s="777"/>
      <c r="S146" s="777"/>
      <c r="T146" s="775" t="s">
        <v>240</v>
      </c>
      <c r="U146" s="775" t="s">
        <v>240</v>
      </c>
      <c r="V146" s="803"/>
      <c r="W146" s="800"/>
      <c r="X146" s="801"/>
      <c r="Y146" s="780"/>
      <c r="Z146" s="780"/>
      <c r="AA146" s="780"/>
      <c r="AB146" s="780"/>
      <c r="AC146" s="780"/>
      <c r="AD146" s="780"/>
      <c r="AE146" s="799"/>
      <c r="AF146" s="778"/>
    </row>
    <row r="147" ht="37.5" customHeight="1">
      <c r="A147" s="770">
        <v>46050.0</v>
      </c>
      <c r="B147" s="771">
        <v>22.0</v>
      </c>
      <c r="C147" s="771" t="s">
        <v>2059</v>
      </c>
      <c r="D147" s="772" t="s">
        <v>847</v>
      </c>
      <c r="E147" s="772" t="s">
        <v>2327</v>
      </c>
      <c r="F147" s="782">
        <v>46050.708333333336</v>
      </c>
      <c r="G147" s="773">
        <v>46055.458333333336</v>
      </c>
      <c r="H147" s="773">
        <v>46055.458333333336</v>
      </c>
      <c r="I147" s="773">
        <v>46055.458333333336</v>
      </c>
      <c r="J147" s="772" t="s">
        <v>2075</v>
      </c>
      <c r="K147" s="772" t="s">
        <v>2063</v>
      </c>
      <c r="L147" s="772" t="s">
        <v>2064</v>
      </c>
      <c r="M147" s="774" t="s">
        <v>25</v>
      </c>
      <c r="N147" s="774" t="s">
        <v>25</v>
      </c>
      <c r="O147" s="775" t="s">
        <v>2065</v>
      </c>
      <c r="P147" s="775" t="s">
        <v>2065</v>
      </c>
      <c r="Q147" s="775" t="s">
        <v>2066</v>
      </c>
      <c r="R147" s="789"/>
      <c r="S147" s="789"/>
      <c r="T147" s="775" t="s">
        <v>240</v>
      </c>
      <c r="U147" s="775" t="s">
        <v>240</v>
      </c>
      <c r="V147" s="795"/>
      <c r="W147" s="796"/>
      <c r="X147" s="797"/>
      <c r="Y147" s="790"/>
      <c r="Z147" s="790"/>
      <c r="AA147" s="790"/>
      <c r="AB147" s="790"/>
      <c r="AC147" s="790"/>
      <c r="AD147" s="790"/>
      <c r="AE147" s="798"/>
      <c r="AF147" s="781"/>
    </row>
    <row r="148" ht="37.5" customHeight="1">
      <c r="A148" s="770">
        <v>46050.0</v>
      </c>
      <c r="B148" s="771">
        <v>21.0</v>
      </c>
      <c r="C148" s="771" t="s">
        <v>2059</v>
      </c>
      <c r="D148" s="772" t="s">
        <v>2331</v>
      </c>
      <c r="E148" s="772" t="s">
        <v>2332</v>
      </c>
      <c r="F148" s="782">
        <v>46058.416666666664</v>
      </c>
      <c r="G148" s="773">
        <v>46062.75</v>
      </c>
      <c r="H148" s="773">
        <v>46063.416666666664</v>
      </c>
      <c r="I148" s="773">
        <v>46063.458333333336</v>
      </c>
      <c r="J148" s="772" t="s">
        <v>2069</v>
      </c>
      <c r="K148" s="772" t="s">
        <v>2212</v>
      </c>
      <c r="L148" s="772" t="s">
        <v>2064</v>
      </c>
      <c r="M148" s="774">
        <v>4.9203E7</v>
      </c>
      <c r="N148" s="774">
        <v>4.473E7</v>
      </c>
      <c r="O148" s="775" t="s">
        <v>2082</v>
      </c>
      <c r="P148" s="775" t="s">
        <v>2065</v>
      </c>
      <c r="Q148" s="775" t="s">
        <v>404</v>
      </c>
      <c r="R148" s="789"/>
      <c r="S148" s="789"/>
      <c r="T148" s="775" t="s">
        <v>240</v>
      </c>
      <c r="U148" s="775" t="s">
        <v>240</v>
      </c>
      <c r="V148" s="795"/>
      <c r="W148" s="796"/>
      <c r="X148" s="797"/>
      <c r="Y148" s="790"/>
      <c r="Z148" s="790"/>
      <c r="AA148" s="790"/>
      <c r="AB148" s="790"/>
      <c r="AC148" s="790"/>
      <c r="AD148" s="790"/>
      <c r="AE148" s="798"/>
      <c r="AF148" s="775" t="s">
        <v>2039</v>
      </c>
    </row>
    <row r="149" ht="37.5" customHeight="1">
      <c r="A149" s="770">
        <v>46050.0</v>
      </c>
      <c r="B149" s="771">
        <v>20.0</v>
      </c>
      <c r="C149" s="771" t="s">
        <v>2059</v>
      </c>
      <c r="D149" s="772" t="s">
        <v>2337</v>
      </c>
      <c r="E149" s="772" t="s">
        <v>2327</v>
      </c>
      <c r="F149" s="782">
        <v>46050.42361111111</v>
      </c>
      <c r="G149" s="773">
        <v>46052.541666666664</v>
      </c>
      <c r="H149" s="773">
        <v>46052.541666666664</v>
      </c>
      <c r="I149" s="773">
        <v>46052.541666666664</v>
      </c>
      <c r="J149" s="772" t="s">
        <v>2075</v>
      </c>
      <c r="K149" s="772" t="s">
        <v>2063</v>
      </c>
      <c r="L149" s="772" t="s">
        <v>2064</v>
      </c>
      <c r="M149" s="774" t="s">
        <v>25</v>
      </c>
      <c r="N149" s="774" t="s">
        <v>25</v>
      </c>
      <c r="O149" s="775" t="s">
        <v>2065</v>
      </c>
      <c r="P149" s="775" t="s">
        <v>2065</v>
      </c>
      <c r="Q149" s="775" t="s">
        <v>2066</v>
      </c>
      <c r="R149" s="789"/>
      <c r="S149" s="789"/>
      <c r="T149" s="775" t="s">
        <v>240</v>
      </c>
      <c r="U149" s="775" t="s">
        <v>240</v>
      </c>
      <c r="V149" s="749">
        <v>2750000.0</v>
      </c>
      <c r="W149" s="779">
        <v>46052.0</v>
      </c>
      <c r="X149" s="751" t="s">
        <v>17</v>
      </c>
      <c r="Y149" s="790"/>
      <c r="Z149" s="790"/>
      <c r="AA149" s="790"/>
      <c r="AB149" s="790"/>
      <c r="AC149" s="790"/>
      <c r="AD149" s="790"/>
      <c r="AE149" s="775" t="s">
        <v>2286</v>
      </c>
      <c r="AF149" s="775" t="s">
        <v>2338</v>
      </c>
    </row>
    <row r="150" ht="37.5" customHeight="1">
      <c r="A150" s="770">
        <v>46049.0</v>
      </c>
      <c r="B150" s="771">
        <v>19.0</v>
      </c>
      <c r="C150" s="771" t="s">
        <v>2059</v>
      </c>
      <c r="D150" s="804" t="s">
        <v>2339</v>
      </c>
      <c r="E150" s="804" t="s">
        <v>2097</v>
      </c>
      <c r="F150" s="805">
        <v>46066.416666666664</v>
      </c>
      <c r="G150" s="806">
        <v>46072.75</v>
      </c>
      <c r="H150" s="806">
        <v>46073.416666666664</v>
      </c>
      <c r="I150" s="806">
        <v>46073.458333333336</v>
      </c>
      <c r="J150" s="804" t="s">
        <v>2135</v>
      </c>
      <c r="K150" s="804" t="s">
        <v>2063</v>
      </c>
      <c r="L150" s="804" t="s">
        <v>2064</v>
      </c>
      <c r="M150" s="807" t="s">
        <v>25</v>
      </c>
      <c r="N150" s="807">
        <v>2.89909091E8</v>
      </c>
      <c r="O150" s="808" t="s">
        <v>2065</v>
      </c>
      <c r="P150" s="808" t="s">
        <v>2065</v>
      </c>
      <c r="Q150" s="809" t="s">
        <v>404</v>
      </c>
      <c r="R150" s="777"/>
      <c r="S150" s="789"/>
      <c r="T150" s="809" t="s">
        <v>2071</v>
      </c>
      <c r="U150" s="809" t="s">
        <v>2071</v>
      </c>
      <c r="V150" s="810"/>
      <c r="W150" s="796"/>
      <c r="X150" s="811"/>
      <c r="Y150" s="780"/>
      <c r="Z150" s="780"/>
      <c r="AA150" s="780"/>
      <c r="AB150" s="780"/>
      <c r="AC150" s="780"/>
      <c r="AD150" s="780"/>
      <c r="AE150" s="812"/>
      <c r="AF150" s="812"/>
    </row>
    <row r="151" ht="37.5" customHeight="1">
      <c r="A151" s="770">
        <v>46045.0</v>
      </c>
      <c r="B151" s="771">
        <v>18.0</v>
      </c>
      <c r="C151" s="771" t="s">
        <v>2059</v>
      </c>
      <c r="D151" s="813" t="s">
        <v>2340</v>
      </c>
      <c r="E151" s="772" t="s">
        <v>2174</v>
      </c>
      <c r="F151" s="772" t="s">
        <v>2341</v>
      </c>
      <c r="G151" s="772" t="s">
        <v>2342</v>
      </c>
      <c r="H151" s="772" t="s">
        <v>2343</v>
      </c>
      <c r="I151" s="772" t="s">
        <v>2344</v>
      </c>
      <c r="J151" s="772" t="s">
        <v>2079</v>
      </c>
      <c r="K151" s="772" t="s">
        <v>2063</v>
      </c>
      <c r="L151" s="772" t="s">
        <v>2345</v>
      </c>
      <c r="M151" s="814">
        <v>9.94E7</v>
      </c>
      <c r="N151" s="814">
        <v>9.0363636E7</v>
      </c>
      <c r="O151" s="771" t="s">
        <v>2082</v>
      </c>
      <c r="P151" s="815">
        <v>0.88</v>
      </c>
      <c r="Q151" s="771" t="s">
        <v>2066</v>
      </c>
      <c r="R151" s="778"/>
      <c r="S151" s="778"/>
      <c r="T151" s="775" t="s">
        <v>2071</v>
      </c>
      <c r="U151" s="775" t="s">
        <v>2071</v>
      </c>
      <c r="V151" s="803"/>
      <c r="W151" s="796"/>
      <c r="X151" s="801"/>
      <c r="Y151" s="816"/>
      <c r="Z151" s="816"/>
      <c r="AA151" s="816"/>
      <c r="AB151" s="816"/>
      <c r="AC151" s="816"/>
      <c r="AD151" s="816"/>
      <c r="AE151" s="799"/>
      <c r="AF151" s="799"/>
    </row>
    <row r="152" ht="37.5" customHeight="1">
      <c r="A152" s="770">
        <v>46045.0</v>
      </c>
      <c r="B152" s="771">
        <v>17.0</v>
      </c>
      <c r="C152" s="771" t="s">
        <v>2059</v>
      </c>
      <c r="D152" s="804" t="s">
        <v>2346</v>
      </c>
      <c r="E152" s="804" t="s">
        <v>2347</v>
      </c>
      <c r="F152" s="805">
        <v>46052.416666666664</v>
      </c>
      <c r="G152" s="806">
        <v>46055.75</v>
      </c>
      <c r="H152" s="806">
        <v>46056.625</v>
      </c>
      <c r="I152" s="806">
        <v>46056.666666666664</v>
      </c>
      <c r="J152" s="804" t="s">
        <v>2135</v>
      </c>
      <c r="K152" s="804" t="s">
        <v>2063</v>
      </c>
      <c r="L152" s="804" t="s">
        <v>2348</v>
      </c>
      <c r="M152" s="817">
        <v>1800000.0</v>
      </c>
      <c r="N152" s="817">
        <v>1636364.0</v>
      </c>
      <c r="O152" s="809" t="s">
        <v>2065</v>
      </c>
      <c r="P152" s="809" t="s">
        <v>2065</v>
      </c>
      <c r="Q152" s="809" t="s">
        <v>404</v>
      </c>
      <c r="R152" s="777"/>
      <c r="S152" s="777"/>
      <c r="T152" s="775" t="s">
        <v>2071</v>
      </c>
      <c r="U152" s="775" t="s">
        <v>240</v>
      </c>
      <c r="V152" s="803"/>
      <c r="W152" s="796"/>
      <c r="X152" s="801"/>
      <c r="Y152" s="780"/>
      <c r="Z152" s="780"/>
      <c r="AA152" s="780"/>
      <c r="AB152" s="780"/>
      <c r="AC152" s="780"/>
      <c r="AD152" s="780"/>
      <c r="AE152" s="799"/>
      <c r="AF152" s="778"/>
    </row>
    <row r="153" ht="37.5" customHeight="1">
      <c r="A153" s="770">
        <v>46043.0</v>
      </c>
      <c r="B153" s="771">
        <v>16.0</v>
      </c>
      <c r="C153" s="771" t="s">
        <v>2059</v>
      </c>
      <c r="D153" s="813" t="s">
        <v>2349</v>
      </c>
      <c r="E153" s="772" t="s">
        <v>2350</v>
      </c>
      <c r="F153" s="772" t="s">
        <v>2351</v>
      </c>
      <c r="G153" s="772" t="s">
        <v>2352</v>
      </c>
      <c r="H153" s="772" t="s">
        <v>2352</v>
      </c>
      <c r="I153" s="772" t="s">
        <v>2352</v>
      </c>
      <c r="J153" s="772" t="s">
        <v>2075</v>
      </c>
      <c r="K153" s="772" t="s">
        <v>2063</v>
      </c>
      <c r="L153" s="772" t="s">
        <v>2064</v>
      </c>
      <c r="M153" s="818" t="s">
        <v>25</v>
      </c>
      <c r="N153" s="814" t="s">
        <v>25</v>
      </c>
      <c r="O153" s="771" t="s">
        <v>2065</v>
      </c>
      <c r="P153" s="771" t="s">
        <v>2065</v>
      </c>
      <c r="Q153" s="771" t="s">
        <v>2066</v>
      </c>
      <c r="R153" s="778"/>
      <c r="S153" s="778"/>
      <c r="T153" s="775" t="s">
        <v>240</v>
      </c>
      <c r="U153" s="775" t="s">
        <v>240</v>
      </c>
      <c r="V153" s="749">
        <v>4400000.0</v>
      </c>
      <c r="W153" s="779">
        <v>46044.0</v>
      </c>
      <c r="X153" s="751" t="s">
        <v>17</v>
      </c>
      <c r="Y153" s="802"/>
      <c r="Z153" s="802"/>
      <c r="AA153" s="802"/>
      <c r="AB153" s="802"/>
      <c r="AC153" s="802"/>
      <c r="AD153" s="802"/>
      <c r="AE153" s="753" t="s">
        <v>2329</v>
      </c>
      <c r="AF153" s="753" t="s">
        <v>2353</v>
      </c>
    </row>
    <row r="154" ht="37.5" customHeight="1">
      <c r="A154" s="770">
        <v>46042.0</v>
      </c>
      <c r="B154" s="771">
        <v>15.0</v>
      </c>
      <c r="C154" s="771" t="s">
        <v>2059</v>
      </c>
      <c r="D154" s="804" t="s">
        <v>2354</v>
      </c>
      <c r="E154" s="804" t="s">
        <v>2355</v>
      </c>
      <c r="F154" s="819">
        <v>46042.0</v>
      </c>
      <c r="G154" s="820" t="s">
        <v>25</v>
      </c>
      <c r="H154" s="821">
        <v>46055.0</v>
      </c>
      <c r="I154" s="820" t="s">
        <v>25</v>
      </c>
      <c r="J154" s="820" t="s">
        <v>25</v>
      </c>
      <c r="K154" s="820" t="s">
        <v>25</v>
      </c>
      <c r="L154" s="820" t="s">
        <v>25</v>
      </c>
      <c r="M154" s="822" t="s">
        <v>25</v>
      </c>
      <c r="N154" s="822" t="s">
        <v>25</v>
      </c>
      <c r="O154" s="793" t="s">
        <v>25</v>
      </c>
      <c r="P154" s="793" t="s">
        <v>25</v>
      </c>
      <c r="Q154" s="809" t="s">
        <v>404</v>
      </c>
      <c r="R154" s="777"/>
      <c r="S154" s="777"/>
      <c r="T154" s="775" t="s">
        <v>240</v>
      </c>
      <c r="U154" s="775" t="s">
        <v>240</v>
      </c>
      <c r="V154" s="822" t="s">
        <v>25</v>
      </c>
      <c r="W154" s="779">
        <v>46051.0</v>
      </c>
      <c r="X154" s="751" t="s">
        <v>17</v>
      </c>
      <c r="Y154" s="823" t="s">
        <v>2356</v>
      </c>
      <c r="Z154" s="823" t="s">
        <v>2356</v>
      </c>
      <c r="AA154" s="823" t="s">
        <v>2356</v>
      </c>
      <c r="AB154" s="823" t="s">
        <v>2357</v>
      </c>
      <c r="AC154" s="823" t="s">
        <v>2358</v>
      </c>
      <c r="AD154" s="823" t="s">
        <v>2359</v>
      </c>
      <c r="AE154" s="824"/>
      <c r="AF154" s="793" t="s">
        <v>2360</v>
      </c>
    </row>
    <row r="155" ht="37.5" customHeight="1">
      <c r="A155" s="770">
        <v>46041.0</v>
      </c>
      <c r="B155" s="771">
        <v>14.0</v>
      </c>
      <c r="C155" s="771" t="s">
        <v>2059</v>
      </c>
      <c r="D155" s="813" t="s">
        <v>2319</v>
      </c>
      <c r="E155" s="772" t="s">
        <v>2237</v>
      </c>
      <c r="F155" s="772" t="s">
        <v>2361</v>
      </c>
      <c r="G155" s="772" t="s">
        <v>2362</v>
      </c>
      <c r="H155" s="772" t="s">
        <v>2363</v>
      </c>
      <c r="I155" s="772" t="s">
        <v>2364</v>
      </c>
      <c r="J155" s="772" t="s">
        <v>2365</v>
      </c>
      <c r="K155" s="772" t="s">
        <v>2063</v>
      </c>
      <c r="L155" s="772" t="s">
        <v>2064</v>
      </c>
      <c r="M155" s="814">
        <v>3.421E7</v>
      </c>
      <c r="N155" s="814">
        <v>3.11E7</v>
      </c>
      <c r="O155" s="771" t="s">
        <v>2065</v>
      </c>
      <c r="P155" s="771" t="s">
        <v>2065</v>
      </c>
      <c r="Q155" s="771" t="s">
        <v>404</v>
      </c>
      <c r="R155" s="778"/>
      <c r="S155" s="778"/>
      <c r="T155" s="775" t="s">
        <v>2071</v>
      </c>
      <c r="U155" s="775" t="s">
        <v>2071</v>
      </c>
      <c r="V155" s="803"/>
      <c r="W155" s="800"/>
      <c r="X155" s="801"/>
      <c r="Y155" s="816"/>
      <c r="Z155" s="816"/>
      <c r="AA155" s="816"/>
      <c r="AB155" s="816"/>
      <c r="AC155" s="816"/>
      <c r="AD155" s="816"/>
      <c r="AE155" s="798"/>
      <c r="AF155" s="799"/>
    </row>
    <row r="156" ht="37.5" customHeight="1">
      <c r="A156" s="770">
        <v>46041.0</v>
      </c>
      <c r="B156" s="808">
        <v>13.0</v>
      </c>
      <c r="C156" s="771" t="s">
        <v>2059</v>
      </c>
      <c r="D156" s="804" t="s">
        <v>2366</v>
      </c>
      <c r="E156" s="804" t="s">
        <v>2367</v>
      </c>
      <c r="F156" s="804" t="s">
        <v>2368</v>
      </c>
      <c r="G156" s="804" t="s">
        <v>2369</v>
      </c>
      <c r="H156" s="804" t="s">
        <v>2370</v>
      </c>
      <c r="I156" s="804" t="s">
        <v>2371</v>
      </c>
      <c r="J156" s="804" t="s">
        <v>2079</v>
      </c>
      <c r="K156" s="804" t="s">
        <v>2212</v>
      </c>
      <c r="L156" s="804" t="s">
        <v>2348</v>
      </c>
      <c r="M156" s="807">
        <v>4.4935E7</v>
      </c>
      <c r="N156" s="807">
        <v>4.085E7</v>
      </c>
      <c r="O156" s="808" t="s">
        <v>2082</v>
      </c>
      <c r="P156" s="825">
        <v>0.88</v>
      </c>
      <c r="Q156" s="808" t="s">
        <v>2066</v>
      </c>
      <c r="R156" s="777"/>
      <c r="S156" s="777"/>
      <c r="T156" s="775" t="s">
        <v>2071</v>
      </c>
      <c r="U156" s="809" t="s">
        <v>2071</v>
      </c>
      <c r="V156" s="810"/>
      <c r="W156" s="826"/>
      <c r="X156" s="827"/>
      <c r="Y156" s="777"/>
      <c r="Z156" s="777"/>
      <c r="AA156" s="777"/>
      <c r="AB156" s="777"/>
      <c r="AC156" s="777"/>
      <c r="AD156" s="777"/>
      <c r="AE156" s="824"/>
      <c r="AF156" s="793" t="s">
        <v>2039</v>
      </c>
    </row>
    <row r="157" ht="37.5" customHeight="1">
      <c r="A157" s="770">
        <v>46038.0</v>
      </c>
      <c r="B157" s="775">
        <v>11.0</v>
      </c>
      <c r="C157" s="771" t="s">
        <v>2059</v>
      </c>
      <c r="D157" s="772" t="s">
        <v>2372</v>
      </c>
      <c r="E157" s="772" t="s">
        <v>2373</v>
      </c>
      <c r="F157" s="782">
        <v>46042.375</v>
      </c>
      <c r="G157" s="773">
        <v>46043.75</v>
      </c>
      <c r="H157" s="773">
        <v>46044.416666666664</v>
      </c>
      <c r="I157" s="773">
        <v>46044.458333333336</v>
      </c>
      <c r="J157" s="772" t="s">
        <v>2079</v>
      </c>
      <c r="K157" s="772" t="s">
        <v>2374</v>
      </c>
      <c r="L157" s="772" t="s">
        <v>2064</v>
      </c>
      <c r="M157" s="774">
        <v>900000.0</v>
      </c>
      <c r="N157" s="774">
        <v>4.0909091E7</v>
      </c>
      <c r="O157" s="775" t="s">
        <v>2082</v>
      </c>
      <c r="P157" s="783">
        <v>0.88</v>
      </c>
      <c r="Q157" s="771" t="s">
        <v>2066</v>
      </c>
      <c r="R157" s="828"/>
      <c r="S157" s="828"/>
      <c r="T157" s="775" t="s">
        <v>240</v>
      </c>
      <c r="U157" s="775" t="s">
        <v>240</v>
      </c>
      <c r="V157" s="749">
        <v>832000.0</v>
      </c>
      <c r="W157" s="779">
        <v>46043.0</v>
      </c>
      <c r="X157" s="829" t="s">
        <v>17</v>
      </c>
      <c r="Y157" s="830"/>
      <c r="Z157" s="794"/>
      <c r="AA157" s="830"/>
      <c r="AB157" s="830"/>
      <c r="AC157" s="830"/>
      <c r="AD157" s="830"/>
      <c r="AE157" s="775" t="s">
        <v>2375</v>
      </c>
      <c r="AF157" s="799"/>
    </row>
    <row r="158" ht="37.5" customHeight="1">
      <c r="A158" s="770">
        <v>46038.0</v>
      </c>
      <c r="B158" s="809">
        <v>10.0</v>
      </c>
      <c r="C158" s="771" t="s">
        <v>2059</v>
      </c>
      <c r="D158" s="772" t="s">
        <v>2376</v>
      </c>
      <c r="E158" s="772" t="s">
        <v>2373</v>
      </c>
      <c r="F158" s="782">
        <v>46042.375</v>
      </c>
      <c r="G158" s="831">
        <v>46043.75</v>
      </c>
      <c r="H158" s="773">
        <v>46044.416666666664</v>
      </c>
      <c r="I158" s="773">
        <v>46044.458333333336</v>
      </c>
      <c r="J158" s="772" t="s">
        <v>2079</v>
      </c>
      <c r="K158" s="772" t="s">
        <v>2374</v>
      </c>
      <c r="L158" s="772" t="s">
        <v>2377</v>
      </c>
      <c r="M158" s="774">
        <v>900000.0</v>
      </c>
      <c r="N158" s="774">
        <v>4.0909091E7</v>
      </c>
      <c r="O158" s="775" t="s">
        <v>2082</v>
      </c>
      <c r="P158" s="783">
        <v>0.88</v>
      </c>
      <c r="Q158" s="771" t="s">
        <v>2066</v>
      </c>
      <c r="R158" s="777"/>
      <c r="S158" s="777"/>
      <c r="T158" s="809" t="s">
        <v>240</v>
      </c>
      <c r="U158" s="809" t="s">
        <v>240</v>
      </c>
      <c r="V158" s="749">
        <v>851000.0</v>
      </c>
      <c r="W158" s="779">
        <v>46043.0</v>
      </c>
      <c r="X158" s="829" t="s">
        <v>17</v>
      </c>
      <c r="Y158" s="780"/>
      <c r="Z158" s="794"/>
      <c r="AA158" s="780"/>
      <c r="AB158" s="780"/>
      <c r="AC158" s="780"/>
      <c r="AD158" s="780"/>
      <c r="AE158" s="775" t="s">
        <v>2375</v>
      </c>
      <c r="AF158" s="778"/>
    </row>
    <row r="159" ht="37.5" customHeight="1">
      <c r="A159" s="770">
        <v>46037.0</v>
      </c>
      <c r="B159" s="771">
        <v>9.0</v>
      </c>
      <c r="C159" s="771" t="s">
        <v>2059</v>
      </c>
      <c r="D159" s="804" t="s">
        <v>2378</v>
      </c>
      <c r="E159" s="804" t="s">
        <v>2379</v>
      </c>
      <c r="F159" s="805">
        <v>46045.416666666664</v>
      </c>
      <c r="G159" s="832">
        <v>46048.75</v>
      </c>
      <c r="H159" s="832">
        <v>46049.666666666664</v>
      </c>
      <c r="I159" s="832">
        <v>46049.708333333336</v>
      </c>
      <c r="J159" s="804" t="s">
        <v>2135</v>
      </c>
      <c r="K159" s="804" t="s">
        <v>2063</v>
      </c>
      <c r="L159" s="804" t="s">
        <v>2064</v>
      </c>
      <c r="M159" s="817">
        <v>9.063E7</v>
      </c>
      <c r="N159" s="817">
        <v>8.2390909E7</v>
      </c>
      <c r="O159" s="809" t="s">
        <v>2065</v>
      </c>
      <c r="P159" s="809" t="s">
        <v>2065</v>
      </c>
      <c r="Q159" s="809" t="s">
        <v>404</v>
      </c>
      <c r="R159" s="777"/>
      <c r="S159" s="777"/>
      <c r="T159" s="809" t="s">
        <v>2071</v>
      </c>
      <c r="U159" s="809" t="s">
        <v>2071</v>
      </c>
      <c r="V159" s="810"/>
      <c r="W159" s="826"/>
      <c r="X159" s="811"/>
      <c r="Y159" s="780"/>
      <c r="Z159" s="780"/>
      <c r="AA159" s="780"/>
      <c r="AB159" s="780"/>
      <c r="AC159" s="780"/>
      <c r="AD159" s="780"/>
      <c r="AE159" s="824"/>
      <c r="AF159" s="777"/>
    </row>
    <row r="160" ht="37.5" customHeight="1">
      <c r="A160" s="770">
        <v>46036.0</v>
      </c>
      <c r="B160" s="771">
        <v>8.0</v>
      </c>
      <c r="C160" s="771" t="s">
        <v>2059</v>
      </c>
      <c r="D160" s="772" t="s">
        <v>2380</v>
      </c>
      <c r="E160" s="772" t="s">
        <v>2381</v>
      </c>
      <c r="F160" s="772" t="s">
        <v>2382</v>
      </c>
      <c r="G160" s="772" t="s">
        <v>2383</v>
      </c>
      <c r="H160" s="772" t="s">
        <v>2384</v>
      </c>
      <c r="I160" s="772" t="s">
        <v>2385</v>
      </c>
      <c r="J160" s="772" t="s">
        <v>2386</v>
      </c>
      <c r="K160" s="772" t="s">
        <v>2120</v>
      </c>
      <c r="L160" s="772" t="s">
        <v>2064</v>
      </c>
      <c r="M160" s="814">
        <v>2.2E7</v>
      </c>
      <c r="N160" s="814">
        <v>2.0E7</v>
      </c>
      <c r="O160" s="771" t="s">
        <v>2082</v>
      </c>
      <c r="P160" s="815">
        <v>0.9</v>
      </c>
      <c r="Q160" s="771" t="s">
        <v>2066</v>
      </c>
      <c r="R160" s="778"/>
      <c r="S160" s="778"/>
      <c r="T160" s="775" t="s">
        <v>2071</v>
      </c>
      <c r="U160" s="775" t="s">
        <v>2071</v>
      </c>
      <c r="V160" s="803"/>
      <c r="W160" s="800"/>
      <c r="X160" s="801"/>
      <c r="Y160" s="816"/>
      <c r="Z160" s="816"/>
      <c r="AA160" s="816"/>
      <c r="AB160" s="816"/>
      <c r="AC160" s="816"/>
      <c r="AD160" s="816"/>
      <c r="AE160" s="798"/>
      <c r="AF160" s="775" t="s">
        <v>2387</v>
      </c>
    </row>
    <row r="161" ht="37.5" customHeight="1">
      <c r="A161" s="770">
        <v>46035.0</v>
      </c>
      <c r="B161" s="771">
        <v>7.0</v>
      </c>
      <c r="C161" s="771" t="s">
        <v>2059</v>
      </c>
      <c r="D161" s="772" t="s">
        <v>2388</v>
      </c>
      <c r="E161" s="772" t="s">
        <v>2152</v>
      </c>
      <c r="F161" s="772" t="s">
        <v>2389</v>
      </c>
      <c r="G161" s="772" t="s">
        <v>2390</v>
      </c>
      <c r="H161" s="772" t="s">
        <v>2391</v>
      </c>
      <c r="I161" s="772" t="s">
        <v>2392</v>
      </c>
      <c r="J161" s="772" t="s">
        <v>2075</v>
      </c>
      <c r="K161" s="772" t="s">
        <v>2063</v>
      </c>
      <c r="L161" s="772" t="s">
        <v>2064</v>
      </c>
      <c r="M161" s="814">
        <v>1300000.0</v>
      </c>
      <c r="N161" s="814">
        <v>8.8636364E7</v>
      </c>
      <c r="O161" s="771" t="s">
        <v>2102</v>
      </c>
      <c r="P161" s="815">
        <v>0.84245</v>
      </c>
      <c r="Q161" s="771" t="s">
        <v>2066</v>
      </c>
      <c r="R161" s="778"/>
      <c r="S161" s="778"/>
      <c r="T161" s="775" t="s">
        <v>240</v>
      </c>
      <c r="U161" s="775" t="s">
        <v>240</v>
      </c>
      <c r="V161" s="749">
        <v>1209000.0</v>
      </c>
      <c r="W161" s="779">
        <v>46038.0</v>
      </c>
      <c r="X161" s="751" t="s">
        <v>17</v>
      </c>
      <c r="Y161" s="816"/>
      <c r="Z161" s="833"/>
      <c r="AA161" s="816"/>
      <c r="AB161" s="816"/>
      <c r="AC161" s="816"/>
      <c r="AD161" s="816"/>
      <c r="AE161" s="775" t="s">
        <v>2393</v>
      </c>
      <c r="AF161" s="833"/>
    </row>
    <row r="162" ht="37.5" customHeight="1">
      <c r="A162" s="770">
        <v>46034.0</v>
      </c>
      <c r="B162" s="771">
        <v>6.0</v>
      </c>
      <c r="C162" s="771" t="s">
        <v>2059</v>
      </c>
      <c r="D162" s="772" t="s">
        <v>2394</v>
      </c>
      <c r="E162" s="772" t="s">
        <v>2395</v>
      </c>
      <c r="F162" s="772" t="s">
        <v>2396</v>
      </c>
      <c r="G162" s="772" t="s">
        <v>2397</v>
      </c>
      <c r="H162" s="772" t="s">
        <v>2398</v>
      </c>
      <c r="I162" s="772" t="s">
        <v>2397</v>
      </c>
      <c r="J162" s="772" t="s">
        <v>2399</v>
      </c>
      <c r="K162" s="772" t="s">
        <v>2063</v>
      </c>
      <c r="L162" s="772" t="s">
        <v>2064</v>
      </c>
      <c r="M162" s="814" t="s">
        <v>25</v>
      </c>
      <c r="N162" s="814">
        <v>3.31179E8</v>
      </c>
      <c r="O162" s="771" t="s">
        <v>2065</v>
      </c>
      <c r="P162" s="771" t="s">
        <v>2065</v>
      </c>
      <c r="Q162" s="771" t="s">
        <v>404</v>
      </c>
      <c r="R162" s="778"/>
      <c r="S162" s="778"/>
      <c r="T162" s="775" t="s">
        <v>2071</v>
      </c>
      <c r="U162" s="834" t="s">
        <v>2159</v>
      </c>
      <c r="V162" s="803"/>
      <c r="W162" s="800"/>
      <c r="X162" s="801"/>
      <c r="Y162" s="816"/>
      <c r="Z162" s="816"/>
      <c r="AA162" s="816"/>
      <c r="AB162" s="816"/>
      <c r="AC162" s="816"/>
      <c r="AD162" s="816"/>
      <c r="AE162" s="799"/>
      <c r="AF162" s="753" t="s">
        <v>2400</v>
      </c>
    </row>
    <row r="163" ht="37.5" customHeight="1">
      <c r="A163" s="770">
        <v>46030.0</v>
      </c>
      <c r="B163" s="835">
        <v>5.0</v>
      </c>
      <c r="C163" s="771" t="s">
        <v>2059</v>
      </c>
      <c r="D163" s="836" t="s">
        <v>2380</v>
      </c>
      <c r="E163" s="836" t="s">
        <v>2401</v>
      </c>
      <c r="F163" s="836" t="s">
        <v>2402</v>
      </c>
      <c r="G163" s="836" t="s">
        <v>2383</v>
      </c>
      <c r="H163" s="836" t="s">
        <v>2403</v>
      </c>
      <c r="I163" s="836" t="s">
        <v>2404</v>
      </c>
      <c r="J163" s="836" t="s">
        <v>2079</v>
      </c>
      <c r="K163" s="836" t="s">
        <v>2120</v>
      </c>
      <c r="L163" s="836" t="s">
        <v>2064</v>
      </c>
      <c r="M163" s="837">
        <v>2.2E7</v>
      </c>
      <c r="N163" s="837">
        <v>2.0E7</v>
      </c>
      <c r="O163" s="835" t="s">
        <v>2082</v>
      </c>
      <c r="P163" s="838">
        <v>0.9</v>
      </c>
      <c r="Q163" s="835" t="s">
        <v>2066</v>
      </c>
      <c r="R163" s="839"/>
      <c r="S163" s="839"/>
      <c r="T163" s="809" t="s">
        <v>2071</v>
      </c>
      <c r="U163" s="809" t="s">
        <v>2071</v>
      </c>
      <c r="V163" s="840"/>
      <c r="W163" s="841"/>
      <c r="X163" s="842"/>
      <c r="Y163" s="839"/>
      <c r="Z163" s="839"/>
      <c r="AA163" s="839"/>
      <c r="AB163" s="839"/>
      <c r="AC163" s="839"/>
      <c r="AD163" s="839"/>
      <c r="AE163" s="843"/>
      <c r="AF163" s="839"/>
    </row>
    <row r="164" ht="37.5" customHeight="1">
      <c r="A164" s="770">
        <v>46030.0</v>
      </c>
      <c r="B164" s="808">
        <v>4.0</v>
      </c>
      <c r="C164" s="771" t="s">
        <v>2059</v>
      </c>
      <c r="D164" s="804" t="s">
        <v>2405</v>
      </c>
      <c r="E164" s="804" t="s">
        <v>2401</v>
      </c>
      <c r="F164" s="804" t="s">
        <v>2382</v>
      </c>
      <c r="G164" s="804" t="s">
        <v>2383</v>
      </c>
      <c r="H164" s="804" t="s">
        <v>2403</v>
      </c>
      <c r="I164" s="804" t="s">
        <v>2404</v>
      </c>
      <c r="J164" s="804" t="s">
        <v>2079</v>
      </c>
      <c r="K164" s="804" t="s">
        <v>2120</v>
      </c>
      <c r="L164" s="804" t="s">
        <v>2064</v>
      </c>
      <c r="M164" s="807">
        <v>1.6984E7</v>
      </c>
      <c r="N164" s="807">
        <v>1.544E7</v>
      </c>
      <c r="O164" s="808" t="s">
        <v>2082</v>
      </c>
      <c r="P164" s="844">
        <v>0.9</v>
      </c>
      <c r="Q164" s="808" t="s">
        <v>2066</v>
      </c>
      <c r="R164" s="845"/>
      <c r="S164" s="845"/>
      <c r="T164" s="809" t="s">
        <v>2071</v>
      </c>
      <c r="U164" s="809" t="s">
        <v>2071</v>
      </c>
      <c r="V164" s="845"/>
      <c r="W164" s="846"/>
      <c r="X164" s="847"/>
      <c r="Y164" s="848"/>
      <c r="Z164" s="848"/>
      <c r="AA164" s="848"/>
      <c r="AB164" s="848"/>
      <c r="AC164" s="848"/>
      <c r="AD164" s="848"/>
      <c r="AE164" s="848"/>
      <c r="AF164" s="845"/>
    </row>
    <row r="165" ht="37.5" customHeight="1">
      <c r="A165" s="770">
        <v>46029.0</v>
      </c>
      <c r="B165" s="808">
        <v>3.0</v>
      </c>
      <c r="C165" s="771" t="s">
        <v>2059</v>
      </c>
      <c r="D165" s="804" t="s">
        <v>2406</v>
      </c>
      <c r="E165" s="804" t="s">
        <v>2327</v>
      </c>
      <c r="F165" s="804" t="s">
        <v>2407</v>
      </c>
      <c r="G165" s="804" t="s">
        <v>2408</v>
      </c>
      <c r="H165" s="804" t="s">
        <v>2408</v>
      </c>
      <c r="I165" s="804" t="s">
        <v>2408</v>
      </c>
      <c r="J165" s="804" t="s">
        <v>2075</v>
      </c>
      <c r="K165" s="804" t="s">
        <v>2063</v>
      </c>
      <c r="L165" s="804" t="s">
        <v>2064</v>
      </c>
      <c r="M165" s="808" t="s">
        <v>25</v>
      </c>
      <c r="N165" s="807" t="s">
        <v>25</v>
      </c>
      <c r="O165" s="808" t="s">
        <v>2065</v>
      </c>
      <c r="P165" s="808" t="s">
        <v>2065</v>
      </c>
      <c r="Q165" s="849"/>
      <c r="R165" s="789"/>
      <c r="S165" s="789"/>
      <c r="T165" s="809" t="s">
        <v>2071</v>
      </c>
      <c r="U165" s="809" t="s">
        <v>2071</v>
      </c>
      <c r="V165" s="850"/>
      <c r="W165" s="851"/>
      <c r="X165" s="852"/>
      <c r="Y165" s="789"/>
      <c r="Z165" s="789"/>
      <c r="AA165" s="789"/>
      <c r="AB165" s="789"/>
      <c r="AC165" s="789"/>
      <c r="AD165" s="789"/>
      <c r="AE165" s="824"/>
      <c r="AF165" s="809" t="s">
        <v>2409</v>
      </c>
    </row>
    <row r="166" ht="37.5" customHeight="1">
      <c r="A166" s="770">
        <v>46028.0</v>
      </c>
      <c r="B166" s="771">
        <v>2.0</v>
      </c>
      <c r="C166" s="771" t="s">
        <v>2059</v>
      </c>
      <c r="D166" s="772" t="s">
        <v>2410</v>
      </c>
      <c r="E166" s="772" t="s">
        <v>2152</v>
      </c>
      <c r="F166" s="772" t="s">
        <v>2411</v>
      </c>
      <c r="G166" s="772" t="s">
        <v>2412</v>
      </c>
      <c r="H166" s="772" t="s">
        <v>2412</v>
      </c>
      <c r="I166" s="772" t="s">
        <v>2412</v>
      </c>
      <c r="J166" s="772" t="s">
        <v>2084</v>
      </c>
      <c r="K166" s="772" t="s">
        <v>2063</v>
      </c>
      <c r="L166" s="772" t="s">
        <v>2064</v>
      </c>
      <c r="M166" s="814">
        <v>1300000.0</v>
      </c>
      <c r="N166" s="814" t="s">
        <v>25</v>
      </c>
      <c r="O166" s="771" t="s">
        <v>2065</v>
      </c>
      <c r="P166" s="771" t="s">
        <v>2065</v>
      </c>
      <c r="Q166" s="853" t="s">
        <v>2066</v>
      </c>
      <c r="R166" s="778"/>
      <c r="S166" s="778"/>
      <c r="T166" s="775" t="s">
        <v>240</v>
      </c>
      <c r="U166" s="775" t="s">
        <v>240</v>
      </c>
      <c r="V166" s="749">
        <v>1209000.0</v>
      </c>
      <c r="W166" s="800"/>
      <c r="X166" s="801"/>
      <c r="Y166" s="816"/>
      <c r="Z166" s="816"/>
      <c r="AA166" s="816"/>
      <c r="AB166" s="816"/>
      <c r="AC166" s="816"/>
      <c r="AD166" s="816"/>
      <c r="AE166" s="799"/>
      <c r="AF166" s="778"/>
    </row>
    <row r="167">
      <c r="A167" s="854"/>
      <c r="B167" s="854"/>
      <c r="C167" s="854"/>
      <c r="D167" s="855"/>
      <c r="E167" s="855"/>
      <c r="F167" s="855"/>
      <c r="G167" s="855"/>
      <c r="H167" s="855"/>
      <c r="I167" s="855"/>
      <c r="J167" s="855"/>
      <c r="K167" s="855"/>
      <c r="L167" s="855"/>
      <c r="M167" s="854"/>
      <c r="N167" s="854"/>
      <c r="O167" s="854"/>
      <c r="P167" s="854"/>
      <c r="Q167" s="854"/>
      <c r="R167" s="854"/>
      <c r="S167" s="854"/>
      <c r="T167" s="854"/>
      <c r="U167" s="854"/>
      <c r="V167" s="854"/>
      <c r="W167" s="854"/>
      <c r="X167" s="855"/>
      <c r="Y167" s="854"/>
      <c r="Z167" s="854"/>
      <c r="AA167" s="854"/>
      <c r="AB167" s="854"/>
      <c r="AC167" s="854"/>
      <c r="AD167" s="854"/>
      <c r="AE167" s="854"/>
      <c r="AF167" s="854"/>
    </row>
    <row r="168">
      <c r="A168" s="854"/>
      <c r="B168" s="854"/>
      <c r="C168" s="854"/>
      <c r="D168" s="855"/>
      <c r="E168" s="855"/>
      <c r="F168" s="855"/>
      <c r="G168" s="855"/>
      <c r="H168" s="855"/>
      <c r="I168" s="855"/>
      <c r="J168" s="855"/>
      <c r="K168" s="855"/>
      <c r="L168" s="855"/>
      <c r="M168" s="854"/>
      <c r="N168" s="854"/>
      <c r="O168" s="854"/>
      <c r="P168" s="854"/>
      <c r="Q168" s="854"/>
      <c r="R168" s="854"/>
      <c r="S168" s="854"/>
      <c r="T168" s="854"/>
      <c r="U168" s="854"/>
      <c r="V168" s="854"/>
      <c r="W168" s="854"/>
      <c r="X168" s="855"/>
      <c r="Y168" s="854"/>
      <c r="Z168" s="854"/>
      <c r="AA168" s="854"/>
      <c r="AB168" s="854"/>
      <c r="AC168" s="854"/>
      <c r="AD168" s="854"/>
      <c r="AE168" s="854"/>
      <c r="AF168" s="854"/>
    </row>
    <row r="169">
      <c r="A169" s="854"/>
      <c r="B169" s="854"/>
      <c r="C169" s="854"/>
      <c r="D169" s="855"/>
      <c r="E169" s="855"/>
      <c r="F169" s="855"/>
      <c r="G169" s="855"/>
      <c r="H169" s="855"/>
      <c r="I169" s="855"/>
      <c r="J169" s="855"/>
      <c r="K169" s="855"/>
      <c r="L169" s="855"/>
      <c r="M169" s="854"/>
      <c r="N169" s="854"/>
      <c r="O169" s="854"/>
      <c r="P169" s="854"/>
      <c r="Q169" s="854"/>
      <c r="R169" s="854"/>
      <c r="S169" s="854"/>
      <c r="T169" s="854"/>
      <c r="U169" s="854"/>
      <c r="V169" s="854"/>
      <c r="W169" s="854"/>
      <c r="X169" s="855"/>
      <c r="Y169" s="854"/>
      <c r="Z169" s="854"/>
      <c r="AA169" s="854"/>
      <c r="AB169" s="854"/>
      <c r="AC169" s="854"/>
      <c r="AD169" s="854"/>
      <c r="AE169" s="854"/>
      <c r="AF169" s="854"/>
    </row>
    <row r="170">
      <c r="A170" s="854"/>
      <c r="B170" s="854"/>
      <c r="C170" s="854"/>
      <c r="D170" s="855"/>
      <c r="E170" s="855"/>
      <c r="F170" s="855"/>
      <c r="G170" s="855"/>
      <c r="H170" s="855"/>
      <c r="I170" s="855"/>
      <c r="J170" s="855"/>
      <c r="K170" s="855"/>
      <c r="L170" s="855"/>
      <c r="M170" s="854"/>
      <c r="N170" s="854"/>
      <c r="O170" s="854"/>
      <c r="P170" s="854"/>
      <c r="Q170" s="854"/>
      <c r="R170" s="854"/>
      <c r="S170" s="854"/>
      <c r="T170" s="854"/>
      <c r="U170" s="854"/>
      <c r="V170" s="854"/>
      <c r="W170" s="854"/>
      <c r="X170" s="855"/>
      <c r="Y170" s="854"/>
      <c r="Z170" s="854"/>
      <c r="AA170" s="854"/>
      <c r="AB170" s="854"/>
      <c r="AC170" s="854"/>
      <c r="AD170" s="854"/>
      <c r="AE170" s="854"/>
      <c r="AF170" s="854"/>
    </row>
    <row r="171">
      <c r="A171" s="854"/>
      <c r="B171" s="854"/>
      <c r="C171" s="854"/>
      <c r="D171" s="855"/>
      <c r="E171" s="855"/>
      <c r="F171" s="855"/>
      <c r="G171" s="855"/>
      <c r="H171" s="855"/>
      <c r="I171" s="855"/>
      <c r="J171" s="855"/>
      <c r="K171" s="855"/>
      <c r="L171" s="855"/>
      <c r="M171" s="854"/>
      <c r="N171" s="854"/>
      <c r="O171" s="854"/>
      <c r="P171" s="854"/>
      <c r="Q171" s="854"/>
      <c r="R171" s="854"/>
      <c r="S171" s="854"/>
      <c r="T171" s="854"/>
      <c r="U171" s="854"/>
      <c r="V171" s="854"/>
      <c r="W171" s="854"/>
      <c r="X171" s="855"/>
      <c r="Y171" s="854"/>
      <c r="Z171" s="854"/>
      <c r="AA171" s="854"/>
      <c r="AB171" s="854"/>
      <c r="AC171" s="854"/>
      <c r="AD171" s="854"/>
      <c r="AE171" s="854"/>
      <c r="AF171" s="854"/>
    </row>
    <row r="172">
      <c r="A172" s="854"/>
      <c r="B172" s="854"/>
      <c r="C172" s="854"/>
      <c r="D172" s="855"/>
      <c r="E172" s="855"/>
      <c r="F172" s="855"/>
      <c r="G172" s="855"/>
      <c r="H172" s="855"/>
      <c r="I172" s="855"/>
      <c r="J172" s="855"/>
      <c r="K172" s="855"/>
      <c r="L172" s="855"/>
      <c r="M172" s="854"/>
      <c r="N172" s="854"/>
      <c r="O172" s="854"/>
      <c r="P172" s="854"/>
      <c r="Q172" s="854"/>
      <c r="R172" s="854"/>
      <c r="S172" s="854"/>
      <c r="T172" s="854"/>
      <c r="U172" s="854"/>
      <c r="V172" s="854"/>
      <c r="W172" s="854"/>
      <c r="X172" s="855"/>
      <c r="Y172" s="854"/>
      <c r="Z172" s="854"/>
      <c r="AA172" s="854"/>
      <c r="AB172" s="854"/>
      <c r="AC172" s="854"/>
      <c r="AD172" s="854"/>
      <c r="AE172" s="854"/>
      <c r="AF172" s="854"/>
    </row>
    <row r="173">
      <c r="A173" s="854"/>
      <c r="B173" s="854"/>
      <c r="C173" s="854"/>
      <c r="D173" s="855"/>
      <c r="E173" s="855"/>
      <c r="F173" s="855"/>
      <c r="G173" s="855"/>
      <c r="H173" s="855"/>
      <c r="I173" s="855"/>
      <c r="J173" s="855"/>
      <c r="K173" s="855"/>
      <c r="L173" s="855"/>
      <c r="M173" s="854"/>
      <c r="N173" s="854"/>
      <c r="O173" s="854"/>
      <c r="P173" s="854"/>
      <c r="Q173" s="854"/>
      <c r="R173" s="854"/>
      <c r="S173" s="854"/>
      <c r="T173" s="854"/>
      <c r="U173" s="854"/>
      <c r="V173" s="854"/>
      <c r="W173" s="854"/>
      <c r="X173" s="855"/>
      <c r="Y173" s="854"/>
      <c r="Z173" s="854"/>
      <c r="AA173" s="854"/>
      <c r="AB173" s="854"/>
      <c r="AC173" s="854"/>
      <c r="AD173" s="854"/>
      <c r="AE173" s="854"/>
      <c r="AF173" s="854"/>
    </row>
    <row r="174">
      <c r="A174" s="854"/>
      <c r="B174" s="854"/>
      <c r="C174" s="854"/>
      <c r="D174" s="855"/>
      <c r="E174" s="855"/>
      <c r="F174" s="855"/>
      <c r="G174" s="855"/>
      <c r="H174" s="855"/>
      <c r="I174" s="855"/>
      <c r="J174" s="855"/>
      <c r="K174" s="855"/>
      <c r="L174" s="855"/>
      <c r="M174" s="854"/>
      <c r="N174" s="854"/>
      <c r="O174" s="854"/>
      <c r="P174" s="854"/>
      <c r="Q174" s="854"/>
      <c r="R174" s="854"/>
      <c r="S174" s="854"/>
      <c r="T174" s="854"/>
      <c r="U174" s="854"/>
      <c r="V174" s="854"/>
      <c r="W174" s="854"/>
      <c r="X174" s="855"/>
      <c r="Y174" s="854"/>
      <c r="Z174" s="854"/>
      <c r="AA174" s="854"/>
      <c r="AB174" s="854"/>
      <c r="AC174" s="854"/>
      <c r="AD174" s="854"/>
      <c r="AE174" s="854"/>
      <c r="AF174" s="854"/>
    </row>
    <row r="175">
      <c r="A175" s="854"/>
      <c r="B175" s="854"/>
      <c r="C175" s="854"/>
      <c r="D175" s="855"/>
      <c r="E175" s="855"/>
      <c r="F175" s="855"/>
      <c r="G175" s="855"/>
      <c r="H175" s="855"/>
      <c r="I175" s="855"/>
      <c r="J175" s="855"/>
      <c r="K175" s="855"/>
      <c r="L175" s="855"/>
      <c r="M175" s="854"/>
      <c r="N175" s="854"/>
      <c r="O175" s="854"/>
      <c r="P175" s="854"/>
      <c r="Q175" s="854"/>
      <c r="R175" s="854"/>
      <c r="S175" s="854"/>
      <c r="T175" s="854"/>
      <c r="U175" s="854"/>
      <c r="V175" s="854"/>
      <c r="W175" s="854"/>
      <c r="X175" s="855"/>
      <c r="Y175" s="854"/>
      <c r="Z175" s="854"/>
      <c r="AA175" s="854"/>
      <c r="AB175" s="854"/>
      <c r="AC175" s="854"/>
      <c r="AD175" s="854"/>
      <c r="AE175" s="854"/>
      <c r="AF175" s="854"/>
    </row>
    <row r="176">
      <c r="A176" s="854"/>
      <c r="B176" s="854"/>
      <c r="C176" s="854"/>
      <c r="D176" s="855"/>
      <c r="E176" s="855"/>
      <c r="F176" s="855"/>
      <c r="G176" s="855"/>
      <c r="H176" s="855"/>
      <c r="I176" s="855"/>
      <c r="J176" s="855"/>
      <c r="K176" s="855"/>
      <c r="L176" s="855"/>
      <c r="M176" s="854"/>
      <c r="N176" s="854"/>
      <c r="O176" s="854"/>
      <c r="P176" s="854"/>
      <c r="Q176" s="854"/>
      <c r="R176" s="854"/>
      <c r="S176" s="854"/>
      <c r="T176" s="854"/>
      <c r="U176" s="854"/>
      <c r="V176" s="854"/>
      <c r="W176" s="854"/>
      <c r="X176" s="855"/>
      <c r="Y176" s="854"/>
      <c r="Z176" s="854"/>
      <c r="AA176" s="854"/>
      <c r="AB176" s="854"/>
      <c r="AC176" s="854"/>
      <c r="AD176" s="854"/>
      <c r="AE176" s="854"/>
      <c r="AF176" s="854"/>
    </row>
    <row r="177">
      <c r="A177" s="854"/>
      <c r="B177" s="854"/>
      <c r="C177" s="854"/>
      <c r="D177" s="855"/>
      <c r="E177" s="855"/>
      <c r="F177" s="855"/>
      <c r="G177" s="855"/>
      <c r="H177" s="855"/>
      <c r="I177" s="855"/>
      <c r="J177" s="855"/>
      <c r="K177" s="855"/>
      <c r="L177" s="855"/>
      <c r="M177" s="854"/>
      <c r="N177" s="854"/>
      <c r="O177" s="854"/>
      <c r="P177" s="854"/>
      <c r="Q177" s="854"/>
      <c r="R177" s="854"/>
      <c r="S177" s="854"/>
      <c r="T177" s="854"/>
      <c r="U177" s="854"/>
      <c r="V177" s="854"/>
      <c r="W177" s="854"/>
      <c r="X177" s="855"/>
      <c r="Y177" s="854"/>
      <c r="Z177" s="854"/>
      <c r="AA177" s="854"/>
      <c r="AB177" s="854"/>
      <c r="AC177" s="854"/>
      <c r="AD177" s="854"/>
      <c r="AE177" s="854"/>
      <c r="AF177" s="854"/>
    </row>
    <row r="178">
      <c r="A178" s="854"/>
      <c r="B178" s="854"/>
      <c r="C178" s="854"/>
      <c r="D178" s="855"/>
      <c r="E178" s="855"/>
      <c r="F178" s="855"/>
      <c r="G178" s="855"/>
      <c r="H178" s="855"/>
      <c r="I178" s="855"/>
      <c r="J178" s="855"/>
      <c r="K178" s="855"/>
      <c r="L178" s="855"/>
      <c r="M178" s="854"/>
      <c r="N178" s="854"/>
      <c r="O178" s="854"/>
      <c r="P178" s="854"/>
      <c r="Q178" s="854"/>
      <c r="R178" s="854"/>
      <c r="S178" s="854"/>
      <c r="T178" s="854"/>
      <c r="U178" s="854"/>
      <c r="V178" s="854"/>
      <c r="W178" s="854"/>
      <c r="X178" s="855"/>
      <c r="Y178" s="854"/>
      <c r="Z178" s="854"/>
      <c r="AA178" s="854"/>
      <c r="AB178" s="854"/>
      <c r="AC178" s="854"/>
      <c r="AD178" s="854"/>
      <c r="AE178" s="854"/>
      <c r="AF178" s="854"/>
    </row>
    <row r="179">
      <c r="A179" s="854"/>
      <c r="B179" s="854"/>
      <c r="C179" s="854"/>
      <c r="D179" s="855"/>
      <c r="E179" s="855"/>
      <c r="F179" s="855"/>
      <c r="G179" s="855"/>
      <c r="H179" s="855"/>
      <c r="I179" s="855"/>
      <c r="J179" s="855"/>
      <c r="K179" s="855"/>
      <c r="L179" s="855"/>
      <c r="M179" s="854"/>
      <c r="N179" s="854"/>
      <c r="O179" s="854"/>
      <c r="P179" s="854"/>
      <c r="Q179" s="854"/>
      <c r="R179" s="854"/>
      <c r="S179" s="854"/>
      <c r="T179" s="854"/>
      <c r="U179" s="854"/>
      <c r="V179" s="854"/>
      <c r="W179" s="854"/>
      <c r="X179" s="855"/>
      <c r="Y179" s="854"/>
      <c r="Z179" s="854"/>
      <c r="AA179" s="854"/>
      <c r="AB179" s="854"/>
      <c r="AC179" s="854"/>
      <c r="AD179" s="854"/>
      <c r="AE179" s="854"/>
      <c r="AF179" s="854"/>
    </row>
    <row r="180">
      <c r="A180" s="854"/>
      <c r="B180" s="854"/>
      <c r="C180" s="854"/>
      <c r="D180" s="855"/>
      <c r="E180" s="855"/>
      <c r="F180" s="855"/>
      <c r="G180" s="855"/>
      <c r="H180" s="855"/>
      <c r="I180" s="855"/>
      <c r="J180" s="855"/>
      <c r="K180" s="855"/>
      <c r="L180" s="855"/>
      <c r="M180" s="854"/>
      <c r="N180" s="854"/>
      <c r="O180" s="854"/>
      <c r="P180" s="854"/>
      <c r="Q180" s="854"/>
      <c r="R180" s="854"/>
      <c r="S180" s="854"/>
      <c r="T180" s="854"/>
      <c r="U180" s="854"/>
      <c r="V180" s="854"/>
      <c r="W180" s="854"/>
      <c r="X180" s="855"/>
      <c r="Y180" s="854"/>
      <c r="Z180" s="854"/>
      <c r="AA180" s="854"/>
      <c r="AB180" s="854"/>
      <c r="AC180" s="854"/>
      <c r="AD180" s="854"/>
      <c r="AE180" s="854"/>
      <c r="AF180" s="854"/>
    </row>
    <row r="181">
      <c r="A181" s="854"/>
      <c r="B181" s="854"/>
      <c r="C181" s="854"/>
      <c r="D181" s="855"/>
      <c r="E181" s="855"/>
      <c r="F181" s="855"/>
      <c r="G181" s="855"/>
      <c r="H181" s="855"/>
      <c r="I181" s="855"/>
      <c r="J181" s="855"/>
      <c r="K181" s="855"/>
      <c r="L181" s="855"/>
      <c r="M181" s="854"/>
      <c r="N181" s="854"/>
      <c r="O181" s="854"/>
      <c r="P181" s="854"/>
      <c r="Q181" s="854"/>
      <c r="R181" s="854"/>
      <c r="S181" s="854"/>
      <c r="T181" s="854"/>
      <c r="U181" s="854"/>
      <c r="V181" s="854"/>
      <c r="W181" s="854"/>
      <c r="X181" s="855"/>
      <c r="Y181" s="854"/>
      <c r="Z181" s="854"/>
      <c r="AA181" s="854"/>
      <c r="AB181" s="854"/>
      <c r="AC181" s="854"/>
      <c r="AD181" s="854"/>
      <c r="AE181" s="854"/>
      <c r="AF181" s="854"/>
    </row>
    <row r="182">
      <c r="A182" s="854"/>
      <c r="B182" s="854"/>
      <c r="C182" s="854"/>
      <c r="D182" s="855"/>
      <c r="E182" s="855"/>
      <c r="F182" s="855"/>
      <c r="G182" s="855"/>
      <c r="H182" s="855"/>
      <c r="I182" s="855"/>
      <c r="J182" s="855"/>
      <c r="K182" s="855"/>
      <c r="L182" s="855"/>
      <c r="M182" s="854"/>
      <c r="N182" s="854"/>
      <c r="O182" s="854"/>
      <c r="P182" s="854"/>
      <c r="Q182" s="854"/>
      <c r="R182" s="854"/>
      <c r="S182" s="854"/>
      <c r="T182" s="854"/>
      <c r="U182" s="854"/>
      <c r="V182" s="854"/>
      <c r="W182" s="854"/>
      <c r="X182" s="855"/>
      <c r="Y182" s="854"/>
      <c r="Z182" s="854"/>
      <c r="AA182" s="854"/>
      <c r="AB182" s="854"/>
      <c r="AC182" s="854"/>
      <c r="AD182" s="854"/>
      <c r="AE182" s="854"/>
      <c r="AF182" s="854"/>
    </row>
    <row r="183">
      <c r="A183" s="854"/>
      <c r="B183" s="854"/>
      <c r="C183" s="854"/>
      <c r="D183" s="855"/>
      <c r="E183" s="855"/>
      <c r="F183" s="855"/>
      <c r="G183" s="855"/>
      <c r="H183" s="855"/>
      <c r="I183" s="855"/>
      <c r="J183" s="855"/>
      <c r="K183" s="855"/>
      <c r="L183" s="855"/>
      <c r="M183" s="854"/>
      <c r="N183" s="854"/>
      <c r="O183" s="854"/>
      <c r="P183" s="854"/>
      <c r="Q183" s="854"/>
      <c r="R183" s="854"/>
      <c r="S183" s="854"/>
      <c r="T183" s="854"/>
      <c r="U183" s="854"/>
      <c r="V183" s="854"/>
      <c r="W183" s="854"/>
      <c r="X183" s="855"/>
      <c r="Y183" s="854"/>
      <c r="Z183" s="854"/>
      <c r="AA183" s="854"/>
      <c r="AB183" s="854"/>
      <c r="AC183" s="854"/>
      <c r="AD183" s="854"/>
      <c r="AE183" s="854"/>
      <c r="AF183" s="854"/>
    </row>
    <row r="184">
      <c r="A184" s="854"/>
      <c r="B184" s="854"/>
      <c r="C184" s="854"/>
      <c r="D184" s="855"/>
      <c r="E184" s="855"/>
      <c r="F184" s="855"/>
      <c r="G184" s="855"/>
      <c r="H184" s="855"/>
      <c r="I184" s="855"/>
      <c r="J184" s="855"/>
      <c r="K184" s="855"/>
      <c r="L184" s="855"/>
      <c r="M184" s="854"/>
      <c r="N184" s="854"/>
      <c r="O184" s="854"/>
      <c r="P184" s="854"/>
      <c r="Q184" s="854"/>
      <c r="R184" s="854"/>
      <c r="S184" s="854"/>
      <c r="T184" s="854"/>
      <c r="U184" s="854"/>
      <c r="V184" s="854"/>
      <c r="W184" s="854"/>
      <c r="X184" s="855"/>
      <c r="Y184" s="854"/>
      <c r="Z184" s="854"/>
      <c r="AA184" s="854"/>
      <c r="AB184" s="854"/>
      <c r="AC184" s="854"/>
      <c r="AD184" s="854"/>
      <c r="AE184" s="854"/>
      <c r="AF184" s="854"/>
    </row>
    <row r="185">
      <c r="A185" s="854"/>
      <c r="B185" s="854"/>
      <c r="C185" s="854"/>
      <c r="D185" s="855"/>
      <c r="E185" s="855"/>
      <c r="F185" s="855"/>
      <c r="G185" s="855"/>
      <c r="H185" s="855"/>
      <c r="I185" s="855"/>
      <c r="J185" s="855"/>
      <c r="K185" s="855"/>
      <c r="L185" s="855"/>
      <c r="M185" s="854"/>
      <c r="N185" s="854"/>
      <c r="O185" s="854"/>
      <c r="P185" s="854"/>
      <c r="Q185" s="854"/>
      <c r="R185" s="854"/>
      <c r="S185" s="854"/>
      <c r="T185" s="854"/>
      <c r="U185" s="854"/>
      <c r="V185" s="854"/>
      <c r="W185" s="854"/>
      <c r="X185" s="855"/>
      <c r="Y185" s="854"/>
      <c r="Z185" s="854"/>
      <c r="AA185" s="854"/>
      <c r="AB185" s="854"/>
      <c r="AC185" s="854"/>
      <c r="AD185" s="854"/>
      <c r="AE185" s="854"/>
      <c r="AF185" s="854"/>
    </row>
    <row r="186">
      <c r="A186" s="854"/>
      <c r="B186" s="854"/>
      <c r="C186" s="854"/>
      <c r="D186" s="855"/>
      <c r="E186" s="855"/>
      <c r="F186" s="855"/>
      <c r="G186" s="855"/>
      <c r="H186" s="855"/>
      <c r="I186" s="855"/>
      <c r="J186" s="855"/>
      <c r="K186" s="855"/>
      <c r="L186" s="855"/>
      <c r="M186" s="854"/>
      <c r="N186" s="854"/>
      <c r="O186" s="854"/>
      <c r="P186" s="854"/>
      <c r="Q186" s="854"/>
      <c r="R186" s="854"/>
      <c r="S186" s="854"/>
      <c r="T186" s="854"/>
      <c r="U186" s="854"/>
      <c r="V186" s="854"/>
      <c r="W186" s="854"/>
      <c r="X186" s="855"/>
      <c r="Y186" s="854"/>
      <c r="Z186" s="854"/>
      <c r="AA186" s="854"/>
      <c r="AB186" s="854"/>
      <c r="AC186" s="854"/>
      <c r="AD186" s="854"/>
      <c r="AE186" s="854"/>
      <c r="AF186" s="854"/>
    </row>
    <row r="187">
      <c r="A187" s="854"/>
      <c r="B187" s="854"/>
      <c r="C187" s="854"/>
      <c r="D187" s="855"/>
      <c r="E187" s="855"/>
      <c r="F187" s="855"/>
      <c r="G187" s="855"/>
      <c r="H187" s="855"/>
      <c r="I187" s="855"/>
      <c r="J187" s="855"/>
      <c r="K187" s="855"/>
      <c r="L187" s="855"/>
      <c r="M187" s="854"/>
      <c r="N187" s="854"/>
      <c r="O187" s="854"/>
      <c r="P187" s="854"/>
      <c r="Q187" s="854"/>
      <c r="R187" s="854"/>
      <c r="S187" s="854"/>
      <c r="T187" s="854"/>
      <c r="U187" s="854"/>
      <c r="V187" s="854"/>
      <c r="W187" s="854"/>
      <c r="X187" s="855"/>
      <c r="Y187" s="854"/>
      <c r="Z187" s="854"/>
      <c r="AA187" s="854"/>
      <c r="AB187" s="854"/>
      <c r="AC187" s="854"/>
      <c r="AD187" s="854"/>
      <c r="AE187" s="854"/>
      <c r="AF187" s="854"/>
    </row>
    <row r="188">
      <c r="A188" s="854"/>
      <c r="B188" s="854"/>
      <c r="C188" s="854"/>
      <c r="D188" s="855"/>
      <c r="E188" s="855"/>
      <c r="F188" s="855"/>
      <c r="G188" s="855"/>
      <c r="H188" s="855"/>
      <c r="I188" s="855"/>
      <c r="J188" s="855"/>
      <c r="K188" s="855"/>
      <c r="L188" s="855"/>
      <c r="M188" s="854"/>
      <c r="N188" s="854"/>
      <c r="O188" s="854"/>
      <c r="P188" s="854"/>
      <c r="Q188" s="854"/>
      <c r="R188" s="854"/>
      <c r="S188" s="854"/>
      <c r="T188" s="854"/>
      <c r="U188" s="854"/>
      <c r="V188" s="854"/>
      <c r="W188" s="854"/>
      <c r="X188" s="855"/>
      <c r="Y188" s="854"/>
      <c r="Z188" s="854"/>
      <c r="AA188" s="854"/>
      <c r="AB188" s="854"/>
      <c r="AC188" s="854"/>
      <c r="AD188" s="854"/>
      <c r="AE188" s="854"/>
      <c r="AF188" s="854"/>
    </row>
    <row r="189">
      <c r="A189" s="854"/>
      <c r="B189" s="854"/>
      <c r="C189" s="854"/>
      <c r="D189" s="855"/>
      <c r="E189" s="855"/>
      <c r="F189" s="855"/>
      <c r="G189" s="855"/>
      <c r="H189" s="855"/>
      <c r="I189" s="855"/>
      <c r="J189" s="855"/>
      <c r="K189" s="855"/>
      <c r="L189" s="855"/>
      <c r="M189" s="854"/>
      <c r="N189" s="854"/>
      <c r="O189" s="854"/>
      <c r="P189" s="854"/>
      <c r="Q189" s="854"/>
      <c r="R189" s="854"/>
      <c r="S189" s="854"/>
      <c r="T189" s="854"/>
      <c r="U189" s="854"/>
      <c r="V189" s="854"/>
      <c r="W189" s="854"/>
      <c r="X189" s="855"/>
      <c r="Y189" s="854"/>
      <c r="Z189" s="854"/>
      <c r="AA189" s="854"/>
      <c r="AB189" s="854"/>
      <c r="AC189" s="854"/>
      <c r="AD189" s="854"/>
      <c r="AE189" s="854"/>
      <c r="AF189" s="854"/>
    </row>
    <row r="190">
      <c r="A190" s="854"/>
      <c r="B190" s="854"/>
      <c r="C190" s="854"/>
      <c r="D190" s="855"/>
      <c r="E190" s="855"/>
      <c r="F190" s="855"/>
      <c r="G190" s="855"/>
      <c r="H190" s="855"/>
      <c r="I190" s="855"/>
      <c r="J190" s="855"/>
      <c r="K190" s="855"/>
      <c r="L190" s="855"/>
      <c r="M190" s="854"/>
      <c r="N190" s="854"/>
      <c r="O190" s="854"/>
      <c r="P190" s="854"/>
      <c r="Q190" s="854"/>
      <c r="R190" s="854"/>
      <c r="S190" s="854"/>
      <c r="T190" s="854"/>
      <c r="U190" s="854"/>
      <c r="V190" s="854"/>
      <c r="W190" s="854"/>
      <c r="X190" s="855"/>
      <c r="Y190" s="854"/>
      <c r="Z190" s="854"/>
      <c r="AA190" s="854"/>
      <c r="AB190" s="854"/>
      <c r="AC190" s="854"/>
      <c r="AD190" s="854"/>
      <c r="AE190" s="854"/>
      <c r="AF190" s="854"/>
    </row>
    <row r="191">
      <c r="A191" s="854"/>
      <c r="B191" s="854"/>
      <c r="C191" s="854"/>
      <c r="D191" s="855"/>
      <c r="E191" s="855"/>
      <c r="F191" s="855"/>
      <c r="G191" s="855"/>
      <c r="H191" s="855"/>
      <c r="I191" s="855"/>
      <c r="J191" s="855"/>
      <c r="K191" s="855"/>
      <c r="L191" s="855"/>
      <c r="M191" s="854"/>
      <c r="N191" s="854"/>
      <c r="O191" s="854"/>
      <c r="P191" s="854"/>
      <c r="Q191" s="854"/>
      <c r="R191" s="854"/>
      <c r="S191" s="854"/>
      <c r="T191" s="854"/>
      <c r="U191" s="854"/>
      <c r="V191" s="854"/>
      <c r="W191" s="854"/>
      <c r="X191" s="855"/>
      <c r="Y191" s="854"/>
      <c r="Z191" s="854"/>
      <c r="AA191" s="854"/>
      <c r="AB191" s="854"/>
      <c r="AC191" s="854"/>
      <c r="AD191" s="854"/>
      <c r="AE191" s="854"/>
      <c r="AF191" s="854"/>
    </row>
    <row r="192">
      <c r="A192" s="854"/>
      <c r="B192" s="854"/>
      <c r="C192" s="854"/>
      <c r="D192" s="855"/>
      <c r="E192" s="855"/>
      <c r="F192" s="855"/>
      <c r="G192" s="855"/>
      <c r="H192" s="855"/>
      <c r="I192" s="855"/>
      <c r="J192" s="855"/>
      <c r="K192" s="855"/>
      <c r="L192" s="855"/>
      <c r="M192" s="854"/>
      <c r="N192" s="854"/>
      <c r="O192" s="854"/>
      <c r="P192" s="854"/>
      <c r="Q192" s="854"/>
      <c r="R192" s="854"/>
      <c r="S192" s="854"/>
      <c r="T192" s="854"/>
      <c r="U192" s="854"/>
      <c r="V192" s="854"/>
      <c r="W192" s="854"/>
      <c r="X192" s="855"/>
      <c r="Y192" s="854"/>
      <c r="Z192" s="854"/>
      <c r="AA192" s="854"/>
      <c r="AB192" s="854"/>
      <c r="AC192" s="854"/>
      <c r="AD192" s="854"/>
      <c r="AE192" s="854"/>
      <c r="AF192" s="854"/>
    </row>
    <row r="193">
      <c r="A193" s="854"/>
      <c r="B193" s="854"/>
      <c r="C193" s="854"/>
      <c r="D193" s="855"/>
      <c r="E193" s="855"/>
      <c r="F193" s="855"/>
      <c r="G193" s="855"/>
      <c r="H193" s="855"/>
      <c r="I193" s="855"/>
      <c r="J193" s="855"/>
      <c r="K193" s="855"/>
      <c r="L193" s="855"/>
      <c r="M193" s="854"/>
      <c r="N193" s="854"/>
      <c r="O193" s="854"/>
      <c r="P193" s="854"/>
      <c r="Q193" s="854"/>
      <c r="R193" s="854"/>
      <c r="S193" s="854"/>
      <c r="T193" s="854"/>
      <c r="U193" s="854"/>
      <c r="V193" s="854"/>
      <c r="W193" s="854"/>
      <c r="X193" s="855"/>
      <c r="Y193" s="854"/>
      <c r="Z193" s="854"/>
      <c r="AA193" s="854"/>
      <c r="AB193" s="854"/>
      <c r="AC193" s="854"/>
      <c r="AD193" s="854"/>
      <c r="AE193" s="854"/>
      <c r="AF193" s="854"/>
    </row>
    <row r="194">
      <c r="A194" s="854"/>
      <c r="B194" s="854"/>
      <c r="C194" s="854"/>
      <c r="D194" s="855"/>
      <c r="E194" s="855"/>
      <c r="F194" s="855"/>
      <c r="G194" s="855"/>
      <c r="H194" s="855"/>
      <c r="I194" s="855"/>
      <c r="J194" s="855"/>
      <c r="K194" s="855"/>
      <c r="L194" s="855"/>
      <c r="M194" s="854"/>
      <c r="N194" s="854"/>
      <c r="O194" s="854"/>
      <c r="P194" s="854"/>
      <c r="Q194" s="854"/>
      <c r="R194" s="854"/>
      <c r="S194" s="854"/>
      <c r="T194" s="854"/>
      <c r="U194" s="854"/>
      <c r="V194" s="854"/>
      <c r="W194" s="854"/>
      <c r="X194" s="855"/>
      <c r="Y194" s="854"/>
      <c r="Z194" s="854"/>
      <c r="AA194" s="854"/>
      <c r="AB194" s="854"/>
      <c r="AC194" s="854"/>
      <c r="AD194" s="854"/>
      <c r="AE194" s="854"/>
      <c r="AF194" s="854"/>
    </row>
    <row r="195">
      <c r="A195" s="854"/>
      <c r="B195" s="854"/>
      <c r="C195" s="854"/>
      <c r="D195" s="855"/>
      <c r="E195" s="855"/>
      <c r="F195" s="855"/>
      <c r="G195" s="855"/>
      <c r="H195" s="855"/>
      <c r="I195" s="855"/>
      <c r="J195" s="855"/>
      <c r="K195" s="855"/>
      <c r="L195" s="855"/>
      <c r="M195" s="854"/>
      <c r="N195" s="854"/>
      <c r="O195" s="854"/>
      <c r="P195" s="854"/>
      <c r="Q195" s="854"/>
      <c r="R195" s="854"/>
      <c r="S195" s="854"/>
      <c r="T195" s="854"/>
      <c r="U195" s="854"/>
      <c r="V195" s="854"/>
      <c r="W195" s="854"/>
      <c r="X195" s="855"/>
      <c r="Y195" s="854"/>
      <c r="Z195" s="854"/>
      <c r="AA195" s="854"/>
      <c r="AB195" s="854"/>
      <c r="AC195" s="854"/>
      <c r="AD195" s="854"/>
      <c r="AE195" s="854"/>
      <c r="AF195" s="854"/>
    </row>
    <row r="196">
      <c r="A196" s="854"/>
      <c r="B196" s="854"/>
      <c r="C196" s="854"/>
      <c r="D196" s="855"/>
      <c r="E196" s="855"/>
      <c r="F196" s="855"/>
      <c r="G196" s="855"/>
      <c r="H196" s="855"/>
      <c r="I196" s="855"/>
      <c r="J196" s="855"/>
      <c r="K196" s="855"/>
      <c r="L196" s="855"/>
      <c r="M196" s="854"/>
      <c r="N196" s="854"/>
      <c r="O196" s="854"/>
      <c r="P196" s="854"/>
      <c r="Q196" s="854"/>
      <c r="R196" s="854"/>
      <c r="S196" s="854"/>
      <c r="T196" s="854"/>
      <c r="U196" s="854"/>
      <c r="V196" s="854"/>
      <c r="W196" s="854"/>
      <c r="X196" s="855"/>
      <c r="Y196" s="854"/>
      <c r="Z196" s="854"/>
      <c r="AA196" s="854"/>
      <c r="AB196" s="854"/>
      <c r="AC196" s="854"/>
      <c r="AD196" s="854"/>
      <c r="AE196" s="854"/>
      <c r="AF196" s="854"/>
    </row>
    <row r="197">
      <c r="A197" s="854"/>
      <c r="B197" s="854"/>
      <c r="C197" s="854"/>
      <c r="D197" s="855"/>
      <c r="E197" s="855"/>
      <c r="F197" s="855"/>
      <c r="G197" s="855"/>
      <c r="H197" s="855"/>
      <c r="I197" s="855"/>
      <c r="J197" s="855"/>
      <c r="K197" s="855"/>
      <c r="L197" s="855"/>
      <c r="M197" s="854"/>
      <c r="N197" s="854"/>
      <c r="O197" s="854"/>
      <c r="P197" s="854"/>
      <c r="Q197" s="854"/>
      <c r="R197" s="854"/>
      <c r="S197" s="854"/>
      <c r="T197" s="854"/>
      <c r="U197" s="854"/>
      <c r="V197" s="854"/>
      <c r="W197" s="854"/>
      <c r="X197" s="855"/>
      <c r="Y197" s="854"/>
      <c r="Z197" s="854"/>
      <c r="AA197" s="854"/>
      <c r="AB197" s="854"/>
      <c r="AC197" s="854"/>
      <c r="AD197" s="854"/>
      <c r="AE197" s="854"/>
      <c r="AF197" s="854"/>
    </row>
    <row r="198">
      <c r="A198" s="854"/>
      <c r="B198" s="854"/>
      <c r="C198" s="854"/>
      <c r="D198" s="855"/>
      <c r="E198" s="855"/>
      <c r="F198" s="855"/>
      <c r="G198" s="855"/>
      <c r="H198" s="855"/>
      <c r="I198" s="855"/>
      <c r="J198" s="855"/>
      <c r="K198" s="855"/>
      <c r="L198" s="855"/>
      <c r="M198" s="854"/>
      <c r="N198" s="854"/>
      <c r="O198" s="854"/>
      <c r="P198" s="854"/>
      <c r="Q198" s="854"/>
      <c r="R198" s="854"/>
      <c r="S198" s="854"/>
      <c r="T198" s="854"/>
      <c r="U198" s="854"/>
      <c r="V198" s="854"/>
      <c r="W198" s="854"/>
      <c r="X198" s="855"/>
      <c r="Y198" s="854"/>
      <c r="Z198" s="854"/>
      <c r="AA198" s="854"/>
      <c r="AB198" s="854"/>
      <c r="AC198" s="854"/>
      <c r="AD198" s="854"/>
      <c r="AE198" s="854"/>
      <c r="AF198" s="854"/>
    </row>
    <row r="199">
      <c r="A199" s="854"/>
      <c r="B199" s="854"/>
      <c r="C199" s="854"/>
      <c r="D199" s="855"/>
      <c r="E199" s="855"/>
      <c r="F199" s="855"/>
      <c r="G199" s="855"/>
      <c r="H199" s="855"/>
      <c r="I199" s="855"/>
      <c r="J199" s="855"/>
      <c r="K199" s="855"/>
      <c r="L199" s="855"/>
      <c r="M199" s="854"/>
      <c r="N199" s="854"/>
      <c r="O199" s="854"/>
      <c r="P199" s="854"/>
      <c r="Q199" s="854"/>
      <c r="R199" s="854"/>
      <c r="S199" s="854"/>
      <c r="T199" s="854"/>
      <c r="U199" s="854"/>
      <c r="V199" s="854"/>
      <c r="W199" s="854"/>
      <c r="X199" s="855"/>
      <c r="Y199" s="854"/>
      <c r="Z199" s="854"/>
      <c r="AA199" s="854"/>
      <c r="AB199" s="854"/>
      <c r="AC199" s="854"/>
      <c r="AD199" s="854"/>
      <c r="AE199" s="854"/>
      <c r="AF199" s="854"/>
    </row>
    <row r="200">
      <c r="A200" s="854"/>
      <c r="B200" s="854"/>
      <c r="C200" s="854"/>
      <c r="D200" s="855"/>
      <c r="E200" s="855"/>
      <c r="F200" s="855"/>
      <c r="G200" s="855"/>
      <c r="H200" s="855"/>
      <c r="I200" s="855"/>
      <c r="J200" s="855"/>
      <c r="K200" s="855"/>
      <c r="L200" s="855"/>
      <c r="M200" s="854"/>
      <c r="N200" s="854"/>
      <c r="O200" s="854"/>
      <c r="P200" s="854"/>
      <c r="Q200" s="854"/>
      <c r="R200" s="854"/>
      <c r="S200" s="854"/>
      <c r="T200" s="854"/>
      <c r="U200" s="854"/>
      <c r="V200" s="854"/>
      <c r="W200" s="854"/>
      <c r="X200" s="855"/>
      <c r="Y200" s="854"/>
      <c r="Z200" s="854"/>
      <c r="AA200" s="854"/>
      <c r="AB200" s="854"/>
      <c r="AC200" s="854"/>
      <c r="AD200" s="854"/>
      <c r="AE200" s="854"/>
      <c r="AF200" s="854"/>
    </row>
    <row r="201">
      <c r="A201" s="854"/>
      <c r="B201" s="854"/>
      <c r="C201" s="854"/>
      <c r="D201" s="855"/>
      <c r="E201" s="855"/>
      <c r="F201" s="855"/>
      <c r="G201" s="855"/>
      <c r="H201" s="855"/>
      <c r="I201" s="855"/>
      <c r="J201" s="855"/>
      <c r="K201" s="855"/>
      <c r="L201" s="855"/>
      <c r="M201" s="854"/>
      <c r="N201" s="854"/>
      <c r="O201" s="854"/>
      <c r="P201" s="854"/>
      <c r="Q201" s="854"/>
      <c r="R201" s="854"/>
      <c r="S201" s="854"/>
      <c r="T201" s="854"/>
      <c r="U201" s="854"/>
      <c r="V201" s="854"/>
      <c r="W201" s="854"/>
      <c r="X201" s="855"/>
      <c r="Y201" s="854"/>
      <c r="Z201" s="854"/>
      <c r="AA201" s="854"/>
      <c r="AB201" s="854"/>
      <c r="AC201" s="854"/>
      <c r="AD201" s="854"/>
      <c r="AE201" s="854"/>
      <c r="AF201" s="854"/>
    </row>
    <row r="202">
      <c r="A202" s="854"/>
      <c r="B202" s="854"/>
      <c r="C202" s="854"/>
      <c r="D202" s="855"/>
      <c r="E202" s="855"/>
      <c r="F202" s="855"/>
      <c r="G202" s="855"/>
      <c r="H202" s="855"/>
      <c r="I202" s="855"/>
      <c r="J202" s="855"/>
      <c r="K202" s="855"/>
      <c r="L202" s="855"/>
      <c r="M202" s="854"/>
      <c r="N202" s="854"/>
      <c r="O202" s="854"/>
      <c r="P202" s="854"/>
      <c r="Q202" s="854"/>
      <c r="R202" s="854"/>
      <c r="S202" s="854"/>
      <c r="T202" s="854"/>
      <c r="U202" s="854"/>
      <c r="V202" s="854"/>
      <c r="W202" s="854"/>
      <c r="X202" s="855"/>
      <c r="Y202" s="854"/>
      <c r="Z202" s="854"/>
      <c r="AA202" s="854"/>
      <c r="AB202" s="854"/>
      <c r="AC202" s="854"/>
      <c r="AD202" s="854"/>
      <c r="AE202" s="854"/>
      <c r="AF202" s="854"/>
    </row>
    <row r="203">
      <c r="A203" s="854"/>
      <c r="B203" s="854"/>
      <c r="C203" s="854"/>
      <c r="D203" s="855"/>
      <c r="E203" s="855"/>
      <c r="F203" s="855"/>
      <c r="G203" s="855"/>
      <c r="H203" s="855"/>
      <c r="I203" s="855"/>
      <c r="J203" s="855"/>
      <c r="K203" s="855"/>
      <c r="L203" s="855"/>
      <c r="M203" s="854"/>
      <c r="N203" s="854"/>
      <c r="O203" s="854"/>
      <c r="P203" s="854"/>
      <c r="Q203" s="854"/>
      <c r="R203" s="854"/>
      <c r="S203" s="854"/>
      <c r="T203" s="854"/>
      <c r="U203" s="854"/>
      <c r="V203" s="854"/>
      <c r="W203" s="854"/>
      <c r="X203" s="855"/>
      <c r="Y203" s="854"/>
      <c r="Z203" s="854"/>
      <c r="AA203" s="854"/>
      <c r="AB203" s="854"/>
      <c r="AC203" s="854"/>
      <c r="AD203" s="854"/>
      <c r="AE203" s="854"/>
      <c r="AF203" s="854"/>
    </row>
    <row r="204">
      <c r="A204" s="854"/>
      <c r="B204" s="854"/>
      <c r="C204" s="854"/>
      <c r="D204" s="855"/>
      <c r="E204" s="855"/>
      <c r="F204" s="855"/>
      <c r="G204" s="855"/>
      <c r="H204" s="855"/>
      <c r="I204" s="855"/>
      <c r="J204" s="855"/>
      <c r="K204" s="855"/>
      <c r="L204" s="855"/>
      <c r="M204" s="854"/>
      <c r="N204" s="854"/>
      <c r="O204" s="854"/>
      <c r="P204" s="854"/>
      <c r="Q204" s="854"/>
      <c r="R204" s="854"/>
      <c r="S204" s="854"/>
      <c r="T204" s="854"/>
      <c r="U204" s="854"/>
      <c r="V204" s="854"/>
      <c r="W204" s="854"/>
      <c r="X204" s="855"/>
      <c r="Y204" s="854"/>
      <c r="Z204" s="854"/>
      <c r="AA204" s="854"/>
      <c r="AB204" s="854"/>
      <c r="AC204" s="854"/>
      <c r="AD204" s="854"/>
      <c r="AE204" s="854"/>
      <c r="AF204" s="854"/>
    </row>
    <row r="205">
      <c r="A205" s="854"/>
      <c r="B205" s="854"/>
      <c r="C205" s="854"/>
      <c r="D205" s="855"/>
      <c r="E205" s="855"/>
      <c r="F205" s="855"/>
      <c r="G205" s="855"/>
      <c r="H205" s="855"/>
      <c r="I205" s="855"/>
      <c r="J205" s="855"/>
      <c r="K205" s="855"/>
      <c r="L205" s="855"/>
      <c r="M205" s="854"/>
      <c r="N205" s="854"/>
      <c r="O205" s="854"/>
      <c r="P205" s="854"/>
      <c r="Q205" s="854"/>
      <c r="R205" s="854"/>
      <c r="S205" s="854"/>
      <c r="T205" s="854"/>
      <c r="U205" s="854"/>
      <c r="V205" s="854"/>
      <c r="W205" s="854"/>
      <c r="X205" s="855"/>
      <c r="Y205" s="854"/>
      <c r="Z205" s="854"/>
      <c r="AA205" s="854"/>
      <c r="AB205" s="854"/>
      <c r="AC205" s="854"/>
      <c r="AD205" s="854"/>
      <c r="AE205" s="854"/>
      <c r="AF205" s="854"/>
    </row>
    <row r="206">
      <c r="A206" s="854"/>
      <c r="B206" s="854"/>
      <c r="C206" s="854"/>
      <c r="D206" s="855"/>
      <c r="E206" s="855"/>
      <c r="F206" s="855"/>
      <c r="G206" s="855"/>
      <c r="H206" s="855"/>
      <c r="I206" s="855"/>
      <c r="J206" s="855"/>
      <c r="K206" s="855"/>
      <c r="L206" s="855"/>
      <c r="M206" s="854"/>
      <c r="N206" s="854"/>
      <c r="O206" s="854"/>
      <c r="P206" s="854"/>
      <c r="Q206" s="854"/>
      <c r="R206" s="854"/>
      <c r="S206" s="854"/>
      <c r="T206" s="854"/>
      <c r="U206" s="854"/>
      <c r="V206" s="854"/>
      <c r="W206" s="854"/>
      <c r="X206" s="855"/>
      <c r="Y206" s="854"/>
      <c r="Z206" s="854"/>
      <c r="AA206" s="854"/>
      <c r="AB206" s="854"/>
      <c r="AC206" s="854"/>
      <c r="AD206" s="854"/>
      <c r="AE206" s="854"/>
      <c r="AF206" s="854"/>
    </row>
    <row r="207">
      <c r="A207" s="854"/>
      <c r="B207" s="854"/>
      <c r="C207" s="854"/>
      <c r="D207" s="855"/>
      <c r="E207" s="855"/>
      <c r="F207" s="855"/>
      <c r="G207" s="855"/>
      <c r="H207" s="855"/>
      <c r="I207" s="855"/>
      <c r="J207" s="855"/>
      <c r="K207" s="855"/>
      <c r="L207" s="855"/>
      <c r="M207" s="854"/>
      <c r="N207" s="854"/>
      <c r="O207" s="854"/>
      <c r="P207" s="854"/>
      <c r="Q207" s="854"/>
      <c r="R207" s="854"/>
      <c r="S207" s="854"/>
      <c r="T207" s="854"/>
      <c r="U207" s="854"/>
      <c r="V207" s="854"/>
      <c r="W207" s="854"/>
      <c r="X207" s="855"/>
      <c r="Y207" s="854"/>
      <c r="Z207" s="854"/>
      <c r="AA207" s="854"/>
      <c r="AB207" s="854"/>
      <c r="AC207" s="854"/>
      <c r="AD207" s="854"/>
      <c r="AE207" s="854"/>
      <c r="AF207" s="854"/>
    </row>
    <row r="208">
      <c r="A208" s="854"/>
      <c r="B208" s="854"/>
      <c r="C208" s="854"/>
      <c r="D208" s="855"/>
      <c r="E208" s="855"/>
      <c r="F208" s="855"/>
      <c r="G208" s="855"/>
      <c r="H208" s="855"/>
      <c r="I208" s="855"/>
      <c r="J208" s="855"/>
      <c r="K208" s="855"/>
      <c r="L208" s="855"/>
      <c r="M208" s="854"/>
      <c r="N208" s="854"/>
      <c r="O208" s="854"/>
      <c r="P208" s="854"/>
      <c r="Q208" s="854"/>
      <c r="R208" s="854"/>
      <c r="S208" s="854"/>
      <c r="T208" s="854"/>
      <c r="U208" s="854"/>
      <c r="V208" s="854"/>
      <c r="W208" s="854"/>
      <c r="X208" s="855"/>
      <c r="Y208" s="854"/>
      <c r="Z208" s="854"/>
      <c r="AA208" s="854"/>
      <c r="AB208" s="854"/>
      <c r="AC208" s="854"/>
      <c r="AD208" s="854"/>
      <c r="AE208" s="854"/>
      <c r="AF208" s="854"/>
    </row>
    <row r="209">
      <c r="A209" s="854"/>
      <c r="B209" s="854"/>
      <c r="C209" s="854"/>
      <c r="D209" s="855"/>
      <c r="E209" s="855"/>
      <c r="F209" s="855"/>
      <c r="G209" s="855"/>
      <c r="H209" s="855"/>
      <c r="I209" s="855"/>
      <c r="J209" s="855"/>
      <c r="K209" s="855"/>
      <c r="L209" s="855"/>
      <c r="M209" s="854"/>
      <c r="N209" s="854"/>
      <c r="O209" s="854"/>
      <c r="P209" s="854"/>
      <c r="Q209" s="854"/>
      <c r="R209" s="854"/>
      <c r="S209" s="854"/>
      <c r="T209" s="854"/>
      <c r="U209" s="854"/>
      <c r="V209" s="854"/>
      <c r="W209" s="854"/>
      <c r="X209" s="855"/>
      <c r="Y209" s="854"/>
      <c r="Z209" s="854"/>
      <c r="AA209" s="854"/>
      <c r="AB209" s="854"/>
      <c r="AC209" s="854"/>
      <c r="AD209" s="854"/>
      <c r="AE209" s="854"/>
      <c r="AF209" s="854"/>
    </row>
    <row r="210">
      <c r="A210" s="854"/>
      <c r="B210" s="854"/>
      <c r="C210" s="854"/>
      <c r="D210" s="855"/>
      <c r="E210" s="855"/>
      <c r="F210" s="855"/>
      <c r="G210" s="855"/>
      <c r="H210" s="855"/>
      <c r="I210" s="855"/>
      <c r="J210" s="855"/>
      <c r="K210" s="855"/>
      <c r="L210" s="855"/>
      <c r="M210" s="854"/>
      <c r="N210" s="854"/>
      <c r="O210" s="854"/>
      <c r="P210" s="854"/>
      <c r="Q210" s="854"/>
      <c r="R210" s="854"/>
      <c r="S210" s="854"/>
      <c r="T210" s="854"/>
      <c r="U210" s="854"/>
      <c r="V210" s="854"/>
      <c r="W210" s="854"/>
      <c r="X210" s="855"/>
      <c r="Y210" s="854"/>
      <c r="Z210" s="854"/>
      <c r="AA210" s="854"/>
      <c r="AB210" s="854"/>
      <c r="AC210" s="854"/>
      <c r="AD210" s="854"/>
      <c r="AE210" s="854"/>
      <c r="AF210" s="854"/>
    </row>
    <row r="211">
      <c r="A211" s="854"/>
      <c r="B211" s="854"/>
      <c r="C211" s="854"/>
      <c r="D211" s="855"/>
      <c r="E211" s="855"/>
      <c r="F211" s="855"/>
      <c r="G211" s="855"/>
      <c r="H211" s="855"/>
      <c r="I211" s="855"/>
      <c r="J211" s="855"/>
      <c r="K211" s="855"/>
      <c r="L211" s="855"/>
      <c r="M211" s="854"/>
      <c r="N211" s="854"/>
      <c r="O211" s="854"/>
      <c r="P211" s="854"/>
      <c r="Q211" s="854"/>
      <c r="R211" s="854"/>
      <c r="S211" s="854"/>
      <c r="T211" s="854"/>
      <c r="U211" s="854"/>
      <c r="V211" s="854"/>
      <c r="W211" s="854"/>
      <c r="X211" s="855"/>
      <c r="Y211" s="854"/>
      <c r="Z211" s="854"/>
      <c r="AA211" s="854"/>
      <c r="AB211" s="854"/>
      <c r="AC211" s="854"/>
      <c r="AD211" s="854"/>
      <c r="AE211" s="854"/>
      <c r="AF211" s="854"/>
    </row>
    <row r="212">
      <c r="A212" s="854"/>
      <c r="B212" s="854"/>
      <c r="C212" s="854"/>
      <c r="D212" s="855"/>
      <c r="E212" s="855"/>
      <c r="F212" s="855"/>
      <c r="G212" s="855"/>
      <c r="H212" s="855"/>
      <c r="I212" s="855"/>
      <c r="J212" s="855"/>
      <c r="K212" s="855"/>
      <c r="L212" s="855"/>
      <c r="M212" s="854"/>
      <c r="N212" s="854"/>
      <c r="O212" s="854"/>
      <c r="P212" s="854"/>
      <c r="Q212" s="854"/>
      <c r="R212" s="854"/>
      <c r="S212" s="854"/>
      <c r="T212" s="854"/>
      <c r="U212" s="854"/>
      <c r="V212" s="854"/>
      <c r="W212" s="854"/>
      <c r="X212" s="855"/>
      <c r="Y212" s="854"/>
      <c r="Z212" s="854"/>
      <c r="AA212" s="854"/>
      <c r="AB212" s="854"/>
      <c r="AC212" s="854"/>
      <c r="AD212" s="854"/>
      <c r="AE212" s="854"/>
      <c r="AF212" s="854"/>
    </row>
    <row r="213">
      <c r="A213" s="854"/>
      <c r="B213" s="854"/>
      <c r="C213" s="854"/>
      <c r="D213" s="855"/>
      <c r="E213" s="855"/>
      <c r="F213" s="855"/>
      <c r="G213" s="855"/>
      <c r="H213" s="855"/>
      <c r="I213" s="855"/>
      <c r="J213" s="855"/>
      <c r="K213" s="855"/>
      <c r="L213" s="855"/>
      <c r="M213" s="854"/>
      <c r="N213" s="854"/>
      <c r="O213" s="854"/>
      <c r="P213" s="854"/>
      <c r="Q213" s="854"/>
      <c r="R213" s="854"/>
      <c r="S213" s="854"/>
      <c r="T213" s="854"/>
      <c r="U213" s="854"/>
      <c r="V213" s="854"/>
      <c r="W213" s="854"/>
      <c r="X213" s="855"/>
      <c r="Y213" s="854"/>
      <c r="Z213" s="854"/>
      <c r="AA213" s="854"/>
      <c r="AB213" s="854"/>
      <c r="AC213" s="854"/>
      <c r="AD213" s="854"/>
      <c r="AE213" s="854"/>
      <c r="AF213" s="854"/>
    </row>
    <row r="214">
      <c r="A214" s="854"/>
      <c r="B214" s="854"/>
      <c r="C214" s="854"/>
      <c r="D214" s="855"/>
      <c r="E214" s="855"/>
      <c r="F214" s="855"/>
      <c r="G214" s="855"/>
      <c r="H214" s="855"/>
      <c r="I214" s="855"/>
      <c r="J214" s="855"/>
      <c r="K214" s="855"/>
      <c r="L214" s="855"/>
      <c r="M214" s="854"/>
      <c r="N214" s="854"/>
      <c r="O214" s="854"/>
      <c r="P214" s="854"/>
      <c r="Q214" s="854"/>
      <c r="R214" s="854"/>
      <c r="S214" s="854"/>
      <c r="T214" s="854"/>
      <c r="U214" s="854"/>
      <c r="V214" s="854"/>
      <c r="W214" s="854"/>
      <c r="X214" s="855"/>
      <c r="Y214" s="854"/>
      <c r="Z214" s="854"/>
      <c r="AA214" s="854"/>
      <c r="AB214" s="854"/>
      <c r="AC214" s="854"/>
      <c r="AD214" s="854"/>
      <c r="AE214" s="854"/>
      <c r="AF214" s="854"/>
    </row>
    <row r="215">
      <c r="A215" s="854"/>
      <c r="B215" s="854"/>
      <c r="C215" s="854"/>
      <c r="D215" s="855"/>
      <c r="E215" s="855"/>
      <c r="F215" s="855"/>
      <c r="G215" s="855"/>
      <c r="H215" s="855"/>
      <c r="I215" s="855"/>
      <c r="J215" s="855"/>
      <c r="K215" s="855"/>
      <c r="L215" s="855"/>
      <c r="M215" s="854"/>
      <c r="N215" s="854"/>
      <c r="O215" s="854"/>
      <c r="P215" s="854"/>
      <c r="Q215" s="854"/>
      <c r="R215" s="854"/>
      <c r="S215" s="854"/>
      <c r="T215" s="854"/>
      <c r="U215" s="854"/>
      <c r="V215" s="854"/>
      <c r="W215" s="854"/>
      <c r="X215" s="855"/>
      <c r="Y215" s="854"/>
      <c r="Z215" s="854"/>
      <c r="AA215" s="854"/>
      <c r="AB215" s="854"/>
      <c r="AC215" s="854"/>
      <c r="AD215" s="854"/>
      <c r="AE215" s="854"/>
      <c r="AF215" s="854"/>
    </row>
    <row r="216">
      <c r="A216" s="854"/>
      <c r="B216" s="854"/>
      <c r="C216" s="854"/>
      <c r="D216" s="855"/>
      <c r="E216" s="855"/>
      <c r="F216" s="855"/>
      <c r="G216" s="855"/>
      <c r="H216" s="855"/>
      <c r="I216" s="855"/>
      <c r="J216" s="855"/>
      <c r="K216" s="855"/>
      <c r="L216" s="855"/>
      <c r="M216" s="854"/>
      <c r="N216" s="854"/>
      <c r="O216" s="854"/>
      <c r="P216" s="854"/>
      <c r="Q216" s="854"/>
      <c r="R216" s="854"/>
      <c r="S216" s="854"/>
      <c r="T216" s="854"/>
      <c r="U216" s="854"/>
      <c r="V216" s="854"/>
      <c r="W216" s="854"/>
      <c r="X216" s="855"/>
      <c r="Y216" s="854"/>
      <c r="Z216" s="854"/>
      <c r="AA216" s="854"/>
      <c r="AB216" s="854"/>
      <c r="AC216" s="854"/>
      <c r="AD216" s="854"/>
      <c r="AE216" s="854"/>
      <c r="AF216" s="854"/>
    </row>
    <row r="217">
      <c r="A217" s="854"/>
      <c r="B217" s="854"/>
      <c r="C217" s="854"/>
      <c r="D217" s="855"/>
      <c r="E217" s="855"/>
      <c r="F217" s="855"/>
      <c r="G217" s="855"/>
      <c r="H217" s="855"/>
      <c r="I217" s="855"/>
      <c r="J217" s="855"/>
      <c r="K217" s="855"/>
      <c r="L217" s="855"/>
      <c r="M217" s="854"/>
      <c r="N217" s="854"/>
      <c r="O217" s="854"/>
      <c r="P217" s="854"/>
      <c r="Q217" s="854"/>
      <c r="R217" s="854"/>
      <c r="S217" s="854"/>
      <c r="T217" s="854"/>
      <c r="U217" s="854"/>
      <c r="V217" s="854"/>
      <c r="W217" s="854"/>
      <c r="X217" s="855"/>
      <c r="Y217" s="854"/>
      <c r="Z217" s="854"/>
      <c r="AA217" s="854"/>
      <c r="AB217" s="854"/>
      <c r="AC217" s="854"/>
      <c r="AD217" s="854"/>
      <c r="AE217" s="854"/>
      <c r="AF217" s="854"/>
    </row>
    <row r="218">
      <c r="A218" s="854"/>
      <c r="B218" s="854"/>
      <c r="C218" s="854"/>
      <c r="D218" s="855"/>
      <c r="E218" s="855"/>
      <c r="F218" s="855"/>
      <c r="G218" s="855"/>
      <c r="H218" s="855"/>
      <c r="I218" s="855"/>
      <c r="J218" s="855"/>
      <c r="K218" s="855"/>
      <c r="L218" s="855"/>
      <c r="M218" s="854"/>
      <c r="N218" s="854"/>
      <c r="O218" s="854"/>
      <c r="P218" s="854"/>
      <c r="Q218" s="854"/>
      <c r="R218" s="854"/>
      <c r="S218" s="854"/>
      <c r="T218" s="854"/>
      <c r="U218" s="854"/>
      <c r="V218" s="854"/>
      <c r="W218" s="854"/>
      <c r="X218" s="855"/>
      <c r="Y218" s="854"/>
      <c r="Z218" s="854"/>
      <c r="AA218" s="854"/>
      <c r="AB218" s="854"/>
      <c r="AC218" s="854"/>
      <c r="AD218" s="854"/>
      <c r="AE218" s="854"/>
      <c r="AF218" s="854"/>
    </row>
    <row r="219">
      <c r="A219" s="854"/>
      <c r="B219" s="854"/>
      <c r="C219" s="854"/>
      <c r="D219" s="855"/>
      <c r="E219" s="855"/>
      <c r="F219" s="855"/>
      <c r="G219" s="855"/>
      <c r="H219" s="855"/>
      <c r="I219" s="855"/>
      <c r="J219" s="855"/>
      <c r="K219" s="855"/>
      <c r="L219" s="855"/>
      <c r="M219" s="854"/>
      <c r="N219" s="854"/>
      <c r="O219" s="854"/>
      <c r="P219" s="854"/>
      <c r="Q219" s="854"/>
      <c r="R219" s="854"/>
      <c r="S219" s="854"/>
      <c r="T219" s="854"/>
      <c r="U219" s="854"/>
      <c r="V219" s="854"/>
      <c r="W219" s="854"/>
      <c r="X219" s="855"/>
      <c r="Y219" s="854"/>
      <c r="Z219" s="854"/>
      <c r="AA219" s="854"/>
      <c r="AB219" s="854"/>
      <c r="AC219" s="854"/>
      <c r="AD219" s="854"/>
      <c r="AE219" s="854"/>
      <c r="AF219" s="854"/>
    </row>
    <row r="220">
      <c r="A220" s="854"/>
      <c r="B220" s="854"/>
      <c r="C220" s="854"/>
      <c r="D220" s="855"/>
      <c r="E220" s="855"/>
      <c r="F220" s="855"/>
      <c r="G220" s="855"/>
      <c r="H220" s="855"/>
      <c r="I220" s="855"/>
      <c r="J220" s="855"/>
      <c r="K220" s="855"/>
      <c r="L220" s="855"/>
      <c r="M220" s="854"/>
      <c r="N220" s="854"/>
      <c r="O220" s="854"/>
      <c r="P220" s="854"/>
      <c r="Q220" s="854"/>
      <c r="R220" s="854"/>
      <c r="S220" s="854"/>
      <c r="T220" s="854"/>
      <c r="U220" s="854"/>
      <c r="V220" s="854"/>
      <c r="W220" s="854"/>
      <c r="X220" s="855"/>
      <c r="Y220" s="854"/>
      <c r="Z220" s="854"/>
      <c r="AA220" s="854"/>
      <c r="AB220" s="854"/>
      <c r="AC220" s="854"/>
      <c r="AD220" s="854"/>
      <c r="AE220" s="854"/>
      <c r="AF220" s="854"/>
    </row>
    <row r="221">
      <c r="A221" s="854"/>
      <c r="B221" s="854"/>
      <c r="C221" s="854"/>
      <c r="D221" s="855"/>
      <c r="E221" s="855"/>
      <c r="F221" s="855"/>
      <c r="G221" s="855"/>
      <c r="H221" s="855"/>
      <c r="I221" s="855"/>
      <c r="J221" s="855"/>
      <c r="K221" s="855"/>
      <c r="L221" s="855"/>
      <c r="M221" s="854"/>
      <c r="N221" s="854"/>
      <c r="O221" s="854"/>
      <c r="P221" s="854"/>
      <c r="Q221" s="854"/>
      <c r="R221" s="854"/>
      <c r="S221" s="854"/>
      <c r="T221" s="854"/>
      <c r="U221" s="854"/>
      <c r="V221" s="854"/>
      <c r="W221" s="854"/>
      <c r="X221" s="855"/>
      <c r="Y221" s="854"/>
      <c r="Z221" s="854"/>
      <c r="AA221" s="854"/>
      <c r="AB221" s="854"/>
      <c r="AC221" s="854"/>
      <c r="AD221" s="854"/>
      <c r="AE221" s="854"/>
      <c r="AF221" s="854"/>
    </row>
    <row r="222">
      <c r="A222" s="854"/>
      <c r="B222" s="854"/>
      <c r="C222" s="854"/>
      <c r="D222" s="855"/>
      <c r="E222" s="855"/>
      <c r="F222" s="855"/>
      <c r="G222" s="855"/>
      <c r="H222" s="855"/>
      <c r="I222" s="855"/>
      <c r="J222" s="855"/>
      <c r="K222" s="855"/>
      <c r="L222" s="855"/>
      <c r="M222" s="854"/>
      <c r="N222" s="854"/>
      <c r="O222" s="854"/>
      <c r="P222" s="854"/>
      <c r="Q222" s="854"/>
      <c r="R222" s="854"/>
      <c r="S222" s="854"/>
      <c r="T222" s="854"/>
      <c r="U222" s="854"/>
      <c r="V222" s="854"/>
      <c r="W222" s="854"/>
      <c r="X222" s="855"/>
      <c r="Y222" s="854"/>
      <c r="Z222" s="854"/>
      <c r="AA222" s="854"/>
      <c r="AB222" s="854"/>
      <c r="AC222" s="854"/>
      <c r="AD222" s="854"/>
      <c r="AE222" s="854"/>
      <c r="AF222" s="854"/>
    </row>
    <row r="223">
      <c r="A223" s="854"/>
      <c r="B223" s="854"/>
      <c r="C223" s="854"/>
      <c r="D223" s="855"/>
      <c r="E223" s="855"/>
      <c r="F223" s="855"/>
      <c r="G223" s="855"/>
      <c r="H223" s="855"/>
      <c r="I223" s="855"/>
      <c r="J223" s="855"/>
      <c r="K223" s="855"/>
      <c r="L223" s="855"/>
      <c r="M223" s="854"/>
      <c r="N223" s="854"/>
      <c r="O223" s="854"/>
      <c r="P223" s="854"/>
      <c r="Q223" s="854"/>
      <c r="R223" s="854"/>
      <c r="S223" s="854"/>
      <c r="T223" s="854"/>
      <c r="U223" s="854"/>
      <c r="V223" s="854"/>
      <c r="W223" s="854"/>
      <c r="X223" s="855"/>
      <c r="Y223" s="854"/>
      <c r="Z223" s="854"/>
      <c r="AA223" s="854"/>
      <c r="AB223" s="854"/>
      <c r="AC223" s="854"/>
      <c r="AD223" s="854"/>
      <c r="AE223" s="854"/>
      <c r="AF223" s="854"/>
    </row>
    <row r="224">
      <c r="A224" s="854"/>
      <c r="B224" s="854"/>
      <c r="C224" s="854"/>
      <c r="D224" s="855"/>
      <c r="E224" s="855"/>
      <c r="F224" s="855"/>
      <c r="G224" s="855"/>
      <c r="H224" s="855"/>
      <c r="I224" s="855"/>
      <c r="J224" s="855"/>
      <c r="K224" s="855"/>
      <c r="L224" s="855"/>
      <c r="M224" s="854"/>
      <c r="N224" s="854"/>
      <c r="O224" s="854"/>
      <c r="P224" s="854"/>
      <c r="Q224" s="854"/>
      <c r="R224" s="854"/>
      <c r="S224" s="854"/>
      <c r="T224" s="854"/>
      <c r="U224" s="854"/>
      <c r="V224" s="854"/>
      <c r="W224" s="854"/>
      <c r="X224" s="855"/>
      <c r="Y224" s="854"/>
      <c r="Z224" s="854"/>
      <c r="AA224" s="854"/>
      <c r="AB224" s="854"/>
      <c r="AC224" s="854"/>
      <c r="AD224" s="854"/>
      <c r="AE224" s="854"/>
      <c r="AF224" s="854"/>
    </row>
    <row r="225">
      <c r="A225" s="854"/>
      <c r="B225" s="854"/>
      <c r="C225" s="854"/>
      <c r="D225" s="855"/>
      <c r="E225" s="855"/>
      <c r="F225" s="855"/>
      <c r="G225" s="855"/>
      <c r="H225" s="855"/>
      <c r="I225" s="855"/>
      <c r="J225" s="855"/>
      <c r="K225" s="855"/>
      <c r="L225" s="855"/>
      <c r="M225" s="854"/>
      <c r="N225" s="854"/>
      <c r="O225" s="854"/>
      <c r="P225" s="854"/>
      <c r="Q225" s="854"/>
      <c r="R225" s="854"/>
      <c r="S225" s="854"/>
      <c r="T225" s="854"/>
      <c r="U225" s="854"/>
      <c r="V225" s="854"/>
      <c r="W225" s="854"/>
      <c r="X225" s="855"/>
      <c r="Y225" s="854"/>
      <c r="Z225" s="854"/>
      <c r="AA225" s="854"/>
      <c r="AB225" s="854"/>
      <c r="AC225" s="854"/>
      <c r="AD225" s="854"/>
      <c r="AE225" s="854"/>
      <c r="AF225" s="854"/>
    </row>
    <row r="226">
      <c r="A226" s="854"/>
      <c r="B226" s="854"/>
      <c r="C226" s="854"/>
      <c r="D226" s="855"/>
      <c r="E226" s="855"/>
      <c r="F226" s="855"/>
      <c r="G226" s="855"/>
      <c r="H226" s="855"/>
      <c r="I226" s="855"/>
      <c r="J226" s="855"/>
      <c r="K226" s="855"/>
      <c r="L226" s="855"/>
      <c r="M226" s="854"/>
      <c r="N226" s="854"/>
      <c r="O226" s="854"/>
      <c r="P226" s="854"/>
      <c r="Q226" s="854"/>
      <c r="R226" s="854"/>
      <c r="S226" s="854"/>
      <c r="T226" s="854"/>
      <c r="U226" s="854"/>
      <c r="V226" s="854"/>
      <c r="W226" s="854"/>
      <c r="X226" s="855"/>
      <c r="Y226" s="854"/>
      <c r="Z226" s="854"/>
      <c r="AA226" s="854"/>
      <c r="AB226" s="854"/>
      <c r="AC226" s="854"/>
      <c r="AD226" s="854"/>
      <c r="AE226" s="854"/>
      <c r="AF226" s="854"/>
    </row>
    <row r="227">
      <c r="A227" s="854"/>
      <c r="B227" s="854"/>
      <c r="C227" s="854"/>
      <c r="D227" s="855"/>
      <c r="E227" s="855"/>
      <c r="F227" s="855"/>
      <c r="G227" s="855"/>
      <c r="H227" s="855"/>
      <c r="I227" s="855"/>
      <c r="J227" s="855"/>
      <c r="K227" s="855"/>
      <c r="L227" s="855"/>
      <c r="M227" s="854"/>
      <c r="N227" s="854"/>
      <c r="O227" s="854"/>
      <c r="P227" s="854"/>
      <c r="Q227" s="854"/>
      <c r="R227" s="854"/>
      <c r="S227" s="854"/>
      <c r="T227" s="854"/>
      <c r="U227" s="854"/>
      <c r="V227" s="854"/>
      <c r="W227" s="854"/>
      <c r="X227" s="855"/>
      <c r="Y227" s="854"/>
      <c r="Z227" s="854"/>
      <c r="AA227" s="854"/>
      <c r="AB227" s="854"/>
      <c r="AC227" s="854"/>
      <c r="AD227" s="854"/>
      <c r="AE227" s="854"/>
      <c r="AF227" s="854"/>
    </row>
    <row r="228">
      <c r="A228" s="854"/>
      <c r="B228" s="854"/>
      <c r="C228" s="854"/>
      <c r="D228" s="855"/>
      <c r="E228" s="855"/>
      <c r="F228" s="855"/>
      <c r="G228" s="855"/>
      <c r="H228" s="855"/>
      <c r="I228" s="855"/>
      <c r="J228" s="855"/>
      <c r="K228" s="855"/>
      <c r="L228" s="855"/>
      <c r="M228" s="854"/>
      <c r="N228" s="854"/>
      <c r="O228" s="854"/>
      <c r="P228" s="854"/>
      <c r="Q228" s="854"/>
      <c r="R228" s="854"/>
      <c r="S228" s="854"/>
      <c r="T228" s="854"/>
      <c r="U228" s="854"/>
      <c r="V228" s="854"/>
      <c r="W228" s="854"/>
      <c r="X228" s="855"/>
      <c r="Y228" s="854"/>
      <c r="Z228" s="854"/>
      <c r="AA228" s="854"/>
      <c r="AB228" s="854"/>
      <c r="AC228" s="854"/>
      <c r="AD228" s="854"/>
      <c r="AE228" s="854"/>
      <c r="AF228" s="854"/>
    </row>
    <row r="229">
      <c r="A229" s="854"/>
      <c r="B229" s="854"/>
      <c r="C229" s="854"/>
      <c r="D229" s="855"/>
      <c r="E229" s="855"/>
      <c r="F229" s="855"/>
      <c r="G229" s="855"/>
      <c r="H229" s="855"/>
      <c r="I229" s="855"/>
      <c r="J229" s="855"/>
      <c r="K229" s="855"/>
      <c r="L229" s="855"/>
      <c r="M229" s="854"/>
      <c r="N229" s="854"/>
      <c r="O229" s="854"/>
      <c r="P229" s="854"/>
      <c r="Q229" s="854"/>
      <c r="R229" s="854"/>
      <c r="S229" s="854"/>
      <c r="T229" s="854"/>
      <c r="U229" s="854"/>
      <c r="V229" s="854"/>
      <c r="W229" s="854"/>
      <c r="X229" s="855"/>
      <c r="Y229" s="854"/>
      <c r="Z229" s="854"/>
      <c r="AA229" s="854"/>
      <c r="AB229" s="854"/>
      <c r="AC229" s="854"/>
      <c r="AD229" s="854"/>
      <c r="AE229" s="854"/>
      <c r="AF229" s="854"/>
    </row>
    <row r="230">
      <c r="A230" s="854"/>
      <c r="B230" s="854"/>
      <c r="C230" s="854"/>
      <c r="D230" s="855"/>
      <c r="E230" s="855"/>
      <c r="F230" s="855"/>
      <c r="G230" s="855"/>
      <c r="H230" s="855"/>
      <c r="I230" s="855"/>
      <c r="J230" s="855"/>
      <c r="K230" s="855"/>
      <c r="L230" s="855"/>
      <c r="M230" s="854"/>
      <c r="N230" s="854"/>
      <c r="O230" s="854"/>
      <c r="P230" s="854"/>
      <c r="Q230" s="854"/>
      <c r="R230" s="854"/>
      <c r="S230" s="854"/>
      <c r="T230" s="854"/>
      <c r="U230" s="854"/>
      <c r="V230" s="854"/>
      <c r="W230" s="854"/>
      <c r="X230" s="855"/>
      <c r="Y230" s="854"/>
      <c r="Z230" s="854"/>
      <c r="AA230" s="854"/>
      <c r="AB230" s="854"/>
      <c r="AC230" s="854"/>
      <c r="AD230" s="854"/>
      <c r="AE230" s="854"/>
      <c r="AF230" s="854"/>
    </row>
    <row r="231">
      <c r="A231" s="854"/>
      <c r="B231" s="854"/>
      <c r="C231" s="854"/>
      <c r="D231" s="855"/>
      <c r="E231" s="855"/>
      <c r="F231" s="855"/>
      <c r="G231" s="855"/>
      <c r="H231" s="855"/>
      <c r="I231" s="855"/>
      <c r="J231" s="855"/>
      <c r="K231" s="855"/>
      <c r="L231" s="855"/>
      <c r="M231" s="854"/>
      <c r="N231" s="854"/>
      <c r="O231" s="854"/>
      <c r="P231" s="854"/>
      <c r="Q231" s="854"/>
      <c r="R231" s="854"/>
      <c r="S231" s="854"/>
      <c r="T231" s="854"/>
      <c r="U231" s="854"/>
      <c r="V231" s="854"/>
      <c r="W231" s="854"/>
      <c r="X231" s="855"/>
      <c r="Y231" s="854"/>
      <c r="Z231" s="854"/>
      <c r="AA231" s="854"/>
      <c r="AB231" s="854"/>
      <c r="AC231" s="854"/>
      <c r="AD231" s="854"/>
      <c r="AE231" s="854"/>
      <c r="AF231" s="854"/>
    </row>
    <row r="232">
      <c r="A232" s="854"/>
      <c r="B232" s="854"/>
      <c r="C232" s="854"/>
      <c r="D232" s="855"/>
      <c r="E232" s="855"/>
      <c r="F232" s="855"/>
      <c r="G232" s="855"/>
      <c r="H232" s="855"/>
      <c r="I232" s="855"/>
      <c r="J232" s="855"/>
      <c r="K232" s="855"/>
      <c r="L232" s="855"/>
      <c r="M232" s="854"/>
      <c r="N232" s="854"/>
      <c r="O232" s="854"/>
      <c r="P232" s="854"/>
      <c r="Q232" s="854"/>
      <c r="R232" s="854"/>
      <c r="S232" s="854"/>
      <c r="T232" s="854"/>
      <c r="U232" s="854"/>
      <c r="V232" s="854"/>
      <c r="W232" s="854"/>
      <c r="X232" s="855"/>
      <c r="Y232" s="854"/>
      <c r="Z232" s="854"/>
      <c r="AA232" s="854"/>
      <c r="AB232" s="854"/>
      <c r="AC232" s="854"/>
      <c r="AD232" s="854"/>
      <c r="AE232" s="854"/>
      <c r="AF232" s="854"/>
    </row>
    <row r="233">
      <c r="A233" s="854"/>
      <c r="B233" s="854"/>
      <c r="C233" s="854"/>
      <c r="D233" s="855"/>
      <c r="E233" s="855"/>
      <c r="F233" s="855"/>
      <c r="G233" s="855"/>
      <c r="H233" s="855"/>
      <c r="I233" s="855"/>
      <c r="J233" s="855"/>
      <c r="K233" s="855"/>
      <c r="L233" s="855"/>
      <c r="M233" s="854"/>
      <c r="N233" s="854"/>
      <c r="O233" s="854"/>
      <c r="P233" s="854"/>
      <c r="Q233" s="854"/>
      <c r="R233" s="854"/>
      <c r="S233" s="854"/>
      <c r="T233" s="854"/>
      <c r="U233" s="854"/>
      <c r="V233" s="854"/>
      <c r="W233" s="854"/>
      <c r="X233" s="855"/>
      <c r="Y233" s="854"/>
      <c r="Z233" s="854"/>
      <c r="AA233" s="854"/>
      <c r="AB233" s="854"/>
      <c r="AC233" s="854"/>
      <c r="AD233" s="854"/>
      <c r="AE233" s="854"/>
      <c r="AF233" s="854"/>
    </row>
    <row r="234">
      <c r="A234" s="854"/>
      <c r="B234" s="854"/>
      <c r="C234" s="854"/>
      <c r="D234" s="855"/>
      <c r="E234" s="855"/>
      <c r="F234" s="855"/>
      <c r="G234" s="855"/>
      <c r="H234" s="855"/>
      <c r="I234" s="855"/>
      <c r="J234" s="855"/>
      <c r="K234" s="855"/>
      <c r="L234" s="855"/>
      <c r="M234" s="854"/>
      <c r="N234" s="854"/>
      <c r="O234" s="854"/>
      <c r="P234" s="854"/>
      <c r="Q234" s="854"/>
      <c r="R234" s="854"/>
      <c r="S234" s="854"/>
      <c r="T234" s="854"/>
      <c r="U234" s="854"/>
      <c r="V234" s="854"/>
      <c r="W234" s="854"/>
      <c r="X234" s="855"/>
      <c r="Y234" s="854"/>
      <c r="Z234" s="854"/>
      <c r="AA234" s="854"/>
      <c r="AB234" s="854"/>
      <c r="AC234" s="854"/>
      <c r="AD234" s="854"/>
      <c r="AE234" s="854"/>
      <c r="AF234" s="854"/>
    </row>
    <row r="235">
      <c r="A235" s="854"/>
      <c r="B235" s="854"/>
      <c r="C235" s="854"/>
      <c r="D235" s="855"/>
      <c r="E235" s="855"/>
      <c r="F235" s="855"/>
      <c r="G235" s="855"/>
      <c r="H235" s="855"/>
      <c r="I235" s="855"/>
      <c r="J235" s="855"/>
      <c r="K235" s="855"/>
      <c r="L235" s="855"/>
      <c r="M235" s="854"/>
      <c r="N235" s="854"/>
      <c r="O235" s="854"/>
      <c r="P235" s="854"/>
      <c r="Q235" s="854"/>
      <c r="R235" s="854"/>
      <c r="S235" s="854"/>
      <c r="T235" s="854"/>
      <c r="U235" s="854"/>
      <c r="V235" s="854"/>
      <c r="W235" s="854"/>
      <c r="X235" s="855"/>
      <c r="Y235" s="854"/>
      <c r="Z235" s="854"/>
      <c r="AA235" s="854"/>
      <c r="AB235" s="854"/>
      <c r="AC235" s="854"/>
      <c r="AD235" s="854"/>
      <c r="AE235" s="854"/>
      <c r="AF235" s="854"/>
    </row>
    <row r="236">
      <c r="A236" s="854"/>
      <c r="B236" s="854"/>
      <c r="C236" s="854"/>
      <c r="D236" s="855"/>
      <c r="E236" s="855"/>
      <c r="F236" s="855"/>
      <c r="G236" s="855"/>
      <c r="H236" s="855"/>
      <c r="I236" s="855"/>
      <c r="J236" s="855"/>
      <c r="K236" s="855"/>
      <c r="L236" s="855"/>
      <c r="M236" s="854"/>
      <c r="N236" s="854"/>
      <c r="O236" s="854"/>
      <c r="P236" s="854"/>
      <c r="Q236" s="854"/>
      <c r="R236" s="854"/>
      <c r="S236" s="854"/>
      <c r="T236" s="854"/>
      <c r="U236" s="854"/>
      <c r="V236" s="854"/>
      <c r="W236" s="854"/>
      <c r="X236" s="855"/>
      <c r="Y236" s="854"/>
      <c r="Z236" s="854"/>
      <c r="AA236" s="854"/>
      <c r="AB236" s="854"/>
      <c r="AC236" s="854"/>
      <c r="AD236" s="854"/>
      <c r="AE236" s="854"/>
      <c r="AF236" s="854"/>
    </row>
    <row r="237">
      <c r="A237" s="854"/>
      <c r="B237" s="854"/>
      <c r="C237" s="854"/>
      <c r="D237" s="855"/>
      <c r="E237" s="855"/>
      <c r="F237" s="855"/>
      <c r="G237" s="855"/>
      <c r="H237" s="855"/>
      <c r="I237" s="855"/>
      <c r="J237" s="855"/>
      <c r="K237" s="855"/>
      <c r="L237" s="855"/>
      <c r="M237" s="854"/>
      <c r="N237" s="854"/>
      <c r="O237" s="854"/>
      <c r="P237" s="854"/>
      <c r="Q237" s="854"/>
      <c r="R237" s="854"/>
      <c r="S237" s="854"/>
      <c r="T237" s="854"/>
      <c r="U237" s="854"/>
      <c r="V237" s="854"/>
      <c r="W237" s="854"/>
      <c r="X237" s="855"/>
      <c r="Y237" s="854"/>
      <c r="Z237" s="854"/>
      <c r="AA237" s="854"/>
      <c r="AB237" s="854"/>
      <c r="AC237" s="854"/>
      <c r="AD237" s="854"/>
      <c r="AE237" s="854"/>
      <c r="AF237" s="854"/>
    </row>
    <row r="238">
      <c r="A238" s="854"/>
      <c r="B238" s="854"/>
      <c r="C238" s="854"/>
      <c r="D238" s="855"/>
      <c r="E238" s="855"/>
      <c r="F238" s="855"/>
      <c r="G238" s="855"/>
      <c r="H238" s="855"/>
      <c r="I238" s="855"/>
      <c r="J238" s="855"/>
      <c r="K238" s="855"/>
      <c r="L238" s="855"/>
      <c r="M238" s="854"/>
      <c r="N238" s="854"/>
      <c r="O238" s="854"/>
      <c r="P238" s="854"/>
      <c r="Q238" s="854"/>
      <c r="R238" s="854"/>
      <c r="S238" s="854"/>
      <c r="T238" s="854"/>
      <c r="U238" s="854"/>
      <c r="V238" s="854"/>
      <c r="W238" s="854"/>
      <c r="X238" s="855"/>
      <c r="Y238" s="854"/>
      <c r="Z238" s="854"/>
      <c r="AA238" s="854"/>
      <c r="AB238" s="854"/>
      <c r="AC238" s="854"/>
      <c r="AD238" s="854"/>
      <c r="AE238" s="854"/>
      <c r="AF238" s="854"/>
    </row>
    <row r="239">
      <c r="A239" s="854"/>
      <c r="B239" s="854"/>
      <c r="C239" s="854"/>
      <c r="D239" s="855"/>
      <c r="E239" s="855"/>
      <c r="F239" s="855"/>
      <c r="G239" s="855"/>
      <c r="H239" s="855"/>
      <c r="I239" s="855"/>
      <c r="J239" s="855"/>
      <c r="K239" s="855"/>
      <c r="L239" s="855"/>
      <c r="M239" s="854"/>
      <c r="N239" s="854"/>
      <c r="O239" s="854"/>
      <c r="P239" s="854"/>
      <c r="Q239" s="854"/>
      <c r="R239" s="854"/>
      <c r="S239" s="854"/>
      <c r="T239" s="854"/>
      <c r="U239" s="854"/>
      <c r="V239" s="854"/>
      <c r="W239" s="854"/>
      <c r="X239" s="855"/>
      <c r="Y239" s="854"/>
      <c r="Z239" s="854"/>
      <c r="AA239" s="854"/>
      <c r="AB239" s="854"/>
      <c r="AC239" s="854"/>
      <c r="AD239" s="854"/>
      <c r="AE239" s="854"/>
      <c r="AF239" s="854"/>
    </row>
    <row r="240">
      <c r="A240" s="854"/>
      <c r="B240" s="854"/>
      <c r="C240" s="854"/>
      <c r="D240" s="855"/>
      <c r="E240" s="855"/>
      <c r="F240" s="855"/>
      <c r="G240" s="855"/>
      <c r="H240" s="855"/>
      <c r="I240" s="855"/>
      <c r="J240" s="855"/>
      <c r="K240" s="855"/>
      <c r="L240" s="855"/>
      <c r="M240" s="854"/>
      <c r="N240" s="854"/>
      <c r="O240" s="854"/>
      <c r="P240" s="854"/>
      <c r="Q240" s="854"/>
      <c r="R240" s="854"/>
      <c r="S240" s="854"/>
      <c r="T240" s="854"/>
      <c r="U240" s="854"/>
      <c r="V240" s="854"/>
      <c r="W240" s="854"/>
      <c r="X240" s="855"/>
      <c r="Y240" s="854"/>
      <c r="Z240" s="854"/>
      <c r="AA240" s="854"/>
      <c r="AB240" s="854"/>
      <c r="AC240" s="854"/>
      <c r="AD240" s="854"/>
      <c r="AE240" s="854"/>
      <c r="AF240" s="854"/>
    </row>
    <row r="241">
      <c r="A241" s="854"/>
      <c r="B241" s="854"/>
      <c r="C241" s="854"/>
      <c r="D241" s="855"/>
      <c r="E241" s="855"/>
      <c r="F241" s="855"/>
      <c r="G241" s="855"/>
      <c r="H241" s="855"/>
      <c r="I241" s="855"/>
      <c r="J241" s="855"/>
      <c r="K241" s="855"/>
      <c r="L241" s="855"/>
      <c r="M241" s="854"/>
      <c r="N241" s="854"/>
      <c r="O241" s="854"/>
      <c r="P241" s="854"/>
      <c r="Q241" s="854"/>
      <c r="R241" s="854"/>
      <c r="S241" s="854"/>
      <c r="T241" s="854"/>
      <c r="U241" s="854"/>
      <c r="V241" s="854"/>
      <c r="W241" s="854"/>
      <c r="X241" s="855"/>
      <c r="Y241" s="854"/>
      <c r="Z241" s="854"/>
      <c r="AA241" s="854"/>
      <c r="AB241" s="854"/>
      <c r="AC241" s="854"/>
      <c r="AD241" s="854"/>
      <c r="AE241" s="854"/>
      <c r="AF241" s="854"/>
    </row>
    <row r="242">
      <c r="A242" s="854"/>
      <c r="B242" s="854"/>
      <c r="C242" s="854"/>
      <c r="D242" s="855"/>
      <c r="E242" s="855"/>
      <c r="F242" s="855"/>
      <c r="G242" s="855"/>
      <c r="H242" s="855"/>
      <c r="I242" s="855"/>
      <c r="J242" s="855"/>
      <c r="K242" s="855"/>
      <c r="L242" s="855"/>
      <c r="M242" s="854"/>
      <c r="N242" s="854"/>
      <c r="O242" s="854"/>
      <c r="P242" s="854"/>
      <c r="Q242" s="854"/>
      <c r="R242" s="854"/>
      <c r="S242" s="854"/>
      <c r="T242" s="854"/>
      <c r="U242" s="854"/>
      <c r="V242" s="854"/>
      <c r="W242" s="854"/>
      <c r="X242" s="855"/>
      <c r="Y242" s="854"/>
      <c r="Z242" s="854"/>
      <c r="AA242" s="854"/>
      <c r="AB242" s="854"/>
      <c r="AC242" s="854"/>
      <c r="AD242" s="854"/>
      <c r="AE242" s="854"/>
      <c r="AF242" s="854"/>
    </row>
    <row r="243">
      <c r="A243" s="854"/>
      <c r="B243" s="854"/>
      <c r="C243" s="854"/>
      <c r="D243" s="855"/>
      <c r="E243" s="855"/>
      <c r="F243" s="855"/>
      <c r="G243" s="855"/>
      <c r="H243" s="855"/>
      <c r="I243" s="855"/>
      <c r="J243" s="855"/>
      <c r="K243" s="855"/>
      <c r="L243" s="855"/>
      <c r="M243" s="854"/>
      <c r="N243" s="854"/>
      <c r="O243" s="854"/>
      <c r="P243" s="854"/>
      <c r="Q243" s="854"/>
      <c r="R243" s="854"/>
      <c r="S243" s="854"/>
      <c r="T243" s="854"/>
      <c r="U243" s="854"/>
      <c r="V243" s="854"/>
      <c r="W243" s="854"/>
      <c r="X243" s="855"/>
      <c r="Y243" s="854"/>
      <c r="Z243" s="854"/>
      <c r="AA243" s="854"/>
      <c r="AB243" s="854"/>
      <c r="AC243" s="854"/>
      <c r="AD243" s="854"/>
      <c r="AE243" s="854"/>
      <c r="AF243" s="854"/>
    </row>
    <row r="244">
      <c r="A244" s="854"/>
      <c r="B244" s="854"/>
      <c r="C244" s="854"/>
      <c r="D244" s="855"/>
      <c r="E244" s="855"/>
      <c r="F244" s="855"/>
      <c r="G244" s="855"/>
      <c r="H244" s="855"/>
      <c r="I244" s="855"/>
      <c r="J244" s="855"/>
      <c r="K244" s="855"/>
      <c r="L244" s="855"/>
      <c r="M244" s="854"/>
      <c r="N244" s="854"/>
      <c r="O244" s="854"/>
      <c r="P244" s="854"/>
      <c r="Q244" s="854"/>
      <c r="R244" s="854"/>
      <c r="S244" s="854"/>
      <c r="T244" s="854"/>
      <c r="U244" s="854"/>
      <c r="V244" s="854"/>
      <c r="W244" s="854"/>
      <c r="X244" s="855"/>
      <c r="Y244" s="854"/>
      <c r="Z244" s="854"/>
      <c r="AA244" s="854"/>
      <c r="AB244" s="854"/>
      <c r="AC244" s="854"/>
      <c r="AD244" s="854"/>
      <c r="AE244" s="854"/>
      <c r="AF244" s="854"/>
    </row>
    <row r="245">
      <c r="A245" s="854"/>
      <c r="B245" s="854"/>
      <c r="C245" s="854"/>
      <c r="D245" s="855"/>
      <c r="E245" s="855"/>
      <c r="F245" s="855"/>
      <c r="G245" s="855"/>
      <c r="H245" s="855"/>
      <c r="I245" s="855"/>
      <c r="J245" s="855"/>
      <c r="K245" s="855"/>
      <c r="L245" s="855"/>
      <c r="M245" s="854"/>
      <c r="N245" s="854"/>
      <c r="O245" s="854"/>
      <c r="P245" s="854"/>
      <c r="Q245" s="854"/>
      <c r="R245" s="854"/>
      <c r="S245" s="854"/>
      <c r="T245" s="854"/>
      <c r="U245" s="854"/>
      <c r="V245" s="854"/>
      <c r="W245" s="854"/>
      <c r="X245" s="855"/>
      <c r="Y245" s="854"/>
      <c r="Z245" s="854"/>
      <c r="AA245" s="854"/>
      <c r="AB245" s="854"/>
      <c r="AC245" s="854"/>
      <c r="AD245" s="854"/>
      <c r="AE245" s="854"/>
      <c r="AF245" s="854"/>
    </row>
    <row r="246">
      <c r="A246" s="854"/>
      <c r="B246" s="854"/>
      <c r="C246" s="854"/>
      <c r="D246" s="855"/>
      <c r="E246" s="855"/>
      <c r="F246" s="855"/>
      <c r="G246" s="855"/>
      <c r="H246" s="855"/>
      <c r="I246" s="855"/>
      <c r="J246" s="855"/>
      <c r="K246" s="855"/>
      <c r="L246" s="855"/>
      <c r="M246" s="854"/>
      <c r="N246" s="854"/>
      <c r="O246" s="854"/>
      <c r="P246" s="854"/>
      <c r="Q246" s="854"/>
      <c r="R246" s="854"/>
      <c r="S246" s="854"/>
      <c r="T246" s="854"/>
      <c r="U246" s="854"/>
      <c r="V246" s="854"/>
      <c r="W246" s="854"/>
      <c r="X246" s="855"/>
      <c r="Y246" s="854"/>
      <c r="Z246" s="854"/>
      <c r="AA246" s="854"/>
      <c r="AB246" s="854"/>
      <c r="AC246" s="854"/>
      <c r="AD246" s="854"/>
      <c r="AE246" s="854"/>
      <c r="AF246" s="854"/>
    </row>
    <row r="247">
      <c r="A247" s="854"/>
      <c r="B247" s="854"/>
      <c r="C247" s="854"/>
      <c r="D247" s="855"/>
      <c r="E247" s="855"/>
      <c r="F247" s="855"/>
      <c r="G247" s="855"/>
      <c r="H247" s="855"/>
      <c r="I247" s="855"/>
      <c r="J247" s="855"/>
      <c r="K247" s="855"/>
      <c r="L247" s="855"/>
      <c r="M247" s="854"/>
      <c r="N247" s="854"/>
      <c r="O247" s="854"/>
      <c r="P247" s="854"/>
      <c r="Q247" s="854"/>
      <c r="R247" s="854"/>
      <c r="S247" s="854"/>
      <c r="T247" s="854"/>
      <c r="U247" s="854"/>
      <c r="V247" s="854"/>
      <c r="W247" s="854"/>
      <c r="X247" s="855"/>
      <c r="Y247" s="854"/>
      <c r="Z247" s="854"/>
      <c r="AA247" s="854"/>
      <c r="AB247" s="854"/>
      <c r="AC247" s="854"/>
      <c r="AD247" s="854"/>
      <c r="AE247" s="854"/>
      <c r="AF247" s="854"/>
    </row>
    <row r="248">
      <c r="A248" s="854"/>
      <c r="B248" s="854"/>
      <c r="C248" s="854"/>
      <c r="D248" s="855"/>
      <c r="E248" s="855"/>
      <c r="F248" s="855"/>
      <c r="G248" s="855"/>
      <c r="H248" s="855"/>
      <c r="I248" s="855"/>
      <c r="J248" s="855"/>
      <c r="K248" s="855"/>
      <c r="L248" s="855"/>
      <c r="M248" s="854"/>
      <c r="N248" s="854"/>
      <c r="O248" s="854"/>
      <c r="P248" s="854"/>
      <c r="Q248" s="854"/>
      <c r="R248" s="854"/>
      <c r="S248" s="854"/>
      <c r="T248" s="854"/>
      <c r="U248" s="854"/>
      <c r="V248" s="854"/>
      <c r="W248" s="854"/>
      <c r="X248" s="855"/>
      <c r="Y248" s="854"/>
      <c r="Z248" s="854"/>
      <c r="AA248" s="854"/>
      <c r="AB248" s="854"/>
      <c r="AC248" s="854"/>
      <c r="AD248" s="854"/>
      <c r="AE248" s="854"/>
      <c r="AF248" s="854"/>
    </row>
    <row r="249">
      <c r="A249" s="854"/>
      <c r="B249" s="854"/>
      <c r="C249" s="854"/>
      <c r="D249" s="855"/>
      <c r="E249" s="855"/>
      <c r="F249" s="855"/>
      <c r="G249" s="855"/>
      <c r="H249" s="855"/>
      <c r="I249" s="855"/>
      <c r="J249" s="855"/>
      <c r="K249" s="855"/>
      <c r="L249" s="855"/>
      <c r="M249" s="854"/>
      <c r="N249" s="854"/>
      <c r="O249" s="854"/>
      <c r="P249" s="854"/>
      <c r="Q249" s="854"/>
      <c r="R249" s="854"/>
      <c r="S249" s="854"/>
      <c r="T249" s="854"/>
      <c r="U249" s="854"/>
      <c r="V249" s="854"/>
      <c r="W249" s="854"/>
      <c r="X249" s="855"/>
      <c r="Y249" s="854"/>
      <c r="Z249" s="854"/>
      <c r="AA249" s="854"/>
      <c r="AB249" s="854"/>
      <c r="AC249" s="854"/>
      <c r="AD249" s="854"/>
      <c r="AE249" s="854"/>
      <c r="AF249" s="854"/>
    </row>
    <row r="250">
      <c r="A250" s="854"/>
      <c r="B250" s="854"/>
      <c r="C250" s="854"/>
      <c r="D250" s="855"/>
      <c r="E250" s="855"/>
      <c r="F250" s="855"/>
      <c r="G250" s="855"/>
      <c r="H250" s="855"/>
      <c r="I250" s="855"/>
      <c r="J250" s="855"/>
      <c r="K250" s="855"/>
      <c r="L250" s="855"/>
      <c r="M250" s="854"/>
      <c r="N250" s="854"/>
      <c r="O250" s="854"/>
      <c r="P250" s="854"/>
      <c r="Q250" s="854"/>
      <c r="R250" s="854"/>
      <c r="S250" s="854"/>
      <c r="T250" s="854"/>
      <c r="U250" s="854"/>
      <c r="V250" s="854"/>
      <c r="W250" s="854"/>
      <c r="X250" s="855"/>
      <c r="Y250" s="854"/>
      <c r="Z250" s="854"/>
      <c r="AA250" s="854"/>
      <c r="AB250" s="854"/>
      <c r="AC250" s="854"/>
      <c r="AD250" s="854"/>
      <c r="AE250" s="854"/>
      <c r="AF250" s="854"/>
    </row>
    <row r="251">
      <c r="A251" s="854"/>
      <c r="B251" s="854"/>
      <c r="C251" s="854"/>
      <c r="D251" s="855"/>
      <c r="E251" s="855"/>
      <c r="F251" s="855"/>
      <c r="G251" s="855"/>
      <c r="H251" s="855"/>
      <c r="I251" s="855"/>
      <c r="J251" s="855"/>
      <c r="K251" s="855"/>
      <c r="L251" s="855"/>
      <c r="M251" s="854"/>
      <c r="N251" s="854"/>
      <c r="O251" s="854"/>
      <c r="P251" s="854"/>
      <c r="Q251" s="854"/>
      <c r="R251" s="854"/>
      <c r="S251" s="854"/>
      <c r="T251" s="854"/>
      <c r="U251" s="854"/>
      <c r="V251" s="854"/>
      <c r="W251" s="854"/>
      <c r="X251" s="855"/>
      <c r="Y251" s="854"/>
      <c r="Z251" s="854"/>
      <c r="AA251" s="854"/>
      <c r="AB251" s="854"/>
      <c r="AC251" s="854"/>
      <c r="AD251" s="854"/>
      <c r="AE251" s="854"/>
      <c r="AF251" s="854"/>
    </row>
    <row r="252">
      <c r="A252" s="854"/>
      <c r="B252" s="854"/>
      <c r="C252" s="854"/>
      <c r="D252" s="855"/>
      <c r="E252" s="855"/>
      <c r="F252" s="855"/>
      <c r="G252" s="855"/>
      <c r="H252" s="855"/>
      <c r="I252" s="855"/>
      <c r="J252" s="855"/>
      <c r="K252" s="855"/>
      <c r="L252" s="855"/>
      <c r="M252" s="854"/>
      <c r="N252" s="854"/>
      <c r="O252" s="854"/>
      <c r="P252" s="854"/>
      <c r="Q252" s="854"/>
      <c r="R252" s="854"/>
      <c r="S252" s="854"/>
      <c r="T252" s="854"/>
      <c r="U252" s="854"/>
      <c r="V252" s="854"/>
      <c r="W252" s="854"/>
      <c r="X252" s="855"/>
      <c r="Y252" s="854"/>
      <c r="Z252" s="854"/>
      <c r="AA252" s="854"/>
      <c r="AB252" s="854"/>
      <c r="AC252" s="854"/>
      <c r="AD252" s="854"/>
      <c r="AE252" s="854"/>
      <c r="AF252" s="854"/>
    </row>
    <row r="253">
      <c r="A253" s="854"/>
      <c r="B253" s="854"/>
      <c r="C253" s="854"/>
      <c r="D253" s="855"/>
      <c r="E253" s="855"/>
      <c r="F253" s="855"/>
      <c r="G253" s="855"/>
      <c r="H253" s="855"/>
      <c r="I253" s="855"/>
      <c r="J253" s="855"/>
      <c r="K253" s="855"/>
      <c r="L253" s="855"/>
      <c r="M253" s="854"/>
      <c r="N253" s="854"/>
      <c r="O253" s="854"/>
      <c r="P253" s="854"/>
      <c r="Q253" s="854"/>
      <c r="R253" s="854"/>
      <c r="S253" s="854"/>
      <c r="T253" s="854"/>
      <c r="U253" s="854"/>
      <c r="V253" s="854"/>
      <c r="W253" s="854"/>
      <c r="X253" s="855"/>
      <c r="Y253" s="854"/>
      <c r="Z253" s="854"/>
      <c r="AA253" s="854"/>
      <c r="AB253" s="854"/>
      <c r="AC253" s="854"/>
      <c r="AD253" s="854"/>
      <c r="AE253" s="854"/>
      <c r="AF253" s="854"/>
    </row>
    <row r="254">
      <c r="A254" s="854"/>
      <c r="B254" s="854"/>
      <c r="C254" s="854"/>
      <c r="D254" s="855"/>
      <c r="E254" s="855"/>
      <c r="F254" s="855"/>
      <c r="G254" s="855"/>
      <c r="H254" s="855"/>
      <c r="I254" s="855"/>
      <c r="J254" s="855"/>
      <c r="K254" s="855"/>
      <c r="L254" s="855"/>
      <c r="M254" s="854"/>
      <c r="N254" s="854"/>
      <c r="O254" s="854"/>
      <c r="P254" s="854"/>
      <c r="Q254" s="854"/>
      <c r="R254" s="854"/>
      <c r="S254" s="854"/>
      <c r="T254" s="854"/>
      <c r="U254" s="854"/>
      <c r="V254" s="854"/>
      <c r="W254" s="854"/>
      <c r="X254" s="855"/>
      <c r="Y254" s="854"/>
      <c r="Z254" s="854"/>
      <c r="AA254" s="854"/>
      <c r="AB254" s="854"/>
      <c r="AC254" s="854"/>
      <c r="AD254" s="854"/>
      <c r="AE254" s="854"/>
      <c r="AF254" s="854"/>
    </row>
    <row r="255">
      <c r="A255" s="854"/>
      <c r="B255" s="854"/>
      <c r="C255" s="854"/>
      <c r="D255" s="855"/>
      <c r="E255" s="855"/>
      <c r="F255" s="855"/>
      <c r="G255" s="855"/>
      <c r="H255" s="855"/>
      <c r="I255" s="855"/>
      <c r="J255" s="855"/>
      <c r="K255" s="855"/>
      <c r="L255" s="855"/>
      <c r="M255" s="854"/>
      <c r="N255" s="854"/>
      <c r="O255" s="854"/>
      <c r="P255" s="854"/>
      <c r="Q255" s="854"/>
      <c r="R255" s="854"/>
      <c r="S255" s="854"/>
      <c r="T255" s="854"/>
      <c r="U255" s="854"/>
      <c r="V255" s="854"/>
      <c r="W255" s="854"/>
      <c r="X255" s="855"/>
      <c r="Y255" s="854"/>
      <c r="Z255" s="854"/>
      <c r="AA255" s="854"/>
      <c r="AB255" s="854"/>
      <c r="AC255" s="854"/>
      <c r="AD255" s="854"/>
      <c r="AE255" s="854"/>
      <c r="AF255" s="854"/>
    </row>
    <row r="256">
      <c r="A256" s="854"/>
      <c r="B256" s="854"/>
      <c r="C256" s="854"/>
      <c r="D256" s="855"/>
      <c r="E256" s="855"/>
      <c r="F256" s="855"/>
      <c r="G256" s="855"/>
      <c r="H256" s="855"/>
      <c r="I256" s="855"/>
      <c r="J256" s="855"/>
      <c r="K256" s="855"/>
      <c r="L256" s="855"/>
      <c r="M256" s="854"/>
      <c r="N256" s="854"/>
      <c r="O256" s="854"/>
      <c r="P256" s="854"/>
      <c r="Q256" s="854"/>
      <c r="R256" s="854"/>
      <c r="S256" s="854"/>
      <c r="T256" s="854"/>
      <c r="U256" s="854"/>
      <c r="V256" s="854"/>
      <c r="W256" s="854"/>
      <c r="X256" s="855"/>
      <c r="Y256" s="854"/>
      <c r="Z256" s="854"/>
      <c r="AA256" s="854"/>
      <c r="AB256" s="854"/>
      <c r="AC256" s="854"/>
      <c r="AD256" s="854"/>
      <c r="AE256" s="854"/>
      <c r="AF256" s="854"/>
    </row>
    <row r="257">
      <c r="A257" s="854"/>
      <c r="B257" s="854"/>
      <c r="C257" s="854"/>
      <c r="D257" s="855"/>
      <c r="E257" s="855"/>
      <c r="F257" s="855"/>
      <c r="G257" s="855"/>
      <c r="H257" s="855"/>
      <c r="I257" s="855"/>
      <c r="J257" s="855"/>
      <c r="K257" s="855"/>
      <c r="L257" s="855"/>
      <c r="M257" s="854"/>
      <c r="N257" s="854"/>
      <c r="O257" s="854"/>
      <c r="P257" s="854"/>
      <c r="Q257" s="854"/>
      <c r="R257" s="854"/>
      <c r="S257" s="854"/>
      <c r="T257" s="854"/>
      <c r="U257" s="854"/>
      <c r="V257" s="854"/>
      <c r="W257" s="854"/>
      <c r="X257" s="855"/>
      <c r="Y257" s="854"/>
      <c r="Z257" s="854"/>
      <c r="AA257" s="854"/>
      <c r="AB257" s="854"/>
      <c r="AC257" s="854"/>
      <c r="AD257" s="854"/>
      <c r="AE257" s="854"/>
      <c r="AF257" s="854"/>
    </row>
    <row r="258">
      <c r="A258" s="854"/>
      <c r="B258" s="854"/>
      <c r="C258" s="854"/>
      <c r="D258" s="855"/>
      <c r="E258" s="855"/>
      <c r="F258" s="855"/>
      <c r="G258" s="855"/>
      <c r="H258" s="855"/>
      <c r="I258" s="855"/>
      <c r="J258" s="855"/>
      <c r="K258" s="855"/>
      <c r="L258" s="855"/>
      <c r="M258" s="854"/>
      <c r="N258" s="854"/>
      <c r="O258" s="854"/>
      <c r="P258" s="854"/>
      <c r="Q258" s="854"/>
      <c r="R258" s="854"/>
      <c r="S258" s="854"/>
      <c r="T258" s="854"/>
      <c r="U258" s="854"/>
      <c r="V258" s="854"/>
      <c r="W258" s="854"/>
      <c r="X258" s="855"/>
      <c r="Y258" s="854"/>
      <c r="Z258" s="854"/>
      <c r="AA258" s="854"/>
      <c r="AB258" s="854"/>
      <c r="AC258" s="854"/>
      <c r="AD258" s="854"/>
      <c r="AE258" s="854"/>
      <c r="AF258" s="854"/>
    </row>
    <row r="259">
      <c r="A259" s="854"/>
      <c r="B259" s="854"/>
      <c r="C259" s="854"/>
      <c r="D259" s="855"/>
      <c r="E259" s="855"/>
      <c r="F259" s="855"/>
      <c r="G259" s="855"/>
      <c r="H259" s="855"/>
      <c r="I259" s="855"/>
      <c r="J259" s="855"/>
      <c r="K259" s="855"/>
      <c r="L259" s="855"/>
      <c r="M259" s="854"/>
      <c r="N259" s="854"/>
      <c r="O259" s="854"/>
      <c r="P259" s="854"/>
      <c r="Q259" s="854"/>
      <c r="R259" s="854"/>
      <c r="S259" s="854"/>
      <c r="T259" s="854"/>
      <c r="U259" s="854"/>
      <c r="V259" s="854"/>
      <c r="W259" s="854"/>
      <c r="X259" s="855"/>
      <c r="Y259" s="854"/>
      <c r="Z259" s="854"/>
      <c r="AA259" s="854"/>
      <c r="AB259" s="854"/>
      <c r="AC259" s="854"/>
      <c r="AD259" s="854"/>
      <c r="AE259" s="854"/>
      <c r="AF259" s="854"/>
    </row>
    <row r="260">
      <c r="A260" s="854"/>
      <c r="B260" s="854"/>
      <c r="C260" s="854"/>
      <c r="D260" s="855"/>
      <c r="E260" s="855"/>
      <c r="F260" s="855"/>
      <c r="G260" s="855"/>
      <c r="H260" s="855"/>
      <c r="I260" s="855"/>
      <c r="J260" s="855"/>
      <c r="K260" s="855"/>
      <c r="L260" s="855"/>
      <c r="M260" s="854"/>
      <c r="N260" s="854"/>
      <c r="O260" s="854"/>
      <c r="P260" s="854"/>
      <c r="Q260" s="854"/>
      <c r="R260" s="854"/>
      <c r="S260" s="854"/>
      <c r="T260" s="854"/>
      <c r="U260" s="854"/>
      <c r="V260" s="854"/>
      <c r="W260" s="854"/>
      <c r="X260" s="855"/>
      <c r="Y260" s="854"/>
      <c r="Z260" s="854"/>
      <c r="AA260" s="854"/>
      <c r="AB260" s="854"/>
      <c r="AC260" s="854"/>
      <c r="AD260" s="854"/>
      <c r="AE260" s="854"/>
      <c r="AF260" s="854"/>
    </row>
    <row r="261">
      <c r="A261" s="854"/>
      <c r="B261" s="854"/>
      <c r="C261" s="854"/>
      <c r="D261" s="855"/>
      <c r="E261" s="855"/>
      <c r="F261" s="855"/>
      <c r="G261" s="855"/>
      <c r="H261" s="855"/>
      <c r="I261" s="855"/>
      <c r="J261" s="855"/>
      <c r="K261" s="855"/>
      <c r="L261" s="855"/>
      <c r="M261" s="854"/>
      <c r="N261" s="854"/>
      <c r="O261" s="854"/>
      <c r="P261" s="854"/>
      <c r="Q261" s="854"/>
      <c r="R261" s="854"/>
      <c r="S261" s="854"/>
      <c r="T261" s="854"/>
      <c r="U261" s="854"/>
      <c r="V261" s="854"/>
      <c r="W261" s="854"/>
      <c r="X261" s="855"/>
      <c r="Y261" s="854"/>
      <c r="Z261" s="854"/>
      <c r="AA261" s="854"/>
      <c r="AB261" s="854"/>
      <c r="AC261" s="854"/>
      <c r="AD261" s="854"/>
      <c r="AE261" s="854"/>
      <c r="AF261" s="854"/>
    </row>
    <row r="262">
      <c r="A262" s="854"/>
      <c r="B262" s="854"/>
      <c r="C262" s="854"/>
      <c r="D262" s="855"/>
      <c r="E262" s="855"/>
      <c r="F262" s="855"/>
      <c r="G262" s="855"/>
      <c r="H262" s="855"/>
      <c r="I262" s="855"/>
      <c r="J262" s="855"/>
      <c r="K262" s="855"/>
      <c r="L262" s="855"/>
      <c r="M262" s="854"/>
      <c r="N262" s="854"/>
      <c r="O262" s="854"/>
      <c r="P262" s="854"/>
      <c r="Q262" s="854"/>
      <c r="R262" s="854"/>
      <c r="S262" s="854"/>
      <c r="T262" s="854"/>
      <c r="U262" s="854"/>
      <c r="V262" s="854"/>
      <c r="W262" s="854"/>
      <c r="X262" s="855"/>
      <c r="Y262" s="854"/>
      <c r="Z262" s="854"/>
      <c r="AA262" s="854"/>
      <c r="AB262" s="854"/>
      <c r="AC262" s="854"/>
      <c r="AD262" s="854"/>
      <c r="AE262" s="854"/>
      <c r="AF262" s="854"/>
    </row>
    <row r="263">
      <c r="A263" s="854"/>
      <c r="B263" s="854"/>
      <c r="C263" s="854"/>
      <c r="D263" s="855"/>
      <c r="E263" s="855"/>
      <c r="F263" s="855"/>
      <c r="G263" s="855"/>
      <c r="H263" s="855"/>
      <c r="I263" s="855"/>
      <c r="J263" s="855"/>
      <c r="K263" s="855"/>
      <c r="L263" s="855"/>
      <c r="M263" s="854"/>
      <c r="N263" s="854"/>
      <c r="O263" s="854"/>
      <c r="P263" s="854"/>
      <c r="Q263" s="854"/>
      <c r="R263" s="854"/>
      <c r="S263" s="854"/>
      <c r="T263" s="854"/>
      <c r="U263" s="854"/>
      <c r="V263" s="854"/>
      <c r="W263" s="854"/>
      <c r="X263" s="855"/>
      <c r="Y263" s="854"/>
      <c r="Z263" s="854"/>
      <c r="AA263" s="854"/>
      <c r="AB263" s="854"/>
      <c r="AC263" s="854"/>
      <c r="AD263" s="854"/>
      <c r="AE263" s="854"/>
      <c r="AF263" s="854"/>
    </row>
    <row r="264">
      <c r="A264" s="854"/>
      <c r="B264" s="854"/>
      <c r="C264" s="854"/>
      <c r="D264" s="855"/>
      <c r="E264" s="855"/>
      <c r="F264" s="855"/>
      <c r="G264" s="855"/>
      <c r="H264" s="855"/>
      <c r="I264" s="855"/>
      <c r="J264" s="855"/>
      <c r="K264" s="855"/>
      <c r="L264" s="855"/>
      <c r="M264" s="854"/>
      <c r="N264" s="854"/>
      <c r="O264" s="854"/>
      <c r="P264" s="854"/>
      <c r="Q264" s="854"/>
      <c r="R264" s="854"/>
      <c r="S264" s="854"/>
      <c r="T264" s="854"/>
      <c r="U264" s="854"/>
      <c r="V264" s="854"/>
      <c r="W264" s="854"/>
      <c r="X264" s="855"/>
      <c r="Y264" s="854"/>
      <c r="Z264" s="854"/>
      <c r="AA264" s="854"/>
      <c r="AB264" s="854"/>
      <c r="AC264" s="854"/>
      <c r="AD264" s="854"/>
      <c r="AE264" s="854"/>
      <c r="AF264" s="854"/>
    </row>
    <row r="265">
      <c r="A265" s="854"/>
      <c r="B265" s="854"/>
      <c r="C265" s="854"/>
      <c r="D265" s="855"/>
      <c r="E265" s="855"/>
      <c r="F265" s="855"/>
      <c r="G265" s="855"/>
      <c r="H265" s="855"/>
      <c r="I265" s="855"/>
      <c r="J265" s="855"/>
      <c r="K265" s="855"/>
      <c r="L265" s="855"/>
      <c r="M265" s="854"/>
      <c r="N265" s="854"/>
      <c r="O265" s="854"/>
      <c r="P265" s="854"/>
      <c r="Q265" s="854"/>
      <c r="R265" s="854"/>
      <c r="S265" s="854"/>
      <c r="T265" s="854"/>
      <c r="U265" s="854"/>
      <c r="V265" s="854"/>
      <c r="W265" s="854"/>
      <c r="X265" s="855"/>
      <c r="Y265" s="854"/>
      <c r="Z265" s="854"/>
      <c r="AA265" s="854"/>
      <c r="AB265" s="854"/>
      <c r="AC265" s="854"/>
      <c r="AD265" s="854"/>
      <c r="AE265" s="854"/>
      <c r="AF265" s="854"/>
    </row>
    <row r="266">
      <c r="A266" s="854"/>
      <c r="B266" s="854"/>
      <c r="C266" s="854"/>
      <c r="D266" s="855"/>
      <c r="E266" s="855"/>
      <c r="F266" s="855"/>
      <c r="G266" s="855"/>
      <c r="H266" s="855"/>
      <c r="I266" s="855"/>
      <c r="J266" s="855"/>
      <c r="K266" s="855"/>
      <c r="L266" s="855"/>
      <c r="M266" s="854"/>
      <c r="N266" s="854"/>
      <c r="O266" s="854"/>
      <c r="P266" s="854"/>
      <c r="Q266" s="854"/>
      <c r="R266" s="854"/>
      <c r="S266" s="854"/>
      <c r="T266" s="854"/>
      <c r="U266" s="854"/>
      <c r="V266" s="854"/>
      <c r="W266" s="854"/>
      <c r="X266" s="855"/>
      <c r="Y266" s="854"/>
      <c r="Z266" s="854"/>
      <c r="AA266" s="854"/>
      <c r="AB266" s="854"/>
      <c r="AC266" s="854"/>
      <c r="AD266" s="854"/>
      <c r="AE266" s="854"/>
      <c r="AF266" s="854"/>
    </row>
    <row r="267">
      <c r="A267" s="854"/>
      <c r="B267" s="854"/>
      <c r="C267" s="854"/>
      <c r="D267" s="855"/>
      <c r="E267" s="855"/>
      <c r="F267" s="855"/>
      <c r="G267" s="855"/>
      <c r="H267" s="855"/>
      <c r="I267" s="855"/>
      <c r="J267" s="855"/>
      <c r="K267" s="855"/>
      <c r="L267" s="855"/>
      <c r="M267" s="854"/>
      <c r="N267" s="854"/>
      <c r="O267" s="854"/>
      <c r="P267" s="854"/>
      <c r="Q267" s="854"/>
      <c r="R267" s="854"/>
      <c r="S267" s="854"/>
      <c r="T267" s="854"/>
      <c r="U267" s="854"/>
      <c r="V267" s="854"/>
      <c r="W267" s="854"/>
      <c r="X267" s="855"/>
      <c r="Y267" s="854"/>
      <c r="Z267" s="854"/>
      <c r="AA267" s="854"/>
      <c r="AB267" s="854"/>
      <c r="AC267" s="854"/>
      <c r="AD267" s="854"/>
      <c r="AE267" s="854"/>
      <c r="AF267" s="854"/>
    </row>
    <row r="268">
      <c r="A268" s="854"/>
      <c r="B268" s="854"/>
      <c r="C268" s="854"/>
      <c r="D268" s="855"/>
      <c r="E268" s="855"/>
      <c r="F268" s="855"/>
      <c r="G268" s="855"/>
      <c r="H268" s="855"/>
      <c r="I268" s="855"/>
      <c r="J268" s="855"/>
      <c r="K268" s="855"/>
      <c r="L268" s="855"/>
      <c r="M268" s="854"/>
      <c r="N268" s="854"/>
      <c r="O268" s="854"/>
      <c r="P268" s="854"/>
      <c r="Q268" s="854"/>
      <c r="R268" s="854"/>
      <c r="S268" s="854"/>
      <c r="T268" s="854"/>
      <c r="U268" s="854"/>
      <c r="V268" s="854"/>
      <c r="W268" s="854"/>
      <c r="X268" s="855"/>
      <c r="Y268" s="854"/>
      <c r="Z268" s="854"/>
      <c r="AA268" s="854"/>
      <c r="AB268" s="854"/>
      <c r="AC268" s="854"/>
      <c r="AD268" s="854"/>
      <c r="AE268" s="854"/>
      <c r="AF268" s="854"/>
    </row>
    <row r="269">
      <c r="A269" s="854"/>
      <c r="B269" s="854"/>
      <c r="C269" s="854"/>
      <c r="D269" s="855"/>
      <c r="E269" s="855"/>
      <c r="F269" s="855"/>
      <c r="G269" s="855"/>
      <c r="H269" s="855"/>
      <c r="I269" s="855"/>
      <c r="J269" s="855"/>
      <c r="K269" s="855"/>
      <c r="L269" s="855"/>
      <c r="M269" s="854"/>
      <c r="N269" s="854"/>
      <c r="O269" s="854"/>
      <c r="P269" s="854"/>
      <c r="Q269" s="854"/>
      <c r="R269" s="854"/>
      <c r="S269" s="854"/>
      <c r="T269" s="854"/>
      <c r="U269" s="854"/>
      <c r="V269" s="854"/>
      <c r="W269" s="854"/>
      <c r="X269" s="855"/>
      <c r="Y269" s="854"/>
      <c r="Z269" s="854"/>
      <c r="AA269" s="854"/>
      <c r="AB269" s="854"/>
      <c r="AC269" s="854"/>
      <c r="AD269" s="854"/>
      <c r="AE269" s="854"/>
      <c r="AF269" s="854"/>
    </row>
    <row r="270">
      <c r="A270" s="854"/>
      <c r="B270" s="854"/>
      <c r="C270" s="854"/>
      <c r="D270" s="855"/>
      <c r="E270" s="855"/>
      <c r="F270" s="855"/>
      <c r="G270" s="855"/>
      <c r="H270" s="855"/>
      <c r="I270" s="855"/>
      <c r="J270" s="855"/>
      <c r="K270" s="855"/>
      <c r="L270" s="855"/>
      <c r="M270" s="854"/>
      <c r="N270" s="854"/>
      <c r="O270" s="854"/>
      <c r="P270" s="854"/>
      <c r="Q270" s="854"/>
      <c r="R270" s="854"/>
      <c r="S270" s="854"/>
      <c r="T270" s="854"/>
      <c r="U270" s="854"/>
      <c r="V270" s="854"/>
      <c r="W270" s="854"/>
      <c r="X270" s="855"/>
      <c r="Y270" s="854"/>
      <c r="Z270" s="854"/>
      <c r="AA270" s="854"/>
      <c r="AB270" s="854"/>
      <c r="AC270" s="854"/>
      <c r="AD270" s="854"/>
      <c r="AE270" s="854"/>
      <c r="AF270" s="854"/>
    </row>
    <row r="271">
      <c r="A271" s="854"/>
      <c r="B271" s="854"/>
      <c r="C271" s="854"/>
      <c r="D271" s="855"/>
      <c r="E271" s="855"/>
      <c r="F271" s="855"/>
      <c r="G271" s="855"/>
      <c r="H271" s="855"/>
      <c r="I271" s="855"/>
      <c r="J271" s="855"/>
      <c r="K271" s="855"/>
      <c r="L271" s="855"/>
      <c r="M271" s="854"/>
      <c r="N271" s="854"/>
      <c r="O271" s="854"/>
      <c r="P271" s="854"/>
      <c r="Q271" s="854"/>
      <c r="R271" s="854"/>
      <c r="S271" s="854"/>
      <c r="T271" s="854"/>
      <c r="U271" s="854"/>
      <c r="V271" s="854"/>
      <c r="W271" s="854"/>
      <c r="X271" s="855"/>
      <c r="Y271" s="854"/>
      <c r="Z271" s="854"/>
      <c r="AA271" s="854"/>
      <c r="AB271" s="854"/>
      <c r="AC271" s="854"/>
      <c r="AD271" s="854"/>
      <c r="AE271" s="854"/>
      <c r="AF271" s="854"/>
    </row>
    <row r="272">
      <c r="A272" s="854"/>
      <c r="B272" s="854"/>
      <c r="C272" s="854"/>
      <c r="D272" s="855"/>
      <c r="E272" s="855"/>
      <c r="F272" s="855"/>
      <c r="G272" s="855"/>
      <c r="H272" s="855"/>
      <c r="I272" s="855"/>
      <c r="J272" s="855"/>
      <c r="K272" s="855"/>
      <c r="L272" s="855"/>
      <c r="M272" s="854"/>
      <c r="N272" s="854"/>
      <c r="O272" s="854"/>
      <c r="P272" s="854"/>
      <c r="Q272" s="854"/>
      <c r="R272" s="854"/>
      <c r="S272" s="854"/>
      <c r="T272" s="854"/>
      <c r="U272" s="854"/>
      <c r="V272" s="854"/>
      <c r="W272" s="854"/>
      <c r="X272" s="855"/>
      <c r="Y272" s="854"/>
      <c r="Z272" s="854"/>
      <c r="AA272" s="854"/>
      <c r="AB272" s="854"/>
      <c r="AC272" s="854"/>
      <c r="AD272" s="854"/>
      <c r="AE272" s="854"/>
      <c r="AF272" s="854"/>
    </row>
    <row r="273">
      <c r="A273" s="854"/>
      <c r="B273" s="854"/>
      <c r="C273" s="854"/>
      <c r="D273" s="855"/>
      <c r="E273" s="855"/>
      <c r="F273" s="855"/>
      <c r="G273" s="855"/>
      <c r="H273" s="855"/>
      <c r="I273" s="855"/>
      <c r="J273" s="855"/>
      <c r="K273" s="855"/>
      <c r="L273" s="855"/>
      <c r="M273" s="854"/>
      <c r="N273" s="854"/>
      <c r="O273" s="854"/>
      <c r="P273" s="854"/>
      <c r="Q273" s="854"/>
      <c r="R273" s="854"/>
      <c r="S273" s="854"/>
      <c r="T273" s="854"/>
      <c r="U273" s="854"/>
      <c r="V273" s="854"/>
      <c r="W273" s="854"/>
      <c r="X273" s="855"/>
      <c r="Y273" s="854"/>
      <c r="Z273" s="854"/>
      <c r="AA273" s="854"/>
      <c r="AB273" s="854"/>
      <c r="AC273" s="854"/>
      <c r="AD273" s="854"/>
      <c r="AE273" s="854"/>
      <c r="AF273" s="854"/>
    </row>
    <row r="274">
      <c r="A274" s="854"/>
      <c r="B274" s="854"/>
      <c r="C274" s="854"/>
      <c r="D274" s="855"/>
      <c r="E274" s="855"/>
      <c r="F274" s="855"/>
      <c r="G274" s="855"/>
      <c r="H274" s="855"/>
      <c r="I274" s="855"/>
      <c r="J274" s="855"/>
      <c r="K274" s="855"/>
      <c r="L274" s="855"/>
      <c r="M274" s="854"/>
      <c r="N274" s="854"/>
      <c r="O274" s="854"/>
      <c r="P274" s="854"/>
      <c r="Q274" s="854"/>
      <c r="R274" s="854"/>
      <c r="S274" s="854"/>
      <c r="T274" s="854"/>
      <c r="U274" s="854"/>
      <c r="V274" s="854"/>
      <c r="W274" s="854"/>
      <c r="X274" s="855"/>
      <c r="Y274" s="854"/>
      <c r="Z274" s="854"/>
      <c r="AA274" s="854"/>
      <c r="AB274" s="854"/>
      <c r="AC274" s="854"/>
      <c r="AD274" s="854"/>
      <c r="AE274" s="854"/>
      <c r="AF274" s="854"/>
    </row>
    <row r="275">
      <c r="A275" s="854"/>
      <c r="B275" s="854"/>
      <c r="C275" s="854"/>
      <c r="D275" s="855"/>
      <c r="E275" s="855"/>
      <c r="F275" s="855"/>
      <c r="G275" s="855"/>
      <c r="H275" s="855"/>
      <c r="I275" s="855"/>
      <c r="J275" s="855"/>
      <c r="K275" s="855"/>
      <c r="L275" s="855"/>
      <c r="M275" s="854"/>
      <c r="N275" s="854"/>
      <c r="O275" s="854"/>
      <c r="P275" s="854"/>
      <c r="Q275" s="854"/>
      <c r="R275" s="854"/>
      <c r="S275" s="854"/>
      <c r="T275" s="854"/>
      <c r="U275" s="854"/>
      <c r="V275" s="854"/>
      <c r="W275" s="854"/>
      <c r="X275" s="855"/>
      <c r="Y275" s="854"/>
      <c r="Z275" s="854"/>
      <c r="AA275" s="854"/>
      <c r="AB275" s="854"/>
      <c r="AC275" s="854"/>
      <c r="AD275" s="854"/>
      <c r="AE275" s="854"/>
      <c r="AF275" s="854"/>
    </row>
    <row r="276">
      <c r="A276" s="854"/>
      <c r="B276" s="854"/>
      <c r="C276" s="854"/>
      <c r="D276" s="855"/>
      <c r="E276" s="855"/>
      <c r="F276" s="855"/>
      <c r="G276" s="855"/>
      <c r="H276" s="855"/>
      <c r="I276" s="855"/>
      <c r="J276" s="855"/>
      <c r="K276" s="855"/>
      <c r="L276" s="855"/>
      <c r="M276" s="854"/>
      <c r="N276" s="854"/>
      <c r="O276" s="854"/>
      <c r="P276" s="854"/>
      <c r="Q276" s="854"/>
      <c r="R276" s="854"/>
      <c r="S276" s="854"/>
      <c r="T276" s="854"/>
      <c r="U276" s="854"/>
      <c r="V276" s="854"/>
      <c r="W276" s="854"/>
      <c r="X276" s="855"/>
      <c r="Y276" s="854"/>
      <c r="Z276" s="854"/>
      <c r="AA276" s="854"/>
      <c r="AB276" s="854"/>
      <c r="AC276" s="854"/>
      <c r="AD276" s="854"/>
      <c r="AE276" s="854"/>
      <c r="AF276" s="854"/>
    </row>
    <row r="277">
      <c r="A277" s="854"/>
      <c r="B277" s="854"/>
      <c r="C277" s="854"/>
      <c r="D277" s="855"/>
      <c r="E277" s="855"/>
      <c r="F277" s="855"/>
      <c r="G277" s="855"/>
      <c r="H277" s="855"/>
      <c r="I277" s="855"/>
      <c r="J277" s="855"/>
      <c r="K277" s="855"/>
      <c r="L277" s="855"/>
      <c r="M277" s="854"/>
      <c r="N277" s="854"/>
      <c r="O277" s="854"/>
      <c r="P277" s="854"/>
      <c r="Q277" s="854"/>
      <c r="R277" s="854"/>
      <c r="S277" s="854"/>
      <c r="T277" s="854"/>
      <c r="U277" s="854"/>
      <c r="V277" s="854"/>
      <c r="W277" s="854"/>
      <c r="X277" s="855"/>
      <c r="Y277" s="854"/>
      <c r="Z277" s="854"/>
      <c r="AA277" s="854"/>
      <c r="AB277" s="854"/>
      <c r="AC277" s="854"/>
      <c r="AD277" s="854"/>
      <c r="AE277" s="854"/>
      <c r="AF277" s="854"/>
    </row>
    <row r="278">
      <c r="A278" s="854"/>
      <c r="B278" s="854"/>
      <c r="C278" s="854"/>
      <c r="D278" s="855"/>
      <c r="E278" s="855"/>
      <c r="F278" s="855"/>
      <c r="G278" s="855"/>
      <c r="H278" s="855"/>
      <c r="I278" s="855"/>
      <c r="J278" s="855"/>
      <c r="K278" s="855"/>
      <c r="L278" s="855"/>
      <c r="M278" s="854"/>
      <c r="N278" s="854"/>
      <c r="O278" s="854"/>
      <c r="P278" s="854"/>
      <c r="Q278" s="854"/>
      <c r="R278" s="854"/>
      <c r="S278" s="854"/>
      <c r="T278" s="854"/>
      <c r="U278" s="854"/>
      <c r="V278" s="854"/>
      <c r="W278" s="854"/>
      <c r="X278" s="855"/>
      <c r="Y278" s="854"/>
      <c r="Z278" s="854"/>
      <c r="AA278" s="854"/>
      <c r="AB278" s="854"/>
      <c r="AC278" s="854"/>
      <c r="AD278" s="854"/>
      <c r="AE278" s="854"/>
      <c r="AF278" s="854"/>
    </row>
    <row r="279">
      <c r="A279" s="854"/>
      <c r="B279" s="854"/>
      <c r="C279" s="854"/>
      <c r="D279" s="855"/>
      <c r="E279" s="855"/>
      <c r="F279" s="855"/>
      <c r="G279" s="855"/>
      <c r="H279" s="855"/>
      <c r="I279" s="855"/>
      <c r="J279" s="855"/>
      <c r="K279" s="855"/>
      <c r="L279" s="855"/>
      <c r="M279" s="854"/>
      <c r="N279" s="854"/>
      <c r="O279" s="854"/>
      <c r="P279" s="854"/>
      <c r="Q279" s="854"/>
      <c r="R279" s="854"/>
      <c r="S279" s="854"/>
      <c r="T279" s="854"/>
      <c r="U279" s="854"/>
      <c r="V279" s="854"/>
      <c r="W279" s="854"/>
      <c r="X279" s="855"/>
      <c r="Y279" s="854"/>
      <c r="Z279" s="854"/>
      <c r="AA279" s="854"/>
      <c r="AB279" s="854"/>
      <c r="AC279" s="854"/>
      <c r="AD279" s="854"/>
      <c r="AE279" s="854"/>
      <c r="AF279" s="854"/>
    </row>
    <row r="280">
      <c r="A280" s="854"/>
      <c r="B280" s="854"/>
      <c r="C280" s="854"/>
      <c r="D280" s="855"/>
      <c r="E280" s="855"/>
      <c r="F280" s="855"/>
      <c r="G280" s="855"/>
      <c r="H280" s="855"/>
      <c r="I280" s="855"/>
      <c r="J280" s="855"/>
      <c r="K280" s="855"/>
      <c r="L280" s="855"/>
      <c r="M280" s="854"/>
      <c r="N280" s="854"/>
      <c r="O280" s="854"/>
      <c r="P280" s="854"/>
      <c r="Q280" s="854"/>
      <c r="R280" s="854"/>
      <c r="S280" s="854"/>
      <c r="T280" s="854"/>
      <c r="U280" s="854"/>
      <c r="V280" s="854"/>
      <c r="W280" s="854"/>
      <c r="X280" s="855"/>
      <c r="Y280" s="854"/>
      <c r="Z280" s="854"/>
      <c r="AA280" s="854"/>
      <c r="AB280" s="854"/>
      <c r="AC280" s="854"/>
      <c r="AD280" s="854"/>
      <c r="AE280" s="854"/>
      <c r="AF280" s="854"/>
    </row>
    <row r="281">
      <c r="A281" s="854"/>
      <c r="B281" s="854"/>
      <c r="C281" s="854"/>
      <c r="D281" s="855"/>
      <c r="E281" s="855"/>
      <c r="F281" s="855"/>
      <c r="G281" s="855"/>
      <c r="H281" s="855"/>
      <c r="I281" s="855"/>
      <c r="J281" s="855"/>
      <c r="K281" s="855"/>
      <c r="L281" s="855"/>
      <c r="M281" s="854"/>
      <c r="N281" s="854"/>
      <c r="O281" s="854"/>
      <c r="P281" s="854"/>
      <c r="Q281" s="854"/>
      <c r="R281" s="854"/>
      <c r="S281" s="854"/>
      <c r="T281" s="854"/>
      <c r="U281" s="854"/>
      <c r="V281" s="854"/>
      <c r="W281" s="854"/>
      <c r="X281" s="855"/>
      <c r="Y281" s="854"/>
      <c r="Z281" s="854"/>
      <c r="AA281" s="854"/>
      <c r="AB281" s="854"/>
      <c r="AC281" s="854"/>
      <c r="AD281" s="854"/>
      <c r="AE281" s="854"/>
      <c r="AF281" s="854"/>
    </row>
    <row r="282">
      <c r="A282" s="854"/>
      <c r="B282" s="854"/>
      <c r="C282" s="854"/>
      <c r="D282" s="855"/>
      <c r="E282" s="855"/>
      <c r="F282" s="855"/>
      <c r="G282" s="855"/>
      <c r="H282" s="855"/>
      <c r="I282" s="855"/>
      <c r="J282" s="855"/>
      <c r="K282" s="855"/>
      <c r="L282" s="855"/>
      <c r="M282" s="854"/>
      <c r="N282" s="854"/>
      <c r="O282" s="854"/>
      <c r="P282" s="854"/>
      <c r="Q282" s="854"/>
      <c r="R282" s="854"/>
      <c r="S282" s="854"/>
      <c r="T282" s="854"/>
      <c r="U282" s="854"/>
      <c r="V282" s="854"/>
      <c r="W282" s="854"/>
      <c r="X282" s="855"/>
      <c r="Y282" s="854"/>
      <c r="Z282" s="854"/>
      <c r="AA282" s="854"/>
      <c r="AB282" s="854"/>
      <c r="AC282" s="854"/>
      <c r="AD282" s="854"/>
      <c r="AE282" s="854"/>
      <c r="AF282" s="854"/>
    </row>
    <row r="283">
      <c r="A283" s="854"/>
      <c r="B283" s="854"/>
      <c r="C283" s="854"/>
      <c r="D283" s="855"/>
      <c r="E283" s="855"/>
      <c r="F283" s="855"/>
      <c r="G283" s="855"/>
      <c r="H283" s="855"/>
      <c r="I283" s="855"/>
      <c r="J283" s="855"/>
      <c r="K283" s="855"/>
      <c r="L283" s="855"/>
      <c r="M283" s="854"/>
      <c r="N283" s="854"/>
      <c r="O283" s="854"/>
      <c r="P283" s="854"/>
      <c r="Q283" s="854"/>
      <c r="R283" s="854"/>
      <c r="S283" s="854"/>
      <c r="T283" s="854"/>
      <c r="U283" s="854"/>
      <c r="V283" s="854"/>
      <c r="W283" s="854"/>
      <c r="X283" s="855"/>
      <c r="Y283" s="854"/>
      <c r="Z283" s="854"/>
      <c r="AA283" s="854"/>
      <c r="AB283" s="854"/>
      <c r="AC283" s="854"/>
      <c r="AD283" s="854"/>
      <c r="AE283" s="854"/>
      <c r="AF283" s="854"/>
    </row>
    <row r="284">
      <c r="A284" s="854"/>
      <c r="B284" s="854"/>
      <c r="C284" s="854"/>
      <c r="D284" s="855"/>
      <c r="E284" s="855"/>
      <c r="F284" s="855"/>
      <c r="G284" s="855"/>
      <c r="H284" s="855"/>
      <c r="I284" s="855"/>
      <c r="J284" s="855"/>
      <c r="K284" s="855"/>
      <c r="L284" s="855"/>
      <c r="M284" s="854"/>
      <c r="N284" s="854"/>
      <c r="O284" s="854"/>
      <c r="P284" s="854"/>
      <c r="Q284" s="854"/>
      <c r="R284" s="854"/>
      <c r="S284" s="854"/>
      <c r="T284" s="854"/>
      <c r="U284" s="854"/>
      <c r="V284" s="854"/>
      <c r="W284" s="854"/>
      <c r="X284" s="855"/>
      <c r="Y284" s="854"/>
      <c r="Z284" s="854"/>
      <c r="AA284" s="854"/>
      <c r="AB284" s="854"/>
      <c r="AC284" s="854"/>
      <c r="AD284" s="854"/>
      <c r="AE284" s="854"/>
      <c r="AF284" s="854"/>
    </row>
    <row r="285">
      <c r="A285" s="854"/>
      <c r="B285" s="854"/>
      <c r="C285" s="854"/>
      <c r="D285" s="855"/>
      <c r="E285" s="855"/>
      <c r="F285" s="855"/>
      <c r="G285" s="855"/>
      <c r="H285" s="855"/>
      <c r="I285" s="855"/>
      <c r="J285" s="855"/>
      <c r="K285" s="855"/>
      <c r="L285" s="855"/>
      <c r="M285" s="854"/>
      <c r="N285" s="854"/>
      <c r="O285" s="854"/>
      <c r="P285" s="854"/>
      <c r="Q285" s="854"/>
      <c r="R285" s="854"/>
      <c r="S285" s="854"/>
      <c r="T285" s="854"/>
      <c r="U285" s="854"/>
      <c r="V285" s="854"/>
      <c r="W285" s="854"/>
      <c r="X285" s="855"/>
      <c r="Y285" s="854"/>
      <c r="Z285" s="854"/>
      <c r="AA285" s="854"/>
      <c r="AB285" s="854"/>
      <c r="AC285" s="854"/>
      <c r="AD285" s="854"/>
      <c r="AE285" s="854"/>
      <c r="AF285" s="854"/>
    </row>
    <row r="286">
      <c r="A286" s="854"/>
      <c r="B286" s="854"/>
      <c r="C286" s="854"/>
      <c r="D286" s="855"/>
      <c r="E286" s="855"/>
      <c r="F286" s="855"/>
      <c r="G286" s="855"/>
      <c r="H286" s="855"/>
      <c r="I286" s="855"/>
      <c r="J286" s="855"/>
      <c r="K286" s="855"/>
      <c r="L286" s="855"/>
      <c r="M286" s="854"/>
      <c r="N286" s="854"/>
      <c r="O286" s="854"/>
      <c r="P286" s="854"/>
      <c r="Q286" s="854"/>
      <c r="R286" s="854"/>
      <c r="S286" s="854"/>
      <c r="T286" s="854"/>
      <c r="U286" s="854"/>
      <c r="V286" s="854"/>
      <c r="W286" s="854"/>
      <c r="X286" s="855"/>
      <c r="Y286" s="854"/>
      <c r="Z286" s="854"/>
      <c r="AA286" s="854"/>
      <c r="AB286" s="854"/>
      <c r="AC286" s="854"/>
      <c r="AD286" s="854"/>
      <c r="AE286" s="854"/>
      <c r="AF286" s="854"/>
    </row>
    <row r="287">
      <c r="A287" s="854"/>
      <c r="B287" s="854"/>
      <c r="C287" s="854"/>
      <c r="D287" s="855"/>
      <c r="E287" s="855"/>
      <c r="F287" s="855"/>
      <c r="G287" s="855"/>
      <c r="H287" s="855"/>
      <c r="I287" s="855"/>
      <c r="J287" s="855"/>
      <c r="K287" s="855"/>
      <c r="L287" s="855"/>
      <c r="M287" s="854"/>
      <c r="N287" s="854"/>
      <c r="O287" s="854"/>
      <c r="P287" s="854"/>
      <c r="Q287" s="854"/>
      <c r="R287" s="854"/>
      <c r="S287" s="854"/>
      <c r="T287" s="854"/>
      <c r="U287" s="854"/>
      <c r="V287" s="854"/>
      <c r="W287" s="854"/>
      <c r="X287" s="855"/>
      <c r="Y287" s="854"/>
      <c r="Z287" s="854"/>
      <c r="AA287" s="854"/>
      <c r="AB287" s="854"/>
      <c r="AC287" s="854"/>
      <c r="AD287" s="854"/>
      <c r="AE287" s="854"/>
      <c r="AF287" s="854"/>
    </row>
    <row r="288">
      <c r="A288" s="854"/>
      <c r="B288" s="854"/>
      <c r="C288" s="854"/>
      <c r="D288" s="855"/>
      <c r="E288" s="855"/>
      <c r="F288" s="855"/>
      <c r="G288" s="855"/>
      <c r="H288" s="855"/>
      <c r="I288" s="855"/>
      <c r="J288" s="855"/>
      <c r="K288" s="855"/>
      <c r="L288" s="855"/>
      <c r="M288" s="854"/>
      <c r="N288" s="854"/>
      <c r="O288" s="854"/>
      <c r="P288" s="854"/>
      <c r="Q288" s="854"/>
      <c r="R288" s="854"/>
      <c r="S288" s="854"/>
      <c r="T288" s="854"/>
      <c r="U288" s="854"/>
      <c r="V288" s="854"/>
      <c r="W288" s="854"/>
      <c r="X288" s="855"/>
      <c r="Y288" s="854"/>
      <c r="Z288" s="854"/>
      <c r="AA288" s="854"/>
      <c r="AB288" s="854"/>
      <c r="AC288" s="854"/>
      <c r="AD288" s="854"/>
      <c r="AE288" s="854"/>
      <c r="AF288" s="854"/>
    </row>
    <row r="289">
      <c r="A289" s="854"/>
      <c r="B289" s="854"/>
      <c r="C289" s="854"/>
      <c r="D289" s="855"/>
      <c r="E289" s="855"/>
      <c r="F289" s="855"/>
      <c r="G289" s="855"/>
      <c r="H289" s="855"/>
      <c r="I289" s="855"/>
      <c r="J289" s="855"/>
      <c r="K289" s="855"/>
      <c r="L289" s="855"/>
      <c r="M289" s="854"/>
      <c r="N289" s="854"/>
      <c r="O289" s="854"/>
      <c r="P289" s="854"/>
      <c r="Q289" s="854"/>
      <c r="R289" s="854"/>
      <c r="S289" s="854"/>
      <c r="T289" s="854"/>
      <c r="U289" s="854"/>
      <c r="V289" s="854"/>
      <c r="W289" s="854"/>
      <c r="X289" s="855"/>
      <c r="Y289" s="854"/>
      <c r="Z289" s="854"/>
      <c r="AA289" s="854"/>
      <c r="AB289" s="854"/>
      <c r="AC289" s="854"/>
      <c r="AD289" s="854"/>
      <c r="AE289" s="854"/>
      <c r="AF289" s="854"/>
    </row>
    <row r="290">
      <c r="A290" s="854"/>
      <c r="B290" s="854"/>
      <c r="C290" s="854"/>
      <c r="D290" s="855"/>
      <c r="E290" s="855"/>
      <c r="F290" s="855"/>
      <c r="G290" s="855"/>
      <c r="H290" s="855"/>
      <c r="I290" s="855"/>
      <c r="J290" s="855"/>
      <c r="K290" s="855"/>
      <c r="L290" s="855"/>
      <c r="M290" s="854"/>
      <c r="N290" s="854"/>
      <c r="O290" s="854"/>
      <c r="P290" s="854"/>
      <c r="Q290" s="854"/>
      <c r="R290" s="854"/>
      <c r="S290" s="854"/>
      <c r="T290" s="854"/>
      <c r="U290" s="854"/>
      <c r="V290" s="854"/>
      <c r="W290" s="854"/>
      <c r="X290" s="855"/>
      <c r="Y290" s="854"/>
      <c r="Z290" s="854"/>
      <c r="AA290" s="854"/>
      <c r="AB290" s="854"/>
      <c r="AC290" s="854"/>
      <c r="AD290" s="854"/>
      <c r="AE290" s="854"/>
      <c r="AF290" s="854"/>
    </row>
    <row r="291">
      <c r="A291" s="854"/>
      <c r="B291" s="854"/>
      <c r="C291" s="854"/>
      <c r="D291" s="855"/>
      <c r="E291" s="855"/>
      <c r="F291" s="855"/>
      <c r="G291" s="855"/>
      <c r="H291" s="855"/>
      <c r="I291" s="855"/>
      <c r="J291" s="855"/>
      <c r="K291" s="855"/>
      <c r="L291" s="855"/>
      <c r="M291" s="854"/>
      <c r="N291" s="854"/>
      <c r="O291" s="854"/>
      <c r="P291" s="854"/>
      <c r="Q291" s="854"/>
      <c r="R291" s="854"/>
      <c r="S291" s="854"/>
      <c r="T291" s="854"/>
      <c r="U291" s="854"/>
      <c r="V291" s="854"/>
      <c r="W291" s="854"/>
      <c r="X291" s="855"/>
      <c r="Y291" s="854"/>
      <c r="Z291" s="854"/>
      <c r="AA291" s="854"/>
      <c r="AB291" s="854"/>
      <c r="AC291" s="854"/>
      <c r="AD291" s="854"/>
      <c r="AE291" s="854"/>
      <c r="AF291" s="854"/>
    </row>
    <row r="292">
      <c r="A292" s="854"/>
      <c r="B292" s="854"/>
      <c r="C292" s="854"/>
      <c r="D292" s="855"/>
      <c r="E292" s="855"/>
      <c r="F292" s="855"/>
      <c r="G292" s="855"/>
      <c r="H292" s="855"/>
      <c r="I292" s="855"/>
      <c r="J292" s="855"/>
      <c r="K292" s="855"/>
      <c r="L292" s="855"/>
      <c r="M292" s="854"/>
      <c r="N292" s="854"/>
      <c r="O292" s="854"/>
      <c r="P292" s="854"/>
      <c r="Q292" s="854"/>
      <c r="R292" s="854"/>
      <c r="S292" s="854"/>
      <c r="T292" s="854"/>
      <c r="U292" s="854"/>
      <c r="V292" s="854"/>
      <c r="W292" s="854"/>
      <c r="X292" s="855"/>
      <c r="Y292" s="854"/>
      <c r="Z292" s="854"/>
      <c r="AA292" s="854"/>
      <c r="AB292" s="854"/>
      <c r="AC292" s="854"/>
      <c r="AD292" s="854"/>
      <c r="AE292" s="854"/>
      <c r="AF292" s="854"/>
    </row>
    <row r="293">
      <c r="A293" s="854"/>
      <c r="B293" s="854"/>
      <c r="C293" s="854"/>
      <c r="D293" s="855"/>
      <c r="E293" s="855"/>
      <c r="F293" s="855"/>
      <c r="G293" s="855"/>
      <c r="H293" s="855"/>
      <c r="I293" s="855"/>
      <c r="J293" s="855"/>
      <c r="K293" s="855"/>
      <c r="L293" s="855"/>
      <c r="M293" s="854"/>
      <c r="N293" s="854"/>
      <c r="O293" s="854"/>
      <c r="P293" s="854"/>
      <c r="Q293" s="854"/>
      <c r="R293" s="854"/>
      <c r="S293" s="854"/>
      <c r="T293" s="854"/>
      <c r="U293" s="854"/>
      <c r="V293" s="854"/>
      <c r="W293" s="854"/>
      <c r="X293" s="855"/>
      <c r="Y293" s="854"/>
      <c r="Z293" s="854"/>
      <c r="AA293" s="854"/>
      <c r="AB293" s="854"/>
      <c r="AC293" s="854"/>
      <c r="AD293" s="854"/>
      <c r="AE293" s="854"/>
      <c r="AF293" s="854"/>
    </row>
    <row r="294">
      <c r="A294" s="854"/>
      <c r="B294" s="854"/>
      <c r="C294" s="854"/>
      <c r="D294" s="855"/>
      <c r="E294" s="855"/>
      <c r="F294" s="855"/>
      <c r="G294" s="855"/>
      <c r="H294" s="855"/>
      <c r="I294" s="855"/>
      <c r="J294" s="855"/>
      <c r="K294" s="855"/>
      <c r="L294" s="855"/>
      <c r="M294" s="854"/>
      <c r="N294" s="854"/>
      <c r="O294" s="854"/>
      <c r="P294" s="854"/>
      <c r="Q294" s="854"/>
      <c r="R294" s="854"/>
      <c r="S294" s="854"/>
      <c r="T294" s="854"/>
      <c r="U294" s="854"/>
      <c r="V294" s="854"/>
      <c r="W294" s="854"/>
      <c r="X294" s="855"/>
      <c r="Y294" s="854"/>
      <c r="Z294" s="854"/>
      <c r="AA294" s="854"/>
      <c r="AB294" s="854"/>
      <c r="AC294" s="854"/>
      <c r="AD294" s="854"/>
      <c r="AE294" s="854"/>
      <c r="AF294" s="854"/>
    </row>
    <row r="295">
      <c r="A295" s="854"/>
      <c r="B295" s="854"/>
      <c r="C295" s="854"/>
      <c r="D295" s="855"/>
      <c r="E295" s="855"/>
      <c r="F295" s="855"/>
      <c r="G295" s="855"/>
      <c r="H295" s="855"/>
      <c r="I295" s="855"/>
      <c r="J295" s="855"/>
      <c r="K295" s="855"/>
      <c r="L295" s="855"/>
      <c r="M295" s="854"/>
      <c r="N295" s="854"/>
      <c r="O295" s="854"/>
      <c r="P295" s="854"/>
      <c r="Q295" s="854"/>
      <c r="R295" s="854"/>
      <c r="S295" s="854"/>
      <c r="T295" s="854"/>
      <c r="U295" s="854"/>
      <c r="V295" s="854"/>
      <c r="W295" s="854"/>
      <c r="X295" s="855"/>
      <c r="Y295" s="854"/>
      <c r="Z295" s="854"/>
      <c r="AA295" s="854"/>
      <c r="AB295" s="854"/>
      <c r="AC295" s="854"/>
      <c r="AD295" s="854"/>
      <c r="AE295" s="854"/>
      <c r="AF295" s="854"/>
    </row>
    <row r="296">
      <c r="A296" s="854"/>
      <c r="B296" s="854"/>
      <c r="C296" s="854"/>
      <c r="D296" s="855"/>
      <c r="E296" s="855"/>
      <c r="F296" s="855"/>
      <c r="G296" s="855"/>
      <c r="H296" s="855"/>
      <c r="I296" s="855"/>
      <c r="J296" s="855"/>
      <c r="K296" s="855"/>
      <c r="L296" s="855"/>
      <c r="M296" s="854"/>
      <c r="N296" s="854"/>
      <c r="O296" s="854"/>
      <c r="P296" s="854"/>
      <c r="Q296" s="854"/>
      <c r="R296" s="854"/>
      <c r="S296" s="854"/>
      <c r="T296" s="854"/>
      <c r="U296" s="854"/>
      <c r="V296" s="854"/>
      <c r="W296" s="854"/>
      <c r="X296" s="855"/>
      <c r="Y296" s="854"/>
      <c r="Z296" s="854"/>
      <c r="AA296" s="854"/>
      <c r="AB296" s="854"/>
      <c r="AC296" s="854"/>
      <c r="AD296" s="854"/>
      <c r="AE296" s="854"/>
      <c r="AF296" s="854"/>
    </row>
    <row r="297">
      <c r="A297" s="854"/>
      <c r="B297" s="854"/>
      <c r="C297" s="854"/>
      <c r="D297" s="855"/>
      <c r="E297" s="855"/>
      <c r="F297" s="855"/>
      <c r="G297" s="855"/>
      <c r="H297" s="855"/>
      <c r="I297" s="855"/>
      <c r="J297" s="855"/>
      <c r="K297" s="855"/>
      <c r="L297" s="855"/>
      <c r="M297" s="854"/>
      <c r="N297" s="854"/>
      <c r="O297" s="854"/>
      <c r="P297" s="854"/>
      <c r="Q297" s="854"/>
      <c r="R297" s="854"/>
      <c r="S297" s="854"/>
      <c r="T297" s="854"/>
      <c r="U297" s="854"/>
      <c r="V297" s="854"/>
      <c r="W297" s="854"/>
      <c r="X297" s="855"/>
      <c r="Y297" s="854"/>
      <c r="Z297" s="854"/>
      <c r="AA297" s="854"/>
      <c r="AB297" s="854"/>
      <c r="AC297" s="854"/>
      <c r="AD297" s="854"/>
      <c r="AE297" s="854"/>
      <c r="AF297" s="854"/>
    </row>
    <row r="298">
      <c r="A298" s="854"/>
      <c r="B298" s="854"/>
      <c r="C298" s="854"/>
      <c r="D298" s="855"/>
      <c r="E298" s="855"/>
      <c r="F298" s="855"/>
      <c r="G298" s="855"/>
      <c r="H298" s="855"/>
      <c r="I298" s="855"/>
      <c r="J298" s="855"/>
      <c r="K298" s="855"/>
      <c r="L298" s="855"/>
      <c r="M298" s="854"/>
      <c r="N298" s="854"/>
      <c r="O298" s="854"/>
      <c r="P298" s="854"/>
      <c r="Q298" s="854"/>
      <c r="R298" s="854"/>
      <c r="S298" s="854"/>
      <c r="T298" s="854"/>
      <c r="U298" s="854"/>
      <c r="V298" s="854"/>
      <c r="W298" s="854"/>
      <c r="X298" s="855"/>
      <c r="Y298" s="854"/>
      <c r="Z298" s="854"/>
      <c r="AA298" s="854"/>
      <c r="AB298" s="854"/>
      <c r="AC298" s="854"/>
      <c r="AD298" s="854"/>
      <c r="AE298" s="854"/>
      <c r="AF298" s="854"/>
    </row>
    <row r="299">
      <c r="A299" s="854"/>
      <c r="B299" s="854"/>
      <c r="C299" s="854"/>
      <c r="D299" s="855"/>
      <c r="E299" s="855"/>
      <c r="F299" s="855"/>
      <c r="G299" s="855"/>
      <c r="H299" s="855"/>
      <c r="I299" s="855"/>
      <c r="J299" s="855"/>
      <c r="K299" s="855"/>
      <c r="L299" s="855"/>
      <c r="M299" s="854"/>
      <c r="N299" s="854"/>
      <c r="O299" s="854"/>
      <c r="P299" s="854"/>
      <c r="Q299" s="854"/>
      <c r="R299" s="854"/>
      <c r="S299" s="854"/>
      <c r="T299" s="854"/>
      <c r="U299" s="854"/>
      <c r="V299" s="854"/>
      <c r="W299" s="854"/>
      <c r="X299" s="855"/>
      <c r="Y299" s="854"/>
      <c r="Z299" s="854"/>
      <c r="AA299" s="854"/>
      <c r="AB299" s="854"/>
      <c r="AC299" s="854"/>
      <c r="AD299" s="854"/>
      <c r="AE299" s="854"/>
      <c r="AF299" s="854"/>
    </row>
    <row r="300">
      <c r="A300" s="854"/>
      <c r="B300" s="854"/>
      <c r="C300" s="854"/>
      <c r="D300" s="855"/>
      <c r="E300" s="855"/>
      <c r="F300" s="855"/>
      <c r="G300" s="855"/>
      <c r="H300" s="855"/>
      <c r="I300" s="855"/>
      <c r="J300" s="855"/>
      <c r="K300" s="855"/>
      <c r="L300" s="855"/>
      <c r="M300" s="854"/>
      <c r="N300" s="854"/>
      <c r="O300" s="854"/>
      <c r="P300" s="854"/>
      <c r="Q300" s="854"/>
      <c r="R300" s="854"/>
      <c r="S300" s="854"/>
      <c r="T300" s="854"/>
      <c r="U300" s="854"/>
      <c r="V300" s="854"/>
      <c r="W300" s="854"/>
      <c r="X300" s="855"/>
      <c r="Y300" s="854"/>
      <c r="Z300" s="854"/>
      <c r="AA300" s="854"/>
      <c r="AB300" s="854"/>
      <c r="AC300" s="854"/>
      <c r="AD300" s="854"/>
      <c r="AE300" s="854"/>
      <c r="AF300" s="854"/>
    </row>
    <row r="301">
      <c r="A301" s="854"/>
      <c r="B301" s="854"/>
      <c r="C301" s="854"/>
      <c r="D301" s="855"/>
      <c r="E301" s="855"/>
      <c r="F301" s="855"/>
      <c r="G301" s="855"/>
      <c r="H301" s="855"/>
      <c r="I301" s="855"/>
      <c r="J301" s="855"/>
      <c r="K301" s="855"/>
      <c r="L301" s="855"/>
      <c r="M301" s="854"/>
      <c r="N301" s="854"/>
      <c r="O301" s="854"/>
      <c r="P301" s="854"/>
      <c r="Q301" s="854"/>
      <c r="R301" s="854"/>
      <c r="S301" s="854"/>
      <c r="T301" s="854"/>
      <c r="U301" s="854"/>
      <c r="V301" s="854"/>
      <c r="W301" s="854"/>
      <c r="X301" s="855"/>
      <c r="Y301" s="854"/>
      <c r="Z301" s="854"/>
      <c r="AA301" s="854"/>
      <c r="AB301" s="854"/>
      <c r="AC301" s="854"/>
      <c r="AD301" s="854"/>
      <c r="AE301" s="854"/>
      <c r="AF301" s="854"/>
    </row>
    <row r="302">
      <c r="A302" s="854"/>
      <c r="B302" s="854"/>
      <c r="C302" s="854"/>
      <c r="D302" s="855"/>
      <c r="E302" s="855"/>
      <c r="F302" s="855"/>
      <c r="G302" s="855"/>
      <c r="H302" s="855"/>
      <c r="I302" s="855"/>
      <c r="J302" s="855"/>
      <c r="K302" s="855"/>
      <c r="L302" s="855"/>
      <c r="M302" s="854"/>
      <c r="N302" s="854"/>
      <c r="O302" s="854"/>
      <c r="P302" s="854"/>
      <c r="Q302" s="854"/>
      <c r="R302" s="854"/>
      <c r="S302" s="854"/>
      <c r="T302" s="854"/>
      <c r="U302" s="854"/>
      <c r="V302" s="854"/>
      <c r="W302" s="854"/>
      <c r="X302" s="855"/>
      <c r="Y302" s="854"/>
      <c r="Z302" s="854"/>
      <c r="AA302" s="854"/>
      <c r="AB302" s="854"/>
      <c r="AC302" s="854"/>
      <c r="AD302" s="854"/>
      <c r="AE302" s="854"/>
      <c r="AF302" s="854"/>
    </row>
    <row r="303">
      <c r="A303" s="854"/>
      <c r="B303" s="854"/>
      <c r="C303" s="854"/>
      <c r="D303" s="855"/>
      <c r="E303" s="855"/>
      <c r="F303" s="855"/>
      <c r="G303" s="855"/>
      <c r="H303" s="855"/>
      <c r="I303" s="855"/>
      <c r="J303" s="855"/>
      <c r="K303" s="855"/>
      <c r="L303" s="855"/>
      <c r="M303" s="854"/>
      <c r="N303" s="854"/>
      <c r="O303" s="854"/>
      <c r="P303" s="854"/>
      <c r="Q303" s="854"/>
      <c r="R303" s="854"/>
      <c r="S303" s="854"/>
      <c r="T303" s="854"/>
      <c r="U303" s="854"/>
      <c r="V303" s="854"/>
      <c r="W303" s="854"/>
      <c r="X303" s="855"/>
      <c r="Y303" s="854"/>
      <c r="Z303" s="854"/>
      <c r="AA303" s="854"/>
      <c r="AB303" s="854"/>
      <c r="AC303" s="854"/>
      <c r="AD303" s="854"/>
      <c r="AE303" s="854"/>
      <c r="AF303" s="854"/>
    </row>
    <row r="304">
      <c r="A304" s="854"/>
      <c r="B304" s="854"/>
      <c r="C304" s="854"/>
      <c r="D304" s="855"/>
      <c r="E304" s="855"/>
      <c r="F304" s="855"/>
      <c r="G304" s="855"/>
      <c r="H304" s="855"/>
      <c r="I304" s="855"/>
      <c r="J304" s="855"/>
      <c r="K304" s="855"/>
      <c r="L304" s="855"/>
      <c r="M304" s="854"/>
      <c r="N304" s="854"/>
      <c r="O304" s="854"/>
      <c r="P304" s="854"/>
      <c r="Q304" s="854"/>
      <c r="R304" s="854"/>
      <c r="S304" s="854"/>
      <c r="T304" s="854"/>
      <c r="U304" s="854"/>
      <c r="V304" s="854"/>
      <c r="W304" s="854"/>
      <c r="X304" s="855"/>
      <c r="Y304" s="854"/>
      <c r="Z304" s="854"/>
      <c r="AA304" s="854"/>
      <c r="AB304" s="854"/>
      <c r="AC304" s="854"/>
      <c r="AD304" s="854"/>
      <c r="AE304" s="854"/>
      <c r="AF304" s="854"/>
    </row>
    <row r="305">
      <c r="A305" s="854"/>
      <c r="B305" s="854"/>
      <c r="C305" s="854"/>
      <c r="D305" s="855"/>
      <c r="E305" s="855"/>
      <c r="F305" s="855"/>
      <c r="G305" s="855"/>
      <c r="H305" s="855"/>
      <c r="I305" s="855"/>
      <c r="J305" s="855"/>
      <c r="K305" s="855"/>
      <c r="L305" s="855"/>
      <c r="M305" s="854"/>
      <c r="N305" s="854"/>
      <c r="O305" s="854"/>
      <c r="P305" s="854"/>
      <c r="Q305" s="854"/>
      <c r="R305" s="854"/>
      <c r="S305" s="854"/>
      <c r="T305" s="854"/>
      <c r="U305" s="854"/>
      <c r="V305" s="854"/>
      <c r="W305" s="854"/>
      <c r="X305" s="855"/>
      <c r="Y305" s="854"/>
      <c r="Z305" s="854"/>
      <c r="AA305" s="854"/>
      <c r="AB305" s="854"/>
      <c r="AC305" s="854"/>
      <c r="AD305" s="854"/>
      <c r="AE305" s="854"/>
      <c r="AF305" s="854"/>
    </row>
    <row r="306">
      <c r="A306" s="854"/>
      <c r="B306" s="854"/>
      <c r="C306" s="854"/>
      <c r="D306" s="855"/>
      <c r="E306" s="855"/>
      <c r="F306" s="855"/>
      <c r="G306" s="855"/>
      <c r="H306" s="855"/>
      <c r="I306" s="855"/>
      <c r="J306" s="855"/>
      <c r="K306" s="855"/>
      <c r="L306" s="855"/>
      <c r="M306" s="854"/>
      <c r="N306" s="854"/>
      <c r="O306" s="854"/>
      <c r="P306" s="854"/>
      <c r="Q306" s="854"/>
      <c r="R306" s="854"/>
      <c r="S306" s="854"/>
      <c r="T306" s="854"/>
      <c r="U306" s="854"/>
      <c r="V306" s="854"/>
      <c r="W306" s="854"/>
      <c r="X306" s="855"/>
      <c r="Y306" s="854"/>
      <c r="Z306" s="854"/>
      <c r="AA306" s="854"/>
      <c r="AB306" s="854"/>
      <c r="AC306" s="854"/>
      <c r="AD306" s="854"/>
      <c r="AE306" s="854"/>
      <c r="AF306" s="854"/>
    </row>
    <row r="307">
      <c r="A307" s="854"/>
      <c r="B307" s="854"/>
      <c r="C307" s="854"/>
      <c r="D307" s="855"/>
      <c r="E307" s="855"/>
      <c r="F307" s="855"/>
      <c r="G307" s="855"/>
      <c r="H307" s="855"/>
      <c r="I307" s="855"/>
      <c r="J307" s="855"/>
      <c r="K307" s="855"/>
      <c r="L307" s="855"/>
      <c r="M307" s="854"/>
      <c r="N307" s="854"/>
      <c r="O307" s="854"/>
      <c r="P307" s="854"/>
      <c r="Q307" s="854"/>
      <c r="R307" s="854"/>
      <c r="S307" s="854"/>
      <c r="T307" s="854"/>
      <c r="U307" s="854"/>
      <c r="V307" s="854"/>
      <c r="W307" s="854"/>
      <c r="X307" s="855"/>
      <c r="Y307" s="854"/>
      <c r="Z307" s="854"/>
      <c r="AA307" s="854"/>
      <c r="AB307" s="854"/>
      <c r="AC307" s="854"/>
      <c r="AD307" s="854"/>
      <c r="AE307" s="854"/>
      <c r="AF307" s="854"/>
    </row>
    <row r="308">
      <c r="A308" s="854"/>
      <c r="B308" s="854"/>
      <c r="C308" s="854"/>
      <c r="D308" s="855"/>
      <c r="E308" s="855"/>
      <c r="F308" s="855"/>
      <c r="G308" s="855"/>
      <c r="H308" s="855"/>
      <c r="I308" s="855"/>
      <c r="J308" s="855"/>
      <c r="K308" s="855"/>
      <c r="L308" s="855"/>
      <c r="M308" s="854"/>
      <c r="N308" s="854"/>
      <c r="O308" s="854"/>
      <c r="P308" s="854"/>
      <c r="Q308" s="854"/>
      <c r="R308" s="854"/>
      <c r="S308" s="854"/>
      <c r="T308" s="854"/>
      <c r="U308" s="854"/>
      <c r="V308" s="854"/>
      <c r="W308" s="854"/>
      <c r="X308" s="855"/>
      <c r="Y308" s="854"/>
      <c r="Z308" s="854"/>
      <c r="AA308" s="854"/>
      <c r="AB308" s="854"/>
      <c r="AC308" s="854"/>
      <c r="AD308" s="854"/>
      <c r="AE308" s="854"/>
      <c r="AF308" s="854"/>
    </row>
    <row r="309">
      <c r="A309" s="854"/>
      <c r="B309" s="854"/>
      <c r="C309" s="854"/>
      <c r="D309" s="855"/>
      <c r="E309" s="855"/>
      <c r="F309" s="855"/>
      <c r="G309" s="855"/>
      <c r="H309" s="855"/>
      <c r="I309" s="855"/>
      <c r="J309" s="855"/>
      <c r="K309" s="855"/>
      <c r="L309" s="855"/>
      <c r="M309" s="854"/>
      <c r="N309" s="854"/>
      <c r="O309" s="854"/>
      <c r="P309" s="854"/>
      <c r="Q309" s="854"/>
      <c r="R309" s="854"/>
      <c r="S309" s="854"/>
      <c r="T309" s="854"/>
      <c r="U309" s="854"/>
      <c r="V309" s="854"/>
      <c r="W309" s="854"/>
      <c r="X309" s="855"/>
      <c r="Y309" s="854"/>
      <c r="Z309" s="854"/>
      <c r="AA309" s="854"/>
      <c r="AB309" s="854"/>
      <c r="AC309" s="854"/>
      <c r="AD309" s="854"/>
      <c r="AE309" s="854"/>
      <c r="AF309" s="854"/>
    </row>
    <row r="310">
      <c r="A310" s="854"/>
      <c r="B310" s="854"/>
      <c r="C310" s="854"/>
      <c r="D310" s="855"/>
      <c r="E310" s="855"/>
      <c r="F310" s="855"/>
      <c r="G310" s="855"/>
      <c r="H310" s="855"/>
      <c r="I310" s="855"/>
      <c r="J310" s="855"/>
      <c r="K310" s="855"/>
      <c r="L310" s="855"/>
      <c r="M310" s="854"/>
      <c r="N310" s="854"/>
      <c r="O310" s="854"/>
      <c r="P310" s="854"/>
      <c r="Q310" s="854"/>
      <c r="R310" s="854"/>
      <c r="S310" s="854"/>
      <c r="T310" s="854"/>
      <c r="U310" s="854"/>
      <c r="V310" s="854"/>
      <c r="W310" s="854"/>
      <c r="X310" s="855"/>
      <c r="Y310" s="854"/>
      <c r="Z310" s="854"/>
      <c r="AA310" s="854"/>
      <c r="AB310" s="854"/>
      <c r="AC310" s="854"/>
      <c r="AD310" s="854"/>
      <c r="AE310" s="854"/>
      <c r="AF310" s="854"/>
    </row>
    <row r="311">
      <c r="A311" s="854"/>
      <c r="B311" s="854"/>
      <c r="C311" s="854"/>
      <c r="D311" s="855"/>
      <c r="E311" s="855"/>
      <c r="F311" s="855"/>
      <c r="G311" s="855"/>
      <c r="H311" s="855"/>
      <c r="I311" s="855"/>
      <c r="J311" s="855"/>
      <c r="K311" s="855"/>
      <c r="L311" s="855"/>
      <c r="M311" s="854"/>
      <c r="N311" s="854"/>
      <c r="O311" s="854"/>
      <c r="P311" s="854"/>
      <c r="Q311" s="854"/>
      <c r="R311" s="854"/>
      <c r="S311" s="854"/>
      <c r="T311" s="854"/>
      <c r="U311" s="854"/>
      <c r="V311" s="854"/>
      <c r="W311" s="854"/>
      <c r="X311" s="855"/>
      <c r="Y311" s="854"/>
      <c r="Z311" s="854"/>
      <c r="AA311" s="854"/>
      <c r="AB311" s="854"/>
      <c r="AC311" s="854"/>
      <c r="AD311" s="854"/>
      <c r="AE311" s="854"/>
      <c r="AF311" s="854"/>
    </row>
    <row r="312">
      <c r="A312" s="854"/>
      <c r="B312" s="854"/>
      <c r="C312" s="854"/>
      <c r="D312" s="855"/>
      <c r="E312" s="855"/>
      <c r="F312" s="855"/>
      <c r="G312" s="855"/>
      <c r="H312" s="855"/>
      <c r="I312" s="855"/>
      <c r="J312" s="855"/>
      <c r="K312" s="855"/>
      <c r="L312" s="855"/>
      <c r="M312" s="854"/>
      <c r="N312" s="854"/>
      <c r="O312" s="854"/>
      <c r="P312" s="854"/>
      <c r="Q312" s="854"/>
      <c r="R312" s="854"/>
      <c r="S312" s="854"/>
      <c r="T312" s="854"/>
      <c r="U312" s="854"/>
      <c r="V312" s="854"/>
      <c r="W312" s="854"/>
      <c r="X312" s="855"/>
      <c r="Y312" s="854"/>
      <c r="Z312" s="854"/>
      <c r="AA312" s="854"/>
      <c r="AB312" s="854"/>
      <c r="AC312" s="854"/>
      <c r="AD312" s="854"/>
      <c r="AE312" s="854"/>
      <c r="AF312" s="854"/>
    </row>
    <row r="313">
      <c r="A313" s="854"/>
      <c r="B313" s="854"/>
      <c r="C313" s="854"/>
      <c r="D313" s="855"/>
      <c r="E313" s="855"/>
      <c r="F313" s="855"/>
      <c r="G313" s="855"/>
      <c r="H313" s="855"/>
      <c r="I313" s="855"/>
      <c r="J313" s="855"/>
      <c r="K313" s="855"/>
      <c r="L313" s="855"/>
      <c r="M313" s="854"/>
      <c r="N313" s="854"/>
      <c r="O313" s="854"/>
      <c r="P313" s="854"/>
      <c r="Q313" s="854"/>
      <c r="R313" s="854"/>
      <c r="S313" s="854"/>
      <c r="T313" s="854"/>
      <c r="U313" s="854"/>
      <c r="V313" s="854"/>
      <c r="W313" s="854"/>
      <c r="X313" s="855"/>
      <c r="Y313" s="854"/>
      <c r="Z313" s="854"/>
      <c r="AA313" s="854"/>
      <c r="AB313" s="854"/>
      <c r="AC313" s="854"/>
      <c r="AD313" s="854"/>
      <c r="AE313" s="854"/>
      <c r="AF313" s="854"/>
    </row>
    <row r="314">
      <c r="A314" s="854"/>
      <c r="B314" s="854"/>
      <c r="C314" s="854"/>
      <c r="D314" s="855"/>
      <c r="E314" s="855"/>
      <c r="F314" s="855"/>
      <c r="G314" s="855"/>
      <c r="H314" s="855"/>
      <c r="I314" s="855"/>
      <c r="J314" s="855"/>
      <c r="K314" s="855"/>
      <c r="L314" s="855"/>
      <c r="M314" s="854"/>
      <c r="N314" s="854"/>
      <c r="O314" s="854"/>
      <c r="P314" s="854"/>
      <c r="Q314" s="854"/>
      <c r="R314" s="854"/>
      <c r="S314" s="854"/>
      <c r="T314" s="854"/>
      <c r="U314" s="854"/>
      <c r="V314" s="854"/>
      <c r="W314" s="854"/>
      <c r="X314" s="855"/>
      <c r="Y314" s="854"/>
      <c r="Z314" s="854"/>
      <c r="AA314" s="854"/>
      <c r="AB314" s="854"/>
      <c r="AC314" s="854"/>
      <c r="AD314" s="854"/>
      <c r="AE314" s="854"/>
      <c r="AF314" s="854"/>
    </row>
    <row r="315">
      <c r="A315" s="854"/>
      <c r="B315" s="854"/>
      <c r="C315" s="854"/>
      <c r="D315" s="855"/>
      <c r="E315" s="855"/>
      <c r="F315" s="855"/>
      <c r="G315" s="855"/>
      <c r="H315" s="855"/>
      <c r="I315" s="855"/>
      <c r="J315" s="855"/>
      <c r="K315" s="855"/>
      <c r="L315" s="855"/>
      <c r="M315" s="854"/>
      <c r="N315" s="854"/>
      <c r="O315" s="854"/>
      <c r="P315" s="854"/>
      <c r="Q315" s="854"/>
      <c r="R315" s="854"/>
      <c r="S315" s="854"/>
      <c r="T315" s="854"/>
      <c r="U315" s="854"/>
      <c r="V315" s="854"/>
      <c r="W315" s="854"/>
      <c r="X315" s="855"/>
      <c r="Y315" s="854"/>
      <c r="Z315" s="854"/>
      <c r="AA315" s="854"/>
      <c r="AB315" s="854"/>
      <c r="AC315" s="854"/>
      <c r="AD315" s="854"/>
      <c r="AE315" s="854"/>
      <c r="AF315" s="854"/>
    </row>
    <row r="316">
      <c r="A316" s="854"/>
      <c r="B316" s="854"/>
      <c r="C316" s="854"/>
      <c r="D316" s="855"/>
      <c r="E316" s="855"/>
      <c r="F316" s="855"/>
      <c r="G316" s="855"/>
      <c r="H316" s="855"/>
      <c r="I316" s="855"/>
      <c r="J316" s="855"/>
      <c r="K316" s="855"/>
      <c r="L316" s="855"/>
      <c r="M316" s="854"/>
      <c r="N316" s="854"/>
      <c r="O316" s="854"/>
      <c r="P316" s="854"/>
      <c r="Q316" s="854"/>
      <c r="R316" s="854"/>
      <c r="S316" s="854"/>
      <c r="T316" s="854"/>
      <c r="U316" s="854"/>
      <c r="V316" s="854"/>
      <c r="W316" s="854"/>
      <c r="X316" s="855"/>
      <c r="Y316" s="854"/>
      <c r="Z316" s="854"/>
      <c r="AA316" s="854"/>
      <c r="AB316" s="854"/>
      <c r="AC316" s="854"/>
      <c r="AD316" s="854"/>
      <c r="AE316" s="854"/>
      <c r="AF316" s="854"/>
    </row>
    <row r="317">
      <c r="A317" s="854"/>
      <c r="B317" s="854"/>
      <c r="C317" s="854"/>
      <c r="D317" s="855"/>
      <c r="E317" s="855"/>
      <c r="F317" s="855"/>
      <c r="G317" s="855"/>
      <c r="H317" s="855"/>
      <c r="I317" s="855"/>
      <c r="J317" s="855"/>
      <c r="K317" s="855"/>
      <c r="L317" s="855"/>
      <c r="M317" s="854"/>
      <c r="N317" s="854"/>
      <c r="O317" s="854"/>
      <c r="P317" s="854"/>
      <c r="Q317" s="854"/>
      <c r="R317" s="854"/>
      <c r="S317" s="854"/>
      <c r="T317" s="854"/>
      <c r="U317" s="854"/>
      <c r="V317" s="854"/>
      <c r="W317" s="854"/>
      <c r="X317" s="855"/>
      <c r="Y317" s="854"/>
      <c r="Z317" s="854"/>
      <c r="AA317" s="854"/>
      <c r="AB317" s="854"/>
      <c r="AC317" s="854"/>
      <c r="AD317" s="854"/>
      <c r="AE317" s="854"/>
      <c r="AF317" s="854"/>
    </row>
    <row r="318">
      <c r="A318" s="854"/>
      <c r="B318" s="854"/>
      <c r="C318" s="854"/>
      <c r="D318" s="855"/>
      <c r="E318" s="855"/>
      <c r="F318" s="855"/>
      <c r="G318" s="855"/>
      <c r="H318" s="855"/>
      <c r="I318" s="855"/>
      <c r="J318" s="855"/>
      <c r="K318" s="855"/>
      <c r="L318" s="855"/>
      <c r="M318" s="854"/>
      <c r="N318" s="854"/>
      <c r="O318" s="854"/>
      <c r="P318" s="854"/>
      <c r="Q318" s="854"/>
      <c r="R318" s="854"/>
      <c r="S318" s="854"/>
      <c r="T318" s="854"/>
      <c r="U318" s="854"/>
      <c r="V318" s="854"/>
      <c r="W318" s="854"/>
      <c r="X318" s="855"/>
      <c r="Y318" s="854"/>
      <c r="Z318" s="854"/>
      <c r="AA318" s="854"/>
      <c r="AB318" s="854"/>
      <c r="AC318" s="854"/>
      <c r="AD318" s="854"/>
      <c r="AE318" s="854"/>
      <c r="AF318" s="854"/>
    </row>
    <row r="319">
      <c r="A319" s="854"/>
      <c r="B319" s="854"/>
      <c r="C319" s="854"/>
      <c r="D319" s="855"/>
      <c r="E319" s="855"/>
      <c r="F319" s="855"/>
      <c r="G319" s="855"/>
      <c r="H319" s="855"/>
      <c r="I319" s="855"/>
      <c r="J319" s="855"/>
      <c r="K319" s="855"/>
      <c r="L319" s="855"/>
      <c r="M319" s="854"/>
      <c r="N319" s="854"/>
      <c r="O319" s="854"/>
      <c r="P319" s="854"/>
      <c r="Q319" s="854"/>
      <c r="R319" s="854"/>
      <c r="S319" s="854"/>
      <c r="T319" s="854"/>
      <c r="U319" s="854"/>
      <c r="V319" s="854"/>
      <c r="W319" s="854"/>
      <c r="X319" s="855"/>
      <c r="Y319" s="854"/>
      <c r="Z319" s="854"/>
      <c r="AA319" s="854"/>
      <c r="AB319" s="854"/>
      <c r="AC319" s="854"/>
      <c r="AD319" s="854"/>
      <c r="AE319" s="854"/>
      <c r="AF319" s="854"/>
    </row>
    <row r="320">
      <c r="A320" s="854"/>
      <c r="B320" s="854"/>
      <c r="C320" s="854"/>
      <c r="D320" s="855"/>
      <c r="E320" s="855"/>
      <c r="F320" s="855"/>
      <c r="G320" s="855"/>
      <c r="H320" s="855"/>
      <c r="I320" s="855"/>
      <c r="J320" s="855"/>
      <c r="K320" s="855"/>
      <c r="L320" s="855"/>
      <c r="M320" s="854"/>
      <c r="N320" s="854"/>
      <c r="O320" s="854"/>
      <c r="P320" s="854"/>
      <c r="Q320" s="854"/>
      <c r="R320" s="854"/>
      <c r="S320" s="854"/>
      <c r="T320" s="854"/>
      <c r="U320" s="854"/>
      <c r="V320" s="854"/>
      <c r="W320" s="854"/>
      <c r="X320" s="855"/>
      <c r="Y320" s="854"/>
      <c r="Z320" s="854"/>
      <c r="AA320" s="854"/>
      <c r="AB320" s="854"/>
      <c r="AC320" s="854"/>
      <c r="AD320" s="854"/>
      <c r="AE320" s="854"/>
      <c r="AF320" s="854"/>
    </row>
    <row r="321">
      <c r="A321" s="854"/>
      <c r="B321" s="854"/>
      <c r="C321" s="854"/>
      <c r="D321" s="855"/>
      <c r="E321" s="855"/>
      <c r="F321" s="855"/>
      <c r="G321" s="855"/>
      <c r="H321" s="855"/>
      <c r="I321" s="855"/>
      <c r="J321" s="855"/>
      <c r="K321" s="855"/>
      <c r="L321" s="855"/>
      <c r="M321" s="854"/>
      <c r="N321" s="854"/>
      <c r="O321" s="854"/>
      <c r="P321" s="854"/>
      <c r="Q321" s="854"/>
      <c r="R321" s="854"/>
      <c r="S321" s="854"/>
      <c r="T321" s="854"/>
      <c r="U321" s="854"/>
      <c r="V321" s="854"/>
      <c r="W321" s="854"/>
      <c r="X321" s="855"/>
      <c r="Y321" s="854"/>
      <c r="Z321" s="854"/>
      <c r="AA321" s="854"/>
      <c r="AB321" s="854"/>
      <c r="AC321" s="854"/>
      <c r="AD321" s="854"/>
      <c r="AE321" s="854"/>
      <c r="AF321" s="854"/>
    </row>
    <row r="322">
      <c r="A322" s="854"/>
      <c r="B322" s="854"/>
      <c r="C322" s="854"/>
      <c r="D322" s="855"/>
      <c r="E322" s="855"/>
      <c r="F322" s="855"/>
      <c r="G322" s="855"/>
      <c r="H322" s="855"/>
      <c r="I322" s="855"/>
      <c r="J322" s="855"/>
      <c r="K322" s="855"/>
      <c r="L322" s="855"/>
      <c r="M322" s="854"/>
      <c r="N322" s="854"/>
      <c r="O322" s="854"/>
      <c r="P322" s="854"/>
      <c r="Q322" s="854"/>
      <c r="R322" s="854"/>
      <c r="S322" s="854"/>
      <c r="T322" s="854"/>
      <c r="U322" s="854"/>
      <c r="V322" s="854"/>
      <c r="W322" s="854"/>
      <c r="X322" s="855"/>
      <c r="Y322" s="854"/>
      <c r="Z322" s="854"/>
      <c r="AA322" s="854"/>
      <c r="AB322" s="854"/>
      <c r="AC322" s="854"/>
      <c r="AD322" s="854"/>
      <c r="AE322" s="854"/>
      <c r="AF322" s="854"/>
    </row>
    <row r="323">
      <c r="A323" s="854"/>
      <c r="B323" s="854"/>
      <c r="C323" s="854"/>
      <c r="D323" s="855"/>
      <c r="E323" s="855"/>
      <c r="F323" s="855"/>
      <c r="G323" s="855"/>
      <c r="H323" s="855"/>
      <c r="I323" s="855"/>
      <c r="J323" s="855"/>
      <c r="K323" s="855"/>
      <c r="L323" s="855"/>
      <c r="M323" s="854"/>
      <c r="N323" s="854"/>
      <c r="O323" s="854"/>
      <c r="P323" s="854"/>
      <c r="Q323" s="854"/>
      <c r="R323" s="854"/>
      <c r="S323" s="854"/>
      <c r="T323" s="854"/>
      <c r="U323" s="854"/>
      <c r="V323" s="854"/>
      <c r="W323" s="854"/>
      <c r="X323" s="855"/>
      <c r="Y323" s="854"/>
      <c r="Z323" s="854"/>
      <c r="AA323" s="854"/>
      <c r="AB323" s="854"/>
      <c r="AC323" s="854"/>
      <c r="AD323" s="854"/>
      <c r="AE323" s="854"/>
      <c r="AF323" s="854"/>
    </row>
    <row r="324">
      <c r="A324" s="854"/>
      <c r="B324" s="854"/>
      <c r="C324" s="854"/>
      <c r="D324" s="855"/>
      <c r="E324" s="855"/>
      <c r="F324" s="855"/>
      <c r="G324" s="855"/>
      <c r="H324" s="855"/>
      <c r="I324" s="855"/>
      <c r="J324" s="855"/>
      <c r="K324" s="855"/>
      <c r="L324" s="855"/>
      <c r="M324" s="854"/>
      <c r="N324" s="854"/>
      <c r="O324" s="854"/>
      <c r="P324" s="854"/>
      <c r="Q324" s="854"/>
      <c r="R324" s="854"/>
      <c r="S324" s="854"/>
      <c r="T324" s="854"/>
      <c r="U324" s="854"/>
      <c r="V324" s="854"/>
      <c r="W324" s="854"/>
      <c r="X324" s="855"/>
      <c r="Y324" s="854"/>
      <c r="Z324" s="854"/>
      <c r="AA324" s="854"/>
      <c r="AB324" s="854"/>
      <c r="AC324" s="854"/>
      <c r="AD324" s="854"/>
      <c r="AE324" s="854"/>
      <c r="AF324" s="854"/>
    </row>
    <row r="325">
      <c r="A325" s="854"/>
      <c r="B325" s="854"/>
      <c r="C325" s="854"/>
      <c r="D325" s="855"/>
      <c r="E325" s="855"/>
      <c r="F325" s="855"/>
      <c r="G325" s="855"/>
      <c r="H325" s="855"/>
      <c r="I325" s="855"/>
      <c r="J325" s="855"/>
      <c r="K325" s="855"/>
      <c r="L325" s="855"/>
      <c r="M325" s="854"/>
      <c r="N325" s="854"/>
      <c r="O325" s="854"/>
      <c r="P325" s="854"/>
      <c r="Q325" s="854"/>
      <c r="R325" s="854"/>
      <c r="S325" s="854"/>
      <c r="T325" s="854"/>
      <c r="U325" s="854"/>
      <c r="V325" s="854"/>
      <c r="W325" s="854"/>
      <c r="X325" s="855"/>
      <c r="Y325" s="854"/>
      <c r="Z325" s="854"/>
      <c r="AA325" s="854"/>
      <c r="AB325" s="854"/>
      <c r="AC325" s="854"/>
      <c r="AD325" s="854"/>
      <c r="AE325" s="854"/>
      <c r="AF325" s="854"/>
    </row>
    <row r="326">
      <c r="A326" s="854"/>
      <c r="B326" s="854"/>
      <c r="C326" s="854"/>
      <c r="D326" s="855"/>
      <c r="E326" s="855"/>
      <c r="F326" s="855"/>
      <c r="G326" s="855"/>
      <c r="H326" s="855"/>
      <c r="I326" s="855"/>
      <c r="J326" s="855"/>
      <c r="K326" s="855"/>
      <c r="L326" s="855"/>
      <c r="M326" s="854"/>
      <c r="N326" s="854"/>
      <c r="O326" s="854"/>
      <c r="P326" s="854"/>
      <c r="Q326" s="854"/>
      <c r="R326" s="854"/>
      <c r="S326" s="854"/>
      <c r="T326" s="854"/>
      <c r="U326" s="854"/>
      <c r="V326" s="854"/>
      <c r="W326" s="854"/>
      <c r="X326" s="855"/>
      <c r="Y326" s="854"/>
      <c r="Z326" s="854"/>
      <c r="AA326" s="854"/>
      <c r="AB326" s="854"/>
      <c r="AC326" s="854"/>
      <c r="AD326" s="854"/>
      <c r="AE326" s="854"/>
      <c r="AF326" s="854"/>
    </row>
    <row r="327">
      <c r="A327" s="854"/>
      <c r="B327" s="854"/>
      <c r="C327" s="854"/>
      <c r="D327" s="855"/>
      <c r="E327" s="855"/>
      <c r="F327" s="855"/>
      <c r="G327" s="855"/>
      <c r="H327" s="855"/>
      <c r="I327" s="855"/>
      <c r="J327" s="855"/>
      <c r="K327" s="855"/>
      <c r="L327" s="855"/>
      <c r="M327" s="854"/>
      <c r="N327" s="854"/>
      <c r="O327" s="854"/>
      <c r="P327" s="854"/>
      <c r="Q327" s="854"/>
      <c r="R327" s="854"/>
      <c r="S327" s="854"/>
      <c r="T327" s="854"/>
      <c r="U327" s="854"/>
      <c r="V327" s="854"/>
      <c r="W327" s="854"/>
      <c r="X327" s="855"/>
      <c r="Y327" s="854"/>
      <c r="Z327" s="854"/>
      <c r="AA327" s="854"/>
      <c r="AB327" s="854"/>
      <c r="AC327" s="854"/>
      <c r="AD327" s="854"/>
      <c r="AE327" s="854"/>
      <c r="AF327" s="854"/>
    </row>
    <row r="328">
      <c r="A328" s="854"/>
      <c r="B328" s="854"/>
      <c r="C328" s="854"/>
      <c r="D328" s="855"/>
      <c r="E328" s="855"/>
      <c r="F328" s="855"/>
      <c r="G328" s="855"/>
      <c r="H328" s="855"/>
      <c r="I328" s="855"/>
      <c r="J328" s="855"/>
      <c r="K328" s="855"/>
      <c r="L328" s="855"/>
      <c r="M328" s="854"/>
      <c r="N328" s="854"/>
      <c r="O328" s="854"/>
      <c r="P328" s="854"/>
      <c r="Q328" s="854"/>
      <c r="R328" s="854"/>
      <c r="S328" s="854"/>
      <c r="T328" s="854"/>
      <c r="U328" s="854"/>
      <c r="V328" s="854"/>
      <c r="W328" s="854"/>
      <c r="X328" s="855"/>
      <c r="Y328" s="854"/>
      <c r="Z328" s="854"/>
      <c r="AA328" s="854"/>
      <c r="AB328" s="854"/>
      <c r="AC328" s="854"/>
      <c r="AD328" s="854"/>
      <c r="AE328" s="854"/>
      <c r="AF328" s="854"/>
    </row>
    <row r="329">
      <c r="A329" s="854"/>
      <c r="B329" s="854"/>
      <c r="C329" s="854"/>
      <c r="D329" s="855"/>
      <c r="E329" s="855"/>
      <c r="F329" s="855"/>
      <c r="G329" s="855"/>
      <c r="H329" s="855"/>
      <c r="I329" s="855"/>
      <c r="J329" s="855"/>
      <c r="K329" s="855"/>
      <c r="L329" s="855"/>
      <c r="M329" s="854"/>
      <c r="N329" s="854"/>
      <c r="O329" s="854"/>
      <c r="P329" s="854"/>
      <c r="Q329" s="854"/>
      <c r="R329" s="854"/>
      <c r="S329" s="854"/>
      <c r="T329" s="854"/>
      <c r="U329" s="854"/>
      <c r="V329" s="854"/>
      <c r="W329" s="854"/>
      <c r="X329" s="855"/>
      <c r="Y329" s="854"/>
      <c r="Z329" s="854"/>
      <c r="AA329" s="854"/>
      <c r="AB329" s="854"/>
      <c r="AC329" s="854"/>
      <c r="AD329" s="854"/>
      <c r="AE329" s="854"/>
      <c r="AF329" s="854"/>
    </row>
    <row r="330">
      <c r="A330" s="854"/>
      <c r="B330" s="854"/>
      <c r="C330" s="854"/>
      <c r="D330" s="855"/>
      <c r="E330" s="855"/>
      <c r="F330" s="855"/>
      <c r="G330" s="855"/>
      <c r="H330" s="855"/>
      <c r="I330" s="855"/>
      <c r="J330" s="855"/>
      <c r="K330" s="855"/>
      <c r="L330" s="855"/>
      <c r="M330" s="854"/>
      <c r="N330" s="854"/>
      <c r="O330" s="854"/>
      <c r="P330" s="854"/>
      <c r="Q330" s="854"/>
      <c r="R330" s="854"/>
      <c r="S330" s="854"/>
      <c r="T330" s="854"/>
      <c r="U330" s="854"/>
      <c r="V330" s="854"/>
      <c r="W330" s="854"/>
      <c r="X330" s="855"/>
      <c r="Y330" s="854"/>
      <c r="Z330" s="854"/>
      <c r="AA330" s="854"/>
      <c r="AB330" s="854"/>
      <c r="AC330" s="854"/>
      <c r="AD330" s="854"/>
      <c r="AE330" s="854"/>
      <c r="AF330" s="854"/>
    </row>
    <row r="331">
      <c r="A331" s="854"/>
      <c r="B331" s="854"/>
      <c r="C331" s="854"/>
      <c r="D331" s="855"/>
      <c r="E331" s="855"/>
      <c r="F331" s="855"/>
      <c r="G331" s="855"/>
      <c r="H331" s="855"/>
      <c r="I331" s="855"/>
      <c r="J331" s="855"/>
      <c r="K331" s="855"/>
      <c r="L331" s="855"/>
      <c r="M331" s="854"/>
      <c r="N331" s="854"/>
      <c r="O331" s="854"/>
      <c r="P331" s="854"/>
      <c r="Q331" s="854"/>
      <c r="R331" s="854"/>
      <c r="S331" s="854"/>
      <c r="T331" s="854"/>
      <c r="U331" s="854"/>
      <c r="V331" s="854"/>
      <c r="W331" s="854"/>
      <c r="X331" s="855"/>
      <c r="Y331" s="854"/>
      <c r="Z331" s="854"/>
      <c r="AA331" s="854"/>
      <c r="AB331" s="854"/>
      <c r="AC331" s="854"/>
      <c r="AD331" s="854"/>
      <c r="AE331" s="854"/>
      <c r="AF331" s="854"/>
    </row>
    <row r="332">
      <c r="A332" s="854"/>
      <c r="B332" s="854"/>
      <c r="C332" s="854"/>
      <c r="D332" s="855"/>
      <c r="E332" s="855"/>
      <c r="F332" s="855"/>
      <c r="G332" s="855"/>
      <c r="H332" s="855"/>
      <c r="I332" s="855"/>
      <c r="J332" s="855"/>
      <c r="K332" s="855"/>
      <c r="L332" s="855"/>
      <c r="M332" s="854"/>
      <c r="N332" s="854"/>
      <c r="O332" s="854"/>
      <c r="P332" s="854"/>
      <c r="Q332" s="854"/>
      <c r="R332" s="854"/>
      <c r="S332" s="854"/>
      <c r="T332" s="854"/>
      <c r="U332" s="854"/>
      <c r="V332" s="854"/>
      <c r="W332" s="854"/>
      <c r="X332" s="855"/>
      <c r="Y332" s="854"/>
      <c r="Z332" s="854"/>
      <c r="AA332" s="854"/>
      <c r="AB332" s="854"/>
      <c r="AC332" s="854"/>
      <c r="AD332" s="854"/>
      <c r="AE332" s="854"/>
      <c r="AF332" s="854"/>
    </row>
    <row r="333">
      <c r="A333" s="854"/>
      <c r="B333" s="854"/>
      <c r="C333" s="854"/>
      <c r="D333" s="855"/>
      <c r="E333" s="855"/>
      <c r="F333" s="855"/>
      <c r="G333" s="855"/>
      <c r="H333" s="855"/>
      <c r="I333" s="855"/>
      <c r="J333" s="855"/>
      <c r="K333" s="855"/>
      <c r="L333" s="855"/>
      <c r="M333" s="854"/>
      <c r="N333" s="854"/>
      <c r="O333" s="854"/>
      <c r="P333" s="854"/>
      <c r="Q333" s="854"/>
      <c r="R333" s="854"/>
      <c r="S333" s="854"/>
      <c r="T333" s="854"/>
      <c r="U333" s="854"/>
      <c r="V333" s="854"/>
      <c r="W333" s="854"/>
      <c r="X333" s="855"/>
      <c r="Y333" s="854"/>
      <c r="Z333" s="854"/>
      <c r="AA333" s="854"/>
      <c r="AB333" s="854"/>
      <c r="AC333" s="854"/>
      <c r="AD333" s="854"/>
      <c r="AE333" s="854"/>
      <c r="AF333" s="854"/>
    </row>
    <row r="334">
      <c r="A334" s="854"/>
      <c r="B334" s="854"/>
      <c r="C334" s="854"/>
      <c r="D334" s="855"/>
      <c r="E334" s="855"/>
      <c r="F334" s="855"/>
      <c r="G334" s="855"/>
      <c r="H334" s="855"/>
      <c r="I334" s="855"/>
      <c r="J334" s="855"/>
      <c r="K334" s="855"/>
      <c r="L334" s="855"/>
      <c r="M334" s="854"/>
      <c r="N334" s="854"/>
      <c r="O334" s="854"/>
      <c r="P334" s="854"/>
      <c r="Q334" s="854"/>
      <c r="R334" s="854"/>
      <c r="S334" s="854"/>
      <c r="T334" s="854"/>
      <c r="U334" s="854"/>
      <c r="V334" s="854"/>
      <c r="W334" s="854"/>
      <c r="X334" s="855"/>
      <c r="Y334" s="854"/>
      <c r="Z334" s="854"/>
      <c r="AA334" s="854"/>
      <c r="AB334" s="854"/>
      <c r="AC334" s="854"/>
      <c r="AD334" s="854"/>
      <c r="AE334" s="854"/>
      <c r="AF334" s="854"/>
    </row>
    <row r="335">
      <c r="A335" s="854"/>
      <c r="B335" s="854"/>
      <c r="C335" s="854"/>
      <c r="D335" s="855"/>
      <c r="E335" s="855"/>
      <c r="F335" s="855"/>
      <c r="G335" s="855"/>
      <c r="H335" s="855"/>
      <c r="I335" s="855"/>
      <c r="J335" s="855"/>
      <c r="K335" s="855"/>
      <c r="L335" s="855"/>
      <c r="M335" s="854"/>
      <c r="N335" s="854"/>
      <c r="O335" s="854"/>
      <c r="P335" s="854"/>
      <c r="Q335" s="854"/>
      <c r="R335" s="854"/>
      <c r="S335" s="854"/>
      <c r="T335" s="854"/>
      <c r="U335" s="854"/>
      <c r="V335" s="854"/>
      <c r="W335" s="854"/>
      <c r="X335" s="855"/>
      <c r="Y335" s="854"/>
      <c r="Z335" s="854"/>
      <c r="AA335" s="854"/>
      <c r="AB335" s="854"/>
      <c r="AC335" s="854"/>
      <c r="AD335" s="854"/>
      <c r="AE335" s="854"/>
      <c r="AF335" s="854"/>
    </row>
    <row r="336">
      <c r="A336" s="854"/>
      <c r="B336" s="854"/>
      <c r="C336" s="854"/>
      <c r="D336" s="855"/>
      <c r="E336" s="855"/>
      <c r="F336" s="855"/>
      <c r="G336" s="855"/>
      <c r="H336" s="855"/>
      <c r="I336" s="855"/>
      <c r="J336" s="855"/>
      <c r="K336" s="855"/>
      <c r="L336" s="855"/>
      <c r="M336" s="854"/>
      <c r="N336" s="854"/>
      <c r="O336" s="854"/>
      <c r="P336" s="854"/>
      <c r="Q336" s="854"/>
      <c r="R336" s="854"/>
      <c r="S336" s="854"/>
      <c r="T336" s="854"/>
      <c r="U336" s="854"/>
      <c r="V336" s="854"/>
      <c r="W336" s="854"/>
      <c r="X336" s="855"/>
      <c r="Y336" s="854"/>
      <c r="Z336" s="854"/>
      <c r="AA336" s="854"/>
      <c r="AB336" s="854"/>
      <c r="AC336" s="854"/>
      <c r="AD336" s="854"/>
      <c r="AE336" s="854"/>
      <c r="AF336" s="854"/>
    </row>
    <row r="337">
      <c r="A337" s="854"/>
      <c r="B337" s="854"/>
      <c r="C337" s="854"/>
      <c r="D337" s="855"/>
      <c r="E337" s="855"/>
      <c r="F337" s="855"/>
      <c r="G337" s="855"/>
      <c r="H337" s="855"/>
      <c r="I337" s="855"/>
      <c r="J337" s="855"/>
      <c r="K337" s="855"/>
      <c r="L337" s="855"/>
      <c r="M337" s="854"/>
      <c r="N337" s="854"/>
      <c r="O337" s="854"/>
      <c r="P337" s="854"/>
      <c r="Q337" s="854"/>
      <c r="R337" s="854"/>
      <c r="S337" s="854"/>
      <c r="T337" s="854"/>
      <c r="U337" s="854"/>
      <c r="V337" s="854"/>
      <c r="W337" s="854"/>
      <c r="X337" s="855"/>
      <c r="Y337" s="854"/>
      <c r="Z337" s="854"/>
      <c r="AA337" s="854"/>
      <c r="AB337" s="854"/>
      <c r="AC337" s="854"/>
      <c r="AD337" s="854"/>
      <c r="AE337" s="854"/>
      <c r="AF337" s="854"/>
    </row>
    <row r="338">
      <c r="A338" s="854"/>
      <c r="B338" s="854"/>
      <c r="C338" s="854"/>
      <c r="D338" s="855"/>
      <c r="E338" s="855"/>
      <c r="F338" s="855"/>
      <c r="G338" s="855"/>
      <c r="H338" s="855"/>
      <c r="I338" s="855"/>
      <c r="J338" s="855"/>
      <c r="K338" s="855"/>
      <c r="L338" s="855"/>
      <c r="M338" s="854"/>
      <c r="N338" s="854"/>
      <c r="O338" s="854"/>
      <c r="P338" s="854"/>
      <c r="Q338" s="854"/>
      <c r="R338" s="854"/>
      <c r="S338" s="854"/>
      <c r="T338" s="854"/>
      <c r="U338" s="854"/>
      <c r="V338" s="854"/>
      <c r="W338" s="854"/>
      <c r="X338" s="855"/>
      <c r="Y338" s="854"/>
      <c r="Z338" s="854"/>
      <c r="AA338" s="854"/>
      <c r="AB338" s="854"/>
      <c r="AC338" s="854"/>
      <c r="AD338" s="854"/>
      <c r="AE338" s="854"/>
      <c r="AF338" s="854"/>
    </row>
    <row r="339">
      <c r="A339" s="854"/>
      <c r="B339" s="854"/>
      <c r="C339" s="854"/>
      <c r="D339" s="855"/>
      <c r="E339" s="855"/>
      <c r="F339" s="855"/>
      <c r="G339" s="855"/>
      <c r="H339" s="855"/>
      <c r="I339" s="855"/>
      <c r="J339" s="855"/>
      <c r="K339" s="855"/>
      <c r="L339" s="855"/>
      <c r="M339" s="854"/>
      <c r="N339" s="854"/>
      <c r="O339" s="854"/>
      <c r="P339" s="854"/>
      <c r="Q339" s="854"/>
      <c r="R339" s="854"/>
      <c r="S339" s="854"/>
      <c r="T339" s="854"/>
      <c r="U339" s="854"/>
      <c r="V339" s="854"/>
      <c r="W339" s="854"/>
      <c r="X339" s="855"/>
      <c r="Y339" s="854"/>
      <c r="Z339" s="854"/>
      <c r="AA339" s="854"/>
      <c r="AB339" s="854"/>
      <c r="AC339" s="854"/>
      <c r="AD339" s="854"/>
      <c r="AE339" s="854"/>
      <c r="AF339" s="854"/>
    </row>
    <row r="340">
      <c r="A340" s="854"/>
      <c r="B340" s="854"/>
      <c r="C340" s="854"/>
      <c r="D340" s="855"/>
      <c r="E340" s="855"/>
      <c r="F340" s="855"/>
      <c r="G340" s="855"/>
      <c r="H340" s="855"/>
      <c r="I340" s="855"/>
      <c r="J340" s="855"/>
      <c r="K340" s="855"/>
      <c r="L340" s="855"/>
      <c r="M340" s="854"/>
      <c r="N340" s="854"/>
      <c r="O340" s="854"/>
      <c r="P340" s="854"/>
      <c r="Q340" s="854"/>
      <c r="R340" s="854"/>
      <c r="S340" s="854"/>
      <c r="T340" s="854"/>
      <c r="U340" s="854"/>
      <c r="V340" s="854"/>
      <c r="W340" s="854"/>
      <c r="X340" s="855"/>
      <c r="Y340" s="854"/>
      <c r="Z340" s="854"/>
      <c r="AA340" s="854"/>
      <c r="AB340" s="854"/>
      <c r="AC340" s="854"/>
      <c r="AD340" s="854"/>
      <c r="AE340" s="854"/>
      <c r="AF340" s="854"/>
    </row>
    <row r="341">
      <c r="A341" s="854"/>
      <c r="B341" s="854"/>
      <c r="C341" s="854"/>
      <c r="D341" s="855"/>
      <c r="E341" s="855"/>
      <c r="F341" s="855"/>
      <c r="G341" s="855"/>
      <c r="H341" s="855"/>
      <c r="I341" s="855"/>
      <c r="J341" s="855"/>
      <c r="K341" s="855"/>
      <c r="L341" s="855"/>
      <c r="M341" s="854"/>
      <c r="N341" s="854"/>
      <c r="O341" s="854"/>
      <c r="P341" s="854"/>
      <c r="Q341" s="854"/>
      <c r="R341" s="854"/>
      <c r="S341" s="854"/>
      <c r="T341" s="854"/>
      <c r="U341" s="854"/>
      <c r="V341" s="854"/>
      <c r="W341" s="854"/>
      <c r="X341" s="855"/>
      <c r="Y341" s="854"/>
      <c r="Z341" s="854"/>
      <c r="AA341" s="854"/>
      <c r="AB341" s="854"/>
      <c r="AC341" s="854"/>
      <c r="AD341" s="854"/>
      <c r="AE341" s="854"/>
      <c r="AF341" s="854"/>
    </row>
    <row r="342">
      <c r="A342" s="854"/>
      <c r="B342" s="854"/>
      <c r="C342" s="854"/>
      <c r="D342" s="855"/>
      <c r="E342" s="855"/>
      <c r="F342" s="855"/>
      <c r="G342" s="855"/>
      <c r="H342" s="855"/>
      <c r="I342" s="855"/>
      <c r="J342" s="855"/>
      <c r="K342" s="855"/>
      <c r="L342" s="855"/>
      <c r="M342" s="854"/>
      <c r="N342" s="854"/>
      <c r="O342" s="854"/>
      <c r="P342" s="854"/>
      <c r="Q342" s="854"/>
      <c r="R342" s="854"/>
      <c r="S342" s="854"/>
      <c r="T342" s="854"/>
      <c r="U342" s="854"/>
      <c r="V342" s="854"/>
      <c r="W342" s="854"/>
      <c r="X342" s="855"/>
      <c r="Y342" s="854"/>
      <c r="Z342" s="854"/>
      <c r="AA342" s="854"/>
      <c r="AB342" s="854"/>
      <c r="AC342" s="854"/>
      <c r="AD342" s="854"/>
      <c r="AE342" s="854"/>
      <c r="AF342" s="854"/>
    </row>
    <row r="343">
      <c r="A343" s="854"/>
      <c r="B343" s="854"/>
      <c r="C343" s="854"/>
      <c r="D343" s="855"/>
      <c r="E343" s="855"/>
      <c r="F343" s="855"/>
      <c r="G343" s="855"/>
      <c r="H343" s="855"/>
      <c r="I343" s="855"/>
      <c r="J343" s="855"/>
      <c r="K343" s="855"/>
      <c r="L343" s="855"/>
      <c r="M343" s="854"/>
      <c r="N343" s="854"/>
      <c r="O343" s="854"/>
      <c r="P343" s="854"/>
      <c r="Q343" s="854"/>
      <c r="R343" s="854"/>
      <c r="S343" s="854"/>
      <c r="T343" s="854"/>
      <c r="U343" s="854"/>
      <c r="V343" s="854"/>
      <c r="W343" s="854"/>
      <c r="X343" s="855"/>
      <c r="Y343" s="854"/>
      <c r="Z343" s="854"/>
      <c r="AA343" s="854"/>
      <c r="AB343" s="854"/>
      <c r="AC343" s="854"/>
      <c r="AD343" s="854"/>
      <c r="AE343" s="854"/>
      <c r="AF343" s="854"/>
    </row>
    <row r="344">
      <c r="A344" s="854"/>
      <c r="B344" s="854"/>
      <c r="C344" s="854"/>
      <c r="D344" s="855"/>
      <c r="E344" s="855"/>
      <c r="F344" s="855"/>
      <c r="G344" s="855"/>
      <c r="H344" s="855"/>
      <c r="I344" s="855"/>
      <c r="J344" s="855"/>
      <c r="K344" s="855"/>
      <c r="L344" s="855"/>
      <c r="M344" s="854"/>
      <c r="N344" s="854"/>
      <c r="O344" s="854"/>
      <c r="P344" s="854"/>
      <c r="Q344" s="854"/>
      <c r="R344" s="854"/>
      <c r="S344" s="854"/>
      <c r="T344" s="854"/>
      <c r="U344" s="854"/>
      <c r="V344" s="854"/>
      <c r="W344" s="854"/>
      <c r="X344" s="855"/>
      <c r="Y344" s="854"/>
      <c r="Z344" s="854"/>
      <c r="AA344" s="854"/>
      <c r="AB344" s="854"/>
      <c r="AC344" s="854"/>
      <c r="AD344" s="854"/>
      <c r="AE344" s="854"/>
      <c r="AF344" s="854"/>
    </row>
    <row r="345">
      <c r="A345" s="854"/>
      <c r="B345" s="854"/>
      <c r="C345" s="854"/>
      <c r="D345" s="855"/>
      <c r="E345" s="855"/>
      <c r="F345" s="855"/>
      <c r="G345" s="855"/>
      <c r="H345" s="855"/>
      <c r="I345" s="855"/>
      <c r="J345" s="855"/>
      <c r="K345" s="855"/>
      <c r="L345" s="855"/>
      <c r="M345" s="854"/>
      <c r="N345" s="854"/>
      <c r="O345" s="854"/>
      <c r="P345" s="854"/>
      <c r="Q345" s="854"/>
      <c r="R345" s="854"/>
      <c r="S345" s="854"/>
      <c r="T345" s="854"/>
      <c r="U345" s="854"/>
      <c r="V345" s="854"/>
      <c r="W345" s="854"/>
      <c r="X345" s="855"/>
      <c r="Y345" s="854"/>
      <c r="Z345" s="854"/>
      <c r="AA345" s="854"/>
      <c r="AB345" s="854"/>
      <c r="AC345" s="854"/>
      <c r="AD345" s="854"/>
      <c r="AE345" s="854"/>
      <c r="AF345" s="854"/>
    </row>
    <row r="346">
      <c r="A346" s="854"/>
      <c r="B346" s="854"/>
      <c r="C346" s="854"/>
      <c r="D346" s="855"/>
      <c r="E346" s="855"/>
      <c r="F346" s="855"/>
      <c r="G346" s="855"/>
      <c r="H346" s="855"/>
      <c r="I346" s="855"/>
      <c r="J346" s="855"/>
      <c r="K346" s="855"/>
      <c r="L346" s="855"/>
      <c r="M346" s="854"/>
      <c r="N346" s="854"/>
      <c r="O346" s="854"/>
      <c r="P346" s="854"/>
      <c r="Q346" s="854"/>
      <c r="R346" s="854"/>
      <c r="S346" s="854"/>
      <c r="T346" s="854"/>
      <c r="U346" s="854"/>
      <c r="V346" s="854"/>
      <c r="W346" s="854"/>
      <c r="X346" s="855"/>
      <c r="Y346" s="854"/>
      <c r="Z346" s="854"/>
      <c r="AA346" s="854"/>
      <c r="AB346" s="854"/>
      <c r="AC346" s="854"/>
      <c r="AD346" s="854"/>
      <c r="AE346" s="854"/>
      <c r="AF346" s="854"/>
    </row>
    <row r="347">
      <c r="A347" s="854"/>
      <c r="B347" s="854"/>
      <c r="C347" s="854"/>
      <c r="D347" s="855"/>
      <c r="E347" s="855"/>
      <c r="F347" s="855"/>
      <c r="G347" s="855"/>
      <c r="H347" s="855"/>
      <c r="I347" s="855"/>
      <c r="J347" s="855"/>
      <c r="K347" s="855"/>
      <c r="L347" s="855"/>
      <c r="M347" s="854"/>
      <c r="N347" s="854"/>
      <c r="O347" s="854"/>
      <c r="P347" s="854"/>
      <c r="Q347" s="854"/>
      <c r="R347" s="854"/>
      <c r="S347" s="854"/>
      <c r="T347" s="854"/>
      <c r="U347" s="854"/>
      <c r="V347" s="854"/>
      <c r="W347" s="854"/>
      <c r="X347" s="855"/>
      <c r="Y347" s="854"/>
      <c r="Z347" s="854"/>
      <c r="AA347" s="854"/>
      <c r="AB347" s="854"/>
      <c r="AC347" s="854"/>
      <c r="AD347" s="854"/>
      <c r="AE347" s="854"/>
      <c r="AF347" s="854"/>
    </row>
    <row r="348">
      <c r="A348" s="854"/>
      <c r="B348" s="854"/>
      <c r="C348" s="854"/>
      <c r="D348" s="855"/>
      <c r="E348" s="855"/>
      <c r="F348" s="855"/>
      <c r="G348" s="855"/>
      <c r="H348" s="855"/>
      <c r="I348" s="855"/>
      <c r="J348" s="855"/>
      <c r="K348" s="855"/>
      <c r="L348" s="855"/>
      <c r="M348" s="854"/>
      <c r="N348" s="854"/>
      <c r="O348" s="854"/>
      <c r="P348" s="854"/>
      <c r="Q348" s="854"/>
      <c r="R348" s="854"/>
      <c r="S348" s="854"/>
      <c r="T348" s="854"/>
      <c r="U348" s="854"/>
      <c r="V348" s="854"/>
      <c r="W348" s="854"/>
      <c r="X348" s="855"/>
      <c r="Y348" s="854"/>
      <c r="Z348" s="854"/>
      <c r="AA348" s="854"/>
      <c r="AB348" s="854"/>
      <c r="AC348" s="854"/>
      <c r="AD348" s="854"/>
      <c r="AE348" s="854"/>
      <c r="AF348" s="854"/>
    </row>
    <row r="349">
      <c r="A349" s="854"/>
      <c r="B349" s="854"/>
      <c r="C349" s="854"/>
      <c r="D349" s="855"/>
      <c r="E349" s="855"/>
      <c r="F349" s="855"/>
      <c r="G349" s="855"/>
      <c r="H349" s="855"/>
      <c r="I349" s="855"/>
      <c r="J349" s="855"/>
      <c r="K349" s="855"/>
      <c r="L349" s="855"/>
      <c r="M349" s="854"/>
      <c r="N349" s="854"/>
      <c r="O349" s="854"/>
      <c r="P349" s="854"/>
      <c r="Q349" s="854"/>
      <c r="R349" s="854"/>
      <c r="S349" s="854"/>
      <c r="T349" s="854"/>
      <c r="U349" s="854"/>
      <c r="V349" s="854"/>
      <c r="W349" s="854"/>
      <c r="X349" s="855"/>
      <c r="Y349" s="854"/>
      <c r="Z349" s="854"/>
      <c r="AA349" s="854"/>
      <c r="AB349" s="854"/>
      <c r="AC349" s="854"/>
      <c r="AD349" s="854"/>
      <c r="AE349" s="854"/>
      <c r="AF349" s="854"/>
    </row>
    <row r="350">
      <c r="A350" s="854"/>
      <c r="B350" s="854"/>
      <c r="C350" s="854"/>
      <c r="D350" s="855"/>
      <c r="E350" s="855"/>
      <c r="F350" s="855"/>
      <c r="G350" s="855"/>
      <c r="H350" s="855"/>
      <c r="I350" s="855"/>
      <c r="J350" s="855"/>
      <c r="K350" s="855"/>
      <c r="L350" s="855"/>
      <c r="M350" s="854"/>
      <c r="N350" s="854"/>
      <c r="O350" s="854"/>
      <c r="P350" s="854"/>
      <c r="Q350" s="854"/>
      <c r="R350" s="854"/>
      <c r="S350" s="854"/>
      <c r="T350" s="854"/>
      <c r="U350" s="854"/>
      <c r="V350" s="854"/>
      <c r="W350" s="854"/>
      <c r="X350" s="855"/>
      <c r="Y350" s="854"/>
      <c r="Z350" s="854"/>
      <c r="AA350" s="854"/>
      <c r="AB350" s="854"/>
      <c r="AC350" s="854"/>
      <c r="AD350" s="854"/>
      <c r="AE350" s="854"/>
      <c r="AF350" s="854"/>
    </row>
    <row r="351">
      <c r="A351" s="854"/>
      <c r="B351" s="854"/>
      <c r="C351" s="854"/>
      <c r="D351" s="855"/>
      <c r="E351" s="855"/>
      <c r="F351" s="855"/>
      <c r="G351" s="855"/>
      <c r="H351" s="855"/>
      <c r="I351" s="855"/>
      <c r="J351" s="855"/>
      <c r="K351" s="855"/>
      <c r="L351" s="855"/>
      <c r="M351" s="854"/>
      <c r="N351" s="854"/>
      <c r="O351" s="854"/>
      <c r="P351" s="854"/>
      <c r="Q351" s="854"/>
      <c r="R351" s="854"/>
      <c r="S351" s="854"/>
      <c r="T351" s="854"/>
      <c r="U351" s="854"/>
      <c r="V351" s="854"/>
      <c r="W351" s="854"/>
      <c r="X351" s="855"/>
      <c r="Y351" s="854"/>
      <c r="Z351" s="854"/>
      <c r="AA351" s="854"/>
      <c r="AB351" s="854"/>
      <c r="AC351" s="854"/>
      <c r="AD351" s="854"/>
      <c r="AE351" s="854"/>
      <c r="AF351" s="854"/>
    </row>
    <row r="352">
      <c r="A352" s="854"/>
      <c r="B352" s="854"/>
      <c r="C352" s="854"/>
      <c r="D352" s="855"/>
      <c r="E352" s="855"/>
      <c r="F352" s="855"/>
      <c r="G352" s="855"/>
      <c r="H352" s="855"/>
      <c r="I352" s="855"/>
      <c r="J352" s="855"/>
      <c r="K352" s="855"/>
      <c r="L352" s="855"/>
      <c r="M352" s="854"/>
      <c r="N352" s="854"/>
      <c r="O352" s="854"/>
      <c r="P352" s="854"/>
      <c r="Q352" s="854"/>
      <c r="R352" s="854"/>
      <c r="S352" s="854"/>
      <c r="T352" s="854"/>
      <c r="U352" s="854"/>
      <c r="V352" s="854"/>
      <c r="W352" s="854"/>
      <c r="X352" s="855"/>
      <c r="Y352" s="854"/>
      <c r="Z352" s="854"/>
      <c r="AA352" s="854"/>
      <c r="AB352" s="854"/>
      <c r="AC352" s="854"/>
      <c r="AD352" s="854"/>
      <c r="AE352" s="854"/>
      <c r="AF352" s="854"/>
    </row>
    <row r="353">
      <c r="A353" s="854"/>
      <c r="B353" s="854"/>
      <c r="C353" s="854"/>
      <c r="D353" s="855"/>
      <c r="E353" s="855"/>
      <c r="F353" s="855"/>
      <c r="G353" s="855"/>
      <c r="H353" s="855"/>
      <c r="I353" s="855"/>
      <c r="J353" s="855"/>
      <c r="K353" s="855"/>
      <c r="L353" s="855"/>
      <c r="M353" s="854"/>
      <c r="N353" s="854"/>
      <c r="O353" s="854"/>
      <c r="P353" s="854"/>
      <c r="Q353" s="854"/>
      <c r="R353" s="854"/>
      <c r="S353" s="854"/>
      <c r="T353" s="854"/>
      <c r="U353" s="854"/>
      <c r="V353" s="854"/>
      <c r="W353" s="854"/>
      <c r="X353" s="855"/>
      <c r="Y353" s="854"/>
      <c r="Z353" s="854"/>
      <c r="AA353" s="854"/>
      <c r="AB353" s="854"/>
      <c r="AC353" s="854"/>
      <c r="AD353" s="854"/>
      <c r="AE353" s="854"/>
      <c r="AF353" s="854"/>
    </row>
    <row r="354">
      <c r="A354" s="854"/>
      <c r="B354" s="854"/>
      <c r="C354" s="854"/>
      <c r="D354" s="855"/>
      <c r="E354" s="855"/>
      <c r="F354" s="855"/>
      <c r="G354" s="855"/>
      <c r="H354" s="855"/>
      <c r="I354" s="855"/>
      <c r="J354" s="855"/>
      <c r="K354" s="855"/>
      <c r="L354" s="855"/>
      <c r="M354" s="854"/>
      <c r="N354" s="854"/>
      <c r="O354" s="854"/>
      <c r="P354" s="854"/>
      <c r="Q354" s="854"/>
      <c r="R354" s="854"/>
      <c r="S354" s="854"/>
      <c r="T354" s="854"/>
      <c r="U354" s="854"/>
      <c r="V354" s="854"/>
      <c r="W354" s="854"/>
      <c r="X354" s="855"/>
      <c r="Y354" s="854"/>
      <c r="Z354" s="854"/>
      <c r="AA354" s="854"/>
      <c r="AB354" s="854"/>
      <c r="AC354" s="854"/>
      <c r="AD354" s="854"/>
      <c r="AE354" s="854"/>
      <c r="AF354" s="854"/>
    </row>
    <row r="355">
      <c r="A355" s="854"/>
      <c r="B355" s="854"/>
      <c r="C355" s="854"/>
      <c r="D355" s="855"/>
      <c r="E355" s="855"/>
      <c r="F355" s="855"/>
      <c r="G355" s="855"/>
      <c r="H355" s="855"/>
      <c r="I355" s="855"/>
      <c r="J355" s="855"/>
      <c r="K355" s="855"/>
      <c r="L355" s="855"/>
      <c r="M355" s="854"/>
      <c r="N355" s="854"/>
      <c r="O355" s="854"/>
      <c r="P355" s="854"/>
      <c r="Q355" s="854"/>
      <c r="R355" s="854"/>
      <c r="S355" s="854"/>
      <c r="T355" s="854"/>
      <c r="U355" s="854"/>
      <c r="V355" s="854"/>
      <c r="W355" s="854"/>
      <c r="X355" s="855"/>
      <c r="Y355" s="854"/>
      <c r="Z355" s="854"/>
      <c r="AA355" s="854"/>
      <c r="AB355" s="854"/>
      <c r="AC355" s="854"/>
      <c r="AD355" s="854"/>
      <c r="AE355" s="854"/>
      <c r="AF355" s="854"/>
    </row>
    <row r="356">
      <c r="A356" s="854"/>
      <c r="B356" s="854"/>
      <c r="C356" s="854"/>
      <c r="D356" s="855"/>
      <c r="E356" s="855"/>
      <c r="F356" s="855"/>
      <c r="G356" s="855"/>
      <c r="H356" s="855"/>
      <c r="I356" s="855"/>
      <c r="J356" s="855"/>
      <c r="K356" s="855"/>
      <c r="L356" s="855"/>
      <c r="M356" s="854"/>
      <c r="N356" s="854"/>
      <c r="O356" s="854"/>
      <c r="P356" s="854"/>
      <c r="Q356" s="854"/>
      <c r="R356" s="854"/>
      <c r="S356" s="854"/>
      <c r="T356" s="854"/>
      <c r="U356" s="854"/>
      <c r="V356" s="854"/>
      <c r="W356" s="854"/>
      <c r="X356" s="855"/>
      <c r="Y356" s="854"/>
      <c r="Z356" s="854"/>
      <c r="AA356" s="854"/>
      <c r="AB356" s="854"/>
      <c r="AC356" s="854"/>
      <c r="AD356" s="854"/>
      <c r="AE356" s="854"/>
      <c r="AF356" s="854"/>
    </row>
    <row r="357">
      <c r="A357" s="854"/>
      <c r="B357" s="854"/>
      <c r="C357" s="854"/>
      <c r="D357" s="855"/>
      <c r="E357" s="855"/>
      <c r="F357" s="855"/>
      <c r="G357" s="855"/>
      <c r="H357" s="855"/>
      <c r="I357" s="855"/>
      <c r="J357" s="855"/>
      <c r="K357" s="855"/>
      <c r="L357" s="855"/>
      <c r="M357" s="854"/>
      <c r="N357" s="854"/>
      <c r="O357" s="854"/>
      <c r="P357" s="854"/>
      <c r="Q357" s="854"/>
      <c r="R357" s="854"/>
      <c r="S357" s="854"/>
      <c r="T357" s="854"/>
      <c r="U357" s="854"/>
      <c r="V357" s="854"/>
      <c r="W357" s="854"/>
      <c r="X357" s="855"/>
      <c r="Y357" s="854"/>
      <c r="Z357" s="854"/>
      <c r="AA357" s="854"/>
      <c r="AB357" s="854"/>
      <c r="AC357" s="854"/>
      <c r="AD357" s="854"/>
      <c r="AE357" s="854"/>
      <c r="AF357" s="854"/>
    </row>
    <row r="358">
      <c r="A358" s="854"/>
      <c r="B358" s="854"/>
      <c r="C358" s="854"/>
      <c r="D358" s="855"/>
      <c r="E358" s="855"/>
      <c r="F358" s="855"/>
      <c r="G358" s="855"/>
      <c r="H358" s="855"/>
      <c r="I358" s="855"/>
      <c r="J358" s="855"/>
      <c r="K358" s="855"/>
      <c r="L358" s="855"/>
      <c r="M358" s="854"/>
      <c r="N358" s="854"/>
      <c r="O358" s="854"/>
      <c r="P358" s="854"/>
      <c r="Q358" s="854"/>
      <c r="R358" s="854"/>
      <c r="S358" s="854"/>
      <c r="T358" s="854"/>
      <c r="U358" s="854"/>
      <c r="V358" s="854"/>
      <c r="W358" s="854"/>
      <c r="X358" s="855"/>
      <c r="Y358" s="854"/>
      <c r="Z358" s="854"/>
      <c r="AA358" s="854"/>
      <c r="AB358" s="854"/>
      <c r="AC358" s="854"/>
      <c r="AD358" s="854"/>
      <c r="AE358" s="854"/>
      <c r="AF358" s="854"/>
    </row>
    <row r="359">
      <c r="A359" s="854"/>
      <c r="B359" s="854"/>
      <c r="C359" s="854"/>
      <c r="D359" s="855"/>
      <c r="E359" s="855"/>
      <c r="F359" s="855"/>
      <c r="G359" s="855"/>
      <c r="H359" s="855"/>
      <c r="I359" s="855"/>
      <c r="J359" s="855"/>
      <c r="K359" s="855"/>
      <c r="L359" s="855"/>
      <c r="M359" s="854"/>
      <c r="N359" s="854"/>
      <c r="O359" s="854"/>
      <c r="P359" s="854"/>
      <c r="Q359" s="854"/>
      <c r="R359" s="854"/>
      <c r="S359" s="854"/>
      <c r="T359" s="854"/>
      <c r="U359" s="854"/>
      <c r="V359" s="854"/>
      <c r="W359" s="854"/>
      <c r="X359" s="855"/>
      <c r="Y359" s="854"/>
      <c r="Z359" s="854"/>
      <c r="AA359" s="854"/>
      <c r="AB359" s="854"/>
      <c r="AC359" s="854"/>
      <c r="AD359" s="854"/>
      <c r="AE359" s="854"/>
      <c r="AF359" s="854"/>
    </row>
    <row r="360">
      <c r="A360" s="854"/>
      <c r="B360" s="854"/>
      <c r="C360" s="854"/>
      <c r="D360" s="855"/>
      <c r="E360" s="855"/>
      <c r="F360" s="855"/>
      <c r="G360" s="855"/>
      <c r="H360" s="855"/>
      <c r="I360" s="855"/>
      <c r="J360" s="855"/>
      <c r="K360" s="855"/>
      <c r="L360" s="855"/>
      <c r="M360" s="854"/>
      <c r="N360" s="854"/>
      <c r="O360" s="854"/>
      <c r="P360" s="854"/>
      <c r="Q360" s="854"/>
      <c r="R360" s="854"/>
      <c r="S360" s="854"/>
      <c r="T360" s="854"/>
      <c r="U360" s="854"/>
      <c r="V360" s="854"/>
      <c r="W360" s="854"/>
      <c r="X360" s="855"/>
      <c r="Y360" s="854"/>
      <c r="Z360" s="854"/>
      <c r="AA360" s="854"/>
      <c r="AB360" s="854"/>
      <c r="AC360" s="854"/>
      <c r="AD360" s="854"/>
      <c r="AE360" s="854"/>
      <c r="AF360" s="854"/>
    </row>
    <row r="361">
      <c r="A361" s="854"/>
      <c r="B361" s="854"/>
      <c r="C361" s="854"/>
      <c r="D361" s="855"/>
      <c r="E361" s="855"/>
      <c r="F361" s="855"/>
      <c r="G361" s="855"/>
      <c r="H361" s="855"/>
      <c r="I361" s="855"/>
      <c r="J361" s="855"/>
      <c r="K361" s="855"/>
      <c r="L361" s="855"/>
      <c r="M361" s="854"/>
      <c r="N361" s="854"/>
      <c r="O361" s="854"/>
      <c r="P361" s="854"/>
      <c r="Q361" s="854"/>
      <c r="R361" s="854"/>
      <c r="S361" s="854"/>
      <c r="T361" s="854"/>
      <c r="U361" s="854"/>
      <c r="V361" s="854"/>
      <c r="W361" s="854"/>
      <c r="X361" s="855"/>
      <c r="Y361" s="854"/>
      <c r="Z361" s="854"/>
      <c r="AA361" s="854"/>
      <c r="AB361" s="854"/>
      <c r="AC361" s="854"/>
      <c r="AD361" s="854"/>
      <c r="AE361" s="854"/>
      <c r="AF361" s="854"/>
    </row>
    <row r="362">
      <c r="A362" s="854"/>
      <c r="B362" s="854"/>
      <c r="C362" s="854"/>
      <c r="D362" s="855"/>
      <c r="E362" s="855"/>
      <c r="F362" s="855"/>
      <c r="G362" s="855"/>
      <c r="H362" s="855"/>
      <c r="I362" s="855"/>
      <c r="J362" s="855"/>
      <c r="K362" s="855"/>
      <c r="L362" s="855"/>
      <c r="M362" s="854"/>
      <c r="N362" s="854"/>
      <c r="O362" s="854"/>
      <c r="P362" s="854"/>
      <c r="Q362" s="854"/>
      <c r="R362" s="854"/>
      <c r="S362" s="854"/>
      <c r="T362" s="854"/>
      <c r="U362" s="854"/>
      <c r="V362" s="854"/>
      <c r="W362" s="854"/>
      <c r="X362" s="855"/>
      <c r="Y362" s="854"/>
      <c r="Z362" s="854"/>
      <c r="AA362" s="854"/>
      <c r="AB362" s="854"/>
      <c r="AC362" s="854"/>
      <c r="AD362" s="854"/>
      <c r="AE362" s="854"/>
      <c r="AF362" s="854"/>
    </row>
    <row r="363">
      <c r="A363" s="854"/>
      <c r="B363" s="854"/>
      <c r="C363" s="854"/>
      <c r="D363" s="855"/>
      <c r="E363" s="855"/>
      <c r="F363" s="855"/>
      <c r="G363" s="855"/>
      <c r="H363" s="855"/>
      <c r="I363" s="855"/>
      <c r="J363" s="855"/>
      <c r="K363" s="855"/>
      <c r="L363" s="855"/>
      <c r="M363" s="854"/>
      <c r="N363" s="854"/>
      <c r="O363" s="854"/>
      <c r="P363" s="854"/>
      <c r="Q363" s="854"/>
      <c r="R363" s="854"/>
      <c r="S363" s="854"/>
      <c r="T363" s="854"/>
      <c r="U363" s="854"/>
      <c r="V363" s="854"/>
      <c r="W363" s="854"/>
      <c r="X363" s="855"/>
      <c r="Y363" s="854"/>
      <c r="Z363" s="854"/>
      <c r="AA363" s="854"/>
      <c r="AB363" s="854"/>
      <c r="AC363" s="854"/>
      <c r="AD363" s="854"/>
      <c r="AE363" s="854"/>
      <c r="AF363" s="854"/>
    </row>
    <row r="364">
      <c r="A364" s="854"/>
      <c r="B364" s="854"/>
      <c r="C364" s="854"/>
      <c r="D364" s="855"/>
      <c r="E364" s="855"/>
      <c r="F364" s="855"/>
      <c r="G364" s="855"/>
      <c r="H364" s="855"/>
      <c r="I364" s="855"/>
      <c r="J364" s="855"/>
      <c r="K364" s="855"/>
      <c r="L364" s="855"/>
      <c r="M364" s="854"/>
      <c r="N364" s="854"/>
      <c r="O364" s="854"/>
      <c r="P364" s="854"/>
      <c r="Q364" s="854"/>
      <c r="R364" s="854"/>
      <c r="S364" s="854"/>
      <c r="T364" s="854"/>
      <c r="U364" s="854"/>
      <c r="V364" s="854"/>
      <c r="W364" s="854"/>
      <c r="X364" s="855"/>
      <c r="Y364" s="854"/>
      <c r="Z364" s="854"/>
      <c r="AA364" s="854"/>
      <c r="AB364" s="854"/>
      <c r="AC364" s="854"/>
      <c r="AD364" s="854"/>
      <c r="AE364" s="854"/>
      <c r="AF364" s="854"/>
    </row>
    <row r="365">
      <c r="A365" s="854"/>
      <c r="B365" s="854"/>
      <c r="C365" s="854"/>
      <c r="D365" s="855"/>
      <c r="E365" s="855"/>
      <c r="F365" s="855"/>
      <c r="G365" s="855"/>
      <c r="H365" s="855"/>
      <c r="I365" s="855"/>
      <c r="J365" s="855"/>
      <c r="K365" s="855"/>
      <c r="L365" s="855"/>
      <c r="M365" s="854"/>
      <c r="N365" s="854"/>
      <c r="O365" s="854"/>
      <c r="P365" s="854"/>
      <c r="Q365" s="854"/>
      <c r="R365" s="854"/>
      <c r="S365" s="854"/>
      <c r="T365" s="854"/>
      <c r="U365" s="854"/>
      <c r="V365" s="854"/>
      <c r="W365" s="854"/>
      <c r="X365" s="855"/>
      <c r="Y365" s="854"/>
      <c r="Z365" s="854"/>
      <c r="AA365" s="854"/>
      <c r="AB365" s="854"/>
      <c r="AC365" s="854"/>
      <c r="AD365" s="854"/>
      <c r="AE365" s="854"/>
      <c r="AF365" s="854"/>
    </row>
    <row r="366">
      <c r="A366" s="854"/>
      <c r="B366" s="854"/>
      <c r="C366" s="854"/>
      <c r="D366" s="855"/>
      <c r="E366" s="855"/>
      <c r="F366" s="855"/>
      <c r="G366" s="855"/>
      <c r="H366" s="855"/>
      <c r="I366" s="855"/>
      <c r="J366" s="855"/>
      <c r="K366" s="855"/>
      <c r="L366" s="855"/>
      <c r="M366" s="854"/>
      <c r="N366" s="854"/>
      <c r="O366" s="854"/>
      <c r="P366" s="854"/>
      <c r="Q366" s="854"/>
      <c r="R366" s="854"/>
      <c r="S366" s="854"/>
      <c r="T366" s="854"/>
      <c r="U366" s="854"/>
      <c r="V366" s="854"/>
      <c r="W366" s="854"/>
      <c r="X366" s="855"/>
      <c r="Y366" s="854"/>
      <c r="Z366" s="854"/>
      <c r="AA366" s="854"/>
      <c r="AB366" s="854"/>
      <c r="AC366" s="854"/>
      <c r="AD366" s="854"/>
      <c r="AE366" s="854"/>
      <c r="AF366" s="854"/>
    </row>
    <row r="367">
      <c r="A367" s="854"/>
      <c r="B367" s="854"/>
      <c r="C367" s="854"/>
      <c r="D367" s="855"/>
      <c r="E367" s="855"/>
      <c r="F367" s="855"/>
      <c r="G367" s="855"/>
      <c r="H367" s="855"/>
      <c r="I367" s="855"/>
      <c r="J367" s="855"/>
      <c r="K367" s="855"/>
      <c r="L367" s="855"/>
      <c r="M367" s="854"/>
      <c r="N367" s="854"/>
      <c r="O367" s="854"/>
      <c r="P367" s="854"/>
      <c r="Q367" s="854"/>
      <c r="R367" s="854"/>
      <c r="S367" s="854"/>
      <c r="T367" s="854"/>
      <c r="U367" s="854"/>
      <c r="V367" s="854"/>
      <c r="W367" s="854"/>
      <c r="X367" s="855"/>
      <c r="Y367" s="854"/>
      <c r="Z367" s="854"/>
      <c r="AA367" s="854"/>
      <c r="AB367" s="854"/>
      <c r="AC367" s="854"/>
      <c r="AD367" s="854"/>
      <c r="AE367" s="854"/>
      <c r="AF367" s="854"/>
    </row>
    <row r="368">
      <c r="A368" s="854"/>
      <c r="B368" s="854"/>
      <c r="C368" s="854"/>
      <c r="D368" s="855"/>
      <c r="E368" s="855"/>
      <c r="F368" s="855"/>
      <c r="G368" s="855"/>
      <c r="H368" s="855"/>
      <c r="I368" s="855"/>
      <c r="J368" s="855"/>
      <c r="K368" s="855"/>
      <c r="L368" s="855"/>
      <c r="M368" s="854"/>
      <c r="N368" s="854"/>
      <c r="O368" s="854"/>
      <c r="P368" s="854"/>
      <c r="Q368" s="854"/>
      <c r="R368" s="854"/>
      <c r="S368" s="854"/>
      <c r="T368" s="854"/>
      <c r="U368" s="854"/>
      <c r="V368" s="854"/>
      <c r="W368" s="854"/>
      <c r="X368" s="855"/>
      <c r="Y368" s="854"/>
      <c r="Z368" s="854"/>
      <c r="AA368" s="854"/>
      <c r="AB368" s="854"/>
      <c r="AC368" s="854"/>
      <c r="AD368" s="854"/>
      <c r="AE368" s="854"/>
      <c r="AF368" s="854"/>
    </row>
    <row r="369">
      <c r="A369" s="854"/>
      <c r="B369" s="854"/>
      <c r="C369" s="854"/>
      <c r="D369" s="855"/>
      <c r="E369" s="855"/>
      <c r="F369" s="855"/>
      <c r="G369" s="855"/>
      <c r="H369" s="855"/>
      <c r="I369" s="855"/>
      <c r="J369" s="855"/>
      <c r="K369" s="855"/>
      <c r="L369" s="855"/>
      <c r="M369" s="854"/>
      <c r="N369" s="854"/>
      <c r="O369" s="854"/>
      <c r="P369" s="854"/>
      <c r="Q369" s="854"/>
      <c r="R369" s="854"/>
      <c r="S369" s="854"/>
      <c r="T369" s="854"/>
      <c r="U369" s="854"/>
      <c r="V369" s="854"/>
      <c r="W369" s="854"/>
      <c r="X369" s="855"/>
      <c r="Y369" s="854"/>
      <c r="Z369" s="854"/>
      <c r="AA369" s="854"/>
      <c r="AB369" s="854"/>
      <c r="AC369" s="854"/>
      <c r="AD369" s="854"/>
      <c r="AE369" s="854"/>
      <c r="AF369" s="854"/>
    </row>
    <row r="370">
      <c r="A370" s="854"/>
      <c r="B370" s="854"/>
      <c r="C370" s="854"/>
      <c r="D370" s="855"/>
      <c r="E370" s="855"/>
      <c r="F370" s="855"/>
      <c r="G370" s="855"/>
      <c r="H370" s="855"/>
      <c r="I370" s="855"/>
      <c r="J370" s="855"/>
      <c r="K370" s="855"/>
      <c r="L370" s="855"/>
      <c r="M370" s="854"/>
      <c r="N370" s="854"/>
      <c r="O370" s="854"/>
      <c r="P370" s="854"/>
      <c r="Q370" s="854"/>
      <c r="R370" s="854"/>
      <c r="S370" s="854"/>
      <c r="T370" s="854"/>
      <c r="U370" s="854"/>
      <c r="V370" s="854"/>
      <c r="W370" s="854"/>
      <c r="X370" s="855"/>
      <c r="Y370" s="854"/>
      <c r="Z370" s="854"/>
      <c r="AA370" s="854"/>
      <c r="AB370" s="854"/>
      <c r="AC370" s="854"/>
      <c r="AD370" s="854"/>
      <c r="AE370" s="854"/>
      <c r="AF370" s="854"/>
    </row>
    <row r="371">
      <c r="A371" s="854"/>
      <c r="B371" s="854"/>
      <c r="C371" s="854"/>
      <c r="D371" s="855"/>
      <c r="E371" s="855"/>
      <c r="F371" s="855"/>
      <c r="G371" s="855"/>
      <c r="H371" s="855"/>
      <c r="I371" s="855"/>
      <c r="J371" s="855"/>
      <c r="K371" s="855"/>
      <c r="L371" s="855"/>
      <c r="M371" s="854"/>
      <c r="N371" s="854"/>
      <c r="O371" s="854"/>
      <c r="P371" s="854"/>
      <c r="Q371" s="854"/>
      <c r="R371" s="854"/>
      <c r="S371" s="854"/>
      <c r="T371" s="854"/>
      <c r="U371" s="854"/>
      <c r="V371" s="854"/>
      <c r="W371" s="854"/>
      <c r="X371" s="855"/>
      <c r="Y371" s="854"/>
      <c r="Z371" s="854"/>
      <c r="AA371" s="854"/>
      <c r="AB371" s="854"/>
      <c r="AC371" s="854"/>
      <c r="AD371" s="854"/>
      <c r="AE371" s="854"/>
      <c r="AF371" s="854"/>
    </row>
    <row r="372">
      <c r="A372" s="854"/>
      <c r="B372" s="854"/>
      <c r="C372" s="854"/>
      <c r="D372" s="855"/>
      <c r="E372" s="855"/>
      <c r="F372" s="855"/>
      <c r="G372" s="855"/>
      <c r="H372" s="855"/>
      <c r="I372" s="855"/>
      <c r="J372" s="855"/>
      <c r="K372" s="855"/>
      <c r="L372" s="855"/>
      <c r="M372" s="854"/>
      <c r="N372" s="854"/>
      <c r="O372" s="854"/>
      <c r="P372" s="854"/>
      <c r="Q372" s="854"/>
      <c r="R372" s="854"/>
      <c r="S372" s="854"/>
      <c r="T372" s="854"/>
      <c r="U372" s="854"/>
      <c r="V372" s="854"/>
      <c r="W372" s="854"/>
      <c r="X372" s="855"/>
      <c r="Y372" s="854"/>
      <c r="Z372" s="854"/>
      <c r="AA372" s="854"/>
      <c r="AB372" s="854"/>
      <c r="AC372" s="854"/>
      <c r="AD372" s="854"/>
      <c r="AE372" s="854"/>
      <c r="AF372" s="854"/>
    </row>
    <row r="373">
      <c r="A373" s="854"/>
      <c r="B373" s="854"/>
      <c r="C373" s="854"/>
      <c r="D373" s="855"/>
      <c r="E373" s="855"/>
      <c r="F373" s="855"/>
      <c r="G373" s="855"/>
      <c r="H373" s="855"/>
      <c r="I373" s="855"/>
      <c r="J373" s="855"/>
      <c r="K373" s="855"/>
      <c r="L373" s="855"/>
      <c r="M373" s="854"/>
      <c r="N373" s="854"/>
      <c r="O373" s="854"/>
      <c r="P373" s="854"/>
      <c r="Q373" s="854"/>
      <c r="R373" s="854"/>
      <c r="S373" s="854"/>
      <c r="T373" s="854"/>
      <c r="U373" s="854"/>
      <c r="V373" s="854"/>
      <c r="W373" s="854"/>
      <c r="X373" s="855"/>
      <c r="Y373" s="854"/>
      <c r="Z373" s="854"/>
      <c r="AA373" s="854"/>
      <c r="AB373" s="854"/>
      <c r="AC373" s="854"/>
      <c r="AD373" s="854"/>
      <c r="AE373" s="854"/>
      <c r="AF373" s="854"/>
    </row>
    <row r="374">
      <c r="A374" s="854"/>
      <c r="B374" s="854"/>
      <c r="C374" s="854"/>
      <c r="D374" s="855"/>
      <c r="E374" s="855"/>
      <c r="F374" s="855"/>
      <c r="G374" s="855"/>
      <c r="H374" s="855"/>
      <c r="I374" s="855"/>
      <c r="J374" s="855"/>
      <c r="K374" s="855"/>
      <c r="L374" s="855"/>
      <c r="M374" s="854"/>
      <c r="N374" s="854"/>
      <c r="O374" s="854"/>
      <c r="P374" s="854"/>
      <c r="Q374" s="854"/>
      <c r="R374" s="854"/>
      <c r="S374" s="854"/>
      <c r="T374" s="854"/>
      <c r="U374" s="854"/>
      <c r="V374" s="854"/>
      <c r="W374" s="854"/>
      <c r="X374" s="855"/>
      <c r="Y374" s="854"/>
      <c r="Z374" s="854"/>
      <c r="AA374" s="854"/>
      <c r="AB374" s="854"/>
      <c r="AC374" s="854"/>
      <c r="AD374" s="854"/>
      <c r="AE374" s="854"/>
      <c r="AF374" s="854"/>
    </row>
    <row r="375">
      <c r="A375" s="854"/>
      <c r="B375" s="854"/>
      <c r="C375" s="854"/>
      <c r="D375" s="855"/>
      <c r="E375" s="855"/>
      <c r="F375" s="855"/>
      <c r="G375" s="855"/>
      <c r="H375" s="855"/>
      <c r="I375" s="855"/>
      <c r="J375" s="855"/>
      <c r="K375" s="855"/>
      <c r="L375" s="855"/>
      <c r="M375" s="854"/>
      <c r="N375" s="854"/>
      <c r="O375" s="854"/>
      <c r="P375" s="854"/>
      <c r="Q375" s="854"/>
      <c r="R375" s="854"/>
      <c r="S375" s="854"/>
      <c r="T375" s="854"/>
      <c r="U375" s="854"/>
      <c r="V375" s="854"/>
      <c r="W375" s="854"/>
      <c r="X375" s="855"/>
      <c r="Y375" s="854"/>
      <c r="Z375" s="854"/>
      <c r="AA375" s="854"/>
      <c r="AB375" s="854"/>
      <c r="AC375" s="854"/>
      <c r="AD375" s="854"/>
      <c r="AE375" s="854"/>
      <c r="AF375" s="854"/>
    </row>
    <row r="376">
      <c r="A376" s="854"/>
      <c r="B376" s="854"/>
      <c r="C376" s="854"/>
      <c r="D376" s="855"/>
      <c r="E376" s="855"/>
      <c r="F376" s="855"/>
      <c r="G376" s="855"/>
      <c r="H376" s="855"/>
      <c r="I376" s="855"/>
      <c r="J376" s="855"/>
      <c r="K376" s="855"/>
      <c r="L376" s="855"/>
      <c r="M376" s="854"/>
      <c r="N376" s="854"/>
      <c r="O376" s="854"/>
      <c r="P376" s="854"/>
      <c r="Q376" s="854"/>
      <c r="R376" s="854"/>
      <c r="S376" s="854"/>
      <c r="T376" s="854"/>
      <c r="U376" s="854"/>
      <c r="V376" s="854"/>
      <c r="W376" s="854"/>
      <c r="X376" s="855"/>
      <c r="Y376" s="854"/>
      <c r="Z376" s="854"/>
      <c r="AA376" s="854"/>
      <c r="AB376" s="854"/>
      <c r="AC376" s="854"/>
      <c r="AD376" s="854"/>
      <c r="AE376" s="854"/>
      <c r="AF376" s="854"/>
    </row>
    <row r="377">
      <c r="A377" s="854"/>
      <c r="B377" s="854"/>
      <c r="C377" s="854"/>
      <c r="D377" s="855"/>
      <c r="E377" s="855"/>
      <c r="F377" s="855"/>
      <c r="G377" s="855"/>
      <c r="H377" s="855"/>
      <c r="I377" s="855"/>
      <c r="J377" s="855"/>
      <c r="K377" s="855"/>
      <c r="L377" s="855"/>
      <c r="M377" s="854"/>
      <c r="N377" s="854"/>
      <c r="O377" s="854"/>
      <c r="P377" s="854"/>
      <c r="Q377" s="854"/>
      <c r="R377" s="854"/>
      <c r="S377" s="854"/>
      <c r="T377" s="854"/>
      <c r="U377" s="854"/>
      <c r="V377" s="854"/>
      <c r="W377" s="854"/>
      <c r="X377" s="855"/>
      <c r="Y377" s="854"/>
      <c r="Z377" s="854"/>
      <c r="AA377" s="854"/>
      <c r="AB377" s="854"/>
      <c r="AC377" s="854"/>
      <c r="AD377" s="854"/>
      <c r="AE377" s="854"/>
      <c r="AF377" s="854"/>
    </row>
    <row r="378">
      <c r="A378" s="854"/>
      <c r="B378" s="854"/>
      <c r="C378" s="854"/>
      <c r="D378" s="855"/>
      <c r="E378" s="855"/>
      <c r="F378" s="855"/>
      <c r="G378" s="855"/>
      <c r="H378" s="855"/>
      <c r="I378" s="855"/>
      <c r="J378" s="855"/>
      <c r="K378" s="855"/>
      <c r="L378" s="855"/>
      <c r="M378" s="854"/>
      <c r="N378" s="854"/>
      <c r="O378" s="854"/>
      <c r="P378" s="854"/>
      <c r="Q378" s="854"/>
      <c r="R378" s="854"/>
      <c r="S378" s="854"/>
      <c r="T378" s="854"/>
      <c r="U378" s="854"/>
      <c r="V378" s="854"/>
      <c r="W378" s="854"/>
      <c r="X378" s="855"/>
      <c r="Y378" s="854"/>
      <c r="Z378" s="854"/>
      <c r="AA378" s="854"/>
      <c r="AB378" s="854"/>
      <c r="AC378" s="854"/>
      <c r="AD378" s="854"/>
      <c r="AE378" s="854"/>
      <c r="AF378" s="854"/>
    </row>
    <row r="379">
      <c r="A379" s="854"/>
      <c r="B379" s="854"/>
      <c r="C379" s="854"/>
      <c r="D379" s="855"/>
      <c r="E379" s="855"/>
      <c r="F379" s="855"/>
      <c r="G379" s="855"/>
      <c r="H379" s="855"/>
      <c r="I379" s="855"/>
      <c r="J379" s="855"/>
      <c r="K379" s="855"/>
      <c r="L379" s="855"/>
      <c r="M379" s="854"/>
      <c r="N379" s="854"/>
      <c r="O379" s="854"/>
      <c r="P379" s="854"/>
      <c r="Q379" s="854"/>
      <c r="R379" s="854"/>
      <c r="S379" s="854"/>
      <c r="T379" s="854"/>
      <c r="U379" s="854"/>
      <c r="V379" s="854"/>
      <c r="W379" s="854"/>
      <c r="X379" s="855"/>
      <c r="Y379" s="854"/>
      <c r="Z379" s="854"/>
      <c r="AA379" s="854"/>
      <c r="AB379" s="854"/>
      <c r="AC379" s="854"/>
      <c r="AD379" s="854"/>
      <c r="AE379" s="854"/>
      <c r="AF379" s="854"/>
    </row>
    <row r="380">
      <c r="A380" s="854"/>
      <c r="B380" s="854"/>
      <c r="C380" s="854"/>
      <c r="D380" s="855"/>
      <c r="E380" s="855"/>
      <c r="F380" s="855"/>
      <c r="G380" s="855"/>
      <c r="H380" s="855"/>
      <c r="I380" s="855"/>
      <c r="J380" s="855"/>
      <c r="K380" s="855"/>
      <c r="L380" s="855"/>
      <c r="M380" s="854"/>
      <c r="N380" s="854"/>
      <c r="O380" s="854"/>
      <c r="P380" s="854"/>
      <c r="Q380" s="854"/>
      <c r="R380" s="854"/>
      <c r="S380" s="854"/>
      <c r="T380" s="854"/>
      <c r="U380" s="854"/>
      <c r="V380" s="854"/>
      <c r="W380" s="854"/>
      <c r="X380" s="855"/>
      <c r="Y380" s="854"/>
      <c r="Z380" s="854"/>
      <c r="AA380" s="854"/>
      <c r="AB380" s="854"/>
      <c r="AC380" s="854"/>
      <c r="AD380" s="854"/>
      <c r="AE380" s="854"/>
      <c r="AF380" s="854"/>
    </row>
    <row r="381">
      <c r="A381" s="854"/>
      <c r="B381" s="854"/>
      <c r="C381" s="854"/>
      <c r="D381" s="855"/>
      <c r="E381" s="855"/>
      <c r="F381" s="855"/>
      <c r="G381" s="855"/>
      <c r="H381" s="855"/>
      <c r="I381" s="855"/>
      <c r="J381" s="855"/>
      <c r="K381" s="855"/>
      <c r="L381" s="855"/>
      <c r="M381" s="854"/>
      <c r="N381" s="854"/>
      <c r="O381" s="854"/>
      <c r="P381" s="854"/>
      <c r="Q381" s="854"/>
      <c r="R381" s="854"/>
      <c r="S381" s="854"/>
      <c r="T381" s="854"/>
      <c r="U381" s="854"/>
      <c r="V381" s="854"/>
      <c r="W381" s="854"/>
      <c r="X381" s="855"/>
      <c r="Y381" s="854"/>
      <c r="Z381" s="854"/>
      <c r="AA381" s="854"/>
      <c r="AB381" s="854"/>
      <c r="AC381" s="854"/>
      <c r="AD381" s="854"/>
      <c r="AE381" s="854"/>
      <c r="AF381" s="854"/>
    </row>
    <row r="382">
      <c r="A382" s="854"/>
      <c r="B382" s="854"/>
      <c r="C382" s="854"/>
      <c r="D382" s="855"/>
      <c r="E382" s="855"/>
      <c r="F382" s="855"/>
      <c r="G382" s="855"/>
      <c r="H382" s="855"/>
      <c r="I382" s="855"/>
      <c r="J382" s="855"/>
      <c r="K382" s="855"/>
      <c r="L382" s="855"/>
      <c r="M382" s="854"/>
      <c r="N382" s="854"/>
      <c r="O382" s="854"/>
      <c r="P382" s="854"/>
      <c r="Q382" s="854"/>
      <c r="R382" s="854"/>
      <c r="S382" s="854"/>
      <c r="T382" s="854"/>
      <c r="U382" s="854"/>
      <c r="V382" s="854"/>
      <c r="W382" s="854"/>
      <c r="X382" s="855"/>
      <c r="Y382" s="854"/>
      <c r="Z382" s="854"/>
      <c r="AA382" s="854"/>
      <c r="AB382" s="854"/>
      <c r="AC382" s="854"/>
      <c r="AD382" s="854"/>
      <c r="AE382" s="854"/>
      <c r="AF382" s="854"/>
    </row>
    <row r="383">
      <c r="A383" s="854"/>
      <c r="B383" s="854"/>
      <c r="C383" s="854"/>
      <c r="D383" s="855"/>
      <c r="E383" s="855"/>
      <c r="F383" s="855"/>
      <c r="G383" s="855"/>
      <c r="H383" s="855"/>
      <c r="I383" s="855"/>
      <c r="J383" s="855"/>
      <c r="K383" s="855"/>
      <c r="L383" s="855"/>
      <c r="M383" s="854"/>
      <c r="N383" s="854"/>
      <c r="O383" s="854"/>
      <c r="P383" s="854"/>
      <c r="Q383" s="854"/>
      <c r="R383" s="854"/>
      <c r="S383" s="854"/>
      <c r="T383" s="854"/>
      <c r="U383" s="854"/>
      <c r="V383" s="854"/>
      <c r="W383" s="854"/>
      <c r="X383" s="855"/>
      <c r="Y383" s="854"/>
      <c r="Z383" s="854"/>
      <c r="AA383" s="854"/>
      <c r="AB383" s="854"/>
      <c r="AC383" s="854"/>
      <c r="AD383" s="854"/>
      <c r="AE383" s="854"/>
      <c r="AF383" s="854"/>
    </row>
    <row r="384">
      <c r="A384" s="854"/>
      <c r="B384" s="854"/>
      <c r="C384" s="854"/>
      <c r="D384" s="855"/>
      <c r="E384" s="855"/>
      <c r="F384" s="855"/>
      <c r="G384" s="855"/>
      <c r="H384" s="855"/>
      <c r="I384" s="855"/>
      <c r="J384" s="855"/>
      <c r="K384" s="855"/>
      <c r="L384" s="855"/>
      <c r="M384" s="854"/>
      <c r="N384" s="854"/>
      <c r="O384" s="854"/>
      <c r="P384" s="854"/>
      <c r="Q384" s="854"/>
      <c r="R384" s="854"/>
      <c r="S384" s="854"/>
      <c r="T384" s="854"/>
      <c r="U384" s="854"/>
      <c r="V384" s="854"/>
      <c r="W384" s="854"/>
      <c r="X384" s="855"/>
      <c r="Y384" s="854"/>
      <c r="Z384" s="854"/>
      <c r="AA384" s="854"/>
      <c r="AB384" s="854"/>
      <c r="AC384" s="854"/>
      <c r="AD384" s="854"/>
      <c r="AE384" s="854"/>
      <c r="AF384" s="854"/>
    </row>
    <row r="385">
      <c r="A385" s="854"/>
      <c r="B385" s="854"/>
      <c r="C385" s="854"/>
      <c r="D385" s="855"/>
      <c r="E385" s="855"/>
      <c r="F385" s="855"/>
      <c r="G385" s="855"/>
      <c r="H385" s="855"/>
      <c r="I385" s="855"/>
      <c r="J385" s="855"/>
      <c r="K385" s="855"/>
      <c r="L385" s="855"/>
      <c r="M385" s="854"/>
      <c r="N385" s="854"/>
      <c r="O385" s="854"/>
      <c r="P385" s="854"/>
      <c r="Q385" s="854"/>
      <c r="R385" s="854"/>
      <c r="S385" s="854"/>
      <c r="T385" s="854"/>
      <c r="U385" s="854"/>
      <c r="V385" s="854"/>
      <c r="W385" s="854"/>
      <c r="X385" s="855"/>
      <c r="Y385" s="854"/>
      <c r="Z385" s="854"/>
      <c r="AA385" s="854"/>
      <c r="AB385" s="854"/>
      <c r="AC385" s="854"/>
      <c r="AD385" s="854"/>
      <c r="AE385" s="854"/>
      <c r="AF385" s="854"/>
    </row>
    <row r="386">
      <c r="A386" s="854"/>
      <c r="B386" s="854"/>
      <c r="C386" s="854"/>
      <c r="D386" s="855"/>
      <c r="E386" s="855"/>
      <c r="F386" s="855"/>
      <c r="G386" s="855"/>
      <c r="H386" s="855"/>
      <c r="I386" s="855"/>
      <c r="J386" s="855"/>
      <c r="K386" s="855"/>
      <c r="L386" s="855"/>
      <c r="M386" s="854"/>
      <c r="N386" s="854"/>
      <c r="O386" s="854"/>
      <c r="P386" s="854"/>
      <c r="Q386" s="854"/>
      <c r="R386" s="854"/>
      <c r="S386" s="854"/>
      <c r="T386" s="854"/>
      <c r="U386" s="854"/>
      <c r="V386" s="854"/>
      <c r="W386" s="854"/>
      <c r="X386" s="855"/>
      <c r="Y386" s="854"/>
      <c r="Z386" s="854"/>
      <c r="AA386" s="854"/>
      <c r="AB386" s="854"/>
      <c r="AC386" s="854"/>
      <c r="AD386" s="854"/>
      <c r="AE386" s="854"/>
      <c r="AF386" s="854"/>
    </row>
    <row r="387">
      <c r="A387" s="854"/>
      <c r="B387" s="854"/>
      <c r="C387" s="854"/>
      <c r="D387" s="855"/>
      <c r="E387" s="855"/>
      <c r="F387" s="855"/>
      <c r="G387" s="855"/>
      <c r="H387" s="855"/>
      <c r="I387" s="855"/>
      <c r="J387" s="855"/>
      <c r="K387" s="855"/>
      <c r="L387" s="855"/>
      <c r="M387" s="854"/>
      <c r="N387" s="854"/>
      <c r="O387" s="854"/>
      <c r="P387" s="854"/>
      <c r="Q387" s="854"/>
      <c r="R387" s="854"/>
      <c r="S387" s="854"/>
      <c r="T387" s="854"/>
      <c r="U387" s="854"/>
      <c r="V387" s="854"/>
      <c r="W387" s="854"/>
      <c r="X387" s="855"/>
      <c r="Y387" s="854"/>
      <c r="Z387" s="854"/>
      <c r="AA387" s="854"/>
      <c r="AB387" s="854"/>
      <c r="AC387" s="854"/>
      <c r="AD387" s="854"/>
      <c r="AE387" s="854"/>
      <c r="AF387" s="854"/>
    </row>
    <row r="388">
      <c r="A388" s="854"/>
      <c r="B388" s="854"/>
      <c r="C388" s="854"/>
      <c r="D388" s="855"/>
      <c r="E388" s="855"/>
      <c r="F388" s="855"/>
      <c r="G388" s="855"/>
      <c r="H388" s="855"/>
      <c r="I388" s="855"/>
      <c r="J388" s="855"/>
      <c r="K388" s="855"/>
      <c r="L388" s="855"/>
      <c r="M388" s="854"/>
      <c r="N388" s="854"/>
      <c r="O388" s="854"/>
      <c r="P388" s="854"/>
      <c r="Q388" s="854"/>
      <c r="R388" s="854"/>
      <c r="S388" s="854"/>
      <c r="T388" s="854"/>
      <c r="U388" s="854"/>
      <c r="V388" s="854"/>
      <c r="W388" s="854"/>
      <c r="X388" s="855"/>
      <c r="Y388" s="854"/>
      <c r="Z388" s="854"/>
      <c r="AA388" s="854"/>
      <c r="AB388" s="854"/>
      <c r="AC388" s="854"/>
      <c r="AD388" s="854"/>
      <c r="AE388" s="854"/>
      <c r="AF388" s="854"/>
    </row>
    <row r="389">
      <c r="A389" s="854"/>
      <c r="B389" s="854"/>
      <c r="C389" s="854"/>
      <c r="D389" s="855"/>
      <c r="E389" s="855"/>
      <c r="F389" s="855"/>
      <c r="G389" s="855"/>
      <c r="H389" s="855"/>
      <c r="I389" s="855"/>
      <c r="J389" s="855"/>
      <c r="K389" s="855"/>
      <c r="L389" s="855"/>
      <c r="M389" s="854"/>
      <c r="N389" s="854"/>
      <c r="O389" s="854"/>
      <c r="P389" s="854"/>
      <c r="Q389" s="854"/>
      <c r="R389" s="854"/>
      <c r="S389" s="854"/>
      <c r="T389" s="854"/>
      <c r="U389" s="854"/>
      <c r="V389" s="854"/>
      <c r="W389" s="854"/>
      <c r="X389" s="855"/>
      <c r="Y389" s="854"/>
      <c r="Z389" s="854"/>
      <c r="AA389" s="854"/>
      <c r="AB389" s="854"/>
      <c r="AC389" s="854"/>
      <c r="AD389" s="854"/>
      <c r="AE389" s="854"/>
      <c r="AF389" s="854"/>
    </row>
    <row r="390">
      <c r="A390" s="854"/>
      <c r="B390" s="854"/>
      <c r="C390" s="854"/>
      <c r="D390" s="855"/>
      <c r="E390" s="855"/>
      <c r="F390" s="855"/>
      <c r="G390" s="855"/>
      <c r="H390" s="855"/>
      <c r="I390" s="855"/>
      <c r="J390" s="855"/>
      <c r="K390" s="855"/>
      <c r="L390" s="855"/>
      <c r="M390" s="854"/>
      <c r="N390" s="854"/>
      <c r="O390" s="854"/>
      <c r="P390" s="854"/>
      <c r="Q390" s="854"/>
      <c r="R390" s="854"/>
      <c r="S390" s="854"/>
      <c r="T390" s="854"/>
      <c r="U390" s="854"/>
      <c r="V390" s="854"/>
      <c r="W390" s="854"/>
      <c r="X390" s="855"/>
      <c r="Y390" s="854"/>
      <c r="Z390" s="854"/>
      <c r="AA390" s="854"/>
      <c r="AB390" s="854"/>
      <c r="AC390" s="854"/>
      <c r="AD390" s="854"/>
      <c r="AE390" s="854"/>
      <c r="AF390" s="854"/>
    </row>
    <row r="391">
      <c r="A391" s="854"/>
      <c r="B391" s="854"/>
      <c r="C391" s="854"/>
      <c r="D391" s="855"/>
      <c r="E391" s="855"/>
      <c r="F391" s="855"/>
      <c r="G391" s="855"/>
      <c r="H391" s="855"/>
      <c r="I391" s="855"/>
      <c r="J391" s="855"/>
      <c r="K391" s="855"/>
      <c r="L391" s="855"/>
      <c r="M391" s="854"/>
      <c r="N391" s="854"/>
      <c r="O391" s="854"/>
      <c r="P391" s="854"/>
      <c r="Q391" s="854"/>
      <c r="R391" s="854"/>
      <c r="S391" s="854"/>
      <c r="T391" s="854"/>
      <c r="U391" s="854"/>
      <c r="V391" s="854"/>
      <c r="W391" s="854"/>
      <c r="X391" s="855"/>
      <c r="Y391" s="854"/>
      <c r="Z391" s="854"/>
      <c r="AA391" s="854"/>
      <c r="AB391" s="854"/>
      <c r="AC391" s="854"/>
      <c r="AD391" s="854"/>
      <c r="AE391" s="854"/>
      <c r="AF391" s="854"/>
    </row>
    <row r="392">
      <c r="A392" s="854"/>
      <c r="B392" s="854"/>
      <c r="C392" s="854"/>
      <c r="D392" s="855"/>
      <c r="E392" s="855"/>
      <c r="F392" s="855"/>
      <c r="G392" s="855"/>
      <c r="H392" s="855"/>
      <c r="I392" s="855"/>
      <c r="J392" s="855"/>
      <c r="K392" s="855"/>
      <c r="L392" s="855"/>
      <c r="M392" s="854"/>
      <c r="N392" s="854"/>
      <c r="O392" s="854"/>
      <c r="P392" s="854"/>
      <c r="Q392" s="854"/>
      <c r="R392" s="854"/>
      <c r="S392" s="854"/>
      <c r="T392" s="854"/>
      <c r="U392" s="854"/>
      <c r="V392" s="854"/>
      <c r="W392" s="854"/>
      <c r="X392" s="855"/>
      <c r="Y392" s="854"/>
      <c r="Z392" s="854"/>
      <c r="AA392" s="854"/>
      <c r="AB392" s="854"/>
      <c r="AC392" s="854"/>
      <c r="AD392" s="854"/>
      <c r="AE392" s="854"/>
      <c r="AF392" s="854"/>
    </row>
    <row r="393">
      <c r="A393" s="854"/>
      <c r="B393" s="854"/>
      <c r="C393" s="854"/>
      <c r="D393" s="855"/>
      <c r="E393" s="855"/>
      <c r="F393" s="855"/>
      <c r="G393" s="855"/>
      <c r="H393" s="855"/>
      <c r="I393" s="855"/>
      <c r="J393" s="855"/>
      <c r="K393" s="855"/>
      <c r="L393" s="855"/>
      <c r="M393" s="854"/>
      <c r="N393" s="854"/>
      <c r="O393" s="854"/>
      <c r="P393" s="854"/>
      <c r="Q393" s="854"/>
      <c r="R393" s="854"/>
      <c r="S393" s="854"/>
      <c r="T393" s="854"/>
      <c r="U393" s="854"/>
      <c r="V393" s="854"/>
      <c r="W393" s="854"/>
      <c r="X393" s="855"/>
      <c r="Y393" s="854"/>
      <c r="Z393" s="854"/>
      <c r="AA393" s="854"/>
      <c r="AB393" s="854"/>
      <c r="AC393" s="854"/>
      <c r="AD393" s="854"/>
      <c r="AE393" s="854"/>
      <c r="AF393" s="854"/>
    </row>
    <row r="394">
      <c r="A394" s="854"/>
      <c r="B394" s="854"/>
      <c r="C394" s="854"/>
      <c r="D394" s="855"/>
      <c r="E394" s="855"/>
      <c r="F394" s="855"/>
      <c r="G394" s="855"/>
      <c r="H394" s="855"/>
      <c r="I394" s="855"/>
      <c r="J394" s="855"/>
      <c r="K394" s="855"/>
      <c r="L394" s="855"/>
      <c r="M394" s="854"/>
      <c r="N394" s="854"/>
      <c r="O394" s="854"/>
      <c r="P394" s="854"/>
      <c r="Q394" s="854"/>
      <c r="R394" s="854"/>
      <c r="S394" s="854"/>
      <c r="T394" s="854"/>
      <c r="U394" s="854"/>
      <c r="V394" s="854"/>
      <c r="W394" s="854"/>
      <c r="X394" s="855"/>
      <c r="Y394" s="854"/>
      <c r="Z394" s="854"/>
      <c r="AA394" s="854"/>
      <c r="AB394" s="854"/>
      <c r="AC394" s="854"/>
      <c r="AD394" s="854"/>
      <c r="AE394" s="854"/>
      <c r="AF394" s="854"/>
    </row>
    <row r="395">
      <c r="A395" s="854"/>
      <c r="B395" s="854"/>
      <c r="C395" s="854"/>
      <c r="D395" s="855"/>
      <c r="E395" s="855"/>
      <c r="F395" s="855"/>
      <c r="G395" s="855"/>
      <c r="H395" s="855"/>
      <c r="I395" s="855"/>
      <c r="J395" s="855"/>
      <c r="K395" s="855"/>
      <c r="L395" s="855"/>
      <c r="M395" s="854"/>
      <c r="N395" s="854"/>
      <c r="O395" s="854"/>
      <c r="P395" s="854"/>
      <c r="Q395" s="854"/>
      <c r="R395" s="854"/>
      <c r="S395" s="854"/>
      <c r="T395" s="854"/>
      <c r="U395" s="854"/>
      <c r="V395" s="854"/>
      <c r="W395" s="854"/>
      <c r="X395" s="855"/>
      <c r="Y395" s="854"/>
      <c r="Z395" s="854"/>
      <c r="AA395" s="854"/>
      <c r="AB395" s="854"/>
      <c r="AC395" s="854"/>
      <c r="AD395" s="854"/>
      <c r="AE395" s="854"/>
      <c r="AF395" s="854"/>
    </row>
    <row r="396">
      <c r="A396" s="854"/>
      <c r="B396" s="854"/>
      <c r="C396" s="854"/>
      <c r="D396" s="855"/>
      <c r="E396" s="855"/>
      <c r="F396" s="855"/>
      <c r="G396" s="855"/>
      <c r="H396" s="855"/>
      <c r="I396" s="855"/>
      <c r="J396" s="855"/>
      <c r="K396" s="855"/>
      <c r="L396" s="855"/>
      <c r="M396" s="854"/>
      <c r="N396" s="854"/>
      <c r="O396" s="854"/>
      <c r="P396" s="854"/>
      <c r="Q396" s="854"/>
      <c r="R396" s="854"/>
      <c r="S396" s="854"/>
      <c r="T396" s="854"/>
      <c r="U396" s="854"/>
      <c r="V396" s="854"/>
      <c r="W396" s="854"/>
      <c r="X396" s="855"/>
      <c r="Y396" s="854"/>
      <c r="Z396" s="854"/>
      <c r="AA396" s="854"/>
      <c r="AB396" s="854"/>
      <c r="AC396" s="854"/>
      <c r="AD396" s="854"/>
      <c r="AE396" s="854"/>
      <c r="AF396" s="854"/>
    </row>
    <row r="397">
      <c r="A397" s="854"/>
      <c r="B397" s="854"/>
      <c r="C397" s="854"/>
      <c r="D397" s="855"/>
      <c r="E397" s="855"/>
      <c r="F397" s="855"/>
      <c r="G397" s="855"/>
      <c r="H397" s="855"/>
      <c r="I397" s="855"/>
      <c r="J397" s="855"/>
      <c r="K397" s="855"/>
      <c r="L397" s="855"/>
      <c r="M397" s="854"/>
      <c r="N397" s="854"/>
      <c r="O397" s="854"/>
      <c r="P397" s="854"/>
      <c r="Q397" s="854"/>
      <c r="R397" s="854"/>
      <c r="S397" s="854"/>
      <c r="T397" s="854"/>
      <c r="U397" s="854"/>
      <c r="V397" s="854"/>
      <c r="W397" s="854"/>
      <c r="X397" s="855"/>
      <c r="Y397" s="854"/>
      <c r="Z397" s="854"/>
      <c r="AA397" s="854"/>
      <c r="AB397" s="854"/>
      <c r="AC397" s="854"/>
      <c r="AD397" s="854"/>
      <c r="AE397" s="854"/>
      <c r="AF397" s="854"/>
    </row>
    <row r="398">
      <c r="A398" s="854"/>
      <c r="B398" s="854"/>
      <c r="C398" s="854"/>
      <c r="D398" s="855"/>
      <c r="E398" s="855"/>
      <c r="F398" s="855"/>
      <c r="G398" s="855"/>
      <c r="H398" s="855"/>
      <c r="I398" s="855"/>
      <c r="J398" s="855"/>
      <c r="K398" s="855"/>
      <c r="L398" s="855"/>
      <c r="M398" s="854"/>
      <c r="N398" s="854"/>
      <c r="O398" s="854"/>
      <c r="P398" s="854"/>
      <c r="Q398" s="854"/>
      <c r="R398" s="854"/>
      <c r="S398" s="854"/>
      <c r="T398" s="854"/>
      <c r="U398" s="854"/>
      <c r="V398" s="854"/>
      <c r="W398" s="854"/>
      <c r="X398" s="855"/>
      <c r="Y398" s="854"/>
      <c r="Z398" s="854"/>
      <c r="AA398" s="854"/>
      <c r="AB398" s="854"/>
      <c r="AC398" s="854"/>
      <c r="AD398" s="854"/>
      <c r="AE398" s="854"/>
      <c r="AF398" s="854"/>
    </row>
    <row r="399">
      <c r="A399" s="854"/>
      <c r="B399" s="854"/>
      <c r="C399" s="854"/>
      <c r="D399" s="855"/>
      <c r="E399" s="855"/>
      <c r="F399" s="855"/>
      <c r="G399" s="855"/>
      <c r="H399" s="855"/>
      <c r="I399" s="855"/>
      <c r="J399" s="855"/>
      <c r="K399" s="855"/>
      <c r="L399" s="855"/>
      <c r="M399" s="854"/>
      <c r="N399" s="854"/>
      <c r="O399" s="854"/>
      <c r="P399" s="854"/>
      <c r="Q399" s="854"/>
      <c r="R399" s="854"/>
      <c r="S399" s="854"/>
      <c r="T399" s="854"/>
      <c r="U399" s="854"/>
      <c r="V399" s="854"/>
      <c r="W399" s="854"/>
      <c r="X399" s="855"/>
      <c r="Y399" s="854"/>
      <c r="Z399" s="854"/>
      <c r="AA399" s="854"/>
      <c r="AB399" s="854"/>
      <c r="AC399" s="854"/>
      <c r="AD399" s="854"/>
      <c r="AE399" s="854"/>
      <c r="AF399" s="854"/>
    </row>
    <row r="400">
      <c r="A400" s="854"/>
      <c r="B400" s="854"/>
      <c r="C400" s="854"/>
      <c r="D400" s="855"/>
      <c r="E400" s="855"/>
      <c r="F400" s="855"/>
      <c r="G400" s="855"/>
      <c r="H400" s="855"/>
      <c r="I400" s="855"/>
      <c r="J400" s="855"/>
      <c r="K400" s="855"/>
      <c r="L400" s="855"/>
      <c r="M400" s="854"/>
      <c r="N400" s="854"/>
      <c r="O400" s="854"/>
      <c r="P400" s="854"/>
      <c r="Q400" s="854"/>
      <c r="R400" s="854"/>
      <c r="S400" s="854"/>
      <c r="T400" s="854"/>
      <c r="U400" s="854"/>
      <c r="V400" s="854"/>
      <c r="W400" s="854"/>
      <c r="X400" s="855"/>
      <c r="Y400" s="854"/>
      <c r="Z400" s="854"/>
      <c r="AA400" s="854"/>
      <c r="AB400" s="854"/>
      <c r="AC400" s="854"/>
      <c r="AD400" s="854"/>
      <c r="AE400" s="854"/>
      <c r="AF400" s="854"/>
    </row>
    <row r="401">
      <c r="A401" s="854"/>
      <c r="B401" s="854"/>
      <c r="C401" s="854"/>
      <c r="D401" s="855"/>
      <c r="E401" s="855"/>
      <c r="F401" s="855"/>
      <c r="G401" s="855"/>
      <c r="H401" s="855"/>
      <c r="I401" s="855"/>
      <c r="J401" s="855"/>
      <c r="K401" s="855"/>
      <c r="L401" s="855"/>
      <c r="M401" s="854"/>
      <c r="N401" s="854"/>
      <c r="O401" s="854"/>
      <c r="P401" s="854"/>
      <c r="Q401" s="854"/>
      <c r="R401" s="854"/>
      <c r="S401" s="854"/>
      <c r="T401" s="854"/>
      <c r="U401" s="854"/>
      <c r="V401" s="854"/>
      <c r="W401" s="854"/>
      <c r="X401" s="855"/>
      <c r="Y401" s="854"/>
      <c r="Z401" s="854"/>
      <c r="AA401" s="854"/>
      <c r="AB401" s="854"/>
      <c r="AC401" s="854"/>
      <c r="AD401" s="854"/>
      <c r="AE401" s="854"/>
      <c r="AF401" s="854"/>
    </row>
    <row r="402">
      <c r="A402" s="854"/>
      <c r="B402" s="854"/>
      <c r="C402" s="854"/>
      <c r="D402" s="855"/>
      <c r="E402" s="855"/>
      <c r="F402" s="855"/>
      <c r="G402" s="855"/>
      <c r="H402" s="855"/>
      <c r="I402" s="855"/>
      <c r="J402" s="855"/>
      <c r="K402" s="855"/>
      <c r="L402" s="855"/>
      <c r="M402" s="854"/>
      <c r="N402" s="854"/>
      <c r="O402" s="854"/>
      <c r="P402" s="854"/>
      <c r="Q402" s="854"/>
      <c r="R402" s="854"/>
      <c r="S402" s="854"/>
      <c r="T402" s="854"/>
      <c r="U402" s="854"/>
      <c r="V402" s="854"/>
      <c r="W402" s="854"/>
      <c r="X402" s="855"/>
      <c r="Y402" s="854"/>
      <c r="Z402" s="854"/>
      <c r="AA402" s="854"/>
      <c r="AB402" s="854"/>
      <c r="AC402" s="854"/>
      <c r="AD402" s="854"/>
      <c r="AE402" s="854"/>
      <c r="AF402" s="854"/>
    </row>
    <row r="403">
      <c r="A403" s="854"/>
      <c r="B403" s="854"/>
      <c r="C403" s="854"/>
      <c r="D403" s="855"/>
      <c r="E403" s="855"/>
      <c r="F403" s="855"/>
      <c r="G403" s="855"/>
      <c r="H403" s="855"/>
      <c r="I403" s="855"/>
      <c r="J403" s="855"/>
      <c r="K403" s="855"/>
      <c r="L403" s="855"/>
      <c r="M403" s="854"/>
      <c r="N403" s="854"/>
      <c r="O403" s="854"/>
      <c r="P403" s="854"/>
      <c r="Q403" s="854"/>
      <c r="R403" s="854"/>
      <c r="S403" s="854"/>
      <c r="T403" s="854"/>
      <c r="U403" s="854"/>
      <c r="V403" s="854"/>
      <c r="W403" s="854"/>
      <c r="X403" s="855"/>
      <c r="Y403" s="854"/>
      <c r="Z403" s="854"/>
      <c r="AA403" s="854"/>
      <c r="AB403" s="854"/>
      <c r="AC403" s="854"/>
      <c r="AD403" s="854"/>
      <c r="AE403" s="854"/>
      <c r="AF403" s="854"/>
    </row>
    <row r="404">
      <c r="A404" s="854"/>
      <c r="B404" s="854"/>
      <c r="C404" s="854"/>
      <c r="D404" s="855"/>
      <c r="E404" s="855"/>
      <c r="F404" s="855"/>
      <c r="G404" s="855"/>
      <c r="H404" s="855"/>
      <c r="I404" s="855"/>
      <c r="J404" s="855"/>
      <c r="K404" s="855"/>
      <c r="L404" s="855"/>
      <c r="M404" s="854"/>
      <c r="N404" s="854"/>
      <c r="O404" s="854"/>
      <c r="P404" s="854"/>
      <c r="Q404" s="854"/>
      <c r="R404" s="854"/>
      <c r="S404" s="854"/>
      <c r="T404" s="854"/>
      <c r="U404" s="854"/>
      <c r="V404" s="854"/>
      <c r="W404" s="854"/>
      <c r="X404" s="855"/>
      <c r="Y404" s="854"/>
      <c r="Z404" s="854"/>
      <c r="AA404" s="854"/>
      <c r="AB404" s="854"/>
      <c r="AC404" s="854"/>
      <c r="AD404" s="854"/>
      <c r="AE404" s="854"/>
      <c r="AF404" s="854"/>
    </row>
    <row r="405">
      <c r="A405" s="854"/>
      <c r="B405" s="854"/>
      <c r="C405" s="854"/>
      <c r="D405" s="855"/>
      <c r="E405" s="855"/>
      <c r="F405" s="855"/>
      <c r="G405" s="855"/>
      <c r="H405" s="855"/>
      <c r="I405" s="855"/>
      <c r="J405" s="855"/>
      <c r="K405" s="855"/>
      <c r="L405" s="855"/>
      <c r="M405" s="854"/>
      <c r="N405" s="854"/>
      <c r="O405" s="854"/>
      <c r="P405" s="854"/>
      <c r="Q405" s="854"/>
      <c r="R405" s="854"/>
      <c r="S405" s="854"/>
      <c r="T405" s="854"/>
      <c r="U405" s="854"/>
      <c r="V405" s="854"/>
      <c r="W405" s="854"/>
      <c r="X405" s="855"/>
      <c r="Y405" s="854"/>
      <c r="Z405" s="854"/>
      <c r="AA405" s="854"/>
      <c r="AB405" s="854"/>
      <c r="AC405" s="854"/>
      <c r="AD405" s="854"/>
      <c r="AE405" s="854"/>
      <c r="AF405" s="854"/>
    </row>
    <row r="406">
      <c r="A406" s="854"/>
      <c r="B406" s="854"/>
      <c r="C406" s="854"/>
      <c r="D406" s="855"/>
      <c r="E406" s="855"/>
      <c r="F406" s="855"/>
      <c r="G406" s="855"/>
      <c r="H406" s="855"/>
      <c r="I406" s="855"/>
      <c r="J406" s="855"/>
      <c r="K406" s="855"/>
      <c r="L406" s="855"/>
      <c r="M406" s="854"/>
      <c r="N406" s="854"/>
      <c r="O406" s="854"/>
      <c r="P406" s="854"/>
      <c r="Q406" s="854"/>
      <c r="R406" s="854"/>
      <c r="S406" s="854"/>
      <c r="T406" s="854"/>
      <c r="U406" s="854"/>
      <c r="V406" s="854"/>
      <c r="W406" s="854"/>
      <c r="X406" s="855"/>
      <c r="Y406" s="854"/>
      <c r="Z406" s="854"/>
      <c r="AA406" s="854"/>
      <c r="AB406" s="854"/>
      <c r="AC406" s="854"/>
      <c r="AD406" s="854"/>
      <c r="AE406" s="854"/>
      <c r="AF406" s="854"/>
    </row>
    <row r="407">
      <c r="A407" s="854"/>
      <c r="B407" s="854"/>
      <c r="C407" s="854"/>
      <c r="D407" s="855"/>
      <c r="E407" s="855"/>
      <c r="F407" s="855"/>
      <c r="G407" s="855"/>
      <c r="H407" s="855"/>
      <c r="I407" s="855"/>
      <c r="J407" s="855"/>
      <c r="K407" s="855"/>
      <c r="L407" s="855"/>
      <c r="M407" s="854"/>
      <c r="N407" s="854"/>
      <c r="O407" s="854"/>
      <c r="P407" s="854"/>
      <c r="Q407" s="854"/>
      <c r="R407" s="854"/>
      <c r="S407" s="854"/>
      <c r="T407" s="854"/>
      <c r="U407" s="854"/>
      <c r="V407" s="854"/>
      <c r="W407" s="854"/>
      <c r="X407" s="855"/>
      <c r="Y407" s="854"/>
      <c r="Z407" s="854"/>
      <c r="AA407" s="854"/>
      <c r="AB407" s="854"/>
      <c r="AC407" s="854"/>
      <c r="AD407" s="854"/>
      <c r="AE407" s="854"/>
      <c r="AF407" s="854"/>
    </row>
    <row r="408">
      <c r="A408" s="854"/>
      <c r="B408" s="854"/>
      <c r="C408" s="854"/>
      <c r="D408" s="855"/>
      <c r="E408" s="855"/>
      <c r="F408" s="855"/>
      <c r="G408" s="855"/>
      <c r="H408" s="855"/>
      <c r="I408" s="855"/>
      <c r="J408" s="855"/>
      <c r="K408" s="855"/>
      <c r="L408" s="855"/>
      <c r="M408" s="854"/>
      <c r="N408" s="854"/>
      <c r="O408" s="854"/>
      <c r="P408" s="854"/>
      <c r="Q408" s="854"/>
      <c r="R408" s="854"/>
      <c r="S408" s="854"/>
      <c r="T408" s="854"/>
      <c r="U408" s="854"/>
      <c r="V408" s="854"/>
      <c r="W408" s="854"/>
      <c r="X408" s="855"/>
      <c r="Y408" s="854"/>
      <c r="Z408" s="854"/>
      <c r="AA408" s="854"/>
      <c r="AB408" s="854"/>
      <c r="AC408" s="854"/>
      <c r="AD408" s="854"/>
      <c r="AE408" s="854"/>
      <c r="AF408" s="854"/>
    </row>
    <row r="409">
      <c r="A409" s="854"/>
      <c r="B409" s="854"/>
      <c r="C409" s="854"/>
      <c r="D409" s="855"/>
      <c r="E409" s="855"/>
      <c r="F409" s="855"/>
      <c r="G409" s="855"/>
      <c r="H409" s="855"/>
      <c r="I409" s="855"/>
      <c r="J409" s="855"/>
      <c r="K409" s="855"/>
      <c r="L409" s="855"/>
      <c r="M409" s="854"/>
      <c r="N409" s="854"/>
      <c r="O409" s="854"/>
      <c r="P409" s="854"/>
      <c r="Q409" s="854"/>
      <c r="R409" s="854"/>
      <c r="S409" s="854"/>
      <c r="T409" s="854"/>
      <c r="U409" s="854"/>
      <c r="V409" s="854"/>
      <c r="W409" s="854"/>
      <c r="X409" s="855"/>
      <c r="Y409" s="854"/>
      <c r="Z409" s="854"/>
      <c r="AA409" s="854"/>
      <c r="AB409" s="854"/>
      <c r="AC409" s="854"/>
      <c r="AD409" s="854"/>
      <c r="AE409" s="854"/>
      <c r="AF409" s="854"/>
    </row>
    <row r="410">
      <c r="A410" s="854"/>
      <c r="B410" s="854"/>
      <c r="C410" s="854"/>
      <c r="D410" s="855"/>
      <c r="E410" s="855"/>
      <c r="F410" s="855"/>
      <c r="G410" s="855"/>
      <c r="H410" s="855"/>
      <c r="I410" s="855"/>
      <c r="J410" s="855"/>
      <c r="K410" s="855"/>
      <c r="L410" s="855"/>
      <c r="M410" s="854"/>
      <c r="N410" s="854"/>
      <c r="O410" s="854"/>
      <c r="P410" s="854"/>
      <c r="Q410" s="854"/>
      <c r="R410" s="854"/>
      <c r="S410" s="854"/>
      <c r="T410" s="854"/>
      <c r="U410" s="854"/>
      <c r="V410" s="854"/>
      <c r="W410" s="854"/>
      <c r="X410" s="855"/>
      <c r="Y410" s="854"/>
      <c r="Z410" s="854"/>
      <c r="AA410" s="854"/>
      <c r="AB410" s="854"/>
      <c r="AC410" s="854"/>
      <c r="AD410" s="854"/>
      <c r="AE410" s="854"/>
      <c r="AF410" s="854"/>
    </row>
    <row r="411">
      <c r="A411" s="854"/>
      <c r="B411" s="854"/>
      <c r="C411" s="854"/>
      <c r="D411" s="855"/>
      <c r="E411" s="855"/>
      <c r="F411" s="855"/>
      <c r="G411" s="855"/>
      <c r="H411" s="855"/>
      <c r="I411" s="855"/>
      <c r="J411" s="855"/>
      <c r="K411" s="855"/>
      <c r="L411" s="855"/>
      <c r="M411" s="854"/>
      <c r="N411" s="854"/>
      <c r="O411" s="854"/>
      <c r="P411" s="854"/>
      <c r="Q411" s="854"/>
      <c r="R411" s="854"/>
      <c r="S411" s="854"/>
      <c r="T411" s="854"/>
      <c r="U411" s="854"/>
      <c r="V411" s="854"/>
      <c r="W411" s="854"/>
      <c r="X411" s="855"/>
      <c r="Y411" s="854"/>
      <c r="Z411" s="854"/>
      <c r="AA411" s="854"/>
      <c r="AB411" s="854"/>
      <c r="AC411" s="854"/>
      <c r="AD411" s="854"/>
      <c r="AE411" s="854"/>
      <c r="AF411" s="854"/>
    </row>
    <row r="412">
      <c r="A412" s="854"/>
      <c r="B412" s="854"/>
      <c r="C412" s="854"/>
      <c r="D412" s="855"/>
      <c r="E412" s="855"/>
      <c r="F412" s="855"/>
      <c r="G412" s="855"/>
      <c r="H412" s="855"/>
      <c r="I412" s="855"/>
      <c r="J412" s="855"/>
      <c r="K412" s="855"/>
      <c r="L412" s="855"/>
      <c r="M412" s="854"/>
      <c r="N412" s="854"/>
      <c r="O412" s="854"/>
      <c r="P412" s="854"/>
      <c r="Q412" s="854"/>
      <c r="R412" s="854"/>
      <c r="S412" s="854"/>
      <c r="T412" s="854"/>
      <c r="U412" s="854"/>
      <c r="V412" s="854"/>
      <c r="W412" s="854"/>
      <c r="X412" s="855"/>
      <c r="Y412" s="854"/>
      <c r="Z412" s="854"/>
      <c r="AA412" s="854"/>
      <c r="AB412" s="854"/>
      <c r="AC412" s="854"/>
      <c r="AD412" s="854"/>
      <c r="AE412" s="854"/>
      <c r="AF412" s="854"/>
    </row>
    <row r="413">
      <c r="A413" s="854"/>
      <c r="B413" s="854"/>
      <c r="C413" s="854"/>
      <c r="D413" s="855"/>
      <c r="E413" s="855"/>
      <c r="F413" s="855"/>
      <c r="G413" s="855"/>
      <c r="H413" s="855"/>
      <c r="I413" s="855"/>
      <c r="J413" s="855"/>
      <c r="K413" s="855"/>
      <c r="L413" s="855"/>
      <c r="M413" s="854"/>
      <c r="N413" s="854"/>
      <c r="O413" s="854"/>
      <c r="P413" s="854"/>
      <c r="Q413" s="854"/>
      <c r="R413" s="854"/>
      <c r="S413" s="854"/>
      <c r="T413" s="854"/>
      <c r="U413" s="854"/>
      <c r="V413" s="854"/>
      <c r="W413" s="854"/>
      <c r="X413" s="855"/>
      <c r="Y413" s="854"/>
      <c r="Z413" s="854"/>
      <c r="AA413" s="854"/>
      <c r="AB413" s="854"/>
      <c r="AC413" s="854"/>
      <c r="AD413" s="854"/>
      <c r="AE413" s="854"/>
      <c r="AF413" s="854"/>
    </row>
    <row r="414">
      <c r="A414" s="854"/>
      <c r="B414" s="854"/>
      <c r="C414" s="854"/>
      <c r="D414" s="855"/>
      <c r="E414" s="855"/>
      <c r="F414" s="855"/>
      <c r="G414" s="855"/>
      <c r="H414" s="855"/>
      <c r="I414" s="855"/>
      <c r="J414" s="855"/>
      <c r="K414" s="855"/>
      <c r="L414" s="855"/>
      <c r="M414" s="854"/>
      <c r="N414" s="854"/>
      <c r="O414" s="854"/>
      <c r="P414" s="854"/>
      <c r="Q414" s="854"/>
      <c r="R414" s="854"/>
      <c r="S414" s="854"/>
      <c r="T414" s="854"/>
      <c r="U414" s="854"/>
      <c r="V414" s="854"/>
      <c r="W414" s="854"/>
      <c r="X414" s="855"/>
      <c r="Y414" s="854"/>
      <c r="Z414" s="854"/>
      <c r="AA414" s="854"/>
      <c r="AB414" s="854"/>
      <c r="AC414" s="854"/>
      <c r="AD414" s="854"/>
      <c r="AE414" s="854"/>
      <c r="AF414" s="854"/>
    </row>
    <row r="415">
      <c r="A415" s="854"/>
      <c r="B415" s="854"/>
      <c r="C415" s="854"/>
      <c r="D415" s="855"/>
      <c r="E415" s="855"/>
      <c r="F415" s="855"/>
      <c r="G415" s="855"/>
      <c r="H415" s="855"/>
      <c r="I415" s="855"/>
      <c r="J415" s="855"/>
      <c r="K415" s="855"/>
      <c r="L415" s="855"/>
      <c r="M415" s="854"/>
      <c r="N415" s="854"/>
      <c r="O415" s="854"/>
      <c r="P415" s="854"/>
      <c r="Q415" s="854"/>
      <c r="R415" s="854"/>
      <c r="S415" s="854"/>
      <c r="T415" s="854"/>
      <c r="U415" s="854"/>
      <c r="V415" s="854"/>
      <c r="W415" s="854"/>
      <c r="X415" s="855"/>
      <c r="Y415" s="854"/>
      <c r="Z415" s="854"/>
      <c r="AA415" s="854"/>
      <c r="AB415" s="854"/>
      <c r="AC415" s="854"/>
      <c r="AD415" s="854"/>
      <c r="AE415" s="854"/>
      <c r="AF415" s="854"/>
    </row>
    <row r="416">
      <c r="A416" s="854"/>
      <c r="B416" s="854"/>
      <c r="C416" s="854"/>
      <c r="D416" s="855"/>
      <c r="E416" s="855"/>
      <c r="F416" s="855"/>
      <c r="G416" s="855"/>
      <c r="H416" s="855"/>
      <c r="I416" s="855"/>
      <c r="J416" s="855"/>
      <c r="K416" s="855"/>
      <c r="L416" s="855"/>
      <c r="M416" s="854"/>
      <c r="N416" s="854"/>
      <c r="O416" s="854"/>
      <c r="P416" s="854"/>
      <c r="Q416" s="854"/>
      <c r="R416" s="854"/>
      <c r="S416" s="854"/>
      <c r="T416" s="854"/>
      <c r="U416" s="854"/>
      <c r="V416" s="854"/>
      <c r="W416" s="854"/>
      <c r="X416" s="855"/>
      <c r="Y416" s="854"/>
      <c r="Z416" s="854"/>
      <c r="AA416" s="854"/>
      <c r="AB416" s="854"/>
      <c r="AC416" s="854"/>
      <c r="AD416" s="854"/>
      <c r="AE416" s="854"/>
      <c r="AF416" s="854"/>
    </row>
    <row r="417">
      <c r="A417" s="854"/>
      <c r="B417" s="854"/>
      <c r="C417" s="854"/>
      <c r="D417" s="855"/>
      <c r="E417" s="855"/>
      <c r="F417" s="855"/>
      <c r="G417" s="855"/>
      <c r="H417" s="855"/>
      <c r="I417" s="855"/>
      <c r="J417" s="855"/>
      <c r="K417" s="855"/>
      <c r="L417" s="855"/>
      <c r="M417" s="854"/>
      <c r="N417" s="854"/>
      <c r="O417" s="854"/>
      <c r="P417" s="854"/>
      <c r="Q417" s="854"/>
      <c r="R417" s="854"/>
      <c r="S417" s="854"/>
      <c r="T417" s="854"/>
      <c r="U417" s="854"/>
      <c r="V417" s="854"/>
      <c r="W417" s="854"/>
      <c r="X417" s="855"/>
      <c r="Y417" s="854"/>
      <c r="Z417" s="854"/>
      <c r="AA417" s="854"/>
      <c r="AB417" s="854"/>
      <c r="AC417" s="854"/>
      <c r="AD417" s="854"/>
      <c r="AE417" s="854"/>
      <c r="AF417" s="854"/>
    </row>
    <row r="418">
      <c r="A418" s="854"/>
      <c r="B418" s="854"/>
      <c r="C418" s="854"/>
      <c r="D418" s="855"/>
      <c r="E418" s="855"/>
      <c r="F418" s="855"/>
      <c r="G418" s="855"/>
      <c r="H418" s="855"/>
      <c r="I418" s="855"/>
      <c r="J418" s="855"/>
      <c r="K418" s="855"/>
      <c r="L418" s="855"/>
      <c r="M418" s="854"/>
      <c r="N418" s="854"/>
      <c r="O418" s="854"/>
      <c r="P418" s="854"/>
      <c r="Q418" s="854"/>
      <c r="R418" s="854"/>
      <c r="S418" s="854"/>
      <c r="T418" s="854"/>
      <c r="U418" s="854"/>
      <c r="V418" s="854"/>
      <c r="W418" s="854"/>
      <c r="X418" s="855"/>
      <c r="Y418" s="854"/>
      <c r="Z418" s="854"/>
      <c r="AA418" s="854"/>
      <c r="AB418" s="854"/>
      <c r="AC418" s="854"/>
      <c r="AD418" s="854"/>
      <c r="AE418" s="854"/>
      <c r="AF418" s="854"/>
    </row>
    <row r="419">
      <c r="A419" s="854"/>
      <c r="B419" s="854"/>
      <c r="C419" s="854"/>
      <c r="D419" s="855"/>
      <c r="E419" s="855"/>
      <c r="F419" s="855"/>
      <c r="G419" s="855"/>
      <c r="H419" s="855"/>
      <c r="I419" s="855"/>
      <c r="J419" s="855"/>
      <c r="K419" s="855"/>
      <c r="L419" s="855"/>
      <c r="M419" s="854"/>
      <c r="N419" s="854"/>
      <c r="O419" s="854"/>
      <c r="P419" s="854"/>
      <c r="Q419" s="854"/>
      <c r="R419" s="854"/>
      <c r="S419" s="854"/>
      <c r="T419" s="854"/>
      <c r="U419" s="854"/>
      <c r="V419" s="854"/>
      <c r="W419" s="854"/>
      <c r="X419" s="855"/>
      <c r="Y419" s="854"/>
      <c r="Z419" s="854"/>
      <c r="AA419" s="854"/>
      <c r="AB419" s="854"/>
      <c r="AC419" s="854"/>
      <c r="AD419" s="854"/>
      <c r="AE419" s="854"/>
      <c r="AF419" s="854"/>
    </row>
    <row r="420">
      <c r="A420" s="854"/>
      <c r="B420" s="854"/>
      <c r="C420" s="854"/>
      <c r="D420" s="855"/>
      <c r="E420" s="855"/>
      <c r="F420" s="855"/>
      <c r="G420" s="855"/>
      <c r="H420" s="855"/>
      <c r="I420" s="855"/>
      <c r="J420" s="855"/>
      <c r="K420" s="855"/>
      <c r="L420" s="855"/>
      <c r="M420" s="854"/>
      <c r="N420" s="854"/>
      <c r="O420" s="854"/>
      <c r="P420" s="854"/>
      <c r="Q420" s="854"/>
      <c r="R420" s="854"/>
      <c r="S420" s="854"/>
      <c r="T420" s="854"/>
      <c r="U420" s="854"/>
      <c r="V420" s="854"/>
      <c r="W420" s="854"/>
      <c r="X420" s="855"/>
      <c r="Y420" s="854"/>
      <c r="Z420" s="854"/>
      <c r="AA420" s="854"/>
      <c r="AB420" s="854"/>
      <c r="AC420" s="854"/>
      <c r="AD420" s="854"/>
      <c r="AE420" s="854"/>
      <c r="AF420" s="854"/>
    </row>
    <row r="421">
      <c r="A421" s="854"/>
      <c r="B421" s="854"/>
      <c r="C421" s="854"/>
      <c r="D421" s="855"/>
      <c r="E421" s="855"/>
      <c r="F421" s="855"/>
      <c r="G421" s="855"/>
      <c r="H421" s="855"/>
      <c r="I421" s="855"/>
      <c r="J421" s="855"/>
      <c r="K421" s="855"/>
      <c r="L421" s="855"/>
      <c r="M421" s="854"/>
      <c r="N421" s="854"/>
      <c r="O421" s="854"/>
      <c r="P421" s="854"/>
      <c r="Q421" s="854"/>
      <c r="R421" s="854"/>
      <c r="S421" s="854"/>
      <c r="T421" s="854"/>
      <c r="U421" s="854"/>
      <c r="V421" s="854"/>
      <c r="W421" s="854"/>
      <c r="X421" s="855"/>
      <c r="Y421" s="854"/>
      <c r="Z421" s="854"/>
      <c r="AA421" s="854"/>
      <c r="AB421" s="854"/>
      <c r="AC421" s="854"/>
      <c r="AD421" s="854"/>
      <c r="AE421" s="854"/>
      <c r="AF421" s="854"/>
    </row>
    <row r="422">
      <c r="A422" s="854"/>
      <c r="B422" s="854"/>
      <c r="C422" s="854"/>
      <c r="D422" s="855"/>
      <c r="E422" s="855"/>
      <c r="F422" s="855"/>
      <c r="G422" s="855"/>
      <c r="H422" s="855"/>
      <c r="I422" s="855"/>
      <c r="J422" s="855"/>
      <c r="K422" s="855"/>
      <c r="L422" s="855"/>
      <c r="M422" s="854"/>
      <c r="N422" s="854"/>
      <c r="O422" s="854"/>
      <c r="P422" s="854"/>
      <c r="Q422" s="854"/>
      <c r="R422" s="854"/>
      <c r="S422" s="854"/>
      <c r="T422" s="854"/>
      <c r="U422" s="854"/>
      <c r="V422" s="854"/>
      <c r="W422" s="854"/>
      <c r="X422" s="855"/>
      <c r="Y422" s="854"/>
      <c r="Z422" s="854"/>
      <c r="AA422" s="854"/>
      <c r="AB422" s="854"/>
      <c r="AC422" s="854"/>
      <c r="AD422" s="854"/>
      <c r="AE422" s="854"/>
      <c r="AF422" s="854"/>
    </row>
    <row r="423">
      <c r="A423" s="854"/>
      <c r="B423" s="854"/>
      <c r="C423" s="854"/>
      <c r="D423" s="855"/>
      <c r="E423" s="855"/>
      <c r="F423" s="855"/>
      <c r="G423" s="855"/>
      <c r="H423" s="855"/>
      <c r="I423" s="855"/>
      <c r="J423" s="855"/>
      <c r="K423" s="855"/>
      <c r="L423" s="855"/>
      <c r="M423" s="854"/>
      <c r="N423" s="854"/>
      <c r="O423" s="854"/>
      <c r="P423" s="854"/>
      <c r="Q423" s="854"/>
      <c r="R423" s="854"/>
      <c r="S423" s="854"/>
      <c r="T423" s="854"/>
      <c r="U423" s="854"/>
      <c r="V423" s="854"/>
      <c r="W423" s="854"/>
      <c r="X423" s="855"/>
      <c r="Y423" s="854"/>
      <c r="Z423" s="854"/>
      <c r="AA423" s="854"/>
      <c r="AB423" s="854"/>
      <c r="AC423" s="854"/>
      <c r="AD423" s="854"/>
      <c r="AE423" s="854"/>
      <c r="AF423" s="854"/>
    </row>
    <row r="424">
      <c r="A424" s="854"/>
      <c r="B424" s="854"/>
      <c r="C424" s="854"/>
      <c r="D424" s="855"/>
      <c r="E424" s="855"/>
      <c r="F424" s="855"/>
      <c r="G424" s="855"/>
      <c r="H424" s="855"/>
      <c r="I424" s="855"/>
      <c r="J424" s="855"/>
      <c r="K424" s="855"/>
      <c r="L424" s="855"/>
      <c r="M424" s="854"/>
      <c r="N424" s="854"/>
      <c r="O424" s="854"/>
      <c r="P424" s="854"/>
      <c r="Q424" s="854"/>
      <c r="R424" s="854"/>
      <c r="S424" s="854"/>
      <c r="T424" s="854"/>
      <c r="U424" s="854"/>
      <c r="V424" s="854"/>
      <c r="W424" s="854"/>
      <c r="X424" s="855"/>
      <c r="Y424" s="854"/>
      <c r="Z424" s="854"/>
      <c r="AA424" s="854"/>
      <c r="AB424" s="854"/>
      <c r="AC424" s="854"/>
      <c r="AD424" s="854"/>
      <c r="AE424" s="854"/>
      <c r="AF424" s="854"/>
    </row>
    <row r="425">
      <c r="A425" s="854"/>
      <c r="B425" s="854"/>
      <c r="C425" s="854"/>
      <c r="D425" s="855"/>
      <c r="E425" s="855"/>
      <c r="F425" s="855"/>
      <c r="G425" s="855"/>
      <c r="H425" s="855"/>
      <c r="I425" s="855"/>
      <c r="J425" s="855"/>
      <c r="K425" s="855"/>
      <c r="L425" s="855"/>
      <c r="M425" s="854"/>
      <c r="N425" s="854"/>
      <c r="O425" s="854"/>
      <c r="P425" s="854"/>
      <c r="Q425" s="854"/>
      <c r="R425" s="854"/>
      <c r="S425" s="854"/>
      <c r="T425" s="854"/>
      <c r="U425" s="854"/>
      <c r="V425" s="854"/>
      <c r="W425" s="854"/>
      <c r="X425" s="855"/>
      <c r="Y425" s="854"/>
      <c r="Z425" s="854"/>
      <c r="AA425" s="854"/>
      <c r="AB425" s="854"/>
      <c r="AC425" s="854"/>
      <c r="AD425" s="854"/>
      <c r="AE425" s="854"/>
      <c r="AF425" s="854"/>
    </row>
    <row r="426">
      <c r="A426" s="854"/>
      <c r="B426" s="854"/>
      <c r="C426" s="854"/>
      <c r="D426" s="855"/>
      <c r="E426" s="855"/>
      <c r="F426" s="855"/>
      <c r="G426" s="855"/>
      <c r="H426" s="855"/>
      <c r="I426" s="855"/>
      <c r="J426" s="855"/>
      <c r="K426" s="855"/>
      <c r="L426" s="855"/>
      <c r="M426" s="854"/>
      <c r="N426" s="854"/>
      <c r="O426" s="854"/>
      <c r="P426" s="854"/>
      <c r="Q426" s="854"/>
      <c r="R426" s="854"/>
      <c r="S426" s="854"/>
      <c r="T426" s="854"/>
      <c r="U426" s="854"/>
      <c r="V426" s="854"/>
      <c r="W426" s="854"/>
      <c r="X426" s="855"/>
      <c r="Y426" s="854"/>
      <c r="Z426" s="854"/>
      <c r="AA426" s="854"/>
      <c r="AB426" s="854"/>
      <c r="AC426" s="854"/>
      <c r="AD426" s="854"/>
      <c r="AE426" s="854"/>
      <c r="AF426" s="854"/>
    </row>
    <row r="427">
      <c r="A427" s="854"/>
      <c r="B427" s="854"/>
      <c r="C427" s="854"/>
      <c r="D427" s="855"/>
      <c r="E427" s="855"/>
      <c r="F427" s="855"/>
      <c r="G427" s="855"/>
      <c r="H427" s="855"/>
      <c r="I427" s="855"/>
      <c r="J427" s="855"/>
      <c r="K427" s="855"/>
      <c r="L427" s="855"/>
      <c r="M427" s="854"/>
      <c r="N427" s="854"/>
      <c r="O427" s="854"/>
      <c r="P427" s="854"/>
      <c r="Q427" s="854"/>
      <c r="R427" s="854"/>
      <c r="S427" s="854"/>
      <c r="T427" s="854"/>
      <c r="U427" s="854"/>
      <c r="V427" s="854"/>
      <c r="W427" s="854"/>
      <c r="X427" s="855"/>
      <c r="Y427" s="854"/>
      <c r="Z427" s="854"/>
      <c r="AA427" s="854"/>
      <c r="AB427" s="854"/>
      <c r="AC427" s="854"/>
      <c r="AD427" s="854"/>
      <c r="AE427" s="854"/>
      <c r="AF427" s="854"/>
    </row>
    <row r="428">
      <c r="A428" s="854"/>
      <c r="B428" s="854"/>
      <c r="C428" s="854"/>
      <c r="D428" s="855"/>
      <c r="E428" s="855"/>
      <c r="F428" s="855"/>
      <c r="G428" s="855"/>
      <c r="H428" s="855"/>
      <c r="I428" s="855"/>
      <c r="J428" s="855"/>
      <c r="K428" s="855"/>
      <c r="L428" s="855"/>
      <c r="M428" s="854"/>
      <c r="N428" s="854"/>
      <c r="O428" s="854"/>
      <c r="P428" s="854"/>
      <c r="Q428" s="854"/>
      <c r="R428" s="854"/>
      <c r="S428" s="854"/>
      <c r="T428" s="854"/>
      <c r="U428" s="854"/>
      <c r="V428" s="854"/>
      <c r="W428" s="854"/>
      <c r="X428" s="855"/>
      <c r="Y428" s="854"/>
      <c r="Z428" s="854"/>
      <c r="AA428" s="854"/>
      <c r="AB428" s="854"/>
      <c r="AC428" s="854"/>
      <c r="AD428" s="854"/>
      <c r="AE428" s="854"/>
      <c r="AF428" s="854"/>
    </row>
    <row r="429">
      <c r="A429" s="854"/>
      <c r="B429" s="854"/>
      <c r="C429" s="854"/>
      <c r="D429" s="855"/>
      <c r="E429" s="855"/>
      <c r="F429" s="855"/>
      <c r="G429" s="855"/>
      <c r="H429" s="855"/>
      <c r="I429" s="855"/>
      <c r="J429" s="855"/>
      <c r="K429" s="855"/>
      <c r="L429" s="855"/>
      <c r="M429" s="854"/>
      <c r="N429" s="854"/>
      <c r="O429" s="854"/>
      <c r="P429" s="854"/>
      <c r="Q429" s="854"/>
      <c r="R429" s="854"/>
      <c r="S429" s="854"/>
      <c r="T429" s="854"/>
      <c r="U429" s="854"/>
      <c r="V429" s="854"/>
      <c r="W429" s="854"/>
      <c r="X429" s="855"/>
      <c r="Y429" s="854"/>
      <c r="Z429" s="854"/>
      <c r="AA429" s="854"/>
      <c r="AB429" s="854"/>
      <c r="AC429" s="854"/>
      <c r="AD429" s="854"/>
      <c r="AE429" s="854"/>
      <c r="AF429" s="854"/>
    </row>
    <row r="430">
      <c r="A430" s="854"/>
      <c r="B430" s="854"/>
      <c r="C430" s="854"/>
      <c r="D430" s="855"/>
      <c r="E430" s="855"/>
      <c r="F430" s="855"/>
      <c r="G430" s="855"/>
      <c r="H430" s="855"/>
      <c r="I430" s="855"/>
      <c r="J430" s="855"/>
      <c r="K430" s="855"/>
      <c r="L430" s="855"/>
      <c r="M430" s="854"/>
      <c r="N430" s="854"/>
      <c r="O430" s="854"/>
      <c r="P430" s="854"/>
      <c r="Q430" s="854"/>
      <c r="R430" s="854"/>
      <c r="S430" s="854"/>
      <c r="T430" s="854"/>
      <c r="U430" s="854"/>
      <c r="V430" s="854"/>
      <c r="W430" s="854"/>
      <c r="X430" s="855"/>
      <c r="Y430" s="854"/>
      <c r="Z430" s="854"/>
      <c r="AA430" s="854"/>
      <c r="AB430" s="854"/>
      <c r="AC430" s="854"/>
      <c r="AD430" s="854"/>
      <c r="AE430" s="854"/>
      <c r="AF430" s="854"/>
    </row>
    <row r="431">
      <c r="A431" s="854"/>
      <c r="B431" s="854"/>
      <c r="C431" s="854"/>
      <c r="D431" s="855"/>
      <c r="E431" s="855"/>
      <c r="F431" s="855"/>
      <c r="G431" s="855"/>
      <c r="H431" s="855"/>
      <c r="I431" s="855"/>
      <c r="J431" s="855"/>
      <c r="K431" s="855"/>
      <c r="L431" s="855"/>
      <c r="M431" s="854"/>
      <c r="N431" s="854"/>
      <c r="O431" s="854"/>
      <c r="P431" s="854"/>
      <c r="Q431" s="854"/>
      <c r="R431" s="854"/>
      <c r="S431" s="854"/>
      <c r="T431" s="854"/>
      <c r="U431" s="854"/>
      <c r="V431" s="854"/>
      <c r="W431" s="854"/>
      <c r="X431" s="855"/>
      <c r="Y431" s="854"/>
      <c r="Z431" s="854"/>
      <c r="AA431" s="854"/>
      <c r="AB431" s="854"/>
      <c r="AC431" s="854"/>
      <c r="AD431" s="854"/>
      <c r="AE431" s="854"/>
      <c r="AF431" s="854"/>
    </row>
    <row r="432">
      <c r="A432" s="854"/>
      <c r="B432" s="854"/>
      <c r="C432" s="854"/>
      <c r="D432" s="855"/>
      <c r="E432" s="855"/>
      <c r="F432" s="855"/>
      <c r="G432" s="855"/>
      <c r="H432" s="855"/>
      <c r="I432" s="855"/>
      <c r="J432" s="855"/>
      <c r="K432" s="855"/>
      <c r="L432" s="855"/>
      <c r="M432" s="854"/>
      <c r="N432" s="854"/>
      <c r="O432" s="854"/>
      <c r="P432" s="854"/>
      <c r="Q432" s="854"/>
      <c r="R432" s="854"/>
      <c r="S432" s="854"/>
      <c r="T432" s="854"/>
      <c r="U432" s="854"/>
      <c r="V432" s="854"/>
      <c r="W432" s="854"/>
      <c r="X432" s="855"/>
      <c r="Y432" s="854"/>
      <c r="Z432" s="854"/>
      <c r="AA432" s="854"/>
      <c r="AB432" s="854"/>
      <c r="AC432" s="854"/>
      <c r="AD432" s="854"/>
      <c r="AE432" s="854"/>
      <c r="AF432" s="854"/>
    </row>
    <row r="433">
      <c r="A433" s="854"/>
      <c r="B433" s="854"/>
      <c r="C433" s="854"/>
      <c r="D433" s="855"/>
      <c r="E433" s="855"/>
      <c r="F433" s="855"/>
      <c r="G433" s="855"/>
      <c r="H433" s="855"/>
      <c r="I433" s="855"/>
      <c r="J433" s="855"/>
      <c r="K433" s="855"/>
      <c r="L433" s="855"/>
      <c r="M433" s="854"/>
      <c r="N433" s="854"/>
      <c r="O433" s="854"/>
      <c r="P433" s="854"/>
      <c r="Q433" s="854"/>
      <c r="R433" s="854"/>
      <c r="S433" s="854"/>
      <c r="T433" s="854"/>
      <c r="U433" s="854"/>
      <c r="V433" s="854"/>
      <c r="W433" s="854"/>
      <c r="X433" s="855"/>
      <c r="Y433" s="854"/>
      <c r="Z433" s="854"/>
      <c r="AA433" s="854"/>
      <c r="AB433" s="854"/>
      <c r="AC433" s="854"/>
      <c r="AD433" s="854"/>
      <c r="AE433" s="854"/>
      <c r="AF433" s="854"/>
    </row>
    <row r="434">
      <c r="A434" s="854"/>
      <c r="B434" s="854"/>
      <c r="C434" s="854"/>
      <c r="D434" s="855"/>
      <c r="E434" s="855"/>
      <c r="F434" s="855"/>
      <c r="G434" s="855"/>
      <c r="H434" s="855"/>
      <c r="I434" s="855"/>
      <c r="J434" s="855"/>
      <c r="K434" s="855"/>
      <c r="L434" s="855"/>
      <c r="M434" s="854"/>
      <c r="N434" s="854"/>
      <c r="O434" s="854"/>
      <c r="P434" s="854"/>
      <c r="Q434" s="854"/>
      <c r="R434" s="854"/>
      <c r="S434" s="854"/>
      <c r="T434" s="854"/>
      <c r="U434" s="854"/>
      <c r="V434" s="854"/>
      <c r="W434" s="854"/>
      <c r="X434" s="855"/>
      <c r="Y434" s="854"/>
      <c r="Z434" s="854"/>
      <c r="AA434" s="854"/>
      <c r="AB434" s="854"/>
      <c r="AC434" s="854"/>
      <c r="AD434" s="854"/>
      <c r="AE434" s="854"/>
      <c r="AF434" s="854"/>
    </row>
    <row r="435">
      <c r="A435" s="854"/>
      <c r="B435" s="854"/>
      <c r="C435" s="854"/>
      <c r="D435" s="855"/>
      <c r="E435" s="855"/>
      <c r="F435" s="855"/>
      <c r="G435" s="855"/>
      <c r="H435" s="855"/>
      <c r="I435" s="855"/>
      <c r="J435" s="855"/>
      <c r="K435" s="855"/>
      <c r="L435" s="855"/>
      <c r="M435" s="854"/>
      <c r="N435" s="854"/>
      <c r="O435" s="854"/>
      <c r="P435" s="854"/>
      <c r="Q435" s="854"/>
      <c r="R435" s="854"/>
      <c r="S435" s="854"/>
      <c r="T435" s="854"/>
      <c r="U435" s="854"/>
      <c r="V435" s="854"/>
      <c r="W435" s="854"/>
      <c r="X435" s="855"/>
      <c r="Y435" s="854"/>
      <c r="Z435" s="854"/>
      <c r="AA435" s="854"/>
      <c r="AB435" s="854"/>
      <c r="AC435" s="854"/>
      <c r="AD435" s="854"/>
      <c r="AE435" s="854"/>
      <c r="AF435" s="854"/>
    </row>
    <row r="436">
      <c r="A436" s="854"/>
      <c r="B436" s="854"/>
      <c r="C436" s="854"/>
      <c r="D436" s="855"/>
      <c r="E436" s="855"/>
      <c r="F436" s="855"/>
      <c r="G436" s="855"/>
      <c r="H436" s="855"/>
      <c r="I436" s="855"/>
      <c r="J436" s="855"/>
      <c r="K436" s="855"/>
      <c r="L436" s="855"/>
      <c r="M436" s="854"/>
      <c r="N436" s="854"/>
      <c r="O436" s="854"/>
      <c r="P436" s="854"/>
      <c r="Q436" s="854"/>
      <c r="R436" s="854"/>
      <c r="S436" s="854"/>
      <c r="T436" s="854"/>
      <c r="U436" s="854"/>
      <c r="V436" s="854"/>
      <c r="W436" s="854"/>
      <c r="X436" s="855"/>
      <c r="Y436" s="854"/>
      <c r="Z436" s="854"/>
      <c r="AA436" s="854"/>
      <c r="AB436" s="854"/>
      <c r="AC436" s="854"/>
      <c r="AD436" s="854"/>
      <c r="AE436" s="854"/>
      <c r="AF436" s="854"/>
    </row>
    <row r="437">
      <c r="A437" s="854"/>
      <c r="B437" s="854"/>
      <c r="C437" s="854"/>
      <c r="D437" s="855"/>
      <c r="E437" s="855"/>
      <c r="F437" s="855"/>
      <c r="G437" s="855"/>
      <c r="H437" s="855"/>
      <c r="I437" s="855"/>
      <c r="J437" s="855"/>
      <c r="K437" s="855"/>
      <c r="L437" s="855"/>
      <c r="M437" s="854"/>
      <c r="N437" s="854"/>
      <c r="O437" s="854"/>
      <c r="P437" s="854"/>
      <c r="Q437" s="854"/>
      <c r="R437" s="854"/>
      <c r="S437" s="854"/>
      <c r="T437" s="854"/>
      <c r="U437" s="854"/>
      <c r="V437" s="854"/>
      <c r="W437" s="854"/>
      <c r="X437" s="855"/>
      <c r="Y437" s="854"/>
      <c r="Z437" s="854"/>
      <c r="AA437" s="854"/>
      <c r="AB437" s="854"/>
      <c r="AC437" s="854"/>
      <c r="AD437" s="854"/>
      <c r="AE437" s="854"/>
      <c r="AF437" s="854"/>
    </row>
    <row r="438">
      <c r="A438" s="854"/>
      <c r="B438" s="854"/>
      <c r="C438" s="854"/>
      <c r="D438" s="855"/>
      <c r="E438" s="855"/>
      <c r="F438" s="855"/>
      <c r="G438" s="855"/>
      <c r="H438" s="855"/>
      <c r="I438" s="855"/>
      <c r="J438" s="855"/>
      <c r="K438" s="855"/>
      <c r="L438" s="855"/>
      <c r="M438" s="854"/>
      <c r="N438" s="854"/>
      <c r="O438" s="854"/>
      <c r="P438" s="854"/>
      <c r="Q438" s="854"/>
      <c r="R438" s="854"/>
      <c r="S438" s="854"/>
      <c r="T438" s="854"/>
      <c r="U438" s="854"/>
      <c r="V438" s="854"/>
      <c r="W438" s="854"/>
      <c r="X438" s="855"/>
      <c r="Y438" s="854"/>
      <c r="Z438" s="854"/>
      <c r="AA438" s="854"/>
      <c r="AB438" s="854"/>
      <c r="AC438" s="854"/>
      <c r="AD438" s="854"/>
      <c r="AE438" s="854"/>
      <c r="AF438" s="854"/>
    </row>
    <row r="439">
      <c r="A439" s="854"/>
      <c r="B439" s="854"/>
      <c r="C439" s="854"/>
      <c r="D439" s="855"/>
      <c r="E439" s="855"/>
      <c r="F439" s="855"/>
      <c r="G439" s="855"/>
      <c r="H439" s="855"/>
      <c r="I439" s="855"/>
      <c r="J439" s="855"/>
      <c r="K439" s="855"/>
      <c r="L439" s="855"/>
      <c r="M439" s="854"/>
      <c r="N439" s="854"/>
      <c r="O439" s="854"/>
      <c r="P439" s="854"/>
      <c r="Q439" s="854"/>
      <c r="R439" s="854"/>
      <c r="S439" s="854"/>
      <c r="T439" s="854"/>
      <c r="U439" s="854"/>
      <c r="V439" s="854"/>
      <c r="W439" s="854"/>
      <c r="X439" s="855"/>
      <c r="Y439" s="854"/>
      <c r="Z439" s="854"/>
      <c r="AA439" s="854"/>
      <c r="AB439" s="854"/>
      <c r="AC439" s="854"/>
      <c r="AD439" s="854"/>
      <c r="AE439" s="854"/>
      <c r="AF439" s="854"/>
    </row>
    <row r="440">
      <c r="A440" s="854"/>
      <c r="B440" s="854"/>
      <c r="C440" s="854"/>
      <c r="D440" s="855"/>
      <c r="E440" s="855"/>
      <c r="F440" s="855"/>
      <c r="G440" s="855"/>
      <c r="H440" s="855"/>
      <c r="I440" s="855"/>
      <c r="J440" s="855"/>
      <c r="K440" s="855"/>
      <c r="L440" s="855"/>
      <c r="M440" s="854"/>
      <c r="N440" s="854"/>
      <c r="O440" s="854"/>
      <c r="P440" s="854"/>
      <c r="Q440" s="854"/>
      <c r="R440" s="854"/>
      <c r="S440" s="854"/>
      <c r="T440" s="854"/>
      <c r="U440" s="854"/>
      <c r="V440" s="854"/>
      <c r="W440" s="854"/>
      <c r="X440" s="855"/>
      <c r="Y440" s="854"/>
      <c r="Z440" s="854"/>
      <c r="AA440" s="854"/>
      <c r="AB440" s="854"/>
      <c r="AC440" s="854"/>
      <c r="AD440" s="854"/>
      <c r="AE440" s="854"/>
      <c r="AF440" s="854"/>
    </row>
    <row r="441">
      <c r="A441" s="854"/>
      <c r="B441" s="854"/>
      <c r="C441" s="854"/>
      <c r="D441" s="855"/>
      <c r="E441" s="855"/>
      <c r="F441" s="855"/>
      <c r="G441" s="855"/>
      <c r="H441" s="855"/>
      <c r="I441" s="855"/>
      <c r="J441" s="855"/>
      <c r="K441" s="855"/>
      <c r="L441" s="855"/>
      <c r="M441" s="854"/>
      <c r="N441" s="854"/>
      <c r="O441" s="854"/>
      <c r="P441" s="854"/>
      <c r="Q441" s="854"/>
      <c r="R441" s="854"/>
      <c r="S441" s="854"/>
      <c r="T441" s="854"/>
      <c r="U441" s="854"/>
      <c r="V441" s="854"/>
      <c r="W441" s="854"/>
      <c r="X441" s="855"/>
      <c r="Y441" s="854"/>
      <c r="Z441" s="854"/>
      <c r="AA441" s="854"/>
      <c r="AB441" s="854"/>
      <c r="AC441" s="854"/>
      <c r="AD441" s="854"/>
      <c r="AE441" s="854"/>
      <c r="AF441" s="854"/>
    </row>
    <row r="442">
      <c r="A442" s="854"/>
      <c r="B442" s="854"/>
      <c r="C442" s="854"/>
      <c r="D442" s="855"/>
      <c r="E442" s="855"/>
      <c r="F442" s="855"/>
      <c r="G442" s="855"/>
      <c r="H442" s="855"/>
      <c r="I442" s="855"/>
      <c r="J442" s="855"/>
      <c r="K442" s="855"/>
      <c r="L442" s="855"/>
      <c r="M442" s="854"/>
      <c r="N442" s="854"/>
      <c r="O442" s="854"/>
      <c r="P442" s="854"/>
      <c r="Q442" s="854"/>
      <c r="R442" s="854"/>
      <c r="S442" s="854"/>
      <c r="T442" s="854"/>
      <c r="U442" s="854"/>
      <c r="V442" s="854"/>
      <c r="W442" s="854"/>
      <c r="X442" s="855"/>
      <c r="Y442" s="854"/>
      <c r="Z442" s="854"/>
      <c r="AA442" s="854"/>
      <c r="AB442" s="854"/>
      <c r="AC442" s="854"/>
      <c r="AD442" s="854"/>
      <c r="AE442" s="854"/>
      <c r="AF442" s="854"/>
    </row>
    <row r="443">
      <c r="A443" s="854"/>
      <c r="B443" s="854"/>
      <c r="C443" s="854"/>
      <c r="D443" s="855"/>
      <c r="E443" s="855"/>
      <c r="F443" s="855"/>
      <c r="G443" s="855"/>
      <c r="H443" s="855"/>
      <c r="I443" s="855"/>
      <c r="J443" s="855"/>
      <c r="K443" s="855"/>
      <c r="L443" s="855"/>
      <c r="M443" s="854"/>
      <c r="N443" s="854"/>
      <c r="O443" s="854"/>
      <c r="P443" s="854"/>
      <c r="Q443" s="854"/>
      <c r="R443" s="854"/>
      <c r="S443" s="854"/>
      <c r="T443" s="854"/>
      <c r="U443" s="854"/>
      <c r="V443" s="854"/>
      <c r="W443" s="854"/>
      <c r="X443" s="855"/>
      <c r="Y443" s="854"/>
      <c r="Z443" s="854"/>
      <c r="AA443" s="854"/>
      <c r="AB443" s="854"/>
      <c r="AC443" s="854"/>
      <c r="AD443" s="854"/>
      <c r="AE443" s="854"/>
      <c r="AF443" s="854"/>
    </row>
    <row r="444">
      <c r="A444" s="854"/>
      <c r="B444" s="854"/>
      <c r="C444" s="854"/>
      <c r="D444" s="855"/>
      <c r="E444" s="855"/>
      <c r="F444" s="855"/>
      <c r="G444" s="855"/>
      <c r="H444" s="855"/>
      <c r="I444" s="855"/>
      <c r="J444" s="855"/>
      <c r="K444" s="855"/>
      <c r="L444" s="855"/>
      <c r="M444" s="854"/>
      <c r="N444" s="854"/>
      <c r="O444" s="854"/>
      <c r="P444" s="854"/>
      <c r="Q444" s="854"/>
      <c r="R444" s="854"/>
      <c r="S444" s="854"/>
      <c r="T444" s="854"/>
      <c r="U444" s="854"/>
      <c r="V444" s="854"/>
      <c r="W444" s="854"/>
      <c r="X444" s="855"/>
      <c r="Y444" s="854"/>
      <c r="Z444" s="854"/>
      <c r="AA444" s="854"/>
      <c r="AB444" s="854"/>
      <c r="AC444" s="854"/>
      <c r="AD444" s="854"/>
      <c r="AE444" s="854"/>
      <c r="AF444" s="854"/>
    </row>
    <row r="445">
      <c r="A445" s="854"/>
      <c r="B445" s="854"/>
      <c r="C445" s="854"/>
      <c r="D445" s="855"/>
      <c r="E445" s="855"/>
      <c r="F445" s="855"/>
      <c r="G445" s="855"/>
      <c r="H445" s="855"/>
      <c r="I445" s="855"/>
      <c r="J445" s="855"/>
      <c r="K445" s="855"/>
      <c r="L445" s="855"/>
      <c r="M445" s="854"/>
      <c r="N445" s="854"/>
      <c r="O445" s="854"/>
      <c r="P445" s="854"/>
      <c r="Q445" s="854"/>
      <c r="R445" s="854"/>
      <c r="S445" s="854"/>
      <c r="T445" s="854"/>
      <c r="U445" s="854"/>
      <c r="V445" s="854"/>
      <c r="W445" s="854"/>
      <c r="X445" s="855"/>
      <c r="Y445" s="854"/>
      <c r="Z445" s="854"/>
      <c r="AA445" s="854"/>
      <c r="AB445" s="854"/>
      <c r="AC445" s="854"/>
      <c r="AD445" s="854"/>
      <c r="AE445" s="854"/>
      <c r="AF445" s="854"/>
    </row>
    <row r="446">
      <c r="A446" s="854"/>
      <c r="B446" s="854"/>
      <c r="C446" s="854"/>
      <c r="D446" s="855"/>
      <c r="E446" s="855"/>
      <c r="F446" s="855"/>
      <c r="G446" s="855"/>
      <c r="H446" s="855"/>
      <c r="I446" s="855"/>
      <c r="J446" s="855"/>
      <c r="K446" s="855"/>
      <c r="L446" s="855"/>
      <c r="M446" s="854"/>
      <c r="N446" s="854"/>
      <c r="O446" s="854"/>
      <c r="P446" s="854"/>
      <c r="Q446" s="854"/>
      <c r="R446" s="854"/>
      <c r="S446" s="854"/>
      <c r="T446" s="854"/>
      <c r="U446" s="854"/>
      <c r="V446" s="854"/>
      <c r="W446" s="854"/>
      <c r="X446" s="855"/>
      <c r="Y446" s="854"/>
      <c r="Z446" s="854"/>
      <c r="AA446" s="854"/>
      <c r="AB446" s="854"/>
      <c r="AC446" s="854"/>
      <c r="AD446" s="854"/>
      <c r="AE446" s="854"/>
      <c r="AF446" s="854"/>
    </row>
    <row r="447">
      <c r="A447" s="854"/>
      <c r="B447" s="854"/>
      <c r="C447" s="854"/>
      <c r="D447" s="855"/>
      <c r="E447" s="855"/>
      <c r="F447" s="855"/>
      <c r="G447" s="855"/>
      <c r="H447" s="855"/>
      <c r="I447" s="855"/>
      <c r="J447" s="855"/>
      <c r="K447" s="855"/>
      <c r="L447" s="855"/>
      <c r="M447" s="854"/>
      <c r="N447" s="854"/>
      <c r="O447" s="854"/>
      <c r="P447" s="854"/>
      <c r="Q447" s="854"/>
      <c r="R447" s="854"/>
      <c r="S447" s="854"/>
      <c r="T447" s="854"/>
      <c r="U447" s="854"/>
      <c r="V447" s="854"/>
      <c r="W447" s="854"/>
      <c r="X447" s="855"/>
      <c r="Y447" s="854"/>
      <c r="Z447" s="854"/>
      <c r="AA447" s="854"/>
      <c r="AB447" s="854"/>
      <c r="AC447" s="854"/>
      <c r="AD447" s="854"/>
      <c r="AE447" s="854"/>
      <c r="AF447" s="854"/>
    </row>
    <row r="448">
      <c r="A448" s="854"/>
      <c r="B448" s="854"/>
      <c r="C448" s="854"/>
      <c r="D448" s="855"/>
      <c r="E448" s="855"/>
      <c r="F448" s="855"/>
      <c r="G448" s="855"/>
      <c r="H448" s="855"/>
      <c r="I448" s="855"/>
      <c r="J448" s="855"/>
      <c r="K448" s="855"/>
      <c r="L448" s="855"/>
      <c r="M448" s="854"/>
      <c r="N448" s="854"/>
      <c r="O448" s="854"/>
      <c r="P448" s="854"/>
      <c r="Q448" s="854"/>
      <c r="R448" s="854"/>
      <c r="S448" s="854"/>
      <c r="T448" s="854"/>
      <c r="U448" s="854"/>
      <c r="V448" s="854"/>
      <c r="W448" s="854"/>
      <c r="X448" s="855"/>
      <c r="Y448" s="854"/>
      <c r="Z448" s="854"/>
      <c r="AA448" s="854"/>
      <c r="AB448" s="854"/>
      <c r="AC448" s="854"/>
      <c r="AD448" s="854"/>
      <c r="AE448" s="854"/>
      <c r="AF448" s="854"/>
    </row>
    <row r="449">
      <c r="A449" s="854"/>
      <c r="B449" s="854"/>
      <c r="C449" s="854"/>
      <c r="D449" s="855"/>
      <c r="E449" s="855"/>
      <c r="F449" s="855"/>
      <c r="G449" s="855"/>
      <c r="H449" s="855"/>
      <c r="I449" s="855"/>
      <c r="J449" s="855"/>
      <c r="K449" s="855"/>
      <c r="L449" s="855"/>
      <c r="M449" s="854"/>
      <c r="N449" s="854"/>
      <c r="O449" s="854"/>
      <c r="P449" s="854"/>
      <c r="Q449" s="854"/>
      <c r="R449" s="854"/>
      <c r="S449" s="854"/>
      <c r="T449" s="854"/>
      <c r="U449" s="854"/>
      <c r="V449" s="854"/>
      <c r="W449" s="854"/>
      <c r="X449" s="855"/>
      <c r="Y449" s="854"/>
      <c r="Z449" s="854"/>
      <c r="AA449" s="854"/>
      <c r="AB449" s="854"/>
      <c r="AC449" s="854"/>
      <c r="AD449" s="854"/>
      <c r="AE449" s="854"/>
      <c r="AF449" s="854"/>
    </row>
    <row r="450">
      <c r="A450" s="854"/>
      <c r="B450" s="854"/>
      <c r="C450" s="854"/>
      <c r="D450" s="855"/>
      <c r="E450" s="855"/>
      <c r="F450" s="855"/>
      <c r="G450" s="855"/>
      <c r="H450" s="855"/>
      <c r="I450" s="855"/>
      <c r="J450" s="855"/>
      <c r="K450" s="855"/>
      <c r="L450" s="855"/>
      <c r="M450" s="854"/>
      <c r="N450" s="854"/>
      <c r="O450" s="854"/>
      <c r="P450" s="854"/>
      <c r="Q450" s="854"/>
      <c r="R450" s="854"/>
      <c r="S450" s="854"/>
      <c r="T450" s="854"/>
      <c r="U450" s="854"/>
      <c r="V450" s="854"/>
      <c r="W450" s="854"/>
      <c r="X450" s="855"/>
      <c r="Y450" s="854"/>
      <c r="Z450" s="854"/>
      <c r="AA450" s="854"/>
      <c r="AB450" s="854"/>
      <c r="AC450" s="854"/>
      <c r="AD450" s="854"/>
      <c r="AE450" s="854"/>
      <c r="AF450" s="854"/>
    </row>
    <row r="451">
      <c r="A451" s="854"/>
      <c r="B451" s="854"/>
      <c r="C451" s="854"/>
      <c r="D451" s="855"/>
      <c r="E451" s="855"/>
      <c r="F451" s="855"/>
      <c r="G451" s="855"/>
      <c r="H451" s="855"/>
      <c r="I451" s="855"/>
      <c r="J451" s="855"/>
      <c r="K451" s="855"/>
      <c r="L451" s="855"/>
      <c r="M451" s="854"/>
      <c r="N451" s="854"/>
      <c r="O451" s="854"/>
      <c r="P451" s="854"/>
      <c r="Q451" s="854"/>
      <c r="R451" s="854"/>
      <c r="S451" s="854"/>
      <c r="T451" s="854"/>
      <c r="U451" s="854"/>
      <c r="V451" s="854"/>
      <c r="W451" s="854"/>
      <c r="X451" s="855"/>
      <c r="Y451" s="854"/>
      <c r="Z451" s="854"/>
      <c r="AA451" s="854"/>
      <c r="AB451" s="854"/>
      <c r="AC451" s="854"/>
      <c r="AD451" s="854"/>
      <c r="AE451" s="854"/>
      <c r="AF451" s="854"/>
    </row>
    <row r="452">
      <c r="A452" s="854"/>
      <c r="B452" s="854"/>
      <c r="C452" s="854"/>
      <c r="D452" s="855"/>
      <c r="E452" s="855"/>
      <c r="F452" s="855"/>
      <c r="G452" s="855"/>
      <c r="H452" s="855"/>
      <c r="I452" s="855"/>
      <c r="J452" s="855"/>
      <c r="K452" s="855"/>
      <c r="L452" s="855"/>
      <c r="M452" s="854"/>
      <c r="N452" s="854"/>
      <c r="O452" s="854"/>
      <c r="P452" s="854"/>
      <c r="Q452" s="854"/>
      <c r="R452" s="854"/>
      <c r="S452" s="854"/>
      <c r="T452" s="854"/>
      <c r="U452" s="854"/>
      <c r="V452" s="854"/>
      <c r="W452" s="854"/>
      <c r="X452" s="855"/>
      <c r="Y452" s="854"/>
      <c r="Z452" s="854"/>
      <c r="AA452" s="854"/>
      <c r="AB452" s="854"/>
      <c r="AC452" s="854"/>
      <c r="AD452" s="854"/>
      <c r="AE452" s="854"/>
      <c r="AF452" s="854"/>
    </row>
    <row r="453">
      <c r="A453" s="854"/>
      <c r="B453" s="854"/>
      <c r="C453" s="854"/>
      <c r="D453" s="855"/>
      <c r="E453" s="855"/>
      <c r="F453" s="855"/>
      <c r="G453" s="855"/>
      <c r="H453" s="855"/>
      <c r="I453" s="855"/>
      <c r="J453" s="855"/>
      <c r="K453" s="855"/>
      <c r="L453" s="855"/>
      <c r="M453" s="854"/>
      <c r="N453" s="854"/>
      <c r="O453" s="854"/>
      <c r="P453" s="854"/>
      <c r="Q453" s="854"/>
      <c r="R453" s="854"/>
      <c r="S453" s="854"/>
      <c r="T453" s="854"/>
      <c r="U453" s="854"/>
      <c r="V453" s="854"/>
      <c r="W453" s="854"/>
      <c r="X453" s="855"/>
      <c r="Y453" s="854"/>
      <c r="Z453" s="854"/>
      <c r="AA453" s="854"/>
      <c r="AB453" s="854"/>
      <c r="AC453" s="854"/>
      <c r="AD453" s="854"/>
      <c r="AE453" s="854"/>
      <c r="AF453" s="854"/>
    </row>
    <row r="454">
      <c r="A454" s="854"/>
      <c r="B454" s="854"/>
      <c r="C454" s="854"/>
      <c r="D454" s="855"/>
      <c r="E454" s="855"/>
      <c r="F454" s="855"/>
      <c r="G454" s="855"/>
      <c r="H454" s="855"/>
      <c r="I454" s="855"/>
      <c r="J454" s="855"/>
      <c r="K454" s="855"/>
      <c r="L454" s="855"/>
      <c r="M454" s="854"/>
      <c r="N454" s="854"/>
      <c r="O454" s="854"/>
      <c r="P454" s="854"/>
      <c r="Q454" s="854"/>
      <c r="R454" s="854"/>
      <c r="S454" s="854"/>
      <c r="T454" s="854"/>
      <c r="U454" s="854"/>
      <c r="V454" s="854"/>
      <c r="W454" s="854"/>
      <c r="X454" s="855"/>
      <c r="Y454" s="854"/>
      <c r="Z454" s="854"/>
      <c r="AA454" s="854"/>
      <c r="AB454" s="854"/>
      <c r="AC454" s="854"/>
      <c r="AD454" s="854"/>
      <c r="AE454" s="854"/>
      <c r="AF454" s="854"/>
    </row>
    <row r="455">
      <c r="A455" s="854"/>
      <c r="B455" s="854"/>
      <c r="C455" s="854"/>
      <c r="D455" s="855"/>
      <c r="E455" s="855"/>
      <c r="F455" s="855"/>
      <c r="G455" s="855"/>
      <c r="H455" s="855"/>
      <c r="I455" s="855"/>
      <c r="J455" s="855"/>
      <c r="K455" s="855"/>
      <c r="L455" s="855"/>
      <c r="M455" s="854"/>
      <c r="N455" s="854"/>
      <c r="O455" s="854"/>
      <c r="P455" s="854"/>
      <c r="Q455" s="854"/>
      <c r="R455" s="854"/>
      <c r="S455" s="854"/>
      <c r="T455" s="854"/>
      <c r="U455" s="854"/>
      <c r="V455" s="854"/>
      <c r="W455" s="854"/>
      <c r="X455" s="855"/>
      <c r="Y455" s="854"/>
      <c r="Z455" s="854"/>
      <c r="AA455" s="854"/>
      <c r="AB455" s="854"/>
      <c r="AC455" s="854"/>
      <c r="AD455" s="854"/>
      <c r="AE455" s="854"/>
      <c r="AF455" s="854"/>
    </row>
    <row r="456">
      <c r="A456" s="854"/>
      <c r="B456" s="854"/>
      <c r="C456" s="854"/>
      <c r="D456" s="855"/>
      <c r="E456" s="855"/>
      <c r="F456" s="855"/>
      <c r="G456" s="855"/>
      <c r="H456" s="855"/>
      <c r="I456" s="855"/>
      <c r="J456" s="855"/>
      <c r="K456" s="855"/>
      <c r="L456" s="855"/>
      <c r="M456" s="854"/>
      <c r="N456" s="854"/>
      <c r="O456" s="854"/>
      <c r="P456" s="854"/>
      <c r="Q456" s="854"/>
      <c r="R456" s="854"/>
      <c r="S456" s="854"/>
      <c r="T456" s="854"/>
      <c r="U456" s="854"/>
      <c r="V456" s="854"/>
      <c r="W456" s="854"/>
      <c r="X456" s="855"/>
      <c r="Y456" s="854"/>
      <c r="Z456" s="854"/>
      <c r="AA456" s="854"/>
      <c r="AB456" s="854"/>
      <c r="AC456" s="854"/>
      <c r="AD456" s="854"/>
      <c r="AE456" s="854"/>
      <c r="AF456" s="854"/>
    </row>
    <row r="457">
      <c r="A457" s="854"/>
      <c r="B457" s="854"/>
      <c r="C457" s="854"/>
      <c r="D457" s="855"/>
      <c r="E457" s="855"/>
      <c r="F457" s="855"/>
      <c r="G457" s="855"/>
      <c r="H457" s="855"/>
      <c r="I457" s="855"/>
      <c r="J457" s="855"/>
      <c r="K457" s="855"/>
      <c r="L457" s="855"/>
      <c r="M457" s="854"/>
      <c r="N457" s="854"/>
      <c r="O457" s="854"/>
      <c r="P457" s="854"/>
      <c r="Q457" s="854"/>
      <c r="R457" s="854"/>
      <c r="S457" s="854"/>
      <c r="T457" s="854"/>
      <c r="U457" s="854"/>
      <c r="V457" s="854"/>
      <c r="W457" s="854"/>
      <c r="X457" s="855"/>
      <c r="Y457" s="854"/>
      <c r="Z457" s="854"/>
      <c r="AA457" s="854"/>
      <c r="AB457" s="854"/>
      <c r="AC457" s="854"/>
      <c r="AD457" s="854"/>
      <c r="AE457" s="854"/>
      <c r="AF457" s="854"/>
    </row>
    <row r="458">
      <c r="A458" s="854"/>
      <c r="B458" s="854"/>
      <c r="C458" s="854"/>
      <c r="D458" s="855"/>
      <c r="E458" s="855"/>
      <c r="F458" s="855"/>
      <c r="G458" s="855"/>
      <c r="H458" s="855"/>
      <c r="I458" s="855"/>
      <c r="J458" s="855"/>
      <c r="K458" s="855"/>
      <c r="L458" s="855"/>
      <c r="M458" s="854"/>
      <c r="N458" s="854"/>
      <c r="O458" s="854"/>
      <c r="P458" s="854"/>
      <c r="Q458" s="854"/>
      <c r="R458" s="854"/>
      <c r="S458" s="854"/>
      <c r="T458" s="854"/>
      <c r="U458" s="854"/>
      <c r="V458" s="854"/>
      <c r="W458" s="854"/>
      <c r="X458" s="855"/>
      <c r="Y458" s="854"/>
      <c r="Z458" s="854"/>
      <c r="AA458" s="854"/>
      <c r="AB458" s="854"/>
      <c r="AC458" s="854"/>
      <c r="AD458" s="854"/>
      <c r="AE458" s="854"/>
      <c r="AF458" s="854"/>
    </row>
    <row r="459">
      <c r="A459" s="854"/>
      <c r="B459" s="854"/>
      <c r="C459" s="854"/>
      <c r="D459" s="855"/>
      <c r="E459" s="855"/>
      <c r="F459" s="855"/>
      <c r="G459" s="855"/>
      <c r="H459" s="855"/>
      <c r="I459" s="855"/>
      <c r="J459" s="855"/>
      <c r="K459" s="855"/>
      <c r="L459" s="855"/>
      <c r="M459" s="854"/>
      <c r="N459" s="854"/>
      <c r="O459" s="854"/>
      <c r="P459" s="854"/>
      <c r="Q459" s="854"/>
      <c r="R459" s="854"/>
      <c r="S459" s="854"/>
      <c r="T459" s="854"/>
      <c r="U459" s="854"/>
      <c r="V459" s="854"/>
      <c r="W459" s="854"/>
      <c r="X459" s="855"/>
      <c r="Y459" s="854"/>
      <c r="Z459" s="854"/>
      <c r="AA459" s="854"/>
      <c r="AB459" s="854"/>
      <c r="AC459" s="854"/>
      <c r="AD459" s="854"/>
      <c r="AE459" s="854"/>
      <c r="AF459" s="854"/>
    </row>
    <row r="460">
      <c r="A460" s="854"/>
      <c r="B460" s="854"/>
      <c r="C460" s="854"/>
      <c r="D460" s="855"/>
      <c r="E460" s="855"/>
      <c r="F460" s="855"/>
      <c r="G460" s="855"/>
      <c r="H460" s="855"/>
      <c r="I460" s="855"/>
      <c r="J460" s="855"/>
      <c r="K460" s="855"/>
      <c r="L460" s="855"/>
      <c r="M460" s="854"/>
      <c r="N460" s="854"/>
      <c r="O460" s="854"/>
      <c r="P460" s="854"/>
      <c r="Q460" s="854"/>
      <c r="R460" s="854"/>
      <c r="S460" s="854"/>
      <c r="T460" s="854"/>
      <c r="U460" s="854"/>
      <c r="V460" s="854"/>
      <c r="W460" s="854"/>
      <c r="X460" s="855"/>
      <c r="Y460" s="854"/>
      <c r="Z460" s="854"/>
      <c r="AA460" s="854"/>
      <c r="AB460" s="854"/>
      <c r="AC460" s="854"/>
      <c r="AD460" s="854"/>
      <c r="AE460" s="854"/>
      <c r="AF460" s="854"/>
    </row>
    <row r="461">
      <c r="A461" s="854"/>
      <c r="B461" s="854"/>
      <c r="C461" s="854"/>
      <c r="D461" s="855"/>
      <c r="E461" s="855"/>
      <c r="F461" s="855"/>
      <c r="G461" s="855"/>
      <c r="H461" s="855"/>
      <c r="I461" s="855"/>
      <c r="J461" s="855"/>
      <c r="K461" s="855"/>
      <c r="L461" s="855"/>
      <c r="M461" s="854"/>
      <c r="N461" s="854"/>
      <c r="O461" s="854"/>
      <c r="P461" s="854"/>
      <c r="Q461" s="854"/>
      <c r="R461" s="854"/>
      <c r="S461" s="854"/>
      <c r="T461" s="854"/>
      <c r="U461" s="854"/>
      <c r="V461" s="854"/>
      <c r="W461" s="854"/>
      <c r="X461" s="855"/>
      <c r="Y461" s="854"/>
      <c r="Z461" s="854"/>
      <c r="AA461" s="854"/>
      <c r="AB461" s="854"/>
      <c r="AC461" s="854"/>
      <c r="AD461" s="854"/>
      <c r="AE461" s="854"/>
      <c r="AF461" s="854"/>
    </row>
    <row r="462">
      <c r="A462" s="854"/>
      <c r="B462" s="854"/>
      <c r="C462" s="854"/>
      <c r="D462" s="855"/>
      <c r="E462" s="855"/>
      <c r="F462" s="855"/>
      <c r="G462" s="855"/>
      <c r="H462" s="855"/>
      <c r="I462" s="855"/>
      <c r="J462" s="855"/>
      <c r="K462" s="855"/>
      <c r="L462" s="855"/>
      <c r="M462" s="854"/>
      <c r="N462" s="854"/>
      <c r="O462" s="854"/>
      <c r="P462" s="854"/>
      <c r="Q462" s="854"/>
      <c r="R462" s="854"/>
      <c r="S462" s="854"/>
      <c r="T462" s="854"/>
      <c r="U462" s="854"/>
      <c r="V462" s="854"/>
      <c r="W462" s="854"/>
      <c r="X462" s="855"/>
      <c r="Y462" s="854"/>
      <c r="Z462" s="854"/>
      <c r="AA462" s="854"/>
      <c r="AB462" s="854"/>
      <c r="AC462" s="854"/>
      <c r="AD462" s="854"/>
      <c r="AE462" s="854"/>
      <c r="AF462" s="854"/>
    </row>
    <row r="463">
      <c r="A463" s="854"/>
      <c r="B463" s="854"/>
      <c r="C463" s="854"/>
      <c r="D463" s="855"/>
      <c r="E463" s="855"/>
      <c r="F463" s="855"/>
      <c r="G463" s="855"/>
      <c r="H463" s="855"/>
      <c r="I463" s="855"/>
      <c r="J463" s="855"/>
      <c r="K463" s="855"/>
      <c r="L463" s="855"/>
      <c r="M463" s="854"/>
      <c r="N463" s="854"/>
      <c r="O463" s="854"/>
      <c r="P463" s="854"/>
      <c r="Q463" s="854"/>
      <c r="R463" s="854"/>
      <c r="S463" s="854"/>
      <c r="T463" s="854"/>
      <c r="U463" s="854"/>
      <c r="V463" s="854"/>
      <c r="W463" s="854"/>
      <c r="X463" s="855"/>
      <c r="Y463" s="854"/>
      <c r="Z463" s="854"/>
      <c r="AA463" s="854"/>
      <c r="AB463" s="854"/>
      <c r="AC463" s="854"/>
      <c r="AD463" s="854"/>
      <c r="AE463" s="854"/>
      <c r="AF463" s="854"/>
    </row>
    <row r="464">
      <c r="A464" s="854"/>
      <c r="B464" s="854"/>
      <c r="C464" s="854"/>
      <c r="D464" s="855"/>
      <c r="E464" s="855"/>
      <c r="F464" s="855"/>
      <c r="G464" s="855"/>
      <c r="H464" s="855"/>
      <c r="I464" s="855"/>
      <c r="J464" s="855"/>
      <c r="K464" s="855"/>
      <c r="L464" s="855"/>
      <c r="M464" s="854"/>
      <c r="N464" s="854"/>
      <c r="O464" s="854"/>
      <c r="P464" s="854"/>
      <c r="Q464" s="854"/>
      <c r="R464" s="854"/>
      <c r="S464" s="854"/>
      <c r="T464" s="854"/>
      <c r="U464" s="854"/>
      <c r="V464" s="854"/>
      <c r="W464" s="854"/>
      <c r="X464" s="855"/>
      <c r="Y464" s="854"/>
      <c r="Z464" s="854"/>
      <c r="AA464" s="854"/>
      <c r="AB464" s="854"/>
      <c r="AC464" s="854"/>
      <c r="AD464" s="854"/>
      <c r="AE464" s="854"/>
      <c r="AF464" s="854"/>
    </row>
    <row r="465">
      <c r="A465" s="854"/>
      <c r="B465" s="854"/>
      <c r="C465" s="854"/>
      <c r="D465" s="855"/>
      <c r="E465" s="855"/>
      <c r="F465" s="855"/>
      <c r="G465" s="855"/>
      <c r="H465" s="855"/>
      <c r="I465" s="855"/>
      <c r="J465" s="855"/>
      <c r="K465" s="855"/>
      <c r="L465" s="855"/>
      <c r="M465" s="854"/>
      <c r="N465" s="854"/>
      <c r="O465" s="854"/>
      <c r="P465" s="854"/>
      <c r="Q465" s="854"/>
      <c r="R465" s="854"/>
      <c r="S465" s="854"/>
      <c r="T465" s="854"/>
      <c r="U465" s="854"/>
      <c r="V465" s="854"/>
      <c r="W465" s="854"/>
      <c r="X465" s="855"/>
      <c r="Y465" s="854"/>
      <c r="Z465" s="854"/>
      <c r="AA465" s="854"/>
      <c r="AB465" s="854"/>
      <c r="AC465" s="854"/>
      <c r="AD465" s="854"/>
      <c r="AE465" s="854"/>
      <c r="AF465" s="854"/>
    </row>
    <row r="466">
      <c r="A466" s="854"/>
      <c r="B466" s="854"/>
      <c r="C466" s="854"/>
      <c r="D466" s="855"/>
      <c r="E466" s="855"/>
      <c r="F466" s="855"/>
      <c r="G466" s="855"/>
      <c r="H466" s="855"/>
      <c r="I466" s="855"/>
      <c r="J466" s="855"/>
      <c r="K466" s="855"/>
      <c r="L466" s="855"/>
      <c r="M466" s="854"/>
      <c r="N466" s="854"/>
      <c r="O466" s="854"/>
      <c r="P466" s="854"/>
      <c r="Q466" s="854"/>
      <c r="R466" s="854"/>
      <c r="S466" s="854"/>
      <c r="T466" s="854"/>
      <c r="U466" s="854"/>
      <c r="V466" s="854"/>
      <c r="W466" s="854"/>
      <c r="X466" s="855"/>
      <c r="Y466" s="854"/>
      <c r="Z466" s="854"/>
      <c r="AA466" s="854"/>
      <c r="AB466" s="854"/>
      <c r="AC466" s="854"/>
      <c r="AD466" s="854"/>
      <c r="AE466" s="854"/>
      <c r="AF466" s="854"/>
    </row>
    <row r="467">
      <c r="A467" s="854"/>
      <c r="B467" s="854"/>
      <c r="C467" s="854"/>
      <c r="D467" s="855"/>
      <c r="E467" s="855"/>
      <c r="F467" s="855"/>
      <c r="G467" s="855"/>
      <c r="H467" s="855"/>
      <c r="I467" s="855"/>
      <c r="J467" s="855"/>
      <c r="K467" s="855"/>
      <c r="L467" s="855"/>
      <c r="M467" s="854"/>
      <c r="N467" s="854"/>
      <c r="O467" s="854"/>
      <c r="P467" s="854"/>
      <c r="Q467" s="854"/>
      <c r="R467" s="854"/>
      <c r="S467" s="854"/>
      <c r="T467" s="854"/>
      <c r="U467" s="854"/>
      <c r="V467" s="854"/>
      <c r="W467" s="854"/>
      <c r="X467" s="855"/>
      <c r="Y467" s="854"/>
      <c r="Z467" s="854"/>
      <c r="AA467" s="854"/>
      <c r="AB467" s="854"/>
      <c r="AC467" s="854"/>
      <c r="AD467" s="854"/>
      <c r="AE467" s="854"/>
      <c r="AF467" s="854"/>
    </row>
    <row r="468">
      <c r="A468" s="854"/>
      <c r="B468" s="854"/>
      <c r="C468" s="854"/>
      <c r="D468" s="855"/>
      <c r="E468" s="855"/>
      <c r="F468" s="855"/>
      <c r="G468" s="855"/>
      <c r="H468" s="855"/>
      <c r="I468" s="855"/>
      <c r="J468" s="855"/>
      <c r="K468" s="855"/>
      <c r="L468" s="855"/>
      <c r="M468" s="854"/>
      <c r="N468" s="854"/>
      <c r="O468" s="854"/>
      <c r="P468" s="854"/>
      <c r="Q468" s="854"/>
      <c r="R468" s="854"/>
      <c r="S468" s="854"/>
      <c r="T468" s="854"/>
      <c r="U468" s="854"/>
      <c r="V468" s="854"/>
      <c r="W468" s="854"/>
      <c r="X468" s="855"/>
      <c r="Y468" s="854"/>
      <c r="Z468" s="854"/>
      <c r="AA468" s="854"/>
      <c r="AB468" s="854"/>
      <c r="AC468" s="854"/>
      <c r="AD468" s="854"/>
      <c r="AE468" s="854"/>
      <c r="AF468" s="854"/>
    </row>
    <row r="469">
      <c r="A469" s="854"/>
      <c r="B469" s="854"/>
      <c r="C469" s="854"/>
      <c r="D469" s="855"/>
      <c r="E469" s="855"/>
      <c r="F469" s="855"/>
      <c r="G469" s="855"/>
      <c r="H469" s="855"/>
      <c r="I469" s="855"/>
      <c r="J469" s="855"/>
      <c r="K469" s="855"/>
      <c r="L469" s="855"/>
      <c r="M469" s="854"/>
      <c r="N469" s="854"/>
      <c r="O469" s="854"/>
      <c r="P469" s="854"/>
      <c r="Q469" s="854"/>
      <c r="R469" s="854"/>
      <c r="S469" s="854"/>
      <c r="T469" s="854"/>
      <c r="U469" s="854"/>
      <c r="V469" s="854"/>
      <c r="W469" s="854"/>
      <c r="X469" s="855"/>
      <c r="Y469" s="854"/>
      <c r="Z469" s="854"/>
      <c r="AA469" s="854"/>
      <c r="AB469" s="854"/>
      <c r="AC469" s="854"/>
      <c r="AD469" s="854"/>
      <c r="AE469" s="854"/>
      <c r="AF469" s="854"/>
    </row>
    <row r="470">
      <c r="A470" s="854"/>
      <c r="B470" s="854"/>
      <c r="C470" s="854"/>
      <c r="D470" s="855"/>
      <c r="E470" s="855"/>
      <c r="F470" s="855"/>
      <c r="G470" s="855"/>
      <c r="H470" s="855"/>
      <c r="I470" s="855"/>
      <c r="J470" s="855"/>
      <c r="K470" s="855"/>
      <c r="L470" s="855"/>
      <c r="M470" s="854"/>
      <c r="N470" s="854"/>
      <c r="O470" s="854"/>
      <c r="P470" s="854"/>
      <c r="Q470" s="854"/>
      <c r="R470" s="854"/>
      <c r="S470" s="854"/>
      <c r="T470" s="854"/>
      <c r="U470" s="854"/>
      <c r="V470" s="854"/>
      <c r="W470" s="854"/>
      <c r="X470" s="855"/>
      <c r="Y470" s="854"/>
      <c r="Z470" s="854"/>
      <c r="AA470" s="854"/>
      <c r="AB470" s="854"/>
      <c r="AC470" s="854"/>
      <c r="AD470" s="854"/>
      <c r="AE470" s="854"/>
      <c r="AF470" s="854"/>
    </row>
    <row r="471">
      <c r="A471" s="854"/>
      <c r="B471" s="854"/>
      <c r="C471" s="854"/>
      <c r="D471" s="855"/>
      <c r="E471" s="855"/>
      <c r="F471" s="855"/>
      <c r="G471" s="855"/>
      <c r="H471" s="855"/>
      <c r="I471" s="855"/>
      <c r="J471" s="855"/>
      <c r="K471" s="855"/>
      <c r="L471" s="855"/>
      <c r="M471" s="854"/>
      <c r="N471" s="854"/>
      <c r="O471" s="854"/>
      <c r="P471" s="854"/>
      <c r="Q471" s="854"/>
      <c r="R471" s="854"/>
      <c r="S471" s="854"/>
      <c r="T471" s="854"/>
      <c r="U471" s="854"/>
      <c r="V471" s="854"/>
      <c r="W471" s="854"/>
      <c r="X471" s="855"/>
      <c r="Y471" s="854"/>
      <c r="Z471" s="854"/>
      <c r="AA471" s="854"/>
      <c r="AB471" s="854"/>
      <c r="AC471" s="854"/>
      <c r="AD471" s="854"/>
      <c r="AE471" s="854"/>
      <c r="AF471" s="854"/>
    </row>
    <row r="472">
      <c r="A472" s="854"/>
      <c r="B472" s="854"/>
      <c r="C472" s="854"/>
      <c r="D472" s="855"/>
      <c r="E472" s="855"/>
      <c r="F472" s="855"/>
      <c r="G472" s="855"/>
      <c r="H472" s="855"/>
      <c r="I472" s="855"/>
      <c r="J472" s="855"/>
      <c r="K472" s="855"/>
      <c r="L472" s="855"/>
      <c r="M472" s="854"/>
      <c r="N472" s="854"/>
      <c r="O472" s="854"/>
      <c r="P472" s="854"/>
      <c r="Q472" s="854"/>
      <c r="R472" s="854"/>
      <c r="S472" s="854"/>
      <c r="T472" s="854"/>
      <c r="U472" s="854"/>
      <c r="V472" s="854"/>
      <c r="W472" s="854"/>
      <c r="X472" s="855"/>
      <c r="Y472" s="854"/>
      <c r="Z472" s="854"/>
      <c r="AA472" s="854"/>
      <c r="AB472" s="854"/>
      <c r="AC472" s="854"/>
      <c r="AD472" s="854"/>
      <c r="AE472" s="854"/>
      <c r="AF472" s="854"/>
    </row>
    <row r="473">
      <c r="A473" s="854"/>
      <c r="B473" s="854"/>
      <c r="C473" s="854"/>
      <c r="D473" s="855"/>
      <c r="E473" s="855"/>
      <c r="F473" s="855"/>
      <c r="G473" s="855"/>
      <c r="H473" s="855"/>
      <c r="I473" s="855"/>
      <c r="J473" s="855"/>
      <c r="K473" s="855"/>
      <c r="L473" s="855"/>
      <c r="M473" s="854"/>
      <c r="N473" s="854"/>
      <c r="O473" s="854"/>
      <c r="P473" s="854"/>
      <c r="Q473" s="854"/>
      <c r="R473" s="854"/>
      <c r="S473" s="854"/>
      <c r="T473" s="854"/>
      <c r="U473" s="854"/>
      <c r="V473" s="854"/>
      <c r="W473" s="854"/>
      <c r="X473" s="855"/>
      <c r="Y473" s="854"/>
      <c r="Z473" s="854"/>
      <c r="AA473" s="854"/>
      <c r="AB473" s="854"/>
      <c r="AC473" s="854"/>
      <c r="AD473" s="854"/>
      <c r="AE473" s="854"/>
      <c r="AF473" s="854"/>
    </row>
    <row r="474">
      <c r="A474" s="854"/>
      <c r="B474" s="854"/>
      <c r="C474" s="854"/>
      <c r="D474" s="855"/>
      <c r="E474" s="855"/>
      <c r="F474" s="855"/>
      <c r="G474" s="855"/>
      <c r="H474" s="855"/>
      <c r="I474" s="855"/>
      <c r="J474" s="855"/>
      <c r="K474" s="855"/>
      <c r="L474" s="855"/>
      <c r="M474" s="854"/>
      <c r="N474" s="854"/>
      <c r="O474" s="854"/>
      <c r="P474" s="854"/>
      <c r="Q474" s="854"/>
      <c r="R474" s="854"/>
      <c r="S474" s="854"/>
      <c r="T474" s="854"/>
      <c r="U474" s="854"/>
      <c r="V474" s="854"/>
      <c r="W474" s="854"/>
      <c r="X474" s="855"/>
      <c r="Y474" s="854"/>
      <c r="Z474" s="854"/>
      <c r="AA474" s="854"/>
      <c r="AB474" s="854"/>
      <c r="AC474" s="854"/>
      <c r="AD474" s="854"/>
      <c r="AE474" s="854"/>
      <c r="AF474" s="854"/>
    </row>
    <row r="475">
      <c r="A475" s="854"/>
      <c r="B475" s="854"/>
      <c r="C475" s="854"/>
      <c r="D475" s="855"/>
      <c r="E475" s="855"/>
      <c r="F475" s="855"/>
      <c r="G475" s="855"/>
      <c r="H475" s="855"/>
      <c r="I475" s="855"/>
      <c r="J475" s="855"/>
      <c r="K475" s="855"/>
      <c r="L475" s="855"/>
      <c r="M475" s="854"/>
      <c r="N475" s="854"/>
      <c r="O475" s="854"/>
      <c r="P475" s="854"/>
      <c r="Q475" s="854"/>
      <c r="R475" s="854"/>
      <c r="S475" s="854"/>
      <c r="T475" s="854"/>
      <c r="U475" s="854"/>
      <c r="V475" s="854"/>
      <c r="W475" s="854"/>
      <c r="X475" s="855"/>
      <c r="Y475" s="854"/>
      <c r="Z475" s="854"/>
      <c r="AA475" s="854"/>
      <c r="AB475" s="854"/>
      <c r="AC475" s="854"/>
      <c r="AD475" s="854"/>
      <c r="AE475" s="854"/>
      <c r="AF475" s="854"/>
    </row>
    <row r="476">
      <c r="A476" s="854"/>
      <c r="B476" s="854"/>
      <c r="C476" s="854"/>
      <c r="D476" s="855"/>
      <c r="E476" s="855"/>
      <c r="F476" s="855"/>
      <c r="G476" s="855"/>
      <c r="H476" s="855"/>
      <c r="I476" s="855"/>
      <c r="J476" s="855"/>
      <c r="K476" s="855"/>
      <c r="L476" s="855"/>
      <c r="M476" s="854"/>
      <c r="N476" s="854"/>
      <c r="O476" s="854"/>
      <c r="P476" s="854"/>
      <c r="Q476" s="854"/>
      <c r="R476" s="854"/>
      <c r="S476" s="854"/>
      <c r="T476" s="854"/>
      <c r="U476" s="854"/>
      <c r="V476" s="854"/>
      <c r="W476" s="854"/>
      <c r="X476" s="855"/>
      <c r="Y476" s="854"/>
      <c r="Z476" s="854"/>
      <c r="AA476" s="854"/>
      <c r="AB476" s="854"/>
      <c r="AC476" s="854"/>
      <c r="AD476" s="854"/>
      <c r="AE476" s="854"/>
      <c r="AF476" s="854"/>
    </row>
    <row r="477">
      <c r="A477" s="854"/>
      <c r="B477" s="854"/>
      <c r="C477" s="854"/>
      <c r="D477" s="855"/>
      <c r="E477" s="855"/>
      <c r="F477" s="855"/>
      <c r="G477" s="855"/>
      <c r="H477" s="855"/>
      <c r="I477" s="855"/>
      <c r="J477" s="855"/>
      <c r="K477" s="855"/>
      <c r="L477" s="855"/>
      <c r="M477" s="854"/>
      <c r="N477" s="854"/>
      <c r="O477" s="854"/>
      <c r="P477" s="854"/>
      <c r="Q477" s="854"/>
      <c r="R477" s="854"/>
      <c r="S477" s="854"/>
      <c r="T477" s="854"/>
      <c r="U477" s="854"/>
      <c r="V477" s="854"/>
      <c r="W477" s="854"/>
      <c r="X477" s="855"/>
      <c r="Y477" s="854"/>
      <c r="Z477" s="854"/>
      <c r="AA477" s="854"/>
      <c r="AB477" s="854"/>
      <c r="AC477" s="854"/>
      <c r="AD477" s="854"/>
      <c r="AE477" s="854"/>
      <c r="AF477" s="854"/>
    </row>
    <row r="478">
      <c r="A478" s="854"/>
      <c r="B478" s="854"/>
      <c r="C478" s="854"/>
      <c r="D478" s="855"/>
      <c r="E478" s="855"/>
      <c r="F478" s="855"/>
      <c r="G478" s="855"/>
      <c r="H478" s="855"/>
      <c r="I478" s="855"/>
      <c r="J478" s="855"/>
      <c r="K478" s="855"/>
      <c r="L478" s="855"/>
      <c r="M478" s="854"/>
      <c r="N478" s="854"/>
      <c r="O478" s="854"/>
      <c r="P478" s="854"/>
      <c r="Q478" s="854"/>
      <c r="R478" s="854"/>
      <c r="S478" s="854"/>
      <c r="T478" s="854"/>
      <c r="U478" s="854"/>
      <c r="V478" s="854"/>
      <c r="W478" s="854"/>
      <c r="X478" s="855"/>
      <c r="Y478" s="854"/>
      <c r="Z478" s="854"/>
      <c r="AA478" s="854"/>
      <c r="AB478" s="854"/>
      <c r="AC478" s="854"/>
      <c r="AD478" s="854"/>
      <c r="AE478" s="854"/>
      <c r="AF478" s="854"/>
    </row>
    <row r="479">
      <c r="A479" s="854"/>
      <c r="B479" s="854"/>
      <c r="C479" s="854"/>
      <c r="D479" s="855"/>
      <c r="E479" s="855"/>
      <c r="F479" s="855"/>
      <c r="G479" s="855"/>
      <c r="H479" s="855"/>
      <c r="I479" s="855"/>
      <c r="J479" s="855"/>
      <c r="K479" s="855"/>
      <c r="L479" s="855"/>
      <c r="M479" s="854"/>
      <c r="N479" s="854"/>
      <c r="O479" s="854"/>
      <c r="P479" s="854"/>
      <c r="Q479" s="854"/>
      <c r="R479" s="854"/>
      <c r="S479" s="854"/>
      <c r="T479" s="854"/>
      <c r="U479" s="854"/>
      <c r="V479" s="854"/>
      <c r="W479" s="854"/>
      <c r="X479" s="855"/>
      <c r="Y479" s="854"/>
      <c r="Z479" s="854"/>
      <c r="AA479" s="854"/>
      <c r="AB479" s="854"/>
      <c r="AC479" s="854"/>
      <c r="AD479" s="854"/>
      <c r="AE479" s="854"/>
      <c r="AF479" s="854"/>
    </row>
    <row r="480">
      <c r="A480" s="854"/>
      <c r="B480" s="854"/>
      <c r="C480" s="854"/>
      <c r="D480" s="855"/>
      <c r="E480" s="855"/>
      <c r="F480" s="855"/>
      <c r="G480" s="855"/>
      <c r="H480" s="855"/>
      <c r="I480" s="855"/>
      <c r="J480" s="855"/>
      <c r="K480" s="855"/>
      <c r="L480" s="855"/>
      <c r="M480" s="854"/>
      <c r="N480" s="854"/>
      <c r="O480" s="854"/>
      <c r="P480" s="854"/>
      <c r="Q480" s="854"/>
      <c r="R480" s="854"/>
      <c r="S480" s="854"/>
      <c r="T480" s="854"/>
      <c r="U480" s="854"/>
      <c r="V480" s="854"/>
      <c r="W480" s="854"/>
      <c r="X480" s="855"/>
      <c r="Y480" s="854"/>
      <c r="Z480" s="854"/>
      <c r="AA480" s="854"/>
      <c r="AB480" s="854"/>
      <c r="AC480" s="854"/>
      <c r="AD480" s="854"/>
      <c r="AE480" s="854"/>
      <c r="AF480" s="854"/>
    </row>
    <row r="481">
      <c r="A481" s="854"/>
      <c r="B481" s="854"/>
      <c r="C481" s="854"/>
      <c r="D481" s="855"/>
      <c r="E481" s="855"/>
      <c r="F481" s="855"/>
      <c r="G481" s="855"/>
      <c r="H481" s="855"/>
      <c r="I481" s="855"/>
      <c r="J481" s="855"/>
      <c r="K481" s="855"/>
      <c r="L481" s="855"/>
      <c r="M481" s="854"/>
      <c r="N481" s="854"/>
      <c r="O481" s="854"/>
      <c r="P481" s="854"/>
      <c r="Q481" s="854"/>
      <c r="R481" s="854"/>
      <c r="S481" s="854"/>
      <c r="T481" s="854"/>
      <c r="U481" s="854"/>
      <c r="V481" s="854"/>
      <c r="W481" s="854"/>
      <c r="X481" s="855"/>
      <c r="Y481" s="854"/>
      <c r="Z481" s="854"/>
      <c r="AA481" s="854"/>
      <c r="AB481" s="854"/>
      <c r="AC481" s="854"/>
      <c r="AD481" s="854"/>
      <c r="AE481" s="854"/>
      <c r="AF481" s="854"/>
    </row>
    <row r="482">
      <c r="A482" s="854"/>
      <c r="B482" s="854"/>
      <c r="C482" s="854"/>
      <c r="D482" s="855"/>
      <c r="E482" s="855"/>
      <c r="F482" s="855"/>
      <c r="G482" s="855"/>
      <c r="H482" s="855"/>
      <c r="I482" s="855"/>
      <c r="J482" s="855"/>
      <c r="K482" s="855"/>
      <c r="L482" s="855"/>
      <c r="M482" s="854"/>
      <c r="N482" s="854"/>
      <c r="O482" s="854"/>
      <c r="P482" s="854"/>
      <c r="Q482" s="854"/>
      <c r="R482" s="854"/>
      <c r="S482" s="854"/>
      <c r="T482" s="854"/>
      <c r="U482" s="854"/>
      <c r="V482" s="854"/>
      <c r="W482" s="854"/>
      <c r="X482" s="855"/>
      <c r="Y482" s="854"/>
      <c r="Z482" s="854"/>
      <c r="AA482" s="854"/>
      <c r="AB482" s="854"/>
      <c r="AC482" s="854"/>
      <c r="AD482" s="854"/>
      <c r="AE482" s="854"/>
      <c r="AF482" s="854"/>
    </row>
    <row r="483">
      <c r="A483" s="854"/>
      <c r="B483" s="854"/>
      <c r="C483" s="854"/>
      <c r="D483" s="855"/>
      <c r="E483" s="855"/>
      <c r="F483" s="855"/>
      <c r="G483" s="855"/>
      <c r="H483" s="855"/>
      <c r="I483" s="855"/>
      <c r="J483" s="855"/>
      <c r="K483" s="855"/>
      <c r="L483" s="855"/>
      <c r="M483" s="854"/>
      <c r="N483" s="854"/>
      <c r="O483" s="854"/>
      <c r="P483" s="854"/>
      <c r="Q483" s="854"/>
      <c r="R483" s="854"/>
      <c r="S483" s="854"/>
      <c r="T483" s="854"/>
      <c r="U483" s="854"/>
      <c r="V483" s="854"/>
      <c r="W483" s="854"/>
      <c r="X483" s="855"/>
      <c r="Y483" s="854"/>
      <c r="Z483" s="854"/>
      <c r="AA483" s="854"/>
      <c r="AB483" s="854"/>
      <c r="AC483" s="854"/>
      <c r="AD483" s="854"/>
      <c r="AE483" s="854"/>
      <c r="AF483" s="854"/>
    </row>
    <row r="484">
      <c r="A484" s="854"/>
      <c r="B484" s="854"/>
      <c r="C484" s="854"/>
      <c r="D484" s="855"/>
      <c r="E484" s="855"/>
      <c r="F484" s="855"/>
      <c r="G484" s="855"/>
      <c r="H484" s="855"/>
      <c r="I484" s="855"/>
      <c r="J484" s="855"/>
      <c r="K484" s="855"/>
      <c r="L484" s="855"/>
      <c r="M484" s="854"/>
      <c r="N484" s="854"/>
      <c r="O484" s="854"/>
      <c r="P484" s="854"/>
      <c r="Q484" s="854"/>
      <c r="R484" s="854"/>
      <c r="S484" s="854"/>
      <c r="T484" s="854"/>
      <c r="U484" s="854"/>
      <c r="V484" s="854"/>
      <c r="W484" s="854"/>
      <c r="X484" s="855"/>
      <c r="Y484" s="854"/>
      <c r="Z484" s="854"/>
      <c r="AA484" s="854"/>
      <c r="AB484" s="854"/>
      <c r="AC484" s="854"/>
      <c r="AD484" s="854"/>
      <c r="AE484" s="854"/>
      <c r="AF484" s="854"/>
    </row>
    <row r="485">
      <c r="A485" s="854"/>
      <c r="B485" s="854"/>
      <c r="C485" s="854"/>
      <c r="D485" s="855"/>
      <c r="E485" s="855"/>
      <c r="F485" s="855"/>
      <c r="G485" s="855"/>
      <c r="H485" s="855"/>
      <c r="I485" s="855"/>
      <c r="J485" s="855"/>
      <c r="K485" s="855"/>
      <c r="L485" s="855"/>
      <c r="M485" s="854"/>
      <c r="N485" s="854"/>
      <c r="O485" s="854"/>
      <c r="P485" s="854"/>
      <c r="Q485" s="854"/>
      <c r="R485" s="854"/>
      <c r="S485" s="854"/>
      <c r="T485" s="854"/>
      <c r="U485" s="854"/>
      <c r="V485" s="854"/>
      <c r="W485" s="854"/>
      <c r="X485" s="855"/>
      <c r="Y485" s="854"/>
      <c r="Z485" s="854"/>
      <c r="AA485" s="854"/>
      <c r="AB485" s="854"/>
      <c r="AC485" s="854"/>
      <c r="AD485" s="854"/>
      <c r="AE485" s="854"/>
      <c r="AF485" s="854"/>
    </row>
    <row r="486">
      <c r="A486" s="854"/>
      <c r="B486" s="854"/>
      <c r="C486" s="854"/>
      <c r="D486" s="855"/>
      <c r="E486" s="855"/>
      <c r="F486" s="855"/>
      <c r="G486" s="855"/>
      <c r="H486" s="855"/>
      <c r="I486" s="855"/>
      <c r="J486" s="855"/>
      <c r="K486" s="855"/>
      <c r="L486" s="855"/>
      <c r="M486" s="854"/>
      <c r="N486" s="854"/>
      <c r="O486" s="854"/>
      <c r="P486" s="854"/>
      <c r="Q486" s="854"/>
      <c r="R486" s="854"/>
      <c r="S486" s="854"/>
      <c r="T486" s="854"/>
      <c r="U486" s="854"/>
      <c r="V486" s="854"/>
      <c r="W486" s="854"/>
      <c r="X486" s="855"/>
      <c r="Y486" s="854"/>
      <c r="Z486" s="854"/>
      <c r="AA486" s="854"/>
      <c r="AB486" s="854"/>
      <c r="AC486" s="854"/>
      <c r="AD486" s="854"/>
      <c r="AE486" s="854"/>
      <c r="AF486" s="854"/>
    </row>
    <row r="487">
      <c r="A487" s="854"/>
      <c r="B487" s="854"/>
      <c r="C487" s="854"/>
      <c r="D487" s="855"/>
      <c r="E487" s="855"/>
      <c r="F487" s="855"/>
      <c r="G487" s="855"/>
      <c r="H487" s="855"/>
      <c r="I487" s="855"/>
      <c r="J487" s="855"/>
      <c r="K487" s="855"/>
      <c r="L487" s="855"/>
      <c r="M487" s="854"/>
      <c r="N487" s="854"/>
      <c r="O487" s="854"/>
      <c r="P487" s="854"/>
      <c r="Q487" s="854"/>
      <c r="R487" s="854"/>
      <c r="S487" s="854"/>
      <c r="T487" s="854"/>
      <c r="U487" s="854"/>
      <c r="V487" s="854"/>
      <c r="W487" s="854"/>
      <c r="X487" s="855"/>
      <c r="Y487" s="854"/>
      <c r="Z487" s="854"/>
      <c r="AA487" s="854"/>
      <c r="AB487" s="854"/>
      <c r="AC487" s="854"/>
      <c r="AD487" s="854"/>
      <c r="AE487" s="854"/>
      <c r="AF487" s="854"/>
    </row>
    <row r="488">
      <c r="A488" s="854"/>
      <c r="B488" s="854"/>
      <c r="C488" s="854"/>
      <c r="D488" s="855"/>
      <c r="E488" s="855"/>
      <c r="F488" s="855"/>
      <c r="G488" s="855"/>
      <c r="H488" s="855"/>
      <c r="I488" s="855"/>
      <c r="J488" s="855"/>
      <c r="K488" s="855"/>
      <c r="L488" s="855"/>
      <c r="M488" s="854"/>
      <c r="N488" s="854"/>
      <c r="O488" s="854"/>
      <c r="P488" s="854"/>
      <c r="Q488" s="854"/>
      <c r="R488" s="854"/>
      <c r="S488" s="854"/>
      <c r="T488" s="854"/>
      <c r="U488" s="854"/>
      <c r="V488" s="854"/>
      <c r="W488" s="854"/>
      <c r="X488" s="855"/>
      <c r="Y488" s="854"/>
      <c r="Z488" s="854"/>
      <c r="AA488" s="854"/>
      <c r="AB488" s="854"/>
      <c r="AC488" s="854"/>
      <c r="AD488" s="854"/>
      <c r="AE488" s="854"/>
      <c r="AF488" s="854"/>
    </row>
    <row r="489">
      <c r="A489" s="854"/>
      <c r="B489" s="854"/>
      <c r="C489" s="854"/>
      <c r="D489" s="855"/>
      <c r="E489" s="855"/>
      <c r="F489" s="855"/>
      <c r="G489" s="855"/>
      <c r="H489" s="855"/>
      <c r="I489" s="855"/>
      <c r="J489" s="855"/>
      <c r="K489" s="855"/>
      <c r="L489" s="855"/>
      <c r="M489" s="854"/>
      <c r="N489" s="854"/>
      <c r="O489" s="854"/>
      <c r="P489" s="854"/>
      <c r="Q489" s="854"/>
      <c r="R489" s="854"/>
      <c r="S489" s="854"/>
      <c r="T489" s="854"/>
      <c r="U489" s="854"/>
      <c r="V489" s="854"/>
      <c r="W489" s="854"/>
      <c r="X489" s="855"/>
      <c r="Y489" s="854"/>
      <c r="Z489" s="854"/>
      <c r="AA489" s="854"/>
      <c r="AB489" s="854"/>
      <c r="AC489" s="854"/>
      <c r="AD489" s="854"/>
      <c r="AE489" s="854"/>
      <c r="AF489" s="854"/>
    </row>
    <row r="490">
      <c r="A490" s="854"/>
      <c r="B490" s="854"/>
      <c r="C490" s="854"/>
      <c r="D490" s="855"/>
      <c r="E490" s="855"/>
      <c r="F490" s="855"/>
      <c r="G490" s="855"/>
      <c r="H490" s="855"/>
      <c r="I490" s="855"/>
      <c r="J490" s="855"/>
      <c r="K490" s="855"/>
      <c r="L490" s="855"/>
      <c r="M490" s="854"/>
      <c r="N490" s="854"/>
      <c r="O490" s="854"/>
      <c r="P490" s="854"/>
      <c r="Q490" s="854"/>
      <c r="R490" s="854"/>
      <c r="S490" s="854"/>
      <c r="T490" s="854"/>
      <c r="U490" s="854"/>
      <c r="V490" s="854"/>
      <c r="W490" s="854"/>
      <c r="X490" s="855"/>
      <c r="Y490" s="854"/>
      <c r="Z490" s="854"/>
      <c r="AA490" s="854"/>
      <c r="AB490" s="854"/>
      <c r="AC490" s="854"/>
      <c r="AD490" s="854"/>
      <c r="AE490" s="854"/>
      <c r="AF490" s="854"/>
    </row>
    <row r="491">
      <c r="A491" s="854"/>
      <c r="B491" s="854"/>
      <c r="C491" s="854"/>
      <c r="D491" s="855"/>
      <c r="E491" s="855"/>
      <c r="F491" s="855"/>
      <c r="G491" s="855"/>
      <c r="H491" s="855"/>
      <c r="I491" s="855"/>
      <c r="J491" s="855"/>
      <c r="K491" s="855"/>
      <c r="L491" s="855"/>
      <c r="M491" s="854"/>
      <c r="N491" s="854"/>
      <c r="O491" s="854"/>
      <c r="P491" s="854"/>
      <c r="Q491" s="854"/>
      <c r="R491" s="854"/>
      <c r="S491" s="854"/>
      <c r="T491" s="854"/>
      <c r="U491" s="854"/>
      <c r="V491" s="854"/>
      <c r="W491" s="854"/>
      <c r="X491" s="855"/>
      <c r="Y491" s="854"/>
      <c r="Z491" s="854"/>
      <c r="AA491" s="854"/>
      <c r="AB491" s="854"/>
      <c r="AC491" s="854"/>
      <c r="AD491" s="854"/>
      <c r="AE491" s="854"/>
      <c r="AF491" s="854"/>
    </row>
    <row r="492">
      <c r="A492" s="854"/>
      <c r="B492" s="854"/>
      <c r="C492" s="854"/>
      <c r="D492" s="855"/>
      <c r="E492" s="855"/>
      <c r="F492" s="855"/>
      <c r="G492" s="855"/>
      <c r="H492" s="855"/>
      <c r="I492" s="855"/>
      <c r="J492" s="855"/>
      <c r="K492" s="855"/>
      <c r="L492" s="855"/>
      <c r="M492" s="854"/>
      <c r="N492" s="854"/>
      <c r="O492" s="854"/>
      <c r="P492" s="854"/>
      <c r="Q492" s="854"/>
      <c r="R492" s="854"/>
      <c r="S492" s="854"/>
      <c r="T492" s="854"/>
      <c r="U492" s="854"/>
      <c r="V492" s="854"/>
      <c r="W492" s="854"/>
      <c r="X492" s="855"/>
      <c r="Y492" s="854"/>
      <c r="Z492" s="854"/>
      <c r="AA492" s="854"/>
      <c r="AB492" s="854"/>
      <c r="AC492" s="854"/>
      <c r="AD492" s="854"/>
      <c r="AE492" s="854"/>
      <c r="AF492" s="854"/>
    </row>
    <row r="493">
      <c r="A493" s="854"/>
      <c r="B493" s="854"/>
      <c r="C493" s="854"/>
      <c r="D493" s="855"/>
      <c r="E493" s="855"/>
      <c r="F493" s="855"/>
      <c r="G493" s="855"/>
      <c r="H493" s="855"/>
      <c r="I493" s="855"/>
      <c r="J493" s="855"/>
      <c r="K493" s="855"/>
      <c r="L493" s="855"/>
      <c r="M493" s="854"/>
      <c r="N493" s="854"/>
      <c r="O493" s="854"/>
      <c r="P493" s="854"/>
      <c r="Q493" s="854"/>
      <c r="R493" s="854"/>
      <c r="S493" s="854"/>
      <c r="T493" s="854"/>
      <c r="U493" s="854"/>
      <c r="V493" s="854"/>
      <c r="W493" s="854"/>
      <c r="X493" s="855"/>
      <c r="Y493" s="854"/>
      <c r="Z493" s="854"/>
      <c r="AA493" s="854"/>
      <c r="AB493" s="854"/>
      <c r="AC493" s="854"/>
      <c r="AD493" s="854"/>
      <c r="AE493" s="854"/>
      <c r="AF493" s="854"/>
    </row>
    <row r="494">
      <c r="A494" s="854"/>
      <c r="B494" s="854"/>
      <c r="C494" s="854"/>
      <c r="D494" s="855"/>
      <c r="E494" s="855"/>
      <c r="F494" s="855"/>
      <c r="G494" s="855"/>
      <c r="H494" s="855"/>
      <c r="I494" s="855"/>
      <c r="J494" s="855"/>
      <c r="K494" s="855"/>
      <c r="L494" s="855"/>
      <c r="M494" s="854"/>
      <c r="N494" s="854"/>
      <c r="O494" s="854"/>
      <c r="P494" s="854"/>
      <c r="Q494" s="854"/>
      <c r="R494" s="854"/>
      <c r="S494" s="854"/>
      <c r="T494" s="854"/>
      <c r="U494" s="854"/>
      <c r="V494" s="854"/>
      <c r="W494" s="854"/>
      <c r="X494" s="855"/>
      <c r="Y494" s="854"/>
      <c r="Z494" s="854"/>
      <c r="AA494" s="854"/>
      <c r="AB494" s="854"/>
      <c r="AC494" s="854"/>
      <c r="AD494" s="854"/>
      <c r="AE494" s="854"/>
      <c r="AF494" s="854"/>
    </row>
    <row r="495">
      <c r="A495" s="854"/>
      <c r="B495" s="854"/>
      <c r="C495" s="854"/>
      <c r="D495" s="855"/>
      <c r="E495" s="855"/>
      <c r="F495" s="855"/>
      <c r="G495" s="855"/>
      <c r="H495" s="855"/>
      <c r="I495" s="855"/>
      <c r="J495" s="855"/>
      <c r="K495" s="855"/>
      <c r="L495" s="855"/>
      <c r="M495" s="854"/>
      <c r="N495" s="854"/>
      <c r="O495" s="854"/>
      <c r="P495" s="854"/>
      <c r="Q495" s="854"/>
      <c r="R495" s="854"/>
      <c r="S495" s="854"/>
      <c r="T495" s="854"/>
      <c r="U495" s="854"/>
      <c r="V495" s="854"/>
      <c r="W495" s="854"/>
      <c r="X495" s="855"/>
      <c r="Y495" s="854"/>
      <c r="Z495" s="854"/>
      <c r="AA495" s="854"/>
      <c r="AB495" s="854"/>
      <c r="AC495" s="854"/>
      <c r="AD495" s="854"/>
      <c r="AE495" s="854"/>
      <c r="AF495" s="854"/>
    </row>
    <row r="496">
      <c r="A496" s="854"/>
      <c r="B496" s="854"/>
      <c r="C496" s="854"/>
      <c r="D496" s="855"/>
      <c r="E496" s="855"/>
      <c r="F496" s="855"/>
      <c r="G496" s="855"/>
      <c r="H496" s="855"/>
      <c r="I496" s="855"/>
      <c r="J496" s="855"/>
      <c r="K496" s="855"/>
      <c r="L496" s="855"/>
      <c r="M496" s="854"/>
      <c r="N496" s="854"/>
      <c r="O496" s="854"/>
      <c r="P496" s="854"/>
      <c r="Q496" s="854"/>
      <c r="R496" s="854"/>
      <c r="S496" s="854"/>
      <c r="T496" s="854"/>
      <c r="U496" s="854"/>
      <c r="V496" s="854"/>
      <c r="W496" s="854"/>
      <c r="X496" s="855"/>
      <c r="Y496" s="854"/>
      <c r="Z496" s="854"/>
      <c r="AA496" s="854"/>
      <c r="AB496" s="854"/>
      <c r="AC496" s="854"/>
      <c r="AD496" s="854"/>
      <c r="AE496" s="854"/>
      <c r="AF496" s="854"/>
    </row>
    <row r="497">
      <c r="A497" s="854"/>
      <c r="B497" s="854"/>
      <c r="C497" s="854"/>
      <c r="D497" s="855"/>
      <c r="E497" s="855"/>
      <c r="F497" s="855"/>
      <c r="G497" s="855"/>
      <c r="H497" s="855"/>
      <c r="I497" s="855"/>
      <c r="J497" s="855"/>
      <c r="K497" s="855"/>
      <c r="L497" s="855"/>
      <c r="M497" s="854"/>
      <c r="N497" s="854"/>
      <c r="O497" s="854"/>
      <c r="P497" s="854"/>
      <c r="Q497" s="854"/>
      <c r="R497" s="854"/>
      <c r="S497" s="854"/>
      <c r="T497" s="854"/>
      <c r="U497" s="854"/>
      <c r="V497" s="854"/>
      <c r="W497" s="854"/>
      <c r="X497" s="855"/>
      <c r="Y497" s="854"/>
      <c r="Z497" s="854"/>
      <c r="AA497" s="854"/>
      <c r="AB497" s="854"/>
      <c r="AC497" s="854"/>
      <c r="AD497" s="854"/>
      <c r="AE497" s="854"/>
      <c r="AF497" s="854"/>
    </row>
    <row r="498">
      <c r="A498" s="854"/>
      <c r="B498" s="854"/>
      <c r="C498" s="854"/>
      <c r="D498" s="855"/>
      <c r="E498" s="855"/>
      <c r="F498" s="855"/>
      <c r="G498" s="855"/>
      <c r="H498" s="855"/>
      <c r="I498" s="855"/>
      <c r="J498" s="855"/>
      <c r="K498" s="855"/>
      <c r="L498" s="855"/>
      <c r="M498" s="854"/>
      <c r="N498" s="854"/>
      <c r="O498" s="854"/>
      <c r="P498" s="854"/>
      <c r="Q498" s="854"/>
      <c r="R498" s="854"/>
      <c r="S498" s="854"/>
      <c r="T498" s="854"/>
      <c r="U498" s="854"/>
      <c r="V498" s="854"/>
      <c r="W498" s="854"/>
      <c r="X498" s="855"/>
      <c r="Y498" s="854"/>
      <c r="Z498" s="854"/>
      <c r="AA498" s="854"/>
      <c r="AB498" s="854"/>
      <c r="AC498" s="854"/>
      <c r="AD498" s="854"/>
      <c r="AE498" s="854"/>
      <c r="AF498" s="854"/>
    </row>
    <row r="499">
      <c r="A499" s="854"/>
      <c r="B499" s="854"/>
      <c r="C499" s="854"/>
      <c r="D499" s="855"/>
      <c r="E499" s="855"/>
      <c r="F499" s="855"/>
      <c r="G499" s="855"/>
      <c r="H499" s="855"/>
      <c r="I499" s="855"/>
      <c r="J499" s="855"/>
      <c r="K499" s="855"/>
      <c r="L499" s="855"/>
      <c r="M499" s="854"/>
      <c r="N499" s="854"/>
      <c r="O499" s="854"/>
      <c r="P499" s="854"/>
      <c r="Q499" s="854"/>
      <c r="R499" s="854"/>
      <c r="S499" s="854"/>
      <c r="T499" s="854"/>
      <c r="U499" s="854"/>
      <c r="V499" s="854"/>
      <c r="W499" s="854"/>
      <c r="X499" s="855"/>
      <c r="Y499" s="854"/>
      <c r="Z499" s="854"/>
      <c r="AA499" s="854"/>
      <c r="AB499" s="854"/>
      <c r="AC499" s="854"/>
      <c r="AD499" s="854"/>
      <c r="AE499" s="854"/>
      <c r="AF499" s="854"/>
    </row>
    <row r="500">
      <c r="A500" s="854"/>
      <c r="B500" s="854"/>
      <c r="C500" s="854"/>
      <c r="D500" s="855"/>
      <c r="E500" s="855"/>
      <c r="F500" s="855"/>
      <c r="G500" s="855"/>
      <c r="H500" s="855"/>
      <c r="I500" s="855"/>
      <c r="J500" s="855"/>
      <c r="K500" s="855"/>
      <c r="L500" s="855"/>
      <c r="M500" s="854"/>
      <c r="N500" s="854"/>
      <c r="O500" s="854"/>
      <c r="P500" s="854"/>
      <c r="Q500" s="854"/>
      <c r="R500" s="854"/>
      <c r="S500" s="854"/>
      <c r="T500" s="854"/>
      <c r="U500" s="854"/>
      <c r="V500" s="854"/>
      <c r="W500" s="854"/>
      <c r="X500" s="855"/>
      <c r="Y500" s="854"/>
      <c r="Z500" s="854"/>
      <c r="AA500" s="854"/>
      <c r="AB500" s="854"/>
      <c r="AC500" s="854"/>
      <c r="AD500" s="854"/>
      <c r="AE500" s="854"/>
      <c r="AF500" s="854"/>
    </row>
    <row r="501">
      <c r="A501" s="854"/>
      <c r="B501" s="854"/>
      <c r="C501" s="854"/>
      <c r="D501" s="855"/>
      <c r="E501" s="855"/>
      <c r="F501" s="855"/>
      <c r="G501" s="855"/>
      <c r="H501" s="855"/>
      <c r="I501" s="855"/>
      <c r="J501" s="855"/>
      <c r="K501" s="855"/>
      <c r="L501" s="855"/>
      <c r="M501" s="854"/>
      <c r="N501" s="854"/>
      <c r="O501" s="854"/>
      <c r="P501" s="854"/>
      <c r="Q501" s="854"/>
      <c r="R501" s="854"/>
      <c r="S501" s="854"/>
      <c r="T501" s="854"/>
      <c r="U501" s="854"/>
      <c r="V501" s="854"/>
      <c r="W501" s="854"/>
      <c r="X501" s="855"/>
      <c r="Y501" s="854"/>
      <c r="Z501" s="854"/>
      <c r="AA501" s="854"/>
      <c r="AB501" s="854"/>
      <c r="AC501" s="854"/>
      <c r="AD501" s="854"/>
      <c r="AE501" s="854"/>
      <c r="AF501" s="854"/>
    </row>
    <row r="502">
      <c r="A502" s="854"/>
      <c r="B502" s="854"/>
      <c r="C502" s="854"/>
      <c r="D502" s="855"/>
      <c r="E502" s="855"/>
      <c r="F502" s="855"/>
      <c r="G502" s="855"/>
      <c r="H502" s="855"/>
      <c r="I502" s="855"/>
      <c r="J502" s="855"/>
      <c r="K502" s="855"/>
      <c r="L502" s="855"/>
      <c r="M502" s="854"/>
      <c r="N502" s="854"/>
      <c r="O502" s="854"/>
      <c r="P502" s="854"/>
      <c r="Q502" s="854"/>
      <c r="R502" s="854"/>
      <c r="S502" s="854"/>
      <c r="T502" s="854"/>
      <c r="U502" s="854"/>
      <c r="V502" s="854"/>
      <c r="W502" s="854"/>
      <c r="X502" s="855"/>
      <c r="Y502" s="854"/>
      <c r="Z502" s="854"/>
      <c r="AA502" s="854"/>
      <c r="AB502" s="854"/>
      <c r="AC502" s="854"/>
      <c r="AD502" s="854"/>
      <c r="AE502" s="854"/>
      <c r="AF502" s="854"/>
    </row>
    <row r="503">
      <c r="A503" s="854"/>
      <c r="B503" s="854"/>
      <c r="C503" s="854"/>
      <c r="D503" s="855"/>
      <c r="E503" s="855"/>
      <c r="F503" s="855"/>
      <c r="G503" s="855"/>
      <c r="H503" s="855"/>
      <c r="I503" s="855"/>
      <c r="J503" s="855"/>
      <c r="K503" s="855"/>
      <c r="L503" s="855"/>
      <c r="M503" s="854"/>
      <c r="N503" s="854"/>
      <c r="O503" s="854"/>
      <c r="P503" s="854"/>
      <c r="Q503" s="854"/>
      <c r="R503" s="854"/>
      <c r="S503" s="854"/>
      <c r="T503" s="854"/>
      <c r="U503" s="854"/>
      <c r="V503" s="854"/>
      <c r="W503" s="854"/>
      <c r="X503" s="855"/>
      <c r="Y503" s="854"/>
      <c r="Z503" s="854"/>
      <c r="AA503" s="854"/>
      <c r="AB503" s="854"/>
      <c r="AC503" s="854"/>
      <c r="AD503" s="854"/>
      <c r="AE503" s="854"/>
      <c r="AF503" s="854"/>
    </row>
    <row r="504">
      <c r="A504" s="854"/>
      <c r="B504" s="854"/>
      <c r="C504" s="854"/>
      <c r="D504" s="855"/>
      <c r="E504" s="855"/>
      <c r="F504" s="855"/>
      <c r="G504" s="855"/>
      <c r="H504" s="855"/>
      <c r="I504" s="855"/>
      <c r="J504" s="855"/>
      <c r="K504" s="855"/>
      <c r="L504" s="855"/>
      <c r="M504" s="854"/>
      <c r="N504" s="854"/>
      <c r="O504" s="854"/>
      <c r="P504" s="854"/>
      <c r="Q504" s="854"/>
      <c r="R504" s="854"/>
      <c r="S504" s="854"/>
      <c r="T504" s="854"/>
      <c r="U504" s="854"/>
      <c r="V504" s="854"/>
      <c r="W504" s="854"/>
      <c r="X504" s="855"/>
      <c r="Y504" s="854"/>
      <c r="Z504" s="854"/>
      <c r="AA504" s="854"/>
      <c r="AB504" s="854"/>
      <c r="AC504" s="854"/>
      <c r="AD504" s="854"/>
      <c r="AE504" s="854"/>
      <c r="AF504" s="854"/>
    </row>
    <row r="505">
      <c r="A505" s="854"/>
      <c r="B505" s="854"/>
      <c r="C505" s="854"/>
      <c r="D505" s="855"/>
      <c r="E505" s="855"/>
      <c r="F505" s="855"/>
      <c r="G505" s="855"/>
      <c r="H505" s="855"/>
      <c r="I505" s="855"/>
      <c r="J505" s="855"/>
      <c r="K505" s="855"/>
      <c r="L505" s="855"/>
      <c r="M505" s="854"/>
      <c r="N505" s="854"/>
      <c r="O505" s="854"/>
      <c r="P505" s="854"/>
      <c r="Q505" s="854"/>
      <c r="R505" s="854"/>
      <c r="S505" s="854"/>
      <c r="T505" s="854"/>
      <c r="U505" s="854"/>
      <c r="V505" s="854"/>
      <c r="W505" s="854"/>
      <c r="X505" s="855"/>
      <c r="Y505" s="854"/>
      <c r="Z505" s="854"/>
      <c r="AA505" s="854"/>
      <c r="AB505" s="854"/>
      <c r="AC505" s="854"/>
      <c r="AD505" s="854"/>
      <c r="AE505" s="854"/>
      <c r="AF505" s="854"/>
    </row>
    <row r="506">
      <c r="A506" s="854"/>
      <c r="B506" s="854"/>
      <c r="C506" s="854"/>
      <c r="D506" s="855"/>
      <c r="E506" s="855"/>
      <c r="F506" s="855"/>
      <c r="G506" s="855"/>
      <c r="H506" s="855"/>
      <c r="I506" s="855"/>
      <c r="J506" s="855"/>
      <c r="K506" s="855"/>
      <c r="L506" s="855"/>
      <c r="M506" s="854"/>
      <c r="N506" s="854"/>
      <c r="O506" s="854"/>
      <c r="P506" s="854"/>
      <c r="Q506" s="854"/>
      <c r="R506" s="854"/>
      <c r="S506" s="854"/>
      <c r="T506" s="854"/>
      <c r="U506" s="854"/>
      <c r="V506" s="854"/>
      <c r="W506" s="854"/>
      <c r="X506" s="855"/>
      <c r="Y506" s="854"/>
      <c r="Z506" s="854"/>
      <c r="AA506" s="854"/>
      <c r="AB506" s="854"/>
      <c r="AC506" s="854"/>
      <c r="AD506" s="854"/>
      <c r="AE506" s="854"/>
      <c r="AF506" s="854"/>
    </row>
    <row r="507">
      <c r="A507" s="854"/>
      <c r="B507" s="854"/>
      <c r="C507" s="854"/>
      <c r="D507" s="855"/>
      <c r="E507" s="855"/>
      <c r="F507" s="855"/>
      <c r="G507" s="855"/>
      <c r="H507" s="855"/>
      <c r="I507" s="855"/>
      <c r="J507" s="855"/>
      <c r="K507" s="855"/>
      <c r="L507" s="855"/>
      <c r="M507" s="854"/>
      <c r="N507" s="854"/>
      <c r="O507" s="854"/>
      <c r="P507" s="854"/>
      <c r="Q507" s="854"/>
      <c r="R507" s="854"/>
      <c r="S507" s="854"/>
      <c r="T507" s="854"/>
      <c r="U507" s="854"/>
      <c r="V507" s="854"/>
      <c r="W507" s="854"/>
      <c r="X507" s="855"/>
      <c r="Y507" s="854"/>
      <c r="Z507" s="854"/>
      <c r="AA507" s="854"/>
      <c r="AB507" s="854"/>
      <c r="AC507" s="854"/>
      <c r="AD507" s="854"/>
      <c r="AE507" s="854"/>
      <c r="AF507" s="854"/>
    </row>
    <row r="508">
      <c r="A508" s="854"/>
      <c r="B508" s="854"/>
      <c r="C508" s="854"/>
      <c r="D508" s="855"/>
      <c r="E508" s="855"/>
      <c r="F508" s="855"/>
      <c r="G508" s="855"/>
      <c r="H508" s="855"/>
      <c r="I508" s="855"/>
      <c r="J508" s="855"/>
      <c r="K508" s="855"/>
      <c r="L508" s="855"/>
      <c r="M508" s="854"/>
      <c r="N508" s="854"/>
      <c r="O508" s="854"/>
      <c r="P508" s="854"/>
      <c r="Q508" s="854"/>
      <c r="R508" s="854"/>
      <c r="S508" s="854"/>
      <c r="T508" s="854"/>
      <c r="U508" s="854"/>
      <c r="V508" s="854"/>
      <c r="W508" s="854"/>
      <c r="X508" s="855"/>
      <c r="Y508" s="854"/>
      <c r="Z508" s="854"/>
      <c r="AA508" s="854"/>
      <c r="AB508" s="854"/>
      <c r="AC508" s="854"/>
      <c r="AD508" s="854"/>
      <c r="AE508" s="854"/>
      <c r="AF508" s="854"/>
    </row>
    <row r="509">
      <c r="A509" s="854"/>
      <c r="B509" s="854"/>
      <c r="C509" s="854"/>
      <c r="D509" s="855"/>
      <c r="E509" s="855"/>
      <c r="F509" s="855"/>
      <c r="G509" s="855"/>
      <c r="H509" s="855"/>
      <c r="I509" s="855"/>
      <c r="J509" s="855"/>
      <c r="K509" s="855"/>
      <c r="L509" s="855"/>
      <c r="M509" s="854"/>
      <c r="N509" s="854"/>
      <c r="O509" s="854"/>
      <c r="P509" s="854"/>
      <c r="Q509" s="854"/>
      <c r="R509" s="854"/>
      <c r="S509" s="854"/>
      <c r="T509" s="854"/>
      <c r="U509" s="854"/>
      <c r="V509" s="854"/>
      <c r="W509" s="854"/>
      <c r="X509" s="855"/>
      <c r="Y509" s="854"/>
      <c r="Z509" s="854"/>
      <c r="AA509" s="854"/>
      <c r="AB509" s="854"/>
      <c r="AC509" s="854"/>
      <c r="AD509" s="854"/>
      <c r="AE509" s="854"/>
      <c r="AF509" s="854"/>
    </row>
    <row r="510">
      <c r="A510" s="854"/>
      <c r="B510" s="854"/>
      <c r="C510" s="854"/>
      <c r="D510" s="855"/>
      <c r="E510" s="855"/>
      <c r="F510" s="855"/>
      <c r="G510" s="855"/>
      <c r="H510" s="855"/>
      <c r="I510" s="855"/>
      <c r="J510" s="855"/>
      <c r="K510" s="855"/>
      <c r="L510" s="855"/>
      <c r="M510" s="854"/>
      <c r="N510" s="854"/>
      <c r="O510" s="854"/>
      <c r="P510" s="854"/>
      <c r="Q510" s="854"/>
      <c r="R510" s="854"/>
      <c r="S510" s="854"/>
      <c r="T510" s="854"/>
      <c r="U510" s="854"/>
      <c r="V510" s="854"/>
      <c r="W510" s="854"/>
      <c r="X510" s="855"/>
      <c r="Y510" s="854"/>
      <c r="Z510" s="854"/>
      <c r="AA510" s="854"/>
      <c r="AB510" s="854"/>
      <c r="AC510" s="854"/>
      <c r="AD510" s="854"/>
      <c r="AE510" s="854"/>
      <c r="AF510" s="854"/>
    </row>
    <row r="511">
      <c r="A511" s="854"/>
      <c r="B511" s="854"/>
      <c r="C511" s="854"/>
      <c r="D511" s="855"/>
      <c r="E511" s="855"/>
      <c r="F511" s="855"/>
      <c r="G511" s="855"/>
      <c r="H511" s="855"/>
      <c r="I511" s="855"/>
      <c r="J511" s="855"/>
      <c r="K511" s="855"/>
      <c r="L511" s="855"/>
      <c r="M511" s="854"/>
      <c r="N511" s="854"/>
      <c r="O511" s="854"/>
      <c r="P511" s="854"/>
      <c r="Q511" s="854"/>
      <c r="R511" s="854"/>
      <c r="S511" s="854"/>
      <c r="T511" s="854"/>
      <c r="U511" s="854"/>
      <c r="V511" s="854"/>
      <c r="W511" s="854"/>
      <c r="X511" s="855"/>
      <c r="Y511" s="854"/>
      <c r="Z511" s="854"/>
      <c r="AA511" s="854"/>
      <c r="AB511" s="854"/>
      <c r="AC511" s="854"/>
      <c r="AD511" s="854"/>
      <c r="AE511" s="854"/>
      <c r="AF511" s="854"/>
    </row>
    <row r="512">
      <c r="A512" s="854"/>
      <c r="B512" s="854"/>
      <c r="C512" s="854"/>
      <c r="D512" s="855"/>
      <c r="E512" s="855"/>
      <c r="F512" s="855"/>
      <c r="G512" s="855"/>
      <c r="H512" s="855"/>
      <c r="I512" s="855"/>
      <c r="J512" s="855"/>
      <c r="K512" s="855"/>
      <c r="L512" s="855"/>
      <c r="M512" s="854"/>
      <c r="N512" s="854"/>
      <c r="O512" s="854"/>
      <c r="P512" s="854"/>
      <c r="Q512" s="854"/>
      <c r="R512" s="854"/>
      <c r="S512" s="854"/>
      <c r="T512" s="854"/>
      <c r="U512" s="854"/>
      <c r="V512" s="854"/>
      <c r="W512" s="854"/>
      <c r="X512" s="855"/>
      <c r="Y512" s="854"/>
      <c r="Z512" s="854"/>
      <c r="AA512" s="854"/>
      <c r="AB512" s="854"/>
      <c r="AC512" s="854"/>
      <c r="AD512" s="854"/>
      <c r="AE512" s="854"/>
      <c r="AF512" s="854"/>
    </row>
    <row r="513">
      <c r="A513" s="854"/>
      <c r="B513" s="854"/>
      <c r="C513" s="854"/>
      <c r="D513" s="855"/>
      <c r="E513" s="855"/>
      <c r="F513" s="855"/>
      <c r="G513" s="855"/>
      <c r="H513" s="855"/>
      <c r="I513" s="855"/>
      <c r="J513" s="855"/>
      <c r="K513" s="855"/>
      <c r="L513" s="855"/>
      <c r="M513" s="854"/>
      <c r="N513" s="854"/>
      <c r="O513" s="854"/>
      <c r="P513" s="854"/>
      <c r="Q513" s="854"/>
      <c r="R513" s="854"/>
      <c r="S513" s="854"/>
      <c r="T513" s="854"/>
      <c r="U513" s="854"/>
      <c r="V513" s="854"/>
      <c r="W513" s="854"/>
      <c r="X513" s="855"/>
      <c r="Y513" s="854"/>
      <c r="Z513" s="854"/>
      <c r="AA513" s="854"/>
      <c r="AB513" s="854"/>
      <c r="AC513" s="854"/>
      <c r="AD513" s="854"/>
      <c r="AE513" s="854"/>
      <c r="AF513" s="854"/>
    </row>
    <row r="514">
      <c r="A514" s="854"/>
      <c r="B514" s="854"/>
      <c r="C514" s="854"/>
      <c r="D514" s="855"/>
      <c r="E514" s="855"/>
      <c r="F514" s="855"/>
      <c r="G514" s="855"/>
      <c r="H514" s="855"/>
      <c r="I514" s="855"/>
      <c r="J514" s="855"/>
      <c r="K514" s="855"/>
      <c r="L514" s="855"/>
      <c r="M514" s="854"/>
      <c r="N514" s="854"/>
      <c r="O514" s="854"/>
      <c r="P514" s="854"/>
      <c r="Q514" s="854"/>
      <c r="R514" s="854"/>
      <c r="S514" s="854"/>
      <c r="T514" s="854"/>
      <c r="U514" s="854"/>
      <c r="V514" s="854"/>
      <c r="W514" s="854"/>
      <c r="X514" s="855"/>
      <c r="Y514" s="854"/>
      <c r="Z514" s="854"/>
      <c r="AA514" s="854"/>
      <c r="AB514" s="854"/>
      <c r="AC514" s="854"/>
      <c r="AD514" s="854"/>
      <c r="AE514" s="854"/>
      <c r="AF514" s="854"/>
    </row>
    <row r="515">
      <c r="A515" s="854"/>
      <c r="B515" s="854"/>
      <c r="C515" s="854"/>
      <c r="D515" s="855"/>
      <c r="E515" s="855"/>
      <c r="F515" s="855"/>
      <c r="G515" s="855"/>
      <c r="H515" s="855"/>
      <c r="I515" s="855"/>
      <c r="J515" s="855"/>
      <c r="K515" s="855"/>
      <c r="L515" s="855"/>
      <c r="M515" s="854"/>
      <c r="N515" s="854"/>
      <c r="O515" s="854"/>
      <c r="P515" s="854"/>
      <c r="Q515" s="854"/>
      <c r="R515" s="854"/>
      <c r="S515" s="854"/>
      <c r="T515" s="854"/>
      <c r="U515" s="854"/>
      <c r="V515" s="854"/>
      <c r="W515" s="854"/>
      <c r="X515" s="855"/>
      <c r="Y515" s="854"/>
      <c r="Z515" s="854"/>
      <c r="AA515" s="854"/>
      <c r="AB515" s="854"/>
      <c r="AC515" s="854"/>
      <c r="AD515" s="854"/>
      <c r="AE515" s="854"/>
      <c r="AF515" s="854"/>
    </row>
    <row r="516">
      <c r="A516" s="854"/>
      <c r="B516" s="854"/>
      <c r="C516" s="854"/>
      <c r="D516" s="855"/>
      <c r="E516" s="855"/>
      <c r="F516" s="855"/>
      <c r="G516" s="855"/>
      <c r="H516" s="855"/>
      <c r="I516" s="855"/>
      <c r="J516" s="855"/>
      <c r="K516" s="855"/>
      <c r="L516" s="855"/>
      <c r="M516" s="854"/>
      <c r="N516" s="854"/>
      <c r="O516" s="854"/>
      <c r="P516" s="854"/>
      <c r="Q516" s="854"/>
      <c r="R516" s="854"/>
      <c r="S516" s="854"/>
      <c r="T516" s="854"/>
      <c r="U516" s="854"/>
      <c r="V516" s="854"/>
      <c r="W516" s="854"/>
      <c r="X516" s="855"/>
      <c r="Y516" s="854"/>
      <c r="Z516" s="854"/>
      <c r="AA516" s="854"/>
      <c r="AB516" s="854"/>
      <c r="AC516" s="854"/>
      <c r="AD516" s="854"/>
      <c r="AE516" s="854"/>
      <c r="AF516" s="854"/>
    </row>
    <row r="517">
      <c r="A517" s="854"/>
      <c r="B517" s="854"/>
      <c r="C517" s="854"/>
      <c r="D517" s="855"/>
      <c r="E517" s="855"/>
      <c r="F517" s="855"/>
      <c r="G517" s="855"/>
      <c r="H517" s="855"/>
      <c r="I517" s="855"/>
      <c r="J517" s="855"/>
      <c r="K517" s="855"/>
      <c r="L517" s="855"/>
      <c r="M517" s="854"/>
      <c r="N517" s="854"/>
      <c r="O517" s="854"/>
      <c r="P517" s="854"/>
      <c r="Q517" s="854"/>
      <c r="R517" s="854"/>
      <c r="S517" s="854"/>
      <c r="T517" s="854"/>
      <c r="U517" s="854"/>
      <c r="V517" s="854"/>
      <c r="W517" s="854"/>
      <c r="X517" s="855"/>
      <c r="Y517" s="854"/>
      <c r="Z517" s="854"/>
      <c r="AA517" s="854"/>
      <c r="AB517" s="854"/>
      <c r="AC517" s="854"/>
      <c r="AD517" s="854"/>
      <c r="AE517" s="854"/>
      <c r="AF517" s="854"/>
    </row>
    <row r="518">
      <c r="A518" s="854"/>
      <c r="B518" s="854"/>
      <c r="C518" s="854"/>
      <c r="D518" s="855"/>
      <c r="E518" s="855"/>
      <c r="F518" s="855"/>
      <c r="G518" s="855"/>
      <c r="H518" s="855"/>
      <c r="I518" s="855"/>
      <c r="J518" s="855"/>
      <c r="K518" s="855"/>
      <c r="L518" s="855"/>
      <c r="M518" s="854"/>
      <c r="N518" s="854"/>
      <c r="O518" s="854"/>
      <c r="P518" s="854"/>
      <c r="Q518" s="854"/>
      <c r="R518" s="854"/>
      <c r="S518" s="854"/>
      <c r="T518" s="854"/>
      <c r="U518" s="854"/>
      <c r="V518" s="854"/>
      <c r="W518" s="854"/>
      <c r="X518" s="855"/>
      <c r="Y518" s="854"/>
      <c r="Z518" s="854"/>
      <c r="AA518" s="854"/>
      <c r="AB518" s="854"/>
      <c r="AC518" s="854"/>
      <c r="AD518" s="854"/>
      <c r="AE518" s="854"/>
      <c r="AF518" s="854"/>
    </row>
    <row r="519">
      <c r="A519" s="854"/>
      <c r="B519" s="854"/>
      <c r="C519" s="854"/>
      <c r="D519" s="855"/>
      <c r="E519" s="855"/>
      <c r="F519" s="855"/>
      <c r="G519" s="855"/>
      <c r="H519" s="855"/>
      <c r="I519" s="855"/>
      <c r="J519" s="855"/>
      <c r="K519" s="855"/>
      <c r="L519" s="855"/>
      <c r="M519" s="854"/>
      <c r="N519" s="854"/>
      <c r="O519" s="854"/>
      <c r="P519" s="854"/>
      <c r="Q519" s="854"/>
      <c r="R519" s="854"/>
      <c r="S519" s="854"/>
      <c r="T519" s="854"/>
      <c r="U519" s="854"/>
      <c r="V519" s="854"/>
      <c r="W519" s="854"/>
      <c r="X519" s="855"/>
      <c r="Y519" s="854"/>
      <c r="Z519" s="854"/>
      <c r="AA519" s="854"/>
      <c r="AB519" s="854"/>
      <c r="AC519" s="854"/>
      <c r="AD519" s="854"/>
      <c r="AE519" s="854"/>
      <c r="AF519" s="854"/>
    </row>
    <row r="520">
      <c r="A520" s="854"/>
      <c r="B520" s="854"/>
      <c r="C520" s="854"/>
      <c r="D520" s="855"/>
      <c r="E520" s="855"/>
      <c r="F520" s="855"/>
      <c r="G520" s="855"/>
      <c r="H520" s="855"/>
      <c r="I520" s="855"/>
      <c r="J520" s="855"/>
      <c r="K520" s="855"/>
      <c r="L520" s="855"/>
      <c r="M520" s="854"/>
      <c r="N520" s="854"/>
      <c r="O520" s="854"/>
      <c r="P520" s="854"/>
      <c r="Q520" s="854"/>
      <c r="R520" s="854"/>
      <c r="S520" s="854"/>
      <c r="T520" s="854"/>
      <c r="U520" s="854"/>
      <c r="V520" s="854"/>
      <c r="W520" s="854"/>
      <c r="X520" s="855"/>
      <c r="Y520" s="854"/>
      <c r="Z520" s="854"/>
      <c r="AA520" s="854"/>
      <c r="AB520" s="854"/>
      <c r="AC520" s="854"/>
      <c r="AD520" s="854"/>
      <c r="AE520" s="854"/>
      <c r="AF520" s="854"/>
    </row>
    <row r="521">
      <c r="A521" s="854"/>
      <c r="B521" s="854"/>
      <c r="C521" s="854"/>
      <c r="D521" s="855"/>
      <c r="E521" s="855"/>
      <c r="F521" s="855"/>
      <c r="G521" s="855"/>
      <c r="H521" s="855"/>
      <c r="I521" s="855"/>
      <c r="J521" s="855"/>
      <c r="K521" s="855"/>
      <c r="L521" s="855"/>
      <c r="M521" s="854"/>
      <c r="N521" s="854"/>
      <c r="O521" s="854"/>
      <c r="P521" s="854"/>
      <c r="Q521" s="854"/>
      <c r="R521" s="854"/>
      <c r="S521" s="854"/>
      <c r="T521" s="854"/>
      <c r="U521" s="854"/>
      <c r="V521" s="854"/>
      <c r="W521" s="854"/>
      <c r="X521" s="855"/>
      <c r="Y521" s="854"/>
      <c r="Z521" s="854"/>
      <c r="AA521" s="854"/>
      <c r="AB521" s="854"/>
      <c r="AC521" s="854"/>
      <c r="AD521" s="854"/>
      <c r="AE521" s="854"/>
      <c r="AF521" s="854"/>
    </row>
    <row r="522">
      <c r="A522" s="854"/>
      <c r="B522" s="854"/>
      <c r="C522" s="854"/>
      <c r="D522" s="855"/>
      <c r="E522" s="855"/>
      <c r="F522" s="855"/>
      <c r="G522" s="855"/>
      <c r="H522" s="855"/>
      <c r="I522" s="855"/>
      <c r="J522" s="855"/>
      <c r="K522" s="855"/>
      <c r="L522" s="855"/>
      <c r="M522" s="854"/>
      <c r="N522" s="854"/>
      <c r="O522" s="854"/>
      <c r="P522" s="854"/>
      <c r="Q522" s="854"/>
      <c r="R522" s="854"/>
      <c r="S522" s="854"/>
      <c r="T522" s="854"/>
      <c r="U522" s="854"/>
      <c r="V522" s="854"/>
      <c r="W522" s="854"/>
      <c r="X522" s="855"/>
      <c r="Y522" s="854"/>
      <c r="Z522" s="854"/>
      <c r="AA522" s="854"/>
      <c r="AB522" s="854"/>
      <c r="AC522" s="854"/>
      <c r="AD522" s="854"/>
      <c r="AE522" s="854"/>
      <c r="AF522" s="854"/>
    </row>
    <row r="523">
      <c r="A523" s="854"/>
      <c r="B523" s="854"/>
      <c r="C523" s="854"/>
      <c r="D523" s="855"/>
      <c r="E523" s="855"/>
      <c r="F523" s="855"/>
      <c r="G523" s="855"/>
      <c r="H523" s="855"/>
      <c r="I523" s="855"/>
      <c r="J523" s="855"/>
      <c r="K523" s="855"/>
      <c r="L523" s="855"/>
      <c r="M523" s="854"/>
      <c r="N523" s="854"/>
      <c r="O523" s="854"/>
      <c r="P523" s="854"/>
      <c r="Q523" s="854"/>
      <c r="R523" s="854"/>
      <c r="S523" s="854"/>
      <c r="T523" s="854"/>
      <c r="U523" s="854"/>
      <c r="V523" s="854"/>
      <c r="W523" s="854"/>
      <c r="X523" s="855"/>
      <c r="Y523" s="854"/>
      <c r="Z523" s="854"/>
      <c r="AA523" s="854"/>
      <c r="AB523" s="854"/>
      <c r="AC523" s="854"/>
      <c r="AD523" s="854"/>
      <c r="AE523" s="854"/>
      <c r="AF523" s="854"/>
    </row>
    <row r="524">
      <c r="A524" s="854"/>
      <c r="B524" s="854"/>
      <c r="C524" s="854"/>
      <c r="D524" s="855"/>
      <c r="E524" s="855"/>
      <c r="F524" s="855"/>
      <c r="G524" s="855"/>
      <c r="H524" s="855"/>
      <c r="I524" s="855"/>
      <c r="J524" s="855"/>
      <c r="K524" s="855"/>
      <c r="L524" s="855"/>
      <c r="M524" s="854"/>
      <c r="N524" s="854"/>
      <c r="O524" s="854"/>
      <c r="P524" s="854"/>
      <c r="Q524" s="854"/>
      <c r="R524" s="854"/>
      <c r="S524" s="854"/>
      <c r="T524" s="854"/>
      <c r="U524" s="854"/>
      <c r="V524" s="854"/>
      <c r="W524" s="854"/>
      <c r="X524" s="855"/>
      <c r="Y524" s="854"/>
      <c r="Z524" s="854"/>
      <c r="AA524" s="854"/>
      <c r="AB524" s="854"/>
      <c r="AC524" s="854"/>
      <c r="AD524" s="854"/>
      <c r="AE524" s="854"/>
      <c r="AF524" s="854"/>
    </row>
    <row r="525">
      <c r="A525" s="854"/>
      <c r="B525" s="854"/>
      <c r="C525" s="854"/>
      <c r="D525" s="855"/>
      <c r="E525" s="855"/>
      <c r="F525" s="855"/>
      <c r="G525" s="855"/>
      <c r="H525" s="855"/>
      <c r="I525" s="855"/>
      <c r="J525" s="855"/>
      <c r="K525" s="855"/>
      <c r="L525" s="855"/>
      <c r="M525" s="854"/>
      <c r="N525" s="854"/>
      <c r="O525" s="854"/>
      <c r="P525" s="854"/>
      <c r="Q525" s="854"/>
      <c r="R525" s="854"/>
      <c r="S525" s="854"/>
      <c r="T525" s="854"/>
      <c r="U525" s="854"/>
      <c r="V525" s="854"/>
      <c r="W525" s="854"/>
      <c r="X525" s="855"/>
      <c r="Y525" s="854"/>
      <c r="Z525" s="854"/>
      <c r="AA525" s="854"/>
      <c r="AB525" s="854"/>
      <c r="AC525" s="854"/>
      <c r="AD525" s="854"/>
      <c r="AE525" s="854"/>
      <c r="AF525" s="854"/>
    </row>
    <row r="526">
      <c r="A526" s="854"/>
      <c r="B526" s="854"/>
      <c r="C526" s="854"/>
      <c r="D526" s="855"/>
      <c r="E526" s="855"/>
      <c r="F526" s="855"/>
      <c r="G526" s="855"/>
      <c r="H526" s="855"/>
      <c r="I526" s="855"/>
      <c r="J526" s="855"/>
      <c r="K526" s="855"/>
      <c r="L526" s="855"/>
      <c r="M526" s="854"/>
      <c r="N526" s="854"/>
      <c r="O526" s="854"/>
      <c r="P526" s="854"/>
      <c r="Q526" s="854"/>
      <c r="R526" s="854"/>
      <c r="S526" s="854"/>
      <c r="T526" s="854"/>
      <c r="U526" s="854"/>
      <c r="V526" s="854"/>
      <c r="W526" s="854"/>
      <c r="X526" s="855"/>
      <c r="Y526" s="854"/>
      <c r="Z526" s="854"/>
      <c r="AA526" s="854"/>
      <c r="AB526" s="854"/>
      <c r="AC526" s="854"/>
      <c r="AD526" s="854"/>
      <c r="AE526" s="854"/>
      <c r="AF526" s="854"/>
    </row>
    <row r="527">
      <c r="A527" s="854"/>
      <c r="B527" s="854"/>
      <c r="C527" s="854"/>
      <c r="D527" s="855"/>
      <c r="E527" s="855"/>
      <c r="F527" s="855"/>
      <c r="G527" s="855"/>
      <c r="H527" s="855"/>
      <c r="I527" s="855"/>
      <c r="J527" s="855"/>
      <c r="K527" s="855"/>
      <c r="L527" s="855"/>
      <c r="M527" s="854"/>
      <c r="N527" s="854"/>
      <c r="O527" s="854"/>
      <c r="P527" s="854"/>
      <c r="Q527" s="854"/>
      <c r="R527" s="854"/>
      <c r="S527" s="854"/>
      <c r="T527" s="854"/>
      <c r="U527" s="854"/>
      <c r="V527" s="854"/>
      <c r="W527" s="854"/>
      <c r="X527" s="855"/>
      <c r="Y527" s="854"/>
      <c r="Z527" s="854"/>
      <c r="AA527" s="854"/>
      <c r="AB527" s="854"/>
      <c r="AC527" s="854"/>
      <c r="AD527" s="854"/>
      <c r="AE527" s="854"/>
      <c r="AF527" s="854"/>
    </row>
    <row r="528">
      <c r="A528" s="854"/>
      <c r="B528" s="854"/>
      <c r="C528" s="854"/>
      <c r="D528" s="855"/>
      <c r="E528" s="855"/>
      <c r="F528" s="855"/>
      <c r="G528" s="855"/>
      <c r="H528" s="855"/>
      <c r="I528" s="855"/>
      <c r="J528" s="855"/>
      <c r="K528" s="855"/>
      <c r="L528" s="855"/>
      <c r="M528" s="854"/>
      <c r="N528" s="854"/>
      <c r="O528" s="854"/>
      <c r="P528" s="854"/>
      <c r="Q528" s="854"/>
      <c r="R528" s="854"/>
      <c r="S528" s="854"/>
      <c r="T528" s="854"/>
      <c r="U528" s="854"/>
      <c r="V528" s="854"/>
      <c r="W528" s="854"/>
      <c r="X528" s="855"/>
      <c r="Y528" s="854"/>
      <c r="Z528" s="854"/>
      <c r="AA528" s="854"/>
      <c r="AB528" s="854"/>
      <c r="AC528" s="854"/>
      <c r="AD528" s="854"/>
      <c r="AE528" s="854"/>
      <c r="AF528" s="854"/>
    </row>
    <row r="529">
      <c r="A529" s="854"/>
      <c r="B529" s="854"/>
      <c r="C529" s="854"/>
      <c r="D529" s="855"/>
      <c r="E529" s="855"/>
      <c r="F529" s="855"/>
      <c r="G529" s="855"/>
      <c r="H529" s="855"/>
      <c r="I529" s="855"/>
      <c r="J529" s="855"/>
      <c r="K529" s="855"/>
      <c r="L529" s="855"/>
      <c r="M529" s="854"/>
      <c r="N529" s="854"/>
      <c r="O529" s="854"/>
      <c r="P529" s="854"/>
      <c r="Q529" s="854"/>
      <c r="R529" s="854"/>
      <c r="S529" s="854"/>
      <c r="T529" s="854"/>
      <c r="U529" s="854"/>
      <c r="V529" s="854"/>
      <c r="W529" s="854"/>
      <c r="X529" s="855"/>
      <c r="Y529" s="854"/>
      <c r="Z529" s="854"/>
      <c r="AA529" s="854"/>
      <c r="AB529" s="854"/>
      <c r="AC529" s="854"/>
      <c r="AD529" s="854"/>
      <c r="AE529" s="854"/>
      <c r="AF529" s="854"/>
    </row>
    <row r="530">
      <c r="A530" s="854"/>
      <c r="B530" s="854"/>
      <c r="C530" s="854"/>
      <c r="D530" s="855"/>
      <c r="E530" s="855"/>
      <c r="F530" s="855"/>
      <c r="G530" s="855"/>
      <c r="H530" s="855"/>
      <c r="I530" s="855"/>
      <c r="J530" s="855"/>
      <c r="K530" s="855"/>
      <c r="L530" s="855"/>
      <c r="M530" s="854"/>
      <c r="N530" s="854"/>
      <c r="O530" s="854"/>
      <c r="P530" s="854"/>
      <c r="Q530" s="854"/>
      <c r="R530" s="854"/>
      <c r="S530" s="854"/>
      <c r="T530" s="854"/>
      <c r="U530" s="854"/>
      <c r="V530" s="854"/>
      <c r="W530" s="854"/>
      <c r="X530" s="855"/>
      <c r="Y530" s="854"/>
      <c r="Z530" s="854"/>
      <c r="AA530" s="854"/>
      <c r="AB530" s="854"/>
      <c r="AC530" s="854"/>
      <c r="AD530" s="854"/>
      <c r="AE530" s="854"/>
      <c r="AF530" s="854"/>
    </row>
    <row r="531">
      <c r="A531" s="854"/>
      <c r="B531" s="854"/>
      <c r="C531" s="854"/>
      <c r="D531" s="855"/>
      <c r="E531" s="855"/>
      <c r="F531" s="855"/>
      <c r="G531" s="855"/>
      <c r="H531" s="855"/>
      <c r="I531" s="855"/>
      <c r="J531" s="855"/>
      <c r="K531" s="855"/>
      <c r="L531" s="855"/>
      <c r="M531" s="854"/>
      <c r="N531" s="854"/>
      <c r="O531" s="854"/>
      <c r="P531" s="854"/>
      <c r="Q531" s="854"/>
      <c r="R531" s="854"/>
      <c r="S531" s="854"/>
      <c r="T531" s="854"/>
      <c r="U531" s="854"/>
      <c r="V531" s="854"/>
      <c r="W531" s="854"/>
      <c r="X531" s="855"/>
      <c r="Y531" s="854"/>
      <c r="Z531" s="854"/>
      <c r="AA531" s="854"/>
      <c r="AB531" s="854"/>
      <c r="AC531" s="854"/>
      <c r="AD531" s="854"/>
      <c r="AE531" s="854"/>
      <c r="AF531" s="854"/>
    </row>
    <row r="532">
      <c r="A532" s="854"/>
      <c r="B532" s="854"/>
      <c r="C532" s="854"/>
      <c r="D532" s="855"/>
      <c r="E532" s="855"/>
      <c r="F532" s="855"/>
      <c r="G532" s="855"/>
      <c r="H532" s="855"/>
      <c r="I532" s="855"/>
      <c r="J532" s="855"/>
      <c r="K532" s="855"/>
      <c r="L532" s="855"/>
      <c r="M532" s="854"/>
      <c r="N532" s="854"/>
      <c r="O532" s="854"/>
      <c r="P532" s="854"/>
      <c r="Q532" s="854"/>
      <c r="R532" s="854"/>
      <c r="S532" s="854"/>
      <c r="T532" s="854"/>
      <c r="U532" s="854"/>
      <c r="V532" s="854"/>
      <c r="W532" s="854"/>
      <c r="X532" s="855"/>
      <c r="Y532" s="854"/>
      <c r="Z532" s="854"/>
      <c r="AA532" s="854"/>
      <c r="AB532" s="854"/>
      <c r="AC532" s="854"/>
      <c r="AD532" s="854"/>
      <c r="AE532" s="854"/>
      <c r="AF532" s="854"/>
    </row>
    <row r="533">
      <c r="A533" s="854"/>
      <c r="B533" s="854"/>
      <c r="C533" s="854"/>
      <c r="D533" s="855"/>
      <c r="E533" s="855"/>
      <c r="F533" s="855"/>
      <c r="G533" s="855"/>
      <c r="H533" s="855"/>
      <c r="I533" s="855"/>
      <c r="J533" s="855"/>
      <c r="K533" s="855"/>
      <c r="L533" s="855"/>
      <c r="M533" s="854"/>
      <c r="N533" s="854"/>
      <c r="O533" s="854"/>
      <c r="P533" s="854"/>
      <c r="Q533" s="854"/>
      <c r="R533" s="854"/>
      <c r="S533" s="854"/>
      <c r="T533" s="854"/>
      <c r="U533" s="854"/>
      <c r="V533" s="854"/>
      <c r="W533" s="854"/>
      <c r="X533" s="855"/>
      <c r="Y533" s="854"/>
      <c r="Z533" s="854"/>
      <c r="AA533" s="854"/>
      <c r="AB533" s="854"/>
      <c r="AC533" s="854"/>
      <c r="AD533" s="854"/>
      <c r="AE533" s="854"/>
      <c r="AF533" s="854"/>
    </row>
    <row r="534">
      <c r="A534" s="854"/>
      <c r="B534" s="854"/>
      <c r="C534" s="854"/>
      <c r="D534" s="855"/>
      <c r="E534" s="855"/>
      <c r="F534" s="855"/>
      <c r="G534" s="855"/>
      <c r="H534" s="855"/>
      <c r="I534" s="855"/>
      <c r="J534" s="855"/>
      <c r="K534" s="855"/>
      <c r="L534" s="855"/>
      <c r="M534" s="854"/>
      <c r="N534" s="854"/>
      <c r="O534" s="854"/>
      <c r="P534" s="854"/>
      <c r="Q534" s="854"/>
      <c r="R534" s="854"/>
      <c r="S534" s="854"/>
      <c r="T534" s="854"/>
      <c r="U534" s="854"/>
      <c r="V534" s="854"/>
      <c r="W534" s="854"/>
      <c r="X534" s="855"/>
      <c r="Y534" s="854"/>
      <c r="Z534" s="854"/>
      <c r="AA534" s="854"/>
      <c r="AB534" s="854"/>
      <c r="AC534" s="854"/>
      <c r="AD534" s="854"/>
      <c r="AE534" s="854"/>
      <c r="AF534" s="854"/>
    </row>
    <row r="535">
      <c r="A535" s="854"/>
      <c r="B535" s="854"/>
      <c r="C535" s="854"/>
      <c r="D535" s="855"/>
      <c r="E535" s="855"/>
      <c r="F535" s="855"/>
      <c r="G535" s="855"/>
      <c r="H535" s="855"/>
      <c r="I535" s="855"/>
      <c r="J535" s="855"/>
      <c r="K535" s="855"/>
      <c r="L535" s="855"/>
      <c r="M535" s="854"/>
      <c r="N535" s="854"/>
      <c r="O535" s="854"/>
      <c r="P535" s="854"/>
      <c r="Q535" s="854"/>
      <c r="R535" s="854"/>
      <c r="S535" s="854"/>
      <c r="T535" s="854"/>
      <c r="U535" s="854"/>
      <c r="V535" s="854"/>
      <c r="W535" s="854"/>
      <c r="X535" s="855"/>
      <c r="Y535" s="854"/>
      <c r="Z535" s="854"/>
      <c r="AA535" s="854"/>
      <c r="AB535" s="854"/>
      <c r="AC535" s="854"/>
      <c r="AD535" s="854"/>
      <c r="AE535" s="854"/>
      <c r="AF535" s="854"/>
    </row>
    <row r="536">
      <c r="A536" s="854"/>
      <c r="B536" s="854"/>
      <c r="C536" s="854"/>
      <c r="D536" s="855"/>
      <c r="E536" s="855"/>
      <c r="F536" s="855"/>
      <c r="G536" s="855"/>
      <c r="H536" s="855"/>
      <c r="I536" s="855"/>
      <c r="J536" s="855"/>
      <c r="K536" s="855"/>
      <c r="L536" s="855"/>
      <c r="M536" s="854"/>
      <c r="N536" s="854"/>
      <c r="O536" s="854"/>
      <c r="P536" s="854"/>
      <c r="Q536" s="854"/>
      <c r="R536" s="854"/>
      <c r="S536" s="854"/>
      <c r="T536" s="854"/>
      <c r="U536" s="854"/>
      <c r="V536" s="854"/>
      <c r="W536" s="854"/>
      <c r="X536" s="855"/>
      <c r="Y536" s="854"/>
      <c r="Z536" s="854"/>
      <c r="AA536" s="854"/>
      <c r="AB536" s="854"/>
      <c r="AC536" s="854"/>
      <c r="AD536" s="854"/>
      <c r="AE536" s="854"/>
      <c r="AF536" s="854"/>
    </row>
    <row r="537">
      <c r="A537" s="854"/>
      <c r="B537" s="854"/>
      <c r="C537" s="854"/>
      <c r="D537" s="855"/>
      <c r="E537" s="855"/>
      <c r="F537" s="855"/>
      <c r="G537" s="855"/>
      <c r="H537" s="855"/>
      <c r="I537" s="855"/>
      <c r="J537" s="855"/>
      <c r="K537" s="855"/>
      <c r="L537" s="855"/>
      <c r="M537" s="854"/>
      <c r="N537" s="854"/>
      <c r="O537" s="854"/>
      <c r="P537" s="854"/>
      <c r="Q537" s="854"/>
      <c r="R537" s="854"/>
      <c r="S537" s="854"/>
      <c r="T537" s="854"/>
      <c r="U537" s="854"/>
      <c r="V537" s="854"/>
      <c r="W537" s="854"/>
      <c r="X537" s="855"/>
      <c r="Y537" s="854"/>
      <c r="Z537" s="854"/>
      <c r="AA537" s="854"/>
      <c r="AB537" s="854"/>
      <c r="AC537" s="854"/>
      <c r="AD537" s="854"/>
      <c r="AE537" s="854"/>
      <c r="AF537" s="854"/>
    </row>
    <row r="538">
      <c r="A538" s="854"/>
      <c r="B538" s="854"/>
      <c r="C538" s="854"/>
      <c r="D538" s="855"/>
      <c r="E538" s="855"/>
      <c r="F538" s="855"/>
      <c r="G538" s="855"/>
      <c r="H538" s="855"/>
      <c r="I538" s="855"/>
      <c r="J538" s="855"/>
      <c r="K538" s="855"/>
      <c r="L538" s="855"/>
      <c r="M538" s="854"/>
      <c r="N538" s="854"/>
      <c r="O538" s="854"/>
      <c r="P538" s="854"/>
      <c r="Q538" s="854"/>
      <c r="R538" s="854"/>
      <c r="S538" s="854"/>
      <c r="T538" s="854"/>
      <c r="U538" s="854"/>
      <c r="V538" s="854"/>
      <c r="W538" s="854"/>
      <c r="X538" s="855"/>
      <c r="Y538" s="854"/>
      <c r="Z538" s="854"/>
      <c r="AA538" s="854"/>
      <c r="AB538" s="854"/>
      <c r="AC538" s="854"/>
      <c r="AD538" s="854"/>
      <c r="AE538" s="854"/>
      <c r="AF538" s="854"/>
    </row>
    <row r="539">
      <c r="A539" s="854"/>
      <c r="B539" s="854"/>
      <c r="C539" s="854"/>
      <c r="D539" s="855"/>
      <c r="E539" s="855"/>
      <c r="F539" s="855"/>
      <c r="G539" s="855"/>
      <c r="H539" s="855"/>
      <c r="I539" s="855"/>
      <c r="J539" s="855"/>
      <c r="K539" s="855"/>
      <c r="L539" s="855"/>
      <c r="M539" s="854"/>
      <c r="N539" s="854"/>
      <c r="O539" s="854"/>
      <c r="P539" s="854"/>
      <c r="Q539" s="854"/>
      <c r="R539" s="854"/>
      <c r="S539" s="854"/>
      <c r="T539" s="854"/>
      <c r="U539" s="854"/>
      <c r="V539" s="854"/>
      <c r="W539" s="854"/>
      <c r="X539" s="855"/>
      <c r="Y539" s="854"/>
      <c r="Z539" s="854"/>
      <c r="AA539" s="854"/>
      <c r="AB539" s="854"/>
      <c r="AC539" s="854"/>
      <c r="AD539" s="854"/>
      <c r="AE539" s="854"/>
      <c r="AF539" s="854"/>
    </row>
    <row r="540">
      <c r="A540" s="854"/>
      <c r="B540" s="854"/>
      <c r="C540" s="854"/>
      <c r="D540" s="855"/>
      <c r="E540" s="855"/>
      <c r="F540" s="855"/>
      <c r="G540" s="855"/>
      <c r="H540" s="855"/>
      <c r="I540" s="855"/>
      <c r="J540" s="855"/>
      <c r="K540" s="855"/>
      <c r="L540" s="855"/>
      <c r="M540" s="854"/>
      <c r="N540" s="854"/>
      <c r="O540" s="854"/>
      <c r="P540" s="854"/>
      <c r="Q540" s="854"/>
      <c r="R540" s="854"/>
      <c r="S540" s="854"/>
      <c r="T540" s="854"/>
      <c r="U540" s="854"/>
      <c r="V540" s="854"/>
      <c r="W540" s="854"/>
      <c r="X540" s="855"/>
      <c r="Y540" s="854"/>
      <c r="Z540" s="854"/>
      <c r="AA540" s="854"/>
      <c r="AB540" s="854"/>
      <c r="AC540" s="854"/>
      <c r="AD540" s="854"/>
      <c r="AE540" s="854"/>
      <c r="AF540" s="854"/>
    </row>
    <row r="541">
      <c r="A541" s="854"/>
      <c r="B541" s="854"/>
      <c r="C541" s="854"/>
      <c r="D541" s="855"/>
      <c r="E541" s="855"/>
      <c r="F541" s="855"/>
      <c r="G541" s="855"/>
      <c r="H541" s="855"/>
      <c r="I541" s="855"/>
      <c r="J541" s="855"/>
      <c r="K541" s="855"/>
      <c r="L541" s="855"/>
      <c r="M541" s="854"/>
      <c r="N541" s="854"/>
      <c r="O541" s="854"/>
      <c r="P541" s="854"/>
      <c r="Q541" s="854"/>
      <c r="R541" s="854"/>
      <c r="S541" s="854"/>
      <c r="T541" s="854"/>
      <c r="U541" s="854"/>
      <c r="V541" s="854"/>
      <c r="W541" s="854"/>
      <c r="X541" s="855"/>
      <c r="Y541" s="854"/>
      <c r="Z541" s="854"/>
      <c r="AA541" s="854"/>
      <c r="AB541" s="854"/>
      <c r="AC541" s="854"/>
      <c r="AD541" s="854"/>
      <c r="AE541" s="854"/>
      <c r="AF541" s="854"/>
    </row>
    <row r="542">
      <c r="A542" s="854"/>
      <c r="B542" s="854"/>
      <c r="C542" s="854"/>
      <c r="D542" s="855"/>
      <c r="E542" s="855"/>
      <c r="F542" s="855"/>
      <c r="G542" s="855"/>
      <c r="H542" s="855"/>
      <c r="I542" s="855"/>
      <c r="J542" s="855"/>
      <c r="K542" s="855"/>
      <c r="L542" s="855"/>
      <c r="M542" s="854"/>
      <c r="N542" s="854"/>
      <c r="O542" s="854"/>
      <c r="P542" s="854"/>
      <c r="Q542" s="854"/>
      <c r="R542" s="854"/>
      <c r="S542" s="854"/>
      <c r="T542" s="854"/>
      <c r="U542" s="854"/>
      <c r="V542" s="854"/>
      <c r="W542" s="854"/>
      <c r="X542" s="855"/>
      <c r="Y542" s="854"/>
      <c r="Z542" s="854"/>
      <c r="AA542" s="854"/>
      <c r="AB542" s="854"/>
      <c r="AC542" s="854"/>
      <c r="AD542" s="854"/>
      <c r="AE542" s="854"/>
      <c r="AF542" s="854"/>
    </row>
    <row r="543">
      <c r="A543" s="854"/>
      <c r="B543" s="854"/>
      <c r="C543" s="854"/>
      <c r="D543" s="855"/>
      <c r="E543" s="855"/>
      <c r="F543" s="855"/>
      <c r="G543" s="855"/>
      <c r="H543" s="855"/>
      <c r="I543" s="855"/>
      <c r="J543" s="855"/>
      <c r="K543" s="855"/>
      <c r="L543" s="855"/>
      <c r="M543" s="854"/>
      <c r="N543" s="854"/>
      <c r="O543" s="854"/>
      <c r="P543" s="854"/>
      <c r="Q543" s="854"/>
      <c r="R543" s="854"/>
      <c r="S543" s="854"/>
      <c r="T543" s="854"/>
      <c r="U543" s="854"/>
      <c r="V543" s="854"/>
      <c r="W543" s="854"/>
      <c r="X543" s="855"/>
      <c r="Y543" s="854"/>
      <c r="Z543" s="854"/>
      <c r="AA543" s="854"/>
      <c r="AB543" s="854"/>
      <c r="AC543" s="854"/>
      <c r="AD543" s="854"/>
      <c r="AE543" s="854"/>
      <c r="AF543" s="854"/>
    </row>
    <row r="544">
      <c r="A544" s="854"/>
      <c r="B544" s="854"/>
      <c r="C544" s="854"/>
      <c r="D544" s="855"/>
      <c r="E544" s="855"/>
      <c r="F544" s="855"/>
      <c r="G544" s="855"/>
      <c r="H544" s="855"/>
      <c r="I544" s="855"/>
      <c r="J544" s="855"/>
      <c r="K544" s="855"/>
      <c r="L544" s="855"/>
      <c r="M544" s="854"/>
      <c r="N544" s="854"/>
      <c r="O544" s="854"/>
      <c r="P544" s="854"/>
      <c r="Q544" s="854"/>
      <c r="R544" s="854"/>
      <c r="S544" s="854"/>
      <c r="T544" s="854"/>
      <c r="U544" s="854"/>
      <c r="V544" s="854"/>
      <c r="W544" s="854"/>
      <c r="X544" s="855"/>
      <c r="Y544" s="854"/>
      <c r="Z544" s="854"/>
      <c r="AA544" s="854"/>
      <c r="AB544" s="854"/>
      <c r="AC544" s="854"/>
      <c r="AD544" s="854"/>
      <c r="AE544" s="854"/>
      <c r="AF544" s="854"/>
    </row>
    <row r="545">
      <c r="A545" s="854"/>
      <c r="B545" s="854"/>
      <c r="C545" s="854"/>
      <c r="D545" s="855"/>
      <c r="E545" s="855"/>
      <c r="F545" s="855"/>
      <c r="G545" s="855"/>
      <c r="H545" s="855"/>
      <c r="I545" s="855"/>
      <c r="J545" s="855"/>
      <c r="K545" s="855"/>
      <c r="L545" s="855"/>
      <c r="M545" s="854"/>
      <c r="N545" s="854"/>
      <c r="O545" s="854"/>
      <c r="P545" s="854"/>
      <c r="Q545" s="854"/>
      <c r="R545" s="854"/>
      <c r="S545" s="854"/>
      <c r="T545" s="854"/>
      <c r="U545" s="854"/>
      <c r="V545" s="854"/>
      <c r="W545" s="854"/>
      <c r="X545" s="855"/>
      <c r="Y545" s="854"/>
      <c r="Z545" s="854"/>
      <c r="AA545" s="854"/>
      <c r="AB545" s="854"/>
      <c r="AC545" s="854"/>
      <c r="AD545" s="854"/>
      <c r="AE545" s="854"/>
      <c r="AF545" s="854"/>
    </row>
    <row r="546">
      <c r="A546" s="854"/>
      <c r="B546" s="854"/>
      <c r="C546" s="854"/>
      <c r="D546" s="855"/>
      <c r="E546" s="855"/>
      <c r="F546" s="855"/>
      <c r="G546" s="855"/>
      <c r="H546" s="855"/>
      <c r="I546" s="855"/>
      <c r="J546" s="855"/>
      <c r="K546" s="855"/>
      <c r="L546" s="855"/>
      <c r="M546" s="854"/>
      <c r="N546" s="854"/>
      <c r="O546" s="854"/>
      <c r="P546" s="854"/>
      <c r="Q546" s="854"/>
      <c r="R546" s="854"/>
      <c r="S546" s="854"/>
      <c r="T546" s="854"/>
      <c r="U546" s="854"/>
      <c r="V546" s="854"/>
      <c r="W546" s="854"/>
      <c r="X546" s="855"/>
      <c r="Y546" s="854"/>
      <c r="Z546" s="854"/>
      <c r="AA546" s="854"/>
      <c r="AB546" s="854"/>
      <c r="AC546" s="854"/>
      <c r="AD546" s="854"/>
      <c r="AE546" s="854"/>
      <c r="AF546" s="854"/>
    </row>
    <row r="547">
      <c r="A547" s="854"/>
      <c r="B547" s="854"/>
      <c r="C547" s="854"/>
      <c r="D547" s="855"/>
      <c r="E547" s="855"/>
      <c r="F547" s="855"/>
      <c r="G547" s="855"/>
      <c r="H547" s="855"/>
      <c r="I547" s="855"/>
      <c r="J547" s="855"/>
      <c r="K547" s="855"/>
      <c r="L547" s="855"/>
      <c r="M547" s="854"/>
      <c r="N547" s="854"/>
      <c r="O547" s="854"/>
      <c r="P547" s="854"/>
      <c r="Q547" s="854"/>
      <c r="R547" s="854"/>
      <c r="S547" s="854"/>
      <c r="T547" s="854"/>
      <c r="U547" s="854"/>
      <c r="V547" s="854"/>
      <c r="W547" s="854"/>
      <c r="X547" s="855"/>
      <c r="Y547" s="854"/>
      <c r="Z547" s="854"/>
      <c r="AA547" s="854"/>
      <c r="AB547" s="854"/>
      <c r="AC547" s="854"/>
      <c r="AD547" s="854"/>
      <c r="AE547" s="854"/>
      <c r="AF547" s="854"/>
    </row>
    <row r="548">
      <c r="A548" s="854"/>
      <c r="B548" s="854"/>
      <c r="C548" s="854"/>
      <c r="D548" s="855"/>
      <c r="E548" s="855"/>
      <c r="F548" s="855"/>
      <c r="G548" s="855"/>
      <c r="H548" s="855"/>
      <c r="I548" s="855"/>
      <c r="J548" s="855"/>
      <c r="K548" s="855"/>
      <c r="L548" s="855"/>
      <c r="M548" s="854"/>
      <c r="N548" s="854"/>
      <c r="O548" s="854"/>
      <c r="P548" s="854"/>
      <c r="Q548" s="854"/>
      <c r="R548" s="854"/>
      <c r="S548" s="854"/>
      <c r="T548" s="854"/>
      <c r="U548" s="854"/>
      <c r="V548" s="854"/>
      <c r="W548" s="854"/>
      <c r="X548" s="855"/>
      <c r="Y548" s="854"/>
      <c r="Z548" s="854"/>
      <c r="AA548" s="854"/>
      <c r="AB548" s="854"/>
      <c r="AC548" s="854"/>
      <c r="AD548" s="854"/>
      <c r="AE548" s="854"/>
      <c r="AF548" s="854"/>
    </row>
    <row r="549">
      <c r="A549" s="854"/>
      <c r="B549" s="854"/>
      <c r="C549" s="854"/>
      <c r="D549" s="855"/>
      <c r="E549" s="855"/>
      <c r="F549" s="855"/>
      <c r="G549" s="855"/>
      <c r="H549" s="855"/>
      <c r="I549" s="855"/>
      <c r="J549" s="855"/>
      <c r="K549" s="855"/>
      <c r="L549" s="855"/>
      <c r="M549" s="854"/>
      <c r="N549" s="854"/>
      <c r="O549" s="854"/>
      <c r="P549" s="854"/>
      <c r="Q549" s="854"/>
      <c r="R549" s="854"/>
      <c r="S549" s="854"/>
      <c r="T549" s="854"/>
      <c r="U549" s="854"/>
      <c r="V549" s="854"/>
      <c r="W549" s="854"/>
      <c r="X549" s="855"/>
      <c r="Y549" s="854"/>
      <c r="Z549" s="854"/>
      <c r="AA549" s="854"/>
      <c r="AB549" s="854"/>
      <c r="AC549" s="854"/>
      <c r="AD549" s="854"/>
      <c r="AE549" s="854"/>
      <c r="AF549" s="854"/>
    </row>
    <row r="550">
      <c r="A550" s="854"/>
      <c r="B550" s="854"/>
      <c r="C550" s="854"/>
      <c r="D550" s="855"/>
      <c r="E550" s="855"/>
      <c r="F550" s="855"/>
      <c r="G550" s="855"/>
      <c r="H550" s="855"/>
      <c r="I550" s="855"/>
      <c r="J550" s="855"/>
      <c r="K550" s="855"/>
      <c r="L550" s="855"/>
      <c r="M550" s="854"/>
      <c r="N550" s="854"/>
      <c r="O550" s="854"/>
      <c r="P550" s="854"/>
      <c r="Q550" s="854"/>
      <c r="R550" s="854"/>
      <c r="S550" s="854"/>
      <c r="T550" s="854"/>
      <c r="U550" s="854"/>
      <c r="V550" s="854"/>
      <c r="W550" s="854"/>
      <c r="X550" s="855"/>
      <c r="Y550" s="854"/>
      <c r="Z550" s="854"/>
      <c r="AA550" s="854"/>
      <c r="AB550" s="854"/>
      <c r="AC550" s="854"/>
      <c r="AD550" s="854"/>
      <c r="AE550" s="854"/>
      <c r="AF550" s="854"/>
    </row>
    <row r="551">
      <c r="A551" s="854"/>
      <c r="B551" s="854"/>
      <c r="C551" s="854"/>
      <c r="D551" s="855"/>
      <c r="E551" s="855"/>
      <c r="F551" s="855"/>
      <c r="G551" s="855"/>
      <c r="H551" s="855"/>
      <c r="I551" s="855"/>
      <c r="J551" s="855"/>
      <c r="K551" s="855"/>
      <c r="L551" s="855"/>
      <c r="M551" s="854"/>
      <c r="N551" s="854"/>
      <c r="O551" s="854"/>
      <c r="P551" s="854"/>
      <c r="Q551" s="854"/>
      <c r="R551" s="854"/>
      <c r="S551" s="854"/>
      <c r="T551" s="854"/>
      <c r="U551" s="854"/>
      <c r="V551" s="854"/>
      <c r="W551" s="854"/>
      <c r="X551" s="855"/>
      <c r="Y551" s="854"/>
      <c r="Z551" s="854"/>
      <c r="AA551" s="854"/>
      <c r="AB551" s="854"/>
      <c r="AC551" s="854"/>
      <c r="AD551" s="854"/>
      <c r="AE551" s="854"/>
      <c r="AF551" s="854"/>
    </row>
    <row r="552">
      <c r="A552" s="854"/>
      <c r="B552" s="854"/>
      <c r="C552" s="854"/>
      <c r="D552" s="855"/>
      <c r="E552" s="855"/>
      <c r="F552" s="855"/>
      <c r="G552" s="855"/>
      <c r="H552" s="855"/>
      <c r="I552" s="855"/>
      <c r="J552" s="855"/>
      <c r="K552" s="855"/>
      <c r="L552" s="855"/>
      <c r="M552" s="854"/>
      <c r="N552" s="854"/>
      <c r="O552" s="854"/>
      <c r="P552" s="854"/>
      <c r="Q552" s="854"/>
      <c r="R552" s="854"/>
      <c r="S552" s="854"/>
      <c r="T552" s="854"/>
      <c r="U552" s="854"/>
      <c r="V552" s="854"/>
      <c r="W552" s="854"/>
      <c r="X552" s="855"/>
      <c r="Y552" s="854"/>
      <c r="Z552" s="854"/>
      <c r="AA552" s="854"/>
      <c r="AB552" s="854"/>
      <c r="AC552" s="854"/>
      <c r="AD552" s="854"/>
      <c r="AE552" s="854"/>
      <c r="AF552" s="854"/>
    </row>
    <row r="553">
      <c r="A553" s="854"/>
      <c r="B553" s="854"/>
      <c r="C553" s="854"/>
      <c r="D553" s="855"/>
      <c r="E553" s="855"/>
      <c r="F553" s="855"/>
      <c r="G553" s="855"/>
      <c r="H553" s="855"/>
      <c r="I553" s="855"/>
      <c r="J553" s="855"/>
      <c r="K553" s="855"/>
      <c r="L553" s="855"/>
      <c r="M553" s="854"/>
      <c r="N553" s="854"/>
      <c r="O553" s="854"/>
      <c r="P553" s="854"/>
      <c r="Q553" s="854"/>
      <c r="R553" s="854"/>
      <c r="S553" s="854"/>
      <c r="T553" s="854"/>
      <c r="U553" s="854"/>
      <c r="V553" s="854"/>
      <c r="W553" s="854"/>
      <c r="X553" s="855"/>
      <c r="Y553" s="854"/>
      <c r="Z553" s="854"/>
      <c r="AA553" s="854"/>
      <c r="AB553" s="854"/>
      <c r="AC553" s="854"/>
      <c r="AD553" s="854"/>
      <c r="AE553" s="854"/>
      <c r="AF553" s="854"/>
    </row>
    <row r="554">
      <c r="A554" s="854"/>
      <c r="B554" s="854"/>
      <c r="C554" s="854"/>
      <c r="D554" s="855"/>
      <c r="E554" s="855"/>
      <c r="F554" s="855"/>
      <c r="G554" s="855"/>
      <c r="H554" s="855"/>
      <c r="I554" s="855"/>
      <c r="J554" s="855"/>
      <c r="K554" s="855"/>
      <c r="L554" s="855"/>
      <c r="M554" s="854"/>
      <c r="N554" s="854"/>
      <c r="O554" s="854"/>
      <c r="P554" s="854"/>
      <c r="Q554" s="854"/>
      <c r="R554" s="854"/>
      <c r="S554" s="854"/>
      <c r="T554" s="854"/>
      <c r="U554" s="854"/>
      <c r="V554" s="854"/>
      <c r="W554" s="854"/>
      <c r="X554" s="855"/>
      <c r="Y554" s="854"/>
      <c r="Z554" s="854"/>
      <c r="AA554" s="854"/>
      <c r="AB554" s="854"/>
      <c r="AC554" s="854"/>
      <c r="AD554" s="854"/>
      <c r="AE554" s="854"/>
      <c r="AF554" s="854"/>
    </row>
    <row r="555">
      <c r="A555" s="854"/>
      <c r="B555" s="854"/>
      <c r="C555" s="854"/>
      <c r="D555" s="855"/>
      <c r="E555" s="855"/>
      <c r="F555" s="855"/>
      <c r="G555" s="855"/>
      <c r="H555" s="855"/>
      <c r="I555" s="855"/>
      <c r="J555" s="855"/>
      <c r="K555" s="855"/>
      <c r="L555" s="855"/>
      <c r="M555" s="854"/>
      <c r="N555" s="854"/>
      <c r="O555" s="854"/>
      <c r="P555" s="854"/>
      <c r="Q555" s="854"/>
      <c r="R555" s="854"/>
      <c r="S555" s="854"/>
      <c r="T555" s="854"/>
      <c r="U555" s="854"/>
      <c r="V555" s="854"/>
      <c r="W555" s="854"/>
      <c r="X555" s="855"/>
      <c r="Y555" s="854"/>
      <c r="Z555" s="854"/>
      <c r="AA555" s="854"/>
      <c r="AB555" s="854"/>
      <c r="AC555" s="854"/>
      <c r="AD555" s="854"/>
      <c r="AE555" s="854"/>
      <c r="AF555" s="854"/>
    </row>
    <row r="556">
      <c r="A556" s="854"/>
      <c r="B556" s="854"/>
      <c r="C556" s="854"/>
      <c r="D556" s="855"/>
      <c r="E556" s="855"/>
      <c r="F556" s="855"/>
      <c r="G556" s="855"/>
      <c r="H556" s="855"/>
      <c r="I556" s="855"/>
      <c r="J556" s="855"/>
      <c r="K556" s="855"/>
      <c r="L556" s="855"/>
      <c r="M556" s="854"/>
      <c r="N556" s="854"/>
      <c r="O556" s="854"/>
      <c r="P556" s="854"/>
      <c r="Q556" s="854"/>
      <c r="R556" s="854"/>
      <c r="S556" s="854"/>
      <c r="T556" s="854"/>
      <c r="U556" s="854"/>
      <c r="V556" s="854"/>
      <c r="W556" s="854"/>
      <c r="X556" s="855"/>
      <c r="Y556" s="854"/>
      <c r="Z556" s="854"/>
      <c r="AA556" s="854"/>
      <c r="AB556" s="854"/>
      <c r="AC556" s="854"/>
      <c r="AD556" s="854"/>
      <c r="AE556" s="854"/>
      <c r="AF556" s="854"/>
    </row>
    <row r="557">
      <c r="A557" s="854"/>
      <c r="B557" s="854"/>
      <c r="C557" s="854"/>
      <c r="D557" s="855"/>
      <c r="E557" s="855"/>
      <c r="F557" s="855"/>
      <c r="G557" s="855"/>
      <c r="H557" s="855"/>
      <c r="I557" s="855"/>
      <c r="J557" s="855"/>
      <c r="K557" s="855"/>
      <c r="L557" s="855"/>
      <c r="M557" s="854"/>
      <c r="N557" s="854"/>
      <c r="O557" s="854"/>
      <c r="P557" s="854"/>
      <c r="Q557" s="854"/>
      <c r="R557" s="854"/>
      <c r="S557" s="854"/>
      <c r="T557" s="854"/>
      <c r="U557" s="854"/>
      <c r="V557" s="854"/>
      <c r="W557" s="854"/>
      <c r="X557" s="855"/>
      <c r="Y557" s="854"/>
      <c r="Z557" s="854"/>
      <c r="AA557" s="854"/>
      <c r="AB557" s="854"/>
      <c r="AC557" s="854"/>
      <c r="AD557" s="854"/>
      <c r="AE557" s="854"/>
      <c r="AF557" s="854"/>
    </row>
    <row r="558">
      <c r="A558" s="854"/>
      <c r="B558" s="854"/>
      <c r="C558" s="854"/>
      <c r="D558" s="855"/>
      <c r="E558" s="855"/>
      <c r="F558" s="855"/>
      <c r="G558" s="855"/>
      <c r="H558" s="855"/>
      <c r="I558" s="855"/>
      <c r="J558" s="855"/>
      <c r="K558" s="855"/>
      <c r="L558" s="855"/>
      <c r="M558" s="854"/>
      <c r="N558" s="854"/>
      <c r="O558" s="854"/>
      <c r="P558" s="854"/>
      <c r="Q558" s="854"/>
      <c r="R558" s="854"/>
      <c r="S558" s="854"/>
      <c r="T558" s="854"/>
      <c r="U558" s="854"/>
      <c r="V558" s="854"/>
      <c r="W558" s="854"/>
      <c r="X558" s="855"/>
      <c r="Y558" s="854"/>
      <c r="Z558" s="854"/>
      <c r="AA558" s="854"/>
      <c r="AB558" s="854"/>
      <c r="AC558" s="854"/>
      <c r="AD558" s="854"/>
      <c r="AE558" s="854"/>
      <c r="AF558" s="854"/>
    </row>
    <row r="559">
      <c r="A559" s="854"/>
      <c r="B559" s="854"/>
      <c r="C559" s="854"/>
      <c r="D559" s="855"/>
      <c r="E559" s="855"/>
      <c r="F559" s="855"/>
      <c r="G559" s="855"/>
      <c r="H559" s="855"/>
      <c r="I559" s="855"/>
      <c r="J559" s="855"/>
      <c r="K559" s="855"/>
      <c r="L559" s="855"/>
      <c r="M559" s="854"/>
      <c r="N559" s="854"/>
      <c r="O559" s="854"/>
      <c r="P559" s="854"/>
      <c r="Q559" s="854"/>
      <c r="R559" s="854"/>
      <c r="S559" s="854"/>
      <c r="T559" s="854"/>
      <c r="U559" s="854"/>
      <c r="V559" s="854"/>
      <c r="W559" s="854"/>
      <c r="X559" s="855"/>
      <c r="Y559" s="854"/>
      <c r="Z559" s="854"/>
      <c r="AA559" s="854"/>
      <c r="AB559" s="854"/>
      <c r="AC559" s="854"/>
      <c r="AD559" s="854"/>
      <c r="AE559" s="854"/>
      <c r="AF559" s="854"/>
    </row>
    <row r="560">
      <c r="A560" s="854"/>
      <c r="B560" s="854"/>
      <c r="C560" s="854"/>
      <c r="D560" s="855"/>
      <c r="E560" s="855"/>
      <c r="F560" s="855"/>
      <c r="G560" s="855"/>
      <c r="H560" s="855"/>
      <c r="I560" s="855"/>
      <c r="J560" s="855"/>
      <c r="K560" s="855"/>
      <c r="L560" s="855"/>
      <c r="M560" s="854"/>
      <c r="N560" s="854"/>
      <c r="O560" s="854"/>
      <c r="P560" s="854"/>
      <c r="Q560" s="854"/>
      <c r="R560" s="854"/>
      <c r="S560" s="854"/>
      <c r="T560" s="854"/>
      <c r="U560" s="854"/>
      <c r="V560" s="854"/>
      <c r="W560" s="854"/>
      <c r="X560" s="855"/>
      <c r="Y560" s="854"/>
      <c r="Z560" s="854"/>
      <c r="AA560" s="854"/>
      <c r="AB560" s="854"/>
      <c r="AC560" s="854"/>
      <c r="AD560" s="854"/>
      <c r="AE560" s="854"/>
      <c r="AF560" s="854"/>
    </row>
    <row r="561">
      <c r="A561" s="854"/>
      <c r="B561" s="854"/>
      <c r="C561" s="854"/>
      <c r="D561" s="855"/>
      <c r="E561" s="855"/>
      <c r="F561" s="855"/>
      <c r="G561" s="855"/>
      <c r="H561" s="855"/>
      <c r="I561" s="855"/>
      <c r="J561" s="855"/>
      <c r="K561" s="855"/>
      <c r="L561" s="855"/>
      <c r="M561" s="854"/>
      <c r="N561" s="854"/>
      <c r="O561" s="854"/>
      <c r="P561" s="854"/>
      <c r="Q561" s="854"/>
      <c r="R561" s="854"/>
      <c r="S561" s="854"/>
      <c r="T561" s="854"/>
      <c r="U561" s="854"/>
      <c r="V561" s="854"/>
      <c r="W561" s="854"/>
      <c r="X561" s="855"/>
      <c r="Y561" s="854"/>
      <c r="Z561" s="854"/>
      <c r="AA561" s="854"/>
      <c r="AB561" s="854"/>
      <c r="AC561" s="854"/>
      <c r="AD561" s="854"/>
      <c r="AE561" s="854"/>
      <c r="AF561" s="854"/>
    </row>
    <row r="562">
      <c r="A562" s="854"/>
      <c r="B562" s="854"/>
      <c r="C562" s="854"/>
      <c r="D562" s="855"/>
      <c r="E562" s="855"/>
      <c r="F562" s="855"/>
      <c r="G562" s="855"/>
      <c r="H562" s="855"/>
      <c r="I562" s="855"/>
      <c r="J562" s="855"/>
      <c r="K562" s="855"/>
      <c r="L562" s="855"/>
      <c r="M562" s="854"/>
      <c r="N562" s="854"/>
      <c r="O562" s="854"/>
      <c r="P562" s="854"/>
      <c r="Q562" s="854"/>
      <c r="R562" s="854"/>
      <c r="S562" s="854"/>
      <c r="T562" s="854"/>
      <c r="U562" s="854"/>
      <c r="V562" s="854"/>
      <c r="W562" s="854"/>
      <c r="X562" s="855"/>
      <c r="Y562" s="854"/>
      <c r="Z562" s="854"/>
      <c r="AA562" s="854"/>
      <c r="AB562" s="854"/>
      <c r="AC562" s="854"/>
      <c r="AD562" s="854"/>
      <c r="AE562" s="854"/>
      <c r="AF562" s="854"/>
    </row>
    <row r="563">
      <c r="A563" s="854"/>
      <c r="B563" s="854"/>
      <c r="C563" s="854"/>
      <c r="D563" s="855"/>
      <c r="E563" s="855"/>
      <c r="F563" s="855"/>
      <c r="G563" s="855"/>
      <c r="H563" s="855"/>
      <c r="I563" s="855"/>
      <c r="J563" s="855"/>
      <c r="K563" s="855"/>
      <c r="L563" s="855"/>
      <c r="M563" s="854"/>
      <c r="N563" s="854"/>
      <c r="O563" s="854"/>
      <c r="P563" s="854"/>
      <c r="Q563" s="854"/>
      <c r="R563" s="854"/>
      <c r="S563" s="854"/>
      <c r="T563" s="854"/>
      <c r="U563" s="854"/>
      <c r="V563" s="854"/>
      <c r="W563" s="854"/>
      <c r="X563" s="855"/>
      <c r="Y563" s="854"/>
      <c r="Z563" s="854"/>
      <c r="AA563" s="854"/>
      <c r="AB563" s="854"/>
      <c r="AC563" s="854"/>
      <c r="AD563" s="854"/>
      <c r="AE563" s="854"/>
      <c r="AF563" s="854"/>
    </row>
    <row r="564">
      <c r="A564" s="854"/>
      <c r="B564" s="854"/>
      <c r="C564" s="854"/>
      <c r="D564" s="855"/>
      <c r="E564" s="855"/>
      <c r="F564" s="855"/>
      <c r="G564" s="855"/>
      <c r="H564" s="855"/>
      <c r="I564" s="855"/>
      <c r="J564" s="855"/>
      <c r="K564" s="855"/>
      <c r="L564" s="855"/>
      <c r="M564" s="854"/>
      <c r="N564" s="854"/>
      <c r="O564" s="854"/>
      <c r="P564" s="854"/>
      <c r="Q564" s="854"/>
      <c r="R564" s="854"/>
      <c r="S564" s="854"/>
      <c r="T564" s="854"/>
      <c r="U564" s="854"/>
      <c r="V564" s="854"/>
      <c r="W564" s="854"/>
      <c r="X564" s="855"/>
      <c r="Y564" s="854"/>
      <c r="Z564" s="854"/>
      <c r="AA564" s="854"/>
      <c r="AB564" s="854"/>
      <c r="AC564" s="854"/>
      <c r="AD564" s="854"/>
      <c r="AE564" s="854"/>
      <c r="AF564" s="854"/>
    </row>
    <row r="565">
      <c r="A565" s="854"/>
      <c r="B565" s="854"/>
      <c r="C565" s="854"/>
      <c r="D565" s="855"/>
      <c r="E565" s="855"/>
      <c r="F565" s="855"/>
      <c r="G565" s="855"/>
      <c r="H565" s="855"/>
      <c r="I565" s="855"/>
      <c r="J565" s="855"/>
      <c r="K565" s="855"/>
      <c r="L565" s="855"/>
      <c r="M565" s="854"/>
      <c r="N565" s="854"/>
      <c r="O565" s="854"/>
      <c r="P565" s="854"/>
      <c r="Q565" s="854"/>
      <c r="R565" s="854"/>
      <c r="S565" s="854"/>
      <c r="T565" s="854"/>
      <c r="U565" s="854"/>
      <c r="V565" s="854"/>
      <c r="W565" s="854"/>
      <c r="X565" s="855"/>
      <c r="Y565" s="854"/>
      <c r="Z565" s="854"/>
      <c r="AA565" s="854"/>
      <c r="AB565" s="854"/>
      <c r="AC565" s="854"/>
      <c r="AD565" s="854"/>
      <c r="AE565" s="854"/>
      <c r="AF565" s="854"/>
    </row>
    <row r="566">
      <c r="A566" s="854"/>
      <c r="B566" s="854"/>
      <c r="C566" s="854"/>
      <c r="D566" s="855"/>
      <c r="E566" s="855"/>
      <c r="F566" s="855"/>
      <c r="G566" s="855"/>
      <c r="H566" s="855"/>
      <c r="I566" s="855"/>
      <c r="J566" s="855"/>
      <c r="K566" s="855"/>
      <c r="L566" s="855"/>
      <c r="M566" s="854"/>
      <c r="N566" s="854"/>
      <c r="O566" s="854"/>
      <c r="P566" s="854"/>
      <c r="Q566" s="854"/>
      <c r="R566" s="854"/>
      <c r="S566" s="854"/>
      <c r="T566" s="854"/>
      <c r="U566" s="854"/>
      <c r="V566" s="854"/>
      <c r="W566" s="854"/>
      <c r="X566" s="855"/>
      <c r="Y566" s="854"/>
      <c r="Z566" s="854"/>
      <c r="AA566" s="854"/>
      <c r="AB566" s="854"/>
      <c r="AC566" s="854"/>
      <c r="AD566" s="854"/>
      <c r="AE566" s="854"/>
      <c r="AF566" s="854"/>
    </row>
    <row r="567">
      <c r="A567" s="854"/>
      <c r="B567" s="854"/>
      <c r="C567" s="854"/>
      <c r="D567" s="855"/>
      <c r="E567" s="855"/>
      <c r="F567" s="855"/>
      <c r="G567" s="855"/>
      <c r="H567" s="855"/>
      <c r="I567" s="855"/>
      <c r="J567" s="855"/>
      <c r="K567" s="855"/>
      <c r="L567" s="855"/>
      <c r="M567" s="854"/>
      <c r="N567" s="854"/>
      <c r="O567" s="854"/>
      <c r="P567" s="854"/>
      <c r="Q567" s="854"/>
      <c r="R567" s="854"/>
      <c r="S567" s="854"/>
      <c r="T567" s="854"/>
      <c r="U567" s="854"/>
      <c r="V567" s="854"/>
      <c r="W567" s="854"/>
      <c r="X567" s="855"/>
      <c r="Y567" s="854"/>
      <c r="Z567" s="854"/>
      <c r="AA567" s="854"/>
      <c r="AB567" s="854"/>
      <c r="AC567" s="854"/>
      <c r="AD567" s="854"/>
      <c r="AE567" s="854"/>
      <c r="AF567" s="854"/>
    </row>
    <row r="568">
      <c r="A568" s="854"/>
      <c r="B568" s="854"/>
      <c r="C568" s="854"/>
      <c r="D568" s="855"/>
      <c r="E568" s="855"/>
      <c r="F568" s="855"/>
      <c r="G568" s="855"/>
      <c r="H568" s="855"/>
      <c r="I568" s="855"/>
      <c r="J568" s="855"/>
      <c r="K568" s="855"/>
      <c r="L568" s="855"/>
      <c r="M568" s="854"/>
      <c r="N568" s="854"/>
      <c r="O568" s="854"/>
      <c r="P568" s="854"/>
      <c r="Q568" s="854"/>
      <c r="R568" s="854"/>
      <c r="S568" s="854"/>
      <c r="T568" s="854"/>
      <c r="U568" s="854"/>
      <c r="V568" s="854"/>
      <c r="W568" s="854"/>
      <c r="X568" s="855"/>
      <c r="Y568" s="854"/>
      <c r="Z568" s="854"/>
      <c r="AA568" s="854"/>
      <c r="AB568" s="854"/>
      <c r="AC568" s="854"/>
      <c r="AD568" s="854"/>
      <c r="AE568" s="854"/>
      <c r="AF568" s="854"/>
    </row>
    <row r="569">
      <c r="A569" s="854"/>
      <c r="B569" s="854"/>
      <c r="C569" s="854"/>
      <c r="D569" s="855"/>
      <c r="E569" s="855"/>
      <c r="F569" s="855"/>
      <c r="G569" s="855"/>
      <c r="H569" s="855"/>
      <c r="I569" s="855"/>
      <c r="J569" s="855"/>
      <c r="K569" s="855"/>
      <c r="L569" s="855"/>
      <c r="M569" s="854"/>
      <c r="N569" s="854"/>
      <c r="O569" s="854"/>
      <c r="P569" s="854"/>
      <c r="Q569" s="854"/>
      <c r="R569" s="854"/>
      <c r="S569" s="854"/>
      <c r="T569" s="854"/>
      <c r="U569" s="854"/>
      <c r="V569" s="854"/>
      <c r="W569" s="854"/>
      <c r="X569" s="855"/>
      <c r="Y569" s="854"/>
      <c r="Z569" s="854"/>
      <c r="AA569" s="854"/>
      <c r="AB569" s="854"/>
      <c r="AC569" s="854"/>
      <c r="AD569" s="854"/>
      <c r="AE569" s="854"/>
      <c r="AF569" s="854"/>
    </row>
    <row r="570">
      <c r="A570" s="854"/>
      <c r="B570" s="854"/>
      <c r="C570" s="854"/>
      <c r="D570" s="855"/>
      <c r="E570" s="855"/>
      <c r="F570" s="855"/>
      <c r="G570" s="855"/>
      <c r="H570" s="855"/>
      <c r="I570" s="855"/>
      <c r="J570" s="855"/>
      <c r="K570" s="855"/>
      <c r="L570" s="855"/>
      <c r="M570" s="854"/>
      <c r="N570" s="854"/>
      <c r="O570" s="854"/>
      <c r="P570" s="854"/>
      <c r="Q570" s="854"/>
      <c r="R570" s="854"/>
      <c r="S570" s="854"/>
      <c r="T570" s="854"/>
      <c r="U570" s="854"/>
      <c r="V570" s="854"/>
      <c r="W570" s="854"/>
      <c r="X570" s="855"/>
      <c r="Y570" s="854"/>
      <c r="Z570" s="854"/>
      <c r="AA570" s="854"/>
      <c r="AB570" s="854"/>
      <c r="AC570" s="854"/>
      <c r="AD570" s="854"/>
      <c r="AE570" s="854"/>
      <c r="AF570" s="854"/>
    </row>
    <row r="571">
      <c r="A571" s="854"/>
      <c r="B571" s="854"/>
      <c r="C571" s="854"/>
      <c r="D571" s="855"/>
      <c r="E571" s="855"/>
      <c r="F571" s="855"/>
      <c r="G571" s="855"/>
      <c r="H571" s="855"/>
      <c r="I571" s="855"/>
      <c r="J571" s="855"/>
      <c r="K571" s="855"/>
      <c r="L571" s="855"/>
      <c r="M571" s="854"/>
      <c r="N571" s="854"/>
      <c r="O571" s="854"/>
      <c r="P571" s="854"/>
      <c r="Q571" s="854"/>
      <c r="R571" s="854"/>
      <c r="S571" s="854"/>
      <c r="T571" s="854"/>
      <c r="U571" s="854"/>
      <c r="V571" s="854"/>
      <c r="W571" s="854"/>
      <c r="X571" s="855"/>
      <c r="Y571" s="854"/>
      <c r="Z571" s="854"/>
      <c r="AA571" s="854"/>
      <c r="AB571" s="854"/>
      <c r="AC571" s="854"/>
      <c r="AD571" s="854"/>
      <c r="AE571" s="854"/>
      <c r="AF571" s="854"/>
    </row>
    <row r="572">
      <c r="A572" s="854"/>
      <c r="B572" s="854"/>
      <c r="C572" s="854"/>
      <c r="D572" s="855"/>
      <c r="E572" s="855"/>
      <c r="F572" s="855"/>
      <c r="G572" s="855"/>
      <c r="H572" s="855"/>
      <c r="I572" s="855"/>
      <c r="J572" s="855"/>
      <c r="K572" s="855"/>
      <c r="L572" s="855"/>
      <c r="M572" s="854"/>
      <c r="N572" s="854"/>
      <c r="O572" s="854"/>
      <c r="P572" s="854"/>
      <c r="Q572" s="854"/>
      <c r="R572" s="854"/>
      <c r="S572" s="854"/>
      <c r="T572" s="854"/>
      <c r="U572" s="854"/>
      <c r="V572" s="854"/>
      <c r="W572" s="854"/>
      <c r="X572" s="855"/>
      <c r="Y572" s="854"/>
      <c r="Z572" s="854"/>
      <c r="AA572" s="854"/>
      <c r="AB572" s="854"/>
      <c r="AC572" s="854"/>
      <c r="AD572" s="854"/>
      <c r="AE572" s="854"/>
      <c r="AF572" s="854"/>
    </row>
    <row r="573">
      <c r="A573" s="854"/>
      <c r="B573" s="854"/>
      <c r="C573" s="854"/>
      <c r="D573" s="855"/>
      <c r="E573" s="855"/>
      <c r="F573" s="855"/>
      <c r="G573" s="855"/>
      <c r="H573" s="855"/>
      <c r="I573" s="855"/>
      <c r="J573" s="855"/>
      <c r="K573" s="855"/>
      <c r="L573" s="855"/>
      <c r="M573" s="854"/>
      <c r="N573" s="854"/>
      <c r="O573" s="854"/>
      <c r="P573" s="854"/>
      <c r="Q573" s="854"/>
      <c r="R573" s="854"/>
      <c r="S573" s="854"/>
      <c r="T573" s="854"/>
      <c r="U573" s="854"/>
      <c r="V573" s="854"/>
      <c r="W573" s="854"/>
      <c r="X573" s="855"/>
      <c r="Y573" s="854"/>
      <c r="Z573" s="854"/>
      <c r="AA573" s="854"/>
      <c r="AB573" s="854"/>
      <c r="AC573" s="854"/>
      <c r="AD573" s="854"/>
      <c r="AE573" s="854"/>
      <c r="AF573" s="854"/>
    </row>
    <row r="574">
      <c r="A574" s="854"/>
      <c r="B574" s="854"/>
      <c r="C574" s="854"/>
      <c r="D574" s="855"/>
      <c r="E574" s="855"/>
      <c r="F574" s="855"/>
      <c r="G574" s="855"/>
      <c r="H574" s="855"/>
      <c r="I574" s="855"/>
      <c r="J574" s="855"/>
      <c r="K574" s="855"/>
      <c r="L574" s="855"/>
      <c r="M574" s="854"/>
      <c r="N574" s="854"/>
      <c r="O574" s="854"/>
      <c r="P574" s="854"/>
      <c r="Q574" s="854"/>
      <c r="R574" s="854"/>
      <c r="S574" s="854"/>
      <c r="T574" s="854"/>
      <c r="U574" s="854"/>
      <c r="V574" s="854"/>
      <c r="W574" s="854"/>
      <c r="X574" s="855"/>
      <c r="Y574" s="854"/>
      <c r="Z574" s="854"/>
      <c r="AA574" s="854"/>
      <c r="AB574" s="854"/>
      <c r="AC574" s="854"/>
      <c r="AD574" s="854"/>
      <c r="AE574" s="854"/>
      <c r="AF574" s="854"/>
    </row>
    <row r="575">
      <c r="A575" s="854"/>
      <c r="B575" s="854"/>
      <c r="C575" s="854"/>
      <c r="D575" s="855"/>
      <c r="E575" s="855"/>
      <c r="F575" s="855"/>
      <c r="G575" s="855"/>
      <c r="H575" s="855"/>
      <c r="I575" s="855"/>
      <c r="J575" s="855"/>
      <c r="K575" s="855"/>
      <c r="L575" s="855"/>
      <c r="M575" s="854"/>
      <c r="N575" s="854"/>
      <c r="O575" s="854"/>
      <c r="P575" s="854"/>
      <c r="Q575" s="854"/>
      <c r="R575" s="854"/>
      <c r="S575" s="854"/>
      <c r="T575" s="854"/>
      <c r="U575" s="854"/>
      <c r="V575" s="854"/>
      <c r="W575" s="854"/>
      <c r="X575" s="855"/>
      <c r="Y575" s="854"/>
      <c r="Z575" s="854"/>
      <c r="AA575" s="854"/>
      <c r="AB575" s="854"/>
      <c r="AC575" s="854"/>
      <c r="AD575" s="854"/>
      <c r="AE575" s="854"/>
      <c r="AF575" s="854"/>
    </row>
    <row r="576">
      <c r="A576" s="854"/>
      <c r="B576" s="854"/>
      <c r="C576" s="854"/>
      <c r="D576" s="855"/>
      <c r="E576" s="855"/>
      <c r="F576" s="855"/>
      <c r="G576" s="855"/>
      <c r="H576" s="855"/>
      <c r="I576" s="855"/>
      <c r="J576" s="855"/>
      <c r="K576" s="855"/>
      <c r="L576" s="855"/>
      <c r="M576" s="854"/>
      <c r="N576" s="854"/>
      <c r="O576" s="854"/>
      <c r="P576" s="854"/>
      <c r="Q576" s="854"/>
      <c r="R576" s="854"/>
      <c r="S576" s="854"/>
      <c r="T576" s="854"/>
      <c r="U576" s="854"/>
      <c r="V576" s="854"/>
      <c r="W576" s="854"/>
      <c r="X576" s="855"/>
      <c r="Y576" s="854"/>
      <c r="Z576" s="854"/>
      <c r="AA576" s="854"/>
      <c r="AB576" s="854"/>
      <c r="AC576" s="854"/>
      <c r="AD576" s="854"/>
      <c r="AE576" s="854"/>
      <c r="AF576" s="854"/>
    </row>
    <row r="577">
      <c r="A577" s="854"/>
      <c r="B577" s="854"/>
      <c r="C577" s="854"/>
      <c r="D577" s="855"/>
      <c r="E577" s="855"/>
      <c r="F577" s="855"/>
      <c r="G577" s="855"/>
      <c r="H577" s="855"/>
      <c r="I577" s="855"/>
      <c r="J577" s="855"/>
      <c r="K577" s="855"/>
      <c r="L577" s="855"/>
      <c r="M577" s="854"/>
      <c r="N577" s="854"/>
      <c r="O577" s="854"/>
      <c r="P577" s="854"/>
      <c r="Q577" s="854"/>
      <c r="R577" s="854"/>
      <c r="S577" s="854"/>
      <c r="T577" s="854"/>
      <c r="U577" s="854"/>
      <c r="V577" s="854"/>
      <c r="W577" s="854"/>
      <c r="X577" s="855"/>
      <c r="Y577" s="854"/>
      <c r="Z577" s="854"/>
      <c r="AA577" s="854"/>
      <c r="AB577" s="854"/>
      <c r="AC577" s="854"/>
      <c r="AD577" s="854"/>
      <c r="AE577" s="854"/>
      <c r="AF577" s="854"/>
    </row>
    <row r="578">
      <c r="A578" s="854"/>
      <c r="B578" s="854"/>
      <c r="C578" s="854"/>
      <c r="D578" s="855"/>
      <c r="E578" s="855"/>
      <c r="F578" s="855"/>
      <c r="G578" s="855"/>
      <c r="H578" s="855"/>
      <c r="I578" s="855"/>
      <c r="J578" s="855"/>
      <c r="K578" s="855"/>
      <c r="L578" s="855"/>
      <c r="M578" s="854"/>
      <c r="N578" s="854"/>
      <c r="O578" s="854"/>
      <c r="P578" s="854"/>
      <c r="Q578" s="854"/>
      <c r="R578" s="854"/>
      <c r="S578" s="854"/>
      <c r="T578" s="854"/>
      <c r="U578" s="854"/>
      <c r="V578" s="854"/>
      <c r="W578" s="854"/>
      <c r="X578" s="855"/>
      <c r="Y578" s="854"/>
      <c r="Z578" s="854"/>
      <c r="AA578" s="854"/>
      <c r="AB578" s="854"/>
      <c r="AC578" s="854"/>
      <c r="AD578" s="854"/>
      <c r="AE578" s="854"/>
      <c r="AF578" s="854"/>
    </row>
    <row r="579">
      <c r="A579" s="854"/>
      <c r="B579" s="854"/>
      <c r="C579" s="854"/>
      <c r="D579" s="855"/>
      <c r="E579" s="855"/>
      <c r="F579" s="855"/>
      <c r="G579" s="855"/>
      <c r="H579" s="855"/>
      <c r="I579" s="855"/>
      <c r="J579" s="855"/>
      <c r="K579" s="855"/>
      <c r="L579" s="855"/>
      <c r="M579" s="854"/>
      <c r="N579" s="854"/>
      <c r="O579" s="854"/>
      <c r="P579" s="854"/>
      <c r="Q579" s="854"/>
      <c r="R579" s="854"/>
      <c r="S579" s="854"/>
      <c r="T579" s="854"/>
      <c r="U579" s="854"/>
      <c r="V579" s="854"/>
      <c r="W579" s="854"/>
      <c r="X579" s="855"/>
      <c r="Y579" s="854"/>
      <c r="Z579" s="854"/>
      <c r="AA579" s="854"/>
      <c r="AB579" s="854"/>
      <c r="AC579" s="854"/>
      <c r="AD579" s="854"/>
      <c r="AE579" s="854"/>
      <c r="AF579" s="854"/>
    </row>
    <row r="580">
      <c r="A580" s="854"/>
      <c r="B580" s="854"/>
      <c r="C580" s="854"/>
      <c r="D580" s="855"/>
      <c r="E580" s="855"/>
      <c r="F580" s="855"/>
      <c r="G580" s="855"/>
      <c r="H580" s="855"/>
      <c r="I580" s="855"/>
      <c r="J580" s="855"/>
      <c r="K580" s="855"/>
      <c r="L580" s="855"/>
      <c r="M580" s="854"/>
      <c r="N580" s="854"/>
      <c r="O580" s="854"/>
      <c r="P580" s="854"/>
      <c r="Q580" s="854"/>
      <c r="R580" s="854"/>
      <c r="S580" s="854"/>
      <c r="T580" s="854"/>
      <c r="U580" s="854"/>
      <c r="V580" s="854"/>
      <c r="W580" s="854"/>
      <c r="X580" s="855"/>
      <c r="Y580" s="854"/>
      <c r="Z580" s="854"/>
      <c r="AA580" s="854"/>
      <c r="AB580" s="854"/>
      <c r="AC580" s="854"/>
      <c r="AD580" s="854"/>
      <c r="AE580" s="854"/>
      <c r="AF580" s="854"/>
    </row>
    <row r="581">
      <c r="A581" s="854"/>
      <c r="B581" s="854"/>
      <c r="C581" s="854"/>
      <c r="D581" s="855"/>
      <c r="E581" s="855"/>
      <c r="F581" s="855"/>
      <c r="G581" s="855"/>
      <c r="H581" s="855"/>
      <c r="I581" s="855"/>
      <c r="J581" s="855"/>
      <c r="K581" s="855"/>
      <c r="L581" s="855"/>
      <c r="M581" s="854"/>
      <c r="N581" s="854"/>
      <c r="O581" s="854"/>
      <c r="P581" s="854"/>
      <c r="Q581" s="854"/>
      <c r="R581" s="854"/>
      <c r="S581" s="854"/>
      <c r="T581" s="854"/>
      <c r="U581" s="854"/>
      <c r="V581" s="854"/>
      <c r="W581" s="854"/>
      <c r="X581" s="855"/>
      <c r="Y581" s="854"/>
      <c r="Z581" s="854"/>
      <c r="AA581" s="854"/>
      <c r="AB581" s="854"/>
      <c r="AC581" s="854"/>
      <c r="AD581" s="854"/>
      <c r="AE581" s="854"/>
      <c r="AF581" s="854"/>
    </row>
    <row r="582">
      <c r="A582" s="854"/>
      <c r="B582" s="854"/>
      <c r="C582" s="854"/>
      <c r="D582" s="855"/>
      <c r="E582" s="855"/>
      <c r="F582" s="855"/>
      <c r="G582" s="855"/>
      <c r="H582" s="855"/>
      <c r="I582" s="855"/>
      <c r="J582" s="855"/>
      <c r="K582" s="855"/>
      <c r="L582" s="855"/>
      <c r="M582" s="854"/>
      <c r="N582" s="854"/>
      <c r="O582" s="854"/>
      <c r="P582" s="854"/>
      <c r="Q582" s="854"/>
      <c r="R582" s="854"/>
      <c r="S582" s="854"/>
      <c r="T582" s="854"/>
      <c r="U582" s="854"/>
      <c r="V582" s="854"/>
      <c r="W582" s="854"/>
      <c r="X582" s="855"/>
      <c r="Y582" s="854"/>
      <c r="Z582" s="854"/>
      <c r="AA582" s="854"/>
      <c r="AB582" s="854"/>
      <c r="AC582" s="854"/>
      <c r="AD582" s="854"/>
      <c r="AE582" s="854"/>
      <c r="AF582" s="854"/>
    </row>
    <row r="583">
      <c r="A583" s="854"/>
      <c r="B583" s="854"/>
      <c r="C583" s="854"/>
      <c r="D583" s="855"/>
      <c r="E583" s="855"/>
      <c r="F583" s="855"/>
      <c r="G583" s="855"/>
      <c r="H583" s="855"/>
      <c r="I583" s="855"/>
      <c r="J583" s="855"/>
      <c r="K583" s="855"/>
      <c r="L583" s="855"/>
      <c r="M583" s="854"/>
      <c r="N583" s="854"/>
      <c r="O583" s="854"/>
      <c r="P583" s="854"/>
      <c r="Q583" s="854"/>
      <c r="R583" s="854"/>
      <c r="S583" s="854"/>
      <c r="T583" s="854"/>
      <c r="U583" s="854"/>
      <c r="V583" s="854"/>
      <c r="W583" s="854"/>
      <c r="X583" s="855"/>
      <c r="Y583" s="854"/>
      <c r="Z583" s="854"/>
      <c r="AA583" s="854"/>
      <c r="AB583" s="854"/>
      <c r="AC583" s="854"/>
      <c r="AD583" s="854"/>
      <c r="AE583" s="854"/>
      <c r="AF583" s="854"/>
    </row>
    <row r="584">
      <c r="A584" s="854"/>
      <c r="B584" s="854"/>
      <c r="C584" s="854"/>
      <c r="D584" s="855"/>
      <c r="E584" s="855"/>
      <c r="F584" s="855"/>
      <c r="G584" s="855"/>
      <c r="H584" s="855"/>
      <c r="I584" s="855"/>
      <c r="J584" s="855"/>
      <c r="K584" s="855"/>
      <c r="L584" s="855"/>
      <c r="M584" s="854"/>
      <c r="N584" s="854"/>
      <c r="O584" s="854"/>
      <c r="P584" s="854"/>
      <c r="Q584" s="854"/>
      <c r="R584" s="854"/>
      <c r="S584" s="854"/>
      <c r="T584" s="854"/>
      <c r="U584" s="854"/>
      <c r="V584" s="854"/>
      <c r="W584" s="854"/>
      <c r="X584" s="855"/>
      <c r="Y584" s="854"/>
      <c r="Z584" s="854"/>
      <c r="AA584" s="854"/>
      <c r="AB584" s="854"/>
      <c r="AC584" s="854"/>
      <c r="AD584" s="854"/>
      <c r="AE584" s="854"/>
      <c r="AF584" s="854"/>
    </row>
    <row r="585">
      <c r="A585" s="854"/>
      <c r="B585" s="854"/>
      <c r="C585" s="854"/>
      <c r="D585" s="855"/>
      <c r="E585" s="855"/>
      <c r="F585" s="855"/>
      <c r="G585" s="855"/>
      <c r="H585" s="855"/>
      <c r="I585" s="855"/>
      <c r="J585" s="855"/>
      <c r="K585" s="855"/>
      <c r="L585" s="855"/>
      <c r="M585" s="854"/>
      <c r="N585" s="854"/>
      <c r="O585" s="854"/>
      <c r="P585" s="854"/>
      <c r="Q585" s="854"/>
      <c r="R585" s="854"/>
      <c r="S585" s="854"/>
      <c r="T585" s="854"/>
      <c r="U585" s="854"/>
      <c r="V585" s="854"/>
      <c r="W585" s="854"/>
      <c r="X585" s="855"/>
      <c r="Y585" s="854"/>
      <c r="Z585" s="854"/>
      <c r="AA585" s="854"/>
      <c r="AB585" s="854"/>
      <c r="AC585" s="854"/>
      <c r="AD585" s="854"/>
      <c r="AE585" s="854"/>
      <c r="AF585" s="854"/>
    </row>
    <row r="586">
      <c r="A586" s="854"/>
      <c r="B586" s="854"/>
      <c r="C586" s="854"/>
      <c r="D586" s="855"/>
      <c r="E586" s="855"/>
      <c r="F586" s="855"/>
      <c r="G586" s="855"/>
      <c r="H586" s="855"/>
      <c r="I586" s="855"/>
      <c r="J586" s="855"/>
      <c r="K586" s="855"/>
      <c r="L586" s="855"/>
      <c r="M586" s="854"/>
      <c r="N586" s="854"/>
      <c r="O586" s="854"/>
      <c r="P586" s="854"/>
      <c r="Q586" s="854"/>
      <c r="R586" s="854"/>
      <c r="S586" s="854"/>
      <c r="T586" s="854"/>
      <c r="U586" s="854"/>
      <c r="V586" s="854"/>
      <c r="W586" s="854"/>
      <c r="X586" s="855"/>
      <c r="Y586" s="854"/>
      <c r="Z586" s="854"/>
      <c r="AA586" s="854"/>
      <c r="AB586" s="854"/>
      <c r="AC586" s="854"/>
      <c r="AD586" s="854"/>
      <c r="AE586" s="854"/>
      <c r="AF586" s="854"/>
    </row>
    <row r="587">
      <c r="A587" s="854"/>
      <c r="B587" s="854"/>
      <c r="C587" s="854"/>
      <c r="D587" s="855"/>
      <c r="E587" s="855"/>
      <c r="F587" s="855"/>
      <c r="G587" s="855"/>
      <c r="H587" s="855"/>
      <c r="I587" s="855"/>
      <c r="J587" s="855"/>
      <c r="K587" s="855"/>
      <c r="L587" s="855"/>
      <c r="M587" s="854"/>
      <c r="N587" s="854"/>
      <c r="O587" s="854"/>
      <c r="P587" s="854"/>
      <c r="Q587" s="854"/>
      <c r="R587" s="854"/>
      <c r="S587" s="854"/>
      <c r="T587" s="854"/>
      <c r="U587" s="854"/>
      <c r="V587" s="854"/>
      <c r="W587" s="854"/>
      <c r="X587" s="855"/>
      <c r="Y587" s="854"/>
      <c r="Z587" s="854"/>
      <c r="AA587" s="854"/>
      <c r="AB587" s="854"/>
      <c r="AC587" s="854"/>
      <c r="AD587" s="854"/>
      <c r="AE587" s="854"/>
      <c r="AF587" s="854"/>
    </row>
    <row r="588">
      <c r="A588" s="854"/>
      <c r="B588" s="854"/>
      <c r="C588" s="854"/>
      <c r="D588" s="855"/>
      <c r="E588" s="855"/>
      <c r="F588" s="855"/>
      <c r="G588" s="855"/>
      <c r="H588" s="855"/>
      <c r="I588" s="855"/>
      <c r="J588" s="855"/>
      <c r="K588" s="855"/>
      <c r="L588" s="855"/>
      <c r="M588" s="854"/>
      <c r="N588" s="854"/>
      <c r="O588" s="854"/>
      <c r="P588" s="854"/>
      <c r="Q588" s="854"/>
      <c r="R588" s="854"/>
      <c r="S588" s="854"/>
      <c r="T588" s="854"/>
      <c r="U588" s="854"/>
      <c r="V588" s="854"/>
      <c r="W588" s="854"/>
      <c r="X588" s="855"/>
      <c r="Y588" s="854"/>
      <c r="Z588" s="854"/>
      <c r="AA588" s="854"/>
      <c r="AB588" s="854"/>
      <c r="AC588" s="854"/>
      <c r="AD588" s="854"/>
      <c r="AE588" s="854"/>
      <c r="AF588" s="854"/>
    </row>
    <row r="589">
      <c r="A589" s="854"/>
      <c r="B589" s="854"/>
      <c r="C589" s="854"/>
      <c r="D589" s="855"/>
      <c r="E589" s="855"/>
      <c r="F589" s="855"/>
      <c r="G589" s="855"/>
      <c r="H589" s="855"/>
      <c r="I589" s="855"/>
      <c r="J589" s="855"/>
      <c r="K589" s="855"/>
      <c r="L589" s="855"/>
      <c r="M589" s="854"/>
      <c r="N589" s="854"/>
      <c r="O589" s="854"/>
      <c r="P589" s="854"/>
      <c r="Q589" s="854"/>
      <c r="R589" s="854"/>
      <c r="S589" s="854"/>
      <c r="T589" s="854"/>
      <c r="U589" s="854"/>
      <c r="V589" s="854"/>
      <c r="W589" s="854"/>
      <c r="X589" s="855"/>
      <c r="Y589" s="854"/>
      <c r="Z589" s="854"/>
      <c r="AA589" s="854"/>
      <c r="AB589" s="854"/>
      <c r="AC589" s="854"/>
      <c r="AD589" s="854"/>
      <c r="AE589" s="854"/>
      <c r="AF589" s="854"/>
    </row>
    <row r="590">
      <c r="A590" s="854"/>
      <c r="B590" s="854"/>
      <c r="C590" s="854"/>
      <c r="D590" s="855"/>
      <c r="E590" s="855"/>
      <c r="F590" s="855"/>
      <c r="G590" s="855"/>
      <c r="H590" s="855"/>
      <c r="I590" s="855"/>
      <c r="J590" s="855"/>
      <c r="K590" s="855"/>
      <c r="L590" s="855"/>
      <c r="M590" s="854"/>
      <c r="N590" s="854"/>
      <c r="O590" s="854"/>
      <c r="P590" s="854"/>
      <c r="Q590" s="854"/>
      <c r="R590" s="854"/>
      <c r="S590" s="854"/>
      <c r="T590" s="854"/>
      <c r="U590" s="854"/>
      <c r="V590" s="854"/>
      <c r="W590" s="854"/>
      <c r="X590" s="855"/>
      <c r="Y590" s="854"/>
      <c r="Z590" s="854"/>
      <c r="AA590" s="854"/>
      <c r="AB590" s="854"/>
      <c r="AC590" s="854"/>
      <c r="AD590" s="854"/>
      <c r="AE590" s="854"/>
      <c r="AF590" s="854"/>
    </row>
    <row r="591">
      <c r="A591" s="854"/>
      <c r="B591" s="854"/>
      <c r="C591" s="854"/>
      <c r="D591" s="855"/>
      <c r="E591" s="855"/>
      <c r="F591" s="855"/>
      <c r="G591" s="855"/>
      <c r="H591" s="855"/>
      <c r="I591" s="855"/>
      <c r="J591" s="855"/>
      <c r="K591" s="855"/>
      <c r="L591" s="855"/>
      <c r="M591" s="854"/>
      <c r="N591" s="854"/>
      <c r="O591" s="854"/>
      <c r="P591" s="854"/>
      <c r="Q591" s="854"/>
      <c r="R591" s="854"/>
      <c r="S591" s="854"/>
      <c r="T591" s="854"/>
      <c r="U591" s="854"/>
      <c r="V591" s="854"/>
      <c r="W591" s="854"/>
      <c r="X591" s="855"/>
      <c r="Y591" s="854"/>
      <c r="Z591" s="854"/>
      <c r="AA591" s="854"/>
      <c r="AB591" s="854"/>
      <c r="AC591" s="854"/>
      <c r="AD591" s="854"/>
      <c r="AE591" s="854"/>
      <c r="AF591" s="854"/>
    </row>
    <row r="592">
      <c r="A592" s="854"/>
      <c r="B592" s="854"/>
      <c r="C592" s="854"/>
      <c r="D592" s="855"/>
      <c r="E592" s="855"/>
      <c r="F592" s="855"/>
      <c r="G592" s="855"/>
      <c r="H592" s="855"/>
      <c r="I592" s="855"/>
      <c r="J592" s="855"/>
      <c r="K592" s="855"/>
      <c r="L592" s="855"/>
      <c r="M592" s="854"/>
      <c r="N592" s="854"/>
      <c r="O592" s="854"/>
      <c r="P592" s="854"/>
      <c r="Q592" s="854"/>
      <c r="R592" s="854"/>
      <c r="S592" s="854"/>
      <c r="T592" s="854"/>
      <c r="U592" s="854"/>
      <c r="V592" s="854"/>
      <c r="W592" s="854"/>
      <c r="X592" s="855"/>
      <c r="Y592" s="854"/>
      <c r="Z592" s="854"/>
      <c r="AA592" s="854"/>
      <c r="AB592" s="854"/>
      <c r="AC592" s="854"/>
      <c r="AD592" s="854"/>
      <c r="AE592" s="854"/>
      <c r="AF592" s="854"/>
    </row>
    <row r="593">
      <c r="A593" s="854"/>
      <c r="B593" s="854"/>
      <c r="C593" s="854"/>
      <c r="D593" s="855"/>
      <c r="E593" s="855"/>
      <c r="F593" s="855"/>
      <c r="G593" s="855"/>
      <c r="H593" s="855"/>
      <c r="I593" s="855"/>
      <c r="J593" s="855"/>
      <c r="K593" s="855"/>
      <c r="L593" s="855"/>
      <c r="M593" s="854"/>
      <c r="N593" s="854"/>
      <c r="O593" s="854"/>
      <c r="P593" s="854"/>
      <c r="Q593" s="854"/>
      <c r="R593" s="854"/>
      <c r="S593" s="854"/>
      <c r="T593" s="854"/>
      <c r="U593" s="854"/>
      <c r="V593" s="854"/>
      <c r="W593" s="854"/>
      <c r="X593" s="855"/>
      <c r="Y593" s="854"/>
      <c r="Z593" s="854"/>
      <c r="AA593" s="854"/>
      <c r="AB593" s="854"/>
      <c r="AC593" s="854"/>
      <c r="AD593" s="854"/>
      <c r="AE593" s="854"/>
      <c r="AF593" s="854"/>
    </row>
    <row r="594">
      <c r="A594" s="854"/>
      <c r="B594" s="854"/>
      <c r="C594" s="854"/>
      <c r="D594" s="855"/>
      <c r="E594" s="855"/>
      <c r="F594" s="855"/>
      <c r="G594" s="855"/>
      <c r="H594" s="855"/>
      <c r="I594" s="855"/>
      <c r="J594" s="855"/>
      <c r="K594" s="855"/>
      <c r="L594" s="855"/>
      <c r="M594" s="854"/>
      <c r="N594" s="854"/>
      <c r="O594" s="854"/>
      <c r="P594" s="854"/>
      <c r="Q594" s="854"/>
      <c r="R594" s="854"/>
      <c r="S594" s="854"/>
      <c r="T594" s="854"/>
      <c r="U594" s="854"/>
      <c r="V594" s="854"/>
      <c r="W594" s="854"/>
      <c r="X594" s="855"/>
      <c r="Y594" s="854"/>
      <c r="Z594" s="854"/>
      <c r="AA594" s="854"/>
      <c r="AB594" s="854"/>
      <c r="AC594" s="854"/>
      <c r="AD594" s="854"/>
      <c r="AE594" s="854"/>
      <c r="AF594" s="854"/>
    </row>
    <row r="595">
      <c r="A595" s="854"/>
      <c r="B595" s="854"/>
      <c r="C595" s="854"/>
      <c r="D595" s="855"/>
      <c r="E595" s="855"/>
      <c r="F595" s="855"/>
      <c r="G595" s="855"/>
      <c r="H595" s="855"/>
      <c r="I595" s="855"/>
      <c r="J595" s="855"/>
      <c r="K595" s="855"/>
      <c r="L595" s="855"/>
      <c r="M595" s="854"/>
      <c r="N595" s="854"/>
      <c r="O595" s="854"/>
      <c r="P595" s="854"/>
      <c r="Q595" s="854"/>
      <c r="R595" s="854"/>
      <c r="S595" s="854"/>
      <c r="T595" s="854"/>
      <c r="U595" s="854"/>
      <c r="V595" s="854"/>
      <c r="W595" s="854"/>
      <c r="X595" s="855"/>
      <c r="Y595" s="854"/>
      <c r="Z595" s="854"/>
      <c r="AA595" s="854"/>
      <c r="AB595" s="854"/>
      <c r="AC595" s="854"/>
      <c r="AD595" s="854"/>
      <c r="AE595" s="854"/>
      <c r="AF595" s="854"/>
    </row>
    <row r="596">
      <c r="A596" s="854"/>
      <c r="B596" s="854"/>
      <c r="C596" s="854"/>
      <c r="D596" s="855"/>
      <c r="E596" s="855"/>
      <c r="F596" s="855"/>
      <c r="G596" s="855"/>
      <c r="H596" s="855"/>
      <c r="I596" s="855"/>
      <c r="J596" s="855"/>
      <c r="K596" s="855"/>
      <c r="L596" s="855"/>
      <c r="M596" s="854"/>
      <c r="N596" s="854"/>
      <c r="O596" s="854"/>
      <c r="P596" s="854"/>
      <c r="Q596" s="854"/>
      <c r="R596" s="854"/>
      <c r="S596" s="854"/>
      <c r="T596" s="854"/>
      <c r="U596" s="854"/>
      <c r="V596" s="854"/>
      <c r="W596" s="854"/>
      <c r="X596" s="855"/>
      <c r="Y596" s="854"/>
      <c r="Z596" s="854"/>
      <c r="AA596" s="854"/>
      <c r="AB596" s="854"/>
      <c r="AC596" s="854"/>
      <c r="AD596" s="854"/>
      <c r="AE596" s="854"/>
      <c r="AF596" s="854"/>
    </row>
    <row r="597">
      <c r="A597" s="854"/>
      <c r="B597" s="854"/>
      <c r="C597" s="854"/>
      <c r="D597" s="855"/>
      <c r="E597" s="855"/>
      <c r="F597" s="855"/>
      <c r="G597" s="855"/>
      <c r="H597" s="855"/>
      <c r="I597" s="855"/>
      <c r="J597" s="855"/>
      <c r="K597" s="855"/>
      <c r="L597" s="855"/>
      <c r="M597" s="854"/>
      <c r="N597" s="854"/>
      <c r="O597" s="854"/>
      <c r="P597" s="854"/>
      <c r="Q597" s="854"/>
      <c r="R597" s="854"/>
      <c r="S597" s="854"/>
      <c r="T597" s="854"/>
      <c r="U597" s="854"/>
      <c r="V597" s="854"/>
      <c r="W597" s="854"/>
      <c r="X597" s="855"/>
      <c r="Y597" s="854"/>
      <c r="Z597" s="854"/>
      <c r="AA597" s="854"/>
      <c r="AB597" s="854"/>
      <c r="AC597" s="854"/>
      <c r="AD597" s="854"/>
      <c r="AE597" s="854"/>
      <c r="AF597" s="854"/>
    </row>
    <row r="598">
      <c r="A598" s="854"/>
      <c r="B598" s="854"/>
      <c r="C598" s="854"/>
      <c r="D598" s="855"/>
      <c r="E598" s="855"/>
      <c r="F598" s="855"/>
      <c r="G598" s="855"/>
      <c r="H598" s="855"/>
      <c r="I598" s="855"/>
      <c r="J598" s="855"/>
      <c r="K598" s="855"/>
      <c r="L598" s="855"/>
      <c r="M598" s="854"/>
      <c r="N598" s="854"/>
      <c r="O598" s="854"/>
      <c r="P598" s="854"/>
      <c r="Q598" s="854"/>
      <c r="R598" s="854"/>
      <c r="S598" s="854"/>
      <c r="T598" s="854"/>
      <c r="U598" s="854"/>
      <c r="V598" s="854"/>
      <c r="W598" s="854"/>
      <c r="X598" s="855"/>
      <c r="Y598" s="854"/>
      <c r="Z598" s="854"/>
      <c r="AA598" s="854"/>
      <c r="AB598" s="854"/>
      <c r="AC598" s="854"/>
      <c r="AD598" s="854"/>
      <c r="AE598" s="854"/>
      <c r="AF598" s="854"/>
    </row>
    <row r="599">
      <c r="A599" s="854"/>
      <c r="B599" s="854"/>
      <c r="C599" s="854"/>
      <c r="D599" s="855"/>
      <c r="E599" s="855"/>
      <c r="F599" s="855"/>
      <c r="G599" s="855"/>
      <c r="H599" s="855"/>
      <c r="I599" s="855"/>
      <c r="J599" s="855"/>
      <c r="K599" s="855"/>
      <c r="L599" s="855"/>
      <c r="M599" s="854"/>
      <c r="N599" s="854"/>
      <c r="O599" s="854"/>
      <c r="P599" s="854"/>
      <c r="Q599" s="854"/>
      <c r="R599" s="854"/>
      <c r="S599" s="854"/>
      <c r="T599" s="854"/>
      <c r="U599" s="854"/>
      <c r="V599" s="854"/>
      <c r="W599" s="854"/>
      <c r="X599" s="855"/>
      <c r="Y599" s="854"/>
      <c r="Z599" s="854"/>
      <c r="AA599" s="854"/>
      <c r="AB599" s="854"/>
      <c r="AC599" s="854"/>
      <c r="AD599" s="854"/>
      <c r="AE599" s="854"/>
      <c r="AF599" s="854"/>
    </row>
    <row r="600">
      <c r="A600" s="854"/>
      <c r="B600" s="854"/>
      <c r="C600" s="854"/>
      <c r="D600" s="855"/>
      <c r="E600" s="855"/>
      <c r="F600" s="855"/>
      <c r="G600" s="855"/>
      <c r="H600" s="855"/>
      <c r="I600" s="855"/>
      <c r="J600" s="855"/>
      <c r="K600" s="855"/>
      <c r="L600" s="855"/>
      <c r="M600" s="854"/>
      <c r="N600" s="854"/>
      <c r="O600" s="854"/>
      <c r="P600" s="854"/>
      <c r="Q600" s="854"/>
      <c r="R600" s="854"/>
      <c r="S600" s="854"/>
      <c r="T600" s="854"/>
      <c r="U600" s="854"/>
      <c r="V600" s="854"/>
      <c r="W600" s="854"/>
      <c r="X600" s="855"/>
      <c r="Y600" s="854"/>
      <c r="Z600" s="854"/>
      <c r="AA600" s="854"/>
      <c r="AB600" s="854"/>
      <c r="AC600" s="854"/>
      <c r="AD600" s="854"/>
      <c r="AE600" s="854"/>
      <c r="AF600" s="854"/>
    </row>
    <row r="601">
      <c r="A601" s="854"/>
      <c r="B601" s="854"/>
      <c r="C601" s="854"/>
      <c r="D601" s="855"/>
      <c r="E601" s="855"/>
      <c r="F601" s="855"/>
      <c r="G601" s="855"/>
      <c r="H601" s="855"/>
      <c r="I601" s="855"/>
      <c r="J601" s="855"/>
      <c r="K601" s="855"/>
      <c r="L601" s="855"/>
      <c r="M601" s="854"/>
      <c r="N601" s="854"/>
      <c r="O601" s="854"/>
      <c r="P601" s="854"/>
      <c r="Q601" s="854"/>
      <c r="R601" s="854"/>
      <c r="S601" s="854"/>
      <c r="T601" s="854"/>
      <c r="U601" s="854"/>
      <c r="V601" s="854"/>
      <c r="W601" s="854"/>
      <c r="X601" s="855"/>
      <c r="Y601" s="854"/>
      <c r="Z601" s="854"/>
      <c r="AA601" s="854"/>
      <c r="AB601" s="854"/>
      <c r="AC601" s="854"/>
      <c r="AD601" s="854"/>
      <c r="AE601" s="854"/>
      <c r="AF601" s="854"/>
    </row>
    <row r="602">
      <c r="A602" s="854"/>
      <c r="B602" s="854"/>
      <c r="C602" s="854"/>
      <c r="D602" s="855"/>
      <c r="E602" s="855"/>
      <c r="F602" s="855"/>
      <c r="G602" s="855"/>
      <c r="H602" s="855"/>
      <c r="I602" s="855"/>
      <c r="J602" s="855"/>
      <c r="K602" s="855"/>
      <c r="L602" s="855"/>
      <c r="M602" s="854"/>
      <c r="N602" s="854"/>
      <c r="O602" s="854"/>
      <c r="P602" s="854"/>
      <c r="Q602" s="854"/>
      <c r="R602" s="854"/>
      <c r="S602" s="854"/>
      <c r="T602" s="854"/>
      <c r="U602" s="854"/>
      <c r="V602" s="854"/>
      <c r="W602" s="854"/>
      <c r="X602" s="855"/>
      <c r="Y602" s="854"/>
      <c r="Z602" s="854"/>
      <c r="AA602" s="854"/>
      <c r="AB602" s="854"/>
      <c r="AC602" s="854"/>
      <c r="AD602" s="854"/>
      <c r="AE602" s="854"/>
      <c r="AF602" s="854"/>
    </row>
    <row r="603">
      <c r="A603" s="854"/>
      <c r="B603" s="854"/>
      <c r="C603" s="854"/>
      <c r="D603" s="855"/>
      <c r="E603" s="855"/>
      <c r="F603" s="855"/>
      <c r="G603" s="855"/>
      <c r="H603" s="855"/>
      <c r="I603" s="855"/>
      <c r="J603" s="855"/>
      <c r="K603" s="855"/>
      <c r="L603" s="855"/>
      <c r="M603" s="854"/>
      <c r="N603" s="854"/>
      <c r="O603" s="854"/>
      <c r="P603" s="854"/>
      <c r="Q603" s="854"/>
      <c r="R603" s="854"/>
      <c r="S603" s="854"/>
      <c r="T603" s="854"/>
      <c r="U603" s="854"/>
      <c r="V603" s="854"/>
      <c r="W603" s="854"/>
      <c r="X603" s="855"/>
      <c r="Y603" s="854"/>
      <c r="Z603" s="854"/>
      <c r="AA603" s="854"/>
      <c r="AB603" s="854"/>
      <c r="AC603" s="854"/>
      <c r="AD603" s="854"/>
      <c r="AE603" s="854"/>
      <c r="AF603" s="854"/>
    </row>
    <row r="604">
      <c r="A604" s="854"/>
      <c r="B604" s="854"/>
      <c r="C604" s="854"/>
      <c r="D604" s="855"/>
      <c r="E604" s="855"/>
      <c r="F604" s="855"/>
      <c r="G604" s="855"/>
      <c r="H604" s="855"/>
      <c r="I604" s="855"/>
      <c r="J604" s="855"/>
      <c r="K604" s="855"/>
      <c r="L604" s="855"/>
      <c r="M604" s="854"/>
      <c r="N604" s="854"/>
      <c r="O604" s="854"/>
      <c r="P604" s="854"/>
      <c r="Q604" s="854"/>
      <c r="R604" s="854"/>
      <c r="S604" s="854"/>
      <c r="T604" s="854"/>
      <c r="U604" s="854"/>
      <c r="V604" s="854"/>
      <c r="W604" s="854"/>
      <c r="X604" s="855"/>
      <c r="Y604" s="854"/>
      <c r="Z604" s="854"/>
      <c r="AA604" s="854"/>
      <c r="AB604" s="854"/>
      <c r="AC604" s="854"/>
      <c r="AD604" s="854"/>
      <c r="AE604" s="854"/>
      <c r="AF604" s="854"/>
    </row>
    <row r="605">
      <c r="A605" s="854"/>
      <c r="B605" s="854"/>
      <c r="C605" s="854"/>
      <c r="D605" s="855"/>
      <c r="E605" s="855"/>
      <c r="F605" s="855"/>
      <c r="G605" s="855"/>
      <c r="H605" s="855"/>
      <c r="I605" s="855"/>
      <c r="J605" s="855"/>
      <c r="K605" s="855"/>
      <c r="L605" s="855"/>
      <c r="M605" s="854"/>
      <c r="N605" s="854"/>
      <c r="O605" s="854"/>
      <c r="P605" s="854"/>
      <c r="Q605" s="854"/>
      <c r="R605" s="854"/>
      <c r="S605" s="854"/>
      <c r="T605" s="854"/>
      <c r="U605" s="854"/>
      <c r="V605" s="854"/>
      <c r="W605" s="854"/>
      <c r="X605" s="855"/>
      <c r="Y605" s="854"/>
      <c r="Z605" s="854"/>
      <c r="AA605" s="854"/>
      <c r="AB605" s="854"/>
      <c r="AC605" s="854"/>
      <c r="AD605" s="854"/>
      <c r="AE605" s="854"/>
      <c r="AF605" s="854"/>
    </row>
    <row r="606">
      <c r="A606" s="854"/>
      <c r="B606" s="854"/>
      <c r="C606" s="854"/>
      <c r="D606" s="855"/>
      <c r="E606" s="855"/>
      <c r="F606" s="855"/>
      <c r="G606" s="855"/>
      <c r="H606" s="855"/>
      <c r="I606" s="855"/>
      <c r="J606" s="855"/>
      <c r="K606" s="855"/>
      <c r="L606" s="855"/>
      <c r="M606" s="854"/>
      <c r="N606" s="854"/>
      <c r="O606" s="854"/>
      <c r="P606" s="854"/>
      <c r="Q606" s="854"/>
      <c r="R606" s="854"/>
      <c r="S606" s="854"/>
      <c r="T606" s="854"/>
      <c r="U606" s="854"/>
      <c r="V606" s="854"/>
      <c r="W606" s="854"/>
      <c r="X606" s="855"/>
      <c r="Y606" s="854"/>
      <c r="Z606" s="854"/>
      <c r="AA606" s="854"/>
      <c r="AB606" s="854"/>
      <c r="AC606" s="854"/>
      <c r="AD606" s="854"/>
      <c r="AE606" s="854"/>
      <c r="AF606" s="854"/>
    </row>
    <row r="607">
      <c r="A607" s="854"/>
      <c r="B607" s="854"/>
      <c r="C607" s="854"/>
      <c r="D607" s="855"/>
      <c r="E607" s="855"/>
      <c r="F607" s="855"/>
      <c r="G607" s="855"/>
      <c r="H607" s="855"/>
      <c r="I607" s="855"/>
      <c r="J607" s="855"/>
      <c r="K607" s="855"/>
      <c r="L607" s="855"/>
      <c r="M607" s="854"/>
      <c r="N607" s="854"/>
      <c r="O607" s="854"/>
      <c r="P607" s="854"/>
      <c r="Q607" s="854"/>
      <c r="R607" s="854"/>
      <c r="S607" s="854"/>
      <c r="T607" s="854"/>
      <c r="U607" s="854"/>
      <c r="V607" s="854"/>
      <c r="W607" s="854"/>
      <c r="X607" s="855"/>
      <c r="Y607" s="854"/>
      <c r="Z607" s="854"/>
      <c r="AA607" s="854"/>
      <c r="AB607" s="854"/>
      <c r="AC607" s="854"/>
      <c r="AD607" s="854"/>
      <c r="AE607" s="854"/>
      <c r="AF607" s="854"/>
    </row>
    <row r="608">
      <c r="A608" s="854"/>
      <c r="B608" s="854"/>
      <c r="C608" s="854"/>
      <c r="D608" s="855"/>
      <c r="E608" s="855"/>
      <c r="F608" s="855"/>
      <c r="G608" s="855"/>
      <c r="H608" s="855"/>
      <c r="I608" s="855"/>
      <c r="J608" s="855"/>
      <c r="K608" s="855"/>
      <c r="L608" s="855"/>
      <c r="M608" s="854"/>
      <c r="N608" s="854"/>
      <c r="O608" s="854"/>
      <c r="P608" s="854"/>
      <c r="Q608" s="854"/>
      <c r="R608" s="854"/>
      <c r="S608" s="854"/>
      <c r="T608" s="854"/>
      <c r="U608" s="854"/>
      <c r="V608" s="854"/>
      <c r="W608" s="854"/>
      <c r="X608" s="855"/>
      <c r="Y608" s="854"/>
      <c r="Z608" s="854"/>
      <c r="AA608" s="854"/>
      <c r="AB608" s="854"/>
      <c r="AC608" s="854"/>
      <c r="AD608" s="854"/>
      <c r="AE608" s="854"/>
      <c r="AF608" s="854"/>
    </row>
    <row r="609">
      <c r="A609" s="854"/>
      <c r="B609" s="854"/>
      <c r="C609" s="854"/>
      <c r="D609" s="855"/>
      <c r="E609" s="855"/>
      <c r="F609" s="855"/>
      <c r="G609" s="855"/>
      <c r="H609" s="855"/>
      <c r="I609" s="855"/>
      <c r="J609" s="855"/>
      <c r="K609" s="855"/>
      <c r="L609" s="855"/>
      <c r="M609" s="854"/>
      <c r="N609" s="854"/>
      <c r="O609" s="854"/>
      <c r="P609" s="854"/>
      <c r="Q609" s="854"/>
      <c r="R609" s="854"/>
      <c r="S609" s="854"/>
      <c r="T609" s="854"/>
      <c r="U609" s="854"/>
      <c r="V609" s="854"/>
      <c r="W609" s="854"/>
      <c r="X609" s="855"/>
      <c r="Y609" s="854"/>
      <c r="Z609" s="854"/>
      <c r="AA609" s="854"/>
      <c r="AB609" s="854"/>
      <c r="AC609" s="854"/>
      <c r="AD609" s="854"/>
      <c r="AE609" s="854"/>
      <c r="AF609" s="854"/>
    </row>
    <row r="610">
      <c r="A610" s="854"/>
      <c r="B610" s="854"/>
      <c r="C610" s="854"/>
      <c r="D610" s="855"/>
      <c r="E610" s="855"/>
      <c r="F610" s="855"/>
      <c r="G610" s="855"/>
      <c r="H610" s="855"/>
      <c r="I610" s="855"/>
      <c r="J610" s="855"/>
      <c r="K610" s="855"/>
      <c r="L610" s="855"/>
      <c r="M610" s="854"/>
      <c r="N610" s="854"/>
      <c r="O610" s="854"/>
      <c r="P610" s="854"/>
      <c r="Q610" s="854"/>
      <c r="R610" s="854"/>
      <c r="S610" s="854"/>
      <c r="T610" s="854"/>
      <c r="U610" s="854"/>
      <c r="V610" s="854"/>
      <c r="W610" s="854"/>
      <c r="X610" s="855"/>
      <c r="Y610" s="854"/>
      <c r="Z610" s="854"/>
      <c r="AA610" s="854"/>
      <c r="AB610" s="854"/>
      <c r="AC610" s="854"/>
      <c r="AD610" s="854"/>
      <c r="AE610" s="854"/>
      <c r="AF610" s="854"/>
    </row>
    <row r="611">
      <c r="A611" s="854"/>
      <c r="B611" s="854"/>
      <c r="C611" s="854"/>
      <c r="D611" s="855"/>
      <c r="E611" s="855"/>
      <c r="F611" s="855"/>
      <c r="G611" s="855"/>
      <c r="H611" s="855"/>
      <c r="I611" s="855"/>
      <c r="J611" s="855"/>
      <c r="K611" s="855"/>
      <c r="L611" s="855"/>
      <c r="M611" s="854"/>
      <c r="N611" s="854"/>
      <c r="O611" s="854"/>
      <c r="P611" s="854"/>
      <c r="Q611" s="854"/>
      <c r="R611" s="854"/>
      <c r="S611" s="854"/>
      <c r="T611" s="854"/>
      <c r="U611" s="854"/>
      <c r="V611" s="854"/>
      <c r="W611" s="854"/>
      <c r="X611" s="855"/>
      <c r="Y611" s="854"/>
      <c r="Z611" s="854"/>
      <c r="AA611" s="854"/>
      <c r="AB611" s="854"/>
      <c r="AC611" s="854"/>
      <c r="AD611" s="854"/>
      <c r="AE611" s="854"/>
      <c r="AF611" s="854"/>
    </row>
    <row r="612">
      <c r="A612" s="854"/>
      <c r="B612" s="854"/>
      <c r="C612" s="854"/>
      <c r="D612" s="855"/>
      <c r="E612" s="855"/>
      <c r="F612" s="855"/>
      <c r="G612" s="855"/>
      <c r="H612" s="855"/>
      <c r="I612" s="855"/>
      <c r="J612" s="855"/>
      <c r="K612" s="855"/>
      <c r="L612" s="855"/>
      <c r="M612" s="854"/>
      <c r="N612" s="854"/>
      <c r="O612" s="854"/>
      <c r="P612" s="854"/>
      <c r="Q612" s="854"/>
      <c r="R612" s="854"/>
      <c r="S612" s="854"/>
      <c r="T612" s="854"/>
      <c r="U612" s="854"/>
      <c r="V612" s="854"/>
      <c r="W612" s="854"/>
      <c r="X612" s="855"/>
      <c r="Y612" s="854"/>
      <c r="Z612" s="854"/>
      <c r="AA612" s="854"/>
      <c r="AB612" s="854"/>
      <c r="AC612" s="854"/>
      <c r="AD612" s="854"/>
      <c r="AE612" s="854"/>
      <c r="AF612" s="854"/>
    </row>
    <row r="613">
      <c r="A613" s="854"/>
      <c r="B613" s="854"/>
      <c r="C613" s="854"/>
      <c r="D613" s="855"/>
      <c r="E613" s="855"/>
      <c r="F613" s="855"/>
      <c r="G613" s="855"/>
      <c r="H613" s="855"/>
      <c r="I613" s="855"/>
      <c r="J613" s="855"/>
      <c r="K613" s="855"/>
      <c r="L613" s="855"/>
      <c r="M613" s="854"/>
      <c r="N613" s="854"/>
      <c r="O613" s="854"/>
      <c r="P613" s="854"/>
      <c r="Q613" s="854"/>
      <c r="R613" s="854"/>
      <c r="S613" s="854"/>
      <c r="T613" s="854"/>
      <c r="U613" s="854"/>
      <c r="V613" s="854"/>
      <c r="W613" s="854"/>
      <c r="X613" s="855"/>
      <c r="Y613" s="854"/>
      <c r="Z613" s="854"/>
      <c r="AA613" s="854"/>
      <c r="AB613" s="854"/>
      <c r="AC613" s="854"/>
      <c r="AD613" s="854"/>
      <c r="AE613" s="854"/>
      <c r="AF613" s="854"/>
    </row>
    <row r="614">
      <c r="A614" s="854"/>
      <c r="B614" s="854"/>
      <c r="C614" s="854"/>
      <c r="D614" s="855"/>
      <c r="E614" s="855"/>
      <c r="F614" s="855"/>
      <c r="G614" s="855"/>
      <c r="H614" s="855"/>
      <c r="I614" s="855"/>
      <c r="J614" s="855"/>
      <c r="K614" s="855"/>
      <c r="L614" s="855"/>
      <c r="M614" s="854"/>
      <c r="N614" s="854"/>
      <c r="O614" s="854"/>
      <c r="P614" s="854"/>
      <c r="Q614" s="854"/>
      <c r="R614" s="854"/>
      <c r="S614" s="854"/>
      <c r="T614" s="854"/>
      <c r="U614" s="854"/>
      <c r="V614" s="854"/>
      <c r="W614" s="854"/>
      <c r="X614" s="855"/>
      <c r="Y614" s="854"/>
      <c r="Z614" s="854"/>
      <c r="AA614" s="854"/>
      <c r="AB614" s="854"/>
      <c r="AC614" s="854"/>
      <c r="AD614" s="854"/>
      <c r="AE614" s="854"/>
      <c r="AF614" s="854"/>
    </row>
    <row r="615">
      <c r="A615" s="854"/>
      <c r="B615" s="854"/>
      <c r="C615" s="854"/>
      <c r="D615" s="855"/>
      <c r="E615" s="855"/>
      <c r="F615" s="855"/>
      <c r="G615" s="855"/>
      <c r="H615" s="855"/>
      <c r="I615" s="855"/>
      <c r="J615" s="855"/>
      <c r="K615" s="855"/>
      <c r="L615" s="855"/>
      <c r="M615" s="854"/>
      <c r="N615" s="854"/>
      <c r="O615" s="854"/>
      <c r="P615" s="854"/>
      <c r="Q615" s="854"/>
      <c r="R615" s="854"/>
      <c r="S615" s="854"/>
      <c r="T615" s="854"/>
      <c r="U615" s="854"/>
      <c r="V615" s="854"/>
      <c r="W615" s="854"/>
      <c r="X615" s="855"/>
      <c r="Y615" s="854"/>
      <c r="Z615" s="854"/>
      <c r="AA615" s="854"/>
      <c r="AB615" s="854"/>
      <c r="AC615" s="854"/>
      <c r="AD615" s="854"/>
      <c r="AE615" s="854"/>
      <c r="AF615" s="854"/>
    </row>
    <row r="616">
      <c r="A616" s="854"/>
      <c r="B616" s="854"/>
      <c r="C616" s="854"/>
      <c r="D616" s="855"/>
      <c r="E616" s="855"/>
      <c r="F616" s="855"/>
      <c r="G616" s="855"/>
      <c r="H616" s="855"/>
      <c r="I616" s="855"/>
      <c r="J616" s="855"/>
      <c r="K616" s="855"/>
      <c r="L616" s="855"/>
      <c r="M616" s="854"/>
      <c r="N616" s="854"/>
      <c r="O616" s="854"/>
      <c r="P616" s="854"/>
      <c r="Q616" s="854"/>
      <c r="R616" s="854"/>
      <c r="S616" s="854"/>
      <c r="T616" s="854"/>
      <c r="U616" s="854"/>
      <c r="V616" s="854"/>
      <c r="W616" s="854"/>
      <c r="X616" s="855"/>
      <c r="Y616" s="854"/>
      <c r="Z616" s="854"/>
      <c r="AA616" s="854"/>
      <c r="AB616" s="854"/>
      <c r="AC616" s="854"/>
      <c r="AD616" s="854"/>
      <c r="AE616" s="854"/>
      <c r="AF616" s="854"/>
    </row>
    <row r="617">
      <c r="A617" s="854"/>
      <c r="B617" s="854"/>
      <c r="C617" s="854"/>
      <c r="D617" s="855"/>
      <c r="E617" s="855"/>
      <c r="F617" s="855"/>
      <c r="G617" s="855"/>
      <c r="H617" s="855"/>
      <c r="I617" s="855"/>
      <c r="J617" s="855"/>
      <c r="K617" s="855"/>
      <c r="L617" s="855"/>
      <c r="M617" s="854"/>
      <c r="N617" s="854"/>
      <c r="O617" s="854"/>
      <c r="P617" s="854"/>
      <c r="Q617" s="854"/>
      <c r="R617" s="854"/>
      <c r="S617" s="854"/>
      <c r="T617" s="854"/>
      <c r="U617" s="854"/>
      <c r="V617" s="854"/>
      <c r="W617" s="854"/>
      <c r="X617" s="855"/>
      <c r="Y617" s="854"/>
      <c r="Z617" s="854"/>
      <c r="AA617" s="854"/>
      <c r="AB617" s="854"/>
      <c r="AC617" s="854"/>
      <c r="AD617" s="854"/>
      <c r="AE617" s="854"/>
      <c r="AF617" s="854"/>
    </row>
    <row r="618">
      <c r="A618" s="854"/>
      <c r="B618" s="854"/>
      <c r="C618" s="854"/>
      <c r="D618" s="855"/>
      <c r="E618" s="855"/>
      <c r="F618" s="855"/>
      <c r="G618" s="855"/>
      <c r="H618" s="855"/>
      <c r="I618" s="855"/>
      <c r="J618" s="855"/>
      <c r="K618" s="855"/>
      <c r="L618" s="855"/>
      <c r="M618" s="854"/>
      <c r="N618" s="854"/>
      <c r="O618" s="854"/>
      <c r="P618" s="854"/>
      <c r="Q618" s="854"/>
      <c r="R618" s="854"/>
      <c r="S618" s="854"/>
      <c r="T618" s="854"/>
      <c r="U618" s="854"/>
      <c r="V618" s="854"/>
      <c r="W618" s="854"/>
      <c r="X618" s="855"/>
      <c r="Y618" s="854"/>
      <c r="Z618" s="854"/>
      <c r="AA618" s="854"/>
      <c r="AB618" s="854"/>
      <c r="AC618" s="854"/>
      <c r="AD618" s="854"/>
      <c r="AE618" s="854"/>
      <c r="AF618" s="854"/>
    </row>
    <row r="619">
      <c r="A619" s="854"/>
      <c r="B619" s="854"/>
      <c r="C619" s="854"/>
      <c r="D619" s="855"/>
      <c r="E619" s="855"/>
      <c r="F619" s="855"/>
      <c r="G619" s="855"/>
      <c r="H619" s="855"/>
      <c r="I619" s="855"/>
      <c r="J619" s="855"/>
      <c r="K619" s="855"/>
      <c r="L619" s="855"/>
      <c r="M619" s="854"/>
      <c r="N619" s="854"/>
      <c r="O619" s="854"/>
      <c r="P619" s="854"/>
      <c r="Q619" s="854"/>
      <c r="R619" s="854"/>
      <c r="S619" s="854"/>
      <c r="T619" s="854"/>
      <c r="U619" s="854"/>
      <c r="V619" s="854"/>
      <c r="W619" s="854"/>
      <c r="X619" s="855"/>
      <c r="Y619" s="854"/>
      <c r="Z619" s="854"/>
      <c r="AA619" s="854"/>
      <c r="AB619" s="854"/>
      <c r="AC619" s="854"/>
      <c r="AD619" s="854"/>
      <c r="AE619" s="854"/>
      <c r="AF619" s="854"/>
    </row>
    <row r="620">
      <c r="A620" s="854"/>
      <c r="B620" s="854"/>
      <c r="C620" s="854"/>
      <c r="D620" s="855"/>
      <c r="E620" s="855"/>
      <c r="F620" s="855"/>
      <c r="G620" s="855"/>
      <c r="H620" s="855"/>
      <c r="I620" s="855"/>
      <c r="J620" s="855"/>
      <c r="K620" s="855"/>
      <c r="L620" s="855"/>
      <c r="M620" s="854"/>
      <c r="N620" s="854"/>
      <c r="O620" s="854"/>
      <c r="P620" s="854"/>
      <c r="Q620" s="854"/>
      <c r="R620" s="854"/>
      <c r="S620" s="854"/>
      <c r="T620" s="854"/>
      <c r="U620" s="854"/>
      <c r="V620" s="854"/>
      <c r="W620" s="854"/>
      <c r="X620" s="855"/>
      <c r="Y620" s="854"/>
      <c r="Z620" s="854"/>
      <c r="AA620" s="854"/>
      <c r="AB620" s="854"/>
      <c r="AC620" s="854"/>
      <c r="AD620" s="854"/>
      <c r="AE620" s="854"/>
      <c r="AF620" s="854"/>
    </row>
    <row r="621">
      <c r="A621" s="854"/>
      <c r="B621" s="854"/>
      <c r="C621" s="854"/>
      <c r="D621" s="855"/>
      <c r="E621" s="855"/>
      <c r="F621" s="855"/>
      <c r="G621" s="855"/>
      <c r="H621" s="855"/>
      <c r="I621" s="855"/>
      <c r="J621" s="855"/>
      <c r="K621" s="855"/>
      <c r="L621" s="855"/>
      <c r="M621" s="854"/>
      <c r="N621" s="854"/>
      <c r="O621" s="854"/>
      <c r="P621" s="854"/>
      <c r="Q621" s="854"/>
      <c r="R621" s="854"/>
      <c r="S621" s="854"/>
      <c r="T621" s="854"/>
      <c r="U621" s="854"/>
      <c r="V621" s="854"/>
      <c r="W621" s="854"/>
      <c r="X621" s="855"/>
      <c r="Y621" s="854"/>
      <c r="Z621" s="854"/>
      <c r="AA621" s="854"/>
      <c r="AB621" s="854"/>
      <c r="AC621" s="854"/>
      <c r="AD621" s="854"/>
      <c r="AE621" s="854"/>
      <c r="AF621" s="854"/>
    </row>
    <row r="622">
      <c r="A622" s="854"/>
      <c r="B622" s="854"/>
      <c r="C622" s="854"/>
      <c r="D622" s="855"/>
      <c r="E622" s="855"/>
      <c r="F622" s="855"/>
      <c r="G622" s="855"/>
      <c r="H622" s="855"/>
      <c r="I622" s="855"/>
      <c r="J622" s="855"/>
      <c r="K622" s="855"/>
      <c r="L622" s="855"/>
      <c r="M622" s="854"/>
      <c r="N622" s="854"/>
      <c r="O622" s="854"/>
      <c r="P622" s="854"/>
      <c r="Q622" s="854"/>
      <c r="R622" s="854"/>
      <c r="S622" s="854"/>
      <c r="T622" s="854"/>
      <c r="U622" s="854"/>
      <c r="V622" s="854"/>
      <c r="W622" s="854"/>
      <c r="X622" s="855"/>
      <c r="Y622" s="854"/>
      <c r="Z622" s="854"/>
      <c r="AA622" s="854"/>
      <c r="AB622" s="854"/>
      <c r="AC622" s="854"/>
      <c r="AD622" s="854"/>
      <c r="AE622" s="854"/>
      <c r="AF622" s="854"/>
    </row>
    <row r="623">
      <c r="A623" s="854"/>
      <c r="B623" s="854"/>
      <c r="C623" s="854"/>
      <c r="D623" s="855"/>
      <c r="E623" s="855"/>
      <c r="F623" s="855"/>
      <c r="G623" s="855"/>
      <c r="H623" s="855"/>
      <c r="I623" s="855"/>
      <c r="J623" s="855"/>
      <c r="K623" s="855"/>
      <c r="L623" s="855"/>
      <c r="M623" s="854"/>
      <c r="N623" s="854"/>
      <c r="O623" s="854"/>
      <c r="P623" s="854"/>
      <c r="Q623" s="854"/>
      <c r="R623" s="854"/>
      <c r="S623" s="854"/>
      <c r="T623" s="854"/>
      <c r="U623" s="854"/>
      <c r="V623" s="854"/>
      <c r="W623" s="854"/>
      <c r="X623" s="855"/>
      <c r="Y623" s="854"/>
      <c r="Z623" s="854"/>
      <c r="AA623" s="854"/>
      <c r="AB623" s="854"/>
      <c r="AC623" s="854"/>
      <c r="AD623" s="854"/>
      <c r="AE623" s="854"/>
      <c r="AF623" s="854"/>
    </row>
    <row r="624">
      <c r="A624" s="854"/>
      <c r="B624" s="854"/>
      <c r="C624" s="854"/>
      <c r="D624" s="855"/>
      <c r="E624" s="855"/>
      <c r="F624" s="855"/>
      <c r="G624" s="855"/>
      <c r="H624" s="855"/>
      <c r="I624" s="855"/>
      <c r="J624" s="855"/>
      <c r="K624" s="855"/>
      <c r="L624" s="855"/>
      <c r="M624" s="854"/>
      <c r="N624" s="854"/>
      <c r="O624" s="854"/>
      <c r="P624" s="854"/>
      <c r="Q624" s="854"/>
      <c r="R624" s="854"/>
      <c r="S624" s="854"/>
      <c r="T624" s="854"/>
      <c r="U624" s="854"/>
      <c r="V624" s="854"/>
      <c r="W624" s="854"/>
      <c r="X624" s="855"/>
      <c r="Y624" s="854"/>
      <c r="Z624" s="854"/>
      <c r="AA624" s="854"/>
      <c r="AB624" s="854"/>
      <c r="AC624" s="854"/>
      <c r="AD624" s="854"/>
      <c r="AE624" s="854"/>
      <c r="AF624" s="854"/>
    </row>
    <row r="625">
      <c r="A625" s="854"/>
      <c r="B625" s="854"/>
      <c r="C625" s="854"/>
      <c r="D625" s="855"/>
      <c r="E625" s="855"/>
      <c r="F625" s="855"/>
      <c r="G625" s="855"/>
      <c r="H625" s="855"/>
      <c r="I625" s="855"/>
      <c r="J625" s="855"/>
      <c r="K625" s="855"/>
      <c r="L625" s="855"/>
      <c r="M625" s="854"/>
      <c r="N625" s="854"/>
      <c r="O625" s="854"/>
      <c r="P625" s="854"/>
      <c r="Q625" s="854"/>
      <c r="R625" s="854"/>
      <c r="S625" s="854"/>
      <c r="T625" s="854"/>
      <c r="U625" s="854"/>
      <c r="V625" s="854"/>
      <c r="W625" s="854"/>
      <c r="X625" s="855"/>
      <c r="Y625" s="854"/>
      <c r="Z625" s="854"/>
      <c r="AA625" s="854"/>
      <c r="AB625" s="854"/>
      <c r="AC625" s="854"/>
      <c r="AD625" s="854"/>
      <c r="AE625" s="854"/>
      <c r="AF625" s="854"/>
    </row>
    <row r="626">
      <c r="A626" s="854"/>
      <c r="B626" s="854"/>
      <c r="C626" s="854"/>
      <c r="D626" s="855"/>
      <c r="E626" s="855"/>
      <c r="F626" s="855"/>
      <c r="G626" s="855"/>
      <c r="H626" s="855"/>
      <c r="I626" s="855"/>
      <c r="J626" s="855"/>
      <c r="K626" s="855"/>
      <c r="L626" s="855"/>
      <c r="M626" s="854"/>
      <c r="N626" s="854"/>
      <c r="O626" s="854"/>
      <c r="P626" s="854"/>
      <c r="Q626" s="854"/>
      <c r="R626" s="854"/>
      <c r="S626" s="854"/>
      <c r="T626" s="854"/>
      <c r="U626" s="854"/>
      <c r="V626" s="854"/>
      <c r="W626" s="854"/>
      <c r="X626" s="855"/>
      <c r="Y626" s="854"/>
      <c r="Z626" s="854"/>
      <c r="AA626" s="854"/>
      <c r="AB626" s="854"/>
      <c r="AC626" s="854"/>
      <c r="AD626" s="854"/>
      <c r="AE626" s="854"/>
      <c r="AF626" s="854"/>
    </row>
    <row r="627">
      <c r="A627" s="854"/>
      <c r="B627" s="854"/>
      <c r="C627" s="854"/>
      <c r="D627" s="855"/>
      <c r="E627" s="855"/>
      <c r="F627" s="855"/>
      <c r="G627" s="855"/>
      <c r="H627" s="855"/>
      <c r="I627" s="855"/>
      <c r="J627" s="855"/>
      <c r="K627" s="855"/>
      <c r="L627" s="855"/>
      <c r="M627" s="854"/>
      <c r="N627" s="854"/>
      <c r="O627" s="854"/>
      <c r="P627" s="854"/>
      <c r="Q627" s="854"/>
      <c r="R627" s="854"/>
      <c r="S627" s="854"/>
      <c r="T627" s="854"/>
      <c r="U627" s="854"/>
      <c r="V627" s="854"/>
      <c r="W627" s="854"/>
      <c r="X627" s="855"/>
      <c r="Y627" s="854"/>
      <c r="Z627" s="854"/>
      <c r="AA627" s="854"/>
      <c r="AB627" s="854"/>
      <c r="AC627" s="854"/>
      <c r="AD627" s="854"/>
      <c r="AE627" s="854"/>
      <c r="AF627" s="854"/>
    </row>
    <row r="628">
      <c r="A628" s="854"/>
      <c r="B628" s="854"/>
      <c r="C628" s="854"/>
      <c r="D628" s="855"/>
      <c r="E628" s="855"/>
      <c r="F628" s="855"/>
      <c r="G628" s="855"/>
      <c r="H628" s="855"/>
      <c r="I628" s="855"/>
      <c r="J628" s="855"/>
      <c r="K628" s="855"/>
      <c r="L628" s="855"/>
      <c r="M628" s="854"/>
      <c r="N628" s="854"/>
      <c r="O628" s="854"/>
      <c r="P628" s="854"/>
      <c r="Q628" s="854"/>
      <c r="R628" s="854"/>
      <c r="S628" s="854"/>
      <c r="T628" s="854"/>
      <c r="U628" s="854"/>
      <c r="V628" s="854"/>
      <c r="W628" s="854"/>
      <c r="X628" s="855"/>
      <c r="Y628" s="854"/>
      <c r="Z628" s="854"/>
      <c r="AA628" s="854"/>
      <c r="AB628" s="854"/>
      <c r="AC628" s="854"/>
      <c r="AD628" s="854"/>
      <c r="AE628" s="854"/>
      <c r="AF628" s="854"/>
    </row>
    <row r="629">
      <c r="A629" s="854"/>
      <c r="B629" s="854"/>
      <c r="C629" s="854"/>
      <c r="D629" s="855"/>
      <c r="E629" s="855"/>
      <c r="F629" s="855"/>
      <c r="G629" s="855"/>
      <c r="H629" s="855"/>
      <c r="I629" s="855"/>
      <c r="J629" s="855"/>
      <c r="K629" s="855"/>
      <c r="L629" s="855"/>
      <c r="M629" s="854"/>
      <c r="N629" s="854"/>
      <c r="O629" s="854"/>
      <c r="P629" s="854"/>
      <c r="Q629" s="854"/>
      <c r="R629" s="854"/>
      <c r="S629" s="854"/>
      <c r="T629" s="854"/>
      <c r="U629" s="854"/>
      <c r="V629" s="854"/>
      <c r="W629" s="854"/>
      <c r="X629" s="855"/>
      <c r="Y629" s="854"/>
      <c r="Z629" s="854"/>
      <c r="AA629" s="854"/>
      <c r="AB629" s="854"/>
      <c r="AC629" s="854"/>
      <c r="AD629" s="854"/>
      <c r="AE629" s="854"/>
      <c r="AF629" s="854"/>
    </row>
    <row r="630">
      <c r="A630" s="854"/>
      <c r="B630" s="854"/>
      <c r="C630" s="854"/>
      <c r="D630" s="855"/>
      <c r="E630" s="855"/>
      <c r="F630" s="855"/>
      <c r="G630" s="855"/>
      <c r="H630" s="855"/>
      <c r="I630" s="855"/>
      <c r="J630" s="855"/>
      <c r="K630" s="855"/>
      <c r="L630" s="855"/>
      <c r="M630" s="854"/>
      <c r="N630" s="854"/>
      <c r="O630" s="854"/>
      <c r="P630" s="854"/>
      <c r="Q630" s="854"/>
      <c r="R630" s="854"/>
      <c r="S630" s="854"/>
      <c r="T630" s="854"/>
      <c r="U630" s="854"/>
      <c r="V630" s="854"/>
      <c r="W630" s="854"/>
      <c r="X630" s="855"/>
      <c r="Y630" s="854"/>
      <c r="Z630" s="854"/>
      <c r="AA630" s="854"/>
      <c r="AB630" s="854"/>
      <c r="AC630" s="854"/>
      <c r="AD630" s="854"/>
      <c r="AE630" s="854"/>
      <c r="AF630" s="854"/>
    </row>
    <row r="631">
      <c r="A631" s="854"/>
      <c r="B631" s="854"/>
      <c r="C631" s="854"/>
      <c r="D631" s="855"/>
      <c r="E631" s="855"/>
      <c r="F631" s="855"/>
      <c r="G631" s="855"/>
      <c r="H631" s="855"/>
      <c r="I631" s="855"/>
      <c r="J631" s="855"/>
      <c r="K631" s="855"/>
      <c r="L631" s="855"/>
      <c r="M631" s="854"/>
      <c r="N631" s="854"/>
      <c r="O631" s="854"/>
      <c r="P631" s="854"/>
      <c r="Q631" s="854"/>
      <c r="R631" s="854"/>
      <c r="S631" s="854"/>
      <c r="T631" s="854"/>
      <c r="U631" s="854"/>
      <c r="V631" s="854"/>
      <c r="W631" s="854"/>
      <c r="X631" s="855"/>
      <c r="Y631" s="854"/>
      <c r="Z631" s="854"/>
      <c r="AA631" s="854"/>
      <c r="AB631" s="854"/>
      <c r="AC631" s="854"/>
      <c r="AD631" s="854"/>
      <c r="AE631" s="854"/>
      <c r="AF631" s="854"/>
    </row>
    <row r="632">
      <c r="A632" s="854"/>
      <c r="B632" s="854"/>
      <c r="C632" s="854"/>
      <c r="D632" s="855"/>
      <c r="E632" s="855"/>
      <c r="F632" s="855"/>
      <c r="G632" s="855"/>
      <c r="H632" s="855"/>
      <c r="I632" s="855"/>
      <c r="J632" s="855"/>
      <c r="K632" s="855"/>
      <c r="L632" s="855"/>
      <c r="M632" s="854"/>
      <c r="N632" s="854"/>
      <c r="O632" s="854"/>
      <c r="P632" s="854"/>
      <c r="Q632" s="854"/>
      <c r="R632" s="854"/>
      <c r="S632" s="854"/>
      <c r="T632" s="854"/>
      <c r="U632" s="854"/>
      <c r="V632" s="854"/>
      <c r="W632" s="854"/>
      <c r="X632" s="855"/>
      <c r="Y632" s="854"/>
      <c r="Z632" s="854"/>
      <c r="AA632" s="854"/>
      <c r="AB632" s="854"/>
      <c r="AC632" s="854"/>
      <c r="AD632" s="854"/>
      <c r="AE632" s="854"/>
      <c r="AF632" s="854"/>
    </row>
    <row r="633">
      <c r="A633" s="854"/>
      <c r="B633" s="854"/>
      <c r="C633" s="854"/>
      <c r="D633" s="855"/>
      <c r="E633" s="855"/>
      <c r="F633" s="855"/>
      <c r="G633" s="855"/>
      <c r="H633" s="855"/>
      <c r="I633" s="855"/>
      <c r="J633" s="855"/>
      <c r="K633" s="855"/>
      <c r="L633" s="855"/>
      <c r="M633" s="854"/>
      <c r="N633" s="854"/>
      <c r="O633" s="854"/>
      <c r="P633" s="854"/>
      <c r="Q633" s="854"/>
      <c r="R633" s="854"/>
      <c r="S633" s="854"/>
      <c r="T633" s="854"/>
      <c r="U633" s="854"/>
      <c r="V633" s="854"/>
      <c r="W633" s="854"/>
      <c r="X633" s="855"/>
      <c r="Y633" s="854"/>
      <c r="Z633" s="854"/>
      <c r="AA633" s="854"/>
      <c r="AB633" s="854"/>
      <c r="AC633" s="854"/>
      <c r="AD633" s="854"/>
      <c r="AE633" s="854"/>
      <c r="AF633" s="854"/>
    </row>
    <row r="634">
      <c r="A634" s="854"/>
      <c r="B634" s="854"/>
      <c r="C634" s="854"/>
      <c r="D634" s="855"/>
      <c r="E634" s="855"/>
      <c r="F634" s="855"/>
      <c r="G634" s="855"/>
      <c r="H634" s="855"/>
      <c r="I634" s="855"/>
      <c r="J634" s="855"/>
      <c r="K634" s="855"/>
      <c r="L634" s="855"/>
      <c r="M634" s="854"/>
      <c r="N634" s="854"/>
      <c r="O634" s="854"/>
      <c r="P634" s="854"/>
      <c r="Q634" s="854"/>
      <c r="R634" s="854"/>
      <c r="S634" s="854"/>
      <c r="T634" s="854"/>
      <c r="U634" s="854"/>
      <c r="V634" s="854"/>
      <c r="W634" s="854"/>
      <c r="X634" s="855"/>
      <c r="Y634" s="854"/>
      <c r="Z634" s="854"/>
      <c r="AA634" s="854"/>
      <c r="AB634" s="854"/>
      <c r="AC634" s="854"/>
      <c r="AD634" s="854"/>
      <c r="AE634" s="854"/>
      <c r="AF634" s="854"/>
    </row>
    <row r="635">
      <c r="A635" s="854"/>
      <c r="B635" s="854"/>
      <c r="C635" s="854"/>
      <c r="D635" s="855"/>
      <c r="E635" s="855"/>
      <c r="F635" s="855"/>
      <c r="G635" s="855"/>
      <c r="H635" s="855"/>
      <c r="I635" s="855"/>
      <c r="J635" s="855"/>
      <c r="K635" s="855"/>
      <c r="L635" s="855"/>
      <c r="M635" s="854"/>
      <c r="N635" s="854"/>
      <c r="O635" s="854"/>
      <c r="P635" s="854"/>
      <c r="Q635" s="854"/>
      <c r="R635" s="854"/>
      <c r="S635" s="854"/>
      <c r="T635" s="854"/>
      <c r="U635" s="854"/>
      <c r="V635" s="854"/>
      <c r="W635" s="854"/>
      <c r="X635" s="855"/>
      <c r="Y635" s="854"/>
      <c r="Z635" s="854"/>
      <c r="AA635" s="854"/>
      <c r="AB635" s="854"/>
      <c r="AC635" s="854"/>
      <c r="AD635" s="854"/>
      <c r="AE635" s="854"/>
      <c r="AF635" s="854"/>
    </row>
    <row r="636">
      <c r="A636" s="854"/>
      <c r="B636" s="854"/>
      <c r="C636" s="854"/>
      <c r="D636" s="855"/>
      <c r="E636" s="855"/>
      <c r="F636" s="855"/>
      <c r="G636" s="855"/>
      <c r="H636" s="855"/>
      <c r="I636" s="855"/>
      <c r="J636" s="855"/>
      <c r="K636" s="855"/>
      <c r="L636" s="855"/>
      <c r="M636" s="854"/>
      <c r="N636" s="854"/>
      <c r="O636" s="854"/>
      <c r="P636" s="854"/>
      <c r="Q636" s="854"/>
      <c r="R636" s="854"/>
      <c r="S636" s="854"/>
      <c r="T636" s="854"/>
      <c r="U636" s="854"/>
      <c r="V636" s="854"/>
      <c r="W636" s="854"/>
      <c r="X636" s="855"/>
      <c r="Y636" s="854"/>
      <c r="Z636" s="854"/>
      <c r="AA636" s="854"/>
      <c r="AB636" s="854"/>
      <c r="AC636" s="854"/>
      <c r="AD636" s="854"/>
      <c r="AE636" s="854"/>
      <c r="AF636" s="854"/>
    </row>
    <row r="637">
      <c r="A637" s="854"/>
      <c r="B637" s="854"/>
      <c r="C637" s="854"/>
      <c r="D637" s="855"/>
      <c r="E637" s="855"/>
      <c r="F637" s="855"/>
      <c r="G637" s="855"/>
      <c r="H637" s="855"/>
      <c r="I637" s="855"/>
      <c r="J637" s="855"/>
      <c r="K637" s="855"/>
      <c r="L637" s="855"/>
      <c r="M637" s="854"/>
      <c r="N637" s="854"/>
      <c r="O637" s="854"/>
      <c r="P637" s="854"/>
      <c r="Q637" s="854"/>
      <c r="R637" s="854"/>
      <c r="S637" s="854"/>
      <c r="T637" s="854"/>
      <c r="U637" s="854"/>
      <c r="V637" s="854"/>
      <c r="W637" s="854"/>
      <c r="X637" s="855"/>
      <c r="Y637" s="854"/>
      <c r="Z637" s="854"/>
      <c r="AA637" s="854"/>
      <c r="AB637" s="854"/>
      <c r="AC637" s="854"/>
      <c r="AD637" s="854"/>
      <c r="AE637" s="854"/>
      <c r="AF637" s="854"/>
    </row>
    <row r="638">
      <c r="A638" s="854"/>
      <c r="B638" s="854"/>
      <c r="C638" s="854"/>
      <c r="D638" s="855"/>
      <c r="E638" s="855"/>
      <c r="F638" s="855"/>
      <c r="G638" s="855"/>
      <c r="H638" s="855"/>
      <c r="I638" s="855"/>
      <c r="J638" s="855"/>
      <c r="K638" s="855"/>
      <c r="L638" s="855"/>
      <c r="M638" s="854"/>
      <c r="N638" s="854"/>
      <c r="O638" s="854"/>
      <c r="P638" s="854"/>
      <c r="Q638" s="854"/>
      <c r="R638" s="854"/>
      <c r="S638" s="854"/>
      <c r="T638" s="854"/>
      <c r="U638" s="854"/>
      <c r="V638" s="854"/>
      <c r="W638" s="854"/>
      <c r="X638" s="855"/>
      <c r="Y638" s="854"/>
      <c r="Z638" s="854"/>
      <c r="AA638" s="854"/>
      <c r="AB638" s="854"/>
      <c r="AC638" s="854"/>
      <c r="AD638" s="854"/>
      <c r="AE638" s="854"/>
      <c r="AF638" s="854"/>
    </row>
    <row r="639">
      <c r="A639" s="854"/>
      <c r="B639" s="854"/>
      <c r="C639" s="854"/>
      <c r="D639" s="855"/>
      <c r="E639" s="855"/>
      <c r="F639" s="855"/>
      <c r="G639" s="855"/>
      <c r="H639" s="855"/>
      <c r="I639" s="855"/>
      <c r="J639" s="855"/>
      <c r="K639" s="855"/>
      <c r="L639" s="855"/>
      <c r="M639" s="854"/>
      <c r="N639" s="854"/>
      <c r="O639" s="854"/>
      <c r="P639" s="854"/>
      <c r="Q639" s="854"/>
      <c r="R639" s="854"/>
      <c r="S639" s="854"/>
      <c r="T639" s="854"/>
      <c r="U639" s="854"/>
      <c r="V639" s="854"/>
      <c r="W639" s="854"/>
      <c r="X639" s="855"/>
      <c r="Y639" s="854"/>
      <c r="Z639" s="854"/>
      <c r="AA639" s="854"/>
      <c r="AB639" s="854"/>
      <c r="AC639" s="854"/>
      <c r="AD639" s="854"/>
      <c r="AE639" s="854"/>
      <c r="AF639" s="854"/>
    </row>
    <row r="640">
      <c r="A640" s="854"/>
      <c r="B640" s="854"/>
      <c r="C640" s="854"/>
      <c r="D640" s="855"/>
      <c r="E640" s="855"/>
      <c r="F640" s="855"/>
      <c r="G640" s="855"/>
      <c r="H640" s="855"/>
      <c r="I640" s="855"/>
      <c r="J640" s="855"/>
      <c r="K640" s="855"/>
      <c r="L640" s="855"/>
      <c r="M640" s="854"/>
      <c r="N640" s="854"/>
      <c r="O640" s="854"/>
      <c r="P640" s="854"/>
      <c r="Q640" s="854"/>
      <c r="R640" s="854"/>
      <c r="S640" s="854"/>
      <c r="T640" s="854"/>
      <c r="U640" s="854"/>
      <c r="V640" s="854"/>
      <c r="W640" s="854"/>
      <c r="X640" s="855"/>
      <c r="Y640" s="854"/>
      <c r="Z640" s="854"/>
      <c r="AA640" s="854"/>
      <c r="AB640" s="854"/>
      <c r="AC640" s="854"/>
      <c r="AD640" s="854"/>
      <c r="AE640" s="854"/>
      <c r="AF640" s="854"/>
    </row>
    <row r="641">
      <c r="A641" s="854"/>
      <c r="B641" s="854"/>
      <c r="C641" s="854"/>
      <c r="D641" s="855"/>
      <c r="E641" s="855"/>
      <c r="F641" s="855"/>
      <c r="G641" s="855"/>
      <c r="H641" s="855"/>
      <c r="I641" s="855"/>
      <c r="J641" s="855"/>
      <c r="K641" s="855"/>
      <c r="L641" s="855"/>
      <c r="M641" s="854"/>
      <c r="N641" s="854"/>
      <c r="O641" s="854"/>
      <c r="P641" s="854"/>
      <c r="Q641" s="854"/>
      <c r="R641" s="854"/>
      <c r="S641" s="854"/>
      <c r="T641" s="854"/>
      <c r="U641" s="854"/>
      <c r="V641" s="854"/>
      <c r="W641" s="854"/>
      <c r="X641" s="855"/>
      <c r="Y641" s="854"/>
      <c r="Z641" s="854"/>
      <c r="AA641" s="854"/>
      <c r="AB641" s="854"/>
      <c r="AC641" s="854"/>
      <c r="AD641" s="854"/>
      <c r="AE641" s="854"/>
      <c r="AF641" s="854"/>
    </row>
    <row r="642">
      <c r="A642" s="854"/>
      <c r="B642" s="854"/>
      <c r="C642" s="854"/>
      <c r="D642" s="855"/>
      <c r="E642" s="855"/>
      <c r="F642" s="855"/>
      <c r="G642" s="855"/>
      <c r="H642" s="855"/>
      <c r="I642" s="855"/>
      <c r="J642" s="855"/>
      <c r="K642" s="855"/>
      <c r="L642" s="855"/>
      <c r="M642" s="854"/>
      <c r="N642" s="854"/>
      <c r="O642" s="854"/>
      <c r="P642" s="854"/>
      <c r="Q642" s="854"/>
      <c r="R642" s="854"/>
      <c r="S642" s="854"/>
      <c r="T642" s="854"/>
      <c r="U642" s="854"/>
      <c r="V642" s="854"/>
      <c r="W642" s="854"/>
      <c r="X642" s="855"/>
      <c r="Y642" s="854"/>
      <c r="Z642" s="854"/>
      <c r="AA642" s="854"/>
      <c r="AB642" s="854"/>
      <c r="AC642" s="854"/>
      <c r="AD642" s="854"/>
      <c r="AE642" s="854"/>
      <c r="AF642" s="854"/>
    </row>
    <row r="643">
      <c r="A643" s="854"/>
      <c r="B643" s="854"/>
      <c r="C643" s="854"/>
      <c r="D643" s="855"/>
      <c r="E643" s="855"/>
      <c r="F643" s="855"/>
      <c r="G643" s="855"/>
      <c r="H643" s="855"/>
      <c r="I643" s="855"/>
      <c r="J643" s="855"/>
      <c r="K643" s="855"/>
      <c r="L643" s="855"/>
      <c r="M643" s="854"/>
      <c r="N643" s="854"/>
      <c r="O643" s="854"/>
      <c r="P643" s="854"/>
      <c r="Q643" s="854"/>
      <c r="R643" s="854"/>
      <c r="S643" s="854"/>
      <c r="T643" s="854"/>
      <c r="U643" s="854"/>
      <c r="V643" s="854"/>
      <c r="W643" s="854"/>
      <c r="X643" s="855"/>
      <c r="Y643" s="854"/>
      <c r="Z643" s="854"/>
      <c r="AA643" s="854"/>
      <c r="AB643" s="854"/>
      <c r="AC643" s="854"/>
      <c r="AD643" s="854"/>
      <c r="AE643" s="854"/>
      <c r="AF643" s="854"/>
    </row>
    <row r="644">
      <c r="A644" s="854"/>
      <c r="B644" s="854"/>
      <c r="C644" s="854"/>
      <c r="D644" s="855"/>
      <c r="E644" s="855"/>
      <c r="F644" s="855"/>
      <c r="G644" s="855"/>
      <c r="H644" s="855"/>
      <c r="I644" s="855"/>
      <c r="J644" s="855"/>
      <c r="K644" s="855"/>
      <c r="L644" s="855"/>
      <c r="M644" s="854"/>
      <c r="N644" s="854"/>
      <c r="O644" s="854"/>
      <c r="P644" s="854"/>
      <c r="Q644" s="854"/>
      <c r="R644" s="854"/>
      <c r="S644" s="854"/>
      <c r="T644" s="854"/>
      <c r="U644" s="854"/>
      <c r="V644" s="854"/>
      <c r="W644" s="854"/>
      <c r="X644" s="855"/>
      <c r="Y644" s="854"/>
      <c r="Z644" s="854"/>
      <c r="AA644" s="854"/>
      <c r="AB644" s="854"/>
      <c r="AC644" s="854"/>
      <c r="AD644" s="854"/>
      <c r="AE644" s="854"/>
      <c r="AF644" s="854"/>
    </row>
    <row r="645">
      <c r="A645" s="854"/>
      <c r="B645" s="854"/>
      <c r="C645" s="854"/>
      <c r="D645" s="855"/>
      <c r="E645" s="855"/>
      <c r="F645" s="855"/>
      <c r="G645" s="855"/>
      <c r="H645" s="855"/>
      <c r="I645" s="855"/>
      <c r="J645" s="855"/>
      <c r="K645" s="855"/>
      <c r="L645" s="855"/>
      <c r="M645" s="854"/>
      <c r="N645" s="854"/>
      <c r="O645" s="854"/>
      <c r="P645" s="854"/>
      <c r="Q645" s="854"/>
      <c r="R645" s="854"/>
      <c r="S645" s="854"/>
      <c r="T645" s="854"/>
      <c r="U645" s="854"/>
      <c r="V645" s="854"/>
      <c r="W645" s="854"/>
      <c r="X645" s="855"/>
      <c r="Y645" s="854"/>
      <c r="Z645" s="854"/>
      <c r="AA645" s="854"/>
      <c r="AB645" s="854"/>
      <c r="AC645" s="854"/>
      <c r="AD645" s="854"/>
      <c r="AE645" s="854"/>
      <c r="AF645" s="854"/>
    </row>
    <row r="646">
      <c r="A646" s="854"/>
      <c r="B646" s="854"/>
      <c r="C646" s="854"/>
      <c r="D646" s="855"/>
      <c r="E646" s="855"/>
      <c r="F646" s="855"/>
      <c r="G646" s="855"/>
      <c r="H646" s="855"/>
      <c r="I646" s="855"/>
      <c r="J646" s="855"/>
      <c r="K646" s="855"/>
      <c r="L646" s="855"/>
      <c r="M646" s="854"/>
      <c r="N646" s="854"/>
      <c r="O646" s="854"/>
      <c r="P646" s="854"/>
      <c r="Q646" s="854"/>
      <c r="R646" s="854"/>
      <c r="S646" s="854"/>
      <c r="T646" s="854"/>
      <c r="U646" s="854"/>
      <c r="V646" s="854"/>
      <c r="W646" s="854"/>
      <c r="X646" s="855"/>
      <c r="Y646" s="854"/>
      <c r="Z646" s="854"/>
      <c r="AA646" s="854"/>
      <c r="AB646" s="854"/>
      <c r="AC646" s="854"/>
      <c r="AD646" s="854"/>
      <c r="AE646" s="854"/>
      <c r="AF646" s="854"/>
    </row>
    <row r="647">
      <c r="A647" s="854"/>
      <c r="B647" s="854"/>
      <c r="C647" s="854"/>
      <c r="D647" s="855"/>
      <c r="E647" s="855"/>
      <c r="F647" s="855"/>
      <c r="G647" s="855"/>
      <c r="H647" s="855"/>
      <c r="I647" s="855"/>
      <c r="J647" s="855"/>
      <c r="K647" s="855"/>
      <c r="L647" s="855"/>
      <c r="M647" s="854"/>
      <c r="N647" s="854"/>
      <c r="O647" s="854"/>
      <c r="P647" s="854"/>
      <c r="Q647" s="854"/>
      <c r="R647" s="854"/>
      <c r="S647" s="854"/>
      <c r="T647" s="854"/>
      <c r="U647" s="854"/>
      <c r="V647" s="854"/>
      <c r="W647" s="854"/>
      <c r="X647" s="855"/>
      <c r="Y647" s="854"/>
      <c r="Z647" s="854"/>
      <c r="AA647" s="854"/>
      <c r="AB647" s="854"/>
      <c r="AC647" s="854"/>
      <c r="AD647" s="854"/>
      <c r="AE647" s="854"/>
      <c r="AF647" s="854"/>
    </row>
    <row r="648">
      <c r="A648" s="854"/>
      <c r="B648" s="854"/>
      <c r="C648" s="854"/>
      <c r="D648" s="855"/>
      <c r="E648" s="855"/>
      <c r="F648" s="855"/>
      <c r="G648" s="855"/>
      <c r="H648" s="855"/>
      <c r="I648" s="855"/>
      <c r="J648" s="855"/>
      <c r="K648" s="855"/>
      <c r="L648" s="855"/>
      <c r="M648" s="854"/>
      <c r="N648" s="854"/>
      <c r="O648" s="854"/>
      <c r="P648" s="854"/>
      <c r="Q648" s="854"/>
      <c r="R648" s="854"/>
      <c r="S648" s="854"/>
      <c r="T648" s="854"/>
      <c r="U648" s="854"/>
      <c r="V648" s="854"/>
      <c r="W648" s="854"/>
      <c r="X648" s="855"/>
      <c r="Y648" s="854"/>
      <c r="Z648" s="854"/>
      <c r="AA648" s="854"/>
      <c r="AB648" s="854"/>
      <c r="AC648" s="854"/>
      <c r="AD648" s="854"/>
      <c r="AE648" s="854"/>
      <c r="AF648" s="854"/>
    </row>
    <row r="649">
      <c r="A649" s="854"/>
      <c r="B649" s="854"/>
      <c r="C649" s="854"/>
      <c r="D649" s="855"/>
      <c r="E649" s="855"/>
      <c r="F649" s="855"/>
      <c r="G649" s="855"/>
      <c r="H649" s="855"/>
      <c r="I649" s="855"/>
      <c r="J649" s="855"/>
      <c r="K649" s="855"/>
      <c r="L649" s="855"/>
      <c r="M649" s="854"/>
      <c r="N649" s="854"/>
      <c r="O649" s="854"/>
      <c r="P649" s="854"/>
      <c r="Q649" s="854"/>
      <c r="R649" s="854"/>
      <c r="S649" s="854"/>
      <c r="T649" s="854"/>
      <c r="U649" s="854"/>
      <c r="V649" s="854"/>
      <c r="W649" s="854"/>
      <c r="X649" s="855"/>
      <c r="Y649" s="854"/>
      <c r="Z649" s="854"/>
      <c r="AA649" s="854"/>
      <c r="AB649" s="854"/>
      <c r="AC649" s="854"/>
      <c r="AD649" s="854"/>
      <c r="AE649" s="854"/>
      <c r="AF649" s="854"/>
    </row>
    <row r="650">
      <c r="A650" s="854"/>
      <c r="B650" s="854"/>
      <c r="C650" s="854"/>
      <c r="D650" s="855"/>
      <c r="E650" s="855"/>
      <c r="F650" s="855"/>
      <c r="G650" s="855"/>
      <c r="H650" s="855"/>
      <c r="I650" s="855"/>
      <c r="J650" s="855"/>
      <c r="K650" s="855"/>
      <c r="L650" s="855"/>
      <c r="M650" s="854"/>
      <c r="N650" s="854"/>
      <c r="O650" s="854"/>
      <c r="P650" s="854"/>
      <c r="Q650" s="854"/>
      <c r="R650" s="854"/>
      <c r="S650" s="854"/>
      <c r="T650" s="854"/>
      <c r="U650" s="854"/>
      <c r="V650" s="854"/>
      <c r="W650" s="854"/>
      <c r="X650" s="855"/>
      <c r="Y650" s="854"/>
      <c r="Z650" s="854"/>
      <c r="AA650" s="854"/>
      <c r="AB650" s="854"/>
      <c r="AC650" s="854"/>
      <c r="AD650" s="854"/>
      <c r="AE650" s="854"/>
      <c r="AF650" s="854"/>
    </row>
    <row r="651">
      <c r="A651" s="854"/>
      <c r="B651" s="854"/>
      <c r="C651" s="854"/>
      <c r="D651" s="855"/>
      <c r="E651" s="855"/>
      <c r="F651" s="855"/>
      <c r="G651" s="855"/>
      <c r="H651" s="855"/>
      <c r="I651" s="855"/>
      <c r="J651" s="855"/>
      <c r="K651" s="855"/>
      <c r="L651" s="855"/>
      <c r="M651" s="854"/>
      <c r="N651" s="854"/>
      <c r="O651" s="854"/>
      <c r="P651" s="854"/>
      <c r="Q651" s="854"/>
      <c r="R651" s="854"/>
      <c r="S651" s="854"/>
      <c r="T651" s="854"/>
      <c r="U651" s="854"/>
      <c r="V651" s="854"/>
      <c r="W651" s="854"/>
      <c r="X651" s="855"/>
      <c r="Y651" s="854"/>
      <c r="Z651" s="854"/>
      <c r="AA651" s="854"/>
      <c r="AB651" s="854"/>
      <c r="AC651" s="854"/>
      <c r="AD651" s="854"/>
      <c r="AE651" s="854"/>
      <c r="AF651" s="854"/>
    </row>
    <row r="652">
      <c r="A652" s="854"/>
      <c r="B652" s="854"/>
      <c r="C652" s="854"/>
      <c r="D652" s="855"/>
      <c r="E652" s="855"/>
      <c r="F652" s="855"/>
      <c r="G652" s="855"/>
      <c r="H652" s="855"/>
      <c r="I652" s="855"/>
      <c r="J652" s="855"/>
      <c r="K652" s="855"/>
      <c r="L652" s="855"/>
      <c r="M652" s="854"/>
      <c r="N652" s="854"/>
      <c r="O652" s="854"/>
      <c r="P652" s="854"/>
      <c r="Q652" s="854"/>
      <c r="R652" s="854"/>
      <c r="S652" s="854"/>
      <c r="T652" s="854"/>
      <c r="U652" s="854"/>
      <c r="V652" s="854"/>
      <c r="W652" s="854"/>
      <c r="X652" s="855"/>
      <c r="Y652" s="854"/>
      <c r="Z652" s="854"/>
      <c r="AA652" s="854"/>
      <c r="AB652" s="854"/>
      <c r="AC652" s="854"/>
      <c r="AD652" s="854"/>
      <c r="AE652" s="854"/>
      <c r="AF652" s="854"/>
    </row>
    <row r="653">
      <c r="A653" s="854"/>
      <c r="B653" s="854"/>
      <c r="C653" s="854"/>
      <c r="D653" s="855"/>
      <c r="E653" s="855"/>
      <c r="F653" s="855"/>
      <c r="G653" s="855"/>
      <c r="H653" s="855"/>
      <c r="I653" s="855"/>
      <c r="J653" s="855"/>
      <c r="K653" s="855"/>
      <c r="L653" s="855"/>
      <c r="M653" s="854"/>
      <c r="N653" s="854"/>
      <c r="O653" s="854"/>
      <c r="P653" s="854"/>
      <c r="Q653" s="854"/>
      <c r="R653" s="854"/>
      <c r="S653" s="854"/>
      <c r="T653" s="854"/>
      <c r="U653" s="854"/>
      <c r="V653" s="854"/>
      <c r="W653" s="854"/>
      <c r="X653" s="855"/>
      <c r="Y653" s="854"/>
      <c r="Z653" s="854"/>
      <c r="AA653" s="854"/>
      <c r="AB653" s="854"/>
      <c r="AC653" s="854"/>
      <c r="AD653" s="854"/>
      <c r="AE653" s="854"/>
      <c r="AF653" s="854"/>
    </row>
    <row r="654">
      <c r="A654" s="854"/>
      <c r="B654" s="854"/>
      <c r="C654" s="854"/>
      <c r="D654" s="855"/>
      <c r="E654" s="855"/>
      <c r="F654" s="855"/>
      <c r="G654" s="855"/>
      <c r="H654" s="855"/>
      <c r="I654" s="855"/>
      <c r="J654" s="855"/>
      <c r="K654" s="855"/>
      <c r="L654" s="855"/>
      <c r="M654" s="854"/>
      <c r="N654" s="854"/>
      <c r="O654" s="854"/>
      <c r="P654" s="854"/>
      <c r="Q654" s="854"/>
      <c r="R654" s="854"/>
      <c r="S654" s="854"/>
      <c r="T654" s="854"/>
      <c r="U654" s="854"/>
      <c r="V654" s="854"/>
      <c r="W654" s="854"/>
      <c r="X654" s="855"/>
      <c r="Y654" s="854"/>
      <c r="Z654" s="854"/>
      <c r="AA654" s="854"/>
      <c r="AB654" s="854"/>
      <c r="AC654" s="854"/>
      <c r="AD654" s="854"/>
      <c r="AE654" s="854"/>
      <c r="AF654" s="854"/>
    </row>
    <row r="655">
      <c r="A655" s="854"/>
      <c r="B655" s="854"/>
      <c r="C655" s="854"/>
      <c r="D655" s="855"/>
      <c r="E655" s="855"/>
      <c r="F655" s="855"/>
      <c r="G655" s="855"/>
      <c r="H655" s="855"/>
      <c r="I655" s="855"/>
      <c r="J655" s="855"/>
      <c r="K655" s="855"/>
      <c r="L655" s="855"/>
      <c r="M655" s="854"/>
      <c r="N655" s="854"/>
      <c r="O655" s="854"/>
      <c r="P655" s="854"/>
      <c r="Q655" s="854"/>
      <c r="R655" s="854"/>
      <c r="S655" s="854"/>
      <c r="T655" s="854"/>
      <c r="U655" s="854"/>
      <c r="V655" s="854"/>
      <c r="W655" s="854"/>
      <c r="X655" s="855"/>
      <c r="Y655" s="854"/>
      <c r="Z655" s="854"/>
      <c r="AA655" s="854"/>
      <c r="AB655" s="854"/>
      <c r="AC655" s="854"/>
      <c r="AD655" s="854"/>
      <c r="AE655" s="854"/>
      <c r="AF655" s="854"/>
    </row>
    <row r="656">
      <c r="A656" s="854"/>
      <c r="B656" s="854"/>
      <c r="C656" s="854"/>
      <c r="D656" s="855"/>
      <c r="E656" s="855"/>
      <c r="F656" s="855"/>
      <c r="G656" s="855"/>
      <c r="H656" s="855"/>
      <c r="I656" s="855"/>
      <c r="J656" s="855"/>
      <c r="K656" s="855"/>
      <c r="L656" s="855"/>
      <c r="M656" s="854"/>
      <c r="N656" s="854"/>
      <c r="O656" s="854"/>
      <c r="P656" s="854"/>
      <c r="Q656" s="854"/>
      <c r="R656" s="854"/>
      <c r="S656" s="854"/>
      <c r="T656" s="854"/>
      <c r="U656" s="854"/>
      <c r="V656" s="854"/>
      <c r="W656" s="854"/>
      <c r="X656" s="855"/>
      <c r="Y656" s="854"/>
      <c r="Z656" s="854"/>
      <c r="AA656" s="854"/>
      <c r="AB656" s="854"/>
      <c r="AC656" s="854"/>
      <c r="AD656" s="854"/>
      <c r="AE656" s="854"/>
      <c r="AF656" s="854"/>
    </row>
    <row r="657">
      <c r="A657" s="854"/>
      <c r="B657" s="854"/>
      <c r="C657" s="854"/>
      <c r="D657" s="855"/>
      <c r="E657" s="855"/>
      <c r="F657" s="855"/>
      <c r="G657" s="855"/>
      <c r="H657" s="855"/>
      <c r="I657" s="855"/>
      <c r="J657" s="855"/>
      <c r="K657" s="855"/>
      <c r="L657" s="855"/>
      <c r="M657" s="854"/>
      <c r="N657" s="854"/>
      <c r="O657" s="854"/>
      <c r="P657" s="854"/>
      <c r="Q657" s="854"/>
      <c r="R657" s="854"/>
      <c r="S657" s="854"/>
      <c r="T657" s="854"/>
      <c r="U657" s="854"/>
      <c r="V657" s="854"/>
      <c r="W657" s="854"/>
      <c r="X657" s="855"/>
      <c r="Y657" s="854"/>
      <c r="Z657" s="854"/>
      <c r="AA657" s="854"/>
      <c r="AB657" s="854"/>
      <c r="AC657" s="854"/>
      <c r="AD657" s="854"/>
      <c r="AE657" s="854"/>
      <c r="AF657" s="854"/>
    </row>
    <row r="658">
      <c r="A658" s="854"/>
      <c r="B658" s="854"/>
      <c r="C658" s="854"/>
      <c r="D658" s="855"/>
      <c r="E658" s="855"/>
      <c r="F658" s="855"/>
      <c r="G658" s="855"/>
      <c r="H658" s="855"/>
      <c r="I658" s="855"/>
      <c r="J658" s="855"/>
      <c r="K658" s="855"/>
      <c r="L658" s="855"/>
      <c r="M658" s="854"/>
      <c r="N658" s="854"/>
      <c r="O658" s="854"/>
      <c r="P658" s="854"/>
      <c r="Q658" s="854"/>
      <c r="R658" s="854"/>
      <c r="S658" s="854"/>
      <c r="T658" s="854"/>
      <c r="U658" s="854"/>
      <c r="V658" s="854"/>
      <c r="W658" s="854"/>
      <c r="X658" s="855"/>
      <c r="Y658" s="854"/>
      <c r="Z658" s="854"/>
      <c r="AA658" s="854"/>
      <c r="AB658" s="854"/>
      <c r="AC658" s="854"/>
      <c r="AD658" s="854"/>
      <c r="AE658" s="854"/>
      <c r="AF658" s="854"/>
    </row>
    <row r="659">
      <c r="A659" s="854"/>
      <c r="B659" s="854"/>
      <c r="C659" s="854"/>
      <c r="D659" s="855"/>
      <c r="E659" s="855"/>
      <c r="F659" s="855"/>
      <c r="G659" s="855"/>
      <c r="H659" s="855"/>
      <c r="I659" s="855"/>
      <c r="J659" s="855"/>
      <c r="K659" s="855"/>
      <c r="L659" s="855"/>
      <c r="M659" s="854"/>
      <c r="N659" s="854"/>
      <c r="O659" s="854"/>
      <c r="P659" s="854"/>
      <c r="Q659" s="854"/>
      <c r="R659" s="854"/>
      <c r="S659" s="854"/>
      <c r="T659" s="854"/>
      <c r="U659" s="854"/>
      <c r="V659" s="854"/>
      <c r="W659" s="854"/>
      <c r="X659" s="855"/>
      <c r="Y659" s="854"/>
      <c r="Z659" s="854"/>
      <c r="AA659" s="854"/>
      <c r="AB659" s="854"/>
      <c r="AC659" s="854"/>
      <c r="AD659" s="854"/>
      <c r="AE659" s="854"/>
      <c r="AF659" s="854"/>
    </row>
    <row r="660">
      <c r="A660" s="854"/>
      <c r="B660" s="854"/>
      <c r="C660" s="854"/>
      <c r="D660" s="855"/>
      <c r="E660" s="855"/>
      <c r="F660" s="855"/>
      <c r="G660" s="855"/>
      <c r="H660" s="855"/>
      <c r="I660" s="855"/>
      <c r="J660" s="855"/>
      <c r="K660" s="855"/>
      <c r="L660" s="855"/>
      <c r="M660" s="854"/>
      <c r="N660" s="854"/>
      <c r="O660" s="854"/>
      <c r="P660" s="854"/>
      <c r="Q660" s="854"/>
      <c r="R660" s="854"/>
      <c r="S660" s="854"/>
      <c r="T660" s="854"/>
      <c r="U660" s="854"/>
      <c r="V660" s="854"/>
      <c r="W660" s="854"/>
      <c r="X660" s="855"/>
      <c r="Y660" s="854"/>
      <c r="Z660" s="854"/>
      <c r="AA660" s="854"/>
      <c r="AB660" s="854"/>
      <c r="AC660" s="854"/>
      <c r="AD660" s="854"/>
      <c r="AE660" s="854"/>
      <c r="AF660" s="854"/>
    </row>
    <row r="661">
      <c r="A661" s="854"/>
      <c r="B661" s="854"/>
      <c r="C661" s="854"/>
      <c r="D661" s="855"/>
      <c r="E661" s="855"/>
      <c r="F661" s="855"/>
      <c r="G661" s="855"/>
      <c r="H661" s="855"/>
      <c r="I661" s="855"/>
      <c r="J661" s="855"/>
      <c r="K661" s="855"/>
      <c r="L661" s="855"/>
      <c r="M661" s="854"/>
      <c r="N661" s="854"/>
      <c r="O661" s="854"/>
      <c r="P661" s="854"/>
      <c r="Q661" s="854"/>
      <c r="R661" s="854"/>
      <c r="S661" s="854"/>
      <c r="T661" s="854"/>
      <c r="U661" s="854"/>
      <c r="V661" s="854"/>
      <c r="W661" s="854"/>
      <c r="X661" s="855"/>
      <c r="Y661" s="854"/>
      <c r="Z661" s="854"/>
      <c r="AA661" s="854"/>
      <c r="AB661" s="854"/>
      <c r="AC661" s="854"/>
      <c r="AD661" s="854"/>
      <c r="AE661" s="854"/>
      <c r="AF661" s="854"/>
    </row>
    <row r="662">
      <c r="A662" s="854"/>
      <c r="B662" s="854"/>
      <c r="C662" s="854"/>
      <c r="D662" s="855"/>
      <c r="E662" s="855"/>
      <c r="F662" s="855"/>
      <c r="G662" s="855"/>
      <c r="H662" s="855"/>
      <c r="I662" s="855"/>
      <c r="J662" s="855"/>
      <c r="K662" s="855"/>
      <c r="L662" s="855"/>
      <c r="M662" s="854"/>
      <c r="N662" s="854"/>
      <c r="O662" s="854"/>
      <c r="P662" s="854"/>
      <c r="Q662" s="854"/>
      <c r="R662" s="854"/>
      <c r="S662" s="854"/>
      <c r="T662" s="854"/>
      <c r="U662" s="854"/>
      <c r="V662" s="854"/>
      <c r="W662" s="854"/>
      <c r="X662" s="855"/>
      <c r="Y662" s="854"/>
      <c r="Z662" s="854"/>
      <c r="AA662" s="854"/>
      <c r="AB662" s="854"/>
      <c r="AC662" s="854"/>
      <c r="AD662" s="854"/>
      <c r="AE662" s="854"/>
      <c r="AF662" s="854"/>
    </row>
    <row r="663">
      <c r="A663" s="854"/>
      <c r="B663" s="854"/>
      <c r="C663" s="854"/>
      <c r="D663" s="855"/>
      <c r="E663" s="855"/>
      <c r="F663" s="855"/>
      <c r="G663" s="855"/>
      <c r="H663" s="855"/>
      <c r="I663" s="855"/>
      <c r="J663" s="855"/>
      <c r="K663" s="855"/>
      <c r="L663" s="855"/>
      <c r="M663" s="854"/>
      <c r="N663" s="854"/>
      <c r="O663" s="854"/>
      <c r="P663" s="854"/>
      <c r="Q663" s="854"/>
      <c r="R663" s="854"/>
      <c r="S663" s="854"/>
      <c r="T663" s="854"/>
      <c r="U663" s="854"/>
      <c r="V663" s="854"/>
      <c r="W663" s="854"/>
      <c r="X663" s="855"/>
      <c r="Y663" s="854"/>
      <c r="Z663" s="854"/>
      <c r="AA663" s="854"/>
      <c r="AB663" s="854"/>
      <c r="AC663" s="854"/>
      <c r="AD663" s="854"/>
      <c r="AE663" s="854"/>
      <c r="AF663" s="854"/>
    </row>
    <row r="664">
      <c r="A664" s="854"/>
      <c r="B664" s="854"/>
      <c r="C664" s="854"/>
      <c r="D664" s="855"/>
      <c r="E664" s="855"/>
      <c r="F664" s="855"/>
      <c r="G664" s="855"/>
      <c r="H664" s="855"/>
      <c r="I664" s="855"/>
      <c r="J664" s="855"/>
      <c r="K664" s="855"/>
      <c r="L664" s="855"/>
      <c r="M664" s="854"/>
      <c r="N664" s="854"/>
      <c r="O664" s="854"/>
      <c r="P664" s="854"/>
      <c r="Q664" s="854"/>
      <c r="R664" s="854"/>
      <c r="S664" s="854"/>
      <c r="T664" s="854"/>
      <c r="U664" s="854"/>
      <c r="V664" s="854"/>
      <c r="W664" s="854"/>
      <c r="X664" s="855"/>
      <c r="Y664" s="854"/>
      <c r="Z664" s="854"/>
      <c r="AA664" s="854"/>
      <c r="AB664" s="854"/>
      <c r="AC664" s="854"/>
      <c r="AD664" s="854"/>
      <c r="AE664" s="854"/>
      <c r="AF664" s="854"/>
    </row>
    <row r="665">
      <c r="A665" s="854"/>
      <c r="B665" s="854"/>
      <c r="C665" s="854"/>
      <c r="D665" s="855"/>
      <c r="E665" s="855"/>
      <c r="F665" s="855"/>
      <c r="G665" s="855"/>
      <c r="H665" s="855"/>
      <c r="I665" s="855"/>
      <c r="J665" s="855"/>
      <c r="K665" s="855"/>
      <c r="L665" s="855"/>
      <c r="M665" s="854"/>
      <c r="N665" s="854"/>
      <c r="O665" s="854"/>
      <c r="P665" s="854"/>
      <c r="Q665" s="854"/>
      <c r="R665" s="854"/>
      <c r="S665" s="854"/>
      <c r="T665" s="854"/>
      <c r="U665" s="854"/>
      <c r="V665" s="854"/>
      <c r="W665" s="854"/>
      <c r="X665" s="855"/>
      <c r="Y665" s="854"/>
      <c r="Z665" s="854"/>
      <c r="AA665" s="854"/>
      <c r="AB665" s="854"/>
      <c r="AC665" s="854"/>
      <c r="AD665" s="854"/>
      <c r="AE665" s="854"/>
      <c r="AF665" s="854"/>
    </row>
    <row r="666">
      <c r="A666" s="854"/>
      <c r="B666" s="854"/>
      <c r="C666" s="854"/>
      <c r="D666" s="855"/>
      <c r="E666" s="855"/>
      <c r="F666" s="855"/>
      <c r="G666" s="855"/>
      <c r="H666" s="855"/>
      <c r="I666" s="855"/>
      <c r="J666" s="855"/>
      <c r="K666" s="855"/>
      <c r="L666" s="855"/>
      <c r="M666" s="854"/>
      <c r="N666" s="854"/>
      <c r="O666" s="854"/>
      <c r="P666" s="854"/>
      <c r="Q666" s="854"/>
      <c r="R666" s="854"/>
      <c r="S666" s="854"/>
      <c r="T666" s="854"/>
      <c r="U666" s="854"/>
      <c r="V666" s="854"/>
      <c r="W666" s="854"/>
      <c r="X666" s="855"/>
      <c r="Y666" s="854"/>
      <c r="Z666" s="854"/>
      <c r="AA666" s="854"/>
      <c r="AB666" s="854"/>
      <c r="AC666" s="854"/>
      <c r="AD666" s="854"/>
      <c r="AE666" s="854"/>
      <c r="AF666" s="854"/>
    </row>
    <row r="667">
      <c r="A667" s="854"/>
      <c r="B667" s="854"/>
      <c r="C667" s="854"/>
      <c r="D667" s="855"/>
      <c r="E667" s="855"/>
      <c r="F667" s="855"/>
      <c r="G667" s="855"/>
      <c r="H667" s="855"/>
      <c r="I667" s="855"/>
      <c r="J667" s="855"/>
      <c r="K667" s="855"/>
      <c r="L667" s="855"/>
      <c r="M667" s="854"/>
      <c r="N667" s="854"/>
      <c r="O667" s="854"/>
      <c r="P667" s="854"/>
      <c r="Q667" s="854"/>
      <c r="R667" s="854"/>
      <c r="S667" s="854"/>
      <c r="T667" s="854"/>
      <c r="U667" s="854"/>
      <c r="V667" s="854"/>
      <c r="W667" s="854"/>
      <c r="X667" s="855"/>
      <c r="Y667" s="854"/>
      <c r="Z667" s="854"/>
      <c r="AA667" s="854"/>
      <c r="AB667" s="854"/>
      <c r="AC667" s="854"/>
      <c r="AD667" s="854"/>
      <c r="AE667" s="854"/>
      <c r="AF667" s="854"/>
    </row>
    <row r="668">
      <c r="A668" s="854"/>
      <c r="B668" s="854"/>
      <c r="C668" s="854"/>
      <c r="D668" s="855"/>
      <c r="E668" s="855"/>
      <c r="F668" s="855"/>
      <c r="G668" s="855"/>
      <c r="H668" s="855"/>
      <c r="I668" s="855"/>
      <c r="J668" s="855"/>
      <c r="K668" s="855"/>
      <c r="L668" s="855"/>
      <c r="M668" s="854"/>
      <c r="N668" s="854"/>
      <c r="O668" s="854"/>
      <c r="P668" s="854"/>
      <c r="Q668" s="854"/>
      <c r="R668" s="854"/>
      <c r="S668" s="854"/>
      <c r="T668" s="854"/>
      <c r="U668" s="854"/>
      <c r="V668" s="854"/>
      <c r="W668" s="854"/>
      <c r="X668" s="855"/>
      <c r="Y668" s="854"/>
      <c r="Z668" s="854"/>
      <c r="AA668" s="854"/>
      <c r="AB668" s="854"/>
      <c r="AC668" s="854"/>
      <c r="AD668" s="854"/>
      <c r="AE668" s="854"/>
      <c r="AF668" s="854"/>
    </row>
    <row r="669">
      <c r="A669" s="854"/>
      <c r="B669" s="854"/>
      <c r="C669" s="854"/>
      <c r="D669" s="855"/>
      <c r="E669" s="855"/>
      <c r="F669" s="855"/>
      <c r="G669" s="855"/>
      <c r="H669" s="855"/>
      <c r="I669" s="855"/>
      <c r="J669" s="855"/>
      <c r="K669" s="855"/>
      <c r="L669" s="855"/>
      <c r="M669" s="854"/>
      <c r="N669" s="854"/>
      <c r="O669" s="854"/>
      <c r="P669" s="854"/>
      <c r="Q669" s="854"/>
      <c r="R669" s="854"/>
      <c r="S669" s="854"/>
      <c r="T669" s="854"/>
      <c r="U669" s="854"/>
      <c r="V669" s="854"/>
      <c r="W669" s="854"/>
      <c r="X669" s="855"/>
      <c r="Y669" s="854"/>
      <c r="Z669" s="854"/>
      <c r="AA669" s="854"/>
      <c r="AB669" s="854"/>
      <c r="AC669" s="854"/>
      <c r="AD669" s="854"/>
      <c r="AE669" s="854"/>
      <c r="AF669" s="854"/>
    </row>
    <row r="670">
      <c r="A670" s="854"/>
      <c r="B670" s="854"/>
      <c r="C670" s="854"/>
      <c r="D670" s="855"/>
      <c r="E670" s="855"/>
      <c r="F670" s="855"/>
      <c r="G670" s="855"/>
      <c r="H670" s="855"/>
      <c r="I670" s="855"/>
      <c r="J670" s="855"/>
      <c r="K670" s="855"/>
      <c r="L670" s="855"/>
      <c r="M670" s="854"/>
      <c r="N670" s="854"/>
      <c r="O670" s="854"/>
      <c r="P670" s="854"/>
      <c r="Q670" s="854"/>
      <c r="R670" s="854"/>
      <c r="S670" s="854"/>
      <c r="T670" s="854"/>
      <c r="U670" s="854"/>
      <c r="V670" s="854"/>
      <c r="W670" s="854"/>
      <c r="X670" s="855"/>
      <c r="Y670" s="854"/>
      <c r="Z670" s="854"/>
      <c r="AA670" s="854"/>
      <c r="AB670" s="854"/>
      <c r="AC670" s="854"/>
      <c r="AD670" s="854"/>
      <c r="AE670" s="854"/>
      <c r="AF670" s="854"/>
    </row>
    <row r="671">
      <c r="A671" s="854"/>
      <c r="B671" s="854"/>
      <c r="C671" s="854"/>
      <c r="D671" s="855"/>
      <c r="E671" s="855"/>
      <c r="F671" s="855"/>
      <c r="G671" s="855"/>
      <c r="H671" s="855"/>
      <c r="I671" s="855"/>
      <c r="J671" s="855"/>
      <c r="K671" s="855"/>
      <c r="L671" s="855"/>
      <c r="M671" s="854"/>
      <c r="N671" s="854"/>
      <c r="O671" s="854"/>
      <c r="P671" s="854"/>
      <c r="Q671" s="854"/>
      <c r="R671" s="854"/>
      <c r="S671" s="854"/>
      <c r="T671" s="854"/>
      <c r="U671" s="854"/>
      <c r="V671" s="854"/>
      <c r="W671" s="854"/>
      <c r="X671" s="855"/>
      <c r="Y671" s="854"/>
      <c r="Z671" s="854"/>
      <c r="AA671" s="854"/>
      <c r="AB671" s="854"/>
      <c r="AC671" s="854"/>
      <c r="AD671" s="854"/>
      <c r="AE671" s="854"/>
      <c r="AF671" s="854"/>
    </row>
    <row r="672">
      <c r="A672" s="854"/>
      <c r="B672" s="854"/>
      <c r="C672" s="854"/>
      <c r="D672" s="855"/>
      <c r="E672" s="855"/>
      <c r="F672" s="855"/>
      <c r="G672" s="855"/>
      <c r="H672" s="855"/>
      <c r="I672" s="855"/>
      <c r="J672" s="855"/>
      <c r="K672" s="855"/>
      <c r="L672" s="855"/>
      <c r="M672" s="854"/>
      <c r="N672" s="854"/>
      <c r="O672" s="854"/>
      <c r="P672" s="854"/>
      <c r="Q672" s="854"/>
      <c r="R672" s="854"/>
      <c r="S672" s="854"/>
      <c r="T672" s="854"/>
      <c r="U672" s="854"/>
      <c r="V672" s="854"/>
      <c r="W672" s="854"/>
      <c r="X672" s="855"/>
      <c r="Y672" s="854"/>
      <c r="Z672" s="854"/>
      <c r="AA672" s="854"/>
      <c r="AB672" s="854"/>
      <c r="AC672" s="854"/>
      <c r="AD672" s="854"/>
      <c r="AE672" s="854"/>
      <c r="AF672" s="854"/>
    </row>
    <row r="673">
      <c r="A673" s="854"/>
      <c r="B673" s="854"/>
      <c r="C673" s="854"/>
      <c r="D673" s="855"/>
      <c r="E673" s="855"/>
      <c r="F673" s="855"/>
      <c r="G673" s="855"/>
      <c r="H673" s="855"/>
      <c r="I673" s="855"/>
      <c r="J673" s="855"/>
      <c r="K673" s="855"/>
      <c r="L673" s="855"/>
      <c r="M673" s="854"/>
      <c r="N673" s="854"/>
      <c r="O673" s="854"/>
      <c r="P673" s="854"/>
      <c r="Q673" s="854"/>
      <c r="R673" s="854"/>
      <c r="S673" s="854"/>
      <c r="T673" s="854"/>
      <c r="U673" s="854"/>
      <c r="V673" s="854"/>
      <c r="W673" s="854"/>
      <c r="X673" s="855"/>
      <c r="Y673" s="854"/>
      <c r="Z673" s="854"/>
      <c r="AA673" s="854"/>
      <c r="AB673" s="854"/>
      <c r="AC673" s="854"/>
      <c r="AD673" s="854"/>
      <c r="AE673" s="854"/>
      <c r="AF673" s="854"/>
    </row>
    <row r="674">
      <c r="A674" s="854"/>
      <c r="B674" s="854"/>
      <c r="C674" s="854"/>
      <c r="D674" s="855"/>
      <c r="E674" s="855"/>
      <c r="F674" s="855"/>
      <c r="G674" s="855"/>
      <c r="H674" s="855"/>
      <c r="I674" s="855"/>
      <c r="J674" s="855"/>
      <c r="K674" s="855"/>
      <c r="L674" s="855"/>
      <c r="M674" s="854"/>
      <c r="N674" s="854"/>
      <c r="O674" s="854"/>
      <c r="P674" s="854"/>
      <c r="Q674" s="854"/>
      <c r="R674" s="854"/>
      <c r="S674" s="854"/>
      <c r="T674" s="854"/>
      <c r="U674" s="854"/>
      <c r="V674" s="854"/>
      <c r="W674" s="854"/>
      <c r="X674" s="855"/>
      <c r="Y674" s="854"/>
      <c r="Z674" s="854"/>
      <c r="AA674" s="854"/>
      <c r="AB674" s="854"/>
      <c r="AC674" s="854"/>
      <c r="AD674" s="854"/>
      <c r="AE674" s="854"/>
      <c r="AF674" s="854"/>
    </row>
    <row r="675">
      <c r="A675" s="854"/>
      <c r="B675" s="854"/>
      <c r="C675" s="854"/>
      <c r="D675" s="855"/>
      <c r="E675" s="855"/>
      <c r="F675" s="855"/>
      <c r="G675" s="855"/>
      <c r="H675" s="855"/>
      <c r="I675" s="855"/>
      <c r="J675" s="855"/>
      <c r="K675" s="855"/>
      <c r="L675" s="855"/>
      <c r="M675" s="854"/>
      <c r="N675" s="854"/>
      <c r="O675" s="854"/>
      <c r="P675" s="854"/>
      <c r="Q675" s="854"/>
      <c r="R675" s="854"/>
      <c r="S675" s="854"/>
      <c r="T675" s="854"/>
      <c r="U675" s="854"/>
      <c r="V675" s="854"/>
      <c r="W675" s="854"/>
      <c r="X675" s="855"/>
      <c r="Y675" s="854"/>
      <c r="Z675" s="854"/>
      <c r="AA675" s="854"/>
      <c r="AB675" s="854"/>
      <c r="AC675" s="854"/>
      <c r="AD675" s="854"/>
      <c r="AE675" s="854"/>
      <c r="AF675" s="854"/>
    </row>
    <row r="676">
      <c r="A676" s="854"/>
      <c r="B676" s="854"/>
      <c r="C676" s="854"/>
      <c r="D676" s="855"/>
      <c r="E676" s="855"/>
      <c r="F676" s="855"/>
      <c r="G676" s="855"/>
      <c r="H676" s="855"/>
      <c r="I676" s="855"/>
      <c r="J676" s="855"/>
      <c r="K676" s="855"/>
      <c r="L676" s="855"/>
      <c r="M676" s="854"/>
      <c r="N676" s="854"/>
      <c r="O676" s="854"/>
      <c r="P676" s="854"/>
      <c r="Q676" s="854"/>
      <c r="R676" s="854"/>
      <c r="S676" s="854"/>
      <c r="T676" s="854"/>
      <c r="U676" s="854"/>
      <c r="V676" s="854"/>
      <c r="W676" s="854"/>
      <c r="X676" s="855"/>
      <c r="Y676" s="854"/>
      <c r="Z676" s="854"/>
      <c r="AA676" s="854"/>
      <c r="AB676" s="854"/>
      <c r="AC676" s="854"/>
      <c r="AD676" s="854"/>
      <c r="AE676" s="854"/>
      <c r="AF676" s="854"/>
    </row>
    <row r="677">
      <c r="A677" s="854"/>
      <c r="B677" s="854"/>
      <c r="C677" s="854"/>
      <c r="D677" s="855"/>
      <c r="E677" s="855"/>
      <c r="F677" s="855"/>
      <c r="G677" s="855"/>
      <c r="H677" s="855"/>
      <c r="I677" s="855"/>
      <c r="J677" s="855"/>
      <c r="K677" s="855"/>
      <c r="L677" s="855"/>
      <c r="M677" s="854"/>
      <c r="N677" s="854"/>
      <c r="O677" s="854"/>
      <c r="P677" s="854"/>
      <c r="Q677" s="854"/>
      <c r="R677" s="854"/>
      <c r="S677" s="854"/>
      <c r="T677" s="854"/>
      <c r="U677" s="854"/>
      <c r="V677" s="854"/>
      <c r="W677" s="854"/>
      <c r="X677" s="855"/>
      <c r="Y677" s="854"/>
      <c r="Z677" s="854"/>
      <c r="AA677" s="854"/>
      <c r="AB677" s="854"/>
      <c r="AC677" s="854"/>
      <c r="AD677" s="854"/>
      <c r="AE677" s="854"/>
      <c r="AF677" s="854"/>
    </row>
    <row r="678">
      <c r="A678" s="854"/>
      <c r="B678" s="854"/>
      <c r="C678" s="854"/>
      <c r="D678" s="855"/>
      <c r="E678" s="855"/>
      <c r="F678" s="855"/>
      <c r="G678" s="855"/>
      <c r="H678" s="855"/>
      <c r="I678" s="855"/>
      <c r="J678" s="855"/>
      <c r="K678" s="855"/>
      <c r="L678" s="855"/>
      <c r="M678" s="854"/>
      <c r="N678" s="854"/>
      <c r="O678" s="854"/>
      <c r="P678" s="854"/>
      <c r="Q678" s="854"/>
      <c r="R678" s="854"/>
      <c r="S678" s="854"/>
      <c r="T678" s="854"/>
      <c r="U678" s="854"/>
      <c r="V678" s="854"/>
      <c r="W678" s="854"/>
      <c r="X678" s="855"/>
      <c r="Y678" s="854"/>
      <c r="Z678" s="854"/>
      <c r="AA678" s="854"/>
      <c r="AB678" s="854"/>
      <c r="AC678" s="854"/>
      <c r="AD678" s="854"/>
      <c r="AE678" s="854"/>
      <c r="AF678" s="854"/>
    </row>
    <row r="679">
      <c r="A679" s="854"/>
      <c r="B679" s="854"/>
      <c r="C679" s="854"/>
      <c r="D679" s="855"/>
      <c r="E679" s="855"/>
      <c r="F679" s="855"/>
      <c r="G679" s="855"/>
      <c r="H679" s="855"/>
      <c r="I679" s="855"/>
      <c r="J679" s="855"/>
      <c r="K679" s="855"/>
      <c r="L679" s="855"/>
      <c r="M679" s="854"/>
      <c r="N679" s="854"/>
      <c r="O679" s="854"/>
      <c r="P679" s="854"/>
      <c r="Q679" s="854"/>
      <c r="R679" s="854"/>
      <c r="S679" s="854"/>
      <c r="T679" s="854"/>
      <c r="U679" s="854"/>
      <c r="V679" s="854"/>
      <c r="W679" s="854"/>
      <c r="X679" s="855"/>
      <c r="Y679" s="854"/>
      <c r="Z679" s="854"/>
      <c r="AA679" s="854"/>
      <c r="AB679" s="854"/>
      <c r="AC679" s="854"/>
      <c r="AD679" s="854"/>
      <c r="AE679" s="854"/>
      <c r="AF679" s="854"/>
    </row>
    <row r="680">
      <c r="A680" s="854"/>
      <c r="B680" s="854"/>
      <c r="C680" s="854"/>
      <c r="D680" s="855"/>
      <c r="E680" s="855"/>
      <c r="F680" s="855"/>
      <c r="G680" s="855"/>
      <c r="H680" s="855"/>
      <c r="I680" s="855"/>
      <c r="J680" s="855"/>
      <c r="K680" s="855"/>
      <c r="L680" s="855"/>
      <c r="M680" s="854"/>
      <c r="N680" s="854"/>
      <c r="O680" s="854"/>
      <c r="P680" s="854"/>
      <c r="Q680" s="854"/>
      <c r="R680" s="854"/>
      <c r="S680" s="854"/>
      <c r="T680" s="854"/>
      <c r="U680" s="854"/>
      <c r="V680" s="854"/>
      <c r="W680" s="854"/>
      <c r="X680" s="855"/>
      <c r="Y680" s="854"/>
      <c r="Z680" s="854"/>
      <c r="AA680" s="854"/>
      <c r="AB680" s="854"/>
      <c r="AC680" s="854"/>
      <c r="AD680" s="854"/>
      <c r="AE680" s="854"/>
      <c r="AF680" s="854"/>
    </row>
    <row r="681">
      <c r="A681" s="854"/>
      <c r="B681" s="854"/>
      <c r="C681" s="854"/>
      <c r="D681" s="855"/>
      <c r="E681" s="855"/>
      <c r="F681" s="855"/>
      <c r="G681" s="855"/>
      <c r="H681" s="855"/>
      <c r="I681" s="855"/>
      <c r="J681" s="855"/>
      <c r="K681" s="855"/>
      <c r="L681" s="855"/>
      <c r="M681" s="854"/>
      <c r="N681" s="854"/>
      <c r="O681" s="854"/>
      <c r="P681" s="854"/>
      <c r="Q681" s="854"/>
      <c r="R681" s="854"/>
      <c r="S681" s="854"/>
      <c r="T681" s="854"/>
      <c r="U681" s="854"/>
      <c r="V681" s="854"/>
      <c r="W681" s="854"/>
      <c r="X681" s="855"/>
      <c r="Y681" s="854"/>
      <c r="Z681" s="854"/>
      <c r="AA681" s="854"/>
      <c r="AB681" s="854"/>
      <c r="AC681" s="854"/>
      <c r="AD681" s="854"/>
      <c r="AE681" s="854"/>
      <c r="AF681" s="854"/>
    </row>
    <row r="682">
      <c r="A682" s="854"/>
      <c r="B682" s="854"/>
      <c r="C682" s="854"/>
      <c r="D682" s="855"/>
      <c r="E682" s="855"/>
      <c r="F682" s="855"/>
      <c r="G682" s="855"/>
      <c r="H682" s="855"/>
      <c r="I682" s="855"/>
      <c r="J682" s="855"/>
      <c r="K682" s="855"/>
      <c r="L682" s="855"/>
      <c r="M682" s="854"/>
      <c r="N682" s="854"/>
      <c r="O682" s="854"/>
      <c r="P682" s="854"/>
      <c r="Q682" s="854"/>
      <c r="R682" s="854"/>
      <c r="S682" s="854"/>
      <c r="T682" s="854"/>
      <c r="U682" s="854"/>
      <c r="V682" s="854"/>
      <c r="W682" s="854"/>
      <c r="X682" s="855"/>
      <c r="Y682" s="854"/>
      <c r="Z682" s="854"/>
      <c r="AA682" s="854"/>
      <c r="AB682" s="854"/>
      <c r="AC682" s="854"/>
      <c r="AD682" s="854"/>
      <c r="AE682" s="854"/>
      <c r="AF682" s="854"/>
    </row>
    <row r="683">
      <c r="A683" s="854"/>
      <c r="B683" s="854"/>
      <c r="C683" s="854"/>
      <c r="D683" s="855"/>
      <c r="E683" s="855"/>
      <c r="F683" s="855"/>
      <c r="G683" s="855"/>
      <c r="H683" s="855"/>
      <c r="I683" s="855"/>
      <c r="J683" s="855"/>
      <c r="K683" s="855"/>
      <c r="L683" s="855"/>
      <c r="M683" s="854"/>
      <c r="N683" s="854"/>
      <c r="O683" s="854"/>
      <c r="P683" s="854"/>
      <c r="Q683" s="854"/>
      <c r="R683" s="854"/>
      <c r="S683" s="854"/>
      <c r="T683" s="854"/>
      <c r="U683" s="854"/>
      <c r="V683" s="854"/>
      <c r="W683" s="854"/>
      <c r="X683" s="855"/>
      <c r="Y683" s="854"/>
      <c r="Z683" s="854"/>
      <c r="AA683" s="854"/>
      <c r="AB683" s="854"/>
      <c r="AC683" s="854"/>
      <c r="AD683" s="854"/>
      <c r="AE683" s="854"/>
      <c r="AF683" s="854"/>
    </row>
    <row r="684">
      <c r="A684" s="854"/>
      <c r="B684" s="854"/>
      <c r="C684" s="854"/>
      <c r="D684" s="855"/>
      <c r="E684" s="855"/>
      <c r="F684" s="855"/>
      <c r="G684" s="855"/>
      <c r="H684" s="855"/>
      <c r="I684" s="855"/>
      <c r="J684" s="855"/>
      <c r="K684" s="855"/>
      <c r="L684" s="855"/>
      <c r="M684" s="854"/>
      <c r="N684" s="854"/>
      <c r="O684" s="854"/>
      <c r="P684" s="854"/>
      <c r="Q684" s="854"/>
      <c r="R684" s="854"/>
      <c r="S684" s="854"/>
      <c r="T684" s="854"/>
      <c r="U684" s="854"/>
      <c r="V684" s="854"/>
      <c r="W684" s="854"/>
      <c r="X684" s="855"/>
      <c r="Y684" s="854"/>
      <c r="Z684" s="854"/>
      <c r="AA684" s="854"/>
      <c r="AB684" s="854"/>
      <c r="AC684" s="854"/>
      <c r="AD684" s="854"/>
      <c r="AE684" s="854"/>
      <c r="AF684" s="854"/>
    </row>
    <row r="685">
      <c r="A685" s="854"/>
      <c r="B685" s="854"/>
      <c r="C685" s="854"/>
      <c r="D685" s="855"/>
      <c r="E685" s="855"/>
      <c r="F685" s="855"/>
      <c r="G685" s="855"/>
      <c r="H685" s="855"/>
      <c r="I685" s="855"/>
      <c r="J685" s="855"/>
      <c r="K685" s="855"/>
      <c r="L685" s="855"/>
      <c r="M685" s="854"/>
      <c r="N685" s="854"/>
      <c r="O685" s="854"/>
      <c r="P685" s="854"/>
      <c r="Q685" s="854"/>
      <c r="R685" s="854"/>
      <c r="S685" s="854"/>
      <c r="T685" s="854"/>
      <c r="U685" s="854"/>
      <c r="V685" s="854"/>
      <c r="W685" s="854"/>
      <c r="X685" s="855"/>
      <c r="Y685" s="854"/>
      <c r="Z685" s="854"/>
      <c r="AA685" s="854"/>
      <c r="AB685" s="854"/>
      <c r="AC685" s="854"/>
      <c r="AD685" s="854"/>
      <c r="AE685" s="854"/>
      <c r="AF685" s="854"/>
    </row>
    <row r="686">
      <c r="A686" s="854"/>
      <c r="B686" s="854"/>
      <c r="C686" s="854"/>
      <c r="D686" s="855"/>
      <c r="E686" s="855"/>
      <c r="F686" s="855"/>
      <c r="G686" s="855"/>
      <c r="H686" s="855"/>
      <c r="I686" s="855"/>
      <c r="J686" s="855"/>
      <c r="K686" s="855"/>
      <c r="L686" s="855"/>
      <c r="M686" s="854"/>
      <c r="N686" s="854"/>
      <c r="O686" s="854"/>
      <c r="P686" s="854"/>
      <c r="Q686" s="854"/>
      <c r="R686" s="854"/>
      <c r="S686" s="854"/>
      <c r="T686" s="854"/>
      <c r="U686" s="854"/>
      <c r="V686" s="854"/>
      <c r="W686" s="854"/>
      <c r="X686" s="855"/>
      <c r="Y686" s="854"/>
      <c r="Z686" s="854"/>
      <c r="AA686" s="854"/>
      <c r="AB686" s="854"/>
      <c r="AC686" s="854"/>
      <c r="AD686" s="854"/>
      <c r="AE686" s="854"/>
      <c r="AF686" s="854"/>
    </row>
    <row r="687">
      <c r="A687" s="854"/>
      <c r="B687" s="854"/>
      <c r="C687" s="854"/>
      <c r="D687" s="855"/>
      <c r="E687" s="855"/>
      <c r="F687" s="855"/>
      <c r="G687" s="855"/>
      <c r="H687" s="855"/>
      <c r="I687" s="855"/>
      <c r="J687" s="855"/>
      <c r="K687" s="855"/>
      <c r="L687" s="855"/>
      <c r="M687" s="854"/>
      <c r="N687" s="854"/>
      <c r="O687" s="854"/>
      <c r="P687" s="854"/>
      <c r="Q687" s="854"/>
      <c r="R687" s="854"/>
      <c r="S687" s="854"/>
      <c r="T687" s="854"/>
      <c r="U687" s="854"/>
      <c r="V687" s="854"/>
      <c r="W687" s="854"/>
      <c r="X687" s="855"/>
      <c r="Y687" s="854"/>
      <c r="Z687" s="854"/>
      <c r="AA687" s="854"/>
      <c r="AB687" s="854"/>
      <c r="AC687" s="854"/>
      <c r="AD687" s="854"/>
      <c r="AE687" s="854"/>
      <c r="AF687" s="854"/>
    </row>
    <row r="688">
      <c r="A688" s="854"/>
      <c r="B688" s="854"/>
      <c r="C688" s="854"/>
      <c r="D688" s="855"/>
      <c r="E688" s="855"/>
      <c r="F688" s="855"/>
      <c r="G688" s="855"/>
      <c r="H688" s="855"/>
      <c r="I688" s="855"/>
      <c r="J688" s="855"/>
      <c r="K688" s="855"/>
      <c r="L688" s="855"/>
      <c r="M688" s="854"/>
      <c r="N688" s="854"/>
      <c r="O688" s="854"/>
      <c r="P688" s="854"/>
      <c r="Q688" s="854"/>
      <c r="R688" s="854"/>
      <c r="S688" s="854"/>
      <c r="T688" s="854"/>
      <c r="U688" s="854"/>
      <c r="V688" s="854"/>
      <c r="W688" s="854"/>
      <c r="X688" s="855"/>
      <c r="Y688" s="854"/>
      <c r="Z688" s="854"/>
      <c r="AA688" s="854"/>
      <c r="AB688" s="854"/>
      <c r="AC688" s="854"/>
      <c r="AD688" s="854"/>
      <c r="AE688" s="854"/>
      <c r="AF688" s="854"/>
    </row>
    <row r="689">
      <c r="A689" s="854"/>
      <c r="B689" s="854"/>
      <c r="C689" s="854"/>
      <c r="D689" s="855"/>
      <c r="E689" s="855"/>
      <c r="F689" s="855"/>
      <c r="G689" s="855"/>
      <c r="H689" s="855"/>
      <c r="I689" s="855"/>
      <c r="J689" s="855"/>
      <c r="K689" s="855"/>
      <c r="L689" s="855"/>
      <c r="M689" s="854"/>
      <c r="N689" s="854"/>
      <c r="O689" s="854"/>
      <c r="P689" s="854"/>
      <c r="Q689" s="854"/>
      <c r="R689" s="854"/>
      <c r="S689" s="854"/>
      <c r="T689" s="854"/>
      <c r="U689" s="854"/>
      <c r="V689" s="854"/>
      <c r="W689" s="854"/>
      <c r="X689" s="855"/>
      <c r="Y689" s="854"/>
      <c r="Z689" s="854"/>
      <c r="AA689" s="854"/>
      <c r="AB689" s="854"/>
      <c r="AC689" s="854"/>
      <c r="AD689" s="854"/>
      <c r="AE689" s="854"/>
      <c r="AF689" s="854"/>
    </row>
    <row r="690">
      <c r="A690" s="854"/>
      <c r="B690" s="854"/>
      <c r="C690" s="854"/>
      <c r="D690" s="855"/>
      <c r="E690" s="855"/>
      <c r="F690" s="855"/>
      <c r="G690" s="855"/>
      <c r="H690" s="855"/>
      <c r="I690" s="855"/>
      <c r="J690" s="855"/>
      <c r="K690" s="855"/>
      <c r="L690" s="855"/>
      <c r="M690" s="854"/>
      <c r="N690" s="854"/>
      <c r="O690" s="854"/>
      <c r="P690" s="854"/>
      <c r="Q690" s="854"/>
      <c r="R690" s="854"/>
      <c r="S690" s="854"/>
      <c r="T690" s="854"/>
      <c r="U690" s="854"/>
      <c r="V690" s="854"/>
      <c r="W690" s="854"/>
      <c r="X690" s="855"/>
      <c r="Y690" s="854"/>
      <c r="Z690" s="854"/>
      <c r="AA690" s="854"/>
      <c r="AB690" s="854"/>
      <c r="AC690" s="854"/>
      <c r="AD690" s="854"/>
      <c r="AE690" s="854"/>
      <c r="AF690" s="854"/>
    </row>
    <row r="691">
      <c r="A691" s="854"/>
      <c r="B691" s="854"/>
      <c r="C691" s="854"/>
      <c r="D691" s="855"/>
      <c r="E691" s="855"/>
      <c r="F691" s="855"/>
      <c r="G691" s="855"/>
      <c r="H691" s="855"/>
      <c r="I691" s="855"/>
      <c r="J691" s="855"/>
      <c r="K691" s="855"/>
      <c r="L691" s="855"/>
      <c r="M691" s="854"/>
      <c r="N691" s="854"/>
      <c r="O691" s="854"/>
      <c r="P691" s="854"/>
      <c r="Q691" s="854"/>
      <c r="R691" s="854"/>
      <c r="S691" s="854"/>
      <c r="T691" s="854"/>
      <c r="U691" s="854"/>
      <c r="V691" s="854"/>
      <c r="W691" s="854"/>
      <c r="X691" s="855"/>
      <c r="Y691" s="854"/>
      <c r="Z691" s="854"/>
      <c r="AA691" s="854"/>
      <c r="AB691" s="854"/>
      <c r="AC691" s="854"/>
      <c r="AD691" s="854"/>
      <c r="AE691" s="854"/>
      <c r="AF691" s="854"/>
    </row>
    <row r="692">
      <c r="A692" s="854"/>
      <c r="B692" s="854"/>
      <c r="C692" s="854"/>
      <c r="D692" s="855"/>
      <c r="E692" s="855"/>
      <c r="F692" s="855"/>
      <c r="G692" s="855"/>
      <c r="H692" s="855"/>
      <c r="I692" s="855"/>
      <c r="J692" s="855"/>
      <c r="K692" s="855"/>
      <c r="L692" s="855"/>
      <c r="M692" s="854"/>
      <c r="N692" s="854"/>
      <c r="O692" s="854"/>
      <c r="P692" s="854"/>
      <c r="Q692" s="854"/>
      <c r="R692" s="854"/>
      <c r="S692" s="854"/>
      <c r="T692" s="854"/>
      <c r="U692" s="854"/>
      <c r="V692" s="854"/>
      <c r="W692" s="854"/>
      <c r="X692" s="855"/>
      <c r="Y692" s="854"/>
      <c r="Z692" s="854"/>
      <c r="AA692" s="854"/>
      <c r="AB692" s="854"/>
      <c r="AC692" s="854"/>
      <c r="AD692" s="854"/>
      <c r="AE692" s="854"/>
      <c r="AF692" s="854"/>
    </row>
    <row r="693">
      <c r="A693" s="854"/>
      <c r="B693" s="854"/>
      <c r="C693" s="854"/>
      <c r="D693" s="855"/>
      <c r="E693" s="855"/>
      <c r="F693" s="855"/>
      <c r="G693" s="855"/>
      <c r="H693" s="855"/>
      <c r="I693" s="855"/>
      <c r="J693" s="855"/>
      <c r="K693" s="855"/>
      <c r="L693" s="855"/>
      <c r="M693" s="854"/>
      <c r="N693" s="854"/>
      <c r="O693" s="854"/>
      <c r="P693" s="854"/>
      <c r="Q693" s="854"/>
      <c r="R693" s="854"/>
      <c r="S693" s="854"/>
      <c r="T693" s="854"/>
      <c r="U693" s="854"/>
      <c r="V693" s="854"/>
      <c r="W693" s="854"/>
      <c r="X693" s="855"/>
      <c r="Y693" s="854"/>
      <c r="Z693" s="854"/>
      <c r="AA693" s="854"/>
      <c r="AB693" s="854"/>
      <c r="AC693" s="854"/>
      <c r="AD693" s="854"/>
      <c r="AE693" s="854"/>
      <c r="AF693" s="854"/>
    </row>
    <row r="694">
      <c r="A694" s="854"/>
      <c r="B694" s="854"/>
      <c r="C694" s="854"/>
      <c r="D694" s="855"/>
      <c r="E694" s="855"/>
      <c r="F694" s="855"/>
      <c r="G694" s="855"/>
      <c r="H694" s="855"/>
      <c r="I694" s="855"/>
      <c r="J694" s="855"/>
      <c r="K694" s="855"/>
      <c r="L694" s="855"/>
      <c r="M694" s="854"/>
      <c r="N694" s="854"/>
      <c r="O694" s="854"/>
      <c r="P694" s="854"/>
      <c r="Q694" s="854"/>
      <c r="R694" s="854"/>
      <c r="S694" s="854"/>
      <c r="T694" s="854"/>
      <c r="U694" s="854"/>
      <c r="V694" s="854"/>
      <c r="W694" s="854"/>
      <c r="X694" s="855"/>
      <c r="Y694" s="854"/>
      <c r="Z694" s="854"/>
      <c r="AA694" s="854"/>
      <c r="AB694" s="854"/>
      <c r="AC694" s="854"/>
      <c r="AD694" s="854"/>
      <c r="AE694" s="854"/>
      <c r="AF694" s="854"/>
    </row>
    <row r="695">
      <c r="A695" s="854"/>
      <c r="B695" s="854"/>
      <c r="C695" s="854"/>
      <c r="D695" s="855"/>
      <c r="E695" s="855"/>
      <c r="F695" s="855"/>
      <c r="G695" s="855"/>
      <c r="H695" s="855"/>
      <c r="I695" s="855"/>
      <c r="J695" s="855"/>
      <c r="K695" s="855"/>
      <c r="L695" s="855"/>
      <c r="M695" s="854"/>
      <c r="N695" s="854"/>
      <c r="O695" s="854"/>
      <c r="P695" s="854"/>
      <c r="Q695" s="854"/>
      <c r="R695" s="854"/>
      <c r="S695" s="854"/>
      <c r="T695" s="854"/>
      <c r="U695" s="854"/>
      <c r="V695" s="854"/>
      <c r="W695" s="854"/>
      <c r="X695" s="855"/>
      <c r="Y695" s="854"/>
      <c r="Z695" s="854"/>
      <c r="AA695" s="854"/>
      <c r="AB695" s="854"/>
      <c r="AC695" s="854"/>
      <c r="AD695" s="854"/>
      <c r="AE695" s="854"/>
      <c r="AF695" s="854"/>
    </row>
    <row r="696">
      <c r="A696" s="854"/>
      <c r="B696" s="854"/>
      <c r="C696" s="854"/>
      <c r="D696" s="855"/>
      <c r="E696" s="855"/>
      <c r="F696" s="855"/>
      <c r="G696" s="855"/>
      <c r="H696" s="855"/>
      <c r="I696" s="855"/>
      <c r="J696" s="855"/>
      <c r="K696" s="855"/>
      <c r="L696" s="855"/>
      <c r="M696" s="854"/>
      <c r="N696" s="854"/>
      <c r="O696" s="854"/>
      <c r="P696" s="854"/>
      <c r="Q696" s="854"/>
      <c r="R696" s="854"/>
      <c r="S696" s="854"/>
      <c r="T696" s="854"/>
      <c r="U696" s="854"/>
      <c r="V696" s="854"/>
      <c r="W696" s="854"/>
      <c r="X696" s="855"/>
      <c r="Y696" s="854"/>
      <c r="Z696" s="854"/>
      <c r="AA696" s="854"/>
      <c r="AB696" s="854"/>
      <c r="AC696" s="854"/>
      <c r="AD696" s="854"/>
      <c r="AE696" s="854"/>
      <c r="AF696" s="854"/>
    </row>
    <row r="697">
      <c r="A697" s="854"/>
      <c r="B697" s="854"/>
      <c r="C697" s="854"/>
      <c r="D697" s="855"/>
      <c r="E697" s="855"/>
      <c r="F697" s="855"/>
      <c r="G697" s="855"/>
      <c r="H697" s="855"/>
      <c r="I697" s="855"/>
      <c r="J697" s="855"/>
      <c r="K697" s="855"/>
      <c r="L697" s="855"/>
      <c r="M697" s="854"/>
      <c r="N697" s="854"/>
      <c r="O697" s="854"/>
      <c r="P697" s="854"/>
      <c r="Q697" s="854"/>
      <c r="R697" s="854"/>
      <c r="S697" s="854"/>
      <c r="T697" s="854"/>
      <c r="U697" s="854"/>
      <c r="V697" s="854"/>
      <c r="W697" s="854"/>
      <c r="X697" s="855"/>
      <c r="Y697" s="854"/>
      <c r="Z697" s="854"/>
      <c r="AA697" s="854"/>
      <c r="AB697" s="854"/>
      <c r="AC697" s="854"/>
      <c r="AD697" s="854"/>
      <c r="AE697" s="854"/>
      <c r="AF697" s="854"/>
    </row>
    <row r="698">
      <c r="A698" s="854"/>
      <c r="B698" s="854"/>
      <c r="C698" s="854"/>
      <c r="D698" s="855"/>
      <c r="E698" s="855"/>
      <c r="F698" s="855"/>
      <c r="G698" s="855"/>
      <c r="H698" s="855"/>
      <c r="I698" s="855"/>
      <c r="J698" s="855"/>
      <c r="K698" s="855"/>
      <c r="L698" s="855"/>
      <c r="M698" s="854"/>
      <c r="N698" s="854"/>
      <c r="O698" s="854"/>
      <c r="P698" s="854"/>
      <c r="Q698" s="854"/>
      <c r="R698" s="854"/>
      <c r="S698" s="854"/>
      <c r="T698" s="854"/>
      <c r="U698" s="854"/>
      <c r="V698" s="854"/>
      <c r="W698" s="854"/>
      <c r="X698" s="855"/>
      <c r="Y698" s="854"/>
      <c r="Z698" s="854"/>
      <c r="AA698" s="854"/>
      <c r="AB698" s="854"/>
      <c r="AC698" s="854"/>
      <c r="AD698" s="854"/>
      <c r="AE698" s="854"/>
      <c r="AF698" s="854"/>
    </row>
    <row r="699">
      <c r="A699" s="854"/>
      <c r="B699" s="854"/>
      <c r="C699" s="854"/>
      <c r="D699" s="855"/>
      <c r="E699" s="855"/>
      <c r="F699" s="855"/>
      <c r="G699" s="855"/>
      <c r="H699" s="855"/>
      <c r="I699" s="855"/>
      <c r="J699" s="855"/>
      <c r="K699" s="855"/>
      <c r="L699" s="855"/>
      <c r="M699" s="854"/>
      <c r="N699" s="854"/>
      <c r="O699" s="854"/>
      <c r="P699" s="854"/>
      <c r="Q699" s="854"/>
      <c r="R699" s="854"/>
      <c r="S699" s="854"/>
      <c r="T699" s="854"/>
      <c r="U699" s="854"/>
      <c r="V699" s="854"/>
      <c r="W699" s="854"/>
      <c r="X699" s="855"/>
      <c r="Y699" s="854"/>
      <c r="Z699" s="854"/>
      <c r="AA699" s="854"/>
      <c r="AB699" s="854"/>
      <c r="AC699" s="854"/>
      <c r="AD699" s="854"/>
      <c r="AE699" s="854"/>
      <c r="AF699" s="854"/>
    </row>
    <row r="700">
      <c r="A700" s="854"/>
      <c r="B700" s="854"/>
      <c r="C700" s="854"/>
      <c r="D700" s="855"/>
      <c r="E700" s="855"/>
      <c r="F700" s="855"/>
      <c r="G700" s="855"/>
      <c r="H700" s="855"/>
      <c r="I700" s="855"/>
      <c r="J700" s="855"/>
      <c r="K700" s="855"/>
      <c r="L700" s="855"/>
      <c r="M700" s="854"/>
      <c r="N700" s="854"/>
      <c r="O700" s="854"/>
      <c r="P700" s="854"/>
      <c r="Q700" s="854"/>
      <c r="R700" s="854"/>
      <c r="S700" s="854"/>
      <c r="T700" s="854"/>
      <c r="U700" s="854"/>
      <c r="V700" s="854"/>
      <c r="W700" s="854"/>
      <c r="X700" s="855"/>
      <c r="Y700" s="854"/>
      <c r="Z700" s="854"/>
      <c r="AA700" s="854"/>
      <c r="AB700" s="854"/>
      <c r="AC700" s="854"/>
      <c r="AD700" s="854"/>
      <c r="AE700" s="854"/>
      <c r="AF700" s="854"/>
    </row>
    <row r="701">
      <c r="A701" s="854"/>
      <c r="B701" s="854"/>
      <c r="C701" s="854"/>
      <c r="D701" s="855"/>
      <c r="E701" s="855"/>
      <c r="F701" s="855"/>
      <c r="G701" s="855"/>
      <c r="H701" s="855"/>
      <c r="I701" s="855"/>
      <c r="J701" s="855"/>
      <c r="K701" s="855"/>
      <c r="L701" s="855"/>
      <c r="M701" s="854"/>
      <c r="N701" s="854"/>
      <c r="O701" s="854"/>
      <c r="P701" s="854"/>
      <c r="Q701" s="854"/>
      <c r="R701" s="854"/>
      <c r="S701" s="854"/>
      <c r="T701" s="854"/>
      <c r="U701" s="854"/>
      <c r="V701" s="854"/>
      <c r="W701" s="854"/>
      <c r="X701" s="855"/>
      <c r="Y701" s="854"/>
      <c r="Z701" s="854"/>
      <c r="AA701" s="854"/>
      <c r="AB701" s="854"/>
      <c r="AC701" s="854"/>
      <c r="AD701" s="854"/>
      <c r="AE701" s="854"/>
      <c r="AF701" s="854"/>
    </row>
    <row r="702">
      <c r="A702" s="854"/>
      <c r="B702" s="854"/>
      <c r="C702" s="854"/>
      <c r="D702" s="855"/>
      <c r="E702" s="855"/>
      <c r="F702" s="855"/>
      <c r="G702" s="855"/>
      <c r="H702" s="855"/>
      <c r="I702" s="855"/>
      <c r="J702" s="855"/>
      <c r="K702" s="855"/>
      <c r="L702" s="855"/>
      <c r="M702" s="854"/>
      <c r="N702" s="854"/>
      <c r="O702" s="854"/>
      <c r="P702" s="854"/>
      <c r="Q702" s="854"/>
      <c r="R702" s="854"/>
      <c r="S702" s="854"/>
      <c r="T702" s="854"/>
      <c r="U702" s="854"/>
      <c r="V702" s="854"/>
      <c r="W702" s="854"/>
      <c r="X702" s="855"/>
      <c r="Y702" s="854"/>
      <c r="Z702" s="854"/>
      <c r="AA702" s="854"/>
      <c r="AB702" s="854"/>
      <c r="AC702" s="854"/>
      <c r="AD702" s="854"/>
      <c r="AE702" s="854"/>
      <c r="AF702" s="854"/>
    </row>
    <row r="703">
      <c r="A703" s="854"/>
      <c r="B703" s="854"/>
      <c r="C703" s="854"/>
      <c r="D703" s="855"/>
      <c r="E703" s="855"/>
      <c r="F703" s="855"/>
      <c r="G703" s="855"/>
      <c r="H703" s="855"/>
      <c r="I703" s="855"/>
      <c r="J703" s="855"/>
      <c r="K703" s="855"/>
      <c r="L703" s="855"/>
      <c r="M703" s="854"/>
      <c r="N703" s="854"/>
      <c r="O703" s="854"/>
      <c r="P703" s="854"/>
      <c r="Q703" s="854"/>
      <c r="R703" s="854"/>
      <c r="S703" s="854"/>
      <c r="T703" s="854"/>
      <c r="U703" s="854"/>
      <c r="V703" s="854"/>
      <c r="W703" s="854"/>
      <c r="X703" s="855"/>
      <c r="Y703" s="854"/>
      <c r="Z703" s="854"/>
      <c r="AA703" s="854"/>
      <c r="AB703" s="854"/>
      <c r="AC703" s="854"/>
      <c r="AD703" s="854"/>
      <c r="AE703" s="854"/>
      <c r="AF703" s="854"/>
    </row>
    <row r="704">
      <c r="A704" s="854"/>
      <c r="B704" s="854"/>
      <c r="C704" s="854"/>
      <c r="D704" s="855"/>
      <c r="E704" s="855"/>
      <c r="F704" s="855"/>
      <c r="G704" s="855"/>
      <c r="H704" s="855"/>
      <c r="I704" s="855"/>
      <c r="J704" s="855"/>
      <c r="K704" s="855"/>
      <c r="L704" s="855"/>
      <c r="M704" s="854"/>
      <c r="N704" s="854"/>
      <c r="O704" s="854"/>
      <c r="P704" s="854"/>
      <c r="Q704" s="854"/>
      <c r="R704" s="854"/>
      <c r="S704" s="854"/>
      <c r="T704" s="854"/>
      <c r="U704" s="854"/>
      <c r="V704" s="854"/>
      <c r="W704" s="854"/>
      <c r="X704" s="855"/>
      <c r="Y704" s="854"/>
      <c r="Z704" s="854"/>
      <c r="AA704" s="854"/>
      <c r="AB704" s="854"/>
      <c r="AC704" s="854"/>
      <c r="AD704" s="854"/>
      <c r="AE704" s="854"/>
      <c r="AF704" s="854"/>
    </row>
    <row r="705">
      <c r="A705" s="854"/>
      <c r="B705" s="854"/>
      <c r="C705" s="854"/>
      <c r="D705" s="855"/>
      <c r="E705" s="855"/>
      <c r="F705" s="855"/>
      <c r="G705" s="855"/>
      <c r="H705" s="855"/>
      <c r="I705" s="855"/>
      <c r="J705" s="855"/>
      <c r="K705" s="855"/>
      <c r="L705" s="855"/>
      <c r="M705" s="854"/>
      <c r="N705" s="854"/>
      <c r="O705" s="854"/>
      <c r="P705" s="854"/>
      <c r="Q705" s="854"/>
      <c r="R705" s="854"/>
      <c r="S705" s="854"/>
      <c r="T705" s="854"/>
      <c r="U705" s="854"/>
      <c r="V705" s="854"/>
      <c r="W705" s="854"/>
      <c r="X705" s="855"/>
      <c r="Y705" s="854"/>
      <c r="Z705" s="854"/>
      <c r="AA705" s="854"/>
      <c r="AB705" s="854"/>
      <c r="AC705" s="854"/>
      <c r="AD705" s="854"/>
      <c r="AE705" s="854"/>
      <c r="AF705" s="854"/>
    </row>
    <row r="706">
      <c r="A706" s="854"/>
      <c r="B706" s="854"/>
      <c r="C706" s="854"/>
      <c r="D706" s="855"/>
      <c r="E706" s="855"/>
      <c r="F706" s="855"/>
      <c r="G706" s="855"/>
      <c r="H706" s="855"/>
      <c r="I706" s="855"/>
      <c r="J706" s="855"/>
      <c r="K706" s="855"/>
      <c r="L706" s="855"/>
      <c r="M706" s="854"/>
      <c r="N706" s="854"/>
      <c r="O706" s="854"/>
      <c r="P706" s="854"/>
      <c r="Q706" s="854"/>
      <c r="R706" s="854"/>
      <c r="S706" s="854"/>
      <c r="T706" s="854"/>
      <c r="U706" s="854"/>
      <c r="V706" s="854"/>
      <c r="W706" s="854"/>
      <c r="X706" s="855"/>
      <c r="Y706" s="854"/>
      <c r="Z706" s="854"/>
      <c r="AA706" s="854"/>
      <c r="AB706" s="854"/>
      <c r="AC706" s="854"/>
      <c r="AD706" s="854"/>
      <c r="AE706" s="854"/>
      <c r="AF706" s="854"/>
    </row>
    <row r="707">
      <c r="A707" s="854"/>
      <c r="B707" s="854"/>
      <c r="C707" s="854"/>
      <c r="D707" s="855"/>
      <c r="E707" s="855"/>
      <c r="F707" s="855"/>
      <c r="G707" s="855"/>
      <c r="H707" s="855"/>
      <c r="I707" s="855"/>
      <c r="J707" s="855"/>
      <c r="K707" s="855"/>
      <c r="L707" s="855"/>
      <c r="M707" s="854"/>
      <c r="N707" s="854"/>
      <c r="O707" s="854"/>
      <c r="P707" s="854"/>
      <c r="Q707" s="854"/>
      <c r="R707" s="854"/>
      <c r="S707" s="854"/>
      <c r="T707" s="854"/>
      <c r="U707" s="854"/>
      <c r="V707" s="854"/>
      <c r="W707" s="854"/>
      <c r="X707" s="855"/>
      <c r="Y707" s="854"/>
      <c r="Z707" s="854"/>
      <c r="AA707" s="854"/>
      <c r="AB707" s="854"/>
      <c r="AC707" s="854"/>
      <c r="AD707" s="854"/>
      <c r="AE707" s="854"/>
      <c r="AF707" s="854"/>
    </row>
    <row r="708">
      <c r="A708" s="854"/>
      <c r="B708" s="854"/>
      <c r="C708" s="854"/>
      <c r="D708" s="855"/>
      <c r="E708" s="855"/>
      <c r="F708" s="855"/>
      <c r="G708" s="855"/>
      <c r="H708" s="855"/>
      <c r="I708" s="855"/>
      <c r="J708" s="855"/>
      <c r="K708" s="855"/>
      <c r="L708" s="855"/>
      <c r="M708" s="854"/>
      <c r="N708" s="854"/>
      <c r="O708" s="854"/>
      <c r="P708" s="854"/>
      <c r="Q708" s="854"/>
      <c r="R708" s="854"/>
      <c r="S708" s="854"/>
      <c r="T708" s="854"/>
      <c r="U708" s="854"/>
      <c r="V708" s="854"/>
      <c r="W708" s="854"/>
      <c r="X708" s="855"/>
      <c r="Y708" s="854"/>
      <c r="Z708" s="854"/>
      <c r="AA708" s="854"/>
      <c r="AB708" s="854"/>
      <c r="AC708" s="854"/>
      <c r="AD708" s="854"/>
      <c r="AE708" s="854"/>
      <c r="AF708" s="854"/>
    </row>
    <row r="709">
      <c r="A709" s="854"/>
      <c r="B709" s="854"/>
      <c r="C709" s="854"/>
      <c r="D709" s="855"/>
      <c r="E709" s="855"/>
      <c r="F709" s="855"/>
      <c r="G709" s="855"/>
      <c r="H709" s="855"/>
      <c r="I709" s="855"/>
      <c r="J709" s="855"/>
      <c r="K709" s="855"/>
      <c r="L709" s="855"/>
      <c r="M709" s="854"/>
      <c r="N709" s="854"/>
      <c r="O709" s="854"/>
      <c r="P709" s="854"/>
      <c r="Q709" s="854"/>
      <c r="R709" s="854"/>
      <c r="S709" s="854"/>
      <c r="T709" s="854"/>
      <c r="U709" s="854"/>
      <c r="V709" s="854"/>
      <c r="W709" s="854"/>
      <c r="X709" s="855"/>
      <c r="Y709" s="854"/>
      <c r="Z709" s="854"/>
      <c r="AA709" s="854"/>
      <c r="AB709" s="854"/>
      <c r="AC709" s="854"/>
      <c r="AD709" s="854"/>
      <c r="AE709" s="854"/>
      <c r="AF709" s="854"/>
    </row>
    <row r="710">
      <c r="A710" s="854"/>
      <c r="B710" s="854"/>
      <c r="C710" s="854"/>
      <c r="D710" s="855"/>
      <c r="E710" s="855"/>
      <c r="F710" s="855"/>
      <c r="G710" s="855"/>
      <c r="H710" s="855"/>
      <c r="I710" s="855"/>
      <c r="J710" s="855"/>
      <c r="K710" s="855"/>
      <c r="L710" s="855"/>
      <c r="M710" s="854"/>
      <c r="N710" s="854"/>
      <c r="O710" s="854"/>
      <c r="P710" s="854"/>
      <c r="Q710" s="854"/>
      <c r="R710" s="854"/>
      <c r="S710" s="854"/>
      <c r="T710" s="854"/>
      <c r="U710" s="854"/>
      <c r="V710" s="854"/>
      <c r="W710" s="854"/>
      <c r="X710" s="855"/>
      <c r="Y710" s="854"/>
      <c r="Z710" s="854"/>
      <c r="AA710" s="854"/>
      <c r="AB710" s="854"/>
      <c r="AC710" s="854"/>
      <c r="AD710" s="854"/>
      <c r="AE710" s="854"/>
      <c r="AF710" s="854"/>
    </row>
    <row r="711">
      <c r="A711" s="854"/>
      <c r="B711" s="854"/>
      <c r="C711" s="854"/>
      <c r="D711" s="855"/>
      <c r="E711" s="855"/>
      <c r="F711" s="855"/>
      <c r="G711" s="855"/>
      <c r="H711" s="855"/>
      <c r="I711" s="855"/>
      <c r="J711" s="855"/>
      <c r="K711" s="855"/>
      <c r="L711" s="855"/>
      <c r="M711" s="854"/>
      <c r="N711" s="854"/>
      <c r="O711" s="854"/>
      <c r="P711" s="854"/>
      <c r="Q711" s="854"/>
      <c r="R711" s="854"/>
      <c r="S711" s="854"/>
      <c r="T711" s="854"/>
      <c r="U711" s="854"/>
      <c r="V711" s="854"/>
      <c r="W711" s="854"/>
      <c r="X711" s="855"/>
      <c r="Y711" s="854"/>
      <c r="Z711" s="854"/>
      <c r="AA711" s="854"/>
      <c r="AB711" s="854"/>
      <c r="AC711" s="854"/>
      <c r="AD711" s="854"/>
      <c r="AE711" s="854"/>
      <c r="AF711" s="854"/>
    </row>
    <row r="712">
      <c r="A712" s="854"/>
      <c r="B712" s="854"/>
      <c r="C712" s="854"/>
      <c r="D712" s="855"/>
      <c r="E712" s="855"/>
      <c r="F712" s="855"/>
      <c r="G712" s="855"/>
      <c r="H712" s="855"/>
      <c r="I712" s="855"/>
      <c r="J712" s="855"/>
      <c r="K712" s="855"/>
      <c r="L712" s="855"/>
      <c r="M712" s="854"/>
      <c r="N712" s="854"/>
      <c r="O712" s="854"/>
      <c r="P712" s="854"/>
      <c r="Q712" s="854"/>
      <c r="R712" s="854"/>
      <c r="S712" s="854"/>
      <c r="T712" s="854"/>
      <c r="U712" s="854"/>
      <c r="V712" s="854"/>
      <c r="W712" s="854"/>
      <c r="X712" s="855"/>
      <c r="Y712" s="854"/>
      <c r="Z712" s="854"/>
      <c r="AA712" s="854"/>
      <c r="AB712" s="854"/>
      <c r="AC712" s="854"/>
      <c r="AD712" s="854"/>
      <c r="AE712" s="854"/>
      <c r="AF712" s="854"/>
    </row>
    <row r="713">
      <c r="A713" s="854"/>
      <c r="B713" s="854"/>
      <c r="C713" s="854"/>
      <c r="D713" s="855"/>
      <c r="E713" s="855"/>
      <c r="F713" s="855"/>
      <c r="G713" s="855"/>
      <c r="H713" s="855"/>
      <c r="I713" s="855"/>
      <c r="J713" s="855"/>
      <c r="K713" s="855"/>
      <c r="L713" s="855"/>
      <c r="M713" s="854"/>
      <c r="N713" s="854"/>
      <c r="O713" s="854"/>
      <c r="P713" s="854"/>
      <c r="Q713" s="854"/>
      <c r="R713" s="854"/>
      <c r="S713" s="854"/>
      <c r="T713" s="854"/>
      <c r="U713" s="854"/>
      <c r="V713" s="854"/>
      <c r="W713" s="854"/>
      <c r="X713" s="855"/>
      <c r="Y713" s="854"/>
      <c r="Z713" s="854"/>
      <c r="AA713" s="854"/>
      <c r="AB713" s="854"/>
      <c r="AC713" s="854"/>
      <c r="AD713" s="854"/>
      <c r="AE713" s="854"/>
      <c r="AF713" s="854"/>
    </row>
    <row r="714">
      <c r="A714" s="854"/>
      <c r="B714" s="854"/>
      <c r="C714" s="854"/>
      <c r="D714" s="855"/>
      <c r="E714" s="855"/>
      <c r="F714" s="855"/>
      <c r="G714" s="855"/>
      <c r="H714" s="855"/>
      <c r="I714" s="855"/>
      <c r="J714" s="855"/>
      <c r="K714" s="855"/>
      <c r="L714" s="855"/>
      <c r="M714" s="854"/>
      <c r="N714" s="854"/>
      <c r="O714" s="854"/>
      <c r="P714" s="854"/>
      <c r="Q714" s="854"/>
      <c r="R714" s="854"/>
      <c r="S714" s="854"/>
      <c r="T714" s="854"/>
      <c r="U714" s="854"/>
      <c r="V714" s="854"/>
      <c r="W714" s="854"/>
      <c r="X714" s="855"/>
      <c r="Y714" s="854"/>
      <c r="Z714" s="854"/>
      <c r="AA714" s="854"/>
      <c r="AB714" s="854"/>
      <c r="AC714" s="854"/>
      <c r="AD714" s="854"/>
      <c r="AE714" s="854"/>
      <c r="AF714" s="854"/>
    </row>
    <row r="715">
      <c r="A715" s="854"/>
      <c r="B715" s="854"/>
      <c r="C715" s="854"/>
      <c r="D715" s="855"/>
      <c r="E715" s="855"/>
      <c r="F715" s="855"/>
      <c r="G715" s="855"/>
      <c r="H715" s="855"/>
      <c r="I715" s="855"/>
      <c r="J715" s="855"/>
      <c r="K715" s="855"/>
      <c r="L715" s="855"/>
      <c r="M715" s="854"/>
      <c r="N715" s="854"/>
      <c r="O715" s="854"/>
      <c r="P715" s="854"/>
      <c r="Q715" s="854"/>
      <c r="R715" s="854"/>
      <c r="S715" s="854"/>
      <c r="T715" s="854"/>
      <c r="U715" s="854"/>
      <c r="V715" s="854"/>
      <c r="W715" s="854"/>
      <c r="X715" s="855"/>
      <c r="Y715" s="854"/>
      <c r="Z715" s="854"/>
      <c r="AA715" s="854"/>
      <c r="AB715" s="854"/>
      <c r="AC715" s="854"/>
      <c r="AD715" s="854"/>
      <c r="AE715" s="854"/>
      <c r="AF715" s="854"/>
    </row>
    <row r="716">
      <c r="A716" s="854"/>
      <c r="B716" s="854"/>
      <c r="C716" s="854"/>
      <c r="D716" s="855"/>
      <c r="E716" s="855"/>
      <c r="F716" s="855"/>
      <c r="G716" s="855"/>
      <c r="H716" s="855"/>
      <c r="I716" s="855"/>
      <c r="J716" s="855"/>
      <c r="K716" s="855"/>
      <c r="L716" s="855"/>
      <c r="M716" s="854"/>
      <c r="N716" s="854"/>
      <c r="O716" s="854"/>
      <c r="P716" s="854"/>
      <c r="Q716" s="854"/>
      <c r="R716" s="854"/>
      <c r="S716" s="854"/>
      <c r="T716" s="854"/>
      <c r="U716" s="854"/>
      <c r="V716" s="854"/>
      <c r="W716" s="854"/>
      <c r="X716" s="855"/>
      <c r="Y716" s="854"/>
      <c r="Z716" s="854"/>
      <c r="AA716" s="854"/>
      <c r="AB716" s="854"/>
      <c r="AC716" s="854"/>
      <c r="AD716" s="854"/>
      <c r="AE716" s="854"/>
      <c r="AF716" s="854"/>
    </row>
    <row r="717">
      <c r="A717" s="854"/>
      <c r="B717" s="854"/>
      <c r="C717" s="854"/>
      <c r="D717" s="855"/>
      <c r="E717" s="855"/>
      <c r="F717" s="855"/>
      <c r="G717" s="855"/>
      <c r="H717" s="855"/>
      <c r="I717" s="855"/>
      <c r="J717" s="855"/>
      <c r="K717" s="855"/>
      <c r="L717" s="855"/>
      <c r="M717" s="854"/>
      <c r="N717" s="854"/>
      <c r="O717" s="854"/>
      <c r="P717" s="854"/>
      <c r="Q717" s="854"/>
      <c r="R717" s="854"/>
      <c r="S717" s="854"/>
      <c r="T717" s="854"/>
      <c r="U717" s="854"/>
      <c r="V717" s="854"/>
      <c r="W717" s="854"/>
      <c r="X717" s="855"/>
      <c r="Y717" s="854"/>
      <c r="Z717" s="854"/>
      <c r="AA717" s="854"/>
      <c r="AB717" s="854"/>
      <c r="AC717" s="854"/>
      <c r="AD717" s="854"/>
      <c r="AE717" s="854"/>
      <c r="AF717" s="854"/>
    </row>
    <row r="718">
      <c r="A718" s="854"/>
      <c r="B718" s="854"/>
      <c r="C718" s="854"/>
      <c r="D718" s="855"/>
      <c r="E718" s="855"/>
      <c r="F718" s="855"/>
      <c r="G718" s="855"/>
      <c r="H718" s="855"/>
      <c r="I718" s="855"/>
      <c r="J718" s="855"/>
      <c r="K718" s="855"/>
      <c r="L718" s="855"/>
      <c r="M718" s="854"/>
      <c r="N718" s="854"/>
      <c r="O718" s="854"/>
      <c r="P718" s="854"/>
      <c r="Q718" s="854"/>
      <c r="R718" s="854"/>
      <c r="S718" s="854"/>
      <c r="T718" s="854"/>
      <c r="U718" s="854"/>
      <c r="V718" s="854"/>
      <c r="W718" s="854"/>
      <c r="X718" s="855"/>
      <c r="Y718" s="854"/>
      <c r="Z718" s="854"/>
      <c r="AA718" s="854"/>
      <c r="AB718" s="854"/>
      <c r="AC718" s="854"/>
      <c r="AD718" s="854"/>
      <c r="AE718" s="854"/>
      <c r="AF718" s="854"/>
    </row>
    <row r="719">
      <c r="A719" s="854"/>
      <c r="B719" s="854"/>
      <c r="C719" s="854"/>
      <c r="D719" s="855"/>
      <c r="E719" s="855"/>
      <c r="F719" s="855"/>
      <c r="G719" s="855"/>
      <c r="H719" s="855"/>
      <c r="I719" s="855"/>
      <c r="J719" s="855"/>
      <c r="K719" s="855"/>
      <c r="L719" s="855"/>
      <c r="M719" s="854"/>
      <c r="N719" s="854"/>
      <c r="O719" s="854"/>
      <c r="P719" s="854"/>
      <c r="Q719" s="854"/>
      <c r="R719" s="854"/>
      <c r="S719" s="854"/>
      <c r="T719" s="854"/>
      <c r="U719" s="854"/>
      <c r="V719" s="854"/>
      <c r="W719" s="854"/>
      <c r="X719" s="855"/>
      <c r="Y719" s="854"/>
      <c r="Z719" s="854"/>
      <c r="AA719" s="854"/>
      <c r="AB719" s="854"/>
      <c r="AC719" s="854"/>
      <c r="AD719" s="854"/>
      <c r="AE719" s="854"/>
      <c r="AF719" s="854"/>
    </row>
    <row r="720">
      <c r="A720" s="854"/>
      <c r="B720" s="854"/>
      <c r="C720" s="854"/>
      <c r="D720" s="855"/>
      <c r="E720" s="855"/>
      <c r="F720" s="855"/>
      <c r="G720" s="855"/>
      <c r="H720" s="855"/>
      <c r="I720" s="855"/>
      <c r="J720" s="855"/>
      <c r="K720" s="855"/>
      <c r="L720" s="855"/>
      <c r="M720" s="854"/>
      <c r="N720" s="854"/>
      <c r="O720" s="854"/>
      <c r="P720" s="854"/>
      <c r="Q720" s="854"/>
      <c r="R720" s="854"/>
      <c r="S720" s="854"/>
      <c r="T720" s="854"/>
      <c r="U720" s="854"/>
      <c r="V720" s="854"/>
      <c r="W720" s="854"/>
      <c r="X720" s="855"/>
      <c r="Y720" s="854"/>
      <c r="Z720" s="854"/>
      <c r="AA720" s="854"/>
      <c r="AB720" s="854"/>
      <c r="AC720" s="854"/>
      <c r="AD720" s="854"/>
      <c r="AE720" s="854"/>
      <c r="AF720" s="854"/>
    </row>
    <row r="721">
      <c r="A721" s="854"/>
      <c r="B721" s="854"/>
      <c r="C721" s="854"/>
      <c r="D721" s="855"/>
      <c r="E721" s="855"/>
      <c r="F721" s="855"/>
      <c r="G721" s="855"/>
      <c r="H721" s="855"/>
      <c r="I721" s="855"/>
      <c r="J721" s="855"/>
      <c r="K721" s="855"/>
      <c r="L721" s="855"/>
      <c r="M721" s="854"/>
      <c r="N721" s="854"/>
      <c r="O721" s="854"/>
      <c r="P721" s="854"/>
      <c r="Q721" s="854"/>
      <c r="R721" s="854"/>
      <c r="S721" s="854"/>
      <c r="T721" s="854"/>
      <c r="U721" s="854"/>
      <c r="V721" s="854"/>
      <c r="W721" s="854"/>
      <c r="X721" s="855"/>
      <c r="Y721" s="854"/>
      <c r="Z721" s="854"/>
      <c r="AA721" s="854"/>
      <c r="AB721" s="854"/>
      <c r="AC721" s="854"/>
      <c r="AD721" s="854"/>
      <c r="AE721" s="854"/>
      <c r="AF721" s="854"/>
    </row>
    <row r="722">
      <c r="A722" s="854"/>
      <c r="B722" s="854"/>
      <c r="C722" s="854"/>
      <c r="D722" s="855"/>
      <c r="E722" s="855"/>
      <c r="F722" s="855"/>
      <c r="G722" s="855"/>
      <c r="H722" s="855"/>
      <c r="I722" s="855"/>
      <c r="J722" s="855"/>
      <c r="K722" s="855"/>
      <c r="L722" s="855"/>
      <c r="M722" s="854"/>
      <c r="N722" s="854"/>
      <c r="O722" s="854"/>
      <c r="P722" s="854"/>
      <c r="Q722" s="854"/>
      <c r="R722" s="854"/>
      <c r="S722" s="854"/>
      <c r="T722" s="854"/>
      <c r="U722" s="854"/>
      <c r="V722" s="854"/>
      <c r="W722" s="854"/>
      <c r="X722" s="855"/>
      <c r="Y722" s="854"/>
      <c r="Z722" s="854"/>
      <c r="AA722" s="854"/>
      <c r="AB722" s="854"/>
      <c r="AC722" s="854"/>
      <c r="AD722" s="854"/>
      <c r="AE722" s="854"/>
      <c r="AF722" s="854"/>
    </row>
    <row r="723">
      <c r="A723" s="854"/>
      <c r="B723" s="854"/>
      <c r="C723" s="854"/>
      <c r="D723" s="855"/>
      <c r="E723" s="855"/>
      <c r="F723" s="855"/>
      <c r="G723" s="855"/>
      <c r="H723" s="855"/>
      <c r="I723" s="855"/>
      <c r="J723" s="855"/>
      <c r="K723" s="855"/>
      <c r="L723" s="855"/>
      <c r="M723" s="854"/>
      <c r="N723" s="854"/>
      <c r="O723" s="854"/>
      <c r="P723" s="854"/>
      <c r="Q723" s="854"/>
      <c r="R723" s="854"/>
      <c r="S723" s="854"/>
      <c r="T723" s="854"/>
      <c r="U723" s="854"/>
      <c r="V723" s="854"/>
      <c r="W723" s="854"/>
      <c r="X723" s="855"/>
      <c r="Y723" s="854"/>
      <c r="Z723" s="854"/>
      <c r="AA723" s="854"/>
      <c r="AB723" s="854"/>
      <c r="AC723" s="854"/>
      <c r="AD723" s="854"/>
      <c r="AE723" s="854"/>
      <c r="AF723" s="854"/>
    </row>
    <row r="724">
      <c r="A724" s="854"/>
      <c r="B724" s="854"/>
      <c r="C724" s="854"/>
      <c r="D724" s="855"/>
      <c r="E724" s="855"/>
      <c r="F724" s="855"/>
      <c r="G724" s="855"/>
      <c r="H724" s="855"/>
      <c r="I724" s="855"/>
      <c r="J724" s="855"/>
      <c r="K724" s="855"/>
      <c r="L724" s="855"/>
      <c r="M724" s="854"/>
      <c r="N724" s="854"/>
      <c r="O724" s="854"/>
      <c r="P724" s="854"/>
      <c r="Q724" s="854"/>
      <c r="R724" s="854"/>
      <c r="S724" s="854"/>
      <c r="T724" s="854"/>
      <c r="U724" s="854"/>
      <c r="V724" s="854"/>
      <c r="W724" s="854"/>
      <c r="X724" s="855"/>
      <c r="Y724" s="854"/>
      <c r="Z724" s="854"/>
      <c r="AA724" s="854"/>
      <c r="AB724" s="854"/>
      <c r="AC724" s="854"/>
      <c r="AD724" s="854"/>
      <c r="AE724" s="854"/>
      <c r="AF724" s="854"/>
    </row>
    <row r="725">
      <c r="A725" s="854"/>
      <c r="B725" s="854"/>
      <c r="C725" s="854"/>
      <c r="D725" s="855"/>
      <c r="E725" s="855"/>
      <c r="F725" s="855"/>
      <c r="G725" s="855"/>
      <c r="H725" s="855"/>
      <c r="I725" s="855"/>
      <c r="J725" s="855"/>
      <c r="K725" s="855"/>
      <c r="L725" s="855"/>
      <c r="M725" s="854"/>
      <c r="N725" s="854"/>
      <c r="O725" s="854"/>
      <c r="P725" s="854"/>
      <c r="Q725" s="854"/>
      <c r="R725" s="854"/>
      <c r="S725" s="854"/>
      <c r="T725" s="854"/>
      <c r="U725" s="854"/>
      <c r="V725" s="854"/>
      <c r="W725" s="854"/>
      <c r="X725" s="855"/>
      <c r="Y725" s="854"/>
      <c r="Z725" s="854"/>
      <c r="AA725" s="854"/>
      <c r="AB725" s="854"/>
      <c r="AC725" s="854"/>
      <c r="AD725" s="854"/>
      <c r="AE725" s="854"/>
      <c r="AF725" s="854"/>
    </row>
    <row r="726">
      <c r="A726" s="854"/>
      <c r="B726" s="854"/>
      <c r="C726" s="854"/>
      <c r="D726" s="855"/>
      <c r="E726" s="855"/>
      <c r="F726" s="855"/>
      <c r="G726" s="855"/>
      <c r="H726" s="855"/>
      <c r="I726" s="855"/>
      <c r="J726" s="855"/>
      <c r="K726" s="855"/>
      <c r="L726" s="855"/>
      <c r="M726" s="854"/>
      <c r="N726" s="854"/>
      <c r="O726" s="854"/>
      <c r="P726" s="854"/>
      <c r="Q726" s="854"/>
      <c r="R726" s="854"/>
      <c r="S726" s="854"/>
      <c r="T726" s="854"/>
      <c r="U726" s="854"/>
      <c r="V726" s="854"/>
      <c r="W726" s="854"/>
      <c r="X726" s="855"/>
      <c r="Y726" s="854"/>
      <c r="Z726" s="854"/>
      <c r="AA726" s="854"/>
      <c r="AB726" s="854"/>
      <c r="AC726" s="854"/>
      <c r="AD726" s="854"/>
      <c r="AE726" s="854"/>
      <c r="AF726" s="854"/>
    </row>
    <row r="727">
      <c r="A727" s="854"/>
      <c r="B727" s="854"/>
      <c r="C727" s="854"/>
      <c r="D727" s="855"/>
      <c r="E727" s="855"/>
      <c r="F727" s="855"/>
      <c r="G727" s="855"/>
      <c r="H727" s="855"/>
      <c r="I727" s="855"/>
      <c r="J727" s="855"/>
      <c r="K727" s="855"/>
      <c r="L727" s="855"/>
      <c r="M727" s="854"/>
      <c r="N727" s="854"/>
      <c r="O727" s="854"/>
      <c r="P727" s="854"/>
      <c r="Q727" s="854"/>
      <c r="R727" s="854"/>
      <c r="S727" s="854"/>
      <c r="T727" s="854"/>
      <c r="U727" s="854"/>
      <c r="V727" s="854"/>
      <c r="W727" s="854"/>
      <c r="X727" s="855"/>
      <c r="Y727" s="854"/>
      <c r="Z727" s="854"/>
      <c r="AA727" s="854"/>
      <c r="AB727" s="854"/>
      <c r="AC727" s="854"/>
      <c r="AD727" s="854"/>
      <c r="AE727" s="854"/>
      <c r="AF727" s="854"/>
    </row>
    <row r="728">
      <c r="A728" s="854"/>
      <c r="B728" s="854"/>
      <c r="C728" s="854"/>
      <c r="D728" s="855"/>
      <c r="E728" s="855"/>
      <c r="F728" s="855"/>
      <c r="G728" s="855"/>
      <c r="H728" s="855"/>
      <c r="I728" s="855"/>
      <c r="J728" s="855"/>
      <c r="K728" s="855"/>
      <c r="L728" s="855"/>
      <c r="M728" s="854"/>
      <c r="N728" s="854"/>
      <c r="O728" s="854"/>
      <c r="P728" s="854"/>
      <c r="Q728" s="854"/>
      <c r="R728" s="854"/>
      <c r="S728" s="854"/>
      <c r="T728" s="854"/>
      <c r="U728" s="854"/>
      <c r="V728" s="854"/>
      <c r="W728" s="854"/>
      <c r="X728" s="855"/>
      <c r="Y728" s="854"/>
      <c r="Z728" s="854"/>
      <c r="AA728" s="854"/>
      <c r="AB728" s="854"/>
      <c r="AC728" s="854"/>
      <c r="AD728" s="854"/>
      <c r="AE728" s="854"/>
      <c r="AF728" s="854"/>
    </row>
    <row r="729">
      <c r="A729" s="854"/>
      <c r="B729" s="854"/>
      <c r="C729" s="854"/>
      <c r="D729" s="855"/>
      <c r="E729" s="855"/>
      <c r="F729" s="855"/>
      <c r="G729" s="855"/>
      <c r="H729" s="855"/>
      <c r="I729" s="855"/>
      <c r="J729" s="855"/>
      <c r="K729" s="855"/>
      <c r="L729" s="855"/>
      <c r="M729" s="854"/>
      <c r="N729" s="854"/>
      <c r="O729" s="854"/>
      <c r="P729" s="854"/>
      <c r="Q729" s="854"/>
      <c r="R729" s="854"/>
      <c r="S729" s="854"/>
      <c r="T729" s="854"/>
      <c r="U729" s="854"/>
      <c r="V729" s="854"/>
      <c r="W729" s="854"/>
      <c r="X729" s="855"/>
      <c r="Y729" s="854"/>
      <c r="Z729" s="854"/>
      <c r="AA729" s="854"/>
      <c r="AB729" s="854"/>
      <c r="AC729" s="854"/>
      <c r="AD729" s="854"/>
      <c r="AE729" s="854"/>
      <c r="AF729" s="854"/>
    </row>
    <row r="730">
      <c r="A730" s="854"/>
      <c r="B730" s="854"/>
      <c r="C730" s="854"/>
      <c r="D730" s="855"/>
      <c r="E730" s="855"/>
      <c r="F730" s="855"/>
      <c r="G730" s="855"/>
      <c r="H730" s="855"/>
      <c r="I730" s="855"/>
      <c r="J730" s="855"/>
      <c r="K730" s="855"/>
      <c r="L730" s="855"/>
      <c r="M730" s="854"/>
      <c r="N730" s="854"/>
      <c r="O730" s="854"/>
      <c r="P730" s="854"/>
      <c r="Q730" s="854"/>
      <c r="R730" s="854"/>
      <c r="S730" s="854"/>
      <c r="T730" s="854"/>
      <c r="U730" s="854"/>
      <c r="V730" s="854"/>
      <c r="W730" s="854"/>
      <c r="X730" s="855"/>
      <c r="Y730" s="854"/>
      <c r="Z730" s="854"/>
      <c r="AA730" s="854"/>
      <c r="AB730" s="854"/>
      <c r="AC730" s="854"/>
      <c r="AD730" s="854"/>
      <c r="AE730" s="854"/>
      <c r="AF730" s="854"/>
    </row>
    <row r="731">
      <c r="A731" s="854"/>
      <c r="B731" s="854"/>
      <c r="C731" s="854"/>
      <c r="D731" s="855"/>
      <c r="E731" s="855"/>
      <c r="F731" s="855"/>
      <c r="G731" s="855"/>
      <c r="H731" s="855"/>
      <c r="I731" s="855"/>
      <c r="J731" s="855"/>
      <c r="K731" s="855"/>
      <c r="L731" s="855"/>
      <c r="M731" s="854"/>
      <c r="N731" s="854"/>
      <c r="O731" s="854"/>
      <c r="P731" s="854"/>
      <c r="Q731" s="854"/>
      <c r="R731" s="854"/>
      <c r="S731" s="854"/>
      <c r="T731" s="854"/>
      <c r="U731" s="854"/>
      <c r="V731" s="854"/>
      <c r="W731" s="854"/>
      <c r="X731" s="855"/>
      <c r="Y731" s="854"/>
      <c r="Z731" s="854"/>
      <c r="AA731" s="854"/>
      <c r="AB731" s="854"/>
      <c r="AC731" s="854"/>
      <c r="AD731" s="854"/>
      <c r="AE731" s="854"/>
      <c r="AF731" s="854"/>
    </row>
    <row r="732">
      <c r="A732" s="854"/>
      <c r="B732" s="854"/>
      <c r="C732" s="854"/>
      <c r="D732" s="855"/>
      <c r="E732" s="855"/>
      <c r="F732" s="855"/>
      <c r="G732" s="855"/>
      <c r="H732" s="855"/>
      <c r="I732" s="855"/>
      <c r="J732" s="855"/>
      <c r="K732" s="855"/>
      <c r="L732" s="855"/>
      <c r="M732" s="854"/>
      <c r="N732" s="854"/>
      <c r="O732" s="854"/>
      <c r="P732" s="854"/>
      <c r="Q732" s="854"/>
      <c r="R732" s="854"/>
      <c r="S732" s="854"/>
      <c r="T732" s="854"/>
      <c r="U732" s="854"/>
      <c r="V732" s="854"/>
      <c r="W732" s="854"/>
      <c r="X732" s="855"/>
      <c r="Y732" s="854"/>
      <c r="Z732" s="854"/>
      <c r="AA732" s="854"/>
      <c r="AB732" s="854"/>
      <c r="AC732" s="854"/>
      <c r="AD732" s="854"/>
      <c r="AE732" s="854"/>
      <c r="AF732" s="854"/>
    </row>
    <row r="733">
      <c r="A733" s="854"/>
      <c r="B733" s="854"/>
      <c r="C733" s="854"/>
      <c r="D733" s="855"/>
      <c r="E733" s="855"/>
      <c r="F733" s="855"/>
      <c r="G733" s="855"/>
      <c r="H733" s="855"/>
      <c r="I733" s="855"/>
      <c r="J733" s="855"/>
      <c r="K733" s="855"/>
      <c r="L733" s="855"/>
      <c r="M733" s="854"/>
      <c r="N733" s="854"/>
      <c r="O733" s="854"/>
      <c r="P733" s="854"/>
      <c r="Q733" s="854"/>
      <c r="R733" s="854"/>
      <c r="S733" s="854"/>
      <c r="T733" s="854"/>
      <c r="U733" s="854"/>
      <c r="V733" s="854"/>
      <c r="W733" s="854"/>
      <c r="X733" s="855"/>
      <c r="Y733" s="854"/>
      <c r="Z733" s="854"/>
      <c r="AA733" s="854"/>
      <c r="AB733" s="854"/>
      <c r="AC733" s="854"/>
      <c r="AD733" s="854"/>
      <c r="AE733" s="854"/>
      <c r="AF733" s="854"/>
    </row>
    <row r="734">
      <c r="A734" s="854"/>
      <c r="B734" s="854"/>
      <c r="C734" s="854"/>
      <c r="D734" s="855"/>
      <c r="E734" s="855"/>
      <c r="F734" s="855"/>
      <c r="G734" s="855"/>
      <c r="H734" s="855"/>
      <c r="I734" s="855"/>
      <c r="J734" s="855"/>
      <c r="K734" s="855"/>
      <c r="L734" s="855"/>
      <c r="M734" s="854"/>
      <c r="N734" s="854"/>
      <c r="O734" s="854"/>
      <c r="P734" s="854"/>
      <c r="Q734" s="854"/>
      <c r="R734" s="854"/>
      <c r="S734" s="854"/>
      <c r="T734" s="854"/>
      <c r="U734" s="854"/>
      <c r="V734" s="854"/>
      <c r="W734" s="854"/>
      <c r="X734" s="855"/>
      <c r="Y734" s="854"/>
      <c r="Z734" s="854"/>
      <c r="AA734" s="854"/>
      <c r="AB734" s="854"/>
      <c r="AC734" s="854"/>
      <c r="AD734" s="854"/>
      <c r="AE734" s="854"/>
      <c r="AF734" s="854"/>
    </row>
    <row r="735">
      <c r="A735" s="854"/>
      <c r="B735" s="854"/>
      <c r="C735" s="854"/>
      <c r="D735" s="855"/>
      <c r="E735" s="855"/>
      <c r="F735" s="855"/>
      <c r="G735" s="855"/>
      <c r="H735" s="855"/>
      <c r="I735" s="855"/>
      <c r="J735" s="855"/>
      <c r="K735" s="855"/>
      <c r="L735" s="855"/>
      <c r="M735" s="854"/>
      <c r="N735" s="854"/>
      <c r="O735" s="854"/>
      <c r="P735" s="854"/>
      <c r="Q735" s="854"/>
      <c r="R735" s="854"/>
      <c r="S735" s="854"/>
      <c r="T735" s="854"/>
      <c r="U735" s="854"/>
      <c r="V735" s="854"/>
      <c r="W735" s="854"/>
      <c r="X735" s="855"/>
      <c r="Y735" s="854"/>
      <c r="Z735" s="854"/>
      <c r="AA735" s="854"/>
      <c r="AB735" s="854"/>
      <c r="AC735" s="854"/>
      <c r="AD735" s="854"/>
      <c r="AE735" s="854"/>
      <c r="AF735" s="854"/>
    </row>
    <row r="736">
      <c r="A736" s="854"/>
      <c r="B736" s="854"/>
      <c r="C736" s="854"/>
      <c r="D736" s="855"/>
      <c r="E736" s="855"/>
      <c r="F736" s="855"/>
      <c r="G736" s="855"/>
      <c r="H736" s="855"/>
      <c r="I736" s="855"/>
      <c r="J736" s="855"/>
      <c r="K736" s="855"/>
      <c r="L736" s="855"/>
      <c r="M736" s="854"/>
      <c r="N736" s="854"/>
      <c r="O736" s="854"/>
      <c r="P736" s="854"/>
      <c r="Q736" s="854"/>
      <c r="R736" s="854"/>
      <c r="S736" s="854"/>
      <c r="T736" s="854"/>
      <c r="U736" s="854"/>
      <c r="V736" s="854"/>
      <c r="W736" s="854"/>
      <c r="X736" s="855"/>
      <c r="Y736" s="854"/>
      <c r="Z736" s="854"/>
      <c r="AA736" s="854"/>
      <c r="AB736" s="854"/>
      <c r="AC736" s="854"/>
      <c r="AD736" s="854"/>
      <c r="AE736" s="854"/>
      <c r="AF736" s="854"/>
    </row>
    <row r="737">
      <c r="A737" s="854"/>
      <c r="B737" s="854"/>
      <c r="C737" s="854"/>
      <c r="D737" s="855"/>
      <c r="E737" s="855"/>
      <c r="F737" s="855"/>
      <c r="G737" s="855"/>
      <c r="H737" s="855"/>
      <c r="I737" s="855"/>
      <c r="J737" s="855"/>
      <c r="K737" s="855"/>
      <c r="L737" s="855"/>
      <c r="M737" s="854"/>
      <c r="N737" s="854"/>
      <c r="O737" s="854"/>
      <c r="P737" s="854"/>
      <c r="Q737" s="854"/>
      <c r="R737" s="854"/>
      <c r="S737" s="854"/>
      <c r="T737" s="854"/>
      <c r="U737" s="854"/>
      <c r="V737" s="854"/>
      <c r="W737" s="854"/>
      <c r="X737" s="855"/>
      <c r="Y737" s="854"/>
      <c r="Z737" s="854"/>
      <c r="AA737" s="854"/>
      <c r="AB737" s="854"/>
      <c r="AC737" s="854"/>
      <c r="AD737" s="854"/>
      <c r="AE737" s="854"/>
      <c r="AF737" s="854"/>
    </row>
    <row r="738">
      <c r="A738" s="854"/>
      <c r="B738" s="854"/>
      <c r="C738" s="854"/>
      <c r="D738" s="855"/>
      <c r="E738" s="855"/>
      <c r="F738" s="855"/>
      <c r="G738" s="855"/>
      <c r="H738" s="855"/>
      <c r="I738" s="855"/>
      <c r="J738" s="855"/>
      <c r="K738" s="855"/>
      <c r="L738" s="855"/>
      <c r="M738" s="854"/>
      <c r="N738" s="854"/>
      <c r="O738" s="854"/>
      <c r="P738" s="854"/>
      <c r="Q738" s="854"/>
      <c r="R738" s="854"/>
      <c r="S738" s="854"/>
      <c r="T738" s="854"/>
      <c r="U738" s="854"/>
      <c r="V738" s="854"/>
      <c r="W738" s="854"/>
      <c r="X738" s="855"/>
      <c r="Y738" s="854"/>
      <c r="Z738" s="854"/>
      <c r="AA738" s="854"/>
      <c r="AB738" s="854"/>
      <c r="AC738" s="854"/>
      <c r="AD738" s="854"/>
      <c r="AE738" s="854"/>
      <c r="AF738" s="854"/>
    </row>
    <row r="739">
      <c r="A739" s="854"/>
      <c r="B739" s="854"/>
      <c r="C739" s="854"/>
      <c r="D739" s="855"/>
      <c r="E739" s="855"/>
      <c r="F739" s="855"/>
      <c r="G739" s="855"/>
      <c r="H739" s="855"/>
      <c r="I739" s="855"/>
      <c r="J739" s="855"/>
      <c r="K739" s="855"/>
      <c r="L739" s="855"/>
      <c r="M739" s="854"/>
      <c r="N739" s="854"/>
      <c r="O739" s="854"/>
      <c r="P739" s="854"/>
      <c r="Q739" s="854"/>
      <c r="R739" s="854"/>
      <c r="S739" s="854"/>
      <c r="T739" s="854"/>
      <c r="U739" s="854"/>
      <c r="V739" s="854"/>
      <c r="W739" s="854"/>
      <c r="X739" s="855"/>
      <c r="Y739" s="854"/>
      <c r="Z739" s="854"/>
      <c r="AA739" s="854"/>
      <c r="AB739" s="854"/>
      <c r="AC739" s="854"/>
      <c r="AD739" s="854"/>
      <c r="AE739" s="854"/>
      <c r="AF739" s="854"/>
    </row>
    <row r="740">
      <c r="A740" s="854"/>
      <c r="B740" s="854"/>
      <c r="C740" s="854"/>
      <c r="D740" s="855"/>
      <c r="E740" s="855"/>
      <c r="F740" s="855"/>
      <c r="G740" s="855"/>
      <c r="H740" s="855"/>
      <c r="I740" s="855"/>
      <c r="J740" s="855"/>
      <c r="K740" s="855"/>
      <c r="L740" s="855"/>
      <c r="M740" s="854"/>
      <c r="N740" s="854"/>
      <c r="O740" s="854"/>
      <c r="P740" s="854"/>
      <c r="Q740" s="854"/>
      <c r="R740" s="854"/>
      <c r="S740" s="854"/>
      <c r="T740" s="854"/>
      <c r="U740" s="854"/>
      <c r="V740" s="854"/>
      <c r="W740" s="854"/>
      <c r="X740" s="855"/>
      <c r="Y740" s="854"/>
      <c r="Z740" s="854"/>
      <c r="AA740" s="854"/>
      <c r="AB740" s="854"/>
      <c r="AC740" s="854"/>
      <c r="AD740" s="854"/>
      <c r="AE740" s="854"/>
      <c r="AF740" s="854"/>
    </row>
    <row r="741">
      <c r="A741" s="854"/>
      <c r="B741" s="854"/>
      <c r="C741" s="854"/>
      <c r="D741" s="855"/>
      <c r="E741" s="855"/>
      <c r="F741" s="855"/>
      <c r="G741" s="855"/>
      <c r="H741" s="855"/>
      <c r="I741" s="855"/>
      <c r="J741" s="855"/>
      <c r="K741" s="855"/>
      <c r="L741" s="855"/>
      <c r="M741" s="854"/>
      <c r="N741" s="854"/>
      <c r="O741" s="854"/>
      <c r="P741" s="854"/>
      <c r="Q741" s="854"/>
      <c r="R741" s="854"/>
      <c r="S741" s="854"/>
      <c r="T741" s="854"/>
      <c r="U741" s="854"/>
      <c r="V741" s="854"/>
      <c r="W741" s="854"/>
      <c r="X741" s="855"/>
      <c r="Y741" s="854"/>
      <c r="Z741" s="854"/>
      <c r="AA741" s="854"/>
      <c r="AB741" s="854"/>
      <c r="AC741" s="854"/>
      <c r="AD741" s="854"/>
      <c r="AE741" s="854"/>
      <c r="AF741" s="854"/>
    </row>
    <row r="742">
      <c r="A742" s="854"/>
      <c r="B742" s="854"/>
      <c r="C742" s="854"/>
      <c r="D742" s="855"/>
      <c r="E742" s="855"/>
      <c r="F742" s="855"/>
      <c r="G742" s="855"/>
      <c r="H742" s="855"/>
      <c r="I742" s="855"/>
      <c r="J742" s="855"/>
      <c r="K742" s="855"/>
      <c r="L742" s="855"/>
      <c r="M742" s="854"/>
      <c r="N742" s="854"/>
      <c r="O742" s="854"/>
      <c r="P742" s="854"/>
      <c r="Q742" s="854"/>
      <c r="R742" s="854"/>
      <c r="S742" s="854"/>
      <c r="T742" s="854"/>
      <c r="U742" s="854"/>
      <c r="V742" s="854"/>
      <c r="W742" s="854"/>
      <c r="X742" s="855"/>
      <c r="Y742" s="854"/>
      <c r="Z742" s="854"/>
      <c r="AA742" s="854"/>
      <c r="AB742" s="854"/>
      <c r="AC742" s="854"/>
      <c r="AD742" s="854"/>
      <c r="AE742" s="854"/>
      <c r="AF742" s="854"/>
    </row>
    <row r="743">
      <c r="A743" s="854"/>
      <c r="B743" s="854"/>
      <c r="C743" s="854"/>
      <c r="D743" s="855"/>
      <c r="E743" s="855"/>
      <c r="F743" s="855"/>
      <c r="G743" s="855"/>
      <c r="H743" s="855"/>
      <c r="I743" s="855"/>
      <c r="J743" s="855"/>
      <c r="K743" s="855"/>
      <c r="L743" s="855"/>
      <c r="M743" s="854"/>
      <c r="N743" s="854"/>
      <c r="O743" s="854"/>
      <c r="P743" s="854"/>
      <c r="Q743" s="854"/>
      <c r="R743" s="854"/>
      <c r="S743" s="854"/>
      <c r="T743" s="854"/>
      <c r="U743" s="854"/>
      <c r="V743" s="854"/>
      <c r="W743" s="854"/>
      <c r="X743" s="855"/>
      <c r="Y743" s="854"/>
      <c r="Z743" s="854"/>
      <c r="AA743" s="854"/>
      <c r="AB743" s="854"/>
      <c r="AC743" s="854"/>
      <c r="AD743" s="854"/>
      <c r="AE743" s="854"/>
      <c r="AF743" s="854"/>
    </row>
    <row r="744">
      <c r="A744" s="854"/>
      <c r="B744" s="854"/>
      <c r="C744" s="854"/>
      <c r="D744" s="855"/>
      <c r="E744" s="855"/>
      <c r="F744" s="855"/>
      <c r="G744" s="855"/>
      <c r="H744" s="855"/>
      <c r="I744" s="855"/>
      <c r="J744" s="855"/>
      <c r="K744" s="855"/>
      <c r="L744" s="855"/>
      <c r="M744" s="854"/>
      <c r="N744" s="854"/>
      <c r="O744" s="854"/>
      <c r="P744" s="854"/>
      <c r="Q744" s="854"/>
      <c r="R744" s="854"/>
      <c r="S744" s="854"/>
      <c r="T744" s="854"/>
      <c r="U744" s="854"/>
      <c r="V744" s="854"/>
      <c r="W744" s="854"/>
      <c r="X744" s="855"/>
      <c r="Y744" s="854"/>
      <c r="Z744" s="854"/>
      <c r="AA744" s="854"/>
      <c r="AB744" s="854"/>
      <c r="AC744" s="854"/>
      <c r="AD744" s="854"/>
      <c r="AE744" s="854"/>
      <c r="AF744" s="854"/>
    </row>
    <row r="745">
      <c r="A745" s="854"/>
      <c r="B745" s="854"/>
      <c r="C745" s="854"/>
      <c r="D745" s="855"/>
      <c r="E745" s="855"/>
      <c r="F745" s="855"/>
      <c r="G745" s="855"/>
      <c r="H745" s="855"/>
      <c r="I745" s="855"/>
      <c r="J745" s="855"/>
      <c r="K745" s="855"/>
      <c r="L745" s="855"/>
      <c r="M745" s="854"/>
      <c r="N745" s="854"/>
      <c r="O745" s="854"/>
      <c r="P745" s="854"/>
      <c r="Q745" s="854"/>
      <c r="R745" s="854"/>
      <c r="S745" s="854"/>
      <c r="T745" s="854"/>
      <c r="U745" s="854"/>
      <c r="V745" s="854"/>
      <c r="W745" s="854"/>
      <c r="X745" s="855"/>
      <c r="Y745" s="854"/>
      <c r="Z745" s="854"/>
      <c r="AA745" s="854"/>
      <c r="AB745" s="854"/>
      <c r="AC745" s="854"/>
      <c r="AD745" s="854"/>
      <c r="AE745" s="854"/>
      <c r="AF745" s="854"/>
    </row>
    <row r="746">
      <c r="A746" s="854"/>
      <c r="B746" s="854"/>
      <c r="C746" s="854"/>
      <c r="D746" s="855"/>
      <c r="E746" s="855"/>
      <c r="F746" s="855"/>
      <c r="G746" s="855"/>
      <c r="H746" s="855"/>
      <c r="I746" s="855"/>
      <c r="J746" s="855"/>
      <c r="K746" s="855"/>
      <c r="L746" s="855"/>
      <c r="M746" s="854"/>
      <c r="N746" s="854"/>
      <c r="O746" s="854"/>
      <c r="P746" s="854"/>
      <c r="Q746" s="854"/>
      <c r="R746" s="854"/>
      <c r="S746" s="854"/>
      <c r="T746" s="854"/>
      <c r="U746" s="854"/>
      <c r="V746" s="854"/>
      <c r="W746" s="854"/>
      <c r="X746" s="855"/>
      <c r="Y746" s="854"/>
      <c r="Z746" s="854"/>
      <c r="AA746" s="854"/>
      <c r="AB746" s="854"/>
      <c r="AC746" s="854"/>
      <c r="AD746" s="854"/>
      <c r="AE746" s="854"/>
      <c r="AF746" s="854"/>
    </row>
    <row r="747">
      <c r="A747" s="854"/>
      <c r="B747" s="854"/>
      <c r="C747" s="854"/>
      <c r="D747" s="855"/>
      <c r="E747" s="855"/>
      <c r="F747" s="855"/>
      <c r="G747" s="855"/>
      <c r="H747" s="855"/>
      <c r="I747" s="855"/>
      <c r="J747" s="855"/>
      <c r="K747" s="855"/>
      <c r="L747" s="855"/>
      <c r="M747" s="854"/>
      <c r="N747" s="854"/>
      <c r="O747" s="854"/>
      <c r="P747" s="854"/>
      <c r="Q747" s="854"/>
      <c r="R747" s="854"/>
      <c r="S747" s="854"/>
      <c r="T747" s="854"/>
      <c r="U747" s="854"/>
      <c r="V747" s="854"/>
      <c r="W747" s="854"/>
      <c r="X747" s="855"/>
      <c r="Y747" s="854"/>
      <c r="Z747" s="854"/>
      <c r="AA747" s="854"/>
      <c r="AB747" s="854"/>
      <c r="AC747" s="854"/>
      <c r="AD747" s="854"/>
      <c r="AE747" s="854"/>
      <c r="AF747" s="854"/>
    </row>
    <row r="748">
      <c r="A748" s="854"/>
      <c r="B748" s="854"/>
      <c r="C748" s="854"/>
      <c r="D748" s="855"/>
      <c r="E748" s="855"/>
      <c r="F748" s="855"/>
      <c r="G748" s="855"/>
      <c r="H748" s="855"/>
      <c r="I748" s="855"/>
      <c r="J748" s="855"/>
      <c r="K748" s="855"/>
      <c r="L748" s="855"/>
      <c r="M748" s="854"/>
      <c r="N748" s="854"/>
      <c r="O748" s="854"/>
      <c r="P748" s="854"/>
      <c r="Q748" s="854"/>
      <c r="R748" s="854"/>
      <c r="S748" s="854"/>
      <c r="T748" s="854"/>
      <c r="U748" s="854"/>
      <c r="V748" s="854"/>
      <c r="W748" s="854"/>
      <c r="X748" s="855"/>
      <c r="Y748" s="854"/>
      <c r="Z748" s="854"/>
      <c r="AA748" s="854"/>
      <c r="AB748" s="854"/>
      <c r="AC748" s="854"/>
      <c r="AD748" s="854"/>
      <c r="AE748" s="854"/>
      <c r="AF748" s="854"/>
    </row>
    <row r="749">
      <c r="A749" s="854"/>
      <c r="B749" s="854"/>
      <c r="C749" s="854"/>
      <c r="D749" s="855"/>
      <c r="E749" s="855"/>
      <c r="F749" s="855"/>
      <c r="G749" s="855"/>
      <c r="H749" s="855"/>
      <c r="I749" s="855"/>
      <c r="J749" s="855"/>
      <c r="K749" s="855"/>
      <c r="L749" s="855"/>
      <c r="M749" s="854"/>
      <c r="N749" s="854"/>
      <c r="O749" s="854"/>
      <c r="P749" s="854"/>
      <c r="Q749" s="854"/>
      <c r="R749" s="854"/>
      <c r="S749" s="854"/>
      <c r="T749" s="854"/>
      <c r="U749" s="854"/>
      <c r="V749" s="854"/>
      <c r="W749" s="854"/>
      <c r="X749" s="855"/>
      <c r="Y749" s="854"/>
      <c r="Z749" s="854"/>
      <c r="AA749" s="854"/>
      <c r="AB749" s="854"/>
      <c r="AC749" s="854"/>
      <c r="AD749" s="854"/>
      <c r="AE749" s="854"/>
      <c r="AF749" s="854"/>
    </row>
    <row r="750">
      <c r="A750" s="854"/>
      <c r="B750" s="854"/>
      <c r="C750" s="854"/>
      <c r="D750" s="855"/>
      <c r="E750" s="855"/>
      <c r="F750" s="855"/>
      <c r="G750" s="855"/>
      <c r="H750" s="855"/>
      <c r="I750" s="855"/>
      <c r="J750" s="855"/>
      <c r="K750" s="855"/>
      <c r="L750" s="855"/>
      <c r="M750" s="854"/>
      <c r="N750" s="854"/>
      <c r="O750" s="854"/>
      <c r="P750" s="854"/>
      <c r="Q750" s="854"/>
      <c r="R750" s="854"/>
      <c r="S750" s="854"/>
      <c r="T750" s="854"/>
      <c r="U750" s="854"/>
      <c r="V750" s="854"/>
      <c r="W750" s="854"/>
      <c r="X750" s="855"/>
      <c r="Y750" s="854"/>
      <c r="Z750" s="854"/>
      <c r="AA750" s="854"/>
      <c r="AB750" s="854"/>
      <c r="AC750" s="854"/>
      <c r="AD750" s="854"/>
      <c r="AE750" s="854"/>
      <c r="AF750" s="854"/>
    </row>
    <row r="751">
      <c r="A751" s="854"/>
      <c r="B751" s="854"/>
      <c r="C751" s="854"/>
      <c r="D751" s="855"/>
      <c r="E751" s="855"/>
      <c r="F751" s="855"/>
      <c r="G751" s="855"/>
      <c r="H751" s="855"/>
      <c r="I751" s="855"/>
      <c r="J751" s="855"/>
      <c r="K751" s="855"/>
      <c r="L751" s="855"/>
      <c r="M751" s="854"/>
      <c r="N751" s="854"/>
      <c r="O751" s="854"/>
      <c r="P751" s="854"/>
      <c r="Q751" s="854"/>
      <c r="R751" s="854"/>
      <c r="S751" s="854"/>
      <c r="T751" s="854"/>
      <c r="U751" s="854"/>
      <c r="V751" s="854"/>
      <c r="W751" s="854"/>
      <c r="X751" s="855"/>
      <c r="Y751" s="854"/>
      <c r="Z751" s="854"/>
      <c r="AA751" s="854"/>
      <c r="AB751" s="854"/>
      <c r="AC751" s="854"/>
      <c r="AD751" s="854"/>
      <c r="AE751" s="854"/>
      <c r="AF751" s="854"/>
    </row>
    <row r="752">
      <c r="A752" s="854"/>
      <c r="B752" s="854"/>
      <c r="C752" s="854"/>
      <c r="D752" s="855"/>
      <c r="E752" s="855"/>
      <c r="F752" s="855"/>
      <c r="G752" s="855"/>
      <c r="H752" s="855"/>
      <c r="I752" s="855"/>
      <c r="J752" s="855"/>
      <c r="K752" s="855"/>
      <c r="L752" s="855"/>
      <c r="M752" s="854"/>
      <c r="N752" s="854"/>
      <c r="O752" s="854"/>
      <c r="P752" s="854"/>
      <c r="Q752" s="854"/>
      <c r="R752" s="854"/>
      <c r="S752" s="854"/>
      <c r="T752" s="854"/>
      <c r="U752" s="854"/>
      <c r="V752" s="854"/>
      <c r="W752" s="854"/>
      <c r="X752" s="855"/>
      <c r="Y752" s="854"/>
      <c r="Z752" s="854"/>
      <c r="AA752" s="854"/>
      <c r="AB752" s="854"/>
      <c r="AC752" s="854"/>
      <c r="AD752" s="854"/>
      <c r="AE752" s="854"/>
      <c r="AF752" s="854"/>
    </row>
    <row r="753">
      <c r="A753" s="854"/>
      <c r="B753" s="854"/>
      <c r="C753" s="854"/>
      <c r="D753" s="855"/>
      <c r="E753" s="855"/>
      <c r="F753" s="855"/>
      <c r="G753" s="855"/>
      <c r="H753" s="855"/>
      <c r="I753" s="855"/>
      <c r="J753" s="855"/>
      <c r="K753" s="855"/>
      <c r="L753" s="855"/>
      <c r="M753" s="854"/>
      <c r="N753" s="854"/>
      <c r="O753" s="854"/>
      <c r="P753" s="854"/>
      <c r="Q753" s="854"/>
      <c r="R753" s="854"/>
      <c r="S753" s="854"/>
      <c r="T753" s="854"/>
      <c r="U753" s="854"/>
      <c r="V753" s="854"/>
      <c r="W753" s="854"/>
      <c r="X753" s="855"/>
      <c r="Y753" s="854"/>
      <c r="Z753" s="854"/>
      <c r="AA753" s="854"/>
      <c r="AB753" s="854"/>
      <c r="AC753" s="854"/>
      <c r="AD753" s="854"/>
      <c r="AE753" s="854"/>
      <c r="AF753" s="854"/>
    </row>
    <row r="754">
      <c r="A754" s="854"/>
      <c r="B754" s="854"/>
      <c r="C754" s="854"/>
      <c r="D754" s="855"/>
      <c r="E754" s="855"/>
      <c r="F754" s="855"/>
      <c r="G754" s="855"/>
      <c r="H754" s="855"/>
      <c r="I754" s="855"/>
      <c r="J754" s="855"/>
      <c r="K754" s="855"/>
      <c r="L754" s="855"/>
      <c r="M754" s="854"/>
      <c r="N754" s="854"/>
      <c r="O754" s="854"/>
      <c r="P754" s="854"/>
      <c r="Q754" s="854"/>
      <c r="R754" s="854"/>
      <c r="S754" s="854"/>
      <c r="T754" s="854"/>
      <c r="U754" s="854"/>
      <c r="V754" s="854"/>
      <c r="W754" s="854"/>
      <c r="X754" s="855"/>
      <c r="Y754" s="854"/>
      <c r="Z754" s="854"/>
      <c r="AA754" s="854"/>
      <c r="AB754" s="854"/>
      <c r="AC754" s="854"/>
      <c r="AD754" s="854"/>
      <c r="AE754" s="854"/>
      <c r="AF754" s="854"/>
    </row>
    <row r="755">
      <c r="A755" s="854"/>
      <c r="B755" s="854"/>
      <c r="C755" s="854"/>
      <c r="D755" s="855"/>
      <c r="E755" s="855"/>
      <c r="F755" s="855"/>
      <c r="G755" s="855"/>
      <c r="H755" s="855"/>
      <c r="I755" s="855"/>
      <c r="J755" s="855"/>
      <c r="K755" s="855"/>
      <c r="L755" s="855"/>
      <c r="M755" s="854"/>
      <c r="N755" s="854"/>
      <c r="O755" s="854"/>
      <c r="P755" s="854"/>
      <c r="Q755" s="854"/>
      <c r="R755" s="854"/>
      <c r="S755" s="854"/>
      <c r="T755" s="854"/>
      <c r="U755" s="854"/>
      <c r="V755" s="854"/>
      <c r="W755" s="854"/>
      <c r="X755" s="855"/>
      <c r="Y755" s="854"/>
      <c r="Z755" s="854"/>
      <c r="AA755" s="854"/>
      <c r="AB755" s="854"/>
      <c r="AC755" s="854"/>
      <c r="AD755" s="854"/>
      <c r="AE755" s="854"/>
      <c r="AF755" s="854"/>
    </row>
    <row r="756">
      <c r="A756" s="854"/>
      <c r="B756" s="854"/>
      <c r="C756" s="854"/>
      <c r="D756" s="855"/>
      <c r="E756" s="855"/>
      <c r="F756" s="855"/>
      <c r="G756" s="855"/>
      <c r="H756" s="855"/>
      <c r="I756" s="855"/>
      <c r="J756" s="855"/>
      <c r="K756" s="855"/>
      <c r="L756" s="855"/>
      <c r="M756" s="854"/>
      <c r="N756" s="854"/>
      <c r="O756" s="854"/>
      <c r="P756" s="854"/>
      <c r="Q756" s="854"/>
      <c r="R756" s="854"/>
      <c r="S756" s="854"/>
      <c r="T756" s="854"/>
      <c r="U756" s="854"/>
      <c r="V756" s="854"/>
      <c r="W756" s="854"/>
      <c r="X756" s="855"/>
      <c r="Y756" s="854"/>
      <c r="Z756" s="854"/>
      <c r="AA756" s="854"/>
      <c r="AB756" s="854"/>
      <c r="AC756" s="854"/>
      <c r="AD756" s="854"/>
      <c r="AE756" s="854"/>
      <c r="AF756" s="854"/>
    </row>
    <row r="757">
      <c r="A757" s="854"/>
      <c r="B757" s="854"/>
      <c r="C757" s="854"/>
      <c r="D757" s="855"/>
      <c r="E757" s="855"/>
      <c r="F757" s="855"/>
      <c r="G757" s="855"/>
      <c r="H757" s="855"/>
      <c r="I757" s="855"/>
      <c r="J757" s="855"/>
      <c r="K757" s="855"/>
      <c r="L757" s="855"/>
      <c r="M757" s="854"/>
      <c r="N757" s="854"/>
      <c r="O757" s="854"/>
      <c r="P757" s="854"/>
      <c r="Q757" s="854"/>
      <c r="R757" s="854"/>
      <c r="S757" s="854"/>
      <c r="T757" s="854"/>
      <c r="U757" s="854"/>
      <c r="V757" s="854"/>
      <c r="W757" s="854"/>
      <c r="X757" s="855"/>
      <c r="Y757" s="854"/>
      <c r="Z757" s="854"/>
      <c r="AA757" s="854"/>
      <c r="AB757" s="854"/>
      <c r="AC757" s="854"/>
      <c r="AD757" s="854"/>
      <c r="AE757" s="854"/>
      <c r="AF757" s="854"/>
    </row>
    <row r="758">
      <c r="A758" s="854"/>
      <c r="B758" s="854"/>
      <c r="C758" s="854"/>
      <c r="D758" s="855"/>
      <c r="E758" s="855"/>
      <c r="F758" s="855"/>
      <c r="G758" s="855"/>
      <c r="H758" s="855"/>
      <c r="I758" s="855"/>
      <c r="J758" s="855"/>
      <c r="K758" s="855"/>
      <c r="L758" s="855"/>
      <c r="M758" s="854"/>
      <c r="N758" s="854"/>
      <c r="O758" s="854"/>
      <c r="P758" s="854"/>
      <c r="Q758" s="854"/>
      <c r="R758" s="854"/>
      <c r="S758" s="854"/>
      <c r="T758" s="854"/>
      <c r="U758" s="854"/>
      <c r="V758" s="854"/>
      <c r="W758" s="854"/>
      <c r="X758" s="855"/>
      <c r="Y758" s="854"/>
      <c r="Z758" s="854"/>
      <c r="AA758" s="854"/>
      <c r="AB758" s="854"/>
      <c r="AC758" s="854"/>
      <c r="AD758" s="854"/>
      <c r="AE758" s="854"/>
      <c r="AF758" s="854"/>
    </row>
    <row r="759">
      <c r="A759" s="854"/>
      <c r="B759" s="854"/>
      <c r="C759" s="854"/>
      <c r="D759" s="855"/>
      <c r="E759" s="855"/>
      <c r="F759" s="855"/>
      <c r="G759" s="855"/>
      <c r="H759" s="855"/>
      <c r="I759" s="855"/>
      <c r="J759" s="855"/>
      <c r="K759" s="855"/>
      <c r="L759" s="855"/>
      <c r="M759" s="854"/>
      <c r="N759" s="854"/>
      <c r="O759" s="854"/>
      <c r="P759" s="854"/>
      <c r="Q759" s="854"/>
      <c r="R759" s="854"/>
      <c r="S759" s="854"/>
      <c r="T759" s="854"/>
      <c r="U759" s="854"/>
      <c r="V759" s="854"/>
      <c r="W759" s="854"/>
      <c r="X759" s="855"/>
      <c r="Y759" s="854"/>
      <c r="Z759" s="854"/>
      <c r="AA759" s="854"/>
      <c r="AB759" s="854"/>
      <c r="AC759" s="854"/>
      <c r="AD759" s="854"/>
      <c r="AE759" s="854"/>
      <c r="AF759" s="854"/>
    </row>
    <row r="760">
      <c r="A760" s="854"/>
      <c r="B760" s="854"/>
      <c r="C760" s="854"/>
      <c r="D760" s="855"/>
      <c r="E760" s="855"/>
      <c r="F760" s="855"/>
      <c r="G760" s="855"/>
      <c r="H760" s="855"/>
      <c r="I760" s="855"/>
      <c r="J760" s="855"/>
      <c r="K760" s="855"/>
      <c r="L760" s="855"/>
      <c r="M760" s="854"/>
      <c r="N760" s="854"/>
      <c r="O760" s="854"/>
      <c r="P760" s="854"/>
      <c r="Q760" s="854"/>
      <c r="R760" s="854"/>
      <c r="S760" s="854"/>
      <c r="T760" s="854"/>
      <c r="U760" s="854"/>
      <c r="V760" s="854"/>
      <c r="W760" s="854"/>
      <c r="X760" s="855"/>
      <c r="Y760" s="854"/>
      <c r="Z760" s="854"/>
      <c r="AA760" s="854"/>
      <c r="AB760" s="854"/>
      <c r="AC760" s="854"/>
      <c r="AD760" s="854"/>
      <c r="AE760" s="854"/>
      <c r="AF760" s="854"/>
    </row>
    <row r="761">
      <c r="A761" s="854"/>
      <c r="B761" s="854"/>
      <c r="C761" s="854"/>
      <c r="D761" s="855"/>
      <c r="E761" s="855"/>
      <c r="F761" s="855"/>
      <c r="G761" s="855"/>
      <c r="H761" s="855"/>
      <c r="I761" s="855"/>
      <c r="J761" s="855"/>
      <c r="K761" s="855"/>
      <c r="L761" s="855"/>
      <c r="M761" s="854"/>
      <c r="N761" s="854"/>
      <c r="O761" s="854"/>
      <c r="P761" s="854"/>
      <c r="Q761" s="854"/>
      <c r="R761" s="854"/>
      <c r="S761" s="854"/>
      <c r="T761" s="854"/>
      <c r="U761" s="854"/>
      <c r="V761" s="854"/>
      <c r="W761" s="854"/>
      <c r="X761" s="855"/>
      <c r="Y761" s="854"/>
      <c r="Z761" s="854"/>
      <c r="AA761" s="854"/>
      <c r="AB761" s="854"/>
      <c r="AC761" s="854"/>
      <c r="AD761" s="854"/>
      <c r="AE761" s="854"/>
      <c r="AF761" s="854"/>
    </row>
    <row r="762">
      <c r="A762" s="854"/>
      <c r="B762" s="854"/>
      <c r="C762" s="854"/>
      <c r="D762" s="855"/>
      <c r="E762" s="855"/>
      <c r="F762" s="855"/>
      <c r="G762" s="855"/>
      <c r="H762" s="855"/>
      <c r="I762" s="855"/>
      <c r="J762" s="855"/>
      <c r="K762" s="855"/>
      <c r="L762" s="855"/>
      <c r="M762" s="854"/>
      <c r="N762" s="854"/>
      <c r="O762" s="854"/>
      <c r="P762" s="854"/>
      <c r="Q762" s="854"/>
      <c r="R762" s="854"/>
      <c r="S762" s="854"/>
      <c r="T762" s="854"/>
      <c r="U762" s="854"/>
      <c r="V762" s="854"/>
      <c r="W762" s="854"/>
      <c r="X762" s="855"/>
      <c r="Y762" s="854"/>
      <c r="Z762" s="854"/>
      <c r="AA762" s="854"/>
      <c r="AB762" s="854"/>
      <c r="AC762" s="854"/>
      <c r="AD762" s="854"/>
      <c r="AE762" s="854"/>
      <c r="AF762" s="854"/>
    </row>
    <row r="763">
      <c r="A763" s="854"/>
      <c r="B763" s="854"/>
      <c r="C763" s="854"/>
      <c r="D763" s="855"/>
      <c r="E763" s="855"/>
      <c r="F763" s="855"/>
      <c r="G763" s="855"/>
      <c r="H763" s="855"/>
      <c r="I763" s="855"/>
      <c r="J763" s="855"/>
      <c r="K763" s="855"/>
      <c r="L763" s="855"/>
      <c r="M763" s="854"/>
      <c r="N763" s="854"/>
      <c r="O763" s="854"/>
      <c r="P763" s="854"/>
      <c r="Q763" s="854"/>
      <c r="R763" s="854"/>
      <c r="S763" s="854"/>
      <c r="T763" s="854"/>
      <c r="U763" s="854"/>
      <c r="V763" s="854"/>
      <c r="W763" s="854"/>
      <c r="X763" s="855"/>
      <c r="Y763" s="854"/>
      <c r="Z763" s="854"/>
      <c r="AA763" s="854"/>
      <c r="AB763" s="854"/>
      <c r="AC763" s="854"/>
      <c r="AD763" s="854"/>
      <c r="AE763" s="854"/>
      <c r="AF763" s="854"/>
    </row>
    <row r="764">
      <c r="A764" s="854"/>
      <c r="B764" s="854"/>
      <c r="C764" s="854"/>
      <c r="D764" s="855"/>
      <c r="E764" s="855"/>
      <c r="F764" s="855"/>
      <c r="G764" s="855"/>
      <c r="H764" s="855"/>
      <c r="I764" s="855"/>
      <c r="J764" s="855"/>
      <c r="K764" s="855"/>
      <c r="L764" s="855"/>
      <c r="M764" s="854"/>
      <c r="N764" s="854"/>
      <c r="O764" s="854"/>
      <c r="P764" s="854"/>
      <c r="Q764" s="854"/>
      <c r="R764" s="854"/>
      <c r="S764" s="854"/>
      <c r="T764" s="854"/>
      <c r="U764" s="854"/>
      <c r="V764" s="854"/>
      <c r="W764" s="854"/>
      <c r="X764" s="855"/>
      <c r="Y764" s="854"/>
      <c r="Z764" s="854"/>
      <c r="AA764" s="854"/>
      <c r="AB764" s="854"/>
      <c r="AC764" s="854"/>
      <c r="AD764" s="854"/>
      <c r="AE764" s="854"/>
      <c r="AF764" s="854"/>
    </row>
    <row r="765">
      <c r="A765" s="854"/>
      <c r="B765" s="854"/>
      <c r="C765" s="854"/>
      <c r="D765" s="855"/>
      <c r="E765" s="855"/>
      <c r="F765" s="855"/>
      <c r="G765" s="855"/>
      <c r="H765" s="855"/>
      <c r="I765" s="855"/>
      <c r="J765" s="855"/>
      <c r="K765" s="855"/>
      <c r="L765" s="855"/>
      <c r="M765" s="854"/>
      <c r="N765" s="854"/>
      <c r="O765" s="854"/>
      <c r="P765" s="854"/>
      <c r="Q765" s="854"/>
      <c r="R765" s="854"/>
      <c r="S765" s="854"/>
      <c r="T765" s="854"/>
      <c r="U765" s="854"/>
      <c r="V765" s="854"/>
      <c r="W765" s="854"/>
      <c r="X765" s="855"/>
      <c r="Y765" s="854"/>
      <c r="Z765" s="854"/>
      <c r="AA765" s="854"/>
      <c r="AB765" s="854"/>
      <c r="AC765" s="854"/>
      <c r="AD765" s="854"/>
      <c r="AE765" s="854"/>
      <c r="AF765" s="854"/>
    </row>
    <row r="766">
      <c r="A766" s="854"/>
      <c r="B766" s="854"/>
      <c r="C766" s="854"/>
      <c r="D766" s="855"/>
      <c r="E766" s="855"/>
      <c r="F766" s="855"/>
      <c r="G766" s="855"/>
      <c r="H766" s="855"/>
      <c r="I766" s="855"/>
      <c r="J766" s="855"/>
      <c r="K766" s="855"/>
      <c r="L766" s="855"/>
      <c r="M766" s="854"/>
      <c r="N766" s="854"/>
      <c r="O766" s="854"/>
      <c r="P766" s="854"/>
      <c r="Q766" s="854"/>
      <c r="R766" s="854"/>
      <c r="S766" s="854"/>
      <c r="T766" s="854"/>
      <c r="U766" s="854"/>
      <c r="V766" s="854"/>
      <c r="W766" s="854"/>
      <c r="X766" s="855"/>
      <c r="Y766" s="854"/>
      <c r="Z766" s="854"/>
      <c r="AA766" s="854"/>
      <c r="AB766" s="854"/>
      <c r="AC766" s="854"/>
      <c r="AD766" s="854"/>
      <c r="AE766" s="854"/>
      <c r="AF766" s="854"/>
    </row>
    <row r="767">
      <c r="A767" s="854"/>
      <c r="B767" s="854"/>
      <c r="C767" s="854"/>
      <c r="D767" s="855"/>
      <c r="E767" s="855"/>
      <c r="F767" s="855"/>
      <c r="G767" s="855"/>
      <c r="H767" s="855"/>
      <c r="I767" s="855"/>
      <c r="J767" s="855"/>
      <c r="K767" s="855"/>
      <c r="L767" s="855"/>
      <c r="M767" s="854"/>
      <c r="N767" s="854"/>
      <c r="O767" s="854"/>
      <c r="P767" s="854"/>
      <c r="Q767" s="854"/>
      <c r="R767" s="854"/>
      <c r="S767" s="854"/>
      <c r="T767" s="854"/>
      <c r="U767" s="854"/>
      <c r="V767" s="854"/>
      <c r="W767" s="854"/>
      <c r="X767" s="855"/>
      <c r="Y767" s="854"/>
      <c r="Z767" s="854"/>
      <c r="AA767" s="854"/>
      <c r="AB767" s="854"/>
      <c r="AC767" s="854"/>
      <c r="AD767" s="854"/>
      <c r="AE767" s="854"/>
      <c r="AF767" s="854"/>
    </row>
    <row r="768">
      <c r="A768" s="854"/>
      <c r="B768" s="854"/>
      <c r="C768" s="854"/>
      <c r="D768" s="855"/>
      <c r="E768" s="855"/>
      <c r="F768" s="855"/>
      <c r="G768" s="855"/>
      <c r="H768" s="855"/>
      <c r="I768" s="855"/>
      <c r="J768" s="855"/>
      <c r="K768" s="855"/>
      <c r="L768" s="855"/>
      <c r="M768" s="854"/>
      <c r="N768" s="854"/>
      <c r="O768" s="854"/>
      <c r="P768" s="854"/>
      <c r="Q768" s="854"/>
      <c r="R768" s="854"/>
      <c r="S768" s="854"/>
      <c r="T768" s="854"/>
      <c r="U768" s="854"/>
      <c r="V768" s="854"/>
      <c r="W768" s="854"/>
      <c r="X768" s="855"/>
      <c r="Y768" s="854"/>
      <c r="Z768" s="854"/>
      <c r="AA768" s="854"/>
      <c r="AB768" s="854"/>
      <c r="AC768" s="854"/>
      <c r="AD768" s="854"/>
      <c r="AE768" s="854"/>
      <c r="AF768" s="854"/>
    </row>
    <row r="769">
      <c r="A769" s="854"/>
      <c r="B769" s="854"/>
      <c r="C769" s="854"/>
      <c r="D769" s="855"/>
      <c r="E769" s="855"/>
      <c r="F769" s="855"/>
      <c r="G769" s="855"/>
      <c r="H769" s="855"/>
      <c r="I769" s="855"/>
      <c r="J769" s="855"/>
      <c r="K769" s="855"/>
      <c r="L769" s="855"/>
      <c r="M769" s="854"/>
      <c r="N769" s="854"/>
      <c r="O769" s="854"/>
      <c r="P769" s="854"/>
      <c r="Q769" s="854"/>
      <c r="R769" s="854"/>
      <c r="S769" s="854"/>
      <c r="T769" s="854"/>
      <c r="U769" s="854"/>
      <c r="V769" s="854"/>
      <c r="W769" s="854"/>
      <c r="X769" s="855"/>
      <c r="Y769" s="854"/>
      <c r="Z769" s="854"/>
      <c r="AA769" s="854"/>
      <c r="AB769" s="854"/>
      <c r="AC769" s="854"/>
      <c r="AD769" s="854"/>
      <c r="AE769" s="854"/>
      <c r="AF769" s="854"/>
    </row>
    <row r="770">
      <c r="A770" s="854"/>
      <c r="B770" s="854"/>
      <c r="C770" s="854"/>
      <c r="D770" s="855"/>
      <c r="E770" s="855"/>
      <c r="F770" s="855"/>
      <c r="G770" s="855"/>
      <c r="H770" s="855"/>
      <c r="I770" s="855"/>
      <c r="J770" s="855"/>
      <c r="K770" s="855"/>
      <c r="L770" s="855"/>
      <c r="M770" s="854"/>
      <c r="N770" s="854"/>
      <c r="O770" s="854"/>
      <c r="P770" s="854"/>
      <c r="Q770" s="854"/>
      <c r="R770" s="854"/>
      <c r="S770" s="854"/>
      <c r="T770" s="854"/>
      <c r="U770" s="854"/>
      <c r="V770" s="854"/>
      <c r="W770" s="854"/>
      <c r="X770" s="855"/>
      <c r="Y770" s="854"/>
      <c r="Z770" s="854"/>
      <c r="AA770" s="854"/>
      <c r="AB770" s="854"/>
      <c r="AC770" s="854"/>
      <c r="AD770" s="854"/>
      <c r="AE770" s="854"/>
      <c r="AF770" s="854"/>
    </row>
    <row r="771">
      <c r="A771" s="854"/>
      <c r="B771" s="854"/>
      <c r="C771" s="854"/>
      <c r="D771" s="855"/>
      <c r="E771" s="855"/>
      <c r="F771" s="855"/>
      <c r="G771" s="855"/>
      <c r="H771" s="855"/>
      <c r="I771" s="855"/>
      <c r="J771" s="855"/>
      <c r="K771" s="855"/>
      <c r="L771" s="855"/>
      <c r="M771" s="854"/>
      <c r="N771" s="854"/>
      <c r="O771" s="854"/>
      <c r="P771" s="854"/>
      <c r="Q771" s="854"/>
      <c r="R771" s="854"/>
      <c r="S771" s="854"/>
      <c r="T771" s="854"/>
      <c r="U771" s="854"/>
      <c r="V771" s="854"/>
      <c r="W771" s="854"/>
      <c r="X771" s="855"/>
      <c r="Y771" s="854"/>
      <c r="Z771" s="854"/>
      <c r="AA771" s="854"/>
      <c r="AB771" s="854"/>
      <c r="AC771" s="854"/>
      <c r="AD771" s="854"/>
      <c r="AE771" s="854"/>
      <c r="AF771" s="854"/>
    </row>
    <row r="772">
      <c r="A772" s="854"/>
      <c r="B772" s="854"/>
      <c r="C772" s="854"/>
      <c r="D772" s="855"/>
      <c r="E772" s="855"/>
      <c r="F772" s="855"/>
      <c r="G772" s="855"/>
      <c r="H772" s="855"/>
      <c r="I772" s="855"/>
      <c r="J772" s="855"/>
      <c r="K772" s="855"/>
      <c r="L772" s="855"/>
      <c r="M772" s="854"/>
      <c r="N772" s="854"/>
      <c r="O772" s="854"/>
      <c r="P772" s="854"/>
      <c r="Q772" s="854"/>
      <c r="R772" s="854"/>
      <c r="S772" s="854"/>
      <c r="T772" s="854"/>
      <c r="U772" s="854"/>
      <c r="V772" s="854"/>
      <c r="W772" s="854"/>
      <c r="X772" s="855"/>
      <c r="Y772" s="854"/>
      <c r="Z772" s="854"/>
      <c r="AA772" s="854"/>
      <c r="AB772" s="854"/>
      <c r="AC772" s="854"/>
      <c r="AD772" s="854"/>
      <c r="AE772" s="854"/>
      <c r="AF772" s="854"/>
    </row>
    <row r="773">
      <c r="A773" s="854"/>
      <c r="B773" s="854"/>
      <c r="C773" s="854"/>
      <c r="D773" s="855"/>
      <c r="E773" s="855"/>
      <c r="F773" s="855"/>
      <c r="G773" s="855"/>
      <c r="H773" s="855"/>
      <c r="I773" s="855"/>
      <c r="J773" s="855"/>
      <c r="K773" s="855"/>
      <c r="L773" s="855"/>
      <c r="M773" s="854"/>
      <c r="N773" s="854"/>
      <c r="O773" s="854"/>
      <c r="P773" s="854"/>
      <c r="Q773" s="854"/>
      <c r="R773" s="854"/>
      <c r="S773" s="854"/>
      <c r="T773" s="854"/>
      <c r="U773" s="854"/>
      <c r="V773" s="854"/>
      <c r="W773" s="854"/>
      <c r="X773" s="855"/>
      <c r="Y773" s="854"/>
      <c r="Z773" s="854"/>
      <c r="AA773" s="854"/>
      <c r="AB773" s="854"/>
      <c r="AC773" s="854"/>
      <c r="AD773" s="854"/>
      <c r="AE773" s="854"/>
      <c r="AF773" s="854"/>
    </row>
    <row r="774">
      <c r="A774" s="854"/>
      <c r="B774" s="854"/>
      <c r="C774" s="854"/>
      <c r="D774" s="855"/>
      <c r="E774" s="855"/>
      <c r="F774" s="855"/>
      <c r="G774" s="855"/>
      <c r="H774" s="855"/>
      <c r="I774" s="855"/>
      <c r="J774" s="855"/>
      <c r="K774" s="855"/>
      <c r="L774" s="855"/>
      <c r="M774" s="854"/>
      <c r="N774" s="854"/>
      <c r="O774" s="854"/>
      <c r="P774" s="854"/>
      <c r="Q774" s="854"/>
      <c r="R774" s="854"/>
      <c r="S774" s="854"/>
      <c r="T774" s="854"/>
      <c r="U774" s="854"/>
      <c r="V774" s="854"/>
      <c r="W774" s="854"/>
      <c r="X774" s="855"/>
      <c r="Y774" s="854"/>
      <c r="Z774" s="854"/>
      <c r="AA774" s="854"/>
      <c r="AB774" s="854"/>
      <c r="AC774" s="854"/>
      <c r="AD774" s="854"/>
      <c r="AE774" s="854"/>
      <c r="AF774" s="854"/>
    </row>
    <row r="775">
      <c r="A775" s="854"/>
      <c r="B775" s="854"/>
      <c r="C775" s="854"/>
      <c r="D775" s="855"/>
      <c r="E775" s="855"/>
      <c r="F775" s="855"/>
      <c r="G775" s="855"/>
      <c r="H775" s="855"/>
      <c r="I775" s="855"/>
      <c r="J775" s="855"/>
      <c r="K775" s="855"/>
      <c r="L775" s="855"/>
      <c r="M775" s="854"/>
      <c r="N775" s="854"/>
      <c r="O775" s="854"/>
      <c r="P775" s="854"/>
      <c r="Q775" s="854"/>
      <c r="R775" s="854"/>
      <c r="S775" s="854"/>
      <c r="T775" s="854"/>
      <c r="U775" s="854"/>
      <c r="V775" s="854"/>
      <c r="W775" s="854"/>
      <c r="X775" s="855"/>
      <c r="Y775" s="854"/>
      <c r="Z775" s="854"/>
      <c r="AA775" s="854"/>
      <c r="AB775" s="854"/>
      <c r="AC775" s="854"/>
      <c r="AD775" s="854"/>
      <c r="AE775" s="854"/>
      <c r="AF775" s="854"/>
    </row>
    <row r="776">
      <c r="A776" s="854"/>
      <c r="B776" s="854"/>
      <c r="C776" s="854"/>
      <c r="D776" s="855"/>
      <c r="E776" s="855"/>
      <c r="F776" s="855"/>
      <c r="G776" s="855"/>
      <c r="H776" s="855"/>
      <c r="I776" s="855"/>
      <c r="J776" s="855"/>
      <c r="K776" s="855"/>
      <c r="L776" s="855"/>
      <c r="M776" s="854"/>
      <c r="N776" s="854"/>
      <c r="O776" s="854"/>
      <c r="P776" s="854"/>
      <c r="Q776" s="854"/>
      <c r="R776" s="854"/>
      <c r="S776" s="854"/>
      <c r="T776" s="854"/>
      <c r="U776" s="854"/>
      <c r="V776" s="854"/>
      <c r="W776" s="854"/>
      <c r="X776" s="855"/>
      <c r="Y776" s="854"/>
      <c r="Z776" s="854"/>
      <c r="AA776" s="854"/>
      <c r="AB776" s="854"/>
      <c r="AC776" s="854"/>
      <c r="AD776" s="854"/>
      <c r="AE776" s="854"/>
      <c r="AF776" s="854"/>
    </row>
    <row r="777">
      <c r="A777" s="854"/>
      <c r="B777" s="854"/>
      <c r="C777" s="854"/>
      <c r="D777" s="855"/>
      <c r="E777" s="855"/>
      <c r="F777" s="855"/>
      <c r="G777" s="855"/>
      <c r="H777" s="855"/>
      <c r="I777" s="855"/>
      <c r="J777" s="855"/>
      <c r="K777" s="855"/>
      <c r="L777" s="855"/>
      <c r="M777" s="854"/>
      <c r="N777" s="854"/>
      <c r="O777" s="854"/>
      <c r="P777" s="854"/>
      <c r="Q777" s="854"/>
      <c r="R777" s="854"/>
      <c r="S777" s="854"/>
      <c r="T777" s="854"/>
      <c r="U777" s="854"/>
      <c r="V777" s="854"/>
      <c r="W777" s="854"/>
      <c r="X777" s="855"/>
      <c r="Y777" s="854"/>
      <c r="Z777" s="854"/>
      <c r="AA777" s="854"/>
      <c r="AB777" s="854"/>
      <c r="AC777" s="854"/>
      <c r="AD777" s="854"/>
      <c r="AE777" s="854"/>
      <c r="AF777" s="854"/>
    </row>
    <row r="778">
      <c r="A778" s="854"/>
      <c r="B778" s="854"/>
      <c r="C778" s="854"/>
      <c r="D778" s="855"/>
      <c r="E778" s="855"/>
      <c r="F778" s="855"/>
      <c r="G778" s="855"/>
      <c r="H778" s="855"/>
      <c r="I778" s="855"/>
      <c r="J778" s="855"/>
      <c r="K778" s="855"/>
      <c r="L778" s="855"/>
      <c r="M778" s="854"/>
      <c r="N778" s="854"/>
      <c r="O778" s="854"/>
      <c r="P778" s="854"/>
      <c r="Q778" s="854"/>
      <c r="R778" s="854"/>
      <c r="S778" s="854"/>
      <c r="T778" s="854"/>
      <c r="U778" s="854"/>
      <c r="V778" s="854"/>
      <c r="W778" s="854"/>
      <c r="X778" s="855"/>
      <c r="Y778" s="854"/>
      <c r="Z778" s="854"/>
      <c r="AA778" s="854"/>
      <c r="AB778" s="854"/>
      <c r="AC778" s="854"/>
      <c r="AD778" s="854"/>
      <c r="AE778" s="854"/>
      <c r="AF778" s="854"/>
    </row>
    <row r="779">
      <c r="A779" s="854"/>
      <c r="B779" s="854"/>
      <c r="C779" s="854"/>
      <c r="D779" s="855"/>
      <c r="E779" s="855"/>
      <c r="F779" s="855"/>
      <c r="G779" s="855"/>
      <c r="H779" s="855"/>
      <c r="I779" s="855"/>
      <c r="J779" s="855"/>
      <c r="K779" s="855"/>
      <c r="L779" s="855"/>
      <c r="M779" s="854"/>
      <c r="N779" s="854"/>
      <c r="O779" s="854"/>
      <c r="P779" s="854"/>
      <c r="Q779" s="854"/>
      <c r="R779" s="854"/>
      <c r="S779" s="854"/>
      <c r="T779" s="854"/>
      <c r="U779" s="854"/>
      <c r="V779" s="854"/>
      <c r="W779" s="854"/>
      <c r="X779" s="855"/>
      <c r="Y779" s="854"/>
      <c r="Z779" s="854"/>
      <c r="AA779" s="854"/>
      <c r="AB779" s="854"/>
      <c r="AC779" s="854"/>
      <c r="AD779" s="854"/>
      <c r="AE779" s="854"/>
      <c r="AF779" s="854"/>
    </row>
    <row r="780">
      <c r="A780" s="854"/>
      <c r="B780" s="854"/>
      <c r="C780" s="854"/>
      <c r="D780" s="855"/>
      <c r="E780" s="855"/>
      <c r="F780" s="855"/>
      <c r="G780" s="855"/>
      <c r="H780" s="855"/>
      <c r="I780" s="855"/>
      <c r="J780" s="855"/>
      <c r="K780" s="855"/>
      <c r="L780" s="855"/>
      <c r="M780" s="854"/>
      <c r="N780" s="854"/>
      <c r="O780" s="854"/>
      <c r="P780" s="854"/>
      <c r="Q780" s="854"/>
      <c r="R780" s="854"/>
      <c r="S780" s="854"/>
      <c r="T780" s="854"/>
      <c r="U780" s="854"/>
      <c r="V780" s="854"/>
      <c r="W780" s="854"/>
      <c r="X780" s="855"/>
      <c r="Y780" s="854"/>
      <c r="Z780" s="854"/>
      <c r="AA780" s="854"/>
      <c r="AB780" s="854"/>
      <c r="AC780" s="854"/>
      <c r="AD780" s="854"/>
      <c r="AE780" s="854"/>
      <c r="AF780" s="854"/>
    </row>
    <row r="781">
      <c r="A781" s="854"/>
      <c r="B781" s="854"/>
      <c r="C781" s="854"/>
      <c r="D781" s="855"/>
      <c r="E781" s="855"/>
      <c r="F781" s="855"/>
      <c r="G781" s="855"/>
      <c r="H781" s="855"/>
      <c r="I781" s="855"/>
      <c r="J781" s="855"/>
      <c r="K781" s="855"/>
      <c r="L781" s="855"/>
      <c r="M781" s="854"/>
      <c r="N781" s="854"/>
      <c r="O781" s="854"/>
      <c r="P781" s="854"/>
      <c r="Q781" s="854"/>
      <c r="R781" s="854"/>
      <c r="S781" s="854"/>
      <c r="T781" s="854"/>
      <c r="U781" s="854"/>
      <c r="V781" s="854"/>
      <c r="W781" s="854"/>
      <c r="X781" s="855"/>
      <c r="Y781" s="854"/>
      <c r="Z781" s="854"/>
      <c r="AA781" s="854"/>
      <c r="AB781" s="854"/>
      <c r="AC781" s="854"/>
      <c r="AD781" s="854"/>
      <c r="AE781" s="854"/>
      <c r="AF781" s="854"/>
    </row>
    <row r="782">
      <c r="A782" s="854"/>
      <c r="B782" s="854"/>
      <c r="C782" s="854"/>
      <c r="D782" s="855"/>
      <c r="E782" s="855"/>
      <c r="F782" s="855"/>
      <c r="G782" s="855"/>
      <c r="H782" s="855"/>
      <c r="I782" s="855"/>
      <c r="J782" s="855"/>
      <c r="K782" s="855"/>
      <c r="L782" s="855"/>
      <c r="M782" s="854"/>
      <c r="N782" s="854"/>
      <c r="O782" s="854"/>
      <c r="P782" s="854"/>
      <c r="Q782" s="854"/>
      <c r="R782" s="854"/>
      <c r="S782" s="854"/>
      <c r="T782" s="854"/>
      <c r="U782" s="854"/>
      <c r="V782" s="854"/>
      <c r="W782" s="854"/>
      <c r="X782" s="855"/>
      <c r="Y782" s="854"/>
      <c r="Z782" s="854"/>
      <c r="AA782" s="854"/>
      <c r="AB782" s="854"/>
      <c r="AC782" s="854"/>
      <c r="AD782" s="854"/>
      <c r="AE782" s="854"/>
      <c r="AF782" s="854"/>
    </row>
    <row r="783">
      <c r="A783" s="854"/>
      <c r="B783" s="854"/>
      <c r="C783" s="854"/>
      <c r="D783" s="855"/>
      <c r="E783" s="855"/>
      <c r="F783" s="855"/>
      <c r="G783" s="855"/>
      <c r="H783" s="855"/>
      <c r="I783" s="855"/>
      <c r="J783" s="855"/>
      <c r="K783" s="855"/>
      <c r="L783" s="855"/>
      <c r="M783" s="854"/>
      <c r="N783" s="854"/>
      <c r="O783" s="854"/>
      <c r="P783" s="854"/>
      <c r="Q783" s="854"/>
      <c r="R783" s="854"/>
      <c r="S783" s="854"/>
      <c r="T783" s="854"/>
      <c r="U783" s="854"/>
      <c r="V783" s="854"/>
      <c r="W783" s="854"/>
      <c r="X783" s="855"/>
      <c r="Y783" s="854"/>
      <c r="Z783" s="854"/>
      <c r="AA783" s="854"/>
      <c r="AB783" s="854"/>
      <c r="AC783" s="854"/>
      <c r="AD783" s="854"/>
      <c r="AE783" s="854"/>
      <c r="AF783" s="854"/>
    </row>
    <row r="784">
      <c r="A784" s="854"/>
      <c r="B784" s="854"/>
      <c r="C784" s="854"/>
      <c r="D784" s="855"/>
      <c r="E784" s="855"/>
      <c r="F784" s="855"/>
      <c r="G784" s="855"/>
      <c r="H784" s="855"/>
      <c r="I784" s="855"/>
      <c r="J784" s="855"/>
      <c r="K784" s="855"/>
      <c r="L784" s="855"/>
      <c r="M784" s="854"/>
      <c r="N784" s="854"/>
      <c r="O784" s="854"/>
      <c r="P784" s="854"/>
      <c r="Q784" s="854"/>
      <c r="R784" s="854"/>
      <c r="S784" s="854"/>
      <c r="T784" s="854"/>
      <c r="U784" s="854"/>
      <c r="V784" s="854"/>
      <c r="W784" s="854"/>
      <c r="X784" s="855"/>
      <c r="Y784" s="854"/>
      <c r="Z784" s="854"/>
      <c r="AA784" s="854"/>
      <c r="AB784" s="854"/>
      <c r="AC784" s="854"/>
      <c r="AD784" s="854"/>
      <c r="AE784" s="854"/>
      <c r="AF784" s="854"/>
    </row>
    <row r="785">
      <c r="A785" s="854"/>
      <c r="B785" s="854"/>
      <c r="C785" s="854"/>
      <c r="D785" s="855"/>
      <c r="E785" s="855"/>
      <c r="F785" s="855"/>
      <c r="G785" s="855"/>
      <c r="H785" s="855"/>
      <c r="I785" s="855"/>
      <c r="J785" s="855"/>
      <c r="K785" s="855"/>
      <c r="L785" s="855"/>
      <c r="M785" s="854"/>
      <c r="N785" s="854"/>
      <c r="O785" s="854"/>
      <c r="P785" s="854"/>
      <c r="Q785" s="854"/>
      <c r="R785" s="854"/>
      <c r="S785" s="854"/>
      <c r="T785" s="854"/>
      <c r="U785" s="854"/>
      <c r="V785" s="854"/>
      <c r="W785" s="854"/>
      <c r="X785" s="855"/>
      <c r="Y785" s="854"/>
      <c r="Z785" s="854"/>
      <c r="AA785" s="854"/>
      <c r="AB785" s="854"/>
      <c r="AC785" s="854"/>
      <c r="AD785" s="854"/>
      <c r="AE785" s="854"/>
      <c r="AF785" s="854"/>
    </row>
    <row r="786">
      <c r="A786" s="854"/>
      <c r="B786" s="854"/>
      <c r="C786" s="854"/>
      <c r="D786" s="855"/>
      <c r="E786" s="855"/>
      <c r="F786" s="855"/>
      <c r="G786" s="855"/>
      <c r="H786" s="855"/>
      <c r="I786" s="855"/>
      <c r="J786" s="855"/>
      <c r="K786" s="855"/>
      <c r="L786" s="855"/>
      <c r="M786" s="854"/>
      <c r="N786" s="854"/>
      <c r="O786" s="854"/>
      <c r="P786" s="854"/>
      <c r="Q786" s="854"/>
      <c r="R786" s="854"/>
      <c r="S786" s="854"/>
      <c r="T786" s="854"/>
      <c r="U786" s="854"/>
      <c r="V786" s="854"/>
      <c r="W786" s="854"/>
      <c r="X786" s="855"/>
      <c r="Y786" s="854"/>
      <c r="Z786" s="854"/>
      <c r="AA786" s="854"/>
      <c r="AB786" s="854"/>
      <c r="AC786" s="854"/>
      <c r="AD786" s="854"/>
      <c r="AE786" s="854"/>
      <c r="AF786" s="854"/>
    </row>
    <row r="787">
      <c r="A787" s="854"/>
      <c r="B787" s="854"/>
      <c r="C787" s="854"/>
      <c r="D787" s="855"/>
      <c r="E787" s="855"/>
      <c r="F787" s="855"/>
      <c r="G787" s="855"/>
      <c r="H787" s="855"/>
      <c r="I787" s="855"/>
      <c r="J787" s="855"/>
      <c r="K787" s="855"/>
      <c r="L787" s="855"/>
      <c r="M787" s="854"/>
      <c r="N787" s="854"/>
      <c r="O787" s="854"/>
      <c r="P787" s="854"/>
      <c r="Q787" s="854"/>
      <c r="R787" s="854"/>
      <c r="S787" s="854"/>
      <c r="T787" s="854"/>
      <c r="U787" s="854"/>
      <c r="V787" s="854"/>
      <c r="W787" s="854"/>
      <c r="X787" s="855"/>
      <c r="Y787" s="854"/>
      <c r="Z787" s="854"/>
      <c r="AA787" s="854"/>
      <c r="AB787" s="854"/>
      <c r="AC787" s="854"/>
      <c r="AD787" s="854"/>
      <c r="AE787" s="854"/>
      <c r="AF787" s="854"/>
    </row>
    <row r="788">
      <c r="A788" s="854"/>
      <c r="B788" s="854"/>
      <c r="C788" s="854"/>
      <c r="D788" s="855"/>
      <c r="E788" s="855"/>
      <c r="F788" s="855"/>
      <c r="G788" s="855"/>
      <c r="H788" s="855"/>
      <c r="I788" s="855"/>
      <c r="J788" s="855"/>
      <c r="K788" s="855"/>
      <c r="L788" s="855"/>
      <c r="M788" s="854"/>
      <c r="N788" s="854"/>
      <c r="O788" s="854"/>
      <c r="P788" s="854"/>
      <c r="Q788" s="854"/>
      <c r="R788" s="854"/>
      <c r="S788" s="854"/>
      <c r="T788" s="854"/>
      <c r="U788" s="854"/>
      <c r="V788" s="854"/>
      <c r="W788" s="854"/>
      <c r="X788" s="855"/>
      <c r="Y788" s="854"/>
      <c r="Z788" s="854"/>
      <c r="AA788" s="854"/>
      <c r="AB788" s="854"/>
      <c r="AC788" s="854"/>
      <c r="AD788" s="854"/>
      <c r="AE788" s="854"/>
      <c r="AF788" s="854"/>
    </row>
    <row r="789">
      <c r="A789" s="854"/>
      <c r="B789" s="854"/>
      <c r="C789" s="854"/>
      <c r="D789" s="855"/>
      <c r="E789" s="855"/>
      <c r="F789" s="855"/>
      <c r="G789" s="855"/>
      <c r="H789" s="855"/>
      <c r="I789" s="855"/>
      <c r="J789" s="855"/>
      <c r="K789" s="855"/>
      <c r="L789" s="855"/>
      <c r="M789" s="854"/>
      <c r="N789" s="854"/>
      <c r="O789" s="854"/>
      <c r="P789" s="854"/>
      <c r="Q789" s="854"/>
      <c r="R789" s="854"/>
      <c r="S789" s="854"/>
      <c r="T789" s="854"/>
      <c r="U789" s="854"/>
      <c r="V789" s="854"/>
      <c r="W789" s="854"/>
      <c r="X789" s="855"/>
      <c r="Y789" s="854"/>
      <c r="Z789" s="854"/>
      <c r="AA789" s="854"/>
      <c r="AB789" s="854"/>
      <c r="AC789" s="854"/>
      <c r="AD789" s="854"/>
      <c r="AE789" s="854"/>
      <c r="AF789" s="854"/>
    </row>
    <row r="790">
      <c r="A790" s="854"/>
      <c r="B790" s="854"/>
      <c r="C790" s="854"/>
      <c r="D790" s="855"/>
      <c r="E790" s="855"/>
      <c r="F790" s="855"/>
      <c r="G790" s="855"/>
      <c r="H790" s="855"/>
      <c r="I790" s="855"/>
      <c r="J790" s="855"/>
      <c r="K790" s="855"/>
      <c r="L790" s="855"/>
      <c r="M790" s="854"/>
      <c r="N790" s="854"/>
      <c r="O790" s="854"/>
      <c r="P790" s="854"/>
      <c r="Q790" s="854"/>
      <c r="R790" s="854"/>
      <c r="S790" s="854"/>
      <c r="T790" s="854"/>
      <c r="U790" s="854"/>
      <c r="V790" s="854"/>
      <c r="W790" s="854"/>
      <c r="X790" s="855"/>
      <c r="Y790" s="854"/>
      <c r="Z790" s="854"/>
      <c r="AA790" s="854"/>
      <c r="AB790" s="854"/>
      <c r="AC790" s="854"/>
      <c r="AD790" s="854"/>
      <c r="AE790" s="854"/>
      <c r="AF790" s="854"/>
    </row>
    <row r="791">
      <c r="A791" s="854"/>
      <c r="B791" s="854"/>
      <c r="C791" s="854"/>
      <c r="D791" s="855"/>
      <c r="E791" s="855"/>
      <c r="F791" s="855"/>
      <c r="G791" s="855"/>
      <c r="H791" s="855"/>
      <c r="I791" s="855"/>
      <c r="J791" s="855"/>
      <c r="K791" s="855"/>
      <c r="L791" s="855"/>
      <c r="M791" s="854"/>
      <c r="N791" s="854"/>
      <c r="O791" s="854"/>
      <c r="P791" s="854"/>
      <c r="Q791" s="854"/>
      <c r="R791" s="854"/>
      <c r="S791" s="854"/>
      <c r="T791" s="854"/>
      <c r="U791" s="854"/>
      <c r="V791" s="854"/>
      <c r="W791" s="854"/>
      <c r="X791" s="855"/>
      <c r="Y791" s="854"/>
      <c r="Z791" s="854"/>
      <c r="AA791" s="854"/>
      <c r="AB791" s="854"/>
      <c r="AC791" s="854"/>
      <c r="AD791" s="854"/>
      <c r="AE791" s="854"/>
      <c r="AF791" s="854"/>
    </row>
    <row r="792">
      <c r="A792" s="854"/>
      <c r="B792" s="854"/>
      <c r="C792" s="854"/>
      <c r="D792" s="855"/>
      <c r="E792" s="855"/>
      <c r="F792" s="855"/>
      <c r="G792" s="855"/>
      <c r="H792" s="855"/>
      <c r="I792" s="855"/>
      <c r="J792" s="855"/>
      <c r="K792" s="855"/>
      <c r="L792" s="855"/>
      <c r="M792" s="854"/>
      <c r="N792" s="854"/>
      <c r="O792" s="854"/>
      <c r="P792" s="854"/>
      <c r="Q792" s="854"/>
      <c r="R792" s="854"/>
      <c r="S792" s="854"/>
      <c r="T792" s="854"/>
      <c r="U792" s="854"/>
      <c r="V792" s="854"/>
      <c r="W792" s="854"/>
      <c r="X792" s="855"/>
      <c r="Y792" s="854"/>
      <c r="Z792" s="854"/>
      <c r="AA792" s="854"/>
      <c r="AB792" s="854"/>
      <c r="AC792" s="854"/>
      <c r="AD792" s="854"/>
      <c r="AE792" s="854"/>
      <c r="AF792" s="854"/>
    </row>
    <row r="793">
      <c r="A793" s="854"/>
      <c r="B793" s="854"/>
      <c r="C793" s="854"/>
      <c r="D793" s="855"/>
      <c r="E793" s="855"/>
      <c r="F793" s="855"/>
      <c r="G793" s="855"/>
      <c r="H793" s="855"/>
      <c r="I793" s="855"/>
      <c r="J793" s="855"/>
      <c r="K793" s="855"/>
      <c r="L793" s="855"/>
      <c r="M793" s="854"/>
      <c r="N793" s="854"/>
      <c r="O793" s="854"/>
      <c r="P793" s="854"/>
      <c r="Q793" s="854"/>
      <c r="R793" s="854"/>
      <c r="S793" s="854"/>
      <c r="T793" s="854"/>
      <c r="U793" s="854"/>
      <c r="V793" s="854"/>
      <c r="W793" s="854"/>
      <c r="X793" s="855"/>
      <c r="Y793" s="854"/>
      <c r="Z793" s="854"/>
      <c r="AA793" s="854"/>
      <c r="AB793" s="854"/>
      <c r="AC793" s="854"/>
      <c r="AD793" s="854"/>
      <c r="AE793" s="854"/>
      <c r="AF793" s="854"/>
    </row>
    <row r="794">
      <c r="A794" s="854"/>
      <c r="B794" s="854"/>
      <c r="C794" s="854"/>
      <c r="D794" s="855"/>
      <c r="E794" s="855"/>
      <c r="F794" s="855"/>
      <c r="G794" s="855"/>
      <c r="H794" s="855"/>
      <c r="I794" s="855"/>
      <c r="J794" s="855"/>
      <c r="K794" s="855"/>
      <c r="L794" s="855"/>
      <c r="M794" s="854"/>
      <c r="N794" s="854"/>
      <c r="O794" s="854"/>
      <c r="P794" s="854"/>
      <c r="Q794" s="854"/>
      <c r="R794" s="854"/>
      <c r="S794" s="854"/>
      <c r="T794" s="854"/>
      <c r="U794" s="854"/>
      <c r="V794" s="854"/>
      <c r="W794" s="854"/>
      <c r="X794" s="855"/>
      <c r="Y794" s="854"/>
      <c r="Z794" s="854"/>
      <c r="AA794" s="854"/>
      <c r="AB794" s="854"/>
      <c r="AC794" s="854"/>
      <c r="AD794" s="854"/>
      <c r="AE794" s="854"/>
      <c r="AF794" s="854"/>
    </row>
    <row r="795">
      <c r="A795" s="854"/>
      <c r="B795" s="854"/>
      <c r="C795" s="854"/>
      <c r="D795" s="855"/>
      <c r="E795" s="855"/>
      <c r="F795" s="855"/>
      <c r="G795" s="855"/>
      <c r="H795" s="855"/>
      <c r="I795" s="855"/>
      <c r="J795" s="855"/>
      <c r="K795" s="855"/>
      <c r="L795" s="855"/>
      <c r="M795" s="854"/>
      <c r="N795" s="854"/>
      <c r="O795" s="854"/>
      <c r="P795" s="854"/>
      <c r="Q795" s="854"/>
      <c r="R795" s="854"/>
      <c r="S795" s="854"/>
      <c r="T795" s="854"/>
      <c r="U795" s="854"/>
      <c r="V795" s="854"/>
      <c r="W795" s="854"/>
      <c r="X795" s="855"/>
      <c r="Y795" s="854"/>
      <c r="Z795" s="854"/>
      <c r="AA795" s="854"/>
      <c r="AB795" s="854"/>
      <c r="AC795" s="854"/>
      <c r="AD795" s="854"/>
      <c r="AE795" s="854"/>
      <c r="AF795" s="854"/>
    </row>
    <row r="796">
      <c r="A796" s="854"/>
      <c r="B796" s="854"/>
      <c r="C796" s="854"/>
      <c r="D796" s="855"/>
      <c r="E796" s="855"/>
      <c r="F796" s="855"/>
      <c r="G796" s="855"/>
      <c r="H796" s="855"/>
      <c r="I796" s="855"/>
      <c r="J796" s="855"/>
      <c r="K796" s="855"/>
      <c r="L796" s="855"/>
      <c r="M796" s="854"/>
      <c r="N796" s="854"/>
      <c r="O796" s="854"/>
      <c r="P796" s="854"/>
      <c r="Q796" s="854"/>
      <c r="R796" s="854"/>
      <c r="S796" s="854"/>
      <c r="T796" s="854"/>
      <c r="U796" s="854"/>
      <c r="V796" s="854"/>
      <c r="W796" s="854"/>
      <c r="X796" s="855"/>
      <c r="Y796" s="854"/>
      <c r="Z796" s="854"/>
      <c r="AA796" s="854"/>
      <c r="AB796" s="854"/>
      <c r="AC796" s="854"/>
      <c r="AD796" s="854"/>
      <c r="AE796" s="854"/>
      <c r="AF796" s="854"/>
    </row>
    <row r="797">
      <c r="A797" s="854"/>
      <c r="B797" s="854"/>
      <c r="C797" s="854"/>
      <c r="D797" s="855"/>
      <c r="E797" s="855"/>
      <c r="F797" s="855"/>
      <c r="G797" s="855"/>
      <c r="H797" s="855"/>
      <c r="I797" s="855"/>
      <c r="J797" s="855"/>
      <c r="K797" s="855"/>
      <c r="L797" s="855"/>
      <c r="M797" s="854"/>
      <c r="N797" s="854"/>
      <c r="O797" s="854"/>
      <c r="P797" s="854"/>
      <c r="Q797" s="854"/>
      <c r="R797" s="854"/>
      <c r="S797" s="854"/>
      <c r="T797" s="854"/>
      <c r="U797" s="854"/>
      <c r="V797" s="854"/>
      <c r="W797" s="854"/>
      <c r="X797" s="855"/>
      <c r="Y797" s="854"/>
      <c r="Z797" s="854"/>
      <c r="AA797" s="854"/>
      <c r="AB797" s="854"/>
      <c r="AC797" s="854"/>
      <c r="AD797" s="854"/>
      <c r="AE797" s="854"/>
      <c r="AF797" s="854"/>
    </row>
    <row r="798">
      <c r="A798" s="854"/>
      <c r="B798" s="854"/>
      <c r="C798" s="854"/>
      <c r="D798" s="855"/>
      <c r="E798" s="855"/>
      <c r="F798" s="855"/>
      <c r="G798" s="855"/>
      <c r="H798" s="855"/>
      <c r="I798" s="855"/>
      <c r="J798" s="855"/>
      <c r="K798" s="855"/>
      <c r="L798" s="855"/>
      <c r="M798" s="854"/>
      <c r="N798" s="854"/>
      <c r="O798" s="854"/>
      <c r="P798" s="854"/>
      <c r="Q798" s="854"/>
      <c r="R798" s="854"/>
      <c r="S798" s="854"/>
      <c r="T798" s="854"/>
      <c r="U798" s="854"/>
      <c r="V798" s="854"/>
      <c r="W798" s="854"/>
      <c r="X798" s="855"/>
      <c r="Y798" s="854"/>
      <c r="Z798" s="854"/>
      <c r="AA798" s="854"/>
      <c r="AB798" s="854"/>
      <c r="AC798" s="854"/>
      <c r="AD798" s="854"/>
      <c r="AE798" s="854"/>
      <c r="AF798" s="854"/>
    </row>
    <row r="799">
      <c r="A799" s="854"/>
      <c r="B799" s="854"/>
      <c r="C799" s="854"/>
      <c r="D799" s="855"/>
      <c r="E799" s="855"/>
      <c r="F799" s="855"/>
      <c r="G799" s="855"/>
      <c r="H799" s="855"/>
      <c r="I799" s="855"/>
      <c r="J799" s="855"/>
      <c r="K799" s="855"/>
      <c r="L799" s="855"/>
      <c r="M799" s="854"/>
      <c r="N799" s="854"/>
      <c r="O799" s="854"/>
      <c r="P799" s="854"/>
      <c r="Q799" s="854"/>
      <c r="R799" s="854"/>
      <c r="S799" s="854"/>
      <c r="T799" s="854"/>
      <c r="U799" s="854"/>
      <c r="V799" s="854"/>
      <c r="W799" s="854"/>
      <c r="X799" s="855"/>
      <c r="Y799" s="854"/>
      <c r="Z799" s="854"/>
      <c r="AA799" s="854"/>
      <c r="AB799" s="854"/>
      <c r="AC799" s="854"/>
      <c r="AD799" s="854"/>
      <c r="AE799" s="854"/>
      <c r="AF799" s="854"/>
    </row>
    <row r="800">
      <c r="A800" s="854"/>
      <c r="B800" s="854"/>
      <c r="C800" s="854"/>
      <c r="D800" s="855"/>
      <c r="E800" s="855"/>
      <c r="F800" s="855"/>
      <c r="G800" s="855"/>
      <c r="H800" s="855"/>
      <c r="I800" s="855"/>
      <c r="J800" s="855"/>
      <c r="K800" s="855"/>
      <c r="L800" s="855"/>
      <c r="M800" s="854"/>
      <c r="N800" s="854"/>
      <c r="O800" s="854"/>
      <c r="P800" s="854"/>
      <c r="Q800" s="854"/>
      <c r="R800" s="854"/>
      <c r="S800" s="854"/>
      <c r="T800" s="854"/>
      <c r="U800" s="854"/>
      <c r="V800" s="854"/>
      <c r="W800" s="854"/>
      <c r="X800" s="855"/>
      <c r="Y800" s="854"/>
      <c r="Z800" s="854"/>
      <c r="AA800" s="854"/>
      <c r="AB800" s="854"/>
      <c r="AC800" s="854"/>
      <c r="AD800" s="854"/>
      <c r="AE800" s="854"/>
      <c r="AF800" s="854"/>
    </row>
    <row r="801">
      <c r="A801" s="854"/>
      <c r="B801" s="854"/>
      <c r="C801" s="854"/>
      <c r="D801" s="855"/>
      <c r="E801" s="855"/>
      <c r="F801" s="855"/>
      <c r="G801" s="855"/>
      <c r="H801" s="855"/>
      <c r="I801" s="855"/>
      <c r="J801" s="855"/>
      <c r="K801" s="855"/>
      <c r="L801" s="855"/>
      <c r="M801" s="854"/>
      <c r="N801" s="854"/>
      <c r="O801" s="854"/>
      <c r="P801" s="854"/>
      <c r="Q801" s="854"/>
      <c r="R801" s="854"/>
      <c r="S801" s="854"/>
      <c r="T801" s="854"/>
      <c r="U801" s="854"/>
      <c r="V801" s="854"/>
      <c r="W801" s="854"/>
      <c r="X801" s="855"/>
      <c r="Y801" s="854"/>
      <c r="Z801" s="854"/>
      <c r="AA801" s="854"/>
      <c r="AB801" s="854"/>
      <c r="AC801" s="854"/>
      <c r="AD801" s="854"/>
      <c r="AE801" s="854"/>
      <c r="AF801" s="854"/>
    </row>
    <row r="802">
      <c r="A802" s="854"/>
      <c r="B802" s="854"/>
      <c r="C802" s="854"/>
      <c r="D802" s="855"/>
      <c r="E802" s="855"/>
      <c r="F802" s="855"/>
      <c r="G802" s="855"/>
      <c r="H802" s="855"/>
      <c r="I802" s="855"/>
      <c r="J802" s="855"/>
      <c r="K802" s="855"/>
      <c r="L802" s="855"/>
      <c r="M802" s="854"/>
      <c r="N802" s="854"/>
      <c r="O802" s="854"/>
      <c r="P802" s="854"/>
      <c r="Q802" s="854"/>
      <c r="R802" s="854"/>
      <c r="S802" s="854"/>
      <c r="T802" s="854"/>
      <c r="U802" s="854"/>
      <c r="V802" s="854"/>
      <c r="W802" s="854"/>
      <c r="X802" s="855"/>
      <c r="Y802" s="854"/>
      <c r="Z802" s="854"/>
      <c r="AA802" s="854"/>
      <c r="AB802" s="854"/>
      <c r="AC802" s="854"/>
      <c r="AD802" s="854"/>
      <c r="AE802" s="854"/>
      <c r="AF802" s="854"/>
    </row>
    <row r="803">
      <c r="A803" s="854"/>
      <c r="B803" s="854"/>
      <c r="C803" s="854"/>
      <c r="D803" s="855"/>
      <c r="E803" s="855"/>
      <c r="F803" s="855"/>
      <c r="G803" s="855"/>
      <c r="H803" s="855"/>
      <c r="I803" s="855"/>
      <c r="J803" s="855"/>
      <c r="K803" s="855"/>
      <c r="L803" s="855"/>
      <c r="M803" s="854"/>
      <c r="N803" s="854"/>
      <c r="O803" s="854"/>
      <c r="P803" s="854"/>
      <c r="Q803" s="854"/>
      <c r="R803" s="854"/>
      <c r="S803" s="854"/>
      <c r="T803" s="854"/>
      <c r="U803" s="854"/>
      <c r="V803" s="854"/>
      <c r="W803" s="854"/>
      <c r="X803" s="855"/>
      <c r="Y803" s="854"/>
      <c r="Z803" s="854"/>
      <c r="AA803" s="854"/>
      <c r="AB803" s="854"/>
      <c r="AC803" s="854"/>
      <c r="AD803" s="854"/>
      <c r="AE803" s="854"/>
      <c r="AF803" s="854"/>
    </row>
    <row r="804">
      <c r="A804" s="854"/>
      <c r="B804" s="854"/>
      <c r="C804" s="854"/>
      <c r="D804" s="855"/>
      <c r="E804" s="855"/>
      <c r="F804" s="855"/>
      <c r="G804" s="855"/>
      <c r="H804" s="855"/>
      <c r="I804" s="855"/>
      <c r="J804" s="855"/>
      <c r="K804" s="855"/>
      <c r="L804" s="855"/>
      <c r="M804" s="854"/>
      <c r="N804" s="854"/>
      <c r="O804" s="854"/>
      <c r="P804" s="854"/>
      <c r="Q804" s="854"/>
      <c r="R804" s="854"/>
      <c r="S804" s="854"/>
      <c r="T804" s="854"/>
      <c r="U804" s="854"/>
      <c r="V804" s="854"/>
      <c r="W804" s="854"/>
      <c r="X804" s="855"/>
      <c r="Y804" s="854"/>
      <c r="Z804" s="854"/>
      <c r="AA804" s="854"/>
      <c r="AB804" s="854"/>
      <c r="AC804" s="854"/>
      <c r="AD804" s="854"/>
      <c r="AE804" s="854"/>
      <c r="AF804" s="854"/>
    </row>
    <row r="805">
      <c r="A805" s="854"/>
      <c r="B805" s="854"/>
      <c r="C805" s="854"/>
      <c r="D805" s="855"/>
      <c r="E805" s="855"/>
      <c r="F805" s="855"/>
      <c r="G805" s="855"/>
      <c r="H805" s="855"/>
      <c r="I805" s="855"/>
      <c r="J805" s="855"/>
      <c r="K805" s="855"/>
      <c r="L805" s="855"/>
      <c r="M805" s="854"/>
      <c r="N805" s="854"/>
      <c r="O805" s="854"/>
      <c r="P805" s="854"/>
      <c r="Q805" s="854"/>
      <c r="R805" s="854"/>
      <c r="S805" s="854"/>
      <c r="T805" s="854"/>
      <c r="U805" s="854"/>
      <c r="V805" s="854"/>
      <c r="W805" s="854"/>
      <c r="X805" s="855"/>
      <c r="Y805" s="854"/>
      <c r="Z805" s="854"/>
      <c r="AA805" s="854"/>
      <c r="AB805" s="854"/>
      <c r="AC805" s="854"/>
      <c r="AD805" s="854"/>
      <c r="AE805" s="854"/>
      <c r="AF805" s="854"/>
    </row>
    <row r="806">
      <c r="A806" s="854"/>
      <c r="B806" s="854"/>
      <c r="C806" s="854"/>
      <c r="D806" s="855"/>
      <c r="E806" s="855"/>
      <c r="F806" s="855"/>
      <c r="G806" s="855"/>
      <c r="H806" s="855"/>
      <c r="I806" s="855"/>
      <c r="J806" s="855"/>
      <c r="K806" s="855"/>
      <c r="L806" s="855"/>
      <c r="M806" s="854"/>
      <c r="N806" s="854"/>
      <c r="O806" s="854"/>
      <c r="P806" s="854"/>
      <c r="Q806" s="854"/>
      <c r="R806" s="854"/>
      <c r="S806" s="854"/>
      <c r="T806" s="854"/>
      <c r="U806" s="854"/>
      <c r="V806" s="854"/>
      <c r="W806" s="854"/>
      <c r="X806" s="855"/>
      <c r="Y806" s="854"/>
      <c r="Z806" s="854"/>
      <c r="AA806" s="854"/>
      <c r="AB806" s="854"/>
      <c r="AC806" s="854"/>
      <c r="AD806" s="854"/>
      <c r="AE806" s="854"/>
      <c r="AF806" s="854"/>
    </row>
    <row r="807">
      <c r="A807" s="854"/>
      <c r="B807" s="854"/>
      <c r="C807" s="854"/>
      <c r="D807" s="855"/>
      <c r="E807" s="855"/>
      <c r="F807" s="855"/>
      <c r="G807" s="855"/>
      <c r="H807" s="855"/>
      <c r="I807" s="855"/>
      <c r="J807" s="855"/>
      <c r="K807" s="855"/>
      <c r="L807" s="855"/>
      <c r="M807" s="854"/>
      <c r="N807" s="854"/>
      <c r="O807" s="854"/>
      <c r="P807" s="854"/>
      <c r="Q807" s="854"/>
      <c r="R807" s="854"/>
      <c r="S807" s="854"/>
      <c r="T807" s="854"/>
      <c r="U807" s="854"/>
      <c r="V807" s="854"/>
      <c r="W807" s="854"/>
      <c r="X807" s="855"/>
      <c r="Y807" s="854"/>
      <c r="Z807" s="854"/>
      <c r="AA807" s="854"/>
      <c r="AB807" s="854"/>
      <c r="AC807" s="854"/>
      <c r="AD807" s="854"/>
      <c r="AE807" s="854"/>
      <c r="AF807" s="854"/>
    </row>
    <row r="808">
      <c r="A808" s="854"/>
      <c r="B808" s="854"/>
      <c r="C808" s="854"/>
      <c r="D808" s="855"/>
      <c r="E808" s="855"/>
      <c r="F808" s="855"/>
      <c r="G808" s="855"/>
      <c r="H808" s="855"/>
      <c r="I808" s="855"/>
      <c r="J808" s="855"/>
      <c r="K808" s="855"/>
      <c r="L808" s="855"/>
      <c r="M808" s="854"/>
      <c r="N808" s="854"/>
      <c r="O808" s="854"/>
      <c r="P808" s="854"/>
      <c r="Q808" s="854"/>
      <c r="R808" s="854"/>
      <c r="S808" s="854"/>
      <c r="T808" s="854"/>
      <c r="U808" s="854"/>
      <c r="V808" s="854"/>
      <c r="W808" s="854"/>
      <c r="X808" s="855"/>
      <c r="Y808" s="854"/>
      <c r="Z808" s="854"/>
      <c r="AA808" s="854"/>
      <c r="AB808" s="854"/>
      <c r="AC808" s="854"/>
      <c r="AD808" s="854"/>
      <c r="AE808" s="854"/>
      <c r="AF808" s="854"/>
    </row>
    <row r="809">
      <c r="A809" s="854"/>
      <c r="B809" s="854"/>
      <c r="C809" s="854"/>
      <c r="D809" s="855"/>
      <c r="E809" s="855"/>
      <c r="F809" s="855"/>
      <c r="G809" s="855"/>
      <c r="H809" s="855"/>
      <c r="I809" s="855"/>
      <c r="J809" s="855"/>
      <c r="K809" s="855"/>
      <c r="L809" s="855"/>
      <c r="M809" s="854"/>
      <c r="N809" s="854"/>
      <c r="O809" s="854"/>
      <c r="P809" s="854"/>
      <c r="Q809" s="854"/>
      <c r="R809" s="854"/>
      <c r="S809" s="854"/>
      <c r="T809" s="854"/>
      <c r="U809" s="854"/>
      <c r="V809" s="854"/>
      <c r="W809" s="854"/>
      <c r="X809" s="855"/>
      <c r="Y809" s="854"/>
      <c r="Z809" s="854"/>
      <c r="AA809" s="854"/>
      <c r="AB809" s="854"/>
      <c r="AC809" s="854"/>
      <c r="AD809" s="854"/>
      <c r="AE809" s="854"/>
      <c r="AF809" s="854"/>
    </row>
    <row r="810">
      <c r="A810" s="854"/>
      <c r="B810" s="854"/>
      <c r="C810" s="854"/>
      <c r="D810" s="855"/>
      <c r="E810" s="855"/>
      <c r="F810" s="855"/>
      <c r="G810" s="855"/>
      <c r="H810" s="855"/>
      <c r="I810" s="855"/>
      <c r="J810" s="855"/>
      <c r="K810" s="855"/>
      <c r="L810" s="855"/>
      <c r="M810" s="854"/>
      <c r="N810" s="854"/>
      <c r="O810" s="854"/>
      <c r="P810" s="854"/>
      <c r="Q810" s="854"/>
      <c r="R810" s="854"/>
      <c r="S810" s="854"/>
      <c r="T810" s="854"/>
      <c r="U810" s="854"/>
      <c r="V810" s="854"/>
      <c r="W810" s="854"/>
      <c r="X810" s="855"/>
      <c r="Y810" s="854"/>
      <c r="Z810" s="854"/>
      <c r="AA810" s="854"/>
      <c r="AB810" s="854"/>
      <c r="AC810" s="854"/>
      <c r="AD810" s="854"/>
      <c r="AE810" s="854"/>
      <c r="AF810" s="854"/>
    </row>
    <row r="811">
      <c r="A811" s="854"/>
      <c r="B811" s="854"/>
      <c r="C811" s="854"/>
      <c r="D811" s="855"/>
      <c r="E811" s="855"/>
      <c r="F811" s="855"/>
      <c r="G811" s="855"/>
      <c r="H811" s="855"/>
      <c r="I811" s="855"/>
      <c r="J811" s="855"/>
      <c r="K811" s="855"/>
      <c r="L811" s="855"/>
      <c r="M811" s="854"/>
      <c r="N811" s="854"/>
      <c r="O811" s="854"/>
      <c r="P811" s="854"/>
      <c r="Q811" s="854"/>
      <c r="R811" s="854"/>
      <c r="S811" s="854"/>
      <c r="T811" s="854"/>
      <c r="U811" s="854"/>
      <c r="V811" s="854"/>
      <c r="W811" s="854"/>
      <c r="X811" s="855"/>
      <c r="Y811" s="854"/>
      <c r="Z811" s="854"/>
      <c r="AA811" s="854"/>
      <c r="AB811" s="854"/>
      <c r="AC811" s="854"/>
      <c r="AD811" s="854"/>
      <c r="AE811" s="854"/>
      <c r="AF811" s="854"/>
    </row>
    <row r="812">
      <c r="A812" s="854"/>
      <c r="B812" s="854"/>
      <c r="C812" s="854"/>
      <c r="D812" s="855"/>
      <c r="E812" s="855"/>
      <c r="F812" s="855"/>
      <c r="G812" s="855"/>
      <c r="H812" s="855"/>
      <c r="I812" s="855"/>
      <c r="J812" s="855"/>
      <c r="K812" s="855"/>
      <c r="L812" s="855"/>
      <c r="M812" s="854"/>
      <c r="N812" s="854"/>
      <c r="O812" s="854"/>
      <c r="P812" s="854"/>
      <c r="Q812" s="854"/>
      <c r="R812" s="854"/>
      <c r="S812" s="854"/>
      <c r="T812" s="854"/>
      <c r="U812" s="854"/>
      <c r="V812" s="854"/>
      <c r="W812" s="854"/>
      <c r="X812" s="855"/>
      <c r="Y812" s="854"/>
      <c r="Z812" s="854"/>
      <c r="AA812" s="854"/>
      <c r="AB812" s="854"/>
      <c r="AC812" s="854"/>
      <c r="AD812" s="854"/>
      <c r="AE812" s="854"/>
      <c r="AF812" s="854"/>
    </row>
    <row r="813">
      <c r="A813" s="854"/>
      <c r="B813" s="854"/>
      <c r="C813" s="854"/>
      <c r="D813" s="855"/>
      <c r="E813" s="855"/>
      <c r="F813" s="855"/>
      <c r="G813" s="855"/>
      <c r="H813" s="855"/>
      <c r="I813" s="855"/>
      <c r="J813" s="855"/>
      <c r="K813" s="855"/>
      <c r="L813" s="855"/>
      <c r="M813" s="854"/>
      <c r="N813" s="854"/>
      <c r="O813" s="854"/>
      <c r="P813" s="854"/>
      <c r="Q813" s="854"/>
      <c r="R813" s="854"/>
      <c r="S813" s="854"/>
      <c r="T813" s="854"/>
      <c r="U813" s="854"/>
      <c r="V813" s="854"/>
      <c r="W813" s="854"/>
      <c r="X813" s="855"/>
      <c r="Y813" s="854"/>
      <c r="Z813" s="854"/>
      <c r="AA813" s="854"/>
      <c r="AB813" s="854"/>
      <c r="AC813" s="854"/>
      <c r="AD813" s="854"/>
      <c r="AE813" s="854"/>
      <c r="AF813" s="854"/>
    </row>
    <row r="814">
      <c r="A814" s="854"/>
      <c r="B814" s="854"/>
      <c r="C814" s="854"/>
      <c r="D814" s="855"/>
      <c r="E814" s="855"/>
      <c r="F814" s="855"/>
      <c r="G814" s="855"/>
      <c r="H814" s="855"/>
      <c r="I814" s="855"/>
      <c r="J814" s="855"/>
      <c r="K814" s="855"/>
      <c r="L814" s="855"/>
      <c r="M814" s="854"/>
      <c r="N814" s="854"/>
      <c r="O814" s="854"/>
      <c r="P814" s="854"/>
      <c r="Q814" s="854"/>
      <c r="R814" s="854"/>
      <c r="S814" s="854"/>
      <c r="T814" s="854"/>
      <c r="U814" s="854"/>
      <c r="V814" s="854"/>
      <c r="W814" s="854"/>
      <c r="X814" s="855"/>
      <c r="Y814" s="854"/>
      <c r="Z814" s="854"/>
      <c r="AA814" s="854"/>
      <c r="AB814" s="854"/>
      <c r="AC814" s="854"/>
      <c r="AD814" s="854"/>
      <c r="AE814" s="854"/>
      <c r="AF814" s="854"/>
    </row>
    <row r="815">
      <c r="A815" s="854"/>
      <c r="B815" s="854"/>
      <c r="C815" s="854"/>
      <c r="D815" s="855"/>
      <c r="E815" s="855"/>
      <c r="F815" s="855"/>
      <c r="G815" s="855"/>
      <c r="H815" s="855"/>
      <c r="I815" s="855"/>
      <c r="J815" s="855"/>
      <c r="K815" s="855"/>
      <c r="L815" s="855"/>
      <c r="M815" s="854"/>
      <c r="N815" s="854"/>
      <c r="O815" s="854"/>
      <c r="P815" s="854"/>
      <c r="Q815" s="854"/>
      <c r="R815" s="854"/>
      <c r="S815" s="854"/>
      <c r="T815" s="854"/>
      <c r="U815" s="854"/>
      <c r="V815" s="854"/>
      <c r="W815" s="854"/>
      <c r="X815" s="855"/>
      <c r="Y815" s="854"/>
      <c r="Z815" s="854"/>
      <c r="AA815" s="854"/>
      <c r="AB815" s="854"/>
      <c r="AC815" s="854"/>
      <c r="AD815" s="854"/>
      <c r="AE815" s="854"/>
      <c r="AF815" s="854"/>
    </row>
    <row r="816">
      <c r="A816" s="854"/>
      <c r="B816" s="854"/>
      <c r="C816" s="854"/>
      <c r="D816" s="855"/>
      <c r="E816" s="855"/>
      <c r="F816" s="855"/>
      <c r="G816" s="855"/>
      <c r="H816" s="855"/>
      <c r="I816" s="855"/>
      <c r="J816" s="855"/>
      <c r="K816" s="855"/>
      <c r="L816" s="855"/>
      <c r="M816" s="854"/>
      <c r="N816" s="854"/>
      <c r="O816" s="854"/>
      <c r="P816" s="854"/>
      <c r="Q816" s="854"/>
      <c r="R816" s="854"/>
      <c r="S816" s="854"/>
      <c r="T816" s="854"/>
      <c r="U816" s="854"/>
      <c r="V816" s="854"/>
      <c r="W816" s="854"/>
      <c r="X816" s="855"/>
      <c r="Y816" s="854"/>
      <c r="Z816" s="854"/>
      <c r="AA816" s="854"/>
      <c r="AB816" s="854"/>
      <c r="AC816" s="854"/>
      <c r="AD816" s="854"/>
      <c r="AE816" s="854"/>
      <c r="AF816" s="854"/>
    </row>
    <row r="817">
      <c r="A817" s="854"/>
      <c r="B817" s="854"/>
      <c r="C817" s="854"/>
      <c r="D817" s="855"/>
      <c r="E817" s="855"/>
      <c r="F817" s="855"/>
      <c r="G817" s="855"/>
      <c r="H817" s="855"/>
      <c r="I817" s="855"/>
      <c r="J817" s="855"/>
      <c r="K817" s="855"/>
      <c r="L817" s="855"/>
      <c r="M817" s="854"/>
      <c r="N817" s="854"/>
      <c r="O817" s="854"/>
      <c r="P817" s="854"/>
      <c r="Q817" s="854"/>
      <c r="R817" s="854"/>
      <c r="S817" s="854"/>
      <c r="T817" s="854"/>
      <c r="U817" s="854"/>
      <c r="V817" s="854"/>
      <c r="W817" s="854"/>
      <c r="X817" s="855"/>
      <c r="Y817" s="854"/>
      <c r="Z817" s="854"/>
      <c r="AA817" s="854"/>
      <c r="AB817" s="854"/>
      <c r="AC817" s="854"/>
      <c r="AD817" s="854"/>
      <c r="AE817" s="854"/>
      <c r="AF817" s="854"/>
    </row>
    <row r="818">
      <c r="A818" s="854"/>
      <c r="B818" s="854"/>
      <c r="C818" s="854"/>
      <c r="D818" s="855"/>
      <c r="E818" s="855"/>
      <c r="F818" s="855"/>
      <c r="G818" s="855"/>
      <c r="H818" s="855"/>
      <c r="I818" s="855"/>
      <c r="J818" s="855"/>
      <c r="K818" s="855"/>
      <c r="L818" s="855"/>
      <c r="M818" s="854"/>
      <c r="N818" s="854"/>
      <c r="O818" s="854"/>
      <c r="P818" s="854"/>
      <c r="Q818" s="854"/>
      <c r="R818" s="854"/>
      <c r="S818" s="854"/>
      <c r="T818" s="854"/>
      <c r="U818" s="854"/>
      <c r="V818" s="854"/>
      <c r="W818" s="854"/>
      <c r="X818" s="855"/>
      <c r="Y818" s="854"/>
      <c r="Z818" s="854"/>
      <c r="AA818" s="854"/>
      <c r="AB818" s="854"/>
      <c r="AC818" s="854"/>
      <c r="AD818" s="854"/>
      <c r="AE818" s="854"/>
      <c r="AF818" s="854"/>
    </row>
    <row r="819">
      <c r="A819" s="854"/>
      <c r="B819" s="854"/>
      <c r="C819" s="854"/>
      <c r="D819" s="855"/>
      <c r="E819" s="855"/>
      <c r="F819" s="855"/>
      <c r="G819" s="855"/>
      <c r="H819" s="855"/>
      <c r="I819" s="855"/>
      <c r="J819" s="855"/>
      <c r="K819" s="855"/>
      <c r="L819" s="855"/>
      <c r="M819" s="854"/>
      <c r="N819" s="854"/>
      <c r="O819" s="854"/>
      <c r="P819" s="854"/>
      <c r="Q819" s="854"/>
      <c r="R819" s="854"/>
      <c r="S819" s="854"/>
      <c r="T819" s="854"/>
      <c r="U819" s="854"/>
      <c r="V819" s="854"/>
      <c r="W819" s="854"/>
      <c r="X819" s="855"/>
      <c r="Y819" s="854"/>
      <c r="Z819" s="854"/>
      <c r="AA819" s="854"/>
      <c r="AB819" s="854"/>
      <c r="AC819" s="854"/>
      <c r="AD819" s="854"/>
      <c r="AE819" s="854"/>
      <c r="AF819" s="854"/>
    </row>
    <row r="820">
      <c r="A820" s="854"/>
      <c r="B820" s="854"/>
      <c r="C820" s="854"/>
      <c r="D820" s="855"/>
      <c r="E820" s="855"/>
      <c r="F820" s="855"/>
      <c r="G820" s="855"/>
      <c r="H820" s="855"/>
      <c r="I820" s="855"/>
      <c r="J820" s="855"/>
      <c r="K820" s="855"/>
      <c r="L820" s="855"/>
      <c r="M820" s="854"/>
      <c r="N820" s="854"/>
      <c r="O820" s="854"/>
      <c r="P820" s="854"/>
      <c r="Q820" s="854"/>
      <c r="R820" s="854"/>
      <c r="S820" s="854"/>
      <c r="T820" s="854"/>
      <c r="U820" s="854"/>
      <c r="V820" s="854"/>
      <c r="W820" s="854"/>
      <c r="X820" s="855"/>
      <c r="Y820" s="854"/>
      <c r="Z820" s="854"/>
      <c r="AA820" s="854"/>
      <c r="AB820" s="854"/>
      <c r="AC820" s="854"/>
      <c r="AD820" s="854"/>
      <c r="AE820" s="854"/>
      <c r="AF820" s="854"/>
    </row>
    <row r="821">
      <c r="A821" s="854"/>
      <c r="B821" s="854"/>
      <c r="C821" s="854"/>
      <c r="D821" s="855"/>
      <c r="E821" s="855"/>
      <c r="F821" s="855"/>
      <c r="G821" s="855"/>
      <c r="H821" s="855"/>
      <c r="I821" s="855"/>
      <c r="J821" s="855"/>
      <c r="K821" s="855"/>
      <c r="L821" s="855"/>
      <c r="M821" s="854"/>
      <c r="N821" s="854"/>
      <c r="O821" s="854"/>
      <c r="P821" s="854"/>
      <c r="Q821" s="854"/>
      <c r="R821" s="854"/>
      <c r="S821" s="854"/>
      <c r="T821" s="854"/>
      <c r="U821" s="854"/>
      <c r="V821" s="854"/>
      <c r="W821" s="854"/>
      <c r="X821" s="855"/>
      <c r="Y821" s="854"/>
      <c r="Z821" s="854"/>
      <c r="AA821" s="854"/>
      <c r="AB821" s="854"/>
      <c r="AC821" s="854"/>
      <c r="AD821" s="854"/>
      <c r="AE821" s="854"/>
      <c r="AF821" s="854"/>
    </row>
    <row r="822">
      <c r="A822" s="854"/>
      <c r="B822" s="854"/>
      <c r="C822" s="854"/>
      <c r="D822" s="855"/>
      <c r="E822" s="855"/>
      <c r="F822" s="855"/>
      <c r="G822" s="855"/>
      <c r="H822" s="855"/>
      <c r="I822" s="855"/>
      <c r="J822" s="855"/>
      <c r="K822" s="855"/>
      <c r="L822" s="855"/>
      <c r="M822" s="854"/>
      <c r="N822" s="854"/>
      <c r="O822" s="854"/>
      <c r="P822" s="854"/>
      <c r="Q822" s="854"/>
      <c r="R822" s="854"/>
      <c r="S822" s="854"/>
      <c r="T822" s="854"/>
      <c r="U822" s="854"/>
      <c r="V822" s="854"/>
      <c r="W822" s="854"/>
      <c r="X822" s="855"/>
      <c r="Y822" s="854"/>
      <c r="Z822" s="854"/>
      <c r="AA822" s="854"/>
      <c r="AB822" s="854"/>
      <c r="AC822" s="854"/>
      <c r="AD822" s="854"/>
      <c r="AE822" s="854"/>
      <c r="AF822" s="854"/>
    </row>
    <row r="823">
      <c r="A823" s="854"/>
      <c r="B823" s="854"/>
      <c r="C823" s="854"/>
      <c r="D823" s="855"/>
      <c r="E823" s="855"/>
      <c r="F823" s="855"/>
      <c r="G823" s="855"/>
      <c r="H823" s="855"/>
      <c r="I823" s="855"/>
      <c r="J823" s="855"/>
      <c r="K823" s="855"/>
      <c r="L823" s="855"/>
      <c r="M823" s="854"/>
      <c r="N823" s="854"/>
      <c r="O823" s="854"/>
      <c r="P823" s="854"/>
      <c r="Q823" s="854"/>
      <c r="R823" s="854"/>
      <c r="S823" s="854"/>
      <c r="T823" s="854"/>
      <c r="U823" s="854"/>
      <c r="V823" s="854"/>
      <c r="W823" s="854"/>
      <c r="X823" s="855"/>
      <c r="Y823" s="854"/>
      <c r="Z823" s="854"/>
      <c r="AA823" s="854"/>
      <c r="AB823" s="854"/>
      <c r="AC823" s="854"/>
      <c r="AD823" s="854"/>
      <c r="AE823" s="854"/>
      <c r="AF823" s="854"/>
    </row>
    <row r="824">
      <c r="A824" s="854"/>
      <c r="B824" s="854"/>
      <c r="C824" s="854"/>
      <c r="D824" s="855"/>
      <c r="E824" s="855"/>
      <c r="F824" s="855"/>
      <c r="G824" s="855"/>
      <c r="H824" s="855"/>
      <c r="I824" s="855"/>
      <c r="J824" s="855"/>
      <c r="K824" s="855"/>
      <c r="L824" s="855"/>
      <c r="M824" s="854"/>
      <c r="N824" s="854"/>
      <c r="O824" s="854"/>
      <c r="P824" s="854"/>
      <c r="Q824" s="854"/>
      <c r="R824" s="854"/>
      <c r="S824" s="854"/>
      <c r="T824" s="854"/>
      <c r="U824" s="854"/>
      <c r="V824" s="854"/>
      <c r="W824" s="854"/>
      <c r="X824" s="855"/>
      <c r="Y824" s="854"/>
      <c r="Z824" s="854"/>
      <c r="AA824" s="854"/>
      <c r="AB824" s="854"/>
      <c r="AC824" s="854"/>
      <c r="AD824" s="854"/>
      <c r="AE824" s="854"/>
      <c r="AF824" s="854"/>
    </row>
    <row r="825">
      <c r="A825" s="854"/>
      <c r="B825" s="854"/>
      <c r="C825" s="854"/>
      <c r="D825" s="855"/>
      <c r="E825" s="855"/>
      <c r="F825" s="855"/>
      <c r="G825" s="855"/>
      <c r="H825" s="855"/>
      <c r="I825" s="855"/>
      <c r="J825" s="855"/>
      <c r="K825" s="855"/>
      <c r="L825" s="855"/>
      <c r="M825" s="854"/>
      <c r="N825" s="854"/>
      <c r="O825" s="854"/>
      <c r="P825" s="854"/>
      <c r="Q825" s="854"/>
      <c r="R825" s="854"/>
      <c r="S825" s="854"/>
      <c r="T825" s="854"/>
      <c r="U825" s="854"/>
      <c r="V825" s="854"/>
      <c r="W825" s="854"/>
      <c r="X825" s="855"/>
      <c r="Y825" s="854"/>
      <c r="Z825" s="854"/>
      <c r="AA825" s="854"/>
      <c r="AB825" s="854"/>
      <c r="AC825" s="854"/>
      <c r="AD825" s="854"/>
      <c r="AE825" s="854"/>
      <c r="AF825" s="854"/>
    </row>
    <row r="826">
      <c r="A826" s="854"/>
      <c r="B826" s="854"/>
      <c r="C826" s="854"/>
      <c r="D826" s="855"/>
      <c r="E826" s="855"/>
      <c r="F826" s="855"/>
      <c r="G826" s="855"/>
      <c r="H826" s="855"/>
      <c r="I826" s="855"/>
      <c r="J826" s="855"/>
      <c r="K826" s="855"/>
      <c r="L826" s="855"/>
      <c r="M826" s="854"/>
      <c r="N826" s="854"/>
      <c r="O826" s="854"/>
      <c r="P826" s="854"/>
      <c r="Q826" s="854"/>
      <c r="R826" s="854"/>
      <c r="S826" s="854"/>
      <c r="T826" s="854"/>
      <c r="U826" s="854"/>
      <c r="V826" s="854"/>
      <c r="W826" s="854"/>
      <c r="X826" s="855"/>
      <c r="Y826" s="854"/>
      <c r="Z826" s="854"/>
      <c r="AA826" s="854"/>
      <c r="AB826" s="854"/>
      <c r="AC826" s="854"/>
      <c r="AD826" s="854"/>
      <c r="AE826" s="854"/>
      <c r="AF826" s="854"/>
    </row>
    <row r="827">
      <c r="A827" s="854"/>
      <c r="B827" s="854"/>
      <c r="C827" s="854"/>
      <c r="D827" s="855"/>
      <c r="E827" s="855"/>
      <c r="F827" s="855"/>
      <c r="G827" s="855"/>
      <c r="H827" s="855"/>
      <c r="I827" s="855"/>
      <c r="J827" s="855"/>
      <c r="K827" s="855"/>
      <c r="L827" s="855"/>
      <c r="M827" s="854"/>
      <c r="N827" s="854"/>
      <c r="O827" s="854"/>
      <c r="P827" s="854"/>
      <c r="Q827" s="854"/>
      <c r="R827" s="854"/>
      <c r="S827" s="854"/>
      <c r="T827" s="854"/>
      <c r="U827" s="854"/>
      <c r="V827" s="854"/>
      <c r="W827" s="854"/>
      <c r="X827" s="855"/>
      <c r="Y827" s="854"/>
      <c r="Z827" s="854"/>
      <c r="AA827" s="854"/>
      <c r="AB827" s="854"/>
      <c r="AC827" s="854"/>
      <c r="AD827" s="854"/>
      <c r="AE827" s="854"/>
      <c r="AF827" s="854"/>
    </row>
    <row r="828">
      <c r="A828" s="854"/>
      <c r="B828" s="854"/>
      <c r="C828" s="854"/>
      <c r="D828" s="855"/>
      <c r="E828" s="855"/>
      <c r="F828" s="855"/>
      <c r="G828" s="855"/>
      <c r="H828" s="855"/>
      <c r="I828" s="855"/>
      <c r="J828" s="855"/>
      <c r="K828" s="855"/>
      <c r="L828" s="855"/>
      <c r="M828" s="854"/>
      <c r="N828" s="854"/>
      <c r="O828" s="854"/>
      <c r="P828" s="854"/>
      <c r="Q828" s="854"/>
      <c r="R828" s="854"/>
      <c r="S828" s="854"/>
      <c r="T828" s="854"/>
      <c r="U828" s="854"/>
      <c r="V828" s="854"/>
      <c r="W828" s="854"/>
      <c r="X828" s="855"/>
      <c r="Y828" s="854"/>
      <c r="Z828" s="854"/>
      <c r="AA828" s="854"/>
      <c r="AB828" s="854"/>
      <c r="AC828" s="854"/>
      <c r="AD828" s="854"/>
      <c r="AE828" s="854"/>
      <c r="AF828" s="854"/>
    </row>
    <row r="829">
      <c r="A829" s="854"/>
      <c r="B829" s="854"/>
      <c r="C829" s="854"/>
      <c r="D829" s="855"/>
      <c r="E829" s="855"/>
      <c r="F829" s="855"/>
      <c r="G829" s="855"/>
      <c r="H829" s="855"/>
      <c r="I829" s="855"/>
      <c r="J829" s="855"/>
      <c r="K829" s="855"/>
      <c r="L829" s="855"/>
      <c r="M829" s="854"/>
      <c r="N829" s="854"/>
      <c r="O829" s="854"/>
      <c r="P829" s="854"/>
      <c r="Q829" s="854"/>
      <c r="R829" s="854"/>
      <c r="S829" s="854"/>
      <c r="T829" s="854"/>
      <c r="U829" s="854"/>
      <c r="V829" s="854"/>
      <c r="W829" s="854"/>
      <c r="X829" s="855"/>
      <c r="Y829" s="854"/>
      <c r="Z829" s="854"/>
      <c r="AA829" s="854"/>
      <c r="AB829" s="854"/>
      <c r="AC829" s="854"/>
      <c r="AD829" s="854"/>
      <c r="AE829" s="854"/>
      <c r="AF829" s="854"/>
    </row>
    <row r="830">
      <c r="A830" s="854"/>
      <c r="B830" s="854"/>
      <c r="C830" s="854"/>
      <c r="D830" s="855"/>
      <c r="E830" s="855"/>
      <c r="F830" s="855"/>
      <c r="G830" s="855"/>
      <c r="H830" s="855"/>
      <c r="I830" s="855"/>
      <c r="J830" s="855"/>
      <c r="K830" s="855"/>
      <c r="L830" s="855"/>
      <c r="M830" s="854"/>
      <c r="N830" s="854"/>
      <c r="O830" s="854"/>
      <c r="P830" s="854"/>
      <c r="Q830" s="854"/>
      <c r="R830" s="854"/>
      <c r="S830" s="854"/>
      <c r="T830" s="854"/>
      <c r="U830" s="854"/>
      <c r="V830" s="854"/>
      <c r="W830" s="854"/>
      <c r="X830" s="855"/>
      <c r="Y830" s="854"/>
      <c r="Z830" s="854"/>
      <c r="AA830" s="854"/>
      <c r="AB830" s="854"/>
      <c r="AC830" s="854"/>
      <c r="AD830" s="854"/>
      <c r="AE830" s="854"/>
      <c r="AF830" s="854"/>
    </row>
    <row r="831">
      <c r="A831" s="854"/>
      <c r="B831" s="854"/>
      <c r="C831" s="854"/>
      <c r="D831" s="855"/>
      <c r="E831" s="855"/>
      <c r="F831" s="855"/>
      <c r="G831" s="855"/>
      <c r="H831" s="855"/>
      <c r="I831" s="855"/>
      <c r="J831" s="855"/>
      <c r="K831" s="855"/>
      <c r="L831" s="855"/>
      <c r="M831" s="854"/>
      <c r="N831" s="854"/>
      <c r="O831" s="854"/>
      <c r="P831" s="854"/>
      <c r="Q831" s="854"/>
      <c r="R831" s="854"/>
      <c r="S831" s="854"/>
      <c r="T831" s="854"/>
      <c r="U831" s="854"/>
      <c r="V831" s="854"/>
      <c r="W831" s="854"/>
      <c r="X831" s="855"/>
      <c r="Y831" s="854"/>
      <c r="Z831" s="854"/>
      <c r="AA831" s="854"/>
      <c r="AB831" s="854"/>
      <c r="AC831" s="854"/>
      <c r="AD831" s="854"/>
      <c r="AE831" s="854"/>
      <c r="AF831" s="854"/>
    </row>
    <row r="832">
      <c r="A832" s="854"/>
      <c r="B832" s="854"/>
      <c r="C832" s="854"/>
      <c r="D832" s="855"/>
      <c r="E832" s="855"/>
      <c r="F832" s="855"/>
      <c r="G832" s="855"/>
      <c r="H832" s="855"/>
      <c r="I832" s="855"/>
      <c r="J832" s="855"/>
      <c r="K832" s="855"/>
      <c r="L832" s="855"/>
      <c r="M832" s="854"/>
      <c r="N832" s="854"/>
      <c r="O832" s="854"/>
      <c r="P832" s="854"/>
      <c r="Q832" s="854"/>
      <c r="R832" s="854"/>
      <c r="S832" s="854"/>
      <c r="T832" s="854"/>
      <c r="U832" s="854"/>
      <c r="V832" s="854"/>
      <c r="W832" s="854"/>
      <c r="X832" s="855"/>
      <c r="Y832" s="854"/>
      <c r="Z832" s="854"/>
      <c r="AA832" s="854"/>
      <c r="AB832" s="854"/>
      <c r="AC832" s="854"/>
      <c r="AD832" s="854"/>
      <c r="AE832" s="854"/>
      <c r="AF832" s="854"/>
    </row>
    <row r="833">
      <c r="A833" s="854"/>
      <c r="B833" s="854"/>
      <c r="C833" s="854"/>
      <c r="D833" s="855"/>
      <c r="E833" s="855"/>
      <c r="F833" s="855"/>
      <c r="G833" s="855"/>
      <c r="H833" s="855"/>
      <c r="I833" s="855"/>
      <c r="J833" s="855"/>
      <c r="K833" s="855"/>
      <c r="L833" s="855"/>
      <c r="M833" s="854"/>
      <c r="N833" s="854"/>
      <c r="O833" s="854"/>
      <c r="P833" s="854"/>
      <c r="Q833" s="854"/>
      <c r="R833" s="854"/>
      <c r="S833" s="854"/>
      <c r="T833" s="854"/>
      <c r="U833" s="854"/>
      <c r="V833" s="854"/>
      <c r="W833" s="854"/>
      <c r="X833" s="855"/>
      <c r="Y833" s="854"/>
      <c r="Z833" s="854"/>
      <c r="AA833" s="854"/>
      <c r="AB833" s="854"/>
      <c r="AC833" s="854"/>
      <c r="AD833" s="854"/>
      <c r="AE833" s="854"/>
      <c r="AF833" s="854"/>
    </row>
    <row r="834">
      <c r="A834" s="854"/>
      <c r="B834" s="854"/>
      <c r="C834" s="854"/>
      <c r="D834" s="855"/>
      <c r="E834" s="855"/>
      <c r="F834" s="855"/>
      <c r="G834" s="855"/>
      <c r="H834" s="855"/>
      <c r="I834" s="855"/>
      <c r="J834" s="855"/>
      <c r="K834" s="855"/>
      <c r="L834" s="855"/>
      <c r="M834" s="854"/>
      <c r="N834" s="854"/>
      <c r="O834" s="854"/>
      <c r="P834" s="854"/>
      <c r="Q834" s="854"/>
      <c r="R834" s="854"/>
      <c r="S834" s="854"/>
      <c r="T834" s="854"/>
      <c r="U834" s="854"/>
      <c r="V834" s="854"/>
      <c r="W834" s="854"/>
      <c r="X834" s="855"/>
      <c r="Y834" s="854"/>
      <c r="Z834" s="854"/>
      <c r="AA834" s="854"/>
      <c r="AB834" s="854"/>
      <c r="AC834" s="854"/>
      <c r="AD834" s="854"/>
      <c r="AE834" s="854"/>
      <c r="AF834" s="854"/>
    </row>
    <row r="835">
      <c r="A835" s="854"/>
      <c r="B835" s="854"/>
      <c r="C835" s="854"/>
      <c r="D835" s="855"/>
      <c r="E835" s="855"/>
      <c r="F835" s="855"/>
      <c r="G835" s="855"/>
      <c r="H835" s="855"/>
      <c r="I835" s="855"/>
      <c r="J835" s="855"/>
      <c r="K835" s="855"/>
      <c r="L835" s="855"/>
      <c r="M835" s="854"/>
      <c r="N835" s="854"/>
      <c r="O835" s="854"/>
      <c r="P835" s="854"/>
      <c r="Q835" s="854"/>
      <c r="R835" s="854"/>
      <c r="S835" s="854"/>
      <c r="T835" s="854"/>
      <c r="U835" s="854"/>
      <c r="V835" s="854"/>
      <c r="W835" s="854"/>
      <c r="X835" s="855"/>
      <c r="Y835" s="854"/>
      <c r="Z835" s="854"/>
      <c r="AA835" s="854"/>
      <c r="AB835" s="854"/>
      <c r="AC835" s="854"/>
      <c r="AD835" s="854"/>
      <c r="AE835" s="854"/>
      <c r="AF835" s="854"/>
    </row>
    <row r="836">
      <c r="A836" s="854"/>
      <c r="B836" s="854"/>
      <c r="C836" s="854"/>
      <c r="D836" s="855"/>
      <c r="E836" s="855"/>
      <c r="F836" s="855"/>
      <c r="G836" s="855"/>
      <c r="H836" s="855"/>
      <c r="I836" s="855"/>
      <c r="J836" s="855"/>
      <c r="K836" s="855"/>
      <c r="L836" s="855"/>
      <c r="M836" s="854"/>
      <c r="N836" s="854"/>
      <c r="O836" s="854"/>
      <c r="P836" s="854"/>
      <c r="Q836" s="854"/>
      <c r="R836" s="854"/>
      <c r="S836" s="854"/>
      <c r="T836" s="854"/>
      <c r="U836" s="854"/>
      <c r="V836" s="854"/>
      <c r="W836" s="854"/>
      <c r="X836" s="855"/>
      <c r="Y836" s="854"/>
      <c r="Z836" s="854"/>
      <c r="AA836" s="854"/>
      <c r="AB836" s="854"/>
      <c r="AC836" s="854"/>
      <c r="AD836" s="854"/>
      <c r="AE836" s="854"/>
      <c r="AF836" s="854"/>
    </row>
    <row r="837">
      <c r="A837" s="854"/>
      <c r="B837" s="854"/>
      <c r="C837" s="854"/>
      <c r="D837" s="855"/>
      <c r="E837" s="855"/>
      <c r="F837" s="855"/>
      <c r="G837" s="855"/>
      <c r="H837" s="855"/>
      <c r="I837" s="855"/>
      <c r="J837" s="855"/>
      <c r="K837" s="855"/>
      <c r="L837" s="855"/>
      <c r="M837" s="854"/>
      <c r="N837" s="854"/>
      <c r="O837" s="854"/>
      <c r="P837" s="854"/>
      <c r="Q837" s="854"/>
      <c r="R837" s="854"/>
      <c r="S837" s="854"/>
      <c r="T837" s="854"/>
      <c r="U837" s="854"/>
      <c r="V837" s="854"/>
      <c r="W837" s="854"/>
      <c r="X837" s="855"/>
      <c r="Y837" s="854"/>
      <c r="Z837" s="854"/>
      <c r="AA837" s="854"/>
      <c r="AB837" s="854"/>
      <c r="AC837" s="854"/>
      <c r="AD837" s="854"/>
      <c r="AE837" s="854"/>
      <c r="AF837" s="854"/>
    </row>
    <row r="838">
      <c r="A838" s="854"/>
      <c r="B838" s="854"/>
      <c r="C838" s="854"/>
      <c r="D838" s="855"/>
      <c r="E838" s="855"/>
      <c r="F838" s="855"/>
      <c r="G838" s="855"/>
      <c r="H838" s="855"/>
      <c r="I838" s="855"/>
      <c r="J838" s="855"/>
      <c r="K838" s="855"/>
      <c r="L838" s="855"/>
      <c r="M838" s="854"/>
      <c r="N838" s="854"/>
      <c r="O838" s="854"/>
      <c r="P838" s="854"/>
      <c r="Q838" s="854"/>
      <c r="R838" s="854"/>
      <c r="S838" s="854"/>
      <c r="T838" s="854"/>
      <c r="U838" s="854"/>
      <c r="V838" s="854"/>
      <c r="W838" s="854"/>
      <c r="X838" s="855"/>
      <c r="Y838" s="854"/>
      <c r="Z838" s="854"/>
      <c r="AA838" s="854"/>
      <c r="AB838" s="854"/>
      <c r="AC838" s="854"/>
      <c r="AD838" s="854"/>
      <c r="AE838" s="854"/>
      <c r="AF838" s="854"/>
    </row>
    <row r="839">
      <c r="A839" s="854"/>
      <c r="B839" s="854"/>
      <c r="C839" s="854"/>
      <c r="D839" s="855"/>
      <c r="E839" s="855"/>
      <c r="F839" s="855"/>
      <c r="G839" s="855"/>
      <c r="H839" s="855"/>
      <c r="I839" s="855"/>
      <c r="J839" s="855"/>
      <c r="K839" s="855"/>
      <c r="L839" s="855"/>
      <c r="M839" s="854"/>
      <c r="N839" s="854"/>
      <c r="O839" s="854"/>
      <c r="P839" s="854"/>
      <c r="Q839" s="854"/>
      <c r="R839" s="854"/>
      <c r="S839" s="854"/>
      <c r="T839" s="854"/>
      <c r="U839" s="854"/>
      <c r="V839" s="854"/>
      <c r="W839" s="854"/>
      <c r="X839" s="855"/>
      <c r="Y839" s="854"/>
      <c r="Z839" s="854"/>
      <c r="AA839" s="854"/>
      <c r="AB839" s="854"/>
      <c r="AC839" s="854"/>
      <c r="AD839" s="854"/>
      <c r="AE839" s="854"/>
      <c r="AF839" s="854"/>
    </row>
    <row r="840">
      <c r="A840" s="854"/>
      <c r="B840" s="854"/>
      <c r="C840" s="854"/>
      <c r="D840" s="855"/>
      <c r="E840" s="855"/>
      <c r="F840" s="855"/>
      <c r="G840" s="855"/>
      <c r="H840" s="855"/>
      <c r="I840" s="855"/>
      <c r="J840" s="855"/>
      <c r="K840" s="855"/>
      <c r="L840" s="855"/>
      <c r="M840" s="854"/>
      <c r="N840" s="854"/>
      <c r="O840" s="854"/>
      <c r="P840" s="854"/>
      <c r="Q840" s="854"/>
      <c r="R840" s="854"/>
      <c r="S840" s="854"/>
      <c r="T840" s="854"/>
      <c r="U840" s="854"/>
      <c r="V840" s="854"/>
      <c r="W840" s="854"/>
      <c r="X840" s="855"/>
      <c r="Y840" s="854"/>
      <c r="Z840" s="854"/>
      <c r="AA840" s="854"/>
      <c r="AB840" s="854"/>
      <c r="AC840" s="854"/>
      <c r="AD840" s="854"/>
      <c r="AE840" s="854"/>
      <c r="AF840" s="854"/>
    </row>
    <row r="841">
      <c r="A841" s="854"/>
      <c r="B841" s="854"/>
      <c r="C841" s="854"/>
      <c r="D841" s="855"/>
      <c r="E841" s="855"/>
      <c r="F841" s="855"/>
      <c r="G841" s="855"/>
      <c r="H841" s="855"/>
      <c r="I841" s="855"/>
      <c r="J841" s="855"/>
      <c r="K841" s="855"/>
      <c r="L841" s="855"/>
      <c r="M841" s="854"/>
      <c r="N841" s="854"/>
      <c r="O841" s="854"/>
      <c r="P841" s="854"/>
      <c r="Q841" s="854"/>
      <c r="R841" s="854"/>
      <c r="S841" s="854"/>
      <c r="T841" s="854"/>
      <c r="U841" s="854"/>
      <c r="V841" s="854"/>
      <c r="W841" s="854"/>
      <c r="X841" s="855"/>
      <c r="Y841" s="854"/>
      <c r="Z841" s="854"/>
      <c r="AA841" s="854"/>
      <c r="AB841" s="854"/>
      <c r="AC841" s="854"/>
      <c r="AD841" s="854"/>
      <c r="AE841" s="854"/>
      <c r="AF841" s="854"/>
    </row>
    <row r="842">
      <c r="A842" s="854"/>
      <c r="B842" s="854"/>
      <c r="C842" s="854"/>
      <c r="D842" s="855"/>
      <c r="E842" s="855"/>
      <c r="F842" s="855"/>
      <c r="G842" s="855"/>
      <c r="H842" s="855"/>
      <c r="I842" s="855"/>
      <c r="J842" s="855"/>
      <c r="K842" s="855"/>
      <c r="L842" s="855"/>
      <c r="M842" s="854"/>
      <c r="N842" s="854"/>
      <c r="O842" s="854"/>
      <c r="P842" s="854"/>
      <c r="Q842" s="854"/>
      <c r="R842" s="854"/>
      <c r="S842" s="854"/>
      <c r="T842" s="854"/>
      <c r="U842" s="854"/>
      <c r="V842" s="854"/>
      <c r="W842" s="854"/>
      <c r="X842" s="855"/>
      <c r="Y842" s="854"/>
      <c r="Z842" s="854"/>
      <c r="AA842" s="854"/>
      <c r="AB842" s="854"/>
      <c r="AC842" s="854"/>
      <c r="AD842" s="854"/>
      <c r="AE842" s="854"/>
      <c r="AF842" s="854"/>
    </row>
    <row r="843">
      <c r="A843" s="854"/>
      <c r="B843" s="854"/>
      <c r="C843" s="854"/>
      <c r="D843" s="855"/>
      <c r="E843" s="855"/>
      <c r="F843" s="855"/>
      <c r="G843" s="855"/>
      <c r="H843" s="855"/>
      <c r="I843" s="855"/>
      <c r="J843" s="855"/>
      <c r="K843" s="855"/>
      <c r="L843" s="855"/>
      <c r="M843" s="854"/>
      <c r="N843" s="854"/>
      <c r="O843" s="854"/>
      <c r="P843" s="854"/>
      <c r="Q843" s="854"/>
      <c r="R843" s="854"/>
      <c r="S843" s="854"/>
      <c r="T843" s="854"/>
      <c r="U843" s="854"/>
      <c r="V843" s="854"/>
      <c r="W843" s="854"/>
      <c r="X843" s="855"/>
      <c r="Y843" s="854"/>
      <c r="Z843" s="854"/>
      <c r="AA843" s="854"/>
      <c r="AB843" s="854"/>
      <c r="AC843" s="854"/>
      <c r="AD843" s="854"/>
      <c r="AE843" s="854"/>
      <c r="AF843" s="854"/>
    </row>
    <row r="844">
      <c r="A844" s="854"/>
      <c r="B844" s="854"/>
      <c r="C844" s="854"/>
      <c r="D844" s="855"/>
      <c r="E844" s="855"/>
      <c r="F844" s="855"/>
      <c r="G844" s="855"/>
      <c r="H844" s="855"/>
      <c r="I844" s="855"/>
      <c r="J844" s="855"/>
      <c r="K844" s="855"/>
      <c r="L844" s="855"/>
      <c r="M844" s="854"/>
      <c r="N844" s="854"/>
      <c r="O844" s="854"/>
      <c r="P844" s="854"/>
      <c r="Q844" s="854"/>
      <c r="R844" s="854"/>
      <c r="S844" s="854"/>
      <c r="T844" s="854"/>
      <c r="U844" s="854"/>
      <c r="V844" s="854"/>
      <c r="W844" s="854"/>
      <c r="X844" s="855"/>
      <c r="Y844" s="854"/>
      <c r="Z844" s="854"/>
      <c r="AA844" s="854"/>
      <c r="AB844" s="854"/>
      <c r="AC844" s="854"/>
      <c r="AD844" s="854"/>
      <c r="AE844" s="854"/>
      <c r="AF844" s="854"/>
    </row>
    <row r="845">
      <c r="A845" s="854"/>
      <c r="B845" s="854"/>
      <c r="C845" s="854"/>
      <c r="D845" s="855"/>
      <c r="E845" s="855"/>
      <c r="F845" s="855"/>
      <c r="G845" s="855"/>
      <c r="H845" s="855"/>
      <c r="I845" s="855"/>
      <c r="J845" s="855"/>
      <c r="K845" s="855"/>
      <c r="L845" s="855"/>
      <c r="M845" s="854"/>
      <c r="N845" s="854"/>
      <c r="O845" s="854"/>
      <c r="P845" s="854"/>
      <c r="Q845" s="854"/>
      <c r="R845" s="854"/>
      <c r="S845" s="854"/>
      <c r="T845" s="854"/>
      <c r="U845" s="854"/>
      <c r="V845" s="854"/>
      <c r="W845" s="854"/>
      <c r="X845" s="855"/>
      <c r="Y845" s="854"/>
      <c r="Z845" s="854"/>
      <c r="AA845" s="854"/>
      <c r="AB845" s="854"/>
      <c r="AC845" s="854"/>
      <c r="AD845" s="854"/>
      <c r="AE845" s="854"/>
      <c r="AF845" s="854"/>
    </row>
    <row r="846">
      <c r="A846" s="854"/>
      <c r="B846" s="854"/>
      <c r="C846" s="854"/>
      <c r="D846" s="855"/>
      <c r="E846" s="855"/>
      <c r="F846" s="855"/>
      <c r="G846" s="855"/>
      <c r="H846" s="855"/>
      <c r="I846" s="855"/>
      <c r="J846" s="855"/>
      <c r="K846" s="855"/>
      <c r="L846" s="855"/>
      <c r="M846" s="854"/>
      <c r="N846" s="854"/>
      <c r="O846" s="854"/>
      <c r="P846" s="854"/>
      <c r="Q846" s="854"/>
      <c r="R846" s="854"/>
      <c r="S846" s="854"/>
      <c r="T846" s="854"/>
      <c r="U846" s="854"/>
      <c r="V846" s="854"/>
      <c r="W846" s="854"/>
      <c r="X846" s="855"/>
      <c r="Y846" s="854"/>
      <c r="Z846" s="854"/>
      <c r="AA846" s="854"/>
      <c r="AB846" s="854"/>
      <c r="AC846" s="854"/>
      <c r="AD846" s="854"/>
      <c r="AE846" s="854"/>
      <c r="AF846" s="854"/>
    </row>
    <row r="847">
      <c r="A847" s="854"/>
      <c r="B847" s="854"/>
      <c r="C847" s="854"/>
      <c r="D847" s="855"/>
      <c r="E847" s="855"/>
      <c r="F847" s="855"/>
      <c r="G847" s="855"/>
      <c r="H847" s="855"/>
      <c r="I847" s="855"/>
      <c r="J847" s="855"/>
      <c r="K847" s="855"/>
      <c r="L847" s="855"/>
      <c r="M847" s="854"/>
      <c r="N847" s="854"/>
      <c r="O847" s="854"/>
      <c r="P847" s="854"/>
      <c r="Q847" s="854"/>
      <c r="R847" s="854"/>
      <c r="S847" s="854"/>
      <c r="T847" s="854"/>
      <c r="U847" s="854"/>
      <c r="V847" s="854"/>
      <c r="W847" s="854"/>
      <c r="X847" s="855"/>
      <c r="Y847" s="854"/>
      <c r="Z847" s="854"/>
      <c r="AA847" s="854"/>
      <c r="AB847" s="854"/>
      <c r="AC847" s="854"/>
      <c r="AD847" s="854"/>
      <c r="AE847" s="854"/>
      <c r="AF847" s="854"/>
    </row>
    <row r="848">
      <c r="A848" s="854"/>
      <c r="B848" s="854"/>
      <c r="C848" s="854"/>
      <c r="D848" s="855"/>
      <c r="E848" s="855"/>
      <c r="F848" s="855"/>
      <c r="G848" s="855"/>
      <c r="H848" s="855"/>
      <c r="I848" s="855"/>
      <c r="J848" s="855"/>
      <c r="K848" s="855"/>
      <c r="L848" s="855"/>
      <c r="M848" s="854"/>
      <c r="N848" s="854"/>
      <c r="O848" s="854"/>
      <c r="P848" s="854"/>
      <c r="Q848" s="854"/>
      <c r="R848" s="854"/>
      <c r="S848" s="854"/>
      <c r="T848" s="854"/>
      <c r="U848" s="854"/>
      <c r="V848" s="854"/>
      <c r="W848" s="854"/>
      <c r="X848" s="855"/>
      <c r="Y848" s="854"/>
      <c r="Z848" s="854"/>
      <c r="AA848" s="854"/>
      <c r="AB848" s="854"/>
      <c r="AC848" s="854"/>
      <c r="AD848" s="854"/>
      <c r="AE848" s="854"/>
      <c r="AF848" s="854"/>
    </row>
    <row r="849">
      <c r="A849" s="854"/>
      <c r="B849" s="854"/>
      <c r="C849" s="854"/>
      <c r="D849" s="855"/>
      <c r="E849" s="855"/>
      <c r="F849" s="855"/>
      <c r="G849" s="855"/>
      <c r="H849" s="855"/>
      <c r="I849" s="855"/>
      <c r="J849" s="855"/>
      <c r="K849" s="855"/>
      <c r="L849" s="855"/>
      <c r="M849" s="854"/>
      <c r="N849" s="854"/>
      <c r="O849" s="854"/>
      <c r="P849" s="854"/>
      <c r="Q849" s="854"/>
      <c r="R849" s="854"/>
      <c r="S849" s="854"/>
      <c r="T849" s="854"/>
      <c r="U849" s="854"/>
      <c r="V849" s="854"/>
      <c r="W849" s="854"/>
      <c r="X849" s="855"/>
      <c r="Y849" s="854"/>
      <c r="Z849" s="854"/>
      <c r="AA849" s="854"/>
      <c r="AB849" s="854"/>
      <c r="AC849" s="854"/>
      <c r="AD849" s="854"/>
      <c r="AE849" s="854"/>
      <c r="AF849" s="854"/>
    </row>
    <row r="850">
      <c r="A850" s="854"/>
      <c r="B850" s="854"/>
      <c r="C850" s="854"/>
      <c r="D850" s="855"/>
      <c r="E850" s="855"/>
      <c r="F850" s="855"/>
      <c r="G850" s="855"/>
      <c r="H850" s="855"/>
      <c r="I850" s="855"/>
      <c r="J850" s="855"/>
      <c r="K850" s="855"/>
      <c r="L850" s="855"/>
      <c r="M850" s="854"/>
      <c r="N850" s="854"/>
      <c r="O850" s="854"/>
      <c r="P850" s="854"/>
      <c r="Q850" s="854"/>
      <c r="R850" s="854"/>
      <c r="S850" s="854"/>
      <c r="T850" s="854"/>
      <c r="U850" s="854"/>
      <c r="V850" s="854"/>
      <c r="W850" s="854"/>
      <c r="X850" s="855"/>
      <c r="Y850" s="854"/>
      <c r="Z850" s="854"/>
      <c r="AA850" s="854"/>
      <c r="AB850" s="854"/>
      <c r="AC850" s="854"/>
      <c r="AD850" s="854"/>
      <c r="AE850" s="854"/>
      <c r="AF850" s="854"/>
    </row>
    <row r="851">
      <c r="A851" s="854"/>
      <c r="B851" s="854"/>
      <c r="C851" s="854"/>
      <c r="D851" s="855"/>
      <c r="E851" s="855"/>
      <c r="F851" s="855"/>
      <c r="G851" s="855"/>
      <c r="H851" s="855"/>
      <c r="I851" s="855"/>
      <c r="J851" s="855"/>
      <c r="K851" s="855"/>
      <c r="L851" s="855"/>
      <c r="M851" s="854"/>
      <c r="N851" s="854"/>
      <c r="O851" s="854"/>
      <c r="P851" s="854"/>
      <c r="Q851" s="854"/>
      <c r="R851" s="854"/>
      <c r="S851" s="854"/>
      <c r="T851" s="854"/>
      <c r="U851" s="854"/>
      <c r="V851" s="854"/>
      <c r="W851" s="854"/>
      <c r="X851" s="855"/>
      <c r="Y851" s="854"/>
      <c r="Z851" s="854"/>
      <c r="AA851" s="854"/>
      <c r="AB851" s="854"/>
      <c r="AC851" s="854"/>
      <c r="AD851" s="854"/>
      <c r="AE851" s="854"/>
      <c r="AF851" s="854"/>
    </row>
    <row r="852">
      <c r="A852" s="854"/>
      <c r="B852" s="854"/>
      <c r="C852" s="854"/>
      <c r="D852" s="855"/>
      <c r="E852" s="855"/>
      <c r="F852" s="855"/>
      <c r="G852" s="855"/>
      <c r="H852" s="855"/>
      <c r="I852" s="855"/>
      <c r="J852" s="855"/>
      <c r="K852" s="855"/>
      <c r="L852" s="855"/>
      <c r="M852" s="854"/>
      <c r="N852" s="854"/>
      <c r="O852" s="854"/>
      <c r="P852" s="854"/>
      <c r="Q852" s="854"/>
      <c r="R852" s="854"/>
      <c r="S852" s="854"/>
      <c r="T852" s="854"/>
      <c r="U852" s="854"/>
      <c r="V852" s="854"/>
      <c r="W852" s="854"/>
      <c r="X852" s="855"/>
      <c r="Y852" s="854"/>
      <c r="Z852" s="854"/>
      <c r="AA852" s="854"/>
      <c r="AB852" s="854"/>
      <c r="AC852" s="854"/>
      <c r="AD852" s="854"/>
      <c r="AE852" s="854"/>
      <c r="AF852" s="854"/>
    </row>
    <row r="853">
      <c r="A853" s="854"/>
      <c r="B853" s="854"/>
      <c r="C853" s="854"/>
      <c r="D853" s="855"/>
      <c r="E853" s="855"/>
      <c r="F853" s="855"/>
      <c r="G853" s="855"/>
      <c r="H853" s="855"/>
      <c r="I853" s="855"/>
      <c r="J853" s="855"/>
      <c r="K853" s="855"/>
      <c r="L853" s="855"/>
      <c r="M853" s="854"/>
      <c r="N853" s="854"/>
      <c r="O853" s="854"/>
      <c r="P853" s="854"/>
      <c r="Q853" s="854"/>
      <c r="R853" s="854"/>
      <c r="S853" s="854"/>
      <c r="T853" s="854"/>
      <c r="U853" s="854"/>
      <c r="V853" s="854"/>
      <c r="W853" s="854"/>
      <c r="X853" s="855"/>
      <c r="Y853" s="854"/>
      <c r="Z853" s="854"/>
      <c r="AA853" s="854"/>
      <c r="AB853" s="854"/>
      <c r="AC853" s="854"/>
      <c r="AD853" s="854"/>
      <c r="AE853" s="854"/>
      <c r="AF853" s="854"/>
    </row>
    <row r="854">
      <c r="A854" s="854"/>
      <c r="B854" s="854"/>
      <c r="C854" s="854"/>
      <c r="D854" s="855"/>
      <c r="E854" s="855"/>
      <c r="F854" s="855"/>
      <c r="G854" s="855"/>
      <c r="H854" s="855"/>
      <c r="I854" s="855"/>
      <c r="J854" s="855"/>
      <c r="K854" s="855"/>
      <c r="L854" s="855"/>
      <c r="M854" s="854"/>
      <c r="N854" s="854"/>
      <c r="O854" s="854"/>
      <c r="P854" s="854"/>
      <c r="Q854" s="854"/>
      <c r="R854" s="854"/>
      <c r="S854" s="854"/>
      <c r="T854" s="854"/>
      <c r="U854" s="854"/>
      <c r="V854" s="854"/>
      <c r="W854" s="854"/>
      <c r="X854" s="855"/>
      <c r="Y854" s="854"/>
      <c r="Z854" s="854"/>
      <c r="AA854" s="854"/>
      <c r="AB854" s="854"/>
      <c r="AC854" s="854"/>
      <c r="AD854" s="854"/>
      <c r="AE854" s="854"/>
      <c r="AF854" s="854"/>
    </row>
    <row r="855">
      <c r="A855" s="854"/>
      <c r="B855" s="854"/>
      <c r="C855" s="854"/>
      <c r="D855" s="855"/>
      <c r="E855" s="855"/>
      <c r="F855" s="855"/>
      <c r="G855" s="855"/>
      <c r="H855" s="855"/>
      <c r="I855" s="855"/>
      <c r="J855" s="855"/>
      <c r="K855" s="855"/>
      <c r="L855" s="855"/>
      <c r="M855" s="854"/>
      <c r="N855" s="854"/>
      <c r="O855" s="854"/>
      <c r="P855" s="854"/>
      <c r="Q855" s="854"/>
      <c r="R855" s="854"/>
      <c r="S855" s="854"/>
      <c r="T855" s="854"/>
      <c r="U855" s="854"/>
      <c r="V855" s="854"/>
      <c r="W855" s="854"/>
      <c r="X855" s="855"/>
      <c r="Y855" s="854"/>
      <c r="Z855" s="854"/>
      <c r="AA855" s="854"/>
      <c r="AB855" s="854"/>
      <c r="AC855" s="854"/>
      <c r="AD855" s="854"/>
      <c r="AE855" s="854"/>
      <c r="AF855" s="854"/>
    </row>
    <row r="856">
      <c r="A856" s="854"/>
      <c r="B856" s="854"/>
      <c r="C856" s="854"/>
      <c r="D856" s="855"/>
      <c r="E856" s="855"/>
      <c r="F856" s="855"/>
      <c r="G856" s="855"/>
      <c r="H856" s="855"/>
      <c r="I856" s="855"/>
      <c r="J856" s="855"/>
      <c r="K856" s="855"/>
      <c r="L856" s="855"/>
      <c r="M856" s="854"/>
      <c r="N856" s="854"/>
      <c r="O856" s="854"/>
      <c r="P856" s="854"/>
      <c r="Q856" s="854"/>
      <c r="R856" s="854"/>
      <c r="S856" s="854"/>
      <c r="T856" s="854"/>
      <c r="U856" s="854"/>
      <c r="V856" s="854"/>
      <c r="W856" s="854"/>
      <c r="X856" s="855"/>
      <c r="Y856" s="854"/>
      <c r="Z856" s="854"/>
      <c r="AA856" s="854"/>
      <c r="AB856" s="854"/>
      <c r="AC856" s="854"/>
      <c r="AD856" s="854"/>
      <c r="AE856" s="854"/>
      <c r="AF856" s="854"/>
    </row>
    <row r="857">
      <c r="A857" s="854"/>
      <c r="B857" s="854"/>
      <c r="C857" s="854"/>
      <c r="D857" s="855"/>
      <c r="E857" s="855"/>
      <c r="F857" s="855"/>
      <c r="G857" s="855"/>
      <c r="H857" s="855"/>
      <c r="I857" s="855"/>
      <c r="J857" s="855"/>
      <c r="K857" s="855"/>
      <c r="L857" s="855"/>
      <c r="M857" s="854"/>
      <c r="N857" s="854"/>
      <c r="O857" s="854"/>
      <c r="P857" s="854"/>
      <c r="Q857" s="854"/>
      <c r="R857" s="854"/>
      <c r="S857" s="854"/>
      <c r="T857" s="854"/>
      <c r="U857" s="854"/>
      <c r="V857" s="854"/>
      <c r="W857" s="854"/>
      <c r="X857" s="855"/>
      <c r="Y857" s="854"/>
      <c r="Z857" s="854"/>
      <c r="AA857" s="854"/>
      <c r="AB857" s="854"/>
      <c r="AC857" s="854"/>
      <c r="AD857" s="854"/>
      <c r="AE857" s="854"/>
      <c r="AF857" s="854"/>
    </row>
    <row r="858">
      <c r="A858" s="854"/>
      <c r="B858" s="854"/>
      <c r="C858" s="854"/>
      <c r="D858" s="855"/>
      <c r="E858" s="855"/>
      <c r="F858" s="855"/>
      <c r="G858" s="855"/>
      <c r="H858" s="855"/>
      <c r="I858" s="855"/>
      <c r="J858" s="855"/>
      <c r="K858" s="855"/>
      <c r="L858" s="855"/>
      <c r="M858" s="854"/>
      <c r="N858" s="854"/>
      <c r="O858" s="854"/>
      <c r="P858" s="854"/>
      <c r="Q858" s="854"/>
      <c r="R858" s="854"/>
      <c r="S858" s="854"/>
      <c r="T858" s="854"/>
      <c r="U858" s="854"/>
      <c r="V858" s="854"/>
      <c r="W858" s="854"/>
      <c r="X858" s="855"/>
      <c r="Y858" s="854"/>
      <c r="Z858" s="854"/>
      <c r="AA858" s="854"/>
      <c r="AB858" s="854"/>
      <c r="AC858" s="854"/>
      <c r="AD858" s="854"/>
      <c r="AE858" s="854"/>
      <c r="AF858" s="854"/>
    </row>
    <row r="859">
      <c r="A859" s="854"/>
      <c r="B859" s="854"/>
      <c r="C859" s="854"/>
      <c r="D859" s="855"/>
      <c r="E859" s="855"/>
      <c r="F859" s="855"/>
      <c r="G859" s="855"/>
      <c r="H859" s="855"/>
      <c r="I859" s="855"/>
      <c r="J859" s="855"/>
      <c r="K859" s="855"/>
      <c r="L859" s="855"/>
      <c r="M859" s="854"/>
      <c r="N859" s="854"/>
      <c r="O859" s="854"/>
      <c r="P859" s="854"/>
      <c r="Q859" s="854"/>
      <c r="R859" s="854"/>
      <c r="S859" s="854"/>
      <c r="T859" s="854"/>
      <c r="U859" s="854"/>
      <c r="V859" s="854"/>
      <c r="W859" s="854"/>
      <c r="X859" s="855"/>
      <c r="Y859" s="854"/>
      <c r="Z859" s="854"/>
      <c r="AA859" s="854"/>
      <c r="AB859" s="854"/>
      <c r="AC859" s="854"/>
      <c r="AD859" s="854"/>
      <c r="AE859" s="854"/>
      <c r="AF859" s="854"/>
    </row>
    <row r="860">
      <c r="A860" s="854"/>
      <c r="B860" s="854"/>
      <c r="C860" s="854"/>
      <c r="D860" s="855"/>
      <c r="E860" s="855"/>
      <c r="F860" s="855"/>
      <c r="G860" s="855"/>
      <c r="H860" s="855"/>
      <c r="I860" s="855"/>
      <c r="J860" s="855"/>
      <c r="K860" s="855"/>
      <c r="L860" s="855"/>
      <c r="M860" s="854"/>
      <c r="N860" s="854"/>
      <c r="O860" s="854"/>
      <c r="P860" s="854"/>
      <c r="Q860" s="854"/>
      <c r="R860" s="854"/>
      <c r="S860" s="854"/>
      <c r="T860" s="854"/>
      <c r="U860" s="854"/>
      <c r="V860" s="854"/>
      <c r="W860" s="854"/>
      <c r="X860" s="855"/>
      <c r="Y860" s="854"/>
      <c r="Z860" s="854"/>
      <c r="AA860" s="854"/>
      <c r="AB860" s="854"/>
      <c r="AC860" s="854"/>
      <c r="AD860" s="854"/>
      <c r="AE860" s="854"/>
      <c r="AF860" s="854"/>
    </row>
    <row r="861">
      <c r="A861" s="854"/>
      <c r="B861" s="854"/>
      <c r="C861" s="854"/>
      <c r="D861" s="855"/>
      <c r="E861" s="855"/>
      <c r="F861" s="855"/>
      <c r="G861" s="855"/>
      <c r="H861" s="855"/>
      <c r="I861" s="855"/>
      <c r="J861" s="855"/>
      <c r="K861" s="855"/>
      <c r="L861" s="855"/>
      <c r="M861" s="854"/>
      <c r="N861" s="854"/>
      <c r="O861" s="854"/>
      <c r="P861" s="854"/>
      <c r="Q861" s="854"/>
      <c r="R861" s="854"/>
      <c r="S861" s="854"/>
      <c r="T861" s="854"/>
      <c r="U861" s="854"/>
      <c r="V861" s="854"/>
      <c r="W861" s="854"/>
      <c r="X861" s="855"/>
      <c r="Y861" s="854"/>
      <c r="Z861" s="854"/>
      <c r="AA861" s="854"/>
      <c r="AB861" s="854"/>
      <c r="AC861" s="854"/>
      <c r="AD861" s="854"/>
      <c r="AE861" s="854"/>
      <c r="AF861" s="854"/>
    </row>
    <row r="862">
      <c r="A862" s="854"/>
      <c r="B862" s="854"/>
      <c r="C862" s="854"/>
      <c r="D862" s="855"/>
      <c r="E862" s="855"/>
      <c r="F862" s="855"/>
      <c r="G862" s="855"/>
      <c r="H862" s="855"/>
      <c r="I862" s="855"/>
      <c r="J862" s="855"/>
      <c r="K862" s="855"/>
      <c r="L862" s="855"/>
      <c r="M862" s="854"/>
      <c r="N862" s="854"/>
      <c r="O862" s="854"/>
      <c r="P862" s="854"/>
      <c r="Q862" s="854"/>
      <c r="R862" s="854"/>
      <c r="S862" s="854"/>
      <c r="T862" s="854"/>
      <c r="U862" s="854"/>
      <c r="V862" s="854"/>
      <c r="W862" s="854"/>
      <c r="X862" s="855"/>
      <c r="Y862" s="854"/>
      <c r="Z862" s="854"/>
      <c r="AA862" s="854"/>
      <c r="AB862" s="854"/>
      <c r="AC862" s="854"/>
      <c r="AD862" s="854"/>
      <c r="AE862" s="854"/>
      <c r="AF862" s="854"/>
    </row>
    <row r="863">
      <c r="A863" s="854"/>
      <c r="B863" s="854"/>
      <c r="C863" s="854"/>
      <c r="D863" s="855"/>
      <c r="E863" s="855"/>
      <c r="F863" s="855"/>
      <c r="G863" s="855"/>
      <c r="H863" s="855"/>
      <c r="I863" s="855"/>
      <c r="J863" s="855"/>
      <c r="K863" s="855"/>
      <c r="L863" s="855"/>
      <c r="M863" s="854"/>
      <c r="N863" s="854"/>
      <c r="O863" s="854"/>
      <c r="P863" s="854"/>
      <c r="Q863" s="854"/>
      <c r="R863" s="854"/>
      <c r="S863" s="854"/>
      <c r="T863" s="854"/>
      <c r="U863" s="854"/>
      <c r="V863" s="854"/>
      <c r="W863" s="854"/>
      <c r="X863" s="855"/>
      <c r="Y863" s="854"/>
      <c r="Z863" s="854"/>
      <c r="AA863" s="854"/>
      <c r="AB863" s="854"/>
      <c r="AC863" s="854"/>
      <c r="AD863" s="854"/>
      <c r="AE863" s="854"/>
      <c r="AF863" s="854"/>
    </row>
    <row r="864">
      <c r="A864" s="854"/>
      <c r="B864" s="854"/>
      <c r="C864" s="854"/>
      <c r="D864" s="855"/>
      <c r="E864" s="855"/>
      <c r="F864" s="855"/>
      <c r="G864" s="855"/>
      <c r="H864" s="855"/>
      <c r="I864" s="855"/>
      <c r="J864" s="855"/>
      <c r="K864" s="855"/>
      <c r="L864" s="855"/>
      <c r="M864" s="854"/>
      <c r="N864" s="854"/>
      <c r="O864" s="854"/>
      <c r="P864" s="854"/>
      <c r="Q864" s="854"/>
      <c r="R864" s="854"/>
      <c r="S864" s="854"/>
      <c r="T864" s="854"/>
      <c r="U864" s="854"/>
      <c r="V864" s="854"/>
      <c r="W864" s="854"/>
      <c r="X864" s="855"/>
      <c r="Y864" s="854"/>
      <c r="Z864" s="854"/>
      <c r="AA864" s="854"/>
      <c r="AB864" s="854"/>
      <c r="AC864" s="854"/>
      <c r="AD864" s="854"/>
      <c r="AE864" s="854"/>
      <c r="AF864" s="854"/>
    </row>
    <row r="865">
      <c r="A865" s="854"/>
      <c r="B865" s="854"/>
      <c r="C865" s="854"/>
      <c r="D865" s="855"/>
      <c r="E865" s="855"/>
      <c r="F865" s="855"/>
      <c r="G865" s="855"/>
      <c r="H865" s="855"/>
      <c r="I865" s="855"/>
      <c r="J865" s="855"/>
      <c r="K865" s="855"/>
      <c r="L865" s="855"/>
      <c r="M865" s="854"/>
      <c r="N865" s="854"/>
      <c r="O865" s="854"/>
      <c r="P865" s="854"/>
      <c r="Q865" s="854"/>
      <c r="R865" s="854"/>
      <c r="S865" s="854"/>
      <c r="T865" s="854"/>
      <c r="U865" s="854"/>
      <c r="V865" s="854"/>
      <c r="W865" s="854"/>
      <c r="X865" s="855"/>
      <c r="Y865" s="854"/>
      <c r="Z865" s="854"/>
      <c r="AA865" s="854"/>
      <c r="AB865" s="854"/>
      <c r="AC865" s="854"/>
      <c r="AD865" s="854"/>
      <c r="AE865" s="854"/>
      <c r="AF865" s="854"/>
    </row>
    <row r="866">
      <c r="A866" s="854"/>
      <c r="B866" s="854"/>
      <c r="C866" s="854"/>
      <c r="D866" s="855"/>
      <c r="E866" s="855"/>
      <c r="F866" s="855"/>
      <c r="G866" s="855"/>
      <c r="H866" s="855"/>
      <c r="I866" s="855"/>
      <c r="J866" s="855"/>
      <c r="K866" s="855"/>
      <c r="L866" s="855"/>
      <c r="M866" s="854"/>
      <c r="N866" s="854"/>
      <c r="O866" s="854"/>
      <c r="P866" s="854"/>
      <c r="Q866" s="854"/>
      <c r="R866" s="854"/>
      <c r="S866" s="854"/>
      <c r="T866" s="854"/>
      <c r="U866" s="854"/>
      <c r="V866" s="854"/>
      <c r="W866" s="854"/>
      <c r="X866" s="855"/>
      <c r="Y866" s="854"/>
      <c r="Z866" s="854"/>
      <c r="AA866" s="854"/>
      <c r="AB866" s="854"/>
      <c r="AC866" s="854"/>
      <c r="AD866" s="854"/>
      <c r="AE866" s="854"/>
      <c r="AF866" s="854"/>
    </row>
    <row r="867">
      <c r="A867" s="854"/>
      <c r="B867" s="854"/>
      <c r="C867" s="854"/>
      <c r="D867" s="855"/>
      <c r="E867" s="855"/>
      <c r="F867" s="855"/>
      <c r="G867" s="855"/>
      <c r="H867" s="855"/>
      <c r="I867" s="855"/>
      <c r="J867" s="855"/>
      <c r="K867" s="855"/>
      <c r="L867" s="855"/>
      <c r="M867" s="854"/>
      <c r="N867" s="854"/>
      <c r="O867" s="854"/>
      <c r="P867" s="854"/>
      <c r="Q867" s="854"/>
      <c r="R867" s="854"/>
      <c r="S867" s="854"/>
      <c r="T867" s="854"/>
      <c r="U867" s="854"/>
      <c r="V867" s="854"/>
      <c r="W867" s="854"/>
      <c r="X867" s="855"/>
      <c r="Y867" s="854"/>
      <c r="Z867" s="854"/>
      <c r="AA867" s="854"/>
      <c r="AB867" s="854"/>
      <c r="AC867" s="854"/>
      <c r="AD867" s="854"/>
      <c r="AE867" s="854"/>
      <c r="AF867" s="854"/>
    </row>
    <row r="868">
      <c r="A868" s="854"/>
      <c r="B868" s="854"/>
      <c r="C868" s="854"/>
      <c r="D868" s="855"/>
      <c r="E868" s="855"/>
      <c r="F868" s="855"/>
      <c r="G868" s="855"/>
      <c r="H868" s="855"/>
      <c r="I868" s="855"/>
      <c r="J868" s="855"/>
      <c r="K868" s="855"/>
      <c r="L868" s="855"/>
      <c r="M868" s="854"/>
      <c r="N868" s="854"/>
      <c r="O868" s="854"/>
      <c r="P868" s="854"/>
      <c r="Q868" s="854"/>
      <c r="R868" s="854"/>
      <c r="S868" s="854"/>
      <c r="T868" s="854"/>
      <c r="U868" s="854"/>
      <c r="V868" s="854"/>
      <c r="W868" s="854"/>
      <c r="X868" s="855"/>
      <c r="Y868" s="854"/>
      <c r="Z868" s="854"/>
      <c r="AA868" s="854"/>
      <c r="AB868" s="854"/>
      <c r="AC868" s="854"/>
      <c r="AD868" s="854"/>
      <c r="AE868" s="854"/>
      <c r="AF868" s="854"/>
    </row>
    <row r="869">
      <c r="A869" s="854"/>
      <c r="B869" s="854"/>
      <c r="C869" s="854"/>
      <c r="D869" s="855"/>
      <c r="E869" s="855"/>
      <c r="F869" s="855"/>
      <c r="G869" s="855"/>
      <c r="H869" s="855"/>
      <c r="I869" s="855"/>
      <c r="J869" s="855"/>
      <c r="K869" s="855"/>
      <c r="L869" s="855"/>
      <c r="M869" s="854"/>
      <c r="N869" s="854"/>
      <c r="O869" s="854"/>
      <c r="P869" s="854"/>
      <c r="Q869" s="854"/>
      <c r="R869" s="854"/>
      <c r="S869" s="854"/>
      <c r="T869" s="854"/>
      <c r="U869" s="854"/>
      <c r="V869" s="854"/>
      <c r="W869" s="854"/>
      <c r="X869" s="855"/>
      <c r="Y869" s="854"/>
      <c r="Z869" s="854"/>
      <c r="AA869" s="854"/>
      <c r="AB869" s="854"/>
      <c r="AC869" s="854"/>
      <c r="AD869" s="854"/>
      <c r="AE869" s="854"/>
      <c r="AF869" s="854"/>
    </row>
    <row r="870">
      <c r="A870" s="854"/>
      <c r="B870" s="854"/>
      <c r="C870" s="854"/>
      <c r="D870" s="855"/>
      <c r="E870" s="855"/>
      <c r="F870" s="855"/>
      <c r="G870" s="855"/>
      <c r="H870" s="855"/>
      <c r="I870" s="855"/>
      <c r="J870" s="855"/>
      <c r="K870" s="855"/>
      <c r="L870" s="855"/>
      <c r="M870" s="854"/>
      <c r="N870" s="854"/>
      <c r="O870" s="854"/>
      <c r="P870" s="854"/>
      <c r="Q870" s="854"/>
      <c r="R870" s="854"/>
      <c r="S870" s="854"/>
      <c r="T870" s="854"/>
      <c r="U870" s="854"/>
      <c r="V870" s="854"/>
      <c r="W870" s="854"/>
      <c r="X870" s="855"/>
      <c r="Y870" s="854"/>
      <c r="Z870" s="854"/>
      <c r="AA870" s="854"/>
      <c r="AB870" s="854"/>
      <c r="AC870" s="854"/>
      <c r="AD870" s="854"/>
      <c r="AE870" s="854"/>
      <c r="AF870" s="854"/>
    </row>
    <row r="871">
      <c r="A871" s="854"/>
      <c r="B871" s="854"/>
      <c r="C871" s="854"/>
      <c r="D871" s="855"/>
      <c r="E871" s="855"/>
      <c r="F871" s="855"/>
      <c r="G871" s="855"/>
      <c r="H871" s="855"/>
      <c r="I871" s="855"/>
      <c r="J871" s="855"/>
      <c r="K871" s="855"/>
      <c r="L871" s="855"/>
      <c r="M871" s="854"/>
      <c r="N871" s="854"/>
      <c r="O871" s="854"/>
      <c r="P871" s="854"/>
      <c r="Q871" s="854"/>
      <c r="R871" s="854"/>
      <c r="S871" s="854"/>
      <c r="T871" s="854"/>
      <c r="U871" s="854"/>
      <c r="V871" s="854"/>
      <c r="W871" s="854"/>
      <c r="X871" s="855"/>
      <c r="Y871" s="854"/>
      <c r="Z871" s="854"/>
      <c r="AA871" s="854"/>
      <c r="AB871" s="854"/>
      <c r="AC871" s="854"/>
      <c r="AD871" s="854"/>
      <c r="AE871" s="854"/>
      <c r="AF871" s="854"/>
    </row>
    <row r="872">
      <c r="A872" s="854"/>
      <c r="B872" s="854"/>
      <c r="C872" s="854"/>
      <c r="D872" s="855"/>
      <c r="E872" s="855"/>
      <c r="F872" s="855"/>
      <c r="G872" s="855"/>
      <c r="H872" s="855"/>
      <c r="I872" s="855"/>
      <c r="J872" s="855"/>
      <c r="K872" s="855"/>
      <c r="L872" s="855"/>
      <c r="M872" s="854"/>
      <c r="N872" s="854"/>
      <c r="O872" s="854"/>
      <c r="P872" s="854"/>
      <c r="Q872" s="854"/>
      <c r="R872" s="854"/>
      <c r="S872" s="854"/>
      <c r="T872" s="854"/>
      <c r="U872" s="854"/>
      <c r="V872" s="854"/>
      <c r="W872" s="854"/>
      <c r="X872" s="855"/>
      <c r="Y872" s="854"/>
      <c r="Z872" s="854"/>
      <c r="AA872" s="854"/>
      <c r="AB872" s="854"/>
      <c r="AC872" s="854"/>
      <c r="AD872" s="854"/>
      <c r="AE872" s="854"/>
      <c r="AF872" s="854"/>
    </row>
    <row r="873">
      <c r="A873" s="854"/>
      <c r="B873" s="854"/>
      <c r="C873" s="854"/>
      <c r="D873" s="855"/>
      <c r="E873" s="855"/>
      <c r="F873" s="855"/>
      <c r="G873" s="855"/>
      <c r="H873" s="855"/>
      <c r="I873" s="855"/>
      <c r="J873" s="855"/>
      <c r="K873" s="855"/>
      <c r="L873" s="855"/>
      <c r="M873" s="854"/>
      <c r="N873" s="854"/>
      <c r="O873" s="854"/>
      <c r="P873" s="854"/>
      <c r="Q873" s="854"/>
      <c r="R873" s="854"/>
      <c r="S873" s="854"/>
      <c r="T873" s="854"/>
      <c r="U873" s="854"/>
      <c r="V873" s="854"/>
      <c r="W873" s="854"/>
      <c r="X873" s="855"/>
      <c r="Y873" s="854"/>
      <c r="Z873" s="854"/>
      <c r="AA873" s="854"/>
      <c r="AB873" s="854"/>
      <c r="AC873" s="854"/>
      <c r="AD873" s="854"/>
      <c r="AE873" s="854"/>
      <c r="AF873" s="854"/>
    </row>
    <row r="874">
      <c r="A874" s="854"/>
      <c r="B874" s="854"/>
      <c r="C874" s="854"/>
      <c r="D874" s="855"/>
      <c r="E874" s="855"/>
      <c r="F874" s="855"/>
      <c r="G874" s="855"/>
      <c r="H874" s="855"/>
      <c r="I874" s="855"/>
      <c r="J874" s="855"/>
      <c r="K874" s="855"/>
      <c r="L874" s="855"/>
      <c r="M874" s="854"/>
      <c r="N874" s="854"/>
      <c r="O874" s="854"/>
      <c r="P874" s="854"/>
      <c r="Q874" s="854"/>
      <c r="R874" s="854"/>
      <c r="S874" s="854"/>
      <c r="T874" s="854"/>
      <c r="U874" s="854"/>
      <c r="V874" s="854"/>
      <c r="W874" s="854"/>
      <c r="X874" s="855"/>
      <c r="Y874" s="854"/>
      <c r="Z874" s="854"/>
      <c r="AA874" s="854"/>
      <c r="AB874" s="854"/>
      <c r="AC874" s="854"/>
      <c r="AD874" s="854"/>
      <c r="AE874" s="854"/>
      <c r="AF874" s="854"/>
    </row>
    <row r="875">
      <c r="A875" s="854"/>
      <c r="B875" s="854"/>
      <c r="C875" s="854"/>
      <c r="D875" s="855"/>
      <c r="E875" s="855"/>
      <c r="F875" s="855"/>
      <c r="G875" s="855"/>
      <c r="H875" s="855"/>
      <c r="I875" s="855"/>
      <c r="J875" s="855"/>
      <c r="K875" s="855"/>
      <c r="L875" s="855"/>
      <c r="M875" s="854"/>
      <c r="N875" s="854"/>
      <c r="O875" s="854"/>
      <c r="P875" s="854"/>
      <c r="Q875" s="854"/>
      <c r="R875" s="854"/>
      <c r="S875" s="854"/>
      <c r="T875" s="854"/>
      <c r="U875" s="854"/>
      <c r="V875" s="854"/>
      <c r="W875" s="854"/>
      <c r="X875" s="855"/>
      <c r="Y875" s="854"/>
      <c r="Z875" s="854"/>
      <c r="AA875" s="854"/>
      <c r="AB875" s="854"/>
      <c r="AC875" s="854"/>
      <c r="AD875" s="854"/>
      <c r="AE875" s="854"/>
      <c r="AF875" s="854"/>
    </row>
    <row r="876">
      <c r="A876" s="854"/>
      <c r="B876" s="854"/>
      <c r="C876" s="854"/>
      <c r="D876" s="855"/>
      <c r="E876" s="855"/>
      <c r="F876" s="855"/>
      <c r="G876" s="855"/>
      <c r="H876" s="855"/>
      <c r="I876" s="855"/>
      <c r="J876" s="855"/>
      <c r="K876" s="855"/>
      <c r="L876" s="855"/>
      <c r="M876" s="854"/>
      <c r="N876" s="854"/>
      <c r="O876" s="854"/>
      <c r="P876" s="854"/>
      <c r="Q876" s="854"/>
      <c r="R876" s="854"/>
      <c r="S876" s="854"/>
      <c r="T876" s="854"/>
      <c r="U876" s="854"/>
      <c r="V876" s="854"/>
      <c r="W876" s="854"/>
      <c r="X876" s="855"/>
      <c r="Y876" s="854"/>
      <c r="Z876" s="854"/>
      <c r="AA876" s="854"/>
      <c r="AB876" s="854"/>
      <c r="AC876" s="854"/>
      <c r="AD876" s="854"/>
      <c r="AE876" s="854"/>
      <c r="AF876" s="854"/>
    </row>
    <row r="877">
      <c r="A877" s="854"/>
      <c r="B877" s="854"/>
      <c r="C877" s="854"/>
      <c r="D877" s="855"/>
      <c r="E877" s="855"/>
      <c r="F877" s="855"/>
      <c r="G877" s="855"/>
      <c r="H877" s="855"/>
      <c r="I877" s="855"/>
      <c r="J877" s="855"/>
      <c r="K877" s="855"/>
      <c r="L877" s="855"/>
      <c r="M877" s="854"/>
      <c r="N877" s="854"/>
      <c r="O877" s="854"/>
      <c r="P877" s="854"/>
      <c r="Q877" s="854"/>
      <c r="R877" s="854"/>
      <c r="S877" s="854"/>
      <c r="T877" s="854"/>
      <c r="U877" s="854"/>
      <c r="V877" s="854"/>
      <c r="W877" s="854"/>
      <c r="X877" s="855"/>
      <c r="Y877" s="854"/>
      <c r="Z877" s="854"/>
      <c r="AA877" s="854"/>
      <c r="AB877" s="854"/>
      <c r="AC877" s="854"/>
      <c r="AD877" s="854"/>
      <c r="AE877" s="854"/>
      <c r="AF877" s="854"/>
    </row>
    <row r="878">
      <c r="A878" s="854"/>
      <c r="B878" s="854"/>
      <c r="C878" s="854"/>
      <c r="D878" s="855"/>
      <c r="E878" s="855"/>
      <c r="F878" s="855"/>
      <c r="G878" s="855"/>
      <c r="H878" s="855"/>
      <c r="I878" s="855"/>
      <c r="J878" s="855"/>
      <c r="K878" s="855"/>
      <c r="L878" s="855"/>
      <c r="M878" s="854"/>
      <c r="N878" s="854"/>
      <c r="O878" s="854"/>
      <c r="P878" s="854"/>
      <c r="Q878" s="854"/>
      <c r="R878" s="854"/>
      <c r="S878" s="854"/>
      <c r="T878" s="854"/>
      <c r="U878" s="854"/>
      <c r="V878" s="854"/>
      <c r="W878" s="854"/>
      <c r="X878" s="855"/>
      <c r="Y878" s="854"/>
      <c r="Z878" s="854"/>
      <c r="AA878" s="854"/>
      <c r="AB878" s="854"/>
      <c r="AC878" s="854"/>
      <c r="AD878" s="854"/>
      <c r="AE878" s="854"/>
      <c r="AF878" s="854"/>
    </row>
    <row r="879">
      <c r="A879" s="854"/>
      <c r="B879" s="854"/>
      <c r="C879" s="854"/>
      <c r="D879" s="855"/>
      <c r="E879" s="855"/>
      <c r="F879" s="855"/>
      <c r="G879" s="855"/>
      <c r="H879" s="855"/>
      <c r="I879" s="855"/>
      <c r="J879" s="855"/>
      <c r="K879" s="855"/>
      <c r="L879" s="855"/>
      <c r="M879" s="854"/>
      <c r="N879" s="854"/>
      <c r="O879" s="854"/>
      <c r="P879" s="854"/>
      <c r="Q879" s="854"/>
      <c r="R879" s="854"/>
      <c r="S879" s="854"/>
      <c r="T879" s="854"/>
      <c r="U879" s="854"/>
      <c r="V879" s="854"/>
      <c r="W879" s="854"/>
      <c r="X879" s="855"/>
      <c r="Y879" s="854"/>
      <c r="Z879" s="854"/>
      <c r="AA879" s="854"/>
      <c r="AB879" s="854"/>
      <c r="AC879" s="854"/>
      <c r="AD879" s="854"/>
      <c r="AE879" s="854"/>
      <c r="AF879" s="854"/>
    </row>
    <row r="880">
      <c r="A880" s="854"/>
      <c r="B880" s="854"/>
      <c r="C880" s="854"/>
      <c r="D880" s="855"/>
      <c r="E880" s="855"/>
      <c r="F880" s="855"/>
      <c r="G880" s="855"/>
      <c r="H880" s="855"/>
      <c r="I880" s="855"/>
      <c r="J880" s="855"/>
      <c r="K880" s="855"/>
      <c r="L880" s="855"/>
      <c r="M880" s="854"/>
      <c r="N880" s="854"/>
      <c r="O880" s="854"/>
      <c r="P880" s="854"/>
      <c r="Q880" s="854"/>
      <c r="R880" s="854"/>
      <c r="S880" s="854"/>
      <c r="T880" s="854"/>
      <c r="U880" s="854"/>
      <c r="V880" s="854"/>
      <c r="W880" s="854"/>
      <c r="X880" s="855"/>
      <c r="Y880" s="854"/>
      <c r="Z880" s="854"/>
      <c r="AA880" s="854"/>
      <c r="AB880" s="854"/>
      <c r="AC880" s="854"/>
      <c r="AD880" s="854"/>
      <c r="AE880" s="854"/>
      <c r="AF880" s="854"/>
    </row>
    <row r="881">
      <c r="A881" s="854"/>
      <c r="B881" s="854"/>
      <c r="C881" s="854"/>
      <c r="D881" s="855"/>
      <c r="E881" s="855"/>
      <c r="F881" s="855"/>
      <c r="G881" s="855"/>
      <c r="H881" s="855"/>
      <c r="I881" s="855"/>
      <c r="J881" s="855"/>
      <c r="K881" s="855"/>
      <c r="L881" s="855"/>
      <c r="M881" s="854"/>
      <c r="N881" s="854"/>
      <c r="O881" s="854"/>
      <c r="P881" s="854"/>
      <c r="Q881" s="854"/>
      <c r="R881" s="854"/>
      <c r="S881" s="854"/>
      <c r="T881" s="854"/>
      <c r="U881" s="854"/>
      <c r="V881" s="854"/>
      <c r="W881" s="854"/>
      <c r="X881" s="855"/>
      <c r="Y881" s="854"/>
      <c r="Z881" s="854"/>
      <c r="AA881" s="854"/>
      <c r="AB881" s="854"/>
      <c r="AC881" s="854"/>
      <c r="AD881" s="854"/>
      <c r="AE881" s="854"/>
      <c r="AF881" s="854"/>
    </row>
    <row r="882">
      <c r="A882" s="854"/>
      <c r="B882" s="854"/>
      <c r="C882" s="854"/>
      <c r="D882" s="855"/>
      <c r="E882" s="855"/>
      <c r="F882" s="855"/>
      <c r="G882" s="855"/>
      <c r="H882" s="855"/>
      <c r="I882" s="855"/>
      <c r="J882" s="855"/>
      <c r="K882" s="855"/>
      <c r="L882" s="855"/>
      <c r="M882" s="854"/>
      <c r="N882" s="854"/>
      <c r="O882" s="854"/>
      <c r="P882" s="854"/>
      <c r="Q882" s="854"/>
      <c r="R882" s="854"/>
      <c r="S882" s="854"/>
      <c r="T882" s="854"/>
      <c r="U882" s="854"/>
      <c r="V882" s="854"/>
      <c r="W882" s="854"/>
      <c r="X882" s="855"/>
      <c r="Y882" s="854"/>
      <c r="Z882" s="854"/>
      <c r="AA882" s="854"/>
      <c r="AB882" s="854"/>
      <c r="AC882" s="854"/>
      <c r="AD882" s="854"/>
      <c r="AE882" s="854"/>
      <c r="AF882" s="854"/>
    </row>
    <row r="883">
      <c r="A883" s="854"/>
      <c r="B883" s="854"/>
      <c r="C883" s="854"/>
      <c r="D883" s="855"/>
      <c r="E883" s="855"/>
      <c r="F883" s="855"/>
      <c r="G883" s="855"/>
      <c r="H883" s="855"/>
      <c r="I883" s="855"/>
      <c r="J883" s="855"/>
      <c r="K883" s="855"/>
      <c r="L883" s="855"/>
      <c r="M883" s="854"/>
      <c r="N883" s="854"/>
      <c r="O883" s="854"/>
      <c r="P883" s="854"/>
      <c r="Q883" s="854"/>
      <c r="R883" s="854"/>
      <c r="S883" s="854"/>
      <c r="T883" s="854"/>
      <c r="U883" s="854"/>
      <c r="V883" s="854"/>
      <c r="W883" s="854"/>
      <c r="X883" s="855"/>
      <c r="Y883" s="854"/>
      <c r="Z883" s="854"/>
      <c r="AA883" s="854"/>
      <c r="AB883" s="854"/>
      <c r="AC883" s="854"/>
      <c r="AD883" s="854"/>
      <c r="AE883" s="854"/>
      <c r="AF883" s="854"/>
    </row>
    <row r="884">
      <c r="A884" s="854"/>
      <c r="B884" s="854"/>
      <c r="C884" s="854"/>
      <c r="D884" s="855"/>
      <c r="E884" s="855"/>
      <c r="F884" s="855"/>
      <c r="G884" s="855"/>
      <c r="H884" s="855"/>
      <c r="I884" s="855"/>
      <c r="J884" s="855"/>
      <c r="K884" s="855"/>
      <c r="L884" s="855"/>
      <c r="M884" s="854"/>
      <c r="N884" s="854"/>
      <c r="O884" s="854"/>
      <c r="P884" s="854"/>
      <c r="Q884" s="854"/>
      <c r="R884" s="854"/>
      <c r="S884" s="854"/>
      <c r="T884" s="854"/>
      <c r="U884" s="854"/>
      <c r="V884" s="854"/>
      <c r="W884" s="854"/>
      <c r="X884" s="855"/>
      <c r="Y884" s="854"/>
      <c r="Z884" s="854"/>
      <c r="AA884" s="854"/>
      <c r="AB884" s="854"/>
      <c r="AC884" s="854"/>
      <c r="AD884" s="854"/>
      <c r="AE884" s="854"/>
      <c r="AF884" s="854"/>
    </row>
    <row r="885">
      <c r="A885" s="854"/>
      <c r="B885" s="854"/>
      <c r="C885" s="854"/>
      <c r="D885" s="855"/>
      <c r="E885" s="855"/>
      <c r="F885" s="855"/>
      <c r="G885" s="855"/>
      <c r="H885" s="855"/>
      <c r="I885" s="855"/>
      <c r="J885" s="855"/>
      <c r="K885" s="855"/>
      <c r="L885" s="855"/>
      <c r="M885" s="854"/>
      <c r="N885" s="854"/>
      <c r="O885" s="854"/>
      <c r="P885" s="854"/>
      <c r="Q885" s="854"/>
      <c r="R885" s="854"/>
      <c r="S885" s="854"/>
      <c r="T885" s="854"/>
      <c r="U885" s="854"/>
      <c r="V885" s="854"/>
      <c r="W885" s="854"/>
      <c r="X885" s="855"/>
      <c r="Y885" s="854"/>
      <c r="Z885" s="854"/>
      <c r="AA885" s="854"/>
      <c r="AB885" s="854"/>
      <c r="AC885" s="854"/>
      <c r="AD885" s="854"/>
      <c r="AE885" s="854"/>
      <c r="AF885" s="854"/>
    </row>
    <row r="886">
      <c r="A886" s="854"/>
      <c r="B886" s="854"/>
      <c r="C886" s="854"/>
      <c r="D886" s="855"/>
      <c r="E886" s="855"/>
      <c r="F886" s="855"/>
      <c r="G886" s="855"/>
      <c r="H886" s="855"/>
      <c r="I886" s="855"/>
      <c r="J886" s="855"/>
      <c r="K886" s="855"/>
      <c r="L886" s="855"/>
      <c r="M886" s="854"/>
      <c r="N886" s="854"/>
      <c r="O886" s="854"/>
      <c r="P886" s="854"/>
      <c r="Q886" s="854"/>
      <c r="R886" s="854"/>
      <c r="S886" s="854"/>
      <c r="T886" s="854"/>
      <c r="U886" s="854"/>
      <c r="V886" s="854"/>
      <c r="W886" s="854"/>
      <c r="X886" s="855"/>
      <c r="Y886" s="854"/>
      <c r="Z886" s="854"/>
      <c r="AA886" s="854"/>
      <c r="AB886" s="854"/>
      <c r="AC886" s="854"/>
      <c r="AD886" s="854"/>
      <c r="AE886" s="854"/>
      <c r="AF886" s="854"/>
    </row>
    <row r="887">
      <c r="A887" s="854"/>
      <c r="B887" s="854"/>
      <c r="C887" s="854"/>
      <c r="D887" s="855"/>
      <c r="E887" s="855"/>
      <c r="F887" s="855"/>
      <c r="G887" s="855"/>
      <c r="H887" s="855"/>
      <c r="I887" s="855"/>
      <c r="J887" s="855"/>
      <c r="K887" s="855"/>
      <c r="L887" s="855"/>
      <c r="M887" s="854"/>
      <c r="N887" s="854"/>
      <c r="O887" s="854"/>
      <c r="P887" s="854"/>
      <c r="Q887" s="854"/>
      <c r="R887" s="854"/>
      <c r="S887" s="854"/>
      <c r="T887" s="854"/>
      <c r="U887" s="854"/>
      <c r="V887" s="854"/>
      <c r="W887" s="854"/>
      <c r="X887" s="855"/>
      <c r="Y887" s="854"/>
      <c r="Z887" s="854"/>
      <c r="AA887" s="854"/>
      <c r="AB887" s="854"/>
      <c r="AC887" s="854"/>
      <c r="AD887" s="854"/>
      <c r="AE887" s="854"/>
      <c r="AF887" s="854"/>
    </row>
    <row r="888">
      <c r="A888" s="854"/>
      <c r="B888" s="854"/>
      <c r="C888" s="854"/>
      <c r="D888" s="855"/>
      <c r="E888" s="855"/>
      <c r="F888" s="855"/>
      <c r="G888" s="855"/>
      <c r="H888" s="855"/>
      <c r="I888" s="855"/>
      <c r="J888" s="855"/>
      <c r="K888" s="855"/>
      <c r="L888" s="855"/>
      <c r="M888" s="854"/>
      <c r="N888" s="854"/>
      <c r="O888" s="854"/>
      <c r="P888" s="854"/>
      <c r="Q888" s="854"/>
      <c r="R888" s="854"/>
      <c r="S888" s="854"/>
      <c r="T888" s="854"/>
      <c r="U888" s="854"/>
      <c r="V888" s="854"/>
      <c r="W888" s="854"/>
      <c r="X888" s="855"/>
      <c r="Y888" s="854"/>
      <c r="Z888" s="854"/>
      <c r="AA888" s="854"/>
      <c r="AB888" s="854"/>
      <c r="AC888" s="854"/>
      <c r="AD888" s="854"/>
      <c r="AE888" s="854"/>
      <c r="AF888" s="854"/>
    </row>
    <row r="889">
      <c r="A889" s="854"/>
      <c r="B889" s="854"/>
      <c r="C889" s="854"/>
      <c r="D889" s="855"/>
      <c r="E889" s="855"/>
      <c r="F889" s="855"/>
      <c r="G889" s="855"/>
      <c r="H889" s="855"/>
      <c r="I889" s="855"/>
      <c r="J889" s="855"/>
      <c r="K889" s="855"/>
      <c r="L889" s="855"/>
      <c r="M889" s="854"/>
      <c r="N889" s="854"/>
      <c r="O889" s="854"/>
      <c r="P889" s="854"/>
      <c r="Q889" s="854"/>
      <c r="R889" s="854"/>
      <c r="S889" s="854"/>
      <c r="T889" s="854"/>
      <c r="U889" s="854"/>
      <c r="V889" s="854"/>
      <c r="W889" s="854"/>
      <c r="X889" s="855"/>
      <c r="Y889" s="854"/>
      <c r="Z889" s="854"/>
      <c r="AA889" s="854"/>
      <c r="AB889" s="854"/>
      <c r="AC889" s="854"/>
      <c r="AD889" s="854"/>
      <c r="AE889" s="854"/>
      <c r="AF889" s="854"/>
    </row>
    <row r="890">
      <c r="A890" s="854"/>
      <c r="B890" s="854"/>
      <c r="C890" s="854"/>
      <c r="D890" s="855"/>
      <c r="E890" s="855"/>
      <c r="F890" s="855"/>
      <c r="G890" s="855"/>
      <c r="H890" s="855"/>
      <c r="I890" s="855"/>
      <c r="J890" s="855"/>
      <c r="K890" s="855"/>
      <c r="L890" s="855"/>
      <c r="M890" s="854"/>
      <c r="N890" s="854"/>
      <c r="O890" s="854"/>
      <c r="P890" s="854"/>
      <c r="Q890" s="854"/>
      <c r="R890" s="854"/>
      <c r="S890" s="854"/>
      <c r="T890" s="854"/>
      <c r="U890" s="854"/>
      <c r="V890" s="854"/>
      <c r="W890" s="854"/>
      <c r="X890" s="855"/>
      <c r="Y890" s="854"/>
      <c r="Z890" s="854"/>
      <c r="AA890" s="854"/>
      <c r="AB890" s="854"/>
      <c r="AC890" s="854"/>
      <c r="AD890" s="854"/>
      <c r="AE890" s="854"/>
      <c r="AF890" s="854"/>
    </row>
    <row r="891">
      <c r="A891" s="854"/>
      <c r="B891" s="854"/>
      <c r="C891" s="854"/>
      <c r="D891" s="855"/>
      <c r="E891" s="855"/>
      <c r="F891" s="855"/>
      <c r="G891" s="855"/>
      <c r="H891" s="855"/>
      <c r="I891" s="855"/>
      <c r="J891" s="855"/>
      <c r="K891" s="855"/>
      <c r="L891" s="855"/>
      <c r="M891" s="854"/>
      <c r="N891" s="854"/>
      <c r="O891" s="854"/>
      <c r="P891" s="854"/>
      <c r="Q891" s="854"/>
      <c r="R891" s="854"/>
      <c r="S891" s="854"/>
      <c r="T891" s="854"/>
      <c r="U891" s="854"/>
      <c r="V891" s="854"/>
      <c r="W891" s="854"/>
      <c r="X891" s="855"/>
      <c r="Y891" s="854"/>
      <c r="Z891" s="854"/>
      <c r="AA891" s="854"/>
      <c r="AB891" s="854"/>
      <c r="AC891" s="854"/>
      <c r="AD891" s="854"/>
      <c r="AE891" s="854"/>
      <c r="AF891" s="854"/>
    </row>
    <row r="892">
      <c r="A892" s="854"/>
      <c r="B892" s="854"/>
      <c r="C892" s="854"/>
      <c r="D892" s="855"/>
      <c r="E892" s="855"/>
      <c r="F892" s="855"/>
      <c r="G892" s="855"/>
      <c r="H892" s="855"/>
      <c r="I892" s="855"/>
      <c r="J892" s="855"/>
      <c r="K892" s="855"/>
      <c r="L892" s="855"/>
      <c r="M892" s="854"/>
      <c r="N892" s="854"/>
      <c r="O892" s="854"/>
      <c r="P892" s="854"/>
      <c r="Q892" s="854"/>
      <c r="R892" s="854"/>
      <c r="S892" s="854"/>
      <c r="T892" s="854"/>
      <c r="U892" s="854"/>
      <c r="V892" s="854"/>
      <c r="W892" s="854"/>
      <c r="X892" s="855"/>
      <c r="Y892" s="854"/>
      <c r="Z892" s="854"/>
      <c r="AA892" s="854"/>
      <c r="AB892" s="854"/>
      <c r="AC892" s="854"/>
      <c r="AD892" s="854"/>
      <c r="AE892" s="854"/>
      <c r="AF892" s="854"/>
    </row>
    <row r="893">
      <c r="A893" s="854"/>
      <c r="B893" s="854"/>
      <c r="C893" s="854"/>
      <c r="D893" s="855"/>
      <c r="E893" s="855"/>
      <c r="F893" s="855"/>
      <c r="G893" s="855"/>
      <c r="H893" s="855"/>
      <c r="I893" s="855"/>
      <c r="J893" s="855"/>
      <c r="K893" s="855"/>
      <c r="L893" s="855"/>
      <c r="M893" s="854"/>
      <c r="N893" s="854"/>
      <c r="O893" s="854"/>
      <c r="P893" s="854"/>
      <c r="Q893" s="854"/>
      <c r="R893" s="854"/>
      <c r="S893" s="854"/>
      <c r="T893" s="854"/>
      <c r="U893" s="854"/>
      <c r="V893" s="854"/>
      <c r="W893" s="854"/>
      <c r="X893" s="855"/>
      <c r="Y893" s="854"/>
      <c r="Z893" s="854"/>
      <c r="AA893" s="854"/>
      <c r="AB893" s="854"/>
      <c r="AC893" s="854"/>
      <c r="AD893" s="854"/>
      <c r="AE893" s="854"/>
      <c r="AF893" s="854"/>
    </row>
    <row r="894">
      <c r="A894" s="854"/>
      <c r="B894" s="854"/>
      <c r="C894" s="854"/>
      <c r="D894" s="855"/>
      <c r="E894" s="855"/>
      <c r="F894" s="855"/>
      <c r="G894" s="855"/>
      <c r="H894" s="855"/>
      <c r="I894" s="855"/>
      <c r="J894" s="855"/>
      <c r="K894" s="855"/>
      <c r="L894" s="855"/>
      <c r="M894" s="854"/>
      <c r="N894" s="854"/>
      <c r="O894" s="854"/>
      <c r="P894" s="854"/>
      <c r="Q894" s="854"/>
      <c r="R894" s="854"/>
      <c r="S894" s="854"/>
      <c r="T894" s="854"/>
      <c r="U894" s="854"/>
      <c r="V894" s="854"/>
      <c r="W894" s="854"/>
      <c r="X894" s="855"/>
      <c r="Y894" s="854"/>
      <c r="Z894" s="854"/>
      <c r="AA894" s="854"/>
      <c r="AB894" s="854"/>
      <c r="AC894" s="854"/>
      <c r="AD894" s="854"/>
      <c r="AE894" s="854"/>
      <c r="AF894" s="854"/>
    </row>
    <row r="895">
      <c r="A895" s="854"/>
      <c r="B895" s="854"/>
      <c r="C895" s="854"/>
      <c r="D895" s="855"/>
      <c r="E895" s="855"/>
      <c r="F895" s="855"/>
      <c r="G895" s="855"/>
      <c r="H895" s="855"/>
      <c r="I895" s="855"/>
      <c r="J895" s="855"/>
      <c r="K895" s="855"/>
      <c r="L895" s="855"/>
      <c r="M895" s="854"/>
      <c r="N895" s="854"/>
      <c r="O895" s="854"/>
      <c r="P895" s="854"/>
      <c r="Q895" s="854"/>
      <c r="R895" s="854"/>
      <c r="S895" s="854"/>
      <c r="T895" s="854"/>
      <c r="U895" s="854"/>
      <c r="V895" s="854"/>
      <c r="W895" s="854"/>
      <c r="X895" s="855"/>
      <c r="Y895" s="854"/>
      <c r="Z895" s="854"/>
      <c r="AA895" s="854"/>
      <c r="AB895" s="854"/>
      <c r="AC895" s="854"/>
      <c r="AD895" s="854"/>
      <c r="AE895" s="854"/>
      <c r="AF895" s="854"/>
    </row>
    <row r="896">
      <c r="A896" s="854"/>
      <c r="B896" s="854"/>
      <c r="C896" s="854"/>
      <c r="D896" s="855"/>
      <c r="E896" s="855"/>
      <c r="F896" s="855"/>
      <c r="G896" s="855"/>
      <c r="H896" s="855"/>
      <c r="I896" s="855"/>
      <c r="J896" s="855"/>
      <c r="K896" s="855"/>
      <c r="L896" s="855"/>
      <c r="M896" s="854"/>
      <c r="N896" s="854"/>
      <c r="O896" s="854"/>
      <c r="P896" s="854"/>
      <c r="Q896" s="854"/>
      <c r="R896" s="854"/>
      <c r="S896" s="854"/>
      <c r="T896" s="854"/>
      <c r="U896" s="854"/>
      <c r="V896" s="854"/>
      <c r="W896" s="854"/>
      <c r="X896" s="855"/>
      <c r="Y896" s="854"/>
      <c r="Z896" s="854"/>
      <c r="AA896" s="854"/>
      <c r="AB896" s="854"/>
      <c r="AC896" s="854"/>
      <c r="AD896" s="854"/>
      <c r="AE896" s="854"/>
      <c r="AF896" s="854"/>
    </row>
    <row r="897">
      <c r="A897" s="854"/>
      <c r="B897" s="854"/>
      <c r="C897" s="854"/>
      <c r="D897" s="855"/>
      <c r="E897" s="855"/>
      <c r="F897" s="855"/>
      <c r="G897" s="855"/>
      <c r="H897" s="855"/>
      <c r="I897" s="855"/>
      <c r="J897" s="855"/>
      <c r="K897" s="855"/>
      <c r="L897" s="855"/>
      <c r="M897" s="854"/>
      <c r="N897" s="854"/>
      <c r="O897" s="854"/>
      <c r="P897" s="854"/>
      <c r="Q897" s="854"/>
      <c r="R897" s="854"/>
      <c r="S897" s="854"/>
      <c r="T897" s="854"/>
      <c r="U897" s="854"/>
      <c r="V897" s="854"/>
      <c r="W897" s="854"/>
      <c r="X897" s="855"/>
      <c r="Y897" s="854"/>
      <c r="Z897" s="854"/>
      <c r="AA897" s="854"/>
      <c r="AB897" s="854"/>
      <c r="AC897" s="854"/>
      <c r="AD897" s="854"/>
      <c r="AE897" s="854"/>
      <c r="AF897" s="854"/>
    </row>
    <row r="898">
      <c r="A898" s="854"/>
      <c r="B898" s="854"/>
      <c r="C898" s="854"/>
      <c r="D898" s="855"/>
      <c r="E898" s="855"/>
      <c r="F898" s="855"/>
      <c r="G898" s="855"/>
      <c r="H898" s="855"/>
      <c r="I898" s="855"/>
      <c r="J898" s="855"/>
      <c r="K898" s="855"/>
      <c r="L898" s="855"/>
      <c r="M898" s="854"/>
      <c r="N898" s="854"/>
      <c r="O898" s="854"/>
      <c r="P898" s="854"/>
      <c r="Q898" s="854"/>
      <c r="R898" s="854"/>
      <c r="S898" s="854"/>
      <c r="T898" s="854"/>
      <c r="U898" s="854"/>
      <c r="V898" s="854"/>
      <c r="W898" s="854"/>
      <c r="X898" s="855"/>
      <c r="Y898" s="854"/>
      <c r="Z898" s="854"/>
      <c r="AA898" s="854"/>
      <c r="AB898" s="854"/>
      <c r="AC898" s="854"/>
      <c r="AD898" s="854"/>
      <c r="AE898" s="854"/>
      <c r="AF898" s="854"/>
    </row>
    <row r="899">
      <c r="A899" s="854"/>
      <c r="B899" s="854"/>
      <c r="C899" s="854"/>
      <c r="D899" s="855"/>
      <c r="E899" s="855"/>
      <c r="F899" s="855"/>
      <c r="G899" s="855"/>
      <c r="H899" s="855"/>
      <c r="I899" s="855"/>
      <c r="J899" s="855"/>
      <c r="K899" s="855"/>
      <c r="L899" s="855"/>
      <c r="M899" s="854"/>
      <c r="N899" s="854"/>
      <c r="O899" s="854"/>
      <c r="P899" s="854"/>
      <c r="Q899" s="854"/>
      <c r="R899" s="854"/>
      <c r="S899" s="854"/>
      <c r="T899" s="854"/>
      <c r="U899" s="854"/>
      <c r="V899" s="854"/>
      <c r="W899" s="854"/>
      <c r="X899" s="855"/>
      <c r="Y899" s="854"/>
      <c r="Z899" s="854"/>
      <c r="AA899" s="854"/>
      <c r="AB899" s="854"/>
      <c r="AC899" s="854"/>
      <c r="AD899" s="854"/>
      <c r="AE899" s="854"/>
      <c r="AF899" s="854"/>
    </row>
    <row r="900">
      <c r="A900" s="854"/>
      <c r="B900" s="854"/>
      <c r="C900" s="854"/>
      <c r="D900" s="855"/>
      <c r="E900" s="855"/>
      <c r="F900" s="855"/>
      <c r="G900" s="855"/>
      <c r="H900" s="855"/>
      <c r="I900" s="855"/>
      <c r="J900" s="855"/>
      <c r="K900" s="855"/>
      <c r="L900" s="855"/>
      <c r="M900" s="854"/>
      <c r="N900" s="854"/>
      <c r="O900" s="854"/>
      <c r="P900" s="854"/>
      <c r="Q900" s="854"/>
      <c r="R900" s="854"/>
      <c r="S900" s="854"/>
      <c r="T900" s="854"/>
      <c r="U900" s="854"/>
      <c r="V900" s="854"/>
      <c r="W900" s="854"/>
      <c r="X900" s="855"/>
      <c r="Y900" s="854"/>
      <c r="Z900" s="854"/>
      <c r="AA900" s="854"/>
      <c r="AB900" s="854"/>
      <c r="AC900" s="854"/>
      <c r="AD900" s="854"/>
      <c r="AE900" s="854"/>
      <c r="AF900" s="854"/>
    </row>
    <row r="901">
      <c r="A901" s="854"/>
      <c r="B901" s="854"/>
      <c r="C901" s="854"/>
      <c r="D901" s="855"/>
      <c r="E901" s="855"/>
      <c r="F901" s="855"/>
      <c r="G901" s="855"/>
      <c r="H901" s="855"/>
      <c r="I901" s="855"/>
      <c r="J901" s="855"/>
      <c r="K901" s="855"/>
      <c r="L901" s="855"/>
      <c r="M901" s="854"/>
      <c r="N901" s="854"/>
      <c r="O901" s="854"/>
      <c r="P901" s="854"/>
      <c r="Q901" s="854"/>
      <c r="R901" s="854"/>
      <c r="S901" s="854"/>
      <c r="T901" s="854"/>
      <c r="U901" s="854"/>
      <c r="V901" s="854"/>
      <c r="W901" s="854"/>
      <c r="X901" s="855"/>
      <c r="Y901" s="854"/>
      <c r="Z901" s="854"/>
      <c r="AA901" s="854"/>
      <c r="AB901" s="854"/>
      <c r="AC901" s="854"/>
      <c r="AD901" s="854"/>
      <c r="AE901" s="854"/>
      <c r="AF901" s="854"/>
    </row>
    <row r="902">
      <c r="A902" s="854"/>
      <c r="B902" s="854"/>
      <c r="C902" s="854"/>
      <c r="D902" s="855"/>
      <c r="E902" s="855"/>
      <c r="F902" s="855"/>
      <c r="G902" s="855"/>
      <c r="H902" s="855"/>
      <c r="I902" s="855"/>
      <c r="J902" s="855"/>
      <c r="K902" s="855"/>
      <c r="L902" s="855"/>
      <c r="M902" s="854"/>
      <c r="N902" s="854"/>
      <c r="O902" s="854"/>
      <c r="P902" s="854"/>
      <c r="Q902" s="854"/>
      <c r="R902" s="854"/>
      <c r="S902" s="854"/>
      <c r="T902" s="854"/>
      <c r="U902" s="854"/>
      <c r="V902" s="854"/>
      <c r="W902" s="854"/>
      <c r="X902" s="855"/>
      <c r="Y902" s="854"/>
      <c r="Z902" s="854"/>
      <c r="AA902" s="854"/>
      <c r="AB902" s="854"/>
      <c r="AC902" s="854"/>
      <c r="AD902" s="854"/>
      <c r="AE902" s="854"/>
      <c r="AF902" s="854"/>
    </row>
    <row r="903">
      <c r="A903" s="854"/>
      <c r="B903" s="854"/>
      <c r="C903" s="854"/>
      <c r="D903" s="855"/>
      <c r="E903" s="855"/>
      <c r="F903" s="855"/>
      <c r="G903" s="855"/>
      <c r="H903" s="855"/>
      <c r="I903" s="855"/>
      <c r="J903" s="855"/>
      <c r="K903" s="855"/>
      <c r="L903" s="855"/>
      <c r="M903" s="854"/>
      <c r="N903" s="854"/>
      <c r="O903" s="854"/>
      <c r="P903" s="854"/>
      <c r="Q903" s="854"/>
      <c r="R903" s="854"/>
      <c r="S903" s="854"/>
      <c r="T903" s="854"/>
      <c r="U903" s="854"/>
      <c r="V903" s="854"/>
      <c r="W903" s="854"/>
      <c r="X903" s="855"/>
      <c r="Y903" s="854"/>
      <c r="Z903" s="854"/>
      <c r="AA903" s="854"/>
      <c r="AB903" s="854"/>
      <c r="AC903" s="854"/>
      <c r="AD903" s="854"/>
      <c r="AE903" s="854"/>
      <c r="AF903" s="854"/>
    </row>
    <row r="904">
      <c r="A904" s="854"/>
      <c r="B904" s="854"/>
      <c r="C904" s="854"/>
      <c r="D904" s="855"/>
      <c r="E904" s="855"/>
      <c r="F904" s="855"/>
      <c r="G904" s="855"/>
      <c r="H904" s="855"/>
      <c r="I904" s="855"/>
      <c r="J904" s="855"/>
      <c r="K904" s="855"/>
      <c r="L904" s="855"/>
      <c r="M904" s="854"/>
      <c r="N904" s="854"/>
      <c r="O904" s="854"/>
      <c r="P904" s="854"/>
      <c r="Q904" s="854"/>
      <c r="R904" s="854"/>
      <c r="S904" s="854"/>
      <c r="T904" s="854"/>
      <c r="U904" s="854"/>
      <c r="V904" s="854"/>
      <c r="W904" s="854"/>
      <c r="X904" s="855"/>
      <c r="Y904" s="854"/>
      <c r="Z904" s="854"/>
      <c r="AA904" s="854"/>
      <c r="AB904" s="854"/>
      <c r="AC904" s="854"/>
      <c r="AD904" s="854"/>
      <c r="AE904" s="854"/>
      <c r="AF904" s="854"/>
    </row>
    <row r="905">
      <c r="A905" s="854"/>
      <c r="B905" s="854"/>
      <c r="C905" s="854"/>
      <c r="D905" s="855"/>
      <c r="E905" s="855"/>
      <c r="F905" s="855"/>
      <c r="G905" s="855"/>
      <c r="H905" s="855"/>
      <c r="I905" s="855"/>
      <c r="J905" s="855"/>
      <c r="K905" s="855"/>
      <c r="L905" s="855"/>
      <c r="M905" s="854"/>
      <c r="N905" s="854"/>
      <c r="O905" s="854"/>
      <c r="P905" s="854"/>
      <c r="Q905" s="854"/>
      <c r="R905" s="854"/>
      <c r="S905" s="854"/>
      <c r="T905" s="854"/>
      <c r="U905" s="854"/>
      <c r="V905" s="854"/>
      <c r="W905" s="854"/>
      <c r="X905" s="855"/>
      <c r="Y905" s="854"/>
      <c r="Z905" s="854"/>
      <c r="AA905" s="854"/>
      <c r="AB905" s="854"/>
      <c r="AC905" s="854"/>
      <c r="AD905" s="854"/>
      <c r="AE905" s="854"/>
      <c r="AF905" s="854"/>
    </row>
    <row r="906">
      <c r="A906" s="854"/>
      <c r="B906" s="854"/>
      <c r="C906" s="854"/>
      <c r="D906" s="855"/>
      <c r="E906" s="855"/>
      <c r="F906" s="855"/>
      <c r="G906" s="855"/>
      <c r="H906" s="855"/>
      <c r="I906" s="855"/>
      <c r="J906" s="855"/>
      <c r="K906" s="855"/>
      <c r="L906" s="855"/>
      <c r="M906" s="854"/>
      <c r="N906" s="854"/>
      <c r="O906" s="854"/>
      <c r="P906" s="854"/>
      <c r="Q906" s="854"/>
      <c r="R906" s="854"/>
      <c r="S906" s="854"/>
      <c r="T906" s="854"/>
      <c r="U906" s="854"/>
      <c r="V906" s="854"/>
      <c r="W906" s="854"/>
      <c r="X906" s="855"/>
      <c r="Y906" s="854"/>
      <c r="Z906" s="854"/>
      <c r="AA906" s="854"/>
      <c r="AB906" s="854"/>
      <c r="AC906" s="854"/>
      <c r="AD906" s="854"/>
      <c r="AE906" s="854"/>
      <c r="AF906" s="854"/>
    </row>
    <row r="907">
      <c r="A907" s="854"/>
      <c r="B907" s="854"/>
      <c r="C907" s="854"/>
      <c r="D907" s="855"/>
      <c r="E907" s="855"/>
      <c r="F907" s="855"/>
      <c r="G907" s="855"/>
      <c r="H907" s="855"/>
      <c r="I907" s="855"/>
      <c r="J907" s="855"/>
      <c r="K907" s="855"/>
      <c r="L907" s="855"/>
      <c r="M907" s="854"/>
      <c r="N907" s="854"/>
      <c r="O907" s="854"/>
      <c r="P907" s="854"/>
      <c r="Q907" s="854"/>
      <c r="R907" s="854"/>
      <c r="S907" s="854"/>
      <c r="T907" s="854"/>
      <c r="U907" s="854"/>
      <c r="V907" s="854"/>
      <c r="W907" s="854"/>
      <c r="X907" s="855"/>
      <c r="Y907" s="854"/>
      <c r="Z907" s="854"/>
      <c r="AA907" s="854"/>
      <c r="AB907" s="854"/>
      <c r="AC907" s="854"/>
      <c r="AD907" s="854"/>
      <c r="AE907" s="854"/>
      <c r="AF907" s="854"/>
    </row>
    <row r="908">
      <c r="A908" s="854"/>
      <c r="B908" s="854"/>
      <c r="C908" s="854"/>
      <c r="D908" s="855"/>
      <c r="E908" s="855"/>
      <c r="F908" s="855"/>
      <c r="G908" s="855"/>
      <c r="H908" s="855"/>
      <c r="I908" s="855"/>
      <c r="J908" s="855"/>
      <c r="K908" s="855"/>
      <c r="L908" s="855"/>
      <c r="M908" s="854"/>
      <c r="N908" s="854"/>
      <c r="O908" s="854"/>
      <c r="P908" s="854"/>
      <c r="Q908" s="854"/>
      <c r="R908" s="854"/>
      <c r="S908" s="854"/>
      <c r="T908" s="854"/>
      <c r="U908" s="854"/>
      <c r="V908" s="854"/>
      <c r="W908" s="854"/>
      <c r="X908" s="855"/>
      <c r="Y908" s="854"/>
      <c r="Z908" s="854"/>
      <c r="AA908" s="854"/>
      <c r="AB908" s="854"/>
      <c r="AC908" s="854"/>
      <c r="AD908" s="854"/>
      <c r="AE908" s="854"/>
      <c r="AF908" s="854"/>
    </row>
    <row r="909">
      <c r="A909" s="854"/>
      <c r="B909" s="854"/>
      <c r="C909" s="854"/>
      <c r="D909" s="855"/>
      <c r="E909" s="855"/>
      <c r="F909" s="855"/>
      <c r="G909" s="855"/>
      <c r="H909" s="855"/>
      <c r="I909" s="855"/>
      <c r="J909" s="855"/>
      <c r="K909" s="855"/>
      <c r="L909" s="855"/>
      <c r="M909" s="854"/>
      <c r="N909" s="854"/>
      <c r="O909" s="854"/>
      <c r="P909" s="854"/>
      <c r="Q909" s="854"/>
      <c r="R909" s="854"/>
      <c r="S909" s="854"/>
      <c r="T909" s="854"/>
      <c r="U909" s="854"/>
      <c r="V909" s="854"/>
      <c r="W909" s="854"/>
      <c r="X909" s="855"/>
      <c r="Y909" s="854"/>
      <c r="Z909" s="854"/>
      <c r="AA909" s="854"/>
      <c r="AB909" s="854"/>
      <c r="AC909" s="854"/>
      <c r="AD909" s="854"/>
      <c r="AE909" s="854"/>
      <c r="AF909" s="854"/>
    </row>
    <row r="910">
      <c r="A910" s="854"/>
      <c r="B910" s="854"/>
      <c r="C910" s="854"/>
      <c r="D910" s="855"/>
      <c r="E910" s="855"/>
      <c r="F910" s="855"/>
      <c r="G910" s="855"/>
      <c r="H910" s="855"/>
      <c r="I910" s="855"/>
      <c r="J910" s="855"/>
      <c r="K910" s="855"/>
      <c r="L910" s="855"/>
      <c r="M910" s="854"/>
      <c r="N910" s="854"/>
      <c r="O910" s="854"/>
      <c r="P910" s="854"/>
      <c r="Q910" s="854"/>
      <c r="R910" s="854"/>
      <c r="S910" s="854"/>
      <c r="T910" s="854"/>
      <c r="U910" s="854"/>
      <c r="V910" s="854"/>
      <c r="W910" s="854"/>
      <c r="X910" s="855"/>
      <c r="Y910" s="854"/>
      <c r="Z910" s="854"/>
      <c r="AA910" s="854"/>
      <c r="AB910" s="854"/>
      <c r="AC910" s="854"/>
      <c r="AD910" s="854"/>
      <c r="AE910" s="854"/>
      <c r="AF910" s="854"/>
    </row>
    <row r="911">
      <c r="A911" s="854"/>
      <c r="B911" s="854"/>
      <c r="C911" s="854"/>
      <c r="D911" s="855"/>
      <c r="E911" s="855"/>
      <c r="F911" s="855"/>
      <c r="G911" s="855"/>
      <c r="H911" s="855"/>
      <c r="I911" s="855"/>
      <c r="J911" s="855"/>
      <c r="K911" s="855"/>
      <c r="L911" s="855"/>
      <c r="M911" s="854"/>
      <c r="N911" s="854"/>
      <c r="O911" s="854"/>
      <c r="P911" s="854"/>
      <c r="Q911" s="854"/>
      <c r="R911" s="854"/>
      <c r="S911" s="854"/>
      <c r="T911" s="854"/>
      <c r="U911" s="854"/>
      <c r="V911" s="854"/>
      <c r="W911" s="854"/>
      <c r="X911" s="855"/>
      <c r="Y911" s="854"/>
      <c r="Z911" s="854"/>
      <c r="AA911" s="854"/>
      <c r="AB911" s="854"/>
      <c r="AC911" s="854"/>
      <c r="AD911" s="854"/>
      <c r="AE911" s="854"/>
      <c r="AF911" s="854"/>
    </row>
    <row r="912">
      <c r="A912" s="854"/>
      <c r="B912" s="854"/>
      <c r="C912" s="854"/>
      <c r="D912" s="855"/>
      <c r="E912" s="855"/>
      <c r="F912" s="855"/>
      <c r="G912" s="855"/>
      <c r="H912" s="855"/>
      <c r="I912" s="855"/>
      <c r="J912" s="855"/>
      <c r="K912" s="855"/>
      <c r="L912" s="855"/>
      <c r="M912" s="854"/>
      <c r="N912" s="854"/>
      <c r="O912" s="854"/>
      <c r="P912" s="854"/>
      <c r="Q912" s="854"/>
      <c r="R912" s="854"/>
      <c r="S912" s="854"/>
      <c r="T912" s="854"/>
      <c r="U912" s="854"/>
      <c r="V912" s="854"/>
      <c r="W912" s="854"/>
      <c r="X912" s="855"/>
      <c r="Y912" s="854"/>
      <c r="Z912" s="854"/>
      <c r="AA912" s="854"/>
      <c r="AB912" s="854"/>
      <c r="AC912" s="854"/>
      <c r="AD912" s="854"/>
      <c r="AE912" s="854"/>
      <c r="AF912" s="854"/>
    </row>
    <row r="913">
      <c r="A913" s="854"/>
      <c r="B913" s="854"/>
      <c r="C913" s="854"/>
      <c r="D913" s="855"/>
      <c r="E913" s="855"/>
      <c r="F913" s="855"/>
      <c r="G913" s="855"/>
      <c r="H913" s="855"/>
      <c r="I913" s="855"/>
      <c r="J913" s="855"/>
      <c r="K913" s="855"/>
      <c r="L913" s="855"/>
      <c r="M913" s="854"/>
      <c r="N913" s="854"/>
      <c r="O913" s="854"/>
      <c r="P913" s="854"/>
      <c r="Q913" s="854"/>
      <c r="R913" s="854"/>
      <c r="S913" s="854"/>
      <c r="T913" s="854"/>
      <c r="U913" s="854"/>
      <c r="V913" s="854"/>
      <c r="W913" s="854"/>
      <c r="X913" s="855"/>
      <c r="Y913" s="854"/>
      <c r="Z913" s="854"/>
      <c r="AA913" s="854"/>
      <c r="AB913" s="854"/>
      <c r="AC913" s="854"/>
      <c r="AD913" s="854"/>
      <c r="AE913" s="854"/>
      <c r="AF913" s="854"/>
    </row>
    <row r="914">
      <c r="A914" s="854"/>
      <c r="B914" s="854"/>
      <c r="C914" s="854"/>
      <c r="D914" s="855"/>
      <c r="E914" s="855"/>
      <c r="F914" s="855"/>
      <c r="G914" s="855"/>
      <c r="H914" s="855"/>
      <c r="I914" s="855"/>
      <c r="J914" s="855"/>
      <c r="K914" s="855"/>
      <c r="L914" s="855"/>
      <c r="M914" s="854"/>
      <c r="N914" s="854"/>
      <c r="O914" s="854"/>
      <c r="P914" s="854"/>
      <c r="Q914" s="854"/>
      <c r="R914" s="854"/>
      <c r="S914" s="854"/>
      <c r="T914" s="854"/>
      <c r="U914" s="854"/>
      <c r="V914" s="854"/>
      <c r="W914" s="854"/>
      <c r="X914" s="855"/>
      <c r="Y914" s="854"/>
      <c r="Z914" s="854"/>
      <c r="AA914" s="854"/>
      <c r="AB914" s="854"/>
      <c r="AC914" s="854"/>
      <c r="AD914" s="854"/>
      <c r="AE914" s="854"/>
      <c r="AF914" s="854"/>
    </row>
    <row r="915">
      <c r="A915" s="854"/>
      <c r="B915" s="854"/>
      <c r="C915" s="854"/>
      <c r="D915" s="855"/>
      <c r="E915" s="855"/>
      <c r="F915" s="855"/>
      <c r="G915" s="855"/>
      <c r="H915" s="855"/>
      <c r="I915" s="855"/>
      <c r="J915" s="855"/>
      <c r="K915" s="855"/>
      <c r="L915" s="855"/>
      <c r="M915" s="854"/>
      <c r="N915" s="854"/>
      <c r="O915" s="854"/>
      <c r="P915" s="854"/>
      <c r="Q915" s="854"/>
      <c r="R915" s="854"/>
      <c r="S915" s="854"/>
      <c r="T915" s="854"/>
      <c r="U915" s="854"/>
      <c r="V915" s="854"/>
      <c r="W915" s="854"/>
      <c r="X915" s="855"/>
      <c r="Y915" s="854"/>
      <c r="Z915" s="854"/>
      <c r="AA915" s="854"/>
      <c r="AB915" s="854"/>
      <c r="AC915" s="854"/>
      <c r="AD915" s="854"/>
      <c r="AE915" s="854"/>
      <c r="AF915" s="854"/>
    </row>
    <row r="916">
      <c r="A916" s="854"/>
      <c r="B916" s="854"/>
      <c r="C916" s="854"/>
      <c r="D916" s="855"/>
      <c r="E916" s="855"/>
      <c r="F916" s="855"/>
      <c r="G916" s="855"/>
      <c r="H916" s="855"/>
      <c r="I916" s="855"/>
      <c r="J916" s="855"/>
      <c r="K916" s="855"/>
      <c r="L916" s="855"/>
      <c r="M916" s="854"/>
      <c r="N916" s="854"/>
      <c r="O916" s="854"/>
      <c r="P916" s="854"/>
      <c r="Q916" s="854"/>
      <c r="R916" s="854"/>
      <c r="S916" s="854"/>
      <c r="T916" s="854"/>
      <c r="U916" s="854"/>
      <c r="V916" s="854"/>
      <c r="W916" s="854"/>
      <c r="X916" s="855"/>
      <c r="Y916" s="854"/>
      <c r="Z916" s="854"/>
      <c r="AA916" s="854"/>
      <c r="AB916" s="854"/>
      <c r="AC916" s="854"/>
      <c r="AD916" s="854"/>
      <c r="AE916" s="854"/>
      <c r="AF916" s="854"/>
    </row>
    <row r="917">
      <c r="A917" s="854"/>
      <c r="B917" s="854"/>
      <c r="C917" s="854"/>
      <c r="D917" s="855"/>
      <c r="E917" s="855"/>
      <c r="F917" s="855"/>
      <c r="G917" s="855"/>
      <c r="H917" s="855"/>
      <c r="I917" s="855"/>
      <c r="J917" s="855"/>
      <c r="K917" s="855"/>
      <c r="L917" s="855"/>
      <c r="M917" s="854"/>
      <c r="N917" s="854"/>
      <c r="O917" s="854"/>
      <c r="P917" s="854"/>
      <c r="Q917" s="854"/>
      <c r="R917" s="854"/>
      <c r="S917" s="854"/>
      <c r="T917" s="854"/>
      <c r="U917" s="854"/>
      <c r="V917" s="854"/>
      <c r="W917" s="854"/>
      <c r="X917" s="855"/>
      <c r="Y917" s="854"/>
      <c r="Z917" s="854"/>
      <c r="AA917" s="854"/>
      <c r="AB917" s="854"/>
      <c r="AC917" s="854"/>
      <c r="AD917" s="854"/>
      <c r="AE917" s="854"/>
      <c r="AF917" s="854"/>
    </row>
    <row r="918">
      <c r="A918" s="854"/>
      <c r="B918" s="854"/>
      <c r="C918" s="854"/>
      <c r="D918" s="855"/>
      <c r="E918" s="855"/>
      <c r="F918" s="855"/>
      <c r="G918" s="855"/>
      <c r="H918" s="855"/>
      <c r="I918" s="855"/>
      <c r="J918" s="855"/>
      <c r="K918" s="855"/>
      <c r="L918" s="855"/>
      <c r="M918" s="854"/>
      <c r="N918" s="854"/>
      <c r="O918" s="854"/>
      <c r="P918" s="854"/>
      <c r="Q918" s="854"/>
      <c r="R918" s="854"/>
      <c r="S918" s="854"/>
      <c r="T918" s="854"/>
      <c r="U918" s="854"/>
      <c r="V918" s="854"/>
      <c r="W918" s="854"/>
      <c r="X918" s="855"/>
      <c r="Y918" s="854"/>
      <c r="Z918" s="854"/>
      <c r="AA918" s="854"/>
      <c r="AB918" s="854"/>
      <c r="AC918" s="854"/>
      <c r="AD918" s="854"/>
      <c r="AE918" s="854"/>
      <c r="AF918" s="854"/>
    </row>
    <row r="919">
      <c r="A919" s="854"/>
      <c r="B919" s="854"/>
      <c r="C919" s="854"/>
      <c r="D919" s="855"/>
      <c r="E919" s="855"/>
      <c r="F919" s="855"/>
      <c r="G919" s="855"/>
      <c r="H919" s="855"/>
      <c r="I919" s="855"/>
      <c r="J919" s="855"/>
      <c r="K919" s="855"/>
      <c r="L919" s="855"/>
      <c r="M919" s="854"/>
      <c r="N919" s="854"/>
      <c r="O919" s="854"/>
      <c r="P919" s="854"/>
      <c r="Q919" s="854"/>
      <c r="R919" s="854"/>
      <c r="S919" s="854"/>
      <c r="T919" s="854"/>
      <c r="U919" s="854"/>
      <c r="V919" s="854"/>
      <c r="W919" s="854"/>
      <c r="X919" s="855"/>
      <c r="Y919" s="854"/>
      <c r="Z919" s="854"/>
      <c r="AA919" s="854"/>
      <c r="AB919" s="854"/>
      <c r="AC919" s="854"/>
      <c r="AD919" s="854"/>
      <c r="AE919" s="854"/>
      <c r="AF919" s="854"/>
    </row>
    <row r="920">
      <c r="A920" s="854"/>
      <c r="B920" s="854"/>
      <c r="C920" s="854"/>
      <c r="D920" s="855"/>
      <c r="E920" s="855"/>
      <c r="F920" s="855"/>
      <c r="G920" s="855"/>
      <c r="H920" s="855"/>
      <c r="I920" s="855"/>
      <c r="J920" s="855"/>
      <c r="K920" s="855"/>
      <c r="L920" s="855"/>
      <c r="M920" s="854"/>
      <c r="N920" s="854"/>
      <c r="O920" s="854"/>
      <c r="P920" s="854"/>
      <c r="Q920" s="854"/>
      <c r="R920" s="854"/>
      <c r="S920" s="854"/>
      <c r="T920" s="854"/>
      <c r="U920" s="854"/>
      <c r="V920" s="854"/>
      <c r="W920" s="854"/>
      <c r="X920" s="855"/>
      <c r="Y920" s="854"/>
      <c r="Z920" s="854"/>
      <c r="AA920" s="854"/>
      <c r="AB920" s="854"/>
      <c r="AC920" s="854"/>
      <c r="AD920" s="854"/>
      <c r="AE920" s="854"/>
      <c r="AF920" s="854"/>
    </row>
    <row r="921">
      <c r="A921" s="854"/>
      <c r="B921" s="854"/>
      <c r="C921" s="854"/>
      <c r="D921" s="855"/>
      <c r="E921" s="855"/>
      <c r="F921" s="855"/>
      <c r="G921" s="855"/>
      <c r="H921" s="855"/>
      <c r="I921" s="855"/>
      <c r="J921" s="855"/>
      <c r="K921" s="855"/>
      <c r="L921" s="855"/>
      <c r="M921" s="854"/>
      <c r="N921" s="854"/>
      <c r="O921" s="854"/>
      <c r="P921" s="854"/>
      <c r="Q921" s="854"/>
      <c r="R921" s="854"/>
      <c r="S921" s="854"/>
      <c r="T921" s="854"/>
      <c r="U921" s="854"/>
      <c r="V921" s="854"/>
      <c r="W921" s="854"/>
      <c r="X921" s="855"/>
      <c r="Y921" s="854"/>
      <c r="Z921" s="854"/>
      <c r="AA921" s="854"/>
      <c r="AB921" s="854"/>
      <c r="AC921" s="854"/>
      <c r="AD921" s="854"/>
      <c r="AE921" s="854"/>
      <c r="AF921" s="854"/>
    </row>
    <row r="922">
      <c r="A922" s="854"/>
      <c r="B922" s="854"/>
      <c r="C922" s="854"/>
      <c r="D922" s="855"/>
      <c r="E922" s="855"/>
      <c r="F922" s="855"/>
      <c r="G922" s="855"/>
      <c r="H922" s="855"/>
      <c r="I922" s="855"/>
      <c r="J922" s="855"/>
      <c r="K922" s="855"/>
      <c r="L922" s="855"/>
      <c r="M922" s="854"/>
      <c r="N922" s="854"/>
      <c r="O922" s="854"/>
      <c r="P922" s="854"/>
      <c r="Q922" s="854"/>
      <c r="R922" s="854"/>
      <c r="S922" s="854"/>
      <c r="T922" s="854"/>
      <c r="U922" s="854"/>
      <c r="V922" s="854"/>
      <c r="W922" s="854"/>
      <c r="X922" s="855"/>
      <c r="Y922" s="854"/>
      <c r="Z922" s="854"/>
      <c r="AA922" s="854"/>
      <c r="AB922" s="854"/>
      <c r="AC922" s="854"/>
      <c r="AD922" s="854"/>
      <c r="AE922" s="854"/>
      <c r="AF922" s="854"/>
    </row>
    <row r="923">
      <c r="A923" s="854"/>
      <c r="B923" s="854"/>
      <c r="C923" s="854"/>
      <c r="D923" s="855"/>
      <c r="E923" s="855"/>
      <c r="F923" s="855"/>
      <c r="G923" s="855"/>
      <c r="H923" s="855"/>
      <c r="I923" s="855"/>
      <c r="J923" s="855"/>
      <c r="K923" s="855"/>
      <c r="L923" s="855"/>
      <c r="M923" s="854"/>
      <c r="N923" s="854"/>
      <c r="O923" s="854"/>
      <c r="P923" s="854"/>
      <c r="Q923" s="854"/>
      <c r="R923" s="854"/>
      <c r="S923" s="854"/>
      <c r="T923" s="854"/>
      <c r="U923" s="854"/>
      <c r="V923" s="854"/>
      <c r="W923" s="854"/>
      <c r="X923" s="855"/>
      <c r="Y923" s="854"/>
      <c r="Z923" s="854"/>
      <c r="AA923" s="854"/>
      <c r="AB923" s="854"/>
      <c r="AC923" s="854"/>
      <c r="AD923" s="854"/>
      <c r="AE923" s="854"/>
      <c r="AF923" s="854"/>
    </row>
    <row r="924">
      <c r="A924" s="854"/>
      <c r="B924" s="854"/>
      <c r="C924" s="854"/>
      <c r="D924" s="855"/>
      <c r="E924" s="855"/>
      <c r="F924" s="855"/>
      <c r="G924" s="855"/>
      <c r="H924" s="855"/>
      <c r="I924" s="855"/>
      <c r="J924" s="855"/>
      <c r="K924" s="855"/>
      <c r="L924" s="855"/>
      <c r="M924" s="854"/>
      <c r="N924" s="854"/>
      <c r="O924" s="854"/>
      <c r="P924" s="854"/>
      <c r="Q924" s="854"/>
      <c r="R924" s="854"/>
      <c r="S924" s="854"/>
      <c r="T924" s="854"/>
      <c r="U924" s="854"/>
      <c r="V924" s="854"/>
      <c r="W924" s="854"/>
      <c r="X924" s="855"/>
      <c r="Y924" s="854"/>
      <c r="Z924" s="854"/>
      <c r="AA924" s="854"/>
      <c r="AB924" s="854"/>
      <c r="AC924" s="854"/>
      <c r="AD924" s="854"/>
      <c r="AE924" s="854"/>
      <c r="AF924" s="854"/>
    </row>
    <row r="925">
      <c r="A925" s="854"/>
      <c r="B925" s="854"/>
      <c r="C925" s="854"/>
      <c r="D925" s="855"/>
      <c r="E925" s="855"/>
      <c r="F925" s="855"/>
      <c r="G925" s="855"/>
      <c r="H925" s="855"/>
      <c r="I925" s="855"/>
      <c r="J925" s="855"/>
      <c r="K925" s="855"/>
      <c r="L925" s="855"/>
      <c r="M925" s="854"/>
      <c r="N925" s="854"/>
      <c r="O925" s="854"/>
      <c r="P925" s="854"/>
      <c r="Q925" s="854"/>
      <c r="R925" s="854"/>
      <c r="S925" s="854"/>
      <c r="T925" s="854"/>
      <c r="U925" s="854"/>
      <c r="V925" s="854"/>
      <c r="W925" s="854"/>
      <c r="X925" s="855"/>
      <c r="Y925" s="854"/>
      <c r="Z925" s="854"/>
      <c r="AA925" s="854"/>
      <c r="AB925" s="854"/>
      <c r="AC925" s="854"/>
      <c r="AD925" s="854"/>
      <c r="AE925" s="854"/>
      <c r="AF925" s="854"/>
    </row>
    <row r="926">
      <c r="A926" s="854"/>
      <c r="B926" s="854"/>
      <c r="C926" s="854"/>
      <c r="D926" s="855"/>
      <c r="E926" s="855"/>
      <c r="F926" s="855"/>
      <c r="G926" s="855"/>
      <c r="H926" s="855"/>
      <c r="I926" s="855"/>
      <c r="J926" s="855"/>
      <c r="K926" s="855"/>
      <c r="L926" s="855"/>
      <c r="M926" s="854"/>
      <c r="N926" s="854"/>
      <c r="O926" s="854"/>
      <c r="P926" s="854"/>
      <c r="Q926" s="854"/>
      <c r="R926" s="854"/>
      <c r="S926" s="854"/>
      <c r="T926" s="854"/>
      <c r="U926" s="854"/>
      <c r="V926" s="854"/>
      <c r="W926" s="854"/>
      <c r="X926" s="855"/>
      <c r="Y926" s="854"/>
      <c r="Z926" s="854"/>
      <c r="AA926" s="854"/>
      <c r="AB926" s="854"/>
      <c r="AC926" s="854"/>
      <c r="AD926" s="854"/>
      <c r="AE926" s="854"/>
      <c r="AF926" s="854"/>
    </row>
    <row r="927">
      <c r="A927" s="854"/>
      <c r="B927" s="854"/>
      <c r="C927" s="854"/>
      <c r="D927" s="855"/>
      <c r="E927" s="855"/>
      <c r="F927" s="855"/>
      <c r="G927" s="855"/>
      <c r="H927" s="855"/>
      <c r="I927" s="855"/>
      <c r="J927" s="855"/>
      <c r="K927" s="855"/>
      <c r="L927" s="855"/>
      <c r="M927" s="854"/>
      <c r="N927" s="854"/>
      <c r="O927" s="854"/>
      <c r="P927" s="854"/>
      <c r="Q927" s="854"/>
      <c r="R927" s="854"/>
      <c r="S927" s="854"/>
      <c r="T927" s="854"/>
      <c r="U927" s="854"/>
      <c r="V927" s="854"/>
      <c r="W927" s="854"/>
      <c r="X927" s="855"/>
      <c r="Y927" s="854"/>
      <c r="Z927" s="854"/>
      <c r="AA927" s="854"/>
      <c r="AB927" s="854"/>
      <c r="AC927" s="854"/>
      <c r="AD927" s="854"/>
      <c r="AE927" s="854"/>
      <c r="AF927" s="854"/>
    </row>
    <row r="928">
      <c r="A928" s="854"/>
      <c r="B928" s="854"/>
      <c r="C928" s="854"/>
      <c r="D928" s="855"/>
      <c r="E928" s="855"/>
      <c r="F928" s="855"/>
      <c r="G928" s="855"/>
      <c r="H928" s="855"/>
      <c r="I928" s="855"/>
      <c r="J928" s="855"/>
      <c r="K928" s="855"/>
      <c r="L928" s="855"/>
      <c r="M928" s="854"/>
      <c r="N928" s="854"/>
      <c r="O928" s="854"/>
      <c r="P928" s="854"/>
      <c r="Q928" s="854"/>
      <c r="R928" s="854"/>
      <c r="S928" s="854"/>
      <c r="T928" s="854"/>
      <c r="U928" s="854"/>
      <c r="V928" s="854"/>
      <c r="W928" s="854"/>
      <c r="X928" s="855"/>
      <c r="Y928" s="854"/>
      <c r="Z928" s="854"/>
      <c r="AA928" s="854"/>
      <c r="AB928" s="854"/>
      <c r="AC928" s="854"/>
      <c r="AD928" s="854"/>
      <c r="AE928" s="854"/>
      <c r="AF928" s="854"/>
    </row>
    <row r="929">
      <c r="A929" s="854"/>
      <c r="B929" s="854"/>
      <c r="C929" s="854"/>
      <c r="D929" s="855"/>
      <c r="E929" s="855"/>
      <c r="F929" s="855"/>
      <c r="G929" s="855"/>
      <c r="H929" s="855"/>
      <c r="I929" s="855"/>
      <c r="J929" s="855"/>
      <c r="K929" s="855"/>
      <c r="L929" s="855"/>
      <c r="M929" s="854"/>
      <c r="N929" s="854"/>
      <c r="O929" s="854"/>
      <c r="P929" s="854"/>
      <c r="Q929" s="854"/>
      <c r="R929" s="854"/>
      <c r="S929" s="854"/>
      <c r="T929" s="854"/>
      <c r="U929" s="854"/>
      <c r="V929" s="854"/>
      <c r="W929" s="854"/>
      <c r="X929" s="855"/>
      <c r="Y929" s="854"/>
      <c r="Z929" s="854"/>
      <c r="AA929" s="854"/>
      <c r="AB929" s="854"/>
      <c r="AC929" s="854"/>
      <c r="AD929" s="854"/>
      <c r="AE929" s="854"/>
      <c r="AF929" s="854"/>
    </row>
    <row r="930">
      <c r="A930" s="854"/>
      <c r="B930" s="854"/>
      <c r="C930" s="854"/>
      <c r="D930" s="855"/>
      <c r="E930" s="855"/>
      <c r="F930" s="855"/>
      <c r="G930" s="855"/>
      <c r="H930" s="855"/>
      <c r="I930" s="855"/>
      <c r="J930" s="855"/>
      <c r="K930" s="855"/>
      <c r="L930" s="855"/>
      <c r="M930" s="854"/>
      <c r="N930" s="854"/>
      <c r="O930" s="854"/>
      <c r="P930" s="854"/>
      <c r="Q930" s="854"/>
      <c r="R930" s="854"/>
      <c r="S930" s="854"/>
      <c r="T930" s="854"/>
      <c r="U930" s="854"/>
      <c r="V930" s="854"/>
      <c r="W930" s="854"/>
      <c r="X930" s="855"/>
      <c r="Y930" s="854"/>
      <c r="Z930" s="854"/>
      <c r="AA930" s="854"/>
      <c r="AB930" s="854"/>
      <c r="AC930" s="854"/>
      <c r="AD930" s="854"/>
      <c r="AE930" s="854"/>
      <c r="AF930" s="854"/>
    </row>
    <row r="931">
      <c r="A931" s="854"/>
      <c r="B931" s="854"/>
      <c r="C931" s="854"/>
      <c r="D931" s="855"/>
      <c r="E931" s="855"/>
      <c r="F931" s="855"/>
      <c r="G931" s="855"/>
      <c r="H931" s="855"/>
      <c r="I931" s="855"/>
      <c r="J931" s="855"/>
      <c r="K931" s="855"/>
      <c r="L931" s="855"/>
      <c r="M931" s="854"/>
      <c r="N931" s="854"/>
      <c r="O931" s="854"/>
      <c r="P931" s="854"/>
      <c r="Q931" s="854"/>
      <c r="R931" s="854"/>
      <c r="S931" s="854"/>
      <c r="T931" s="854"/>
      <c r="U931" s="854"/>
      <c r="V931" s="854"/>
      <c r="W931" s="854"/>
      <c r="X931" s="855"/>
      <c r="Y931" s="854"/>
      <c r="Z931" s="854"/>
      <c r="AA931" s="854"/>
      <c r="AB931" s="854"/>
      <c r="AC931" s="854"/>
      <c r="AD931" s="854"/>
      <c r="AE931" s="854"/>
      <c r="AF931" s="854"/>
    </row>
    <row r="932">
      <c r="A932" s="854"/>
      <c r="B932" s="854"/>
      <c r="C932" s="854"/>
      <c r="D932" s="855"/>
      <c r="E932" s="855"/>
      <c r="F932" s="855"/>
      <c r="G932" s="855"/>
      <c r="H932" s="855"/>
      <c r="I932" s="855"/>
      <c r="J932" s="855"/>
      <c r="K932" s="855"/>
      <c r="L932" s="855"/>
      <c r="M932" s="854"/>
      <c r="N932" s="854"/>
      <c r="O932" s="854"/>
      <c r="P932" s="854"/>
      <c r="Q932" s="854"/>
      <c r="R932" s="854"/>
      <c r="S932" s="854"/>
      <c r="T932" s="854"/>
      <c r="U932" s="854"/>
      <c r="V932" s="854"/>
      <c r="W932" s="854"/>
      <c r="X932" s="855"/>
      <c r="Y932" s="854"/>
      <c r="Z932" s="854"/>
      <c r="AA932" s="854"/>
      <c r="AB932" s="854"/>
      <c r="AC932" s="854"/>
      <c r="AD932" s="854"/>
      <c r="AE932" s="854"/>
      <c r="AF932" s="854"/>
    </row>
    <row r="933">
      <c r="A933" s="854"/>
      <c r="B933" s="854"/>
      <c r="C933" s="854"/>
      <c r="D933" s="855"/>
      <c r="E933" s="855"/>
      <c r="F933" s="855"/>
      <c r="G933" s="855"/>
      <c r="H933" s="855"/>
      <c r="I933" s="855"/>
      <c r="J933" s="855"/>
      <c r="K933" s="855"/>
      <c r="L933" s="855"/>
      <c r="M933" s="854"/>
      <c r="N933" s="854"/>
      <c r="O933" s="854"/>
      <c r="P933" s="854"/>
      <c r="Q933" s="854"/>
      <c r="R933" s="854"/>
      <c r="S933" s="854"/>
      <c r="T933" s="854"/>
      <c r="U933" s="854"/>
      <c r="V933" s="854"/>
      <c r="W933" s="854"/>
      <c r="X933" s="855"/>
      <c r="Y933" s="854"/>
      <c r="Z933" s="854"/>
      <c r="AA933" s="854"/>
      <c r="AB933" s="854"/>
      <c r="AC933" s="854"/>
      <c r="AD933" s="854"/>
      <c r="AE933" s="854"/>
      <c r="AF933" s="854"/>
    </row>
    <row r="934">
      <c r="A934" s="854"/>
      <c r="B934" s="854"/>
      <c r="C934" s="854"/>
      <c r="D934" s="855"/>
      <c r="E934" s="855"/>
      <c r="F934" s="855"/>
      <c r="G934" s="855"/>
      <c r="H934" s="855"/>
      <c r="I934" s="855"/>
      <c r="J934" s="855"/>
      <c r="K934" s="855"/>
      <c r="L934" s="855"/>
      <c r="M934" s="854"/>
      <c r="N934" s="854"/>
      <c r="O934" s="854"/>
      <c r="P934" s="854"/>
      <c r="Q934" s="854"/>
      <c r="R934" s="854"/>
      <c r="S934" s="854"/>
      <c r="T934" s="854"/>
      <c r="U934" s="854"/>
      <c r="V934" s="854"/>
      <c r="W934" s="854"/>
      <c r="X934" s="855"/>
      <c r="Y934" s="854"/>
      <c r="Z934" s="854"/>
      <c r="AA934" s="854"/>
      <c r="AB934" s="854"/>
      <c r="AC934" s="854"/>
      <c r="AD934" s="854"/>
      <c r="AE934" s="854"/>
      <c r="AF934" s="854"/>
    </row>
    <row r="935">
      <c r="A935" s="854"/>
      <c r="B935" s="854"/>
      <c r="C935" s="854"/>
      <c r="D935" s="855"/>
      <c r="E935" s="855"/>
      <c r="F935" s="855"/>
      <c r="G935" s="855"/>
      <c r="H935" s="855"/>
      <c r="I935" s="855"/>
      <c r="J935" s="855"/>
      <c r="K935" s="855"/>
      <c r="L935" s="855"/>
      <c r="M935" s="854"/>
      <c r="N935" s="854"/>
      <c r="O935" s="854"/>
      <c r="P935" s="854"/>
      <c r="Q935" s="854"/>
      <c r="R935" s="854"/>
      <c r="S935" s="854"/>
      <c r="T935" s="854"/>
      <c r="U935" s="854"/>
      <c r="V935" s="854"/>
      <c r="W935" s="854"/>
      <c r="X935" s="855"/>
      <c r="Y935" s="854"/>
      <c r="Z935" s="854"/>
      <c r="AA935" s="854"/>
      <c r="AB935" s="854"/>
      <c r="AC935" s="854"/>
      <c r="AD935" s="854"/>
      <c r="AE935" s="854"/>
      <c r="AF935" s="854"/>
    </row>
    <row r="936">
      <c r="A936" s="854"/>
      <c r="B936" s="854"/>
      <c r="C936" s="854"/>
      <c r="D936" s="855"/>
      <c r="E936" s="855"/>
      <c r="F936" s="855"/>
      <c r="G936" s="855"/>
      <c r="H936" s="855"/>
      <c r="I936" s="855"/>
      <c r="J936" s="855"/>
      <c r="K936" s="855"/>
      <c r="L936" s="855"/>
      <c r="M936" s="854"/>
      <c r="N936" s="854"/>
      <c r="O936" s="854"/>
      <c r="P936" s="854"/>
      <c r="Q936" s="854"/>
      <c r="R936" s="854"/>
      <c r="S936" s="854"/>
      <c r="T936" s="854"/>
      <c r="U936" s="854"/>
      <c r="V936" s="854"/>
      <c r="W936" s="854"/>
      <c r="X936" s="855"/>
      <c r="Y936" s="854"/>
      <c r="Z936" s="854"/>
      <c r="AA936" s="854"/>
      <c r="AB936" s="854"/>
      <c r="AC936" s="854"/>
      <c r="AD936" s="854"/>
      <c r="AE936" s="854"/>
      <c r="AF936" s="854"/>
    </row>
    <row r="937">
      <c r="A937" s="854"/>
      <c r="B937" s="854"/>
      <c r="C937" s="854"/>
      <c r="D937" s="855"/>
      <c r="E937" s="855"/>
      <c r="F937" s="855"/>
      <c r="G937" s="855"/>
      <c r="H937" s="855"/>
      <c r="I937" s="855"/>
      <c r="J937" s="855"/>
      <c r="K937" s="855"/>
      <c r="L937" s="855"/>
      <c r="M937" s="854"/>
      <c r="N937" s="854"/>
      <c r="O937" s="854"/>
      <c r="P937" s="854"/>
      <c r="Q937" s="854"/>
      <c r="R937" s="854"/>
      <c r="S937" s="854"/>
      <c r="T937" s="854"/>
      <c r="U937" s="854"/>
      <c r="V937" s="854"/>
      <c r="W937" s="854"/>
      <c r="X937" s="855"/>
      <c r="Y937" s="854"/>
      <c r="Z937" s="854"/>
      <c r="AA937" s="854"/>
      <c r="AB937" s="854"/>
      <c r="AC937" s="854"/>
      <c r="AD937" s="854"/>
      <c r="AE937" s="854"/>
      <c r="AF937" s="854"/>
    </row>
    <row r="938">
      <c r="A938" s="854"/>
      <c r="B938" s="854"/>
      <c r="C938" s="854"/>
      <c r="D938" s="855"/>
      <c r="E938" s="855"/>
      <c r="F938" s="855"/>
      <c r="G938" s="855"/>
      <c r="H938" s="855"/>
      <c r="I938" s="855"/>
      <c r="J938" s="855"/>
      <c r="K938" s="855"/>
      <c r="L938" s="855"/>
      <c r="M938" s="854"/>
      <c r="N938" s="854"/>
      <c r="O938" s="854"/>
      <c r="P938" s="854"/>
      <c r="Q938" s="854"/>
      <c r="R938" s="854"/>
      <c r="S938" s="854"/>
      <c r="T938" s="854"/>
      <c r="U938" s="854"/>
      <c r="V938" s="854"/>
      <c r="W938" s="854"/>
      <c r="X938" s="855"/>
      <c r="Y938" s="854"/>
      <c r="Z938" s="854"/>
      <c r="AA938" s="854"/>
      <c r="AB938" s="854"/>
      <c r="AC938" s="854"/>
      <c r="AD938" s="854"/>
      <c r="AE938" s="854"/>
      <c r="AF938" s="854"/>
    </row>
    <row r="939">
      <c r="A939" s="854"/>
      <c r="B939" s="854"/>
      <c r="C939" s="854"/>
      <c r="D939" s="855"/>
      <c r="E939" s="855"/>
      <c r="F939" s="855"/>
      <c r="G939" s="855"/>
      <c r="H939" s="855"/>
      <c r="I939" s="855"/>
      <c r="J939" s="855"/>
      <c r="K939" s="855"/>
      <c r="L939" s="855"/>
      <c r="M939" s="854"/>
      <c r="N939" s="854"/>
      <c r="O939" s="854"/>
      <c r="P939" s="854"/>
      <c r="Q939" s="854"/>
      <c r="R939" s="854"/>
      <c r="S939" s="854"/>
      <c r="T939" s="854"/>
      <c r="U939" s="854"/>
      <c r="V939" s="854"/>
      <c r="W939" s="854"/>
      <c r="X939" s="855"/>
      <c r="Y939" s="854"/>
      <c r="Z939" s="854"/>
      <c r="AA939" s="854"/>
      <c r="AB939" s="854"/>
      <c r="AC939" s="854"/>
      <c r="AD939" s="854"/>
      <c r="AE939" s="854"/>
      <c r="AF939" s="854"/>
    </row>
    <row r="940">
      <c r="A940" s="854"/>
      <c r="B940" s="854"/>
      <c r="C940" s="854"/>
      <c r="D940" s="855"/>
      <c r="E940" s="855"/>
      <c r="F940" s="855"/>
      <c r="G940" s="855"/>
      <c r="H940" s="855"/>
      <c r="I940" s="855"/>
      <c r="J940" s="855"/>
      <c r="K940" s="855"/>
      <c r="L940" s="855"/>
      <c r="M940" s="854"/>
      <c r="N940" s="854"/>
      <c r="O940" s="854"/>
      <c r="P940" s="854"/>
      <c r="Q940" s="854"/>
      <c r="R940" s="854"/>
      <c r="S940" s="854"/>
      <c r="T940" s="854"/>
      <c r="U940" s="854"/>
      <c r="V940" s="854"/>
      <c r="W940" s="854"/>
      <c r="X940" s="855"/>
      <c r="Y940" s="854"/>
      <c r="Z940" s="854"/>
      <c r="AA940" s="854"/>
      <c r="AB940" s="854"/>
      <c r="AC940" s="854"/>
      <c r="AD940" s="854"/>
      <c r="AE940" s="854"/>
      <c r="AF940" s="854"/>
    </row>
    <row r="941">
      <c r="A941" s="854"/>
      <c r="B941" s="854"/>
      <c r="C941" s="854"/>
      <c r="D941" s="855"/>
      <c r="E941" s="855"/>
      <c r="F941" s="855"/>
      <c r="G941" s="855"/>
      <c r="H941" s="855"/>
      <c r="I941" s="855"/>
      <c r="J941" s="855"/>
      <c r="K941" s="855"/>
      <c r="L941" s="855"/>
      <c r="M941" s="854"/>
      <c r="N941" s="854"/>
      <c r="O941" s="854"/>
      <c r="P941" s="854"/>
      <c r="Q941" s="854"/>
      <c r="R941" s="854"/>
      <c r="S941" s="854"/>
      <c r="T941" s="854"/>
      <c r="U941" s="854"/>
      <c r="V941" s="854"/>
      <c r="W941" s="854"/>
      <c r="X941" s="855"/>
      <c r="Y941" s="854"/>
      <c r="Z941" s="854"/>
      <c r="AA941" s="854"/>
      <c r="AB941" s="854"/>
      <c r="AC941" s="854"/>
      <c r="AD941" s="854"/>
      <c r="AE941" s="854"/>
      <c r="AF941" s="854"/>
    </row>
    <row r="942">
      <c r="A942" s="854"/>
      <c r="B942" s="854"/>
      <c r="C942" s="854"/>
      <c r="D942" s="855"/>
      <c r="E942" s="855"/>
      <c r="F942" s="855"/>
      <c r="G942" s="855"/>
      <c r="H942" s="855"/>
      <c r="I942" s="855"/>
      <c r="J942" s="855"/>
      <c r="K942" s="855"/>
      <c r="L942" s="855"/>
      <c r="M942" s="854"/>
      <c r="N942" s="854"/>
      <c r="O942" s="854"/>
      <c r="P942" s="854"/>
      <c r="Q942" s="854"/>
      <c r="R942" s="854"/>
      <c r="S942" s="854"/>
      <c r="T942" s="854"/>
      <c r="U942" s="854"/>
      <c r="V942" s="854"/>
      <c r="W942" s="854"/>
      <c r="X942" s="855"/>
      <c r="Y942" s="854"/>
      <c r="Z942" s="854"/>
      <c r="AA942" s="854"/>
      <c r="AB942" s="854"/>
      <c r="AC942" s="854"/>
      <c r="AD942" s="854"/>
      <c r="AE942" s="854"/>
      <c r="AF942" s="854"/>
    </row>
    <row r="943">
      <c r="A943" s="854"/>
      <c r="B943" s="854"/>
      <c r="C943" s="854"/>
      <c r="D943" s="855"/>
      <c r="E943" s="855"/>
      <c r="F943" s="855"/>
      <c r="G943" s="855"/>
      <c r="H943" s="855"/>
      <c r="I943" s="855"/>
      <c r="J943" s="855"/>
      <c r="K943" s="855"/>
      <c r="L943" s="855"/>
      <c r="M943" s="854"/>
      <c r="N943" s="854"/>
      <c r="O943" s="854"/>
      <c r="P943" s="854"/>
      <c r="Q943" s="854"/>
      <c r="R943" s="854"/>
      <c r="S943" s="854"/>
      <c r="T943" s="854"/>
      <c r="U943" s="854"/>
      <c r="V943" s="854"/>
      <c r="W943" s="854"/>
      <c r="X943" s="855"/>
      <c r="Y943" s="854"/>
      <c r="Z943" s="854"/>
      <c r="AA943" s="854"/>
      <c r="AB943" s="854"/>
      <c r="AC943" s="854"/>
      <c r="AD943" s="854"/>
      <c r="AE943" s="854"/>
      <c r="AF943" s="854"/>
    </row>
    <row r="944">
      <c r="A944" s="854"/>
      <c r="B944" s="854"/>
      <c r="C944" s="854"/>
      <c r="D944" s="855"/>
      <c r="E944" s="855"/>
      <c r="F944" s="855"/>
      <c r="G944" s="855"/>
      <c r="H944" s="855"/>
      <c r="I944" s="855"/>
      <c r="J944" s="855"/>
      <c r="K944" s="855"/>
      <c r="L944" s="855"/>
      <c r="M944" s="854"/>
      <c r="N944" s="854"/>
      <c r="O944" s="854"/>
      <c r="P944" s="854"/>
      <c r="Q944" s="854"/>
      <c r="R944" s="854"/>
      <c r="S944" s="854"/>
      <c r="T944" s="854"/>
      <c r="U944" s="854"/>
      <c r="V944" s="854"/>
      <c r="W944" s="854"/>
      <c r="X944" s="855"/>
      <c r="Y944" s="854"/>
      <c r="Z944" s="854"/>
      <c r="AA944" s="854"/>
      <c r="AB944" s="854"/>
      <c r="AC944" s="854"/>
      <c r="AD944" s="854"/>
      <c r="AE944" s="854"/>
      <c r="AF944" s="854"/>
    </row>
    <row r="945">
      <c r="A945" s="854"/>
      <c r="B945" s="854"/>
      <c r="C945" s="854"/>
      <c r="D945" s="855"/>
      <c r="E945" s="855"/>
      <c r="F945" s="855"/>
      <c r="G945" s="855"/>
      <c r="H945" s="855"/>
      <c r="I945" s="855"/>
      <c r="J945" s="855"/>
      <c r="K945" s="855"/>
      <c r="L945" s="855"/>
      <c r="M945" s="854"/>
      <c r="N945" s="854"/>
      <c r="O945" s="854"/>
      <c r="P945" s="854"/>
      <c r="Q945" s="854"/>
      <c r="R945" s="854"/>
      <c r="S945" s="854"/>
      <c r="T945" s="854"/>
      <c r="U945" s="854"/>
      <c r="V945" s="854"/>
      <c r="W945" s="854"/>
      <c r="X945" s="855"/>
      <c r="Y945" s="854"/>
      <c r="Z945" s="854"/>
      <c r="AA945" s="854"/>
      <c r="AB945" s="854"/>
      <c r="AC945" s="854"/>
      <c r="AD945" s="854"/>
      <c r="AE945" s="854"/>
      <c r="AF945" s="854"/>
    </row>
    <row r="946">
      <c r="A946" s="854"/>
      <c r="B946" s="854"/>
      <c r="C946" s="854"/>
      <c r="D946" s="855"/>
      <c r="E946" s="855"/>
      <c r="F946" s="855"/>
      <c r="G946" s="855"/>
      <c r="H946" s="855"/>
      <c r="I946" s="855"/>
      <c r="J946" s="855"/>
      <c r="K946" s="855"/>
      <c r="L946" s="855"/>
      <c r="M946" s="854"/>
      <c r="N946" s="854"/>
      <c r="O946" s="854"/>
      <c r="P946" s="854"/>
      <c r="Q946" s="854"/>
      <c r="R946" s="854"/>
      <c r="S946" s="854"/>
      <c r="T946" s="854"/>
      <c r="U946" s="854"/>
      <c r="V946" s="854"/>
      <c r="W946" s="854"/>
      <c r="X946" s="855"/>
      <c r="Y946" s="854"/>
      <c r="Z946" s="854"/>
      <c r="AA946" s="854"/>
      <c r="AB946" s="854"/>
      <c r="AC946" s="854"/>
      <c r="AD946" s="854"/>
      <c r="AE946" s="854"/>
      <c r="AF946" s="854"/>
    </row>
    <row r="947">
      <c r="A947" s="854"/>
      <c r="B947" s="854"/>
      <c r="C947" s="854"/>
      <c r="D947" s="855"/>
      <c r="E947" s="855"/>
      <c r="F947" s="855"/>
      <c r="G947" s="855"/>
      <c r="H947" s="855"/>
      <c r="I947" s="855"/>
      <c r="J947" s="855"/>
      <c r="K947" s="855"/>
      <c r="L947" s="855"/>
      <c r="M947" s="854"/>
      <c r="N947" s="854"/>
      <c r="O947" s="854"/>
      <c r="P947" s="854"/>
      <c r="Q947" s="854"/>
      <c r="R947" s="854"/>
      <c r="S947" s="854"/>
      <c r="T947" s="854"/>
      <c r="U947" s="854"/>
      <c r="V947" s="854"/>
      <c r="W947" s="854"/>
      <c r="X947" s="855"/>
      <c r="Y947" s="854"/>
      <c r="Z947" s="854"/>
      <c r="AA947" s="854"/>
      <c r="AB947" s="854"/>
      <c r="AC947" s="854"/>
      <c r="AD947" s="854"/>
      <c r="AE947" s="854"/>
      <c r="AF947" s="854"/>
    </row>
    <row r="948">
      <c r="A948" s="854"/>
      <c r="B948" s="854"/>
      <c r="C948" s="854"/>
      <c r="D948" s="855"/>
      <c r="E948" s="855"/>
      <c r="F948" s="855"/>
      <c r="G948" s="855"/>
      <c r="H948" s="855"/>
      <c r="I948" s="855"/>
      <c r="J948" s="855"/>
      <c r="K948" s="855"/>
      <c r="L948" s="855"/>
      <c r="M948" s="854"/>
      <c r="N948" s="854"/>
      <c r="O948" s="854"/>
      <c r="P948" s="854"/>
      <c r="Q948" s="854"/>
      <c r="R948" s="854"/>
      <c r="S948" s="854"/>
      <c r="T948" s="854"/>
      <c r="U948" s="854"/>
      <c r="V948" s="854"/>
      <c r="W948" s="854"/>
      <c r="X948" s="855"/>
      <c r="Y948" s="854"/>
      <c r="Z948" s="854"/>
      <c r="AA948" s="854"/>
      <c r="AB948" s="854"/>
      <c r="AC948" s="854"/>
      <c r="AD948" s="854"/>
      <c r="AE948" s="854"/>
      <c r="AF948" s="854"/>
    </row>
    <row r="949">
      <c r="A949" s="854"/>
      <c r="B949" s="854"/>
      <c r="C949" s="854"/>
      <c r="D949" s="855"/>
      <c r="E949" s="855"/>
      <c r="F949" s="855"/>
      <c r="G949" s="855"/>
      <c r="H949" s="855"/>
      <c r="I949" s="855"/>
      <c r="J949" s="855"/>
      <c r="K949" s="855"/>
      <c r="L949" s="855"/>
      <c r="M949" s="854"/>
      <c r="N949" s="854"/>
      <c r="O949" s="854"/>
      <c r="P949" s="854"/>
      <c r="Q949" s="854"/>
      <c r="R949" s="854"/>
      <c r="S949" s="854"/>
      <c r="T949" s="854"/>
      <c r="U949" s="854"/>
      <c r="V949" s="854"/>
      <c r="W949" s="854"/>
      <c r="X949" s="855"/>
      <c r="Y949" s="854"/>
      <c r="Z949" s="854"/>
      <c r="AA949" s="854"/>
      <c r="AB949" s="854"/>
      <c r="AC949" s="854"/>
      <c r="AD949" s="854"/>
      <c r="AE949" s="854"/>
      <c r="AF949" s="854"/>
    </row>
    <row r="950">
      <c r="A950" s="854"/>
      <c r="B950" s="854"/>
      <c r="C950" s="854"/>
      <c r="D950" s="855"/>
      <c r="E950" s="855"/>
      <c r="F950" s="855"/>
      <c r="G950" s="855"/>
      <c r="H950" s="855"/>
      <c r="I950" s="855"/>
      <c r="J950" s="855"/>
      <c r="K950" s="855"/>
      <c r="L950" s="855"/>
      <c r="M950" s="854"/>
      <c r="N950" s="854"/>
      <c r="O950" s="854"/>
      <c r="P950" s="854"/>
      <c r="Q950" s="854"/>
      <c r="R950" s="854"/>
      <c r="S950" s="854"/>
      <c r="T950" s="854"/>
      <c r="U950" s="854"/>
      <c r="V950" s="854"/>
      <c r="W950" s="854"/>
      <c r="X950" s="855"/>
      <c r="Y950" s="854"/>
      <c r="Z950" s="854"/>
      <c r="AA950" s="854"/>
      <c r="AB950" s="854"/>
      <c r="AC950" s="854"/>
      <c r="AD950" s="854"/>
      <c r="AE950" s="854"/>
      <c r="AF950" s="854"/>
    </row>
    <row r="951">
      <c r="A951" s="854"/>
      <c r="B951" s="854"/>
      <c r="C951" s="854"/>
      <c r="D951" s="855"/>
      <c r="E951" s="855"/>
      <c r="F951" s="855"/>
      <c r="G951" s="855"/>
      <c r="H951" s="855"/>
      <c r="I951" s="855"/>
      <c r="J951" s="855"/>
      <c r="K951" s="855"/>
      <c r="L951" s="855"/>
      <c r="M951" s="854"/>
      <c r="N951" s="854"/>
      <c r="O951" s="854"/>
      <c r="P951" s="854"/>
      <c r="Q951" s="854"/>
      <c r="R951" s="854"/>
      <c r="S951" s="854"/>
      <c r="T951" s="854"/>
      <c r="U951" s="854"/>
      <c r="V951" s="854"/>
      <c r="W951" s="854"/>
      <c r="X951" s="855"/>
      <c r="Y951" s="854"/>
      <c r="Z951" s="854"/>
      <c r="AA951" s="854"/>
      <c r="AB951" s="854"/>
      <c r="AC951" s="854"/>
      <c r="AD951" s="854"/>
      <c r="AE951" s="854"/>
      <c r="AF951" s="854"/>
    </row>
    <row r="952">
      <c r="A952" s="854"/>
      <c r="B952" s="854"/>
      <c r="C952" s="854"/>
      <c r="D952" s="855"/>
      <c r="E952" s="855"/>
      <c r="F952" s="855"/>
      <c r="G952" s="855"/>
      <c r="H952" s="855"/>
      <c r="I952" s="855"/>
      <c r="J952" s="855"/>
      <c r="K952" s="855"/>
      <c r="L952" s="855"/>
      <c r="M952" s="854"/>
      <c r="N952" s="854"/>
      <c r="O952" s="854"/>
      <c r="P952" s="854"/>
      <c r="Q952" s="854"/>
      <c r="R952" s="854"/>
      <c r="S952" s="854"/>
      <c r="T952" s="854"/>
      <c r="U952" s="854"/>
      <c r="V952" s="854"/>
      <c r="W952" s="854"/>
      <c r="X952" s="855"/>
      <c r="Y952" s="854"/>
      <c r="Z952" s="854"/>
      <c r="AA952" s="854"/>
      <c r="AB952" s="854"/>
      <c r="AC952" s="854"/>
      <c r="AD952" s="854"/>
      <c r="AE952" s="854"/>
      <c r="AF952" s="854"/>
    </row>
    <row r="953">
      <c r="A953" s="854"/>
      <c r="B953" s="854"/>
      <c r="C953" s="854"/>
      <c r="D953" s="855"/>
      <c r="E953" s="855"/>
      <c r="F953" s="855"/>
      <c r="G953" s="855"/>
      <c r="H953" s="855"/>
      <c r="I953" s="855"/>
      <c r="J953" s="855"/>
      <c r="K953" s="855"/>
      <c r="L953" s="855"/>
      <c r="M953" s="854"/>
      <c r="N953" s="854"/>
      <c r="O953" s="854"/>
      <c r="P953" s="854"/>
      <c r="Q953" s="854"/>
      <c r="R953" s="854"/>
      <c r="S953" s="854"/>
      <c r="T953" s="854"/>
      <c r="U953" s="854"/>
      <c r="V953" s="854"/>
      <c r="W953" s="854"/>
      <c r="X953" s="855"/>
      <c r="Y953" s="854"/>
      <c r="Z953" s="854"/>
      <c r="AA953" s="854"/>
      <c r="AB953" s="854"/>
      <c r="AC953" s="854"/>
      <c r="AD953" s="854"/>
      <c r="AE953" s="854"/>
      <c r="AF953" s="854"/>
    </row>
    <row r="954">
      <c r="A954" s="854"/>
      <c r="B954" s="854"/>
      <c r="C954" s="854"/>
      <c r="D954" s="855"/>
      <c r="E954" s="855"/>
      <c r="F954" s="855"/>
      <c r="G954" s="855"/>
      <c r="H954" s="855"/>
      <c r="I954" s="855"/>
      <c r="J954" s="855"/>
      <c r="K954" s="855"/>
      <c r="L954" s="855"/>
      <c r="M954" s="854"/>
      <c r="N954" s="854"/>
      <c r="O954" s="854"/>
      <c r="P954" s="854"/>
      <c r="Q954" s="854"/>
      <c r="R954" s="854"/>
      <c r="S954" s="854"/>
      <c r="T954" s="854"/>
      <c r="U954" s="854"/>
      <c r="V954" s="854"/>
      <c r="W954" s="854"/>
      <c r="X954" s="855"/>
      <c r="Y954" s="854"/>
      <c r="Z954" s="854"/>
      <c r="AA954" s="854"/>
      <c r="AB954" s="854"/>
      <c r="AC954" s="854"/>
      <c r="AD954" s="854"/>
      <c r="AE954" s="854"/>
      <c r="AF954" s="854"/>
    </row>
    <row r="955">
      <c r="A955" s="854"/>
      <c r="B955" s="854"/>
      <c r="C955" s="854"/>
      <c r="D955" s="855"/>
      <c r="E955" s="855"/>
      <c r="F955" s="855"/>
      <c r="G955" s="855"/>
      <c r="H955" s="855"/>
      <c r="I955" s="855"/>
      <c r="J955" s="855"/>
      <c r="K955" s="855"/>
      <c r="L955" s="855"/>
      <c r="M955" s="854"/>
      <c r="N955" s="854"/>
      <c r="O955" s="854"/>
      <c r="P955" s="854"/>
      <c r="Q955" s="854"/>
      <c r="R955" s="854"/>
      <c r="S955" s="854"/>
      <c r="T955" s="854"/>
      <c r="U955" s="854"/>
      <c r="V955" s="854"/>
      <c r="W955" s="854"/>
      <c r="X955" s="855"/>
      <c r="Y955" s="854"/>
      <c r="Z955" s="854"/>
      <c r="AA955" s="854"/>
      <c r="AB955" s="854"/>
      <c r="AC955" s="854"/>
      <c r="AD955" s="854"/>
      <c r="AE955" s="854"/>
      <c r="AF955" s="854"/>
    </row>
    <row r="956">
      <c r="A956" s="854"/>
      <c r="B956" s="854"/>
      <c r="C956" s="854"/>
      <c r="D956" s="855"/>
      <c r="E956" s="855"/>
      <c r="F956" s="855"/>
      <c r="G956" s="855"/>
      <c r="H956" s="855"/>
      <c r="I956" s="855"/>
      <c r="J956" s="855"/>
      <c r="K956" s="855"/>
      <c r="L956" s="855"/>
      <c r="M956" s="854"/>
      <c r="N956" s="854"/>
      <c r="O956" s="854"/>
      <c r="P956" s="854"/>
      <c r="Q956" s="854"/>
      <c r="R956" s="854"/>
      <c r="S956" s="854"/>
      <c r="T956" s="854"/>
      <c r="U956" s="854"/>
      <c r="V956" s="854"/>
      <c r="W956" s="854"/>
      <c r="X956" s="855"/>
      <c r="Y956" s="854"/>
      <c r="Z956" s="854"/>
      <c r="AA956" s="854"/>
      <c r="AB956" s="854"/>
      <c r="AC956" s="854"/>
      <c r="AD956" s="854"/>
      <c r="AE956" s="854"/>
      <c r="AF956" s="854"/>
    </row>
    <row r="957">
      <c r="A957" s="854"/>
      <c r="B957" s="854"/>
      <c r="C957" s="854"/>
      <c r="D957" s="855"/>
      <c r="E957" s="855"/>
      <c r="F957" s="855"/>
      <c r="G957" s="855"/>
      <c r="H957" s="855"/>
      <c r="I957" s="855"/>
      <c r="J957" s="855"/>
      <c r="K957" s="855"/>
      <c r="L957" s="855"/>
      <c r="M957" s="854"/>
      <c r="N957" s="854"/>
      <c r="O957" s="854"/>
      <c r="P957" s="854"/>
      <c r="Q957" s="854"/>
      <c r="R957" s="854"/>
      <c r="S957" s="854"/>
      <c r="T957" s="854"/>
      <c r="U957" s="854"/>
      <c r="V957" s="854"/>
      <c r="W957" s="854"/>
      <c r="X957" s="855"/>
      <c r="Y957" s="854"/>
      <c r="Z957" s="854"/>
      <c r="AA957" s="854"/>
      <c r="AB957" s="854"/>
      <c r="AC957" s="854"/>
      <c r="AD957" s="854"/>
      <c r="AE957" s="854"/>
      <c r="AF957" s="854"/>
    </row>
    <row r="958">
      <c r="A958" s="854"/>
      <c r="B958" s="854"/>
      <c r="C958" s="854"/>
      <c r="D958" s="855"/>
      <c r="E958" s="855"/>
      <c r="F958" s="855"/>
      <c r="G958" s="855"/>
      <c r="H958" s="855"/>
      <c r="I958" s="855"/>
      <c r="J958" s="855"/>
      <c r="K958" s="855"/>
      <c r="L958" s="855"/>
      <c r="M958" s="854"/>
      <c r="N958" s="854"/>
      <c r="O958" s="854"/>
      <c r="P958" s="854"/>
      <c r="Q958" s="854"/>
      <c r="R958" s="854"/>
      <c r="S958" s="854"/>
      <c r="T958" s="854"/>
      <c r="U958" s="854"/>
      <c r="V958" s="854"/>
      <c r="W958" s="854"/>
      <c r="X958" s="855"/>
      <c r="Y958" s="854"/>
      <c r="Z958" s="854"/>
      <c r="AA958" s="854"/>
      <c r="AB958" s="854"/>
      <c r="AC958" s="854"/>
      <c r="AD958" s="854"/>
      <c r="AE958" s="854"/>
      <c r="AF958" s="854"/>
    </row>
    <row r="959">
      <c r="A959" s="854"/>
      <c r="B959" s="854"/>
      <c r="C959" s="854"/>
      <c r="D959" s="855"/>
      <c r="E959" s="855"/>
      <c r="F959" s="855"/>
      <c r="G959" s="855"/>
      <c r="H959" s="855"/>
      <c r="I959" s="855"/>
      <c r="J959" s="855"/>
      <c r="K959" s="855"/>
      <c r="L959" s="855"/>
      <c r="M959" s="854"/>
      <c r="N959" s="854"/>
      <c r="O959" s="854"/>
      <c r="P959" s="854"/>
      <c r="Q959" s="854"/>
      <c r="R959" s="854"/>
      <c r="S959" s="854"/>
      <c r="T959" s="854"/>
      <c r="U959" s="854"/>
      <c r="V959" s="854"/>
      <c r="W959" s="854"/>
      <c r="X959" s="855"/>
      <c r="Y959" s="854"/>
      <c r="Z959" s="854"/>
      <c r="AA959" s="854"/>
      <c r="AB959" s="854"/>
      <c r="AC959" s="854"/>
      <c r="AD959" s="854"/>
      <c r="AE959" s="854"/>
      <c r="AF959" s="854"/>
    </row>
    <row r="960">
      <c r="A960" s="854"/>
      <c r="B960" s="854"/>
      <c r="C960" s="854"/>
      <c r="D960" s="855"/>
      <c r="E960" s="855"/>
      <c r="F960" s="855"/>
      <c r="G960" s="855"/>
      <c r="H960" s="855"/>
      <c r="I960" s="855"/>
      <c r="J960" s="855"/>
      <c r="K960" s="855"/>
      <c r="L960" s="855"/>
      <c r="M960" s="854"/>
      <c r="N960" s="854"/>
      <c r="O960" s="854"/>
      <c r="P960" s="854"/>
      <c r="Q960" s="854"/>
      <c r="R960" s="854"/>
      <c r="S960" s="854"/>
      <c r="T960" s="854"/>
      <c r="U960" s="854"/>
      <c r="V960" s="854"/>
      <c r="W960" s="854"/>
      <c r="X960" s="855"/>
      <c r="Y960" s="854"/>
      <c r="Z960" s="854"/>
      <c r="AA960" s="854"/>
      <c r="AB960" s="854"/>
      <c r="AC960" s="854"/>
      <c r="AD960" s="854"/>
      <c r="AE960" s="854"/>
      <c r="AF960" s="854"/>
    </row>
    <row r="961">
      <c r="A961" s="854"/>
      <c r="B961" s="854"/>
      <c r="C961" s="854"/>
      <c r="D961" s="855"/>
      <c r="E961" s="855"/>
      <c r="F961" s="855"/>
      <c r="G961" s="855"/>
      <c r="H961" s="855"/>
      <c r="I961" s="855"/>
      <c r="J961" s="855"/>
      <c r="K961" s="855"/>
      <c r="L961" s="855"/>
      <c r="M961" s="854"/>
      <c r="N961" s="854"/>
      <c r="O961" s="854"/>
      <c r="P961" s="854"/>
      <c r="Q961" s="854"/>
      <c r="R961" s="854"/>
      <c r="S961" s="854"/>
      <c r="T961" s="854"/>
      <c r="U961" s="854"/>
      <c r="V961" s="854"/>
      <c r="W961" s="854"/>
      <c r="X961" s="855"/>
      <c r="Y961" s="854"/>
      <c r="Z961" s="854"/>
      <c r="AA961" s="854"/>
      <c r="AB961" s="854"/>
      <c r="AC961" s="854"/>
      <c r="AD961" s="854"/>
      <c r="AE961" s="854"/>
      <c r="AF961" s="854"/>
    </row>
    <row r="962">
      <c r="A962" s="854"/>
      <c r="B962" s="854"/>
      <c r="C962" s="854"/>
      <c r="D962" s="855"/>
      <c r="E962" s="855"/>
      <c r="F962" s="855"/>
      <c r="G962" s="855"/>
      <c r="H962" s="855"/>
      <c r="I962" s="855"/>
      <c r="J962" s="855"/>
      <c r="K962" s="855"/>
      <c r="L962" s="855"/>
      <c r="M962" s="854"/>
      <c r="N962" s="854"/>
      <c r="O962" s="854"/>
      <c r="P962" s="854"/>
      <c r="Q962" s="854"/>
      <c r="R962" s="854"/>
      <c r="S962" s="854"/>
      <c r="T962" s="854"/>
      <c r="U962" s="854"/>
      <c r="V962" s="854"/>
      <c r="W962" s="854"/>
      <c r="X962" s="855"/>
      <c r="Y962" s="854"/>
      <c r="Z962" s="854"/>
      <c r="AA962" s="854"/>
      <c r="AB962" s="854"/>
      <c r="AC962" s="854"/>
      <c r="AD962" s="854"/>
      <c r="AE962" s="854"/>
      <c r="AF962" s="854"/>
    </row>
    <row r="963">
      <c r="A963" s="854"/>
      <c r="B963" s="854"/>
      <c r="C963" s="854"/>
      <c r="D963" s="855"/>
      <c r="E963" s="855"/>
      <c r="F963" s="855"/>
      <c r="G963" s="855"/>
      <c r="H963" s="855"/>
      <c r="I963" s="855"/>
      <c r="J963" s="855"/>
      <c r="K963" s="855"/>
      <c r="L963" s="855"/>
      <c r="M963" s="854"/>
      <c r="N963" s="854"/>
      <c r="O963" s="854"/>
      <c r="P963" s="854"/>
      <c r="Q963" s="854"/>
      <c r="R963" s="854"/>
      <c r="S963" s="854"/>
      <c r="T963" s="854"/>
      <c r="U963" s="854"/>
      <c r="V963" s="854"/>
      <c r="W963" s="854"/>
      <c r="X963" s="855"/>
      <c r="Y963" s="854"/>
      <c r="Z963" s="854"/>
      <c r="AA963" s="854"/>
      <c r="AB963" s="854"/>
      <c r="AC963" s="854"/>
      <c r="AD963" s="854"/>
      <c r="AE963" s="854"/>
      <c r="AF963" s="854"/>
    </row>
    <row r="964">
      <c r="A964" s="854"/>
      <c r="B964" s="854"/>
      <c r="C964" s="854"/>
      <c r="D964" s="855"/>
      <c r="E964" s="855"/>
      <c r="F964" s="855"/>
      <c r="G964" s="855"/>
      <c r="H964" s="855"/>
      <c r="I964" s="855"/>
      <c r="J964" s="855"/>
      <c r="K964" s="855"/>
      <c r="L964" s="855"/>
      <c r="M964" s="854"/>
      <c r="N964" s="854"/>
      <c r="O964" s="854"/>
      <c r="P964" s="854"/>
      <c r="Q964" s="854"/>
      <c r="R964" s="854"/>
      <c r="S964" s="854"/>
      <c r="T964" s="854"/>
      <c r="U964" s="854"/>
      <c r="V964" s="854"/>
      <c r="W964" s="854"/>
      <c r="X964" s="855"/>
      <c r="Y964" s="854"/>
      <c r="Z964" s="854"/>
      <c r="AA964" s="854"/>
      <c r="AB964" s="854"/>
      <c r="AC964" s="854"/>
      <c r="AD964" s="854"/>
      <c r="AE964" s="854"/>
      <c r="AF964" s="854"/>
    </row>
    <row r="965">
      <c r="A965" s="854"/>
      <c r="B965" s="854"/>
      <c r="C965" s="854"/>
      <c r="D965" s="855"/>
      <c r="E965" s="855"/>
      <c r="F965" s="855"/>
      <c r="G965" s="855"/>
      <c r="H965" s="855"/>
      <c r="I965" s="855"/>
      <c r="J965" s="855"/>
      <c r="K965" s="855"/>
      <c r="L965" s="855"/>
      <c r="M965" s="854"/>
      <c r="N965" s="854"/>
      <c r="O965" s="854"/>
      <c r="P965" s="854"/>
      <c r="Q965" s="854"/>
      <c r="R965" s="854"/>
      <c r="S965" s="854"/>
      <c r="T965" s="854"/>
      <c r="U965" s="854"/>
      <c r="V965" s="854"/>
      <c r="W965" s="854"/>
      <c r="X965" s="855"/>
      <c r="Y965" s="854"/>
      <c r="Z965" s="854"/>
      <c r="AA965" s="854"/>
      <c r="AB965" s="854"/>
      <c r="AC965" s="854"/>
      <c r="AD965" s="854"/>
      <c r="AE965" s="854"/>
      <c r="AF965" s="854"/>
    </row>
    <row r="966">
      <c r="A966" s="854"/>
      <c r="B966" s="854"/>
      <c r="C966" s="854"/>
      <c r="D966" s="855"/>
      <c r="E966" s="855"/>
      <c r="F966" s="855"/>
      <c r="G966" s="855"/>
      <c r="H966" s="855"/>
      <c r="I966" s="855"/>
      <c r="J966" s="855"/>
      <c r="K966" s="855"/>
      <c r="L966" s="855"/>
      <c r="M966" s="854"/>
      <c r="N966" s="854"/>
      <c r="O966" s="854"/>
      <c r="P966" s="854"/>
      <c r="Q966" s="854"/>
      <c r="R966" s="854"/>
      <c r="S966" s="854"/>
      <c r="T966" s="854"/>
      <c r="U966" s="854"/>
      <c r="V966" s="854"/>
      <c r="W966" s="854"/>
      <c r="X966" s="855"/>
      <c r="Y966" s="854"/>
      <c r="Z966" s="854"/>
      <c r="AA966" s="854"/>
      <c r="AB966" s="854"/>
      <c r="AC966" s="854"/>
      <c r="AD966" s="854"/>
      <c r="AE966" s="854"/>
      <c r="AF966" s="854"/>
    </row>
    <row r="967">
      <c r="A967" s="854"/>
      <c r="B967" s="854"/>
      <c r="C967" s="854"/>
      <c r="D967" s="855"/>
      <c r="E967" s="855"/>
      <c r="F967" s="855"/>
      <c r="G967" s="855"/>
      <c r="H967" s="855"/>
      <c r="I967" s="855"/>
      <c r="J967" s="855"/>
      <c r="K967" s="855"/>
      <c r="L967" s="855"/>
      <c r="M967" s="854"/>
      <c r="N967" s="854"/>
      <c r="O967" s="854"/>
      <c r="P967" s="854"/>
      <c r="Q967" s="854"/>
      <c r="R967" s="854"/>
      <c r="S967" s="854"/>
      <c r="T967" s="854"/>
      <c r="U967" s="854"/>
      <c r="V967" s="854"/>
      <c r="W967" s="854"/>
      <c r="X967" s="855"/>
      <c r="Y967" s="854"/>
      <c r="Z967" s="854"/>
      <c r="AA967" s="854"/>
      <c r="AB967" s="854"/>
      <c r="AC967" s="854"/>
      <c r="AD967" s="854"/>
      <c r="AE967" s="854"/>
      <c r="AF967" s="854"/>
    </row>
    <row r="968">
      <c r="A968" s="854"/>
      <c r="B968" s="854"/>
      <c r="C968" s="854"/>
      <c r="D968" s="855"/>
      <c r="E968" s="855"/>
      <c r="F968" s="855"/>
      <c r="G968" s="855"/>
      <c r="H968" s="855"/>
      <c r="I968" s="855"/>
      <c r="J968" s="855"/>
      <c r="K968" s="855"/>
      <c r="L968" s="855"/>
      <c r="M968" s="854"/>
      <c r="N968" s="854"/>
      <c r="O968" s="854"/>
      <c r="P968" s="854"/>
      <c r="Q968" s="854"/>
      <c r="R968" s="854"/>
      <c r="S968" s="854"/>
      <c r="T968" s="854"/>
      <c r="U968" s="854"/>
      <c r="V968" s="854"/>
      <c r="W968" s="854"/>
      <c r="X968" s="855"/>
      <c r="Y968" s="854"/>
      <c r="Z968" s="854"/>
      <c r="AA968" s="854"/>
      <c r="AB968" s="854"/>
      <c r="AC968" s="854"/>
      <c r="AD968" s="854"/>
      <c r="AE968" s="854"/>
      <c r="AF968" s="854"/>
    </row>
    <row r="969">
      <c r="A969" s="854"/>
      <c r="B969" s="854"/>
      <c r="C969" s="854"/>
      <c r="D969" s="855"/>
      <c r="E969" s="855"/>
      <c r="F969" s="855"/>
      <c r="G969" s="855"/>
      <c r="H969" s="855"/>
      <c r="I969" s="855"/>
      <c r="J969" s="855"/>
      <c r="K969" s="855"/>
      <c r="L969" s="855"/>
      <c r="M969" s="854"/>
      <c r="N969" s="854"/>
      <c r="O969" s="854"/>
      <c r="P969" s="854"/>
      <c r="Q969" s="854"/>
      <c r="R969" s="854"/>
      <c r="S969" s="854"/>
      <c r="T969" s="854"/>
      <c r="U969" s="854"/>
      <c r="V969" s="854"/>
      <c r="W969" s="854"/>
      <c r="X969" s="855"/>
      <c r="Y969" s="854"/>
      <c r="Z969" s="854"/>
      <c r="AA969" s="854"/>
      <c r="AB969" s="854"/>
      <c r="AC969" s="854"/>
      <c r="AD969" s="854"/>
      <c r="AE969" s="854"/>
      <c r="AF969" s="854"/>
    </row>
    <row r="970">
      <c r="A970" s="854"/>
      <c r="B970" s="854"/>
      <c r="C970" s="854"/>
      <c r="D970" s="855"/>
      <c r="E970" s="855"/>
      <c r="F970" s="855"/>
      <c r="G970" s="855"/>
      <c r="H970" s="855"/>
      <c r="I970" s="855"/>
      <c r="J970" s="855"/>
      <c r="K970" s="855"/>
      <c r="L970" s="855"/>
      <c r="M970" s="854"/>
      <c r="N970" s="854"/>
      <c r="O970" s="854"/>
      <c r="P970" s="854"/>
      <c r="Q970" s="854"/>
      <c r="R970" s="854"/>
      <c r="S970" s="854"/>
      <c r="T970" s="854"/>
      <c r="U970" s="854"/>
      <c r="V970" s="854"/>
      <c r="W970" s="854"/>
      <c r="X970" s="855"/>
      <c r="Y970" s="854"/>
      <c r="Z970" s="854"/>
      <c r="AA970" s="854"/>
      <c r="AB970" s="854"/>
      <c r="AC970" s="854"/>
      <c r="AD970" s="854"/>
      <c r="AE970" s="854"/>
      <c r="AF970" s="854"/>
    </row>
    <row r="971">
      <c r="A971" s="854"/>
      <c r="B971" s="854"/>
      <c r="C971" s="854"/>
      <c r="D971" s="855"/>
      <c r="E971" s="855"/>
      <c r="F971" s="855"/>
      <c r="G971" s="855"/>
      <c r="H971" s="855"/>
      <c r="I971" s="855"/>
      <c r="J971" s="855"/>
      <c r="K971" s="855"/>
      <c r="L971" s="855"/>
      <c r="M971" s="854"/>
      <c r="N971" s="854"/>
      <c r="O971" s="854"/>
      <c r="P971" s="854"/>
      <c r="Q971" s="854"/>
      <c r="R971" s="854"/>
      <c r="S971" s="854"/>
      <c r="T971" s="854"/>
      <c r="U971" s="854"/>
      <c r="V971" s="854"/>
      <c r="W971" s="854"/>
      <c r="X971" s="855"/>
      <c r="Y971" s="854"/>
      <c r="Z971" s="854"/>
      <c r="AA971" s="854"/>
      <c r="AB971" s="854"/>
      <c r="AC971" s="854"/>
      <c r="AD971" s="854"/>
      <c r="AE971" s="854"/>
      <c r="AF971" s="854"/>
    </row>
    <row r="972">
      <c r="A972" s="854"/>
      <c r="B972" s="854"/>
      <c r="C972" s="854"/>
      <c r="D972" s="855"/>
      <c r="E972" s="855"/>
      <c r="F972" s="855"/>
      <c r="G972" s="855"/>
      <c r="H972" s="855"/>
      <c r="I972" s="855"/>
      <c r="J972" s="855"/>
      <c r="K972" s="855"/>
      <c r="L972" s="855"/>
      <c r="M972" s="854"/>
      <c r="N972" s="854"/>
      <c r="O972" s="854"/>
      <c r="P972" s="854"/>
      <c r="Q972" s="854"/>
      <c r="R972" s="854"/>
      <c r="S972" s="854"/>
      <c r="T972" s="854"/>
      <c r="U972" s="854"/>
      <c r="V972" s="854"/>
      <c r="W972" s="854"/>
      <c r="X972" s="855"/>
      <c r="Y972" s="854"/>
      <c r="Z972" s="854"/>
      <c r="AA972" s="854"/>
      <c r="AB972" s="854"/>
      <c r="AC972" s="854"/>
      <c r="AD972" s="854"/>
      <c r="AE972" s="854"/>
      <c r="AF972" s="854"/>
    </row>
    <row r="973">
      <c r="A973" s="854"/>
      <c r="B973" s="854"/>
      <c r="C973" s="854"/>
      <c r="D973" s="855"/>
      <c r="E973" s="855"/>
      <c r="F973" s="855"/>
      <c r="G973" s="855"/>
      <c r="H973" s="855"/>
      <c r="I973" s="855"/>
      <c r="J973" s="855"/>
      <c r="K973" s="855"/>
      <c r="L973" s="855"/>
      <c r="M973" s="854"/>
      <c r="N973" s="854"/>
      <c r="O973" s="854"/>
      <c r="P973" s="854"/>
      <c r="Q973" s="854"/>
      <c r="R973" s="854"/>
      <c r="S973" s="854"/>
      <c r="T973" s="854"/>
      <c r="U973" s="854"/>
      <c r="V973" s="854"/>
      <c r="W973" s="854"/>
      <c r="X973" s="855"/>
      <c r="Y973" s="854"/>
      <c r="Z973" s="854"/>
      <c r="AA973" s="854"/>
      <c r="AB973" s="854"/>
      <c r="AC973" s="854"/>
      <c r="AD973" s="854"/>
      <c r="AE973" s="854"/>
      <c r="AF973" s="854"/>
    </row>
    <row r="974">
      <c r="A974" s="854"/>
      <c r="B974" s="854"/>
      <c r="C974" s="854"/>
      <c r="D974" s="855"/>
      <c r="E974" s="855"/>
      <c r="F974" s="855"/>
      <c r="G974" s="855"/>
      <c r="H974" s="855"/>
      <c r="I974" s="855"/>
      <c r="J974" s="855"/>
      <c r="K974" s="855"/>
      <c r="L974" s="855"/>
      <c r="M974" s="854"/>
      <c r="N974" s="854"/>
      <c r="O974" s="854"/>
      <c r="P974" s="854"/>
      <c r="Q974" s="854"/>
      <c r="R974" s="854"/>
      <c r="S974" s="854"/>
      <c r="T974" s="854"/>
      <c r="U974" s="854"/>
      <c r="V974" s="854"/>
      <c r="W974" s="854"/>
      <c r="X974" s="855"/>
      <c r="Y974" s="854"/>
      <c r="Z974" s="854"/>
      <c r="AA974" s="854"/>
      <c r="AB974" s="854"/>
      <c r="AC974" s="854"/>
      <c r="AD974" s="854"/>
      <c r="AE974" s="854"/>
      <c r="AF974" s="854"/>
    </row>
    <row r="975">
      <c r="A975" s="854"/>
      <c r="B975" s="854"/>
      <c r="C975" s="854"/>
      <c r="D975" s="855"/>
      <c r="E975" s="855"/>
      <c r="F975" s="855"/>
      <c r="G975" s="855"/>
      <c r="H975" s="855"/>
      <c r="I975" s="855"/>
      <c r="J975" s="855"/>
      <c r="K975" s="855"/>
      <c r="L975" s="855"/>
      <c r="M975" s="854"/>
      <c r="N975" s="854"/>
      <c r="O975" s="854"/>
      <c r="P975" s="854"/>
      <c r="Q975" s="854"/>
      <c r="R975" s="854"/>
      <c r="S975" s="854"/>
      <c r="T975" s="854"/>
      <c r="U975" s="854"/>
      <c r="V975" s="854"/>
      <c r="W975" s="854"/>
      <c r="X975" s="855"/>
      <c r="Y975" s="854"/>
      <c r="Z975" s="854"/>
      <c r="AA975" s="854"/>
      <c r="AB975" s="854"/>
      <c r="AC975" s="854"/>
      <c r="AD975" s="854"/>
      <c r="AE975" s="854"/>
      <c r="AF975" s="854"/>
    </row>
    <row r="976">
      <c r="A976" s="854"/>
      <c r="B976" s="854"/>
      <c r="C976" s="854"/>
      <c r="D976" s="855"/>
      <c r="E976" s="855"/>
      <c r="F976" s="855"/>
      <c r="G976" s="855"/>
      <c r="H976" s="855"/>
      <c r="I976" s="855"/>
      <c r="J976" s="855"/>
      <c r="K976" s="855"/>
      <c r="L976" s="855"/>
      <c r="M976" s="854"/>
      <c r="N976" s="854"/>
      <c r="O976" s="854"/>
      <c r="P976" s="854"/>
      <c r="Q976" s="854"/>
      <c r="R976" s="854"/>
      <c r="S976" s="854"/>
      <c r="T976" s="854"/>
      <c r="U976" s="854"/>
      <c r="V976" s="854"/>
      <c r="W976" s="854"/>
      <c r="X976" s="855"/>
      <c r="Y976" s="854"/>
      <c r="Z976" s="854"/>
      <c r="AA976" s="854"/>
      <c r="AB976" s="854"/>
      <c r="AC976" s="854"/>
      <c r="AD976" s="854"/>
      <c r="AE976" s="854"/>
      <c r="AF976" s="854"/>
    </row>
    <row r="977">
      <c r="A977" s="854"/>
      <c r="B977" s="854"/>
      <c r="C977" s="854"/>
      <c r="D977" s="855"/>
      <c r="E977" s="855"/>
      <c r="F977" s="855"/>
      <c r="G977" s="855"/>
      <c r="H977" s="855"/>
      <c r="I977" s="855"/>
      <c r="J977" s="855"/>
      <c r="K977" s="855"/>
      <c r="L977" s="855"/>
      <c r="M977" s="854"/>
      <c r="N977" s="854"/>
      <c r="O977" s="854"/>
      <c r="P977" s="854"/>
      <c r="Q977" s="854"/>
      <c r="R977" s="854"/>
      <c r="S977" s="854"/>
      <c r="T977" s="854"/>
      <c r="U977" s="854"/>
      <c r="V977" s="854"/>
      <c r="W977" s="854"/>
      <c r="X977" s="855"/>
      <c r="Y977" s="854"/>
      <c r="Z977" s="854"/>
      <c r="AA977" s="854"/>
      <c r="AB977" s="854"/>
      <c r="AC977" s="854"/>
      <c r="AD977" s="854"/>
      <c r="AE977" s="854"/>
      <c r="AF977" s="854"/>
    </row>
    <row r="978">
      <c r="A978" s="854"/>
      <c r="B978" s="854"/>
      <c r="C978" s="854"/>
      <c r="D978" s="855"/>
      <c r="E978" s="855"/>
      <c r="F978" s="855"/>
      <c r="G978" s="855"/>
      <c r="H978" s="855"/>
      <c r="I978" s="855"/>
      <c r="J978" s="855"/>
      <c r="K978" s="855"/>
      <c r="L978" s="855"/>
      <c r="M978" s="854"/>
      <c r="N978" s="854"/>
      <c r="O978" s="854"/>
      <c r="P978" s="854"/>
      <c r="Q978" s="854"/>
      <c r="R978" s="854"/>
      <c r="S978" s="854"/>
      <c r="T978" s="854"/>
      <c r="U978" s="854"/>
      <c r="V978" s="854"/>
      <c r="W978" s="854"/>
      <c r="X978" s="855"/>
      <c r="Y978" s="854"/>
      <c r="Z978" s="854"/>
      <c r="AA978" s="854"/>
      <c r="AB978" s="854"/>
      <c r="AC978" s="854"/>
      <c r="AD978" s="854"/>
      <c r="AE978" s="854"/>
      <c r="AF978" s="854"/>
    </row>
    <row r="979">
      <c r="A979" s="854"/>
      <c r="B979" s="854"/>
      <c r="C979" s="854"/>
      <c r="D979" s="855"/>
      <c r="E979" s="855"/>
      <c r="F979" s="855"/>
      <c r="G979" s="855"/>
      <c r="H979" s="855"/>
      <c r="I979" s="855"/>
      <c r="J979" s="855"/>
      <c r="K979" s="855"/>
      <c r="L979" s="855"/>
      <c r="M979" s="854"/>
      <c r="N979" s="854"/>
      <c r="O979" s="854"/>
      <c r="P979" s="854"/>
      <c r="Q979" s="854"/>
      <c r="R979" s="854"/>
      <c r="S979" s="854"/>
      <c r="T979" s="854"/>
      <c r="U979" s="854"/>
      <c r="V979" s="854"/>
      <c r="W979" s="854"/>
      <c r="X979" s="855"/>
      <c r="Y979" s="854"/>
      <c r="Z979" s="854"/>
      <c r="AA979" s="854"/>
      <c r="AB979" s="854"/>
      <c r="AC979" s="854"/>
      <c r="AD979" s="854"/>
      <c r="AE979" s="854"/>
      <c r="AF979" s="854"/>
    </row>
    <row r="980">
      <c r="A980" s="854"/>
      <c r="B980" s="854"/>
      <c r="C980" s="854"/>
      <c r="D980" s="855"/>
      <c r="E980" s="855"/>
      <c r="F980" s="855"/>
      <c r="G980" s="855"/>
      <c r="H980" s="855"/>
      <c r="I980" s="855"/>
      <c r="J980" s="855"/>
      <c r="K980" s="855"/>
      <c r="L980" s="855"/>
      <c r="M980" s="854"/>
      <c r="N980" s="854"/>
      <c r="O980" s="854"/>
      <c r="P980" s="854"/>
      <c r="Q980" s="854"/>
      <c r="R980" s="854"/>
      <c r="S980" s="854"/>
      <c r="T980" s="854"/>
      <c r="U980" s="854"/>
      <c r="V980" s="854"/>
      <c r="W980" s="854"/>
      <c r="X980" s="855"/>
      <c r="Y980" s="854"/>
      <c r="Z980" s="854"/>
      <c r="AA980" s="854"/>
      <c r="AB980" s="854"/>
      <c r="AC980" s="854"/>
      <c r="AD980" s="854"/>
      <c r="AE980" s="854"/>
      <c r="AF980" s="854"/>
    </row>
    <row r="981">
      <c r="A981" s="854"/>
      <c r="B981" s="854"/>
      <c r="C981" s="854"/>
      <c r="D981" s="855"/>
      <c r="E981" s="855"/>
      <c r="F981" s="855"/>
      <c r="G981" s="855"/>
      <c r="H981" s="855"/>
      <c r="I981" s="855"/>
      <c r="J981" s="855"/>
      <c r="K981" s="855"/>
      <c r="L981" s="855"/>
      <c r="M981" s="854"/>
      <c r="N981" s="854"/>
      <c r="O981" s="854"/>
      <c r="P981" s="854"/>
      <c r="Q981" s="854"/>
      <c r="R981" s="854"/>
      <c r="S981" s="854"/>
      <c r="T981" s="854"/>
      <c r="U981" s="854"/>
      <c r="V981" s="854"/>
      <c r="W981" s="854"/>
      <c r="X981" s="855"/>
      <c r="Y981" s="854"/>
      <c r="Z981" s="854"/>
      <c r="AA981" s="854"/>
      <c r="AB981" s="854"/>
      <c r="AC981" s="854"/>
      <c r="AD981" s="854"/>
      <c r="AE981" s="854"/>
      <c r="AF981" s="854"/>
    </row>
    <row r="982">
      <c r="A982" s="854"/>
      <c r="B982" s="854"/>
      <c r="C982" s="854"/>
      <c r="D982" s="855"/>
      <c r="E982" s="855"/>
      <c r="F982" s="855"/>
      <c r="G982" s="855"/>
      <c r="H982" s="855"/>
      <c r="I982" s="855"/>
      <c r="J982" s="855"/>
      <c r="K982" s="855"/>
      <c r="L982" s="855"/>
      <c r="M982" s="854"/>
      <c r="N982" s="854"/>
      <c r="O982" s="854"/>
      <c r="P982" s="854"/>
      <c r="Q982" s="854"/>
      <c r="R982" s="854"/>
      <c r="S982" s="854"/>
      <c r="T982" s="854"/>
      <c r="U982" s="854"/>
      <c r="V982" s="854"/>
      <c r="W982" s="854"/>
      <c r="X982" s="855"/>
      <c r="Y982" s="854"/>
      <c r="Z982" s="854"/>
      <c r="AA982" s="854"/>
      <c r="AB982" s="854"/>
      <c r="AC982" s="854"/>
      <c r="AD982" s="854"/>
      <c r="AE982" s="854"/>
      <c r="AF982" s="854"/>
    </row>
    <row r="983">
      <c r="A983" s="854"/>
      <c r="B983" s="854"/>
      <c r="C983" s="854"/>
      <c r="D983" s="855"/>
      <c r="E983" s="855"/>
      <c r="F983" s="855"/>
      <c r="G983" s="855"/>
      <c r="H983" s="855"/>
      <c r="I983" s="855"/>
      <c r="J983" s="855"/>
      <c r="K983" s="855"/>
      <c r="L983" s="855"/>
      <c r="M983" s="854"/>
      <c r="N983" s="854"/>
      <c r="O983" s="854"/>
      <c r="P983" s="854"/>
      <c r="Q983" s="854"/>
      <c r="R983" s="854"/>
      <c r="S983" s="854"/>
      <c r="T983" s="854"/>
      <c r="U983" s="854"/>
      <c r="V983" s="854"/>
      <c r="W983" s="854"/>
      <c r="X983" s="855"/>
      <c r="Y983" s="854"/>
      <c r="Z983" s="854"/>
      <c r="AA983" s="854"/>
      <c r="AB983" s="854"/>
      <c r="AC983" s="854"/>
      <c r="AD983" s="854"/>
      <c r="AE983" s="854"/>
      <c r="AF983" s="854"/>
    </row>
    <row r="984">
      <c r="A984" s="854"/>
      <c r="B984" s="854"/>
      <c r="C984" s="854"/>
      <c r="D984" s="855"/>
      <c r="E984" s="855"/>
      <c r="F984" s="855"/>
      <c r="G984" s="855"/>
      <c r="H984" s="855"/>
      <c r="I984" s="855"/>
      <c r="J984" s="855"/>
      <c r="K984" s="855"/>
      <c r="L984" s="855"/>
      <c r="M984" s="854"/>
      <c r="N984" s="854"/>
      <c r="O984" s="854"/>
      <c r="P984" s="854"/>
      <c r="Q984" s="854"/>
      <c r="R984" s="854"/>
      <c r="S984" s="854"/>
      <c r="T984" s="854"/>
      <c r="U984" s="854"/>
      <c r="V984" s="854"/>
      <c r="W984" s="854"/>
      <c r="X984" s="855"/>
      <c r="Y984" s="854"/>
      <c r="Z984" s="854"/>
      <c r="AA984" s="854"/>
      <c r="AB984" s="854"/>
      <c r="AC984" s="854"/>
      <c r="AD984" s="854"/>
      <c r="AE984" s="854"/>
      <c r="AF984" s="854"/>
    </row>
    <row r="985">
      <c r="A985" s="854"/>
      <c r="B985" s="854"/>
      <c r="C985" s="854"/>
      <c r="D985" s="855"/>
      <c r="E985" s="855"/>
      <c r="F985" s="855"/>
      <c r="G985" s="855"/>
      <c r="H985" s="855"/>
      <c r="I985" s="855"/>
      <c r="J985" s="855"/>
      <c r="K985" s="855"/>
      <c r="L985" s="855"/>
      <c r="M985" s="854"/>
      <c r="N985" s="854"/>
      <c r="O985" s="854"/>
      <c r="P985" s="854"/>
      <c r="Q985" s="854"/>
      <c r="R985" s="854"/>
      <c r="S985" s="854"/>
      <c r="T985" s="854"/>
      <c r="U985" s="854"/>
      <c r="V985" s="854"/>
      <c r="W985" s="854"/>
      <c r="X985" s="855"/>
      <c r="Y985" s="854"/>
      <c r="Z985" s="854"/>
      <c r="AA985" s="854"/>
      <c r="AB985" s="854"/>
      <c r="AC985" s="854"/>
      <c r="AD985" s="854"/>
      <c r="AE985" s="854"/>
      <c r="AF985" s="854"/>
    </row>
    <row r="986">
      <c r="A986" s="854"/>
      <c r="B986" s="854"/>
      <c r="C986" s="854"/>
      <c r="D986" s="855"/>
      <c r="E986" s="855"/>
      <c r="F986" s="855"/>
      <c r="G986" s="855"/>
      <c r="H986" s="855"/>
      <c r="I986" s="855"/>
      <c r="J986" s="855"/>
      <c r="K986" s="855"/>
      <c r="L986" s="855"/>
      <c r="M986" s="854"/>
      <c r="N986" s="854"/>
      <c r="O986" s="854"/>
      <c r="P986" s="854"/>
      <c r="Q986" s="854"/>
      <c r="R986" s="854"/>
      <c r="S986" s="854"/>
      <c r="T986" s="854"/>
      <c r="U986" s="854"/>
      <c r="V986" s="854"/>
      <c r="W986" s="854"/>
      <c r="X986" s="855"/>
      <c r="Y986" s="854"/>
      <c r="Z986" s="854"/>
      <c r="AA986" s="854"/>
      <c r="AB986" s="854"/>
      <c r="AC986" s="854"/>
      <c r="AD986" s="854"/>
      <c r="AE986" s="854"/>
      <c r="AF986" s="854"/>
    </row>
    <row r="987">
      <c r="A987" s="854"/>
      <c r="B987" s="854"/>
      <c r="C987" s="854"/>
      <c r="D987" s="855"/>
      <c r="E987" s="855"/>
      <c r="F987" s="855"/>
      <c r="G987" s="855"/>
      <c r="H987" s="855"/>
      <c r="I987" s="855"/>
      <c r="J987" s="855"/>
      <c r="K987" s="855"/>
      <c r="L987" s="855"/>
      <c r="M987" s="854"/>
      <c r="N987" s="854"/>
      <c r="O987" s="854"/>
      <c r="P987" s="854"/>
      <c r="Q987" s="854"/>
      <c r="R987" s="854"/>
      <c r="S987" s="854"/>
      <c r="T987" s="854"/>
      <c r="U987" s="854"/>
      <c r="V987" s="854"/>
      <c r="W987" s="854"/>
      <c r="X987" s="855"/>
      <c r="Y987" s="854"/>
      <c r="Z987" s="854"/>
      <c r="AA987" s="854"/>
      <c r="AB987" s="854"/>
      <c r="AC987" s="854"/>
      <c r="AD987" s="854"/>
      <c r="AE987" s="854"/>
      <c r="AF987" s="854"/>
    </row>
    <row r="988">
      <c r="A988" s="854"/>
      <c r="B988" s="854"/>
      <c r="C988" s="854"/>
      <c r="D988" s="855"/>
      <c r="E988" s="855"/>
      <c r="F988" s="855"/>
      <c r="G988" s="855"/>
      <c r="H988" s="855"/>
      <c r="I988" s="855"/>
      <c r="J988" s="855"/>
      <c r="K988" s="855"/>
      <c r="L988" s="855"/>
      <c r="M988" s="854"/>
      <c r="N988" s="854"/>
      <c r="O988" s="854"/>
      <c r="P988" s="854"/>
      <c r="Q988" s="854"/>
      <c r="R988" s="854"/>
      <c r="S988" s="854"/>
      <c r="T988" s="854"/>
      <c r="U988" s="854"/>
      <c r="V988" s="854"/>
      <c r="W988" s="854"/>
      <c r="X988" s="855"/>
      <c r="Y988" s="854"/>
      <c r="Z988" s="854"/>
      <c r="AA988" s="854"/>
      <c r="AB988" s="854"/>
      <c r="AC988" s="854"/>
      <c r="AD988" s="854"/>
      <c r="AE988" s="854"/>
      <c r="AF988" s="854"/>
    </row>
    <row r="989">
      <c r="A989" s="854"/>
      <c r="B989" s="854"/>
      <c r="C989" s="854"/>
      <c r="D989" s="855"/>
      <c r="E989" s="855"/>
      <c r="F989" s="855"/>
      <c r="G989" s="855"/>
      <c r="H989" s="855"/>
      <c r="I989" s="855"/>
      <c r="J989" s="855"/>
      <c r="K989" s="855"/>
      <c r="L989" s="855"/>
      <c r="M989" s="854"/>
      <c r="N989" s="854"/>
      <c r="O989" s="854"/>
      <c r="P989" s="854"/>
      <c r="Q989" s="854"/>
      <c r="R989" s="854"/>
      <c r="S989" s="854"/>
      <c r="T989" s="854"/>
      <c r="U989" s="854"/>
      <c r="V989" s="854"/>
      <c r="W989" s="854"/>
      <c r="X989" s="855"/>
      <c r="Y989" s="854"/>
      <c r="Z989" s="854"/>
      <c r="AA989" s="854"/>
      <c r="AB989" s="854"/>
      <c r="AC989" s="854"/>
      <c r="AD989" s="854"/>
      <c r="AE989" s="854"/>
      <c r="AF989" s="854"/>
    </row>
    <row r="990">
      <c r="A990" s="854"/>
      <c r="B990" s="854"/>
      <c r="C990" s="854"/>
      <c r="D990" s="855"/>
      <c r="E990" s="855"/>
      <c r="F990" s="855"/>
      <c r="G990" s="855"/>
      <c r="H990" s="855"/>
      <c r="I990" s="855"/>
      <c r="J990" s="855"/>
      <c r="K990" s="855"/>
      <c r="L990" s="855"/>
      <c r="M990" s="854"/>
      <c r="N990" s="854"/>
      <c r="O990" s="854"/>
      <c r="P990" s="854"/>
      <c r="Q990" s="854"/>
      <c r="R990" s="854"/>
      <c r="S990" s="854"/>
      <c r="T990" s="854"/>
      <c r="U990" s="854"/>
      <c r="V990" s="854"/>
      <c r="W990" s="854"/>
      <c r="X990" s="855"/>
      <c r="Y990" s="854"/>
      <c r="Z990" s="854"/>
      <c r="AA990" s="854"/>
      <c r="AB990" s="854"/>
      <c r="AC990" s="854"/>
      <c r="AD990" s="854"/>
      <c r="AE990" s="854"/>
      <c r="AF990" s="854"/>
    </row>
    <row r="991">
      <c r="A991" s="854"/>
      <c r="B991" s="854"/>
      <c r="C991" s="854"/>
      <c r="D991" s="855"/>
      <c r="E991" s="855"/>
      <c r="F991" s="855"/>
      <c r="G991" s="855"/>
      <c r="H991" s="855"/>
      <c r="I991" s="855"/>
      <c r="J991" s="855"/>
      <c r="K991" s="855"/>
      <c r="L991" s="855"/>
      <c r="M991" s="854"/>
      <c r="N991" s="854"/>
      <c r="O991" s="854"/>
      <c r="P991" s="854"/>
      <c r="Q991" s="854"/>
      <c r="R991" s="854"/>
      <c r="S991" s="854"/>
      <c r="T991" s="854"/>
      <c r="U991" s="854"/>
      <c r="V991" s="854"/>
      <c r="W991" s="854"/>
      <c r="X991" s="855"/>
      <c r="Y991" s="854"/>
      <c r="Z991" s="854"/>
      <c r="AA991" s="854"/>
      <c r="AB991" s="854"/>
      <c r="AC991" s="854"/>
      <c r="AD991" s="854"/>
      <c r="AE991" s="854"/>
      <c r="AF991" s="854"/>
    </row>
    <row r="992">
      <c r="A992" s="854"/>
      <c r="B992" s="854"/>
      <c r="C992" s="854"/>
      <c r="D992" s="855"/>
      <c r="E992" s="855"/>
      <c r="F992" s="855"/>
      <c r="G992" s="855"/>
      <c r="H992" s="855"/>
      <c r="I992" s="855"/>
      <c r="J992" s="855"/>
      <c r="K992" s="855"/>
      <c r="L992" s="855"/>
      <c r="M992" s="854"/>
      <c r="N992" s="854"/>
      <c r="O992" s="854"/>
      <c r="P992" s="854"/>
      <c r="Q992" s="854"/>
      <c r="R992" s="854"/>
      <c r="S992" s="854"/>
      <c r="T992" s="854"/>
      <c r="U992" s="854"/>
      <c r="V992" s="854"/>
      <c r="W992" s="854"/>
      <c r="X992" s="855"/>
      <c r="Y992" s="854"/>
      <c r="Z992" s="854"/>
      <c r="AA992" s="854"/>
      <c r="AB992" s="854"/>
      <c r="AC992" s="854"/>
      <c r="AD992" s="854"/>
      <c r="AE992" s="854"/>
      <c r="AF992" s="854"/>
    </row>
    <row r="993">
      <c r="A993" s="854"/>
      <c r="B993" s="854"/>
      <c r="C993" s="854"/>
      <c r="D993" s="855"/>
      <c r="E993" s="855"/>
      <c r="F993" s="855"/>
      <c r="G993" s="855"/>
      <c r="H993" s="855"/>
      <c r="I993" s="855"/>
      <c r="J993" s="855"/>
      <c r="K993" s="855"/>
      <c r="L993" s="855"/>
      <c r="M993" s="854"/>
      <c r="N993" s="854"/>
      <c r="O993" s="854"/>
      <c r="P993" s="854"/>
      <c r="Q993" s="854"/>
      <c r="R993" s="854"/>
      <c r="S993" s="854"/>
      <c r="T993" s="854"/>
      <c r="U993" s="854"/>
      <c r="V993" s="854"/>
      <c r="W993" s="854"/>
      <c r="X993" s="855"/>
      <c r="Y993" s="854"/>
      <c r="Z993" s="854"/>
      <c r="AA993" s="854"/>
      <c r="AB993" s="854"/>
      <c r="AC993" s="854"/>
      <c r="AD993" s="854"/>
      <c r="AE993" s="854"/>
      <c r="AF993" s="854"/>
    </row>
    <row r="994">
      <c r="A994" s="854"/>
      <c r="B994" s="854"/>
      <c r="C994" s="854"/>
      <c r="D994" s="855"/>
      <c r="E994" s="855"/>
      <c r="F994" s="855"/>
      <c r="G994" s="855"/>
      <c r="H994" s="855"/>
      <c r="I994" s="855"/>
      <c r="J994" s="855"/>
      <c r="K994" s="855"/>
      <c r="L994" s="855"/>
      <c r="M994" s="854"/>
      <c r="N994" s="854"/>
      <c r="O994" s="854"/>
      <c r="P994" s="854"/>
      <c r="Q994" s="854"/>
      <c r="R994" s="854"/>
      <c r="S994" s="854"/>
      <c r="T994" s="854"/>
      <c r="U994" s="854"/>
      <c r="V994" s="854"/>
      <c r="W994" s="854"/>
      <c r="X994" s="855"/>
      <c r="Y994" s="854"/>
      <c r="Z994" s="854"/>
      <c r="AA994" s="854"/>
      <c r="AB994" s="854"/>
      <c r="AC994" s="854"/>
      <c r="AD994" s="854"/>
      <c r="AE994" s="854"/>
      <c r="AF994" s="854"/>
    </row>
    <row r="995">
      <c r="A995" s="854"/>
      <c r="B995" s="854"/>
      <c r="C995" s="854"/>
      <c r="D995" s="855"/>
      <c r="E995" s="855"/>
      <c r="F995" s="855"/>
      <c r="G995" s="855"/>
      <c r="H995" s="855"/>
      <c r="I995" s="855"/>
      <c r="J995" s="855"/>
      <c r="K995" s="855"/>
      <c r="L995" s="855"/>
      <c r="M995" s="854"/>
      <c r="N995" s="854"/>
      <c r="O995" s="854"/>
      <c r="P995" s="854"/>
      <c r="Q995" s="854"/>
      <c r="R995" s="854"/>
      <c r="S995" s="854"/>
      <c r="T995" s="854"/>
      <c r="U995" s="854"/>
      <c r="V995" s="854"/>
      <c r="W995" s="854"/>
      <c r="X995" s="855"/>
      <c r="Y995" s="854"/>
      <c r="Z995" s="854"/>
      <c r="AA995" s="854"/>
      <c r="AB995" s="854"/>
      <c r="AC995" s="854"/>
      <c r="AD995" s="854"/>
      <c r="AE995" s="854"/>
      <c r="AF995" s="854"/>
    </row>
    <row r="996">
      <c r="A996" s="854"/>
      <c r="B996" s="854"/>
      <c r="C996" s="854"/>
      <c r="D996" s="855"/>
      <c r="E996" s="855"/>
      <c r="F996" s="855"/>
      <c r="G996" s="855"/>
      <c r="H996" s="855"/>
      <c r="I996" s="855"/>
      <c r="J996" s="855"/>
      <c r="K996" s="855"/>
      <c r="L996" s="855"/>
      <c r="M996" s="854"/>
      <c r="N996" s="854"/>
      <c r="O996" s="854"/>
      <c r="P996" s="854"/>
      <c r="Q996" s="854"/>
      <c r="R996" s="854"/>
      <c r="S996" s="854"/>
      <c r="T996" s="854"/>
      <c r="U996" s="854"/>
      <c r="V996" s="854"/>
      <c r="W996" s="854"/>
      <c r="X996" s="855"/>
      <c r="Y996" s="854"/>
      <c r="Z996" s="854"/>
      <c r="AA996" s="854"/>
      <c r="AB996" s="854"/>
      <c r="AC996" s="854"/>
      <c r="AD996" s="854"/>
      <c r="AE996" s="854"/>
      <c r="AF996" s="854"/>
    </row>
    <row r="997">
      <c r="A997" s="854"/>
      <c r="B997" s="854"/>
      <c r="C997" s="854"/>
      <c r="D997" s="855"/>
      <c r="E997" s="855"/>
      <c r="F997" s="855"/>
      <c r="G997" s="855"/>
      <c r="H997" s="855"/>
      <c r="I997" s="855"/>
      <c r="J997" s="855"/>
      <c r="K997" s="855"/>
      <c r="L997" s="855"/>
      <c r="M997" s="854"/>
      <c r="N997" s="854"/>
      <c r="O997" s="854"/>
      <c r="P997" s="854"/>
      <c r="Q997" s="854"/>
      <c r="R997" s="854"/>
      <c r="S997" s="854"/>
      <c r="T997" s="854"/>
      <c r="U997" s="854"/>
      <c r="V997" s="854"/>
      <c r="W997" s="854"/>
      <c r="X997" s="855"/>
      <c r="Y997" s="854"/>
      <c r="Z997" s="854"/>
      <c r="AA997" s="854"/>
      <c r="AB997" s="854"/>
      <c r="AC997" s="854"/>
      <c r="AD997" s="854"/>
      <c r="AE997" s="854"/>
      <c r="AF997" s="854"/>
    </row>
    <row r="998">
      <c r="A998" s="854"/>
      <c r="B998" s="854"/>
      <c r="C998" s="854"/>
      <c r="D998" s="855"/>
      <c r="E998" s="855"/>
      <c r="F998" s="855"/>
      <c r="G998" s="855"/>
      <c r="H998" s="855"/>
      <c r="I998" s="855"/>
      <c r="J998" s="855"/>
      <c r="K998" s="855"/>
      <c r="L998" s="855"/>
      <c r="M998" s="854"/>
      <c r="N998" s="854"/>
      <c r="O998" s="854"/>
      <c r="P998" s="854"/>
      <c r="Q998" s="854"/>
      <c r="R998" s="854"/>
      <c r="S998" s="854"/>
      <c r="T998" s="854"/>
      <c r="U998" s="854"/>
      <c r="V998" s="854"/>
      <c r="W998" s="854"/>
      <c r="X998" s="855"/>
      <c r="Y998" s="854"/>
      <c r="Z998" s="854"/>
      <c r="AA998" s="854"/>
      <c r="AB998" s="854"/>
      <c r="AC998" s="854"/>
      <c r="AD998" s="854"/>
      <c r="AE998" s="854"/>
      <c r="AF998" s="854"/>
    </row>
    <row r="999">
      <c r="A999" s="854"/>
      <c r="B999" s="854"/>
      <c r="C999" s="854"/>
      <c r="D999" s="855"/>
      <c r="E999" s="855"/>
      <c r="F999" s="855"/>
      <c r="G999" s="855"/>
      <c r="H999" s="855"/>
      <c r="I999" s="855"/>
      <c r="J999" s="855"/>
      <c r="K999" s="855"/>
      <c r="L999" s="855"/>
      <c r="M999" s="854"/>
      <c r="N999" s="854"/>
      <c r="O999" s="854"/>
      <c r="P999" s="854"/>
      <c r="Q999" s="854"/>
      <c r="R999" s="854"/>
      <c r="S999" s="854"/>
      <c r="T999" s="854"/>
      <c r="U999" s="854"/>
      <c r="V999" s="854"/>
      <c r="W999" s="854"/>
      <c r="X999" s="855"/>
      <c r="Y999" s="854"/>
      <c r="Z999" s="854"/>
      <c r="AA999" s="854"/>
      <c r="AB999" s="854"/>
      <c r="AC999" s="854"/>
      <c r="AD999" s="854"/>
      <c r="AE999" s="854"/>
      <c r="AF999" s="854"/>
    </row>
    <row r="1000">
      <c r="A1000" s="854"/>
      <c r="B1000" s="854"/>
      <c r="C1000" s="854"/>
      <c r="D1000" s="855"/>
      <c r="E1000" s="855"/>
      <c r="F1000" s="855"/>
      <c r="G1000" s="855"/>
      <c r="H1000" s="855"/>
      <c r="I1000" s="855"/>
      <c r="J1000" s="855"/>
      <c r="K1000" s="855"/>
      <c r="L1000" s="855"/>
      <c r="M1000" s="854"/>
      <c r="N1000" s="854"/>
      <c r="O1000" s="854"/>
      <c r="P1000" s="854"/>
      <c r="Q1000" s="854"/>
      <c r="R1000" s="854"/>
      <c r="S1000" s="854"/>
      <c r="T1000" s="854"/>
      <c r="U1000" s="854"/>
      <c r="V1000" s="854"/>
      <c r="W1000" s="854"/>
      <c r="X1000" s="855"/>
      <c r="Y1000" s="854"/>
      <c r="Z1000" s="854"/>
      <c r="AA1000" s="854"/>
      <c r="AB1000" s="854"/>
      <c r="AC1000" s="854"/>
      <c r="AD1000" s="854"/>
      <c r="AE1000" s="854"/>
      <c r="AF1000" s="854"/>
    </row>
    <row r="1001">
      <c r="A1001" s="854"/>
      <c r="B1001" s="854"/>
      <c r="C1001" s="854"/>
      <c r="D1001" s="855"/>
      <c r="E1001" s="855"/>
      <c r="F1001" s="855"/>
      <c r="G1001" s="855"/>
      <c r="H1001" s="855"/>
      <c r="I1001" s="855"/>
      <c r="J1001" s="855"/>
      <c r="K1001" s="855"/>
      <c r="L1001" s="855"/>
      <c r="M1001" s="854"/>
      <c r="N1001" s="854"/>
      <c r="O1001" s="854"/>
      <c r="P1001" s="854"/>
      <c r="Q1001" s="854"/>
      <c r="R1001" s="854"/>
      <c r="S1001" s="854"/>
      <c r="T1001" s="854"/>
      <c r="U1001" s="854"/>
      <c r="V1001" s="854"/>
      <c r="W1001" s="854"/>
      <c r="X1001" s="855"/>
      <c r="Y1001" s="854"/>
      <c r="Z1001" s="854"/>
      <c r="AA1001" s="854"/>
      <c r="AB1001" s="854"/>
      <c r="AC1001" s="854"/>
      <c r="AD1001" s="854"/>
      <c r="AE1001" s="854"/>
      <c r="AF1001" s="854"/>
    </row>
    <row r="1002">
      <c r="A1002" s="854"/>
      <c r="B1002" s="854"/>
      <c r="C1002" s="854"/>
      <c r="D1002" s="855"/>
      <c r="E1002" s="855"/>
      <c r="F1002" s="855"/>
      <c r="G1002" s="855"/>
      <c r="H1002" s="855"/>
      <c r="I1002" s="855"/>
      <c r="J1002" s="855"/>
      <c r="K1002" s="855"/>
      <c r="L1002" s="855"/>
      <c r="M1002" s="854"/>
      <c r="N1002" s="854"/>
      <c r="O1002" s="854"/>
      <c r="P1002" s="854"/>
      <c r="Q1002" s="854"/>
      <c r="R1002" s="854"/>
      <c r="S1002" s="854"/>
      <c r="T1002" s="854"/>
      <c r="U1002" s="854"/>
      <c r="V1002" s="854"/>
      <c r="W1002" s="854"/>
      <c r="X1002" s="855"/>
      <c r="Y1002" s="854"/>
      <c r="Z1002" s="854"/>
      <c r="AA1002" s="854"/>
      <c r="AB1002" s="854"/>
      <c r="AC1002" s="854"/>
      <c r="AD1002" s="854"/>
      <c r="AE1002" s="854"/>
      <c r="AF1002" s="854"/>
    </row>
    <row r="1003">
      <c r="A1003" s="854"/>
      <c r="B1003" s="854"/>
      <c r="C1003" s="854"/>
      <c r="D1003" s="855"/>
      <c r="E1003" s="855"/>
      <c r="F1003" s="855"/>
      <c r="G1003" s="855"/>
      <c r="H1003" s="855"/>
      <c r="I1003" s="855"/>
      <c r="J1003" s="855"/>
      <c r="K1003" s="855"/>
      <c r="L1003" s="855"/>
      <c r="M1003" s="854"/>
      <c r="N1003" s="854"/>
      <c r="O1003" s="854"/>
      <c r="P1003" s="854"/>
      <c r="Q1003" s="854"/>
      <c r="R1003" s="854"/>
      <c r="S1003" s="854"/>
      <c r="T1003" s="854"/>
      <c r="U1003" s="854"/>
      <c r="V1003" s="854"/>
      <c r="W1003" s="854"/>
      <c r="X1003" s="855"/>
      <c r="Y1003" s="854"/>
      <c r="Z1003" s="854"/>
      <c r="AA1003" s="854"/>
      <c r="AB1003" s="854"/>
      <c r="AC1003" s="854"/>
      <c r="AD1003" s="854"/>
      <c r="AE1003" s="854"/>
      <c r="AF1003" s="854"/>
    </row>
    <row r="1004">
      <c r="A1004" s="854"/>
      <c r="B1004" s="854"/>
      <c r="C1004" s="854"/>
      <c r="D1004" s="855"/>
      <c r="E1004" s="855"/>
      <c r="F1004" s="855"/>
      <c r="G1004" s="855"/>
      <c r="H1004" s="855"/>
      <c r="I1004" s="855"/>
      <c r="J1004" s="855"/>
      <c r="K1004" s="855"/>
      <c r="L1004" s="855"/>
      <c r="M1004" s="854"/>
      <c r="N1004" s="854"/>
      <c r="O1004" s="854"/>
      <c r="P1004" s="854"/>
      <c r="Q1004" s="854"/>
      <c r="R1004" s="854"/>
      <c r="S1004" s="854"/>
      <c r="T1004" s="854"/>
      <c r="U1004" s="854"/>
      <c r="V1004" s="854"/>
      <c r="W1004" s="854"/>
      <c r="X1004" s="855"/>
      <c r="Y1004" s="854"/>
      <c r="Z1004" s="854"/>
      <c r="AA1004" s="854"/>
      <c r="AB1004" s="854"/>
      <c r="AC1004" s="854"/>
      <c r="AD1004" s="854"/>
      <c r="AE1004" s="854"/>
      <c r="AF1004" s="854"/>
    </row>
    <row r="1005">
      <c r="A1005" s="854"/>
      <c r="B1005" s="854"/>
      <c r="C1005" s="854"/>
      <c r="D1005" s="855"/>
      <c r="E1005" s="855"/>
      <c r="F1005" s="855"/>
      <c r="G1005" s="855"/>
      <c r="H1005" s="855"/>
      <c r="I1005" s="855"/>
      <c r="J1005" s="855"/>
      <c r="K1005" s="855"/>
      <c r="L1005" s="855"/>
      <c r="M1005" s="854"/>
      <c r="N1005" s="854"/>
      <c r="O1005" s="854"/>
      <c r="P1005" s="854"/>
      <c r="Q1005" s="854"/>
      <c r="R1005" s="854"/>
      <c r="S1005" s="854"/>
      <c r="T1005" s="854"/>
      <c r="U1005" s="854"/>
      <c r="V1005" s="854"/>
      <c r="W1005" s="854"/>
      <c r="X1005" s="855"/>
      <c r="Y1005" s="854"/>
      <c r="Z1005" s="854"/>
      <c r="AA1005" s="854"/>
      <c r="AB1005" s="854"/>
      <c r="AC1005" s="854"/>
      <c r="AD1005" s="854"/>
      <c r="AE1005" s="854"/>
      <c r="AF1005" s="854"/>
    </row>
    <row r="1006">
      <c r="A1006" s="854"/>
      <c r="B1006" s="854"/>
      <c r="C1006" s="854"/>
      <c r="D1006" s="855"/>
      <c r="E1006" s="855"/>
      <c r="F1006" s="855"/>
      <c r="G1006" s="855"/>
      <c r="H1006" s="855"/>
      <c r="I1006" s="855"/>
      <c r="J1006" s="855"/>
      <c r="K1006" s="855"/>
      <c r="L1006" s="855"/>
      <c r="M1006" s="854"/>
      <c r="N1006" s="854"/>
      <c r="O1006" s="854"/>
      <c r="P1006" s="854"/>
      <c r="Q1006" s="854"/>
      <c r="R1006" s="854"/>
      <c r="S1006" s="854"/>
      <c r="T1006" s="854"/>
      <c r="U1006" s="854"/>
      <c r="V1006" s="854"/>
      <c r="W1006" s="854"/>
      <c r="X1006" s="855"/>
      <c r="Y1006" s="854"/>
      <c r="Z1006" s="854"/>
      <c r="AA1006" s="854"/>
      <c r="AB1006" s="854"/>
      <c r="AC1006" s="854"/>
      <c r="AD1006" s="854"/>
      <c r="AE1006" s="854"/>
      <c r="AF1006" s="854"/>
    </row>
    <row r="1007">
      <c r="A1007" s="854"/>
      <c r="B1007" s="854"/>
      <c r="C1007" s="854"/>
      <c r="D1007" s="855"/>
      <c r="E1007" s="855"/>
      <c r="F1007" s="855"/>
      <c r="G1007" s="855"/>
      <c r="H1007" s="855"/>
      <c r="I1007" s="855"/>
      <c r="J1007" s="855"/>
      <c r="K1007" s="855"/>
      <c r="L1007" s="855"/>
      <c r="M1007" s="854"/>
      <c r="N1007" s="854"/>
      <c r="O1007" s="854"/>
      <c r="P1007" s="854"/>
      <c r="Q1007" s="854"/>
      <c r="R1007" s="854"/>
      <c r="S1007" s="854"/>
      <c r="T1007" s="854"/>
      <c r="U1007" s="854"/>
      <c r="V1007" s="854"/>
      <c r="W1007" s="854"/>
      <c r="X1007" s="855"/>
      <c r="Y1007" s="854"/>
      <c r="Z1007" s="854"/>
      <c r="AA1007" s="854"/>
      <c r="AB1007" s="854"/>
      <c r="AC1007" s="854"/>
      <c r="AD1007" s="854"/>
      <c r="AE1007" s="854"/>
      <c r="AF1007" s="854"/>
    </row>
    <row r="1008">
      <c r="A1008" s="854"/>
      <c r="B1008" s="854"/>
      <c r="C1008" s="854"/>
      <c r="D1008" s="855"/>
      <c r="E1008" s="855"/>
      <c r="F1008" s="855"/>
      <c r="G1008" s="855"/>
      <c r="H1008" s="855"/>
      <c r="I1008" s="855"/>
      <c r="J1008" s="855"/>
      <c r="K1008" s="855"/>
      <c r="L1008" s="855"/>
      <c r="M1008" s="854"/>
      <c r="N1008" s="854"/>
      <c r="O1008" s="854"/>
      <c r="P1008" s="854"/>
      <c r="Q1008" s="854"/>
      <c r="R1008" s="854"/>
      <c r="S1008" s="854"/>
      <c r="T1008" s="854"/>
      <c r="U1008" s="854"/>
      <c r="V1008" s="854"/>
      <c r="W1008" s="854"/>
      <c r="X1008" s="855"/>
      <c r="Y1008" s="854"/>
      <c r="Z1008" s="854"/>
      <c r="AA1008" s="854"/>
      <c r="AB1008" s="854"/>
      <c r="AC1008" s="854"/>
      <c r="AD1008" s="854"/>
      <c r="AE1008" s="854"/>
      <c r="AF1008" s="854"/>
    </row>
    <row r="1009">
      <c r="A1009" s="854"/>
      <c r="B1009" s="854"/>
      <c r="C1009" s="854"/>
      <c r="D1009" s="855"/>
      <c r="E1009" s="855"/>
      <c r="F1009" s="855"/>
      <c r="G1009" s="855"/>
      <c r="H1009" s="855"/>
      <c r="I1009" s="855"/>
      <c r="J1009" s="855"/>
      <c r="K1009" s="855"/>
      <c r="L1009" s="855"/>
      <c r="M1009" s="854"/>
      <c r="N1009" s="854"/>
      <c r="O1009" s="854"/>
      <c r="P1009" s="854"/>
      <c r="Q1009" s="854"/>
      <c r="R1009" s="854"/>
      <c r="S1009" s="854"/>
      <c r="T1009" s="854"/>
      <c r="U1009" s="854"/>
      <c r="V1009" s="854"/>
      <c r="W1009" s="854"/>
      <c r="X1009" s="855"/>
      <c r="Y1009" s="854"/>
      <c r="Z1009" s="854"/>
      <c r="AA1009" s="854"/>
      <c r="AB1009" s="854"/>
      <c r="AC1009" s="854"/>
      <c r="AD1009" s="854"/>
      <c r="AE1009" s="854"/>
      <c r="AF1009" s="854"/>
    </row>
    <row r="1010">
      <c r="A1010" s="854"/>
      <c r="B1010" s="854"/>
      <c r="C1010" s="854"/>
      <c r="D1010" s="855"/>
      <c r="E1010" s="855"/>
      <c r="F1010" s="855"/>
      <c r="G1010" s="855"/>
      <c r="H1010" s="855"/>
      <c r="I1010" s="855"/>
      <c r="J1010" s="855"/>
      <c r="K1010" s="855"/>
      <c r="L1010" s="855"/>
      <c r="M1010" s="854"/>
      <c r="N1010" s="854"/>
      <c r="O1010" s="854"/>
      <c r="P1010" s="854"/>
      <c r="Q1010" s="854"/>
      <c r="R1010" s="854"/>
      <c r="S1010" s="854"/>
      <c r="T1010" s="854"/>
      <c r="U1010" s="854"/>
      <c r="V1010" s="854"/>
      <c r="W1010" s="854"/>
      <c r="X1010" s="855"/>
      <c r="Y1010" s="854"/>
      <c r="Z1010" s="854"/>
      <c r="AA1010" s="854"/>
      <c r="AB1010" s="854"/>
      <c r="AC1010" s="854"/>
      <c r="AD1010" s="854"/>
      <c r="AE1010" s="854"/>
      <c r="AF1010" s="854"/>
    </row>
    <row r="1011">
      <c r="A1011" s="854"/>
      <c r="B1011" s="854"/>
      <c r="C1011" s="854"/>
      <c r="D1011" s="855"/>
      <c r="E1011" s="855"/>
      <c r="F1011" s="855"/>
      <c r="G1011" s="855"/>
      <c r="H1011" s="855"/>
      <c r="I1011" s="855"/>
      <c r="J1011" s="855"/>
      <c r="K1011" s="855"/>
      <c r="L1011" s="855"/>
      <c r="M1011" s="854"/>
      <c r="N1011" s="854"/>
      <c r="O1011" s="854"/>
      <c r="P1011" s="854"/>
      <c r="Q1011" s="854"/>
      <c r="R1011" s="854"/>
      <c r="S1011" s="854"/>
      <c r="T1011" s="854"/>
      <c r="U1011" s="854"/>
      <c r="V1011" s="854"/>
      <c r="W1011" s="854"/>
      <c r="X1011" s="855"/>
      <c r="Y1011" s="854"/>
      <c r="Z1011" s="854"/>
      <c r="AA1011" s="854"/>
      <c r="AB1011" s="854"/>
      <c r="AC1011" s="854"/>
      <c r="AD1011" s="854"/>
      <c r="AE1011" s="854"/>
      <c r="AF1011" s="854"/>
    </row>
    <row r="1012">
      <c r="A1012" s="854"/>
      <c r="B1012" s="854"/>
      <c r="C1012" s="854"/>
      <c r="D1012" s="855"/>
      <c r="E1012" s="855"/>
      <c r="F1012" s="855"/>
      <c r="G1012" s="855"/>
      <c r="H1012" s="855"/>
      <c r="I1012" s="855"/>
      <c r="J1012" s="855"/>
      <c r="K1012" s="855"/>
      <c r="L1012" s="855"/>
      <c r="M1012" s="854"/>
      <c r="N1012" s="854"/>
      <c r="O1012" s="854"/>
      <c r="P1012" s="854"/>
      <c r="Q1012" s="854"/>
      <c r="R1012" s="854"/>
      <c r="S1012" s="854"/>
      <c r="T1012" s="854"/>
      <c r="U1012" s="854"/>
      <c r="V1012" s="854"/>
      <c r="W1012" s="854"/>
      <c r="X1012" s="855"/>
      <c r="Y1012" s="854"/>
      <c r="Z1012" s="854"/>
      <c r="AA1012" s="854"/>
      <c r="AB1012" s="854"/>
      <c r="AC1012" s="854"/>
      <c r="AD1012" s="854"/>
      <c r="AE1012" s="854"/>
      <c r="AF1012" s="854"/>
    </row>
    <row r="1013">
      <c r="A1013" s="854"/>
      <c r="B1013" s="854"/>
      <c r="C1013" s="854"/>
      <c r="D1013" s="855"/>
      <c r="E1013" s="855"/>
      <c r="F1013" s="855"/>
      <c r="G1013" s="855"/>
      <c r="H1013" s="855"/>
      <c r="I1013" s="855"/>
      <c r="J1013" s="855"/>
      <c r="K1013" s="855"/>
      <c r="L1013" s="855"/>
      <c r="M1013" s="854"/>
      <c r="N1013" s="854"/>
      <c r="O1013" s="854"/>
      <c r="P1013" s="854"/>
      <c r="Q1013" s="854"/>
      <c r="R1013" s="854"/>
      <c r="S1013" s="854"/>
      <c r="T1013" s="854"/>
      <c r="U1013" s="854"/>
      <c r="V1013" s="854"/>
      <c r="W1013" s="854"/>
      <c r="X1013" s="855"/>
      <c r="Y1013" s="854"/>
      <c r="Z1013" s="854"/>
      <c r="AA1013" s="854"/>
      <c r="AB1013" s="854"/>
      <c r="AC1013" s="854"/>
      <c r="AD1013" s="854"/>
      <c r="AE1013" s="854"/>
      <c r="AF1013" s="854"/>
    </row>
    <row r="1014">
      <c r="A1014" s="854"/>
      <c r="B1014" s="854"/>
      <c r="C1014" s="854"/>
      <c r="D1014" s="855"/>
      <c r="E1014" s="855"/>
      <c r="F1014" s="855"/>
      <c r="G1014" s="855"/>
      <c r="H1014" s="855"/>
      <c r="I1014" s="855"/>
      <c r="J1014" s="855"/>
      <c r="K1014" s="855"/>
      <c r="L1014" s="855"/>
      <c r="M1014" s="854"/>
      <c r="N1014" s="854"/>
      <c r="O1014" s="854"/>
      <c r="P1014" s="854"/>
      <c r="Q1014" s="854"/>
      <c r="R1014" s="854"/>
      <c r="S1014" s="854"/>
      <c r="T1014" s="854"/>
      <c r="U1014" s="854"/>
      <c r="V1014" s="854"/>
      <c r="W1014" s="854"/>
      <c r="X1014" s="855"/>
      <c r="Y1014" s="854"/>
      <c r="Z1014" s="854"/>
      <c r="AA1014" s="854"/>
      <c r="AB1014" s="854"/>
      <c r="AC1014" s="854"/>
      <c r="AD1014" s="854"/>
      <c r="AE1014" s="854"/>
      <c r="AF1014" s="854"/>
    </row>
    <row r="1015">
      <c r="A1015" s="854"/>
      <c r="B1015" s="854"/>
      <c r="C1015" s="854"/>
      <c r="D1015" s="855"/>
      <c r="E1015" s="855"/>
      <c r="F1015" s="855"/>
      <c r="G1015" s="855"/>
      <c r="H1015" s="855"/>
      <c r="I1015" s="855"/>
      <c r="J1015" s="855"/>
      <c r="K1015" s="855"/>
      <c r="L1015" s="855"/>
      <c r="M1015" s="854"/>
      <c r="N1015" s="854"/>
      <c r="O1015" s="854"/>
      <c r="P1015" s="854"/>
      <c r="Q1015" s="854"/>
      <c r="R1015" s="854"/>
      <c r="S1015" s="854"/>
      <c r="T1015" s="854"/>
      <c r="U1015" s="854"/>
      <c r="V1015" s="854"/>
      <c r="W1015" s="854"/>
      <c r="X1015" s="855"/>
      <c r="Y1015" s="854"/>
      <c r="Z1015" s="854"/>
      <c r="AA1015" s="854"/>
      <c r="AB1015" s="854"/>
      <c r="AC1015" s="854"/>
      <c r="AD1015" s="854"/>
      <c r="AE1015" s="854"/>
      <c r="AF1015" s="854"/>
    </row>
    <row r="1016">
      <c r="A1016" s="854"/>
      <c r="B1016" s="854"/>
      <c r="C1016" s="854"/>
      <c r="D1016" s="855"/>
      <c r="E1016" s="855"/>
      <c r="F1016" s="855"/>
      <c r="G1016" s="855"/>
      <c r="H1016" s="855"/>
      <c r="I1016" s="855"/>
      <c r="J1016" s="855"/>
      <c r="K1016" s="855"/>
      <c r="L1016" s="855"/>
      <c r="M1016" s="854"/>
      <c r="N1016" s="854"/>
      <c r="O1016" s="854"/>
      <c r="P1016" s="854"/>
      <c r="Q1016" s="854"/>
      <c r="R1016" s="854"/>
      <c r="S1016" s="854"/>
      <c r="T1016" s="854"/>
      <c r="U1016" s="854"/>
      <c r="V1016" s="854"/>
      <c r="W1016" s="854"/>
      <c r="X1016" s="855"/>
      <c r="Y1016" s="854"/>
      <c r="Z1016" s="854"/>
      <c r="AA1016" s="854"/>
      <c r="AB1016" s="854"/>
      <c r="AC1016" s="854"/>
      <c r="AD1016" s="854"/>
      <c r="AE1016" s="854"/>
      <c r="AF1016" s="854"/>
    </row>
    <row r="1017">
      <c r="A1017" s="854"/>
      <c r="B1017" s="854"/>
      <c r="C1017" s="854"/>
      <c r="D1017" s="855"/>
      <c r="E1017" s="855"/>
      <c r="F1017" s="855"/>
      <c r="G1017" s="855"/>
      <c r="H1017" s="855"/>
      <c r="I1017" s="855"/>
      <c r="J1017" s="855"/>
      <c r="K1017" s="855"/>
      <c r="L1017" s="855"/>
      <c r="M1017" s="854"/>
      <c r="N1017" s="854"/>
      <c r="O1017" s="854"/>
      <c r="P1017" s="854"/>
      <c r="Q1017" s="854"/>
      <c r="R1017" s="854"/>
      <c r="S1017" s="854"/>
      <c r="T1017" s="854"/>
      <c r="U1017" s="854"/>
      <c r="V1017" s="854"/>
      <c r="W1017" s="854"/>
      <c r="X1017" s="855"/>
      <c r="Y1017" s="854"/>
      <c r="Z1017" s="854"/>
      <c r="AA1017" s="854"/>
      <c r="AB1017" s="854"/>
      <c r="AC1017" s="854"/>
      <c r="AD1017" s="854"/>
      <c r="AE1017" s="854"/>
      <c r="AF1017" s="854"/>
    </row>
    <row r="1018">
      <c r="A1018" s="854"/>
      <c r="B1018" s="854"/>
      <c r="C1018" s="854"/>
      <c r="D1018" s="855"/>
      <c r="E1018" s="855"/>
      <c r="F1018" s="855"/>
      <c r="G1018" s="855"/>
      <c r="H1018" s="855"/>
      <c r="I1018" s="855"/>
      <c r="J1018" s="855"/>
      <c r="K1018" s="855"/>
      <c r="L1018" s="855"/>
      <c r="M1018" s="854"/>
      <c r="N1018" s="854"/>
      <c r="O1018" s="854"/>
      <c r="P1018" s="854"/>
      <c r="Q1018" s="854"/>
      <c r="R1018" s="854"/>
      <c r="S1018" s="854"/>
      <c r="T1018" s="854"/>
      <c r="U1018" s="854"/>
      <c r="V1018" s="854"/>
      <c r="W1018" s="854"/>
      <c r="X1018" s="855"/>
      <c r="Y1018" s="854"/>
      <c r="Z1018" s="854"/>
      <c r="AA1018" s="854"/>
      <c r="AB1018" s="854"/>
      <c r="AC1018" s="854"/>
      <c r="AD1018" s="854"/>
      <c r="AE1018" s="854"/>
      <c r="AF1018" s="854"/>
    </row>
    <row r="1019">
      <c r="A1019" s="854"/>
      <c r="B1019" s="854"/>
      <c r="C1019" s="854"/>
      <c r="D1019" s="855"/>
      <c r="E1019" s="855"/>
      <c r="F1019" s="855"/>
      <c r="G1019" s="855"/>
      <c r="H1019" s="855"/>
      <c r="I1019" s="855"/>
      <c r="J1019" s="855"/>
      <c r="K1019" s="855"/>
      <c r="L1019" s="855"/>
      <c r="M1019" s="854"/>
      <c r="N1019" s="854"/>
      <c r="O1019" s="854"/>
      <c r="P1019" s="854"/>
      <c r="Q1019" s="854"/>
      <c r="R1019" s="854"/>
      <c r="S1019" s="854"/>
      <c r="T1019" s="854"/>
      <c r="U1019" s="854"/>
      <c r="V1019" s="854"/>
      <c r="W1019" s="854"/>
      <c r="X1019" s="855"/>
      <c r="Y1019" s="854"/>
      <c r="Z1019" s="854"/>
      <c r="AA1019" s="854"/>
      <c r="AB1019" s="854"/>
      <c r="AC1019" s="854"/>
      <c r="AD1019" s="854"/>
      <c r="AE1019" s="854"/>
      <c r="AF1019" s="854"/>
    </row>
    <row r="1020">
      <c r="A1020" s="854"/>
      <c r="B1020" s="854"/>
      <c r="C1020" s="854"/>
      <c r="D1020" s="855"/>
      <c r="E1020" s="855"/>
      <c r="F1020" s="855"/>
      <c r="G1020" s="855"/>
      <c r="H1020" s="855"/>
      <c r="I1020" s="855"/>
      <c r="J1020" s="855"/>
      <c r="K1020" s="855"/>
      <c r="L1020" s="855"/>
      <c r="M1020" s="854"/>
      <c r="N1020" s="854"/>
      <c r="O1020" s="854"/>
      <c r="P1020" s="854"/>
      <c r="Q1020" s="854"/>
      <c r="R1020" s="854"/>
      <c r="S1020" s="854"/>
      <c r="T1020" s="854"/>
      <c r="U1020" s="854"/>
      <c r="V1020" s="854"/>
      <c r="W1020" s="854"/>
      <c r="X1020" s="855"/>
      <c r="Y1020" s="854"/>
      <c r="Z1020" s="854"/>
      <c r="AA1020" s="854"/>
      <c r="AB1020" s="854"/>
      <c r="AC1020" s="854"/>
      <c r="AD1020" s="854"/>
      <c r="AE1020" s="854"/>
      <c r="AF1020" s="854"/>
    </row>
    <row r="1021">
      <c r="A1021" s="854"/>
      <c r="B1021" s="854"/>
      <c r="C1021" s="854"/>
      <c r="D1021" s="855"/>
      <c r="E1021" s="855"/>
      <c r="F1021" s="855"/>
      <c r="G1021" s="855"/>
      <c r="H1021" s="855"/>
      <c r="I1021" s="855"/>
      <c r="J1021" s="855"/>
      <c r="K1021" s="855"/>
      <c r="L1021" s="855"/>
      <c r="M1021" s="854"/>
      <c r="N1021" s="854"/>
      <c r="O1021" s="854"/>
      <c r="P1021" s="854"/>
      <c r="Q1021" s="854"/>
      <c r="R1021" s="854"/>
      <c r="S1021" s="854"/>
      <c r="T1021" s="854"/>
      <c r="U1021" s="854"/>
      <c r="V1021" s="854"/>
      <c r="W1021" s="854"/>
      <c r="X1021" s="855"/>
      <c r="Y1021" s="854"/>
      <c r="Z1021" s="854"/>
      <c r="AA1021" s="854"/>
      <c r="AB1021" s="854"/>
      <c r="AC1021" s="854"/>
      <c r="AD1021" s="854"/>
      <c r="AE1021" s="854"/>
      <c r="AF1021" s="854"/>
    </row>
    <row r="1022">
      <c r="A1022" s="854"/>
      <c r="B1022" s="854"/>
      <c r="C1022" s="854"/>
      <c r="D1022" s="855"/>
      <c r="E1022" s="855"/>
      <c r="F1022" s="855"/>
      <c r="G1022" s="855"/>
      <c r="H1022" s="855"/>
      <c r="I1022" s="855"/>
      <c r="J1022" s="855"/>
      <c r="K1022" s="855"/>
      <c r="L1022" s="855"/>
      <c r="M1022" s="854"/>
      <c r="N1022" s="854"/>
      <c r="O1022" s="854"/>
      <c r="P1022" s="854"/>
      <c r="Q1022" s="854"/>
      <c r="R1022" s="854"/>
      <c r="S1022" s="854"/>
      <c r="T1022" s="854"/>
      <c r="U1022" s="854"/>
      <c r="V1022" s="854"/>
      <c r="W1022" s="854"/>
      <c r="X1022" s="855"/>
      <c r="Y1022" s="854"/>
      <c r="Z1022" s="854"/>
      <c r="AA1022" s="854"/>
      <c r="AB1022" s="854"/>
      <c r="AC1022" s="854"/>
      <c r="AD1022" s="854"/>
      <c r="AE1022" s="854"/>
      <c r="AF1022" s="854"/>
    </row>
    <row r="1023">
      <c r="A1023" s="854"/>
      <c r="B1023" s="854"/>
      <c r="C1023" s="854"/>
      <c r="D1023" s="855"/>
      <c r="E1023" s="855"/>
      <c r="F1023" s="855"/>
      <c r="G1023" s="855"/>
      <c r="H1023" s="855"/>
      <c r="I1023" s="855"/>
      <c r="J1023" s="855"/>
      <c r="K1023" s="855"/>
      <c r="L1023" s="855"/>
      <c r="M1023" s="854"/>
      <c r="N1023" s="854"/>
      <c r="O1023" s="854"/>
      <c r="P1023" s="854"/>
      <c r="Q1023" s="854"/>
      <c r="R1023" s="854"/>
      <c r="S1023" s="854"/>
      <c r="T1023" s="854"/>
      <c r="U1023" s="854"/>
      <c r="V1023" s="854"/>
      <c r="W1023" s="854"/>
      <c r="X1023" s="855"/>
      <c r="Y1023" s="854"/>
      <c r="Z1023" s="854"/>
      <c r="AA1023" s="854"/>
      <c r="AB1023" s="854"/>
      <c r="AC1023" s="854"/>
      <c r="AD1023" s="854"/>
      <c r="AE1023" s="854"/>
      <c r="AF1023" s="854"/>
    </row>
    <row r="1024">
      <c r="A1024" s="854"/>
      <c r="B1024" s="854"/>
      <c r="C1024" s="854"/>
      <c r="D1024" s="855"/>
      <c r="E1024" s="855"/>
      <c r="F1024" s="855"/>
      <c r="G1024" s="855"/>
      <c r="H1024" s="855"/>
      <c r="I1024" s="855"/>
      <c r="J1024" s="855"/>
      <c r="K1024" s="855"/>
      <c r="L1024" s="855"/>
      <c r="M1024" s="854"/>
      <c r="N1024" s="854"/>
      <c r="O1024" s="854"/>
      <c r="P1024" s="854"/>
      <c r="Q1024" s="854"/>
      <c r="R1024" s="854"/>
      <c r="S1024" s="854"/>
      <c r="T1024" s="854"/>
      <c r="U1024" s="854"/>
      <c r="V1024" s="854"/>
      <c r="W1024" s="854"/>
      <c r="X1024" s="855"/>
      <c r="Y1024" s="854"/>
      <c r="Z1024" s="854"/>
      <c r="AA1024" s="854"/>
      <c r="AB1024" s="854"/>
      <c r="AC1024" s="854"/>
      <c r="AD1024" s="854"/>
      <c r="AE1024" s="854"/>
      <c r="AF1024" s="854"/>
    </row>
    <row r="1025">
      <c r="A1025" s="854"/>
      <c r="B1025" s="854"/>
      <c r="C1025" s="854"/>
      <c r="D1025" s="855"/>
      <c r="E1025" s="855"/>
      <c r="F1025" s="855"/>
      <c r="G1025" s="855"/>
      <c r="H1025" s="855"/>
      <c r="I1025" s="855"/>
      <c r="J1025" s="855"/>
      <c r="K1025" s="855"/>
      <c r="L1025" s="855"/>
      <c r="M1025" s="854"/>
      <c r="N1025" s="854"/>
      <c r="O1025" s="854"/>
      <c r="P1025" s="854"/>
      <c r="Q1025" s="854"/>
      <c r="R1025" s="854"/>
      <c r="S1025" s="854"/>
      <c r="T1025" s="854"/>
      <c r="U1025" s="854"/>
      <c r="V1025" s="854"/>
      <c r="W1025" s="854"/>
      <c r="X1025" s="855"/>
      <c r="Y1025" s="854"/>
      <c r="Z1025" s="854"/>
      <c r="AA1025" s="854"/>
      <c r="AB1025" s="854"/>
      <c r="AC1025" s="854"/>
      <c r="AD1025" s="854"/>
      <c r="AE1025" s="854"/>
      <c r="AF1025" s="854"/>
    </row>
    <row r="1026">
      <c r="A1026" s="854"/>
      <c r="B1026" s="854"/>
      <c r="C1026" s="854"/>
      <c r="D1026" s="855"/>
      <c r="E1026" s="855"/>
      <c r="F1026" s="855"/>
      <c r="G1026" s="855"/>
      <c r="H1026" s="855"/>
      <c r="I1026" s="855"/>
      <c r="J1026" s="855"/>
      <c r="K1026" s="855"/>
      <c r="L1026" s="855"/>
      <c r="M1026" s="854"/>
      <c r="N1026" s="854"/>
      <c r="O1026" s="854"/>
      <c r="P1026" s="854"/>
      <c r="Q1026" s="854"/>
      <c r="R1026" s="854"/>
      <c r="S1026" s="854"/>
      <c r="T1026" s="854"/>
      <c r="U1026" s="854"/>
      <c r="V1026" s="854"/>
      <c r="W1026" s="854"/>
      <c r="X1026" s="855"/>
      <c r="Y1026" s="854"/>
      <c r="Z1026" s="854"/>
      <c r="AA1026" s="854"/>
      <c r="AB1026" s="854"/>
      <c r="AC1026" s="854"/>
      <c r="AD1026" s="854"/>
      <c r="AE1026" s="854"/>
      <c r="AF1026" s="854"/>
    </row>
  </sheetData>
  <mergeCells count="37">
    <mergeCell ref="A1:AF1"/>
    <mergeCell ref="Z2:Z5"/>
    <mergeCell ref="AA2:AB2"/>
    <mergeCell ref="AC2:AD2"/>
    <mergeCell ref="AA3:AB4"/>
    <mergeCell ref="AC3:AD4"/>
    <mergeCell ref="AE3:AE4"/>
    <mergeCell ref="Q7:Q8"/>
    <mergeCell ref="R7:U7"/>
    <mergeCell ref="V7:V8"/>
    <mergeCell ref="W7:W8"/>
    <mergeCell ref="Y7:AA7"/>
    <mergeCell ref="AB7:AD7"/>
    <mergeCell ref="AE7:AE8"/>
    <mergeCell ref="AF7:AF8"/>
    <mergeCell ref="W4:X4"/>
    <mergeCell ref="A5:H5"/>
    <mergeCell ref="A6:D6"/>
    <mergeCell ref="A7:A8"/>
    <mergeCell ref="B7:B8"/>
    <mergeCell ref="C7:C8"/>
    <mergeCell ref="D7:D8"/>
    <mergeCell ref="X7:X8"/>
    <mergeCell ref="AA5:AB5"/>
    <mergeCell ref="AC5:AD5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</mergeCells>
  <dataValidations>
    <dataValidation type="list" allowBlank="1" showErrorMessage="1" sqref="R9:U35">
      <formula1>"O,X,△,-"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5.75"/>
    <col customWidth="1" min="3" max="3" width="8.25"/>
    <col customWidth="1" min="4" max="4" width="40.38"/>
    <col customWidth="1" min="5" max="5" width="26.63"/>
    <col customWidth="1" hidden="1" min="6" max="7" width="12.75"/>
    <col customWidth="1" min="8" max="11" width="12.0"/>
    <col customWidth="1" min="12" max="12" width="9.25"/>
    <col customWidth="1" min="13" max="13" width="7.5"/>
    <col customWidth="1" min="14" max="14" width="11.88"/>
    <col customWidth="1" min="15" max="16" width="15.88"/>
    <col customWidth="1" min="17" max="17" width="11.0"/>
    <col customWidth="1" min="18" max="18" width="10.13"/>
    <col customWidth="1" min="19" max="19" width="9.25"/>
    <col customWidth="1" min="20" max="20" width="7.63"/>
    <col customWidth="1" min="21" max="21" width="6.63"/>
    <col customWidth="1" min="22" max="22" width="12.63"/>
    <col customWidth="1" min="23" max="24" width="7.5"/>
    <col customWidth="1" hidden="1" min="25" max="27" width="6.63"/>
    <col customWidth="1" min="28" max="30" width="7.5"/>
    <col customWidth="1" min="31" max="31" width="9.25"/>
    <col customWidth="1" min="32" max="33" width="11.13"/>
    <col customWidth="1" min="34" max="34" width="9.25"/>
  </cols>
  <sheetData>
    <row r="1" ht="39.75" customHeight="1">
      <c r="A1" s="856" t="s">
        <v>1368</v>
      </c>
      <c r="B1" s="857" t="s">
        <v>2413</v>
      </c>
      <c r="AH1" s="858"/>
    </row>
    <row r="2" ht="30.0" customHeight="1">
      <c r="A2" s="859"/>
      <c r="AH2" s="858"/>
    </row>
    <row r="3" ht="39.75" customHeight="1">
      <c r="A3" s="859"/>
      <c r="AH3" s="858"/>
    </row>
    <row r="4" ht="30.0" customHeight="1">
      <c r="A4" s="860"/>
      <c r="B4" s="861"/>
      <c r="C4" s="862"/>
      <c r="D4" s="862"/>
      <c r="E4" s="861"/>
      <c r="F4" s="861"/>
      <c r="G4" s="861"/>
      <c r="H4" s="861"/>
      <c r="I4" s="861"/>
      <c r="J4" s="861"/>
      <c r="K4" s="861"/>
      <c r="L4" s="861"/>
      <c r="M4" s="861"/>
      <c r="N4" s="861"/>
      <c r="O4" s="861"/>
      <c r="P4" s="861"/>
      <c r="Q4" s="861"/>
      <c r="R4" s="861"/>
      <c r="S4" s="861"/>
      <c r="T4" s="863"/>
      <c r="U4" s="863"/>
      <c r="V4" s="863"/>
      <c r="W4" s="863"/>
      <c r="X4" s="863"/>
      <c r="Y4" s="863"/>
      <c r="Z4" s="863"/>
      <c r="AA4" s="863"/>
      <c r="AB4" s="863"/>
      <c r="AC4" s="863"/>
      <c r="AD4" s="863"/>
      <c r="AE4" s="863"/>
      <c r="AF4" s="863"/>
      <c r="AG4" s="863"/>
      <c r="AH4" s="858"/>
    </row>
    <row r="5" ht="30.0" customHeight="1">
      <c r="A5" s="860" t="s">
        <v>2414</v>
      </c>
      <c r="B5" s="861"/>
      <c r="C5" s="862"/>
      <c r="D5" s="862">
        <f>TODAY()</f>
        <v>46190</v>
      </c>
      <c r="E5" s="861"/>
      <c r="F5" s="861"/>
      <c r="G5" s="861"/>
      <c r="H5" s="861"/>
      <c r="I5" s="861"/>
      <c r="J5" s="861"/>
      <c r="K5" s="861"/>
      <c r="L5" s="861"/>
      <c r="M5" s="861"/>
      <c r="N5" s="861"/>
      <c r="O5" s="861"/>
      <c r="P5" s="861"/>
      <c r="Q5" s="861"/>
      <c r="R5" s="861"/>
      <c r="S5" s="861"/>
      <c r="T5" s="863"/>
      <c r="U5" s="863"/>
      <c r="V5" s="863"/>
      <c r="W5" s="863"/>
      <c r="X5" s="863"/>
      <c r="Y5" s="863"/>
      <c r="Z5" s="863"/>
      <c r="AA5" s="863"/>
      <c r="AB5" s="863"/>
      <c r="AC5" s="863"/>
      <c r="AD5" s="863"/>
      <c r="AE5" s="863"/>
      <c r="AF5" s="863"/>
      <c r="AG5" s="863"/>
      <c r="AH5" s="858"/>
    </row>
    <row r="6" ht="39.75" customHeight="1">
      <c r="A6" s="864" t="s">
        <v>2415</v>
      </c>
      <c r="B6" s="865"/>
      <c r="C6" s="865"/>
      <c r="D6" s="865"/>
      <c r="E6" s="866"/>
      <c r="F6" s="866"/>
      <c r="G6" s="867"/>
      <c r="H6" s="867"/>
      <c r="I6" s="867"/>
      <c r="J6" s="867"/>
      <c r="K6" s="867"/>
      <c r="L6" s="867"/>
      <c r="M6" s="867"/>
      <c r="N6" s="866"/>
      <c r="O6" s="868"/>
      <c r="P6" s="868"/>
      <c r="Q6" s="867"/>
      <c r="R6" s="869"/>
      <c r="S6" s="867"/>
      <c r="T6" s="869"/>
      <c r="U6" s="869"/>
      <c r="V6" s="870"/>
      <c r="W6" s="870"/>
      <c r="X6" s="870" t="s">
        <v>2416</v>
      </c>
      <c r="Y6" s="871">
        <f>TODAY()</f>
        <v>46190</v>
      </c>
      <c r="Z6" s="872"/>
      <c r="AA6" s="869"/>
      <c r="AB6" s="871">
        <f>TODAY()</f>
        <v>46190</v>
      </c>
      <c r="AC6" s="872"/>
      <c r="AD6" s="870"/>
      <c r="AE6" s="873"/>
      <c r="AF6" s="872"/>
      <c r="AG6" s="872"/>
      <c r="AH6" s="874"/>
    </row>
    <row r="7" ht="24.75" customHeight="1">
      <c r="A7" s="875" t="s">
        <v>2030</v>
      </c>
      <c r="B7" s="875" t="s">
        <v>2031</v>
      </c>
      <c r="C7" s="875" t="s">
        <v>2417</v>
      </c>
      <c r="D7" s="875" t="s">
        <v>2032</v>
      </c>
      <c r="E7" s="875" t="s">
        <v>2033</v>
      </c>
      <c r="F7" s="875" t="s">
        <v>2418</v>
      </c>
      <c r="G7" s="875" t="s">
        <v>2419</v>
      </c>
      <c r="H7" s="875" t="s">
        <v>2420</v>
      </c>
      <c r="I7" s="876" t="s">
        <v>2421</v>
      </c>
      <c r="J7" s="875" t="s">
        <v>2422</v>
      </c>
      <c r="K7" s="875" t="s">
        <v>2423</v>
      </c>
      <c r="L7" s="875" t="s">
        <v>2038</v>
      </c>
      <c r="M7" s="875" t="s">
        <v>2424</v>
      </c>
      <c r="N7" s="875" t="s">
        <v>2425</v>
      </c>
      <c r="O7" s="875" t="s">
        <v>2041</v>
      </c>
      <c r="P7" s="875" t="s">
        <v>2042</v>
      </c>
      <c r="Q7" s="875" t="s">
        <v>2426</v>
      </c>
      <c r="R7" s="875" t="s">
        <v>2427</v>
      </c>
      <c r="S7" s="875" t="s">
        <v>2428</v>
      </c>
      <c r="T7" s="877" t="s">
        <v>2046</v>
      </c>
      <c r="U7" s="451"/>
      <c r="V7" s="878" t="s">
        <v>2047</v>
      </c>
      <c r="W7" s="878" t="s">
        <v>2429</v>
      </c>
      <c r="X7" s="879" t="s">
        <v>2430</v>
      </c>
      <c r="Y7" s="880" t="s">
        <v>2050</v>
      </c>
      <c r="Z7" s="432"/>
      <c r="AA7" s="451"/>
      <c r="AB7" s="880" t="s">
        <v>1405</v>
      </c>
      <c r="AC7" s="432"/>
      <c r="AD7" s="451"/>
      <c r="AE7" s="878" t="s">
        <v>2051</v>
      </c>
      <c r="AF7" s="878" t="s">
        <v>2431</v>
      </c>
      <c r="AG7" s="878" t="s">
        <v>1412</v>
      </c>
      <c r="AH7" s="881"/>
    </row>
    <row r="8" ht="36.75" customHeight="1">
      <c r="A8" s="712"/>
      <c r="B8" s="712"/>
      <c r="C8" s="712"/>
      <c r="D8" s="712"/>
      <c r="E8" s="712"/>
      <c r="F8" s="712"/>
      <c r="G8" s="712"/>
      <c r="H8" s="712"/>
      <c r="I8" s="882" t="s">
        <v>2432</v>
      </c>
      <c r="J8" s="712"/>
      <c r="K8" s="712"/>
      <c r="L8" s="712"/>
      <c r="M8" s="712"/>
      <c r="N8" s="712"/>
      <c r="O8" s="712"/>
      <c r="P8" s="712"/>
      <c r="Q8" s="712"/>
      <c r="R8" s="712"/>
      <c r="S8" s="712"/>
      <c r="T8" s="883" t="s">
        <v>2433</v>
      </c>
      <c r="U8" s="884" t="s">
        <v>2025</v>
      </c>
      <c r="V8" s="712"/>
      <c r="W8" s="712"/>
      <c r="X8" s="712"/>
      <c r="Y8" s="885" t="s">
        <v>37</v>
      </c>
      <c r="Z8" s="885" t="s">
        <v>2055</v>
      </c>
      <c r="AA8" s="885" t="s">
        <v>2056</v>
      </c>
      <c r="AB8" s="885" t="s">
        <v>2057</v>
      </c>
      <c r="AC8" s="885" t="s">
        <v>2055</v>
      </c>
      <c r="AD8" s="885" t="s">
        <v>2058</v>
      </c>
      <c r="AE8" s="712"/>
      <c r="AF8" s="712"/>
      <c r="AG8" s="712"/>
      <c r="AH8" s="881"/>
    </row>
    <row r="9" ht="39.75" customHeight="1">
      <c r="A9" s="886">
        <v>46188.0</v>
      </c>
      <c r="B9" s="887" t="s">
        <v>25</v>
      </c>
      <c r="C9" s="887" t="s">
        <v>2434</v>
      </c>
      <c r="D9" s="888" t="s">
        <v>2435</v>
      </c>
      <c r="E9" s="888" t="s">
        <v>2436</v>
      </c>
      <c r="F9" s="888"/>
      <c r="G9" s="888"/>
      <c r="H9" s="889"/>
      <c r="I9" s="889"/>
      <c r="J9" s="889"/>
      <c r="K9" s="889"/>
      <c r="L9" s="889"/>
      <c r="M9" s="889"/>
      <c r="N9" s="889"/>
      <c r="O9" s="890"/>
      <c r="P9" s="890"/>
      <c r="Q9" s="888"/>
      <c r="R9" s="888"/>
      <c r="S9" s="889"/>
      <c r="T9" s="738"/>
      <c r="U9" s="738"/>
      <c r="V9" s="891"/>
      <c r="W9" s="892"/>
      <c r="X9" s="893"/>
      <c r="Y9" s="894"/>
      <c r="Z9" s="894"/>
      <c r="AA9" s="894"/>
      <c r="AB9" s="894"/>
      <c r="AC9" s="894"/>
      <c r="AD9" s="894"/>
      <c r="AE9" s="892"/>
      <c r="AF9" s="892"/>
      <c r="AG9" s="892"/>
      <c r="AH9" s="881"/>
    </row>
    <row r="10" ht="39.75" customHeight="1">
      <c r="A10" s="701"/>
      <c r="B10" s="887" t="s">
        <v>25</v>
      </c>
      <c r="C10" s="887" t="s">
        <v>2437</v>
      </c>
      <c r="D10" s="888" t="s">
        <v>2437</v>
      </c>
      <c r="E10" s="888" t="s">
        <v>2436</v>
      </c>
      <c r="F10" s="888"/>
      <c r="G10" s="888"/>
      <c r="H10" s="889"/>
      <c r="I10" s="889"/>
      <c r="J10" s="889"/>
      <c r="K10" s="889"/>
      <c r="L10" s="889"/>
      <c r="M10" s="889"/>
      <c r="N10" s="889"/>
      <c r="O10" s="890"/>
      <c r="P10" s="890"/>
      <c r="Q10" s="888"/>
      <c r="R10" s="888"/>
      <c r="S10" s="888"/>
      <c r="T10" s="738"/>
      <c r="U10" s="738"/>
      <c r="V10" s="891"/>
      <c r="W10" s="892"/>
      <c r="X10" s="893"/>
      <c r="Y10" s="894"/>
      <c r="Z10" s="894"/>
      <c r="AA10" s="894"/>
      <c r="AB10" s="894"/>
      <c r="AC10" s="894"/>
      <c r="AD10" s="894"/>
      <c r="AE10" s="892"/>
      <c r="AF10" s="892"/>
      <c r="AG10" s="892"/>
      <c r="AH10" s="881"/>
    </row>
    <row r="11" ht="39.75" customHeight="1">
      <c r="A11" s="701"/>
      <c r="B11" s="887" t="s">
        <v>25</v>
      </c>
      <c r="C11" s="887" t="s">
        <v>2438</v>
      </c>
      <c r="D11" s="888" t="s">
        <v>2438</v>
      </c>
      <c r="E11" s="888" t="s">
        <v>2436</v>
      </c>
      <c r="F11" s="888"/>
      <c r="G11" s="888"/>
      <c r="H11" s="889"/>
      <c r="I11" s="889"/>
      <c r="J11" s="889"/>
      <c r="K11" s="889"/>
      <c r="L11" s="889"/>
      <c r="M11" s="889"/>
      <c r="N11" s="889"/>
      <c r="O11" s="890"/>
      <c r="P11" s="890"/>
      <c r="Q11" s="888"/>
      <c r="R11" s="888"/>
      <c r="S11" s="888"/>
      <c r="T11" s="738"/>
      <c r="U11" s="738"/>
      <c r="V11" s="891"/>
      <c r="W11" s="892"/>
      <c r="X11" s="893"/>
      <c r="Y11" s="894"/>
      <c r="Z11" s="894"/>
      <c r="AA11" s="894"/>
      <c r="AB11" s="894"/>
      <c r="AC11" s="894"/>
      <c r="AD11" s="894"/>
      <c r="AE11" s="892"/>
      <c r="AF11" s="892"/>
      <c r="AG11" s="892"/>
      <c r="AH11" s="881"/>
    </row>
    <row r="12" ht="39.75" customHeight="1">
      <c r="A12" s="712"/>
      <c r="B12" s="887" t="s">
        <v>25</v>
      </c>
      <c r="C12" s="887" t="s">
        <v>2439</v>
      </c>
      <c r="D12" s="888" t="s">
        <v>2440</v>
      </c>
      <c r="E12" s="888" t="s">
        <v>2436</v>
      </c>
      <c r="F12" s="888"/>
      <c r="G12" s="888"/>
      <c r="H12" s="889"/>
      <c r="I12" s="889"/>
      <c r="J12" s="889"/>
      <c r="K12" s="889"/>
      <c r="L12" s="889"/>
      <c r="M12" s="889"/>
      <c r="N12" s="889"/>
      <c r="O12" s="890"/>
      <c r="P12" s="890"/>
      <c r="Q12" s="888"/>
      <c r="R12" s="888"/>
      <c r="S12" s="889"/>
      <c r="T12" s="738"/>
      <c r="U12" s="738"/>
      <c r="V12" s="891"/>
      <c r="W12" s="892"/>
      <c r="X12" s="893"/>
      <c r="Y12" s="894"/>
      <c r="Z12" s="894"/>
      <c r="AA12" s="894"/>
      <c r="AB12" s="894"/>
      <c r="AC12" s="894"/>
      <c r="AD12" s="894"/>
      <c r="AE12" s="892"/>
      <c r="AF12" s="892"/>
      <c r="AG12" s="892"/>
      <c r="AH12" s="881"/>
    </row>
    <row r="13" ht="39.75" customHeight="1">
      <c r="A13" s="886">
        <v>46185.0</v>
      </c>
      <c r="B13" s="887" t="s">
        <v>25</v>
      </c>
      <c r="C13" s="887" t="s">
        <v>2434</v>
      </c>
      <c r="D13" s="888" t="s">
        <v>2435</v>
      </c>
      <c r="E13" s="888" t="s">
        <v>2436</v>
      </c>
      <c r="F13" s="888"/>
      <c r="G13" s="888"/>
      <c r="H13" s="889"/>
      <c r="I13" s="889"/>
      <c r="J13" s="889"/>
      <c r="K13" s="889"/>
      <c r="L13" s="889"/>
      <c r="M13" s="889"/>
      <c r="N13" s="889"/>
      <c r="O13" s="890"/>
      <c r="P13" s="890"/>
      <c r="Q13" s="888"/>
      <c r="R13" s="888"/>
      <c r="S13" s="889"/>
      <c r="T13" s="738" t="s">
        <v>2071</v>
      </c>
      <c r="U13" s="738" t="s">
        <v>2071</v>
      </c>
      <c r="V13" s="891"/>
      <c r="W13" s="892"/>
      <c r="X13" s="893"/>
      <c r="Y13" s="894"/>
      <c r="Z13" s="894"/>
      <c r="AA13" s="894"/>
      <c r="AB13" s="894"/>
      <c r="AC13" s="894"/>
      <c r="AD13" s="894"/>
      <c r="AE13" s="892"/>
      <c r="AF13" s="892"/>
      <c r="AG13" s="892"/>
      <c r="AH13" s="881"/>
    </row>
    <row r="14" ht="39.75" customHeight="1">
      <c r="A14" s="701"/>
      <c r="B14" s="887" t="s">
        <v>25</v>
      </c>
      <c r="C14" s="887" t="s">
        <v>2437</v>
      </c>
      <c r="D14" s="888" t="s">
        <v>2437</v>
      </c>
      <c r="E14" s="888" t="s">
        <v>2436</v>
      </c>
      <c r="F14" s="888"/>
      <c r="G14" s="888"/>
      <c r="H14" s="889"/>
      <c r="I14" s="889"/>
      <c r="J14" s="889"/>
      <c r="K14" s="889"/>
      <c r="L14" s="889"/>
      <c r="M14" s="889"/>
      <c r="N14" s="889"/>
      <c r="O14" s="890"/>
      <c r="P14" s="890"/>
      <c r="Q14" s="888"/>
      <c r="R14" s="888"/>
      <c r="S14" s="888"/>
      <c r="T14" s="738" t="s">
        <v>2071</v>
      </c>
      <c r="U14" s="738" t="s">
        <v>2071</v>
      </c>
      <c r="V14" s="891"/>
      <c r="W14" s="892"/>
      <c r="X14" s="893"/>
      <c r="Y14" s="894"/>
      <c r="Z14" s="894"/>
      <c r="AA14" s="894"/>
      <c r="AB14" s="894"/>
      <c r="AC14" s="894"/>
      <c r="AD14" s="894"/>
      <c r="AE14" s="892"/>
      <c r="AF14" s="892"/>
      <c r="AG14" s="892"/>
      <c r="AH14" s="881"/>
    </row>
    <row r="15" ht="39.75" customHeight="1">
      <c r="A15" s="701"/>
      <c r="B15" s="887" t="s">
        <v>25</v>
      </c>
      <c r="C15" s="887" t="s">
        <v>2438</v>
      </c>
      <c r="D15" s="888" t="s">
        <v>2438</v>
      </c>
      <c r="E15" s="888" t="s">
        <v>2436</v>
      </c>
      <c r="F15" s="888"/>
      <c r="G15" s="888"/>
      <c r="H15" s="889"/>
      <c r="I15" s="889"/>
      <c r="J15" s="889"/>
      <c r="K15" s="889"/>
      <c r="L15" s="889"/>
      <c r="M15" s="889"/>
      <c r="N15" s="889"/>
      <c r="O15" s="890"/>
      <c r="P15" s="890"/>
      <c r="Q15" s="888"/>
      <c r="R15" s="888"/>
      <c r="S15" s="888"/>
      <c r="T15" s="738" t="s">
        <v>2071</v>
      </c>
      <c r="U15" s="738" t="s">
        <v>2071</v>
      </c>
      <c r="V15" s="891"/>
      <c r="W15" s="892"/>
      <c r="X15" s="893"/>
      <c r="Y15" s="894"/>
      <c r="Z15" s="894"/>
      <c r="AA15" s="894"/>
      <c r="AB15" s="894"/>
      <c r="AC15" s="894"/>
      <c r="AD15" s="894"/>
      <c r="AE15" s="892"/>
      <c r="AF15" s="892"/>
      <c r="AG15" s="892"/>
      <c r="AH15" s="881"/>
    </row>
    <row r="16" ht="39.75" customHeight="1">
      <c r="A16" s="712"/>
      <c r="B16" s="887" t="s">
        <v>25</v>
      </c>
      <c r="C16" s="887" t="s">
        <v>2439</v>
      </c>
      <c r="D16" s="888" t="s">
        <v>2440</v>
      </c>
      <c r="E16" s="888" t="s">
        <v>2436</v>
      </c>
      <c r="F16" s="888"/>
      <c r="G16" s="888"/>
      <c r="H16" s="889"/>
      <c r="I16" s="889"/>
      <c r="J16" s="889"/>
      <c r="K16" s="889"/>
      <c r="L16" s="889"/>
      <c r="M16" s="889"/>
      <c r="N16" s="889"/>
      <c r="O16" s="890"/>
      <c r="P16" s="890"/>
      <c r="Q16" s="888"/>
      <c r="R16" s="888"/>
      <c r="S16" s="889"/>
      <c r="T16" s="738" t="s">
        <v>2071</v>
      </c>
      <c r="U16" s="738" t="s">
        <v>2071</v>
      </c>
      <c r="V16" s="891"/>
      <c r="W16" s="892"/>
      <c r="X16" s="893"/>
      <c r="Y16" s="894"/>
      <c r="Z16" s="894"/>
      <c r="AA16" s="894"/>
      <c r="AB16" s="894"/>
      <c r="AC16" s="894"/>
      <c r="AD16" s="894"/>
      <c r="AE16" s="892"/>
      <c r="AF16" s="892"/>
      <c r="AG16" s="892"/>
      <c r="AH16" s="881"/>
    </row>
    <row r="17" ht="49.5" customHeight="1">
      <c r="A17" s="886">
        <v>46184.0</v>
      </c>
      <c r="B17" s="895" t="s">
        <v>2441</v>
      </c>
      <c r="C17" s="887" t="s">
        <v>2434</v>
      </c>
      <c r="D17" s="896" t="s">
        <v>2073</v>
      </c>
      <c r="E17" s="888" t="s">
        <v>2074</v>
      </c>
      <c r="F17" s="888" t="s">
        <v>2074</v>
      </c>
      <c r="G17" s="888" t="s">
        <v>2442</v>
      </c>
      <c r="H17" s="897" t="s">
        <v>2443</v>
      </c>
      <c r="I17" s="889" t="s">
        <v>2444</v>
      </c>
      <c r="J17" s="889" t="s">
        <v>2445</v>
      </c>
      <c r="K17" s="889" t="s">
        <v>2446</v>
      </c>
      <c r="L17" s="889" t="s">
        <v>2075</v>
      </c>
      <c r="M17" s="889" t="s">
        <v>2063</v>
      </c>
      <c r="N17" s="889" t="s">
        <v>2076</v>
      </c>
      <c r="O17" s="898">
        <v>0.0</v>
      </c>
      <c r="P17" s="890">
        <v>0.0</v>
      </c>
      <c r="Q17" s="888" t="s">
        <v>2065</v>
      </c>
      <c r="R17" s="888" t="s">
        <v>2065</v>
      </c>
      <c r="S17" s="897" t="s">
        <v>2066</v>
      </c>
      <c r="T17" s="738" t="s">
        <v>240</v>
      </c>
      <c r="U17" s="738" t="s">
        <v>240</v>
      </c>
      <c r="V17" s="891"/>
      <c r="W17" s="892"/>
      <c r="X17" s="893" t="s">
        <v>2447</v>
      </c>
      <c r="Y17" s="894"/>
      <c r="Z17" s="894"/>
      <c r="AA17" s="894"/>
      <c r="AB17" s="894" t="s">
        <v>2448</v>
      </c>
      <c r="AC17" s="894" t="s">
        <v>2449</v>
      </c>
      <c r="AD17" s="894" t="s">
        <v>2450</v>
      </c>
      <c r="AE17" s="892"/>
      <c r="AF17" s="892"/>
      <c r="AG17" s="892"/>
      <c r="AH17" s="881"/>
    </row>
    <row r="18" ht="39.75" customHeight="1">
      <c r="A18" s="701"/>
      <c r="B18" s="895" t="s">
        <v>2451</v>
      </c>
      <c r="C18" s="887" t="s">
        <v>2437</v>
      </c>
      <c r="D18" s="896" t="s">
        <v>2452</v>
      </c>
      <c r="E18" s="896" t="s">
        <v>2451</v>
      </c>
      <c r="F18" s="888" t="s">
        <v>2087</v>
      </c>
      <c r="G18" s="888" t="s">
        <v>2453</v>
      </c>
      <c r="H18" s="897" t="s">
        <v>2451</v>
      </c>
      <c r="I18" s="897" t="s">
        <v>2451</v>
      </c>
      <c r="J18" s="897" t="s">
        <v>2451</v>
      </c>
      <c r="K18" s="897" t="s">
        <v>2451</v>
      </c>
      <c r="L18" s="897" t="s">
        <v>2451</v>
      </c>
      <c r="M18" s="897" t="s">
        <v>2451</v>
      </c>
      <c r="N18" s="897" t="s">
        <v>2451</v>
      </c>
      <c r="O18" s="899" t="s">
        <v>2451</v>
      </c>
      <c r="P18" s="899" t="s">
        <v>2451</v>
      </c>
      <c r="Q18" s="896" t="s">
        <v>2451</v>
      </c>
      <c r="R18" s="896" t="s">
        <v>2451</v>
      </c>
      <c r="S18" s="897" t="s">
        <v>2451</v>
      </c>
      <c r="T18" s="738"/>
      <c r="U18" s="738"/>
      <c r="V18" s="891"/>
      <c r="W18" s="892"/>
      <c r="X18" s="894"/>
      <c r="Y18" s="894"/>
      <c r="Z18" s="894"/>
      <c r="AA18" s="894"/>
      <c r="AB18" s="894"/>
      <c r="AC18" s="894"/>
      <c r="AD18" s="894"/>
      <c r="AE18" s="892"/>
      <c r="AF18" s="892"/>
      <c r="AG18" s="892"/>
      <c r="AH18" s="881"/>
    </row>
    <row r="19" ht="39.75" customHeight="1">
      <c r="A19" s="701"/>
      <c r="B19" s="895" t="s">
        <v>2451</v>
      </c>
      <c r="C19" s="887" t="s">
        <v>2438</v>
      </c>
      <c r="D19" s="896" t="s">
        <v>2452</v>
      </c>
      <c r="E19" s="896" t="s">
        <v>2451</v>
      </c>
      <c r="F19" s="888" t="s">
        <v>2087</v>
      </c>
      <c r="G19" s="888" t="s">
        <v>2453</v>
      </c>
      <c r="H19" s="897" t="s">
        <v>2451</v>
      </c>
      <c r="I19" s="897" t="s">
        <v>2451</v>
      </c>
      <c r="J19" s="897" t="s">
        <v>2451</v>
      </c>
      <c r="K19" s="897" t="s">
        <v>2451</v>
      </c>
      <c r="L19" s="897" t="s">
        <v>2451</v>
      </c>
      <c r="M19" s="897" t="s">
        <v>2451</v>
      </c>
      <c r="N19" s="897" t="s">
        <v>2451</v>
      </c>
      <c r="O19" s="899" t="s">
        <v>2451</v>
      </c>
      <c r="P19" s="899" t="s">
        <v>2451</v>
      </c>
      <c r="Q19" s="896" t="s">
        <v>2451</v>
      </c>
      <c r="R19" s="896" t="s">
        <v>2451</v>
      </c>
      <c r="S19" s="897" t="s">
        <v>2451</v>
      </c>
      <c r="T19" s="738"/>
      <c r="U19" s="738"/>
      <c r="V19" s="891"/>
      <c r="W19" s="892"/>
      <c r="X19" s="894"/>
      <c r="Y19" s="894"/>
      <c r="Z19" s="894"/>
      <c r="AA19" s="894"/>
      <c r="AB19" s="894"/>
      <c r="AC19" s="894"/>
      <c r="AD19" s="894"/>
      <c r="AE19" s="892"/>
      <c r="AF19" s="892"/>
      <c r="AG19" s="892"/>
      <c r="AH19" s="881"/>
    </row>
    <row r="20" ht="39.75" customHeight="1">
      <c r="A20" s="712"/>
      <c r="B20" s="887" t="s">
        <v>25</v>
      </c>
      <c r="C20" s="887" t="s">
        <v>2439</v>
      </c>
      <c r="D20" s="888" t="s">
        <v>2440</v>
      </c>
      <c r="E20" s="888" t="s">
        <v>2436</v>
      </c>
      <c r="F20" s="888"/>
      <c r="G20" s="888"/>
      <c r="H20" s="889"/>
      <c r="I20" s="889"/>
      <c r="J20" s="889"/>
      <c r="K20" s="889"/>
      <c r="L20" s="889"/>
      <c r="M20" s="889"/>
      <c r="N20" s="889"/>
      <c r="O20" s="890"/>
      <c r="P20" s="890"/>
      <c r="Q20" s="888"/>
      <c r="R20" s="888"/>
      <c r="S20" s="889"/>
      <c r="T20" s="738"/>
      <c r="U20" s="738"/>
      <c r="V20" s="891"/>
      <c r="W20" s="892"/>
      <c r="X20" s="894"/>
      <c r="Y20" s="894"/>
      <c r="Z20" s="894"/>
      <c r="AA20" s="894"/>
      <c r="AB20" s="894"/>
      <c r="AC20" s="894"/>
      <c r="AD20" s="894"/>
      <c r="AE20" s="892"/>
      <c r="AF20" s="892"/>
      <c r="AG20" s="892"/>
      <c r="AH20" s="881"/>
    </row>
    <row r="21" ht="39.75" customHeight="1">
      <c r="A21" s="886">
        <v>46183.0</v>
      </c>
      <c r="B21" s="887" t="s">
        <v>25</v>
      </c>
      <c r="C21" s="887" t="s">
        <v>2434</v>
      </c>
      <c r="D21" s="888" t="s">
        <v>2435</v>
      </c>
      <c r="E21" s="888" t="s">
        <v>2436</v>
      </c>
      <c r="F21" s="888"/>
      <c r="G21" s="888"/>
      <c r="H21" s="889"/>
      <c r="I21" s="889"/>
      <c r="J21" s="889"/>
      <c r="K21" s="889"/>
      <c r="L21" s="889"/>
      <c r="M21" s="889"/>
      <c r="N21" s="889"/>
      <c r="O21" s="890"/>
      <c r="P21" s="890"/>
      <c r="Q21" s="888"/>
      <c r="R21" s="888"/>
      <c r="S21" s="889"/>
      <c r="T21" s="738" t="s">
        <v>2071</v>
      </c>
      <c r="U21" s="738" t="s">
        <v>2071</v>
      </c>
      <c r="V21" s="891"/>
      <c r="W21" s="892"/>
      <c r="X21" s="894"/>
      <c r="Y21" s="894"/>
      <c r="Z21" s="894"/>
      <c r="AA21" s="894"/>
      <c r="AB21" s="894"/>
      <c r="AC21" s="894"/>
      <c r="AD21" s="894"/>
      <c r="AE21" s="892"/>
      <c r="AF21" s="892"/>
      <c r="AG21" s="892"/>
      <c r="AH21" s="881"/>
    </row>
    <row r="22" ht="39.75" customHeight="1">
      <c r="A22" s="701"/>
      <c r="B22" s="887" t="s">
        <v>25</v>
      </c>
      <c r="C22" s="887" t="s">
        <v>2437</v>
      </c>
      <c r="D22" s="888" t="s">
        <v>2437</v>
      </c>
      <c r="E22" s="888" t="s">
        <v>2436</v>
      </c>
      <c r="F22" s="888"/>
      <c r="G22" s="888"/>
      <c r="H22" s="889"/>
      <c r="I22" s="889"/>
      <c r="J22" s="889"/>
      <c r="K22" s="889"/>
      <c r="L22" s="889"/>
      <c r="M22" s="889"/>
      <c r="N22" s="889"/>
      <c r="O22" s="890"/>
      <c r="P22" s="890"/>
      <c r="Q22" s="888"/>
      <c r="R22" s="888"/>
      <c r="S22" s="888"/>
      <c r="T22" s="738" t="s">
        <v>2071</v>
      </c>
      <c r="U22" s="738" t="s">
        <v>2071</v>
      </c>
      <c r="V22" s="891"/>
      <c r="W22" s="892"/>
      <c r="X22" s="894"/>
      <c r="Y22" s="894"/>
      <c r="Z22" s="894"/>
      <c r="AA22" s="894"/>
      <c r="AB22" s="894"/>
      <c r="AC22" s="894"/>
      <c r="AD22" s="894"/>
      <c r="AE22" s="892"/>
      <c r="AF22" s="892"/>
      <c r="AG22" s="892"/>
      <c r="AH22" s="881"/>
    </row>
    <row r="23" ht="39.75" customHeight="1">
      <c r="A23" s="701"/>
      <c r="B23" s="887" t="s">
        <v>25</v>
      </c>
      <c r="C23" s="887" t="s">
        <v>2438</v>
      </c>
      <c r="D23" s="888" t="s">
        <v>2438</v>
      </c>
      <c r="E23" s="888" t="s">
        <v>2436</v>
      </c>
      <c r="F23" s="888"/>
      <c r="G23" s="888"/>
      <c r="H23" s="889"/>
      <c r="I23" s="889"/>
      <c r="J23" s="889"/>
      <c r="K23" s="889"/>
      <c r="L23" s="889"/>
      <c r="M23" s="889"/>
      <c r="N23" s="889"/>
      <c r="O23" s="890"/>
      <c r="P23" s="890"/>
      <c r="Q23" s="888"/>
      <c r="R23" s="888"/>
      <c r="S23" s="888"/>
      <c r="T23" s="738" t="s">
        <v>2071</v>
      </c>
      <c r="U23" s="738" t="s">
        <v>2071</v>
      </c>
      <c r="V23" s="891"/>
      <c r="W23" s="892"/>
      <c r="X23" s="894"/>
      <c r="Y23" s="894"/>
      <c r="Z23" s="894"/>
      <c r="AA23" s="894"/>
      <c r="AB23" s="894"/>
      <c r="AC23" s="894"/>
      <c r="AD23" s="894"/>
      <c r="AE23" s="892"/>
      <c r="AF23" s="892"/>
      <c r="AG23" s="892"/>
      <c r="AH23" s="881"/>
    </row>
    <row r="24" ht="39.75" customHeight="1">
      <c r="A24" s="712"/>
      <c r="B24" s="887" t="s">
        <v>25</v>
      </c>
      <c r="C24" s="887" t="s">
        <v>2439</v>
      </c>
      <c r="D24" s="888" t="s">
        <v>2440</v>
      </c>
      <c r="E24" s="888" t="s">
        <v>2436</v>
      </c>
      <c r="F24" s="888"/>
      <c r="G24" s="888"/>
      <c r="H24" s="889"/>
      <c r="I24" s="889"/>
      <c r="J24" s="889"/>
      <c r="K24" s="889"/>
      <c r="L24" s="889"/>
      <c r="M24" s="889"/>
      <c r="N24" s="889"/>
      <c r="O24" s="890"/>
      <c r="P24" s="890"/>
      <c r="Q24" s="888"/>
      <c r="R24" s="888"/>
      <c r="S24" s="889"/>
      <c r="T24" s="738" t="s">
        <v>2071</v>
      </c>
      <c r="U24" s="738" t="s">
        <v>2071</v>
      </c>
      <c r="V24" s="891"/>
      <c r="W24" s="892"/>
      <c r="X24" s="894"/>
      <c r="Y24" s="894"/>
      <c r="Z24" s="894"/>
      <c r="AA24" s="894"/>
      <c r="AB24" s="894"/>
      <c r="AC24" s="894"/>
      <c r="AD24" s="894"/>
      <c r="AE24" s="892"/>
      <c r="AF24" s="892"/>
      <c r="AG24" s="892"/>
      <c r="AH24" s="881"/>
    </row>
    <row r="25" ht="39.75" customHeight="1">
      <c r="A25" s="900" t="s">
        <v>2454</v>
      </c>
      <c r="B25" s="895" t="s">
        <v>2441</v>
      </c>
      <c r="C25" s="887" t="s">
        <v>2434</v>
      </c>
      <c r="D25" s="896" t="s">
        <v>2073</v>
      </c>
      <c r="E25" s="888" t="s">
        <v>2074</v>
      </c>
      <c r="F25" s="888" t="s">
        <v>2074</v>
      </c>
      <c r="G25" s="888" t="s">
        <v>2442</v>
      </c>
      <c r="H25" s="897" t="s">
        <v>2443</v>
      </c>
      <c r="I25" s="889" t="s">
        <v>2444</v>
      </c>
      <c r="J25" s="889" t="s">
        <v>2445</v>
      </c>
      <c r="K25" s="889" t="s">
        <v>2446</v>
      </c>
      <c r="L25" s="889" t="s">
        <v>2075</v>
      </c>
      <c r="M25" s="889" t="s">
        <v>2063</v>
      </c>
      <c r="N25" s="889" t="s">
        <v>2076</v>
      </c>
      <c r="O25" s="898">
        <v>0.0</v>
      </c>
      <c r="P25" s="890">
        <v>0.0</v>
      </c>
      <c r="Q25" s="888" t="s">
        <v>2065</v>
      </c>
      <c r="R25" s="888" t="s">
        <v>2065</v>
      </c>
      <c r="S25" s="897" t="s">
        <v>2066</v>
      </c>
      <c r="T25" s="738" t="s">
        <v>240</v>
      </c>
      <c r="U25" s="738" t="s">
        <v>240</v>
      </c>
      <c r="V25" s="891"/>
      <c r="W25" s="892"/>
      <c r="X25" s="893" t="s">
        <v>2447</v>
      </c>
      <c r="Y25" s="894"/>
      <c r="Z25" s="894"/>
      <c r="AA25" s="894"/>
      <c r="AB25" s="894" t="s">
        <v>2448</v>
      </c>
      <c r="AC25" s="894" t="s">
        <v>2449</v>
      </c>
      <c r="AD25" s="894" t="s">
        <v>2450</v>
      </c>
      <c r="AE25" s="892"/>
      <c r="AF25" s="892"/>
      <c r="AG25" s="892"/>
      <c r="AH25" s="881"/>
    </row>
    <row r="26" ht="39.75" customHeight="1">
      <c r="A26" s="701"/>
      <c r="B26" s="887" t="s">
        <v>2455</v>
      </c>
      <c r="C26" s="887" t="s">
        <v>2434</v>
      </c>
      <c r="D26" s="888" t="s">
        <v>2456</v>
      </c>
      <c r="E26" s="888" t="s">
        <v>2162</v>
      </c>
      <c r="F26" s="888"/>
      <c r="G26" s="888" t="s">
        <v>2457</v>
      </c>
      <c r="H26" s="889" t="s">
        <v>2458</v>
      </c>
      <c r="I26" s="889" t="s">
        <v>2459</v>
      </c>
      <c r="J26" s="889" t="s">
        <v>2459</v>
      </c>
      <c r="K26" s="889" t="s">
        <v>2460</v>
      </c>
      <c r="L26" s="889" t="s">
        <v>2075</v>
      </c>
      <c r="M26" s="889" t="s">
        <v>2063</v>
      </c>
      <c r="N26" s="889" t="s">
        <v>2064</v>
      </c>
      <c r="O26" s="890">
        <v>7.5732163E7</v>
      </c>
      <c r="P26" s="890">
        <v>6.8847421E7</v>
      </c>
      <c r="Q26" s="888" t="s">
        <v>2102</v>
      </c>
      <c r="R26" s="888" t="s">
        <v>2461</v>
      </c>
      <c r="S26" s="888" t="s">
        <v>2066</v>
      </c>
      <c r="T26" s="738" t="s">
        <v>240</v>
      </c>
      <c r="U26" s="738" t="s">
        <v>240</v>
      </c>
      <c r="V26" s="901">
        <v>5.59E7</v>
      </c>
      <c r="W26" s="892" t="s">
        <v>2462</v>
      </c>
      <c r="X26" s="893" t="s">
        <v>2329</v>
      </c>
      <c r="Y26" s="894"/>
      <c r="Z26" s="894"/>
      <c r="AA26" s="894"/>
      <c r="AB26" s="894" t="s">
        <v>2448</v>
      </c>
      <c r="AC26" s="894" t="s">
        <v>2449</v>
      </c>
      <c r="AD26" s="894" t="s">
        <v>2450</v>
      </c>
      <c r="AE26" s="902" t="s">
        <v>2463</v>
      </c>
      <c r="AF26" s="892"/>
      <c r="AG26" s="892"/>
      <c r="AH26" s="881"/>
    </row>
    <row r="27" ht="39.75" customHeight="1">
      <c r="A27" s="701"/>
      <c r="B27" s="887" t="s">
        <v>2464</v>
      </c>
      <c r="C27" s="887" t="s">
        <v>2434</v>
      </c>
      <c r="D27" s="888" t="s">
        <v>2465</v>
      </c>
      <c r="E27" s="888" t="s">
        <v>2466</v>
      </c>
      <c r="F27" s="888" t="s">
        <v>2466</v>
      </c>
      <c r="G27" s="888" t="s">
        <v>2467</v>
      </c>
      <c r="H27" s="889" t="s">
        <v>2468</v>
      </c>
      <c r="I27" s="889" t="s">
        <v>2469</v>
      </c>
      <c r="J27" s="889" t="s">
        <v>2470</v>
      </c>
      <c r="K27" s="889" t="s">
        <v>2471</v>
      </c>
      <c r="L27" s="889" t="s">
        <v>2075</v>
      </c>
      <c r="M27" s="889" t="s">
        <v>2063</v>
      </c>
      <c r="N27" s="889" t="s">
        <v>2076</v>
      </c>
      <c r="O27" s="890">
        <v>0.0</v>
      </c>
      <c r="P27" s="890">
        <v>0.0</v>
      </c>
      <c r="Q27" s="888" t="s">
        <v>2065</v>
      </c>
      <c r="R27" s="888" t="s">
        <v>2065</v>
      </c>
      <c r="S27" s="888" t="s">
        <v>2066</v>
      </c>
      <c r="T27" s="738" t="s">
        <v>240</v>
      </c>
      <c r="U27" s="738" t="s">
        <v>240</v>
      </c>
      <c r="V27" s="891">
        <v>1.1E8</v>
      </c>
      <c r="W27" s="892" t="s">
        <v>2472</v>
      </c>
      <c r="X27" s="894" t="s">
        <v>2473</v>
      </c>
      <c r="Y27" s="892"/>
      <c r="Z27" s="892"/>
      <c r="AA27" s="892"/>
      <c r="AB27" s="894" t="s">
        <v>2448</v>
      </c>
      <c r="AC27" s="894" t="s">
        <v>2449</v>
      </c>
      <c r="AD27" s="894" t="s">
        <v>2450</v>
      </c>
      <c r="AE27" s="902"/>
      <c r="AF27" s="892"/>
      <c r="AG27" s="892"/>
      <c r="AH27" s="881"/>
    </row>
    <row r="28" ht="39.75" customHeight="1">
      <c r="A28" s="701"/>
      <c r="B28" s="887" t="s">
        <v>2474</v>
      </c>
      <c r="C28" s="887" t="s">
        <v>2434</v>
      </c>
      <c r="D28" s="888" t="s">
        <v>2475</v>
      </c>
      <c r="E28" s="888" t="s">
        <v>2476</v>
      </c>
      <c r="F28" s="888"/>
      <c r="G28" s="888" t="s">
        <v>2477</v>
      </c>
      <c r="H28" s="889" t="s">
        <v>2478</v>
      </c>
      <c r="I28" s="889" t="s">
        <v>2479</v>
      </c>
      <c r="J28" s="889" t="s">
        <v>2479</v>
      </c>
      <c r="K28" s="889" t="s">
        <v>2480</v>
      </c>
      <c r="L28" s="889" t="s">
        <v>2075</v>
      </c>
      <c r="M28" s="889" t="s">
        <v>2063</v>
      </c>
      <c r="N28" s="889" t="s">
        <v>2076</v>
      </c>
      <c r="O28" s="890">
        <v>0.0</v>
      </c>
      <c r="P28" s="890">
        <v>0.0</v>
      </c>
      <c r="Q28" s="888" t="s">
        <v>2065</v>
      </c>
      <c r="R28" s="888" t="s">
        <v>2065</v>
      </c>
      <c r="S28" s="888" t="s">
        <v>2066</v>
      </c>
      <c r="T28" s="738" t="s">
        <v>240</v>
      </c>
      <c r="U28" s="738" t="s">
        <v>240</v>
      </c>
      <c r="V28" s="891"/>
      <c r="W28" s="892"/>
      <c r="X28" s="894" t="s">
        <v>2481</v>
      </c>
      <c r="Y28" s="892"/>
      <c r="Z28" s="892"/>
      <c r="AA28" s="892"/>
      <c r="AB28" s="892"/>
      <c r="AC28" s="892"/>
      <c r="AD28" s="892"/>
      <c r="AE28" s="892"/>
      <c r="AF28" s="892"/>
      <c r="AG28" s="892" t="s">
        <v>2482</v>
      </c>
      <c r="AH28" s="881"/>
    </row>
    <row r="29" ht="39.75" customHeight="1">
      <c r="A29" s="701"/>
      <c r="B29" s="887" t="s">
        <v>2483</v>
      </c>
      <c r="C29" s="887" t="s">
        <v>2434</v>
      </c>
      <c r="D29" s="888" t="s">
        <v>2484</v>
      </c>
      <c r="E29" s="888" t="s">
        <v>2485</v>
      </c>
      <c r="F29" s="888"/>
      <c r="G29" s="888" t="s">
        <v>2486</v>
      </c>
      <c r="H29" s="889" t="s">
        <v>2487</v>
      </c>
      <c r="I29" s="889" t="s">
        <v>2488</v>
      </c>
      <c r="J29" s="889" t="s">
        <v>2488</v>
      </c>
      <c r="K29" s="889" t="s">
        <v>2489</v>
      </c>
      <c r="L29" s="889" t="s">
        <v>2075</v>
      </c>
      <c r="M29" s="889" t="s">
        <v>2063</v>
      </c>
      <c r="N29" s="889" t="s">
        <v>2076</v>
      </c>
      <c r="O29" s="890">
        <v>0.0</v>
      </c>
      <c r="P29" s="890">
        <v>0.0</v>
      </c>
      <c r="Q29" s="888" t="s">
        <v>2065</v>
      </c>
      <c r="R29" s="888" t="s">
        <v>2065</v>
      </c>
      <c r="S29" s="889" t="s">
        <v>2066</v>
      </c>
      <c r="T29" s="738" t="s">
        <v>240</v>
      </c>
      <c r="U29" s="738" t="s">
        <v>240</v>
      </c>
      <c r="V29" s="891">
        <v>2.5E8</v>
      </c>
      <c r="W29" s="892" t="s">
        <v>2490</v>
      </c>
      <c r="X29" s="894" t="s">
        <v>17</v>
      </c>
      <c r="Y29" s="894"/>
      <c r="Z29" s="894"/>
      <c r="AA29" s="894"/>
      <c r="AB29" s="894" t="s">
        <v>2448</v>
      </c>
      <c r="AC29" s="894" t="s">
        <v>2449</v>
      </c>
      <c r="AD29" s="894" t="s">
        <v>2450</v>
      </c>
      <c r="AE29" s="892" t="s">
        <v>14</v>
      </c>
      <c r="AF29" s="892" t="s">
        <v>2491</v>
      </c>
      <c r="AG29" s="892" t="s">
        <v>2482</v>
      </c>
      <c r="AH29" s="881"/>
    </row>
    <row r="30" ht="39.75" customHeight="1">
      <c r="A30" s="712"/>
      <c r="B30" s="887" t="s">
        <v>2492</v>
      </c>
      <c r="C30" s="887" t="s">
        <v>2434</v>
      </c>
      <c r="D30" s="888" t="s">
        <v>2493</v>
      </c>
      <c r="E30" s="888" t="s">
        <v>2494</v>
      </c>
      <c r="F30" s="888" t="s">
        <v>2494</v>
      </c>
      <c r="G30" s="888" t="s">
        <v>2495</v>
      </c>
      <c r="H30" s="889" t="s">
        <v>2496</v>
      </c>
      <c r="I30" s="889" t="s">
        <v>2497</v>
      </c>
      <c r="J30" s="889" t="s">
        <v>2498</v>
      </c>
      <c r="K30" s="889" t="s">
        <v>2499</v>
      </c>
      <c r="L30" s="889" t="s">
        <v>2075</v>
      </c>
      <c r="M30" s="889" t="s">
        <v>2063</v>
      </c>
      <c r="N30" s="889" t="s">
        <v>2076</v>
      </c>
      <c r="O30" s="890">
        <v>0.0</v>
      </c>
      <c r="P30" s="890">
        <v>0.0</v>
      </c>
      <c r="Q30" s="888" t="s">
        <v>2065</v>
      </c>
      <c r="R30" s="888" t="s">
        <v>2065</v>
      </c>
      <c r="S30" s="889" t="s">
        <v>2066</v>
      </c>
      <c r="T30" s="738" t="s">
        <v>240</v>
      </c>
      <c r="U30" s="738" t="s">
        <v>240</v>
      </c>
      <c r="V30" s="891">
        <v>1.3E8</v>
      </c>
      <c r="W30" s="892" t="s">
        <v>2500</v>
      </c>
      <c r="X30" s="894" t="s">
        <v>17</v>
      </c>
      <c r="Y30" s="894"/>
      <c r="Z30" s="894"/>
      <c r="AA30" s="894"/>
      <c r="AB30" s="894" t="s">
        <v>2448</v>
      </c>
      <c r="AC30" s="894" t="s">
        <v>2449</v>
      </c>
      <c r="AD30" s="894" t="s">
        <v>2450</v>
      </c>
      <c r="AE30" s="892" t="s">
        <v>14</v>
      </c>
      <c r="AF30" s="892"/>
      <c r="AG30" s="892" t="s">
        <v>2501</v>
      </c>
      <c r="AH30" s="881"/>
    </row>
    <row r="31" ht="39.75" customHeight="1">
      <c r="A31" s="900" t="s">
        <v>2502</v>
      </c>
      <c r="B31" s="887" t="s">
        <v>2503</v>
      </c>
      <c r="C31" s="887" t="s">
        <v>2434</v>
      </c>
      <c r="D31" s="888" t="s">
        <v>2504</v>
      </c>
      <c r="E31" s="888" t="s">
        <v>2505</v>
      </c>
      <c r="F31" s="888"/>
      <c r="G31" s="888" t="s">
        <v>2506</v>
      </c>
      <c r="H31" s="889" t="s">
        <v>2106</v>
      </c>
      <c r="I31" s="889" t="s">
        <v>2507</v>
      </c>
      <c r="J31" s="889" t="s">
        <v>2507</v>
      </c>
      <c r="K31" s="889" t="s">
        <v>2507</v>
      </c>
      <c r="L31" s="889" t="s">
        <v>2508</v>
      </c>
      <c r="M31" s="889" t="s">
        <v>2063</v>
      </c>
      <c r="N31" s="889" t="s">
        <v>2076</v>
      </c>
      <c r="O31" s="890">
        <v>0.0</v>
      </c>
      <c r="P31" s="890">
        <v>0.0</v>
      </c>
      <c r="Q31" s="888" t="s">
        <v>2065</v>
      </c>
      <c r="R31" s="888" t="s">
        <v>2065</v>
      </c>
      <c r="S31" s="889" t="s">
        <v>2066</v>
      </c>
      <c r="T31" s="738" t="s">
        <v>240</v>
      </c>
      <c r="U31" s="738" t="s">
        <v>240</v>
      </c>
      <c r="V31" s="891">
        <v>2.2E8</v>
      </c>
      <c r="W31" s="892" t="s">
        <v>2509</v>
      </c>
      <c r="X31" s="894" t="s">
        <v>17</v>
      </c>
      <c r="Y31" s="894"/>
      <c r="Z31" s="894"/>
      <c r="AA31" s="894"/>
      <c r="AB31" s="894" t="s">
        <v>2448</v>
      </c>
      <c r="AC31" s="894" t="s">
        <v>2449</v>
      </c>
      <c r="AD31" s="894" t="s">
        <v>2450</v>
      </c>
      <c r="AE31" s="892" t="s">
        <v>14</v>
      </c>
      <c r="AF31" s="892" t="s">
        <v>2510</v>
      </c>
      <c r="AG31" s="892"/>
      <c r="AH31" s="881"/>
    </row>
    <row r="32" ht="39.75" customHeight="1">
      <c r="A32" s="701"/>
      <c r="B32" s="887" t="s">
        <v>2511</v>
      </c>
      <c r="C32" s="887" t="s">
        <v>2434</v>
      </c>
      <c r="D32" s="888" t="s">
        <v>2512</v>
      </c>
      <c r="E32" s="888" t="s">
        <v>2513</v>
      </c>
      <c r="F32" s="888" t="s">
        <v>2513</v>
      </c>
      <c r="G32" s="888" t="s">
        <v>2514</v>
      </c>
      <c r="H32" s="889" t="s">
        <v>2515</v>
      </c>
      <c r="I32" s="889" t="s">
        <v>2516</v>
      </c>
      <c r="J32" s="889" t="s">
        <v>2517</v>
      </c>
      <c r="K32" s="889" t="s">
        <v>2518</v>
      </c>
      <c r="L32" s="889" t="s">
        <v>2075</v>
      </c>
      <c r="M32" s="889" t="s">
        <v>2063</v>
      </c>
      <c r="N32" s="889" t="s">
        <v>2076</v>
      </c>
      <c r="O32" s="890">
        <v>0.0</v>
      </c>
      <c r="P32" s="890">
        <v>0.0</v>
      </c>
      <c r="Q32" s="888" t="s">
        <v>2065</v>
      </c>
      <c r="R32" s="888" t="s">
        <v>2065</v>
      </c>
      <c r="S32" s="888" t="s">
        <v>2066</v>
      </c>
      <c r="T32" s="738" t="s">
        <v>240</v>
      </c>
      <c r="U32" s="738" t="s">
        <v>240</v>
      </c>
      <c r="V32" s="891">
        <v>9.0E7</v>
      </c>
      <c r="W32" s="892" t="s">
        <v>2519</v>
      </c>
      <c r="X32" s="894" t="s">
        <v>17</v>
      </c>
      <c r="Y32" s="892"/>
      <c r="Z32" s="892"/>
      <c r="AA32" s="892"/>
      <c r="AB32" s="894" t="s">
        <v>2448</v>
      </c>
      <c r="AC32" s="894" t="s">
        <v>2449</v>
      </c>
      <c r="AD32" s="894" t="s">
        <v>2450</v>
      </c>
      <c r="AE32" s="892" t="s">
        <v>14</v>
      </c>
      <c r="AF32" s="892" t="s">
        <v>2520</v>
      </c>
      <c r="AG32" s="892" t="s">
        <v>2482</v>
      </c>
      <c r="AH32" s="881"/>
    </row>
    <row r="33" ht="39.75" customHeight="1">
      <c r="A33" s="712"/>
      <c r="B33" s="887" t="s">
        <v>2521</v>
      </c>
      <c r="C33" s="887" t="s">
        <v>2434</v>
      </c>
      <c r="D33" s="888" t="s">
        <v>2522</v>
      </c>
      <c r="E33" s="888" t="s">
        <v>2523</v>
      </c>
      <c r="F33" s="888"/>
      <c r="G33" s="888" t="s">
        <v>2524</v>
      </c>
      <c r="H33" s="889" t="s">
        <v>2525</v>
      </c>
      <c r="I33" s="889" t="s">
        <v>2525</v>
      </c>
      <c r="J33" s="889" t="s">
        <v>2526</v>
      </c>
      <c r="K33" s="889" t="s">
        <v>2527</v>
      </c>
      <c r="L33" s="888" t="s">
        <v>2075</v>
      </c>
      <c r="M33" s="888" t="s">
        <v>2063</v>
      </c>
      <c r="N33" s="888" t="s">
        <v>2528</v>
      </c>
      <c r="O33" s="898">
        <v>0.0</v>
      </c>
      <c r="P33" s="898">
        <v>0.0</v>
      </c>
      <c r="Q33" s="888" t="s">
        <v>2065</v>
      </c>
      <c r="R33" s="888" t="s">
        <v>2065</v>
      </c>
      <c r="S33" s="888" t="s">
        <v>2066</v>
      </c>
      <c r="T33" s="738" t="s">
        <v>240</v>
      </c>
      <c r="U33" s="738" t="s">
        <v>240</v>
      </c>
      <c r="V33" s="903">
        <v>2.68E8</v>
      </c>
      <c r="W33" s="892" t="s">
        <v>2529</v>
      </c>
      <c r="X33" s="894" t="s">
        <v>17</v>
      </c>
      <c r="Y33" s="904"/>
      <c r="Z33" s="904"/>
      <c r="AA33" s="904"/>
      <c r="AB33" s="894" t="s">
        <v>2448</v>
      </c>
      <c r="AC33" s="894" t="s">
        <v>2449</v>
      </c>
      <c r="AD33" s="894" t="s">
        <v>2450</v>
      </c>
      <c r="AE33" s="905" t="s">
        <v>14</v>
      </c>
      <c r="AF33" s="905" t="s">
        <v>2530</v>
      </c>
      <c r="AG33" s="905" t="s">
        <v>2482</v>
      </c>
      <c r="AH33" s="881"/>
    </row>
    <row r="34" ht="17.25" customHeight="1">
      <c r="A34" s="867"/>
      <c r="B34" s="867"/>
      <c r="C34" s="867"/>
      <c r="D34" s="867"/>
      <c r="E34" s="866"/>
      <c r="F34" s="866"/>
      <c r="G34" s="867"/>
      <c r="H34" s="867"/>
      <c r="I34" s="867"/>
      <c r="J34" s="867"/>
      <c r="K34" s="867"/>
      <c r="L34" s="867"/>
      <c r="M34" s="867"/>
      <c r="N34" s="866"/>
      <c r="O34" s="906"/>
      <c r="P34" s="906"/>
      <c r="Q34" s="867"/>
      <c r="R34" s="867"/>
      <c r="S34" s="867"/>
      <c r="T34" s="867"/>
      <c r="U34" s="867"/>
      <c r="V34" s="867"/>
      <c r="W34" s="867"/>
      <c r="X34" s="867"/>
      <c r="Y34" s="867"/>
      <c r="Z34" s="867"/>
      <c r="AA34" s="867"/>
      <c r="AB34" s="867"/>
      <c r="AC34" s="867"/>
      <c r="AD34" s="867"/>
      <c r="AE34" s="867"/>
      <c r="AF34" s="867"/>
      <c r="AG34" s="867"/>
      <c r="AH34" s="874"/>
    </row>
    <row r="35" ht="17.25" customHeight="1">
      <c r="A35" s="867"/>
      <c r="B35" s="867"/>
      <c r="C35" s="867"/>
      <c r="D35" s="867"/>
      <c r="E35" s="866"/>
      <c r="F35" s="866"/>
      <c r="G35" s="867"/>
      <c r="H35" s="867"/>
      <c r="I35" s="867"/>
      <c r="J35" s="867"/>
      <c r="K35" s="867"/>
      <c r="L35" s="867"/>
      <c r="M35" s="867"/>
      <c r="N35" s="866"/>
      <c r="O35" s="906"/>
      <c r="P35" s="906"/>
      <c r="Q35" s="867"/>
      <c r="R35" s="867"/>
      <c r="S35" s="867"/>
      <c r="T35" s="867"/>
      <c r="U35" s="867"/>
      <c r="V35" s="867"/>
      <c r="W35" s="867"/>
      <c r="X35" s="867"/>
      <c r="Y35" s="867"/>
      <c r="Z35" s="867"/>
      <c r="AA35" s="867"/>
      <c r="AB35" s="867"/>
      <c r="AC35" s="867"/>
      <c r="AD35" s="867"/>
      <c r="AE35" s="867"/>
      <c r="AF35" s="867"/>
      <c r="AG35" s="867"/>
      <c r="AH35" s="874"/>
    </row>
    <row r="36" ht="17.25" customHeight="1">
      <c r="A36" s="867"/>
      <c r="B36" s="867"/>
      <c r="C36" s="867"/>
      <c r="D36" s="867"/>
      <c r="E36" s="866"/>
      <c r="F36" s="866"/>
      <c r="G36" s="867"/>
      <c r="H36" s="867"/>
      <c r="I36" s="867"/>
      <c r="J36" s="867"/>
      <c r="K36" s="867"/>
      <c r="L36" s="867"/>
      <c r="M36" s="867"/>
      <c r="N36" s="866"/>
      <c r="O36" s="906"/>
      <c r="P36" s="906"/>
      <c r="Q36" s="867"/>
      <c r="R36" s="867"/>
      <c r="S36" s="867"/>
      <c r="T36" s="867"/>
      <c r="U36" s="867"/>
      <c r="V36" s="867"/>
      <c r="W36" s="867"/>
      <c r="X36" s="867"/>
      <c r="Y36" s="867"/>
      <c r="Z36" s="867"/>
      <c r="AA36" s="867"/>
      <c r="AB36" s="867"/>
      <c r="AC36" s="867"/>
      <c r="AD36" s="867"/>
      <c r="AE36" s="867"/>
      <c r="AF36" s="867"/>
      <c r="AG36" s="867"/>
      <c r="AH36" s="874"/>
    </row>
    <row r="37" ht="17.25" customHeight="1">
      <c r="A37" s="867"/>
      <c r="B37" s="867"/>
      <c r="C37" s="867"/>
      <c r="D37" s="867"/>
      <c r="E37" s="866"/>
      <c r="F37" s="866"/>
      <c r="G37" s="867"/>
      <c r="H37" s="867"/>
      <c r="I37" s="867"/>
      <c r="J37" s="867"/>
      <c r="K37" s="867"/>
      <c r="L37" s="867"/>
      <c r="M37" s="867"/>
      <c r="N37" s="866"/>
      <c r="O37" s="906"/>
      <c r="P37" s="906"/>
      <c r="Q37" s="867"/>
      <c r="R37" s="867"/>
      <c r="S37" s="867"/>
      <c r="T37" s="867"/>
      <c r="U37" s="867"/>
      <c r="V37" s="867"/>
      <c r="W37" s="867"/>
      <c r="X37" s="867"/>
      <c r="Y37" s="867"/>
      <c r="Z37" s="867"/>
      <c r="AA37" s="867"/>
      <c r="AB37" s="867"/>
      <c r="AC37" s="867"/>
      <c r="AD37" s="867"/>
      <c r="AE37" s="867"/>
      <c r="AF37" s="867"/>
      <c r="AG37" s="867"/>
      <c r="AH37" s="874"/>
    </row>
    <row r="38" ht="17.25" customHeight="1">
      <c r="A38" s="867"/>
      <c r="B38" s="867"/>
      <c r="C38" s="867"/>
      <c r="D38" s="867"/>
      <c r="E38" s="866"/>
      <c r="F38" s="866"/>
      <c r="G38" s="867"/>
      <c r="H38" s="867"/>
      <c r="I38" s="867"/>
      <c r="J38" s="867"/>
      <c r="K38" s="867"/>
      <c r="L38" s="867"/>
      <c r="M38" s="867"/>
      <c r="N38" s="866"/>
      <c r="O38" s="906"/>
      <c r="P38" s="906"/>
      <c r="Q38" s="867"/>
      <c r="R38" s="867"/>
      <c r="S38" s="867"/>
      <c r="T38" s="867"/>
      <c r="U38" s="867"/>
      <c r="V38" s="867"/>
      <c r="W38" s="867"/>
      <c r="X38" s="867"/>
      <c r="Y38" s="867"/>
      <c r="Z38" s="867"/>
      <c r="AA38" s="867"/>
      <c r="AB38" s="867"/>
      <c r="AC38" s="867"/>
      <c r="AD38" s="867"/>
      <c r="AE38" s="867"/>
      <c r="AF38" s="867"/>
      <c r="AG38" s="867"/>
      <c r="AH38" s="874"/>
    </row>
    <row r="39" ht="17.25" customHeight="1">
      <c r="A39" s="867"/>
      <c r="B39" s="867"/>
      <c r="C39" s="867"/>
      <c r="D39" s="867"/>
      <c r="E39" s="866"/>
      <c r="F39" s="866"/>
      <c r="G39" s="867"/>
      <c r="H39" s="867"/>
      <c r="I39" s="867"/>
      <c r="J39" s="867"/>
      <c r="K39" s="867"/>
      <c r="L39" s="867"/>
      <c r="M39" s="867"/>
      <c r="N39" s="866"/>
      <c r="O39" s="906"/>
      <c r="P39" s="906"/>
      <c r="Q39" s="867"/>
      <c r="R39" s="867"/>
      <c r="S39" s="867"/>
      <c r="T39" s="867"/>
      <c r="U39" s="867"/>
      <c r="V39" s="867"/>
      <c r="W39" s="867"/>
      <c r="X39" s="867"/>
      <c r="Y39" s="867"/>
      <c r="Z39" s="867"/>
      <c r="AA39" s="867"/>
      <c r="AB39" s="867"/>
      <c r="AC39" s="867"/>
      <c r="AD39" s="867"/>
      <c r="AE39" s="867"/>
      <c r="AF39" s="867"/>
      <c r="AG39" s="867"/>
      <c r="AH39" s="874"/>
    </row>
    <row r="40" ht="17.25" customHeight="1">
      <c r="A40" s="867"/>
      <c r="B40" s="867"/>
      <c r="C40" s="867"/>
      <c r="D40" s="867"/>
      <c r="E40" s="866"/>
      <c r="F40" s="866"/>
      <c r="G40" s="867"/>
      <c r="H40" s="867"/>
      <c r="I40" s="867"/>
      <c r="J40" s="867"/>
      <c r="K40" s="867"/>
      <c r="L40" s="867"/>
      <c r="M40" s="867"/>
      <c r="N40" s="866"/>
      <c r="O40" s="906"/>
      <c r="P40" s="906"/>
      <c r="Q40" s="867"/>
      <c r="R40" s="867"/>
      <c r="S40" s="867"/>
      <c r="T40" s="867"/>
      <c r="U40" s="867"/>
      <c r="V40" s="867"/>
      <c r="W40" s="867"/>
      <c r="X40" s="867"/>
      <c r="Y40" s="867"/>
      <c r="Z40" s="867"/>
      <c r="AA40" s="867"/>
      <c r="AB40" s="867"/>
      <c r="AC40" s="867"/>
      <c r="AD40" s="867"/>
      <c r="AE40" s="867"/>
      <c r="AF40" s="867"/>
      <c r="AG40" s="867"/>
      <c r="AH40" s="874"/>
    </row>
    <row r="41" ht="17.25" customHeight="1">
      <c r="A41" s="867"/>
      <c r="B41" s="867"/>
      <c r="C41" s="867"/>
      <c r="D41" s="867"/>
      <c r="E41" s="866"/>
      <c r="F41" s="866"/>
      <c r="G41" s="867"/>
      <c r="H41" s="867"/>
      <c r="I41" s="867"/>
      <c r="J41" s="867"/>
      <c r="K41" s="867"/>
      <c r="L41" s="867"/>
      <c r="M41" s="867"/>
      <c r="N41" s="866"/>
      <c r="O41" s="906"/>
      <c r="P41" s="906"/>
      <c r="Q41" s="867"/>
      <c r="R41" s="867"/>
      <c r="S41" s="867"/>
      <c r="T41" s="867"/>
      <c r="U41" s="867"/>
      <c r="V41" s="867"/>
      <c r="W41" s="867"/>
      <c r="X41" s="867"/>
      <c r="Y41" s="867"/>
      <c r="Z41" s="867"/>
      <c r="AA41" s="867"/>
      <c r="AB41" s="867"/>
      <c r="AC41" s="867"/>
      <c r="AD41" s="867"/>
      <c r="AE41" s="867"/>
      <c r="AF41" s="867"/>
      <c r="AG41" s="867"/>
      <c r="AH41" s="874"/>
    </row>
    <row r="42" ht="17.25" customHeight="1">
      <c r="A42" s="867"/>
      <c r="B42" s="867"/>
      <c r="C42" s="867"/>
      <c r="D42" s="867"/>
      <c r="E42" s="866"/>
      <c r="F42" s="866"/>
      <c r="G42" s="867"/>
      <c r="H42" s="867"/>
      <c r="I42" s="867"/>
      <c r="J42" s="867"/>
      <c r="K42" s="867"/>
      <c r="L42" s="867"/>
      <c r="M42" s="867"/>
      <c r="N42" s="866"/>
      <c r="O42" s="906"/>
      <c r="P42" s="906"/>
      <c r="Q42" s="867"/>
      <c r="R42" s="867"/>
      <c r="S42" s="867"/>
      <c r="T42" s="867"/>
      <c r="U42" s="867"/>
      <c r="V42" s="867"/>
      <c r="W42" s="867"/>
      <c r="X42" s="867"/>
      <c r="Y42" s="867"/>
      <c r="Z42" s="867"/>
      <c r="AA42" s="867"/>
      <c r="AB42" s="867"/>
      <c r="AC42" s="867"/>
      <c r="AD42" s="867"/>
      <c r="AE42" s="867"/>
      <c r="AF42" s="867"/>
      <c r="AG42" s="867"/>
      <c r="AH42" s="874"/>
    </row>
    <row r="43" ht="17.25" customHeight="1">
      <c r="A43" s="867"/>
      <c r="B43" s="867"/>
      <c r="C43" s="867"/>
      <c r="D43" s="867"/>
      <c r="E43" s="866"/>
      <c r="F43" s="866"/>
      <c r="G43" s="867"/>
      <c r="H43" s="867"/>
      <c r="I43" s="867"/>
      <c r="J43" s="867"/>
      <c r="K43" s="867"/>
      <c r="L43" s="867"/>
      <c r="M43" s="867"/>
      <c r="N43" s="866"/>
      <c r="O43" s="906"/>
      <c r="P43" s="906"/>
      <c r="Q43" s="867"/>
      <c r="R43" s="867"/>
      <c r="S43" s="867"/>
      <c r="T43" s="867"/>
      <c r="U43" s="867"/>
      <c r="V43" s="867"/>
      <c r="W43" s="867"/>
      <c r="X43" s="867"/>
      <c r="Y43" s="867"/>
      <c r="Z43" s="867"/>
      <c r="AA43" s="867"/>
      <c r="AB43" s="867"/>
      <c r="AC43" s="867"/>
      <c r="AD43" s="867"/>
      <c r="AE43" s="867"/>
      <c r="AF43" s="867"/>
      <c r="AG43" s="867"/>
      <c r="AH43" s="874"/>
    </row>
    <row r="44" ht="17.25" customHeight="1">
      <c r="A44" s="867"/>
      <c r="B44" s="867"/>
      <c r="C44" s="867"/>
      <c r="D44" s="867"/>
      <c r="E44" s="866"/>
      <c r="F44" s="866"/>
      <c r="G44" s="867"/>
      <c r="H44" s="867"/>
      <c r="I44" s="867"/>
      <c r="J44" s="867"/>
      <c r="K44" s="867"/>
      <c r="L44" s="867"/>
      <c r="M44" s="867"/>
      <c r="N44" s="866"/>
      <c r="O44" s="906"/>
      <c r="P44" s="906"/>
      <c r="Q44" s="867"/>
      <c r="R44" s="867"/>
      <c r="S44" s="867"/>
      <c r="T44" s="867"/>
      <c r="U44" s="867"/>
      <c r="V44" s="867"/>
      <c r="W44" s="867"/>
      <c r="X44" s="867"/>
      <c r="Y44" s="867"/>
      <c r="Z44" s="867"/>
      <c r="AA44" s="867"/>
      <c r="AB44" s="867"/>
      <c r="AC44" s="867"/>
      <c r="AD44" s="867"/>
      <c r="AE44" s="867"/>
      <c r="AF44" s="867"/>
      <c r="AG44" s="867"/>
      <c r="AH44" s="874"/>
    </row>
    <row r="45" ht="17.25" customHeight="1">
      <c r="A45" s="867"/>
      <c r="B45" s="867"/>
      <c r="C45" s="867"/>
      <c r="D45" s="867"/>
      <c r="E45" s="866"/>
      <c r="F45" s="866"/>
      <c r="G45" s="867"/>
      <c r="H45" s="867"/>
      <c r="I45" s="867"/>
      <c r="J45" s="867"/>
      <c r="K45" s="867"/>
      <c r="L45" s="867"/>
      <c r="M45" s="867"/>
      <c r="N45" s="866"/>
      <c r="O45" s="906"/>
      <c r="P45" s="906"/>
      <c r="Q45" s="867"/>
      <c r="R45" s="867"/>
      <c r="S45" s="867"/>
      <c r="T45" s="867"/>
      <c r="U45" s="867"/>
      <c r="V45" s="867"/>
      <c r="W45" s="867"/>
      <c r="X45" s="867"/>
      <c r="Y45" s="867"/>
      <c r="Z45" s="867"/>
      <c r="AA45" s="867"/>
      <c r="AB45" s="867"/>
      <c r="AC45" s="867"/>
      <c r="AD45" s="867"/>
      <c r="AE45" s="867"/>
      <c r="AF45" s="867"/>
      <c r="AG45" s="867"/>
      <c r="AH45" s="874"/>
    </row>
    <row r="46" ht="17.25" customHeight="1">
      <c r="A46" s="867"/>
      <c r="B46" s="867"/>
      <c r="C46" s="867"/>
      <c r="D46" s="867"/>
      <c r="E46" s="866"/>
      <c r="F46" s="866"/>
      <c r="G46" s="867"/>
      <c r="H46" s="867"/>
      <c r="I46" s="867"/>
      <c r="J46" s="867"/>
      <c r="K46" s="867"/>
      <c r="L46" s="867"/>
      <c r="M46" s="867"/>
      <c r="N46" s="866"/>
      <c r="O46" s="906"/>
      <c r="P46" s="906"/>
      <c r="Q46" s="867"/>
      <c r="R46" s="867"/>
      <c r="S46" s="867"/>
      <c r="T46" s="867"/>
      <c r="U46" s="867"/>
      <c r="V46" s="867"/>
      <c r="W46" s="867"/>
      <c r="X46" s="867"/>
      <c r="Y46" s="867"/>
      <c r="Z46" s="867"/>
      <c r="AA46" s="867"/>
      <c r="AB46" s="867"/>
      <c r="AC46" s="867"/>
      <c r="AD46" s="867"/>
      <c r="AE46" s="867"/>
      <c r="AF46" s="867"/>
      <c r="AG46" s="867"/>
      <c r="AH46" s="874"/>
    </row>
    <row r="47" ht="17.25" customHeight="1">
      <c r="A47" s="867"/>
      <c r="B47" s="867"/>
      <c r="C47" s="867"/>
      <c r="D47" s="867"/>
      <c r="E47" s="866"/>
      <c r="F47" s="866"/>
      <c r="G47" s="867"/>
      <c r="H47" s="867"/>
      <c r="I47" s="867"/>
      <c r="J47" s="867"/>
      <c r="K47" s="867"/>
      <c r="L47" s="867"/>
      <c r="M47" s="867"/>
      <c r="N47" s="866"/>
      <c r="O47" s="906"/>
      <c r="P47" s="906"/>
      <c r="Q47" s="867"/>
      <c r="R47" s="867"/>
      <c r="S47" s="867"/>
      <c r="T47" s="867"/>
      <c r="U47" s="867"/>
      <c r="V47" s="867"/>
      <c r="W47" s="867"/>
      <c r="X47" s="867"/>
      <c r="Y47" s="867"/>
      <c r="Z47" s="867"/>
      <c r="AA47" s="867"/>
      <c r="AB47" s="867"/>
      <c r="AC47" s="867"/>
      <c r="AD47" s="867"/>
      <c r="AE47" s="867"/>
      <c r="AF47" s="867"/>
      <c r="AG47" s="867"/>
      <c r="AH47" s="874"/>
    </row>
    <row r="48" ht="17.25" customHeight="1">
      <c r="A48" s="867"/>
      <c r="B48" s="867"/>
      <c r="C48" s="867"/>
      <c r="D48" s="867"/>
      <c r="E48" s="866"/>
      <c r="F48" s="866"/>
      <c r="G48" s="867"/>
      <c r="H48" s="867"/>
      <c r="I48" s="867"/>
      <c r="J48" s="867"/>
      <c r="K48" s="867"/>
      <c r="L48" s="867"/>
      <c r="M48" s="867"/>
      <c r="N48" s="866"/>
      <c r="O48" s="906"/>
      <c r="P48" s="906"/>
      <c r="Q48" s="867"/>
      <c r="R48" s="867"/>
      <c r="S48" s="867"/>
      <c r="T48" s="867"/>
      <c r="U48" s="867"/>
      <c r="V48" s="867"/>
      <c r="W48" s="867"/>
      <c r="X48" s="867"/>
      <c r="Y48" s="867"/>
      <c r="Z48" s="867"/>
      <c r="AA48" s="867"/>
      <c r="AB48" s="867"/>
      <c r="AC48" s="867"/>
      <c r="AD48" s="867"/>
      <c r="AE48" s="867"/>
      <c r="AF48" s="867"/>
      <c r="AG48" s="867"/>
      <c r="AH48" s="874"/>
    </row>
    <row r="49" ht="17.25" customHeight="1">
      <c r="A49" s="867"/>
      <c r="B49" s="867"/>
      <c r="C49" s="867"/>
      <c r="D49" s="867"/>
      <c r="E49" s="866"/>
      <c r="F49" s="866"/>
      <c r="G49" s="867"/>
      <c r="H49" s="867"/>
      <c r="I49" s="867"/>
      <c r="J49" s="867"/>
      <c r="K49" s="867"/>
      <c r="L49" s="867"/>
      <c r="M49" s="867"/>
      <c r="N49" s="866"/>
      <c r="O49" s="906"/>
      <c r="P49" s="906"/>
      <c r="Q49" s="867"/>
      <c r="R49" s="867"/>
      <c r="S49" s="867"/>
      <c r="T49" s="867"/>
      <c r="U49" s="867"/>
      <c r="V49" s="867"/>
      <c r="W49" s="867"/>
      <c r="X49" s="867"/>
      <c r="Y49" s="867"/>
      <c r="Z49" s="867"/>
      <c r="AA49" s="867"/>
      <c r="AB49" s="867"/>
      <c r="AC49" s="867"/>
      <c r="AD49" s="867"/>
      <c r="AE49" s="867"/>
      <c r="AF49" s="867"/>
      <c r="AG49" s="867"/>
      <c r="AH49" s="874"/>
    </row>
    <row r="50" ht="17.25" customHeight="1">
      <c r="A50" s="867"/>
      <c r="B50" s="867"/>
      <c r="C50" s="867"/>
      <c r="D50" s="867"/>
      <c r="E50" s="866"/>
      <c r="F50" s="866"/>
      <c r="G50" s="867"/>
      <c r="H50" s="867"/>
      <c r="I50" s="867"/>
      <c r="J50" s="867"/>
      <c r="K50" s="867"/>
      <c r="L50" s="867"/>
      <c r="M50" s="867"/>
      <c r="N50" s="866"/>
      <c r="O50" s="906"/>
      <c r="P50" s="906"/>
      <c r="Q50" s="867"/>
      <c r="R50" s="867"/>
      <c r="S50" s="867"/>
      <c r="T50" s="867"/>
      <c r="U50" s="867"/>
      <c r="V50" s="867"/>
      <c r="W50" s="867"/>
      <c r="X50" s="867"/>
      <c r="Y50" s="867"/>
      <c r="Z50" s="867"/>
      <c r="AA50" s="867"/>
      <c r="AB50" s="867"/>
      <c r="AC50" s="867"/>
      <c r="AD50" s="867"/>
      <c r="AE50" s="867"/>
      <c r="AF50" s="867"/>
      <c r="AG50" s="867"/>
      <c r="AH50" s="874"/>
    </row>
    <row r="51" ht="17.25" customHeight="1">
      <c r="A51" s="867"/>
      <c r="B51" s="867"/>
      <c r="C51" s="867"/>
      <c r="D51" s="867"/>
      <c r="E51" s="866"/>
      <c r="F51" s="866"/>
      <c r="G51" s="867"/>
      <c r="H51" s="867"/>
      <c r="I51" s="867"/>
      <c r="J51" s="867"/>
      <c r="K51" s="867"/>
      <c r="L51" s="867"/>
      <c r="M51" s="867"/>
      <c r="N51" s="866"/>
      <c r="O51" s="906"/>
      <c r="P51" s="906"/>
      <c r="Q51" s="867"/>
      <c r="R51" s="867"/>
      <c r="S51" s="867"/>
      <c r="T51" s="867"/>
      <c r="U51" s="867"/>
      <c r="V51" s="867"/>
      <c r="W51" s="867"/>
      <c r="X51" s="867"/>
      <c r="Y51" s="867"/>
      <c r="Z51" s="867"/>
      <c r="AA51" s="867"/>
      <c r="AB51" s="867"/>
      <c r="AC51" s="867"/>
      <c r="AD51" s="867"/>
      <c r="AE51" s="867"/>
      <c r="AF51" s="867"/>
      <c r="AG51" s="867"/>
      <c r="AH51" s="874"/>
    </row>
    <row r="52" ht="17.25" customHeight="1">
      <c r="A52" s="867"/>
      <c r="B52" s="867"/>
      <c r="C52" s="867"/>
      <c r="D52" s="867"/>
      <c r="E52" s="866"/>
      <c r="F52" s="866"/>
      <c r="G52" s="867"/>
      <c r="H52" s="867"/>
      <c r="I52" s="867"/>
      <c r="J52" s="867"/>
      <c r="K52" s="867"/>
      <c r="L52" s="867"/>
      <c r="M52" s="867"/>
      <c r="N52" s="866"/>
      <c r="O52" s="906"/>
      <c r="P52" s="906"/>
      <c r="Q52" s="867"/>
      <c r="R52" s="867"/>
      <c r="S52" s="867"/>
      <c r="T52" s="867"/>
      <c r="U52" s="867"/>
      <c r="V52" s="867"/>
      <c r="W52" s="867"/>
      <c r="X52" s="867"/>
      <c r="Y52" s="867"/>
      <c r="Z52" s="867"/>
      <c r="AA52" s="867"/>
      <c r="AB52" s="867"/>
      <c r="AC52" s="867"/>
      <c r="AD52" s="867"/>
      <c r="AE52" s="867"/>
      <c r="AF52" s="867"/>
      <c r="AG52" s="867"/>
      <c r="AH52" s="874"/>
    </row>
    <row r="53" ht="17.25" customHeight="1">
      <c r="A53" s="867"/>
      <c r="B53" s="867"/>
      <c r="C53" s="867"/>
      <c r="D53" s="867"/>
      <c r="E53" s="866"/>
      <c r="F53" s="866"/>
      <c r="G53" s="867"/>
      <c r="H53" s="867"/>
      <c r="I53" s="867"/>
      <c r="J53" s="867"/>
      <c r="K53" s="867"/>
      <c r="L53" s="867"/>
      <c r="M53" s="867"/>
      <c r="N53" s="866"/>
      <c r="O53" s="906"/>
      <c r="P53" s="906"/>
      <c r="Q53" s="867"/>
      <c r="R53" s="867"/>
      <c r="S53" s="867"/>
      <c r="T53" s="867"/>
      <c r="U53" s="867"/>
      <c r="V53" s="867"/>
      <c r="W53" s="867"/>
      <c r="X53" s="867"/>
      <c r="Y53" s="867"/>
      <c r="Z53" s="867"/>
      <c r="AA53" s="867"/>
      <c r="AB53" s="867"/>
      <c r="AC53" s="867"/>
      <c r="AD53" s="867"/>
      <c r="AE53" s="867"/>
      <c r="AF53" s="867"/>
      <c r="AG53" s="867"/>
      <c r="AH53" s="874"/>
    </row>
    <row r="54" ht="17.25" customHeight="1">
      <c r="A54" s="867"/>
      <c r="B54" s="867"/>
      <c r="C54" s="867"/>
      <c r="D54" s="867"/>
      <c r="E54" s="866"/>
      <c r="F54" s="866"/>
      <c r="G54" s="867"/>
      <c r="H54" s="867"/>
      <c r="I54" s="867"/>
      <c r="J54" s="867"/>
      <c r="K54" s="867"/>
      <c r="L54" s="867"/>
      <c r="M54" s="867"/>
      <c r="N54" s="866"/>
      <c r="O54" s="906"/>
      <c r="P54" s="906"/>
      <c r="Q54" s="867"/>
      <c r="R54" s="867"/>
      <c r="S54" s="867"/>
      <c r="T54" s="867"/>
      <c r="U54" s="867"/>
      <c r="V54" s="867"/>
      <c r="W54" s="867"/>
      <c r="X54" s="867"/>
      <c r="Y54" s="867"/>
      <c r="Z54" s="867"/>
      <c r="AA54" s="867"/>
      <c r="AB54" s="867"/>
      <c r="AC54" s="867"/>
      <c r="AD54" s="867"/>
      <c r="AE54" s="867"/>
      <c r="AF54" s="867"/>
      <c r="AG54" s="867"/>
      <c r="AH54" s="874"/>
    </row>
    <row r="55" ht="17.25" customHeight="1">
      <c r="A55" s="867"/>
      <c r="B55" s="867"/>
      <c r="C55" s="867"/>
      <c r="D55" s="867"/>
      <c r="E55" s="866"/>
      <c r="F55" s="866"/>
      <c r="G55" s="867"/>
      <c r="H55" s="867"/>
      <c r="I55" s="867"/>
      <c r="J55" s="867"/>
      <c r="K55" s="867"/>
      <c r="L55" s="867"/>
      <c r="M55" s="867"/>
      <c r="N55" s="866"/>
      <c r="O55" s="906"/>
      <c r="P55" s="906"/>
      <c r="Q55" s="867"/>
      <c r="R55" s="867"/>
      <c r="S55" s="867"/>
      <c r="T55" s="867"/>
      <c r="U55" s="867"/>
      <c r="V55" s="867"/>
      <c r="W55" s="867"/>
      <c r="X55" s="867"/>
      <c r="Y55" s="867"/>
      <c r="Z55" s="867"/>
      <c r="AA55" s="867"/>
      <c r="AB55" s="867"/>
      <c r="AC55" s="867"/>
      <c r="AD55" s="867"/>
      <c r="AE55" s="867"/>
      <c r="AF55" s="867"/>
      <c r="AG55" s="867"/>
      <c r="AH55" s="874"/>
    </row>
    <row r="56" ht="17.25" customHeight="1">
      <c r="A56" s="867"/>
      <c r="B56" s="867"/>
      <c r="C56" s="867"/>
      <c r="D56" s="867"/>
      <c r="E56" s="866"/>
      <c r="F56" s="866"/>
      <c r="G56" s="867"/>
      <c r="H56" s="867"/>
      <c r="I56" s="867"/>
      <c r="J56" s="867"/>
      <c r="K56" s="867"/>
      <c r="L56" s="867"/>
      <c r="M56" s="867"/>
      <c r="N56" s="866"/>
      <c r="O56" s="906"/>
      <c r="P56" s="906"/>
      <c r="Q56" s="867"/>
      <c r="R56" s="867"/>
      <c r="S56" s="867"/>
      <c r="T56" s="867"/>
      <c r="U56" s="867"/>
      <c r="V56" s="867"/>
      <c r="W56" s="867"/>
      <c r="X56" s="867"/>
      <c r="Y56" s="867"/>
      <c r="Z56" s="867"/>
      <c r="AA56" s="867"/>
      <c r="AB56" s="867"/>
      <c r="AC56" s="867"/>
      <c r="AD56" s="867"/>
      <c r="AE56" s="867"/>
      <c r="AF56" s="867"/>
      <c r="AG56" s="867"/>
      <c r="AH56" s="874"/>
    </row>
    <row r="57" ht="17.25" customHeight="1">
      <c r="A57" s="867"/>
      <c r="B57" s="867"/>
      <c r="C57" s="867"/>
      <c r="D57" s="867"/>
      <c r="E57" s="866"/>
      <c r="F57" s="866"/>
      <c r="G57" s="867"/>
      <c r="H57" s="867"/>
      <c r="I57" s="867"/>
      <c r="J57" s="867"/>
      <c r="K57" s="867"/>
      <c r="L57" s="867"/>
      <c r="M57" s="867"/>
      <c r="N57" s="866"/>
      <c r="O57" s="906"/>
      <c r="P57" s="906"/>
      <c r="Q57" s="867"/>
      <c r="R57" s="867"/>
      <c r="S57" s="867"/>
      <c r="T57" s="867"/>
      <c r="U57" s="867"/>
      <c r="V57" s="867"/>
      <c r="W57" s="867"/>
      <c r="X57" s="867"/>
      <c r="Y57" s="867"/>
      <c r="Z57" s="867"/>
      <c r="AA57" s="867"/>
      <c r="AB57" s="867"/>
      <c r="AC57" s="867"/>
      <c r="AD57" s="867"/>
      <c r="AE57" s="867"/>
      <c r="AF57" s="867"/>
      <c r="AG57" s="867"/>
      <c r="AH57" s="874"/>
    </row>
    <row r="58" ht="17.25" customHeight="1">
      <c r="A58" s="867"/>
      <c r="B58" s="867"/>
      <c r="C58" s="867"/>
      <c r="D58" s="867"/>
      <c r="E58" s="866"/>
      <c r="F58" s="866"/>
      <c r="G58" s="867"/>
      <c r="H58" s="867"/>
      <c r="I58" s="867"/>
      <c r="J58" s="867"/>
      <c r="K58" s="867"/>
      <c r="L58" s="867"/>
      <c r="M58" s="867"/>
      <c r="N58" s="866"/>
      <c r="O58" s="906"/>
      <c r="P58" s="906"/>
      <c r="Q58" s="867"/>
      <c r="R58" s="867"/>
      <c r="S58" s="867"/>
      <c r="T58" s="867"/>
      <c r="U58" s="867"/>
      <c r="V58" s="867"/>
      <c r="W58" s="867"/>
      <c r="X58" s="867"/>
      <c r="Y58" s="867"/>
      <c r="Z58" s="867"/>
      <c r="AA58" s="867"/>
      <c r="AB58" s="867"/>
      <c r="AC58" s="867"/>
      <c r="AD58" s="867"/>
      <c r="AE58" s="867"/>
      <c r="AF58" s="867"/>
      <c r="AG58" s="867"/>
      <c r="AH58" s="874"/>
    </row>
    <row r="59" ht="17.25" customHeight="1">
      <c r="A59" s="867"/>
      <c r="B59" s="867"/>
      <c r="C59" s="867"/>
      <c r="D59" s="867"/>
      <c r="E59" s="866"/>
      <c r="F59" s="866"/>
      <c r="G59" s="867"/>
      <c r="H59" s="867"/>
      <c r="I59" s="867"/>
      <c r="J59" s="867"/>
      <c r="K59" s="867"/>
      <c r="L59" s="867"/>
      <c r="M59" s="867"/>
      <c r="N59" s="866"/>
      <c r="O59" s="906"/>
      <c r="P59" s="906"/>
      <c r="Q59" s="867"/>
      <c r="R59" s="867"/>
      <c r="S59" s="867"/>
      <c r="T59" s="867"/>
      <c r="U59" s="867"/>
      <c r="V59" s="867"/>
      <c r="W59" s="867"/>
      <c r="X59" s="867"/>
      <c r="Y59" s="867"/>
      <c r="Z59" s="867"/>
      <c r="AA59" s="867"/>
      <c r="AB59" s="867"/>
      <c r="AC59" s="867"/>
      <c r="AD59" s="867"/>
      <c r="AE59" s="867"/>
      <c r="AF59" s="867"/>
      <c r="AG59" s="867"/>
      <c r="AH59" s="874"/>
    </row>
    <row r="60" ht="17.25" customHeight="1">
      <c r="A60" s="867"/>
      <c r="B60" s="867"/>
      <c r="C60" s="867"/>
      <c r="D60" s="867"/>
      <c r="E60" s="866"/>
      <c r="F60" s="866"/>
      <c r="G60" s="867"/>
      <c r="H60" s="867"/>
      <c r="I60" s="867"/>
      <c r="J60" s="867"/>
      <c r="K60" s="867"/>
      <c r="L60" s="867"/>
      <c r="M60" s="867"/>
      <c r="N60" s="866"/>
      <c r="O60" s="906"/>
      <c r="P60" s="906"/>
      <c r="Q60" s="867"/>
      <c r="R60" s="867"/>
      <c r="S60" s="867"/>
      <c r="T60" s="867"/>
      <c r="U60" s="867"/>
      <c r="V60" s="867"/>
      <c r="W60" s="867"/>
      <c r="X60" s="867"/>
      <c r="Y60" s="867"/>
      <c r="Z60" s="867"/>
      <c r="AA60" s="867"/>
      <c r="AB60" s="867"/>
      <c r="AC60" s="867"/>
      <c r="AD60" s="867"/>
      <c r="AE60" s="867"/>
      <c r="AF60" s="867"/>
      <c r="AG60" s="867"/>
      <c r="AH60" s="874"/>
    </row>
    <row r="61" ht="17.25" customHeight="1">
      <c r="A61" s="867"/>
      <c r="B61" s="867"/>
      <c r="C61" s="867"/>
      <c r="D61" s="867"/>
      <c r="E61" s="866"/>
      <c r="F61" s="866"/>
      <c r="G61" s="867"/>
      <c r="H61" s="867"/>
      <c r="I61" s="867"/>
      <c r="J61" s="867"/>
      <c r="K61" s="867"/>
      <c r="L61" s="867"/>
      <c r="M61" s="867"/>
      <c r="N61" s="866"/>
      <c r="O61" s="906"/>
      <c r="P61" s="906"/>
      <c r="Q61" s="867"/>
      <c r="R61" s="867"/>
      <c r="S61" s="867"/>
      <c r="T61" s="867"/>
      <c r="U61" s="867"/>
      <c r="V61" s="867"/>
      <c r="W61" s="867"/>
      <c r="X61" s="867"/>
      <c r="Y61" s="867"/>
      <c r="Z61" s="867"/>
      <c r="AA61" s="867"/>
      <c r="AB61" s="867"/>
      <c r="AC61" s="867"/>
      <c r="AD61" s="867"/>
      <c r="AE61" s="867"/>
      <c r="AF61" s="867"/>
      <c r="AG61" s="867"/>
      <c r="AH61" s="874"/>
    </row>
    <row r="62" ht="17.25" customHeight="1">
      <c r="A62" s="867"/>
      <c r="B62" s="867"/>
      <c r="C62" s="867"/>
      <c r="D62" s="867"/>
      <c r="E62" s="866"/>
      <c r="F62" s="866"/>
      <c r="G62" s="867"/>
      <c r="H62" s="867"/>
      <c r="I62" s="867"/>
      <c r="J62" s="867"/>
      <c r="K62" s="867"/>
      <c r="L62" s="867"/>
      <c r="M62" s="867"/>
      <c r="N62" s="866"/>
      <c r="O62" s="906"/>
      <c r="P62" s="906"/>
      <c r="Q62" s="867"/>
      <c r="R62" s="867"/>
      <c r="S62" s="867"/>
      <c r="T62" s="867"/>
      <c r="U62" s="867"/>
      <c r="V62" s="867"/>
      <c r="W62" s="867"/>
      <c r="X62" s="867"/>
      <c r="Y62" s="867"/>
      <c r="Z62" s="867"/>
      <c r="AA62" s="867"/>
      <c r="AB62" s="867"/>
      <c r="AC62" s="867"/>
      <c r="AD62" s="867"/>
      <c r="AE62" s="867"/>
      <c r="AF62" s="867"/>
      <c r="AG62" s="867"/>
      <c r="AH62" s="874"/>
    </row>
    <row r="63" ht="17.25" customHeight="1">
      <c r="A63" s="867"/>
      <c r="B63" s="867"/>
      <c r="C63" s="867"/>
      <c r="D63" s="867"/>
      <c r="E63" s="866"/>
      <c r="F63" s="866"/>
      <c r="G63" s="867"/>
      <c r="H63" s="867"/>
      <c r="I63" s="867"/>
      <c r="J63" s="867"/>
      <c r="K63" s="867"/>
      <c r="L63" s="867"/>
      <c r="M63" s="867"/>
      <c r="N63" s="866"/>
      <c r="O63" s="906"/>
      <c r="P63" s="906"/>
      <c r="Q63" s="867"/>
      <c r="R63" s="867"/>
      <c r="S63" s="867"/>
      <c r="T63" s="867"/>
      <c r="U63" s="867"/>
      <c r="V63" s="867"/>
      <c r="W63" s="867"/>
      <c r="X63" s="867"/>
      <c r="Y63" s="867"/>
      <c r="Z63" s="867"/>
      <c r="AA63" s="867"/>
      <c r="AB63" s="867"/>
      <c r="AC63" s="867"/>
      <c r="AD63" s="867"/>
      <c r="AE63" s="867"/>
      <c r="AF63" s="867"/>
      <c r="AG63" s="867"/>
      <c r="AH63" s="874"/>
    </row>
    <row r="64" ht="17.25" customHeight="1">
      <c r="A64" s="867"/>
      <c r="B64" s="867"/>
      <c r="C64" s="867"/>
      <c r="D64" s="867"/>
      <c r="E64" s="866"/>
      <c r="F64" s="866"/>
      <c r="G64" s="867"/>
      <c r="H64" s="867"/>
      <c r="I64" s="867"/>
      <c r="J64" s="867"/>
      <c r="K64" s="867"/>
      <c r="L64" s="867"/>
      <c r="M64" s="867"/>
      <c r="N64" s="866"/>
      <c r="O64" s="906"/>
      <c r="P64" s="906"/>
      <c r="Q64" s="867"/>
      <c r="R64" s="867"/>
      <c r="S64" s="867"/>
      <c r="T64" s="867"/>
      <c r="U64" s="867"/>
      <c r="V64" s="867"/>
      <c r="W64" s="867"/>
      <c r="X64" s="867"/>
      <c r="Y64" s="867"/>
      <c r="Z64" s="867"/>
      <c r="AA64" s="867"/>
      <c r="AB64" s="867"/>
      <c r="AC64" s="867"/>
      <c r="AD64" s="867"/>
      <c r="AE64" s="867"/>
      <c r="AF64" s="867"/>
      <c r="AG64" s="867"/>
      <c r="AH64" s="874"/>
    </row>
    <row r="65" ht="17.25" customHeight="1">
      <c r="A65" s="867"/>
      <c r="B65" s="867"/>
      <c r="C65" s="867"/>
      <c r="D65" s="867"/>
      <c r="E65" s="866"/>
      <c r="F65" s="866"/>
      <c r="G65" s="867"/>
      <c r="H65" s="867"/>
      <c r="I65" s="867"/>
      <c r="J65" s="867"/>
      <c r="K65" s="867"/>
      <c r="L65" s="867"/>
      <c r="M65" s="867"/>
      <c r="N65" s="866"/>
      <c r="O65" s="906"/>
      <c r="P65" s="906"/>
      <c r="Q65" s="867"/>
      <c r="R65" s="867"/>
      <c r="S65" s="867"/>
      <c r="T65" s="867"/>
      <c r="U65" s="867"/>
      <c r="V65" s="867"/>
      <c r="W65" s="867"/>
      <c r="X65" s="867"/>
      <c r="Y65" s="867"/>
      <c r="Z65" s="867"/>
      <c r="AA65" s="867"/>
      <c r="AB65" s="867"/>
      <c r="AC65" s="867"/>
      <c r="AD65" s="867"/>
      <c r="AE65" s="867"/>
      <c r="AF65" s="867"/>
      <c r="AG65" s="867"/>
      <c r="AH65" s="874"/>
    </row>
    <row r="66" ht="17.25" customHeight="1">
      <c r="A66" s="867"/>
      <c r="B66" s="867"/>
      <c r="C66" s="867"/>
      <c r="D66" s="867"/>
      <c r="E66" s="866"/>
      <c r="F66" s="866"/>
      <c r="G66" s="867"/>
      <c r="H66" s="867"/>
      <c r="I66" s="867"/>
      <c r="J66" s="867"/>
      <c r="K66" s="867"/>
      <c r="L66" s="867"/>
      <c r="M66" s="867"/>
      <c r="N66" s="866"/>
      <c r="O66" s="906"/>
      <c r="P66" s="906"/>
      <c r="Q66" s="867"/>
      <c r="R66" s="867"/>
      <c r="S66" s="867"/>
      <c r="T66" s="867"/>
      <c r="U66" s="867"/>
      <c r="V66" s="867"/>
      <c r="W66" s="867"/>
      <c r="X66" s="867"/>
      <c r="Y66" s="867"/>
      <c r="Z66" s="867"/>
      <c r="AA66" s="867"/>
      <c r="AB66" s="867"/>
      <c r="AC66" s="867"/>
      <c r="AD66" s="867"/>
      <c r="AE66" s="867"/>
      <c r="AF66" s="867"/>
      <c r="AG66" s="867"/>
      <c r="AH66" s="874"/>
    </row>
    <row r="67" ht="17.25" customHeight="1">
      <c r="A67" s="867"/>
      <c r="B67" s="867"/>
      <c r="C67" s="867"/>
      <c r="D67" s="867"/>
      <c r="E67" s="866"/>
      <c r="F67" s="866"/>
      <c r="G67" s="867"/>
      <c r="H67" s="867"/>
      <c r="I67" s="867"/>
      <c r="J67" s="867"/>
      <c r="K67" s="867"/>
      <c r="L67" s="867"/>
      <c r="M67" s="867"/>
      <c r="N67" s="866"/>
      <c r="O67" s="906"/>
      <c r="P67" s="906"/>
      <c r="Q67" s="867"/>
      <c r="R67" s="867"/>
      <c r="S67" s="867"/>
      <c r="T67" s="867"/>
      <c r="U67" s="867"/>
      <c r="V67" s="867"/>
      <c r="W67" s="867"/>
      <c r="X67" s="867"/>
      <c r="Y67" s="867"/>
      <c r="Z67" s="867"/>
      <c r="AA67" s="867"/>
      <c r="AB67" s="867"/>
      <c r="AC67" s="867"/>
      <c r="AD67" s="867"/>
      <c r="AE67" s="867"/>
      <c r="AF67" s="867"/>
      <c r="AG67" s="867"/>
      <c r="AH67" s="874"/>
    </row>
    <row r="68" ht="17.25" customHeight="1">
      <c r="A68" s="867"/>
      <c r="B68" s="867"/>
      <c r="C68" s="867"/>
      <c r="D68" s="867"/>
      <c r="E68" s="866"/>
      <c r="F68" s="866"/>
      <c r="G68" s="867"/>
      <c r="H68" s="867"/>
      <c r="I68" s="867"/>
      <c r="J68" s="867"/>
      <c r="K68" s="867"/>
      <c r="L68" s="867"/>
      <c r="M68" s="867"/>
      <c r="N68" s="866"/>
      <c r="O68" s="906"/>
      <c r="P68" s="906"/>
      <c r="Q68" s="867"/>
      <c r="R68" s="867"/>
      <c r="S68" s="867"/>
      <c r="T68" s="867"/>
      <c r="U68" s="867"/>
      <c r="V68" s="867"/>
      <c r="W68" s="867"/>
      <c r="X68" s="867"/>
      <c r="Y68" s="867"/>
      <c r="Z68" s="867"/>
      <c r="AA68" s="867"/>
      <c r="AB68" s="867"/>
      <c r="AC68" s="867"/>
      <c r="AD68" s="867"/>
      <c r="AE68" s="867"/>
      <c r="AF68" s="867"/>
      <c r="AG68" s="867"/>
      <c r="AH68" s="874"/>
    </row>
    <row r="69" ht="17.25" customHeight="1">
      <c r="A69" s="867"/>
      <c r="B69" s="867"/>
      <c r="C69" s="867"/>
      <c r="D69" s="867"/>
      <c r="E69" s="866"/>
      <c r="F69" s="866"/>
      <c r="G69" s="867"/>
      <c r="H69" s="867"/>
      <c r="I69" s="867"/>
      <c r="J69" s="867"/>
      <c r="K69" s="867"/>
      <c r="L69" s="867"/>
      <c r="M69" s="867"/>
      <c r="N69" s="866"/>
      <c r="O69" s="906"/>
      <c r="P69" s="906"/>
      <c r="Q69" s="867"/>
      <c r="R69" s="867"/>
      <c r="S69" s="867"/>
      <c r="T69" s="867"/>
      <c r="U69" s="867"/>
      <c r="V69" s="867"/>
      <c r="W69" s="867"/>
      <c r="X69" s="867"/>
      <c r="Y69" s="867"/>
      <c r="Z69" s="867"/>
      <c r="AA69" s="867"/>
      <c r="AB69" s="867"/>
      <c r="AC69" s="867"/>
      <c r="AD69" s="867"/>
      <c r="AE69" s="867"/>
      <c r="AF69" s="867"/>
      <c r="AG69" s="867"/>
      <c r="AH69" s="874"/>
    </row>
    <row r="70" ht="17.25" customHeight="1">
      <c r="A70" s="867"/>
      <c r="B70" s="867"/>
      <c r="C70" s="867"/>
      <c r="D70" s="867"/>
      <c r="E70" s="866"/>
      <c r="F70" s="866"/>
      <c r="G70" s="867"/>
      <c r="H70" s="867"/>
      <c r="I70" s="867"/>
      <c r="J70" s="867"/>
      <c r="K70" s="867"/>
      <c r="L70" s="867"/>
      <c r="M70" s="867"/>
      <c r="N70" s="866"/>
      <c r="O70" s="906"/>
      <c r="P70" s="906"/>
      <c r="Q70" s="867"/>
      <c r="R70" s="867"/>
      <c r="S70" s="867"/>
      <c r="T70" s="867"/>
      <c r="U70" s="867"/>
      <c r="V70" s="867"/>
      <c r="W70" s="867"/>
      <c r="X70" s="867"/>
      <c r="Y70" s="867"/>
      <c r="Z70" s="867"/>
      <c r="AA70" s="867"/>
      <c r="AB70" s="867"/>
      <c r="AC70" s="867"/>
      <c r="AD70" s="867"/>
      <c r="AE70" s="867"/>
      <c r="AF70" s="867"/>
      <c r="AG70" s="867"/>
      <c r="AH70" s="874"/>
    </row>
    <row r="71" ht="17.25" customHeight="1">
      <c r="A71" s="867"/>
      <c r="B71" s="867"/>
      <c r="C71" s="867"/>
      <c r="D71" s="867"/>
      <c r="E71" s="866"/>
      <c r="F71" s="866"/>
      <c r="G71" s="867"/>
      <c r="H71" s="867"/>
      <c r="I71" s="867"/>
      <c r="J71" s="867"/>
      <c r="K71" s="867"/>
      <c r="L71" s="867"/>
      <c r="M71" s="867"/>
      <c r="N71" s="866"/>
      <c r="O71" s="906"/>
      <c r="P71" s="906"/>
      <c r="Q71" s="867"/>
      <c r="R71" s="867"/>
      <c r="S71" s="867"/>
      <c r="T71" s="867"/>
      <c r="U71" s="867"/>
      <c r="V71" s="867"/>
      <c r="W71" s="867"/>
      <c r="X71" s="867"/>
      <c r="Y71" s="867"/>
      <c r="Z71" s="867"/>
      <c r="AA71" s="867"/>
      <c r="AB71" s="867"/>
      <c r="AC71" s="867"/>
      <c r="AD71" s="867"/>
      <c r="AE71" s="867"/>
      <c r="AF71" s="867"/>
      <c r="AG71" s="867"/>
      <c r="AH71" s="874"/>
    </row>
    <row r="72" ht="17.25" customHeight="1">
      <c r="A72" s="867"/>
      <c r="B72" s="867"/>
      <c r="C72" s="867"/>
      <c r="D72" s="867"/>
      <c r="E72" s="866"/>
      <c r="F72" s="866"/>
      <c r="G72" s="867"/>
      <c r="H72" s="867"/>
      <c r="I72" s="867"/>
      <c r="J72" s="867"/>
      <c r="K72" s="867"/>
      <c r="L72" s="867"/>
      <c r="M72" s="867"/>
      <c r="N72" s="866"/>
      <c r="O72" s="906"/>
      <c r="P72" s="906"/>
      <c r="Q72" s="867"/>
      <c r="R72" s="867"/>
      <c r="S72" s="867"/>
      <c r="T72" s="867"/>
      <c r="U72" s="867"/>
      <c r="V72" s="867"/>
      <c r="W72" s="867"/>
      <c r="X72" s="867"/>
      <c r="Y72" s="867"/>
      <c r="Z72" s="867"/>
      <c r="AA72" s="867"/>
      <c r="AB72" s="867"/>
      <c r="AC72" s="867"/>
      <c r="AD72" s="867"/>
      <c r="AE72" s="867"/>
      <c r="AF72" s="867"/>
      <c r="AG72" s="867"/>
      <c r="AH72" s="874"/>
    </row>
    <row r="73" ht="17.25" customHeight="1">
      <c r="A73" s="867"/>
      <c r="B73" s="867"/>
      <c r="C73" s="867"/>
      <c r="D73" s="867"/>
      <c r="E73" s="866"/>
      <c r="F73" s="866"/>
      <c r="G73" s="867"/>
      <c r="H73" s="867"/>
      <c r="I73" s="867"/>
      <c r="J73" s="867"/>
      <c r="K73" s="867"/>
      <c r="L73" s="867"/>
      <c r="M73" s="867"/>
      <c r="N73" s="866"/>
      <c r="O73" s="906"/>
      <c r="P73" s="906"/>
      <c r="Q73" s="867"/>
      <c r="R73" s="867"/>
      <c r="S73" s="867"/>
      <c r="T73" s="867"/>
      <c r="U73" s="867"/>
      <c r="V73" s="867"/>
      <c r="W73" s="867"/>
      <c r="X73" s="867"/>
      <c r="Y73" s="867"/>
      <c r="Z73" s="867"/>
      <c r="AA73" s="867"/>
      <c r="AB73" s="867"/>
      <c r="AC73" s="867"/>
      <c r="AD73" s="867"/>
      <c r="AE73" s="867"/>
      <c r="AF73" s="867"/>
      <c r="AG73" s="867"/>
      <c r="AH73" s="874"/>
    </row>
    <row r="74" ht="17.25" customHeight="1">
      <c r="A74" s="867"/>
      <c r="B74" s="867"/>
      <c r="C74" s="867"/>
      <c r="D74" s="867"/>
      <c r="E74" s="866"/>
      <c r="F74" s="866"/>
      <c r="G74" s="867"/>
      <c r="H74" s="867"/>
      <c r="I74" s="867"/>
      <c r="J74" s="867"/>
      <c r="K74" s="867"/>
      <c r="L74" s="867"/>
      <c r="M74" s="867"/>
      <c r="N74" s="866"/>
      <c r="O74" s="906"/>
      <c r="P74" s="906"/>
      <c r="Q74" s="867"/>
      <c r="R74" s="867"/>
      <c r="S74" s="867"/>
      <c r="T74" s="867"/>
      <c r="U74" s="867"/>
      <c r="V74" s="867"/>
      <c r="W74" s="867"/>
      <c r="X74" s="867"/>
      <c r="Y74" s="867"/>
      <c r="Z74" s="867"/>
      <c r="AA74" s="867"/>
      <c r="AB74" s="867"/>
      <c r="AC74" s="867"/>
      <c r="AD74" s="867"/>
      <c r="AE74" s="867"/>
      <c r="AF74" s="867"/>
      <c r="AG74" s="867"/>
      <c r="AH74" s="874"/>
    </row>
    <row r="75" ht="17.25" customHeight="1">
      <c r="A75" s="867"/>
      <c r="B75" s="867"/>
      <c r="C75" s="867"/>
      <c r="D75" s="867"/>
      <c r="E75" s="866"/>
      <c r="F75" s="866"/>
      <c r="G75" s="867"/>
      <c r="H75" s="867"/>
      <c r="I75" s="867"/>
      <c r="J75" s="867"/>
      <c r="K75" s="867"/>
      <c r="L75" s="867"/>
      <c r="M75" s="867"/>
      <c r="N75" s="866"/>
      <c r="O75" s="906"/>
      <c r="P75" s="906"/>
      <c r="Q75" s="867"/>
      <c r="R75" s="867"/>
      <c r="S75" s="867"/>
      <c r="T75" s="867"/>
      <c r="U75" s="867"/>
      <c r="V75" s="867"/>
      <c r="W75" s="867"/>
      <c r="X75" s="867"/>
      <c r="Y75" s="867"/>
      <c r="Z75" s="867"/>
      <c r="AA75" s="867"/>
      <c r="AB75" s="867"/>
      <c r="AC75" s="867"/>
      <c r="AD75" s="867"/>
      <c r="AE75" s="867"/>
      <c r="AF75" s="867"/>
      <c r="AG75" s="867"/>
      <c r="AH75" s="874"/>
    </row>
    <row r="76" ht="17.25" customHeight="1">
      <c r="A76" s="867"/>
      <c r="B76" s="867"/>
      <c r="C76" s="867"/>
      <c r="D76" s="867"/>
      <c r="E76" s="866"/>
      <c r="F76" s="866"/>
      <c r="G76" s="867"/>
      <c r="H76" s="867"/>
      <c r="I76" s="867"/>
      <c r="J76" s="867"/>
      <c r="K76" s="867"/>
      <c r="L76" s="867"/>
      <c r="M76" s="867"/>
      <c r="N76" s="866"/>
      <c r="O76" s="906"/>
      <c r="P76" s="906"/>
      <c r="Q76" s="867"/>
      <c r="R76" s="867"/>
      <c r="S76" s="867"/>
      <c r="T76" s="867"/>
      <c r="U76" s="867"/>
      <c r="V76" s="867"/>
      <c r="W76" s="867"/>
      <c r="X76" s="867"/>
      <c r="Y76" s="867"/>
      <c r="Z76" s="867"/>
      <c r="AA76" s="867"/>
      <c r="AB76" s="867"/>
      <c r="AC76" s="867"/>
      <c r="AD76" s="867"/>
      <c r="AE76" s="867"/>
      <c r="AF76" s="867"/>
      <c r="AG76" s="867"/>
      <c r="AH76" s="874"/>
    </row>
    <row r="77" ht="17.25" customHeight="1">
      <c r="A77" s="867"/>
      <c r="B77" s="867"/>
      <c r="C77" s="867"/>
      <c r="D77" s="867"/>
      <c r="E77" s="866"/>
      <c r="F77" s="866"/>
      <c r="G77" s="867"/>
      <c r="H77" s="867"/>
      <c r="I77" s="867"/>
      <c r="J77" s="867"/>
      <c r="K77" s="867"/>
      <c r="L77" s="867"/>
      <c r="M77" s="867"/>
      <c r="N77" s="866"/>
      <c r="O77" s="906"/>
      <c r="P77" s="906"/>
      <c r="Q77" s="867"/>
      <c r="R77" s="867"/>
      <c r="S77" s="867"/>
      <c r="T77" s="867"/>
      <c r="U77" s="867"/>
      <c r="V77" s="867"/>
      <c r="W77" s="867"/>
      <c r="X77" s="867"/>
      <c r="Y77" s="867"/>
      <c r="Z77" s="867"/>
      <c r="AA77" s="867"/>
      <c r="AB77" s="867"/>
      <c r="AC77" s="867"/>
      <c r="AD77" s="867"/>
      <c r="AE77" s="867"/>
      <c r="AF77" s="867"/>
      <c r="AG77" s="867"/>
      <c r="AH77" s="874"/>
    </row>
    <row r="78" ht="17.25" customHeight="1">
      <c r="A78" s="867"/>
      <c r="B78" s="867"/>
      <c r="C78" s="867"/>
      <c r="D78" s="867"/>
      <c r="E78" s="866"/>
      <c r="F78" s="866"/>
      <c r="G78" s="867"/>
      <c r="H78" s="867"/>
      <c r="I78" s="867"/>
      <c r="J78" s="867"/>
      <c r="K78" s="867"/>
      <c r="L78" s="867"/>
      <c r="M78" s="867"/>
      <c r="N78" s="866"/>
      <c r="O78" s="906"/>
      <c r="P78" s="906"/>
      <c r="Q78" s="867"/>
      <c r="R78" s="867"/>
      <c r="S78" s="867"/>
      <c r="T78" s="867"/>
      <c r="U78" s="867"/>
      <c r="V78" s="867"/>
      <c r="W78" s="867"/>
      <c r="X78" s="867"/>
      <c r="Y78" s="867"/>
      <c r="Z78" s="867"/>
      <c r="AA78" s="867"/>
      <c r="AB78" s="867"/>
      <c r="AC78" s="867"/>
      <c r="AD78" s="867"/>
      <c r="AE78" s="867"/>
      <c r="AF78" s="867"/>
      <c r="AG78" s="867"/>
      <c r="AH78" s="874"/>
    </row>
    <row r="79" ht="17.25" customHeight="1">
      <c r="A79" s="867"/>
      <c r="B79" s="867"/>
      <c r="C79" s="867"/>
      <c r="D79" s="867"/>
      <c r="E79" s="866"/>
      <c r="F79" s="866"/>
      <c r="G79" s="867"/>
      <c r="H79" s="867"/>
      <c r="I79" s="867"/>
      <c r="J79" s="867"/>
      <c r="K79" s="867"/>
      <c r="L79" s="867"/>
      <c r="M79" s="867"/>
      <c r="N79" s="866"/>
      <c r="O79" s="906"/>
      <c r="P79" s="906"/>
      <c r="Q79" s="867"/>
      <c r="R79" s="867"/>
      <c r="S79" s="867"/>
      <c r="T79" s="867"/>
      <c r="U79" s="867"/>
      <c r="V79" s="867"/>
      <c r="W79" s="867"/>
      <c r="X79" s="867"/>
      <c r="Y79" s="867"/>
      <c r="Z79" s="867"/>
      <c r="AA79" s="867"/>
      <c r="AB79" s="867"/>
      <c r="AC79" s="867"/>
      <c r="AD79" s="867"/>
      <c r="AE79" s="867"/>
      <c r="AF79" s="867"/>
      <c r="AG79" s="867"/>
      <c r="AH79" s="874"/>
    </row>
    <row r="80" ht="17.25" customHeight="1">
      <c r="A80" s="867"/>
      <c r="B80" s="867"/>
      <c r="C80" s="867"/>
      <c r="D80" s="867"/>
      <c r="E80" s="866"/>
      <c r="F80" s="866"/>
      <c r="G80" s="867"/>
      <c r="H80" s="867"/>
      <c r="I80" s="867"/>
      <c r="J80" s="867"/>
      <c r="K80" s="867"/>
      <c r="L80" s="867"/>
      <c r="M80" s="867"/>
      <c r="N80" s="866"/>
      <c r="O80" s="906"/>
      <c r="P80" s="906"/>
      <c r="Q80" s="867"/>
      <c r="R80" s="867"/>
      <c r="S80" s="867"/>
      <c r="T80" s="867"/>
      <c r="U80" s="867"/>
      <c r="V80" s="867"/>
      <c r="W80" s="867"/>
      <c r="X80" s="867"/>
      <c r="Y80" s="867"/>
      <c r="Z80" s="867"/>
      <c r="AA80" s="867"/>
      <c r="AB80" s="867"/>
      <c r="AC80" s="867"/>
      <c r="AD80" s="867"/>
      <c r="AE80" s="867"/>
      <c r="AF80" s="867"/>
      <c r="AG80" s="867"/>
      <c r="AH80" s="874"/>
    </row>
    <row r="81" ht="17.25" customHeight="1">
      <c r="A81" s="867"/>
      <c r="B81" s="867"/>
      <c r="C81" s="867"/>
      <c r="D81" s="867"/>
      <c r="E81" s="866"/>
      <c r="F81" s="866"/>
      <c r="G81" s="867"/>
      <c r="H81" s="867"/>
      <c r="I81" s="867"/>
      <c r="J81" s="867"/>
      <c r="K81" s="867"/>
      <c r="L81" s="867"/>
      <c r="M81" s="867"/>
      <c r="N81" s="866"/>
      <c r="O81" s="906"/>
      <c r="P81" s="906"/>
      <c r="Q81" s="867"/>
      <c r="R81" s="867"/>
      <c r="S81" s="867"/>
      <c r="T81" s="867"/>
      <c r="U81" s="867"/>
      <c r="V81" s="867"/>
      <c r="W81" s="867"/>
      <c r="X81" s="867"/>
      <c r="Y81" s="867"/>
      <c r="Z81" s="867"/>
      <c r="AA81" s="867"/>
      <c r="AB81" s="867"/>
      <c r="AC81" s="867"/>
      <c r="AD81" s="867"/>
      <c r="AE81" s="867"/>
      <c r="AF81" s="867"/>
      <c r="AG81" s="867"/>
      <c r="AH81" s="874"/>
    </row>
    <row r="82" ht="17.25" customHeight="1">
      <c r="A82" s="867"/>
      <c r="B82" s="867"/>
      <c r="C82" s="867"/>
      <c r="D82" s="867"/>
      <c r="E82" s="866"/>
      <c r="F82" s="866"/>
      <c r="G82" s="867"/>
      <c r="H82" s="867"/>
      <c r="I82" s="867"/>
      <c r="J82" s="867"/>
      <c r="K82" s="867"/>
      <c r="L82" s="867"/>
      <c r="M82" s="867"/>
      <c r="N82" s="866"/>
      <c r="O82" s="906"/>
      <c r="P82" s="906"/>
      <c r="Q82" s="867"/>
      <c r="R82" s="867"/>
      <c r="S82" s="867"/>
      <c r="T82" s="867"/>
      <c r="U82" s="867"/>
      <c r="V82" s="867"/>
      <c r="W82" s="867"/>
      <c r="X82" s="867"/>
      <c r="Y82" s="867"/>
      <c r="Z82" s="867"/>
      <c r="AA82" s="867"/>
      <c r="AB82" s="867"/>
      <c r="AC82" s="867"/>
      <c r="AD82" s="867"/>
      <c r="AE82" s="867"/>
      <c r="AF82" s="867"/>
      <c r="AG82" s="867"/>
      <c r="AH82" s="874"/>
    </row>
    <row r="83" ht="17.25" customHeight="1">
      <c r="A83" s="867"/>
      <c r="B83" s="867"/>
      <c r="C83" s="867"/>
      <c r="D83" s="867"/>
      <c r="E83" s="866"/>
      <c r="F83" s="866"/>
      <c r="G83" s="867"/>
      <c r="H83" s="867"/>
      <c r="I83" s="867"/>
      <c r="J83" s="867"/>
      <c r="K83" s="867"/>
      <c r="L83" s="867"/>
      <c r="M83" s="867"/>
      <c r="N83" s="866"/>
      <c r="O83" s="906"/>
      <c r="P83" s="906"/>
      <c r="Q83" s="867"/>
      <c r="R83" s="867"/>
      <c r="S83" s="867"/>
      <c r="T83" s="867"/>
      <c r="U83" s="867"/>
      <c r="V83" s="867"/>
      <c r="W83" s="867"/>
      <c r="X83" s="867"/>
      <c r="Y83" s="867"/>
      <c r="Z83" s="867"/>
      <c r="AA83" s="867"/>
      <c r="AB83" s="867"/>
      <c r="AC83" s="867"/>
      <c r="AD83" s="867"/>
      <c r="AE83" s="867"/>
      <c r="AF83" s="867"/>
      <c r="AG83" s="867"/>
      <c r="AH83" s="874"/>
    </row>
    <row r="84" ht="17.25" customHeight="1">
      <c r="A84" s="867"/>
      <c r="B84" s="867"/>
      <c r="C84" s="867"/>
      <c r="D84" s="867"/>
      <c r="E84" s="866"/>
      <c r="F84" s="866"/>
      <c r="G84" s="867"/>
      <c r="H84" s="867"/>
      <c r="I84" s="867"/>
      <c r="J84" s="867"/>
      <c r="K84" s="867"/>
      <c r="L84" s="867"/>
      <c r="M84" s="867"/>
      <c r="N84" s="866"/>
      <c r="O84" s="906"/>
      <c r="P84" s="906"/>
      <c r="Q84" s="867"/>
      <c r="R84" s="867"/>
      <c r="S84" s="867"/>
      <c r="T84" s="867"/>
      <c r="U84" s="867"/>
      <c r="V84" s="867"/>
      <c r="W84" s="867"/>
      <c r="X84" s="867"/>
      <c r="Y84" s="867"/>
      <c r="Z84" s="867"/>
      <c r="AA84" s="867"/>
      <c r="AB84" s="867"/>
      <c r="AC84" s="867"/>
      <c r="AD84" s="867"/>
      <c r="AE84" s="867"/>
      <c r="AF84" s="867"/>
      <c r="AG84" s="867"/>
      <c r="AH84" s="874"/>
    </row>
    <row r="85" ht="17.25" customHeight="1">
      <c r="A85" s="867"/>
      <c r="B85" s="867"/>
      <c r="C85" s="867"/>
      <c r="D85" s="867"/>
      <c r="E85" s="866"/>
      <c r="F85" s="866"/>
      <c r="G85" s="867"/>
      <c r="H85" s="867"/>
      <c r="I85" s="867"/>
      <c r="J85" s="867"/>
      <c r="K85" s="867"/>
      <c r="L85" s="867"/>
      <c r="M85" s="867"/>
      <c r="N85" s="866"/>
      <c r="O85" s="906"/>
      <c r="P85" s="906"/>
      <c r="Q85" s="867"/>
      <c r="R85" s="867"/>
      <c r="S85" s="867"/>
      <c r="T85" s="867"/>
      <c r="U85" s="867"/>
      <c r="V85" s="867"/>
      <c r="W85" s="867"/>
      <c r="X85" s="867"/>
      <c r="Y85" s="867"/>
      <c r="Z85" s="867"/>
      <c r="AA85" s="867"/>
      <c r="AB85" s="867"/>
      <c r="AC85" s="867"/>
      <c r="AD85" s="867"/>
      <c r="AE85" s="867"/>
      <c r="AF85" s="867"/>
      <c r="AG85" s="867"/>
      <c r="AH85" s="874"/>
    </row>
    <row r="86" ht="17.25" customHeight="1">
      <c r="A86" s="867"/>
      <c r="B86" s="867"/>
      <c r="C86" s="867"/>
      <c r="D86" s="867"/>
      <c r="E86" s="866"/>
      <c r="F86" s="866"/>
      <c r="G86" s="867"/>
      <c r="H86" s="867"/>
      <c r="I86" s="867"/>
      <c r="J86" s="867"/>
      <c r="K86" s="867"/>
      <c r="L86" s="867"/>
      <c r="M86" s="867"/>
      <c r="N86" s="866"/>
      <c r="O86" s="906"/>
      <c r="P86" s="906"/>
      <c r="Q86" s="867"/>
      <c r="R86" s="867"/>
      <c r="S86" s="867"/>
      <c r="T86" s="867"/>
      <c r="U86" s="867"/>
      <c r="V86" s="867"/>
      <c r="W86" s="867"/>
      <c r="X86" s="867"/>
      <c r="Y86" s="867"/>
      <c r="Z86" s="867"/>
      <c r="AA86" s="867"/>
      <c r="AB86" s="867"/>
      <c r="AC86" s="867"/>
      <c r="AD86" s="867"/>
      <c r="AE86" s="867"/>
      <c r="AF86" s="867"/>
      <c r="AG86" s="867"/>
      <c r="AH86" s="874"/>
    </row>
    <row r="87" ht="17.25" customHeight="1">
      <c r="A87" s="867"/>
      <c r="B87" s="867"/>
      <c r="C87" s="867"/>
      <c r="D87" s="867"/>
      <c r="E87" s="866"/>
      <c r="F87" s="866"/>
      <c r="G87" s="867"/>
      <c r="H87" s="867"/>
      <c r="I87" s="867"/>
      <c r="J87" s="867"/>
      <c r="K87" s="867"/>
      <c r="L87" s="867"/>
      <c r="M87" s="867"/>
      <c r="N87" s="866"/>
      <c r="O87" s="906"/>
      <c r="P87" s="906"/>
      <c r="Q87" s="867"/>
      <c r="R87" s="867"/>
      <c r="S87" s="867"/>
      <c r="T87" s="867"/>
      <c r="U87" s="867"/>
      <c r="V87" s="867"/>
      <c r="W87" s="867"/>
      <c r="X87" s="867"/>
      <c r="Y87" s="867"/>
      <c r="Z87" s="867"/>
      <c r="AA87" s="867"/>
      <c r="AB87" s="867"/>
      <c r="AC87" s="867"/>
      <c r="AD87" s="867"/>
      <c r="AE87" s="867"/>
      <c r="AF87" s="867"/>
      <c r="AG87" s="867"/>
      <c r="AH87" s="874"/>
    </row>
    <row r="88" ht="17.25" customHeight="1">
      <c r="A88" s="867"/>
      <c r="B88" s="867"/>
      <c r="C88" s="867"/>
      <c r="D88" s="867"/>
      <c r="E88" s="866"/>
      <c r="F88" s="866"/>
      <c r="G88" s="867"/>
      <c r="H88" s="867"/>
      <c r="I88" s="867"/>
      <c r="J88" s="867"/>
      <c r="K88" s="867"/>
      <c r="L88" s="867"/>
      <c r="M88" s="867"/>
      <c r="N88" s="866"/>
      <c r="O88" s="906"/>
      <c r="P88" s="906"/>
      <c r="Q88" s="867"/>
      <c r="R88" s="867"/>
      <c r="S88" s="867"/>
      <c r="T88" s="867"/>
      <c r="U88" s="867"/>
      <c r="V88" s="867"/>
      <c r="W88" s="867"/>
      <c r="X88" s="867"/>
      <c r="Y88" s="867"/>
      <c r="Z88" s="867"/>
      <c r="AA88" s="867"/>
      <c r="AB88" s="867"/>
      <c r="AC88" s="867"/>
      <c r="AD88" s="867"/>
      <c r="AE88" s="867"/>
      <c r="AF88" s="867"/>
      <c r="AG88" s="867"/>
      <c r="AH88" s="874"/>
    </row>
    <row r="89" ht="17.25" customHeight="1">
      <c r="A89" s="867"/>
      <c r="B89" s="867"/>
      <c r="C89" s="867"/>
      <c r="D89" s="867"/>
      <c r="E89" s="866"/>
      <c r="F89" s="866"/>
      <c r="G89" s="867"/>
      <c r="H89" s="867"/>
      <c r="I89" s="867"/>
      <c r="J89" s="867"/>
      <c r="K89" s="867"/>
      <c r="L89" s="867"/>
      <c r="M89" s="867"/>
      <c r="N89" s="866"/>
      <c r="O89" s="906"/>
      <c r="P89" s="906"/>
      <c r="Q89" s="867"/>
      <c r="R89" s="867"/>
      <c r="S89" s="867"/>
      <c r="T89" s="867"/>
      <c r="U89" s="867"/>
      <c r="V89" s="867"/>
      <c r="W89" s="867"/>
      <c r="X89" s="867"/>
      <c r="Y89" s="867"/>
      <c r="Z89" s="867"/>
      <c r="AA89" s="867"/>
      <c r="AB89" s="867"/>
      <c r="AC89" s="867"/>
      <c r="AD89" s="867"/>
      <c r="AE89" s="867"/>
      <c r="AF89" s="867"/>
      <c r="AG89" s="867"/>
      <c r="AH89" s="874"/>
    </row>
    <row r="90" ht="17.25" customHeight="1">
      <c r="A90" s="867"/>
      <c r="B90" s="867"/>
      <c r="C90" s="867"/>
      <c r="D90" s="867"/>
      <c r="E90" s="866"/>
      <c r="F90" s="866"/>
      <c r="G90" s="867"/>
      <c r="H90" s="867"/>
      <c r="I90" s="867"/>
      <c r="J90" s="867"/>
      <c r="K90" s="867"/>
      <c r="L90" s="867"/>
      <c r="M90" s="867"/>
      <c r="N90" s="866"/>
      <c r="O90" s="906"/>
      <c r="P90" s="906"/>
      <c r="Q90" s="867"/>
      <c r="R90" s="867"/>
      <c r="S90" s="867"/>
      <c r="T90" s="867"/>
      <c r="U90" s="867"/>
      <c r="V90" s="867"/>
      <c r="W90" s="867"/>
      <c r="X90" s="867"/>
      <c r="Y90" s="867"/>
      <c r="Z90" s="867"/>
      <c r="AA90" s="867"/>
      <c r="AB90" s="867"/>
      <c r="AC90" s="867"/>
      <c r="AD90" s="867"/>
      <c r="AE90" s="867"/>
      <c r="AF90" s="867"/>
      <c r="AG90" s="867"/>
      <c r="AH90" s="874"/>
    </row>
    <row r="91" ht="17.25" customHeight="1">
      <c r="A91" s="867"/>
      <c r="B91" s="867"/>
      <c r="C91" s="867"/>
      <c r="D91" s="867"/>
      <c r="E91" s="866"/>
      <c r="F91" s="866"/>
      <c r="G91" s="867"/>
      <c r="H91" s="867"/>
      <c r="I91" s="867"/>
      <c r="J91" s="867"/>
      <c r="K91" s="867"/>
      <c r="L91" s="867"/>
      <c r="M91" s="867"/>
      <c r="N91" s="866"/>
      <c r="O91" s="906"/>
      <c r="P91" s="906"/>
      <c r="Q91" s="867"/>
      <c r="R91" s="867"/>
      <c r="S91" s="867"/>
      <c r="T91" s="867"/>
      <c r="U91" s="867"/>
      <c r="V91" s="867"/>
      <c r="W91" s="867"/>
      <c r="X91" s="867"/>
      <c r="Y91" s="867"/>
      <c r="Z91" s="867"/>
      <c r="AA91" s="867"/>
      <c r="AB91" s="867"/>
      <c r="AC91" s="867"/>
      <c r="AD91" s="867"/>
      <c r="AE91" s="867"/>
      <c r="AF91" s="867"/>
      <c r="AG91" s="867"/>
      <c r="AH91" s="874"/>
    </row>
    <row r="92" ht="17.25" customHeight="1">
      <c r="A92" s="867"/>
      <c r="B92" s="867"/>
      <c r="C92" s="867"/>
      <c r="D92" s="867"/>
      <c r="E92" s="866"/>
      <c r="F92" s="866"/>
      <c r="G92" s="867"/>
      <c r="H92" s="867"/>
      <c r="I92" s="867"/>
      <c r="J92" s="867"/>
      <c r="K92" s="867"/>
      <c r="L92" s="867"/>
      <c r="M92" s="867"/>
      <c r="N92" s="866"/>
      <c r="O92" s="906"/>
      <c r="P92" s="906"/>
      <c r="Q92" s="867"/>
      <c r="R92" s="867"/>
      <c r="S92" s="867"/>
      <c r="T92" s="867"/>
      <c r="U92" s="867"/>
      <c r="V92" s="867"/>
      <c r="W92" s="867"/>
      <c r="X92" s="867"/>
      <c r="Y92" s="867"/>
      <c r="Z92" s="867"/>
      <c r="AA92" s="867"/>
      <c r="AB92" s="867"/>
      <c r="AC92" s="867"/>
      <c r="AD92" s="867"/>
      <c r="AE92" s="867"/>
      <c r="AF92" s="867"/>
      <c r="AG92" s="867"/>
      <c r="AH92" s="874"/>
    </row>
    <row r="93" ht="17.25" customHeight="1">
      <c r="A93" s="867"/>
      <c r="B93" s="867"/>
      <c r="C93" s="867"/>
      <c r="D93" s="867"/>
      <c r="E93" s="866"/>
      <c r="F93" s="866"/>
      <c r="G93" s="867"/>
      <c r="H93" s="867"/>
      <c r="I93" s="867"/>
      <c r="J93" s="867"/>
      <c r="K93" s="867"/>
      <c r="L93" s="867"/>
      <c r="M93" s="867"/>
      <c r="N93" s="866"/>
      <c r="O93" s="906"/>
      <c r="P93" s="906"/>
      <c r="Q93" s="867"/>
      <c r="R93" s="867"/>
      <c r="S93" s="867"/>
      <c r="T93" s="867"/>
      <c r="U93" s="867"/>
      <c r="V93" s="867"/>
      <c r="W93" s="867"/>
      <c r="X93" s="867"/>
      <c r="Y93" s="867"/>
      <c r="Z93" s="867"/>
      <c r="AA93" s="867"/>
      <c r="AB93" s="867"/>
      <c r="AC93" s="867"/>
      <c r="AD93" s="867"/>
      <c r="AE93" s="867"/>
      <c r="AF93" s="867"/>
      <c r="AG93" s="867"/>
      <c r="AH93" s="874"/>
    </row>
    <row r="94" ht="17.25" customHeight="1">
      <c r="A94" s="867"/>
      <c r="B94" s="867"/>
      <c r="C94" s="867"/>
      <c r="D94" s="867"/>
      <c r="E94" s="866"/>
      <c r="F94" s="866"/>
      <c r="G94" s="867"/>
      <c r="H94" s="867"/>
      <c r="I94" s="867"/>
      <c r="J94" s="867"/>
      <c r="K94" s="867"/>
      <c r="L94" s="867"/>
      <c r="M94" s="867"/>
      <c r="N94" s="866"/>
      <c r="O94" s="906"/>
      <c r="P94" s="906"/>
      <c r="Q94" s="867"/>
      <c r="R94" s="867"/>
      <c r="S94" s="867"/>
      <c r="T94" s="867"/>
      <c r="U94" s="867"/>
      <c r="V94" s="867"/>
      <c r="W94" s="867"/>
      <c r="X94" s="867"/>
      <c r="Y94" s="867"/>
      <c r="Z94" s="867"/>
      <c r="AA94" s="867"/>
      <c r="AB94" s="867"/>
      <c r="AC94" s="867"/>
      <c r="AD94" s="867"/>
      <c r="AE94" s="867"/>
      <c r="AF94" s="867"/>
      <c r="AG94" s="867"/>
      <c r="AH94" s="874"/>
    </row>
    <row r="95" ht="17.25" customHeight="1">
      <c r="A95" s="867"/>
      <c r="B95" s="867"/>
      <c r="C95" s="867"/>
      <c r="D95" s="867"/>
      <c r="E95" s="866"/>
      <c r="F95" s="866"/>
      <c r="G95" s="867"/>
      <c r="H95" s="867"/>
      <c r="I95" s="867"/>
      <c r="J95" s="867"/>
      <c r="K95" s="867"/>
      <c r="L95" s="867"/>
      <c r="M95" s="867"/>
      <c r="N95" s="866"/>
      <c r="O95" s="906"/>
      <c r="P95" s="906"/>
      <c r="Q95" s="867"/>
      <c r="R95" s="867"/>
      <c r="S95" s="867"/>
      <c r="T95" s="867"/>
      <c r="U95" s="867"/>
      <c r="V95" s="867"/>
      <c r="W95" s="867"/>
      <c r="X95" s="867"/>
      <c r="Y95" s="867"/>
      <c r="Z95" s="867"/>
      <c r="AA95" s="867"/>
      <c r="AB95" s="867"/>
      <c r="AC95" s="867"/>
      <c r="AD95" s="867"/>
      <c r="AE95" s="867"/>
      <c r="AF95" s="867"/>
      <c r="AG95" s="867"/>
      <c r="AH95" s="874"/>
    </row>
    <row r="96" ht="17.25" customHeight="1">
      <c r="A96" s="867"/>
      <c r="B96" s="867"/>
      <c r="C96" s="867"/>
      <c r="D96" s="867"/>
      <c r="E96" s="866"/>
      <c r="F96" s="866"/>
      <c r="G96" s="867"/>
      <c r="H96" s="867"/>
      <c r="I96" s="867"/>
      <c r="J96" s="867"/>
      <c r="K96" s="867"/>
      <c r="L96" s="867"/>
      <c r="M96" s="867"/>
      <c r="N96" s="866"/>
      <c r="O96" s="906"/>
      <c r="P96" s="906"/>
      <c r="Q96" s="867"/>
      <c r="R96" s="867"/>
      <c r="S96" s="867"/>
      <c r="T96" s="867"/>
      <c r="U96" s="867"/>
      <c r="V96" s="867"/>
      <c r="W96" s="867"/>
      <c r="X96" s="867"/>
      <c r="Y96" s="867"/>
      <c r="Z96" s="867"/>
      <c r="AA96" s="867"/>
      <c r="AB96" s="867"/>
      <c r="AC96" s="867"/>
      <c r="AD96" s="867"/>
      <c r="AE96" s="867"/>
      <c r="AF96" s="867"/>
      <c r="AG96" s="867"/>
      <c r="AH96" s="874"/>
    </row>
    <row r="97" ht="17.25" customHeight="1">
      <c r="A97" s="867"/>
      <c r="B97" s="867"/>
      <c r="C97" s="867"/>
      <c r="D97" s="867"/>
      <c r="E97" s="866"/>
      <c r="F97" s="866"/>
      <c r="G97" s="867"/>
      <c r="H97" s="867"/>
      <c r="I97" s="867"/>
      <c r="J97" s="867"/>
      <c r="K97" s="867"/>
      <c r="L97" s="867"/>
      <c r="M97" s="867"/>
      <c r="N97" s="866"/>
      <c r="O97" s="906"/>
      <c r="P97" s="906"/>
      <c r="Q97" s="867"/>
      <c r="R97" s="867"/>
      <c r="S97" s="867"/>
      <c r="T97" s="867"/>
      <c r="U97" s="867"/>
      <c r="V97" s="867"/>
      <c r="W97" s="867"/>
      <c r="X97" s="867"/>
      <c r="Y97" s="867"/>
      <c r="Z97" s="867"/>
      <c r="AA97" s="867"/>
      <c r="AB97" s="867"/>
      <c r="AC97" s="867"/>
      <c r="AD97" s="867"/>
      <c r="AE97" s="867"/>
      <c r="AF97" s="867"/>
      <c r="AG97" s="867"/>
      <c r="AH97" s="874"/>
    </row>
    <row r="98" ht="17.25" customHeight="1">
      <c r="A98" s="867"/>
      <c r="B98" s="867"/>
      <c r="C98" s="867"/>
      <c r="D98" s="867"/>
      <c r="E98" s="866"/>
      <c r="F98" s="866"/>
      <c r="G98" s="867"/>
      <c r="H98" s="867"/>
      <c r="I98" s="867"/>
      <c r="J98" s="867"/>
      <c r="K98" s="867"/>
      <c r="L98" s="867"/>
      <c r="M98" s="867"/>
      <c r="N98" s="866"/>
      <c r="O98" s="906"/>
      <c r="P98" s="906"/>
      <c r="Q98" s="867"/>
      <c r="R98" s="867"/>
      <c r="S98" s="867"/>
      <c r="T98" s="867"/>
      <c r="U98" s="867"/>
      <c r="V98" s="867"/>
      <c r="W98" s="867"/>
      <c r="X98" s="867"/>
      <c r="Y98" s="867"/>
      <c r="Z98" s="867"/>
      <c r="AA98" s="867"/>
      <c r="AB98" s="867"/>
      <c r="AC98" s="867"/>
      <c r="AD98" s="867"/>
      <c r="AE98" s="867"/>
      <c r="AF98" s="867"/>
      <c r="AG98" s="867"/>
      <c r="AH98" s="874"/>
    </row>
    <row r="99" ht="17.25" customHeight="1">
      <c r="A99" s="867"/>
      <c r="B99" s="867"/>
      <c r="C99" s="867"/>
      <c r="D99" s="867"/>
      <c r="E99" s="866"/>
      <c r="F99" s="866"/>
      <c r="G99" s="867"/>
      <c r="H99" s="867"/>
      <c r="I99" s="867"/>
      <c r="J99" s="867"/>
      <c r="K99" s="867"/>
      <c r="L99" s="867"/>
      <c r="M99" s="867"/>
      <c r="N99" s="866"/>
      <c r="O99" s="906"/>
      <c r="P99" s="906"/>
      <c r="Q99" s="867"/>
      <c r="R99" s="867"/>
      <c r="S99" s="867"/>
      <c r="T99" s="867"/>
      <c r="U99" s="867"/>
      <c r="V99" s="867"/>
      <c r="W99" s="867"/>
      <c r="X99" s="867"/>
      <c r="Y99" s="867"/>
      <c r="Z99" s="867"/>
      <c r="AA99" s="867"/>
      <c r="AB99" s="867"/>
      <c r="AC99" s="867"/>
      <c r="AD99" s="867"/>
      <c r="AE99" s="867"/>
      <c r="AF99" s="867"/>
      <c r="AG99" s="867"/>
      <c r="AH99" s="874"/>
    </row>
    <row r="100" ht="17.25" customHeight="1">
      <c r="A100" s="867"/>
      <c r="B100" s="867"/>
      <c r="C100" s="867"/>
      <c r="D100" s="867"/>
      <c r="E100" s="866"/>
      <c r="F100" s="866"/>
      <c r="G100" s="867"/>
      <c r="H100" s="867"/>
      <c r="I100" s="867"/>
      <c r="J100" s="867"/>
      <c r="K100" s="867"/>
      <c r="L100" s="867"/>
      <c r="M100" s="867"/>
      <c r="N100" s="866"/>
      <c r="O100" s="906"/>
      <c r="P100" s="906"/>
      <c r="Q100" s="867"/>
      <c r="R100" s="867"/>
      <c r="S100" s="867"/>
      <c r="T100" s="867"/>
      <c r="U100" s="867"/>
      <c r="V100" s="867"/>
      <c r="W100" s="867"/>
      <c r="X100" s="867"/>
      <c r="Y100" s="867"/>
      <c r="Z100" s="867"/>
      <c r="AA100" s="867"/>
      <c r="AB100" s="867"/>
      <c r="AC100" s="867"/>
      <c r="AD100" s="867"/>
      <c r="AE100" s="867"/>
      <c r="AF100" s="867"/>
      <c r="AG100" s="867"/>
      <c r="AH100" s="874"/>
    </row>
    <row r="101" ht="17.25" customHeight="1">
      <c r="A101" s="867"/>
      <c r="B101" s="867"/>
      <c r="C101" s="867"/>
      <c r="D101" s="867"/>
      <c r="E101" s="866"/>
      <c r="F101" s="866"/>
      <c r="G101" s="867"/>
      <c r="H101" s="867"/>
      <c r="I101" s="867"/>
      <c r="J101" s="867"/>
      <c r="K101" s="867"/>
      <c r="L101" s="867"/>
      <c r="M101" s="867"/>
      <c r="N101" s="866"/>
      <c r="O101" s="906"/>
      <c r="P101" s="906"/>
      <c r="Q101" s="867"/>
      <c r="R101" s="867"/>
      <c r="S101" s="867"/>
      <c r="T101" s="867"/>
      <c r="U101" s="867"/>
      <c r="V101" s="867"/>
      <c r="W101" s="867"/>
      <c r="X101" s="867"/>
      <c r="Y101" s="867"/>
      <c r="Z101" s="867"/>
      <c r="AA101" s="867"/>
      <c r="AB101" s="867"/>
      <c r="AC101" s="867"/>
      <c r="AD101" s="867"/>
      <c r="AE101" s="867"/>
      <c r="AF101" s="867"/>
      <c r="AG101" s="867"/>
      <c r="AH101" s="874"/>
    </row>
    <row r="102" ht="17.25" customHeight="1">
      <c r="A102" s="867"/>
      <c r="B102" s="867"/>
      <c r="C102" s="867"/>
      <c r="D102" s="867"/>
      <c r="E102" s="866"/>
      <c r="F102" s="866"/>
      <c r="G102" s="867"/>
      <c r="H102" s="867"/>
      <c r="I102" s="867"/>
      <c r="J102" s="867"/>
      <c r="K102" s="867"/>
      <c r="L102" s="867"/>
      <c r="M102" s="867"/>
      <c r="N102" s="866"/>
      <c r="O102" s="906"/>
      <c r="P102" s="906"/>
      <c r="Q102" s="867"/>
      <c r="R102" s="867"/>
      <c r="S102" s="867"/>
      <c r="T102" s="867"/>
      <c r="U102" s="867"/>
      <c r="V102" s="867"/>
      <c r="W102" s="867"/>
      <c r="X102" s="867"/>
      <c r="Y102" s="867"/>
      <c r="Z102" s="867"/>
      <c r="AA102" s="867"/>
      <c r="AB102" s="867"/>
      <c r="AC102" s="867"/>
      <c r="AD102" s="867"/>
      <c r="AE102" s="867"/>
      <c r="AF102" s="867"/>
      <c r="AG102" s="867"/>
      <c r="AH102" s="874"/>
    </row>
    <row r="103" ht="17.25" customHeight="1">
      <c r="A103" s="867"/>
      <c r="B103" s="867"/>
      <c r="C103" s="867"/>
      <c r="D103" s="867"/>
      <c r="E103" s="866"/>
      <c r="F103" s="866"/>
      <c r="G103" s="867"/>
      <c r="H103" s="867"/>
      <c r="I103" s="867"/>
      <c r="J103" s="867"/>
      <c r="K103" s="867"/>
      <c r="L103" s="867"/>
      <c r="M103" s="867"/>
      <c r="N103" s="866"/>
      <c r="O103" s="906"/>
      <c r="P103" s="906"/>
      <c r="Q103" s="867"/>
      <c r="R103" s="867"/>
      <c r="S103" s="867"/>
      <c r="T103" s="867"/>
      <c r="U103" s="867"/>
      <c r="V103" s="867"/>
      <c r="W103" s="867"/>
      <c r="X103" s="867"/>
      <c r="Y103" s="867"/>
      <c r="Z103" s="867"/>
      <c r="AA103" s="867"/>
      <c r="AB103" s="867"/>
      <c r="AC103" s="867"/>
      <c r="AD103" s="867"/>
      <c r="AE103" s="867"/>
      <c r="AF103" s="867"/>
      <c r="AG103" s="867"/>
      <c r="AH103" s="874"/>
    </row>
    <row r="104" ht="17.25" customHeight="1">
      <c r="A104" s="867"/>
      <c r="B104" s="867"/>
      <c r="C104" s="867"/>
      <c r="D104" s="867"/>
      <c r="E104" s="866"/>
      <c r="F104" s="866"/>
      <c r="G104" s="867"/>
      <c r="H104" s="867"/>
      <c r="I104" s="867"/>
      <c r="J104" s="867"/>
      <c r="K104" s="867"/>
      <c r="L104" s="867"/>
      <c r="M104" s="867"/>
      <c r="N104" s="866"/>
      <c r="O104" s="906"/>
      <c r="P104" s="906"/>
      <c r="Q104" s="867"/>
      <c r="R104" s="867"/>
      <c r="S104" s="867"/>
      <c r="T104" s="867"/>
      <c r="U104" s="867"/>
      <c r="V104" s="867"/>
      <c r="W104" s="867"/>
      <c r="X104" s="867"/>
      <c r="Y104" s="867"/>
      <c r="Z104" s="867"/>
      <c r="AA104" s="867"/>
      <c r="AB104" s="867"/>
      <c r="AC104" s="867"/>
      <c r="AD104" s="867"/>
      <c r="AE104" s="867"/>
      <c r="AF104" s="867"/>
      <c r="AG104" s="867"/>
      <c r="AH104" s="874"/>
    </row>
    <row r="105" ht="17.25" customHeight="1">
      <c r="A105" s="867"/>
      <c r="B105" s="867"/>
      <c r="C105" s="867"/>
      <c r="D105" s="867"/>
      <c r="E105" s="866"/>
      <c r="F105" s="866"/>
      <c r="G105" s="867"/>
      <c r="H105" s="867"/>
      <c r="I105" s="867"/>
      <c r="J105" s="867"/>
      <c r="K105" s="867"/>
      <c r="L105" s="867"/>
      <c r="M105" s="867"/>
      <c r="N105" s="866"/>
      <c r="O105" s="906"/>
      <c r="P105" s="906"/>
      <c r="Q105" s="867"/>
      <c r="R105" s="867"/>
      <c r="S105" s="867"/>
      <c r="T105" s="867"/>
      <c r="U105" s="867"/>
      <c r="V105" s="867"/>
      <c r="W105" s="867"/>
      <c r="X105" s="867"/>
      <c r="Y105" s="867"/>
      <c r="Z105" s="867"/>
      <c r="AA105" s="867"/>
      <c r="AB105" s="867"/>
      <c r="AC105" s="867"/>
      <c r="AD105" s="867"/>
      <c r="AE105" s="867"/>
      <c r="AF105" s="867"/>
      <c r="AG105" s="867"/>
      <c r="AH105" s="874"/>
    </row>
    <row r="106" ht="17.25" customHeight="1">
      <c r="A106" s="867"/>
      <c r="B106" s="867"/>
      <c r="C106" s="867"/>
      <c r="D106" s="867"/>
      <c r="E106" s="866"/>
      <c r="F106" s="866"/>
      <c r="G106" s="867"/>
      <c r="H106" s="867"/>
      <c r="I106" s="867"/>
      <c r="J106" s="867"/>
      <c r="K106" s="867"/>
      <c r="L106" s="867"/>
      <c r="M106" s="867"/>
      <c r="N106" s="866"/>
      <c r="O106" s="906"/>
      <c r="P106" s="906"/>
      <c r="Q106" s="867"/>
      <c r="R106" s="867"/>
      <c r="S106" s="867"/>
      <c r="T106" s="867"/>
      <c r="U106" s="867"/>
      <c r="V106" s="867"/>
      <c r="W106" s="867"/>
      <c r="X106" s="867"/>
      <c r="Y106" s="867"/>
      <c r="Z106" s="867"/>
      <c r="AA106" s="867"/>
      <c r="AB106" s="867"/>
      <c r="AC106" s="867"/>
      <c r="AD106" s="867"/>
      <c r="AE106" s="867"/>
      <c r="AF106" s="867"/>
      <c r="AG106" s="867"/>
      <c r="AH106" s="874"/>
    </row>
    <row r="107" ht="17.25" customHeight="1">
      <c r="A107" s="867"/>
      <c r="B107" s="867"/>
      <c r="C107" s="867"/>
      <c r="D107" s="867"/>
      <c r="E107" s="866"/>
      <c r="F107" s="866"/>
      <c r="G107" s="867"/>
      <c r="H107" s="867"/>
      <c r="I107" s="867"/>
      <c r="J107" s="867"/>
      <c r="K107" s="867"/>
      <c r="L107" s="867"/>
      <c r="M107" s="867"/>
      <c r="N107" s="866"/>
      <c r="O107" s="906"/>
      <c r="P107" s="906"/>
      <c r="Q107" s="867"/>
      <c r="R107" s="867"/>
      <c r="S107" s="867"/>
      <c r="T107" s="867"/>
      <c r="U107" s="867"/>
      <c r="V107" s="867"/>
      <c r="W107" s="867"/>
      <c r="X107" s="867"/>
      <c r="Y107" s="867"/>
      <c r="Z107" s="867"/>
      <c r="AA107" s="867"/>
      <c r="AB107" s="867"/>
      <c r="AC107" s="867"/>
      <c r="AD107" s="867"/>
      <c r="AE107" s="867"/>
      <c r="AF107" s="867"/>
      <c r="AG107" s="867"/>
      <c r="AH107" s="874"/>
    </row>
    <row r="108" ht="17.25" customHeight="1">
      <c r="A108" s="867"/>
      <c r="B108" s="867"/>
      <c r="C108" s="867"/>
      <c r="D108" s="867"/>
      <c r="E108" s="866"/>
      <c r="F108" s="866"/>
      <c r="G108" s="867"/>
      <c r="H108" s="867"/>
      <c r="I108" s="867"/>
      <c r="J108" s="867"/>
      <c r="K108" s="867"/>
      <c r="L108" s="867"/>
      <c r="M108" s="867"/>
      <c r="N108" s="866"/>
      <c r="O108" s="906"/>
      <c r="P108" s="906"/>
      <c r="Q108" s="867"/>
      <c r="R108" s="867"/>
      <c r="S108" s="867"/>
      <c r="T108" s="867"/>
      <c r="U108" s="867"/>
      <c r="V108" s="867"/>
      <c r="W108" s="867"/>
      <c r="X108" s="867"/>
      <c r="Y108" s="867"/>
      <c r="Z108" s="867"/>
      <c r="AA108" s="867"/>
      <c r="AB108" s="867"/>
      <c r="AC108" s="867"/>
      <c r="AD108" s="867"/>
      <c r="AE108" s="867"/>
      <c r="AF108" s="867"/>
      <c r="AG108" s="867"/>
      <c r="AH108" s="874"/>
    </row>
    <row r="109" ht="17.25" customHeight="1">
      <c r="A109" s="867"/>
      <c r="B109" s="867"/>
      <c r="C109" s="867"/>
      <c r="D109" s="867"/>
      <c r="E109" s="866"/>
      <c r="F109" s="866"/>
      <c r="G109" s="867"/>
      <c r="H109" s="867"/>
      <c r="I109" s="867"/>
      <c r="J109" s="867"/>
      <c r="K109" s="867"/>
      <c r="L109" s="867"/>
      <c r="M109" s="867"/>
      <c r="N109" s="866"/>
      <c r="O109" s="906"/>
      <c r="P109" s="906"/>
      <c r="Q109" s="867"/>
      <c r="R109" s="867"/>
      <c r="S109" s="867"/>
      <c r="T109" s="867"/>
      <c r="U109" s="867"/>
      <c r="V109" s="867"/>
      <c r="W109" s="867"/>
      <c r="X109" s="867"/>
      <c r="Y109" s="867"/>
      <c r="Z109" s="867"/>
      <c r="AA109" s="867"/>
      <c r="AB109" s="867"/>
      <c r="AC109" s="867"/>
      <c r="AD109" s="867"/>
      <c r="AE109" s="867"/>
      <c r="AF109" s="867"/>
      <c r="AG109" s="867"/>
      <c r="AH109" s="874"/>
    </row>
    <row r="110" ht="17.25" customHeight="1">
      <c r="A110" s="867"/>
      <c r="B110" s="867"/>
      <c r="C110" s="867"/>
      <c r="D110" s="867"/>
      <c r="E110" s="866"/>
      <c r="F110" s="866"/>
      <c r="G110" s="867"/>
      <c r="H110" s="867"/>
      <c r="I110" s="867"/>
      <c r="J110" s="867"/>
      <c r="K110" s="867"/>
      <c r="L110" s="867"/>
      <c r="M110" s="867"/>
      <c r="N110" s="866"/>
      <c r="O110" s="906"/>
      <c r="P110" s="906"/>
      <c r="Q110" s="867"/>
      <c r="R110" s="867"/>
      <c r="S110" s="867"/>
      <c r="T110" s="867"/>
      <c r="U110" s="867"/>
      <c r="V110" s="867"/>
      <c r="W110" s="867"/>
      <c r="X110" s="867"/>
      <c r="Y110" s="867"/>
      <c r="Z110" s="867"/>
      <c r="AA110" s="867"/>
      <c r="AB110" s="867"/>
      <c r="AC110" s="867"/>
      <c r="AD110" s="867"/>
      <c r="AE110" s="867"/>
      <c r="AF110" s="867"/>
      <c r="AG110" s="867"/>
      <c r="AH110" s="874"/>
    </row>
    <row r="111" ht="17.25" customHeight="1">
      <c r="A111" s="867"/>
      <c r="B111" s="867"/>
      <c r="C111" s="867"/>
      <c r="D111" s="867"/>
      <c r="E111" s="866"/>
      <c r="F111" s="866"/>
      <c r="G111" s="867"/>
      <c r="H111" s="867"/>
      <c r="I111" s="867"/>
      <c r="J111" s="867"/>
      <c r="K111" s="867"/>
      <c r="L111" s="867"/>
      <c r="M111" s="867"/>
      <c r="N111" s="866"/>
      <c r="O111" s="906"/>
      <c r="P111" s="906"/>
      <c r="Q111" s="867"/>
      <c r="R111" s="867"/>
      <c r="S111" s="867"/>
      <c r="T111" s="867"/>
      <c r="U111" s="867"/>
      <c r="V111" s="867"/>
      <c r="W111" s="867"/>
      <c r="X111" s="867"/>
      <c r="Y111" s="867"/>
      <c r="Z111" s="867"/>
      <c r="AA111" s="867"/>
      <c r="AB111" s="867"/>
      <c r="AC111" s="867"/>
      <c r="AD111" s="867"/>
      <c r="AE111" s="867"/>
      <c r="AF111" s="867"/>
      <c r="AG111" s="867"/>
      <c r="AH111" s="874"/>
    </row>
    <row r="112" ht="17.25" customHeight="1">
      <c r="A112" s="867"/>
      <c r="B112" s="867"/>
      <c r="C112" s="867"/>
      <c r="D112" s="867"/>
      <c r="E112" s="866"/>
      <c r="F112" s="866"/>
      <c r="G112" s="867"/>
      <c r="H112" s="867"/>
      <c r="I112" s="867"/>
      <c r="J112" s="867"/>
      <c r="K112" s="867"/>
      <c r="L112" s="867"/>
      <c r="M112" s="867"/>
      <c r="N112" s="866"/>
      <c r="O112" s="906"/>
      <c r="P112" s="906"/>
      <c r="Q112" s="867"/>
      <c r="R112" s="867"/>
      <c r="S112" s="867"/>
      <c r="T112" s="867"/>
      <c r="U112" s="867"/>
      <c r="V112" s="867"/>
      <c r="W112" s="867"/>
      <c r="X112" s="867"/>
      <c r="Y112" s="867"/>
      <c r="Z112" s="867"/>
      <c r="AA112" s="867"/>
      <c r="AB112" s="867"/>
      <c r="AC112" s="867"/>
      <c r="AD112" s="867"/>
      <c r="AE112" s="867"/>
      <c r="AF112" s="867"/>
      <c r="AG112" s="867"/>
      <c r="AH112" s="874"/>
    </row>
    <row r="113" ht="17.25" customHeight="1">
      <c r="A113" s="867"/>
      <c r="B113" s="867"/>
      <c r="C113" s="867"/>
      <c r="D113" s="867"/>
      <c r="E113" s="866"/>
      <c r="F113" s="866"/>
      <c r="G113" s="867"/>
      <c r="H113" s="867"/>
      <c r="I113" s="867"/>
      <c r="J113" s="867"/>
      <c r="K113" s="867"/>
      <c r="L113" s="867"/>
      <c r="M113" s="867"/>
      <c r="N113" s="866"/>
      <c r="O113" s="906"/>
      <c r="P113" s="906"/>
      <c r="Q113" s="867"/>
      <c r="R113" s="867"/>
      <c r="S113" s="867"/>
      <c r="T113" s="867"/>
      <c r="U113" s="867"/>
      <c r="V113" s="867"/>
      <c r="W113" s="867"/>
      <c r="X113" s="867"/>
      <c r="Y113" s="867"/>
      <c r="Z113" s="867"/>
      <c r="AA113" s="867"/>
      <c r="AB113" s="867"/>
      <c r="AC113" s="867"/>
      <c r="AD113" s="867"/>
      <c r="AE113" s="867"/>
      <c r="AF113" s="867"/>
      <c r="AG113" s="867"/>
      <c r="AH113" s="874"/>
    </row>
    <row r="114" ht="17.25" customHeight="1">
      <c r="A114" s="867"/>
      <c r="B114" s="867"/>
      <c r="C114" s="867"/>
      <c r="D114" s="867"/>
      <c r="E114" s="866"/>
      <c r="F114" s="866"/>
      <c r="G114" s="867"/>
      <c r="H114" s="867"/>
      <c r="I114" s="867"/>
      <c r="J114" s="867"/>
      <c r="K114" s="867"/>
      <c r="L114" s="867"/>
      <c r="M114" s="867"/>
      <c r="N114" s="866"/>
      <c r="O114" s="906"/>
      <c r="P114" s="906"/>
      <c r="Q114" s="867"/>
      <c r="R114" s="867"/>
      <c r="S114" s="867"/>
      <c r="T114" s="867"/>
      <c r="U114" s="867"/>
      <c r="V114" s="867"/>
      <c r="W114" s="867"/>
      <c r="X114" s="867"/>
      <c r="Y114" s="867"/>
      <c r="Z114" s="867"/>
      <c r="AA114" s="867"/>
      <c r="AB114" s="867"/>
      <c r="AC114" s="867"/>
      <c r="AD114" s="867"/>
      <c r="AE114" s="867"/>
      <c r="AF114" s="867"/>
      <c r="AG114" s="867"/>
      <c r="AH114" s="874"/>
    </row>
    <row r="115" ht="17.25" customHeight="1">
      <c r="A115" s="867"/>
      <c r="B115" s="867"/>
      <c r="C115" s="867"/>
      <c r="D115" s="867"/>
      <c r="E115" s="866"/>
      <c r="F115" s="866"/>
      <c r="G115" s="867"/>
      <c r="H115" s="867"/>
      <c r="I115" s="867"/>
      <c r="J115" s="867"/>
      <c r="K115" s="867"/>
      <c r="L115" s="867"/>
      <c r="M115" s="867"/>
      <c r="N115" s="866"/>
      <c r="O115" s="906"/>
      <c r="P115" s="906"/>
      <c r="Q115" s="867"/>
      <c r="R115" s="867"/>
      <c r="S115" s="867"/>
      <c r="T115" s="867"/>
      <c r="U115" s="867"/>
      <c r="V115" s="867"/>
      <c r="W115" s="867"/>
      <c r="X115" s="867"/>
      <c r="Y115" s="867"/>
      <c r="Z115" s="867"/>
      <c r="AA115" s="867"/>
      <c r="AB115" s="867"/>
      <c r="AC115" s="867"/>
      <c r="AD115" s="867"/>
      <c r="AE115" s="867"/>
      <c r="AF115" s="867"/>
      <c r="AG115" s="867"/>
      <c r="AH115" s="874"/>
    </row>
    <row r="116" ht="17.25" customHeight="1">
      <c r="A116" s="867"/>
      <c r="B116" s="867"/>
      <c r="C116" s="867"/>
      <c r="D116" s="867"/>
      <c r="E116" s="866"/>
      <c r="F116" s="866"/>
      <c r="G116" s="867"/>
      <c r="H116" s="867"/>
      <c r="I116" s="867"/>
      <c r="J116" s="867"/>
      <c r="K116" s="867"/>
      <c r="L116" s="867"/>
      <c r="M116" s="867"/>
      <c r="N116" s="866"/>
      <c r="O116" s="906"/>
      <c r="P116" s="906"/>
      <c r="Q116" s="867"/>
      <c r="R116" s="867"/>
      <c r="S116" s="867"/>
      <c r="T116" s="867"/>
      <c r="U116" s="867"/>
      <c r="V116" s="867"/>
      <c r="W116" s="867"/>
      <c r="X116" s="867"/>
      <c r="Y116" s="867"/>
      <c r="Z116" s="867"/>
      <c r="AA116" s="867"/>
      <c r="AB116" s="867"/>
      <c r="AC116" s="867"/>
      <c r="AD116" s="867"/>
      <c r="AE116" s="867"/>
      <c r="AF116" s="867"/>
      <c r="AG116" s="867"/>
      <c r="AH116" s="874"/>
    </row>
    <row r="117" ht="17.25" customHeight="1">
      <c r="A117" s="867"/>
      <c r="B117" s="867"/>
      <c r="C117" s="867"/>
      <c r="D117" s="867"/>
      <c r="E117" s="866"/>
      <c r="F117" s="866"/>
      <c r="G117" s="867"/>
      <c r="H117" s="867"/>
      <c r="I117" s="867"/>
      <c r="J117" s="867"/>
      <c r="K117" s="867"/>
      <c r="L117" s="867"/>
      <c r="M117" s="867"/>
      <c r="N117" s="866"/>
      <c r="O117" s="906"/>
      <c r="P117" s="906"/>
      <c r="Q117" s="867"/>
      <c r="R117" s="867"/>
      <c r="S117" s="867"/>
      <c r="T117" s="867"/>
      <c r="U117" s="867"/>
      <c r="V117" s="867"/>
      <c r="W117" s="867"/>
      <c r="X117" s="867"/>
      <c r="Y117" s="867"/>
      <c r="Z117" s="867"/>
      <c r="AA117" s="867"/>
      <c r="AB117" s="867"/>
      <c r="AC117" s="867"/>
      <c r="AD117" s="867"/>
      <c r="AE117" s="867"/>
      <c r="AF117" s="867"/>
      <c r="AG117" s="867"/>
      <c r="AH117" s="874"/>
    </row>
    <row r="118" ht="17.25" customHeight="1">
      <c r="A118" s="867"/>
      <c r="B118" s="867"/>
      <c r="C118" s="867"/>
      <c r="D118" s="867"/>
      <c r="E118" s="866"/>
      <c r="F118" s="866"/>
      <c r="G118" s="867"/>
      <c r="H118" s="867"/>
      <c r="I118" s="867"/>
      <c r="J118" s="867"/>
      <c r="K118" s="867"/>
      <c r="L118" s="867"/>
      <c r="M118" s="867"/>
      <c r="N118" s="866"/>
      <c r="O118" s="906"/>
      <c r="P118" s="906"/>
      <c r="Q118" s="867"/>
      <c r="R118" s="867"/>
      <c r="S118" s="867"/>
      <c r="T118" s="867"/>
      <c r="U118" s="867"/>
      <c r="V118" s="867"/>
      <c r="W118" s="867"/>
      <c r="X118" s="867"/>
      <c r="Y118" s="867"/>
      <c r="Z118" s="867"/>
      <c r="AA118" s="867"/>
      <c r="AB118" s="867"/>
      <c r="AC118" s="867"/>
      <c r="AD118" s="867"/>
      <c r="AE118" s="867"/>
      <c r="AF118" s="867"/>
      <c r="AG118" s="867"/>
      <c r="AH118" s="874"/>
    </row>
    <row r="119" ht="17.25" customHeight="1">
      <c r="A119" s="867"/>
      <c r="B119" s="867"/>
      <c r="C119" s="867"/>
      <c r="D119" s="867"/>
      <c r="E119" s="866"/>
      <c r="F119" s="866"/>
      <c r="G119" s="867"/>
      <c r="H119" s="867"/>
      <c r="I119" s="867"/>
      <c r="J119" s="867"/>
      <c r="K119" s="867"/>
      <c r="L119" s="867"/>
      <c r="M119" s="867"/>
      <c r="N119" s="866"/>
      <c r="O119" s="906"/>
      <c r="P119" s="906"/>
      <c r="Q119" s="867"/>
      <c r="R119" s="867"/>
      <c r="S119" s="867"/>
      <c r="T119" s="867"/>
      <c r="U119" s="867"/>
      <c r="V119" s="867"/>
      <c r="W119" s="867"/>
      <c r="X119" s="867"/>
      <c r="Y119" s="867"/>
      <c r="Z119" s="867"/>
      <c r="AA119" s="867"/>
      <c r="AB119" s="867"/>
      <c r="AC119" s="867"/>
      <c r="AD119" s="867"/>
      <c r="AE119" s="867"/>
      <c r="AF119" s="867"/>
      <c r="AG119" s="867"/>
      <c r="AH119" s="874"/>
    </row>
    <row r="120" ht="17.25" customHeight="1">
      <c r="A120" s="867"/>
      <c r="B120" s="867"/>
      <c r="C120" s="867"/>
      <c r="D120" s="867"/>
      <c r="E120" s="866"/>
      <c r="F120" s="866"/>
      <c r="G120" s="867"/>
      <c r="H120" s="867"/>
      <c r="I120" s="867"/>
      <c r="J120" s="867"/>
      <c r="K120" s="867"/>
      <c r="L120" s="867"/>
      <c r="M120" s="867"/>
      <c r="N120" s="866"/>
      <c r="O120" s="906"/>
      <c r="P120" s="906"/>
      <c r="Q120" s="867"/>
      <c r="R120" s="867"/>
      <c r="S120" s="867"/>
      <c r="T120" s="867"/>
      <c r="U120" s="867"/>
      <c r="V120" s="867"/>
      <c r="W120" s="867"/>
      <c r="X120" s="867"/>
      <c r="Y120" s="867"/>
      <c r="Z120" s="867"/>
      <c r="AA120" s="867"/>
      <c r="AB120" s="867"/>
      <c r="AC120" s="867"/>
      <c r="AD120" s="867"/>
      <c r="AE120" s="867"/>
      <c r="AF120" s="867"/>
      <c r="AG120" s="867"/>
      <c r="AH120" s="874"/>
    </row>
    <row r="121" ht="17.25" customHeight="1">
      <c r="A121" s="867"/>
      <c r="B121" s="867"/>
      <c r="C121" s="867"/>
      <c r="D121" s="867"/>
      <c r="E121" s="866"/>
      <c r="F121" s="866"/>
      <c r="G121" s="867"/>
      <c r="H121" s="867"/>
      <c r="I121" s="867"/>
      <c r="J121" s="867"/>
      <c r="K121" s="867"/>
      <c r="L121" s="867"/>
      <c r="M121" s="867"/>
      <c r="N121" s="866"/>
      <c r="O121" s="906"/>
      <c r="P121" s="906"/>
      <c r="Q121" s="867"/>
      <c r="R121" s="867"/>
      <c r="S121" s="867"/>
      <c r="T121" s="867"/>
      <c r="U121" s="867"/>
      <c r="V121" s="867"/>
      <c r="W121" s="867"/>
      <c r="X121" s="867"/>
      <c r="Y121" s="867"/>
      <c r="Z121" s="867"/>
      <c r="AA121" s="867"/>
      <c r="AB121" s="867"/>
      <c r="AC121" s="867"/>
      <c r="AD121" s="867"/>
      <c r="AE121" s="867"/>
      <c r="AF121" s="867"/>
      <c r="AG121" s="867"/>
      <c r="AH121" s="874"/>
    </row>
    <row r="122" ht="17.25" customHeight="1">
      <c r="A122" s="867"/>
      <c r="B122" s="867"/>
      <c r="C122" s="867"/>
      <c r="D122" s="867"/>
      <c r="E122" s="866"/>
      <c r="F122" s="866"/>
      <c r="G122" s="867"/>
      <c r="H122" s="867"/>
      <c r="I122" s="867"/>
      <c r="J122" s="867"/>
      <c r="K122" s="867"/>
      <c r="L122" s="867"/>
      <c r="M122" s="867"/>
      <c r="N122" s="866"/>
      <c r="O122" s="906"/>
      <c r="P122" s="906"/>
      <c r="Q122" s="867"/>
      <c r="R122" s="867"/>
      <c r="S122" s="867"/>
      <c r="T122" s="867"/>
      <c r="U122" s="867"/>
      <c r="V122" s="867"/>
      <c r="W122" s="867"/>
      <c r="X122" s="867"/>
      <c r="Y122" s="867"/>
      <c r="Z122" s="867"/>
      <c r="AA122" s="867"/>
      <c r="AB122" s="867"/>
      <c r="AC122" s="867"/>
      <c r="AD122" s="867"/>
      <c r="AE122" s="867"/>
      <c r="AF122" s="867"/>
      <c r="AG122" s="867"/>
      <c r="AH122" s="874"/>
    </row>
    <row r="123" ht="17.25" customHeight="1">
      <c r="A123" s="867"/>
      <c r="B123" s="867"/>
      <c r="C123" s="867"/>
      <c r="D123" s="867"/>
      <c r="E123" s="866"/>
      <c r="F123" s="866"/>
      <c r="G123" s="867"/>
      <c r="H123" s="867"/>
      <c r="I123" s="867"/>
      <c r="J123" s="867"/>
      <c r="K123" s="867"/>
      <c r="L123" s="867"/>
      <c r="M123" s="867"/>
      <c r="N123" s="866"/>
      <c r="O123" s="906"/>
      <c r="P123" s="906"/>
      <c r="Q123" s="867"/>
      <c r="R123" s="867"/>
      <c r="S123" s="867"/>
      <c r="T123" s="867"/>
      <c r="U123" s="867"/>
      <c r="V123" s="867"/>
      <c r="W123" s="867"/>
      <c r="X123" s="867"/>
      <c r="Y123" s="867"/>
      <c r="Z123" s="867"/>
      <c r="AA123" s="867"/>
      <c r="AB123" s="867"/>
      <c r="AC123" s="867"/>
      <c r="AD123" s="867"/>
      <c r="AE123" s="867"/>
      <c r="AF123" s="867"/>
      <c r="AG123" s="867"/>
      <c r="AH123" s="874"/>
    </row>
    <row r="124" ht="17.25" customHeight="1">
      <c r="A124" s="867"/>
      <c r="B124" s="867"/>
      <c r="C124" s="867"/>
      <c r="D124" s="867"/>
      <c r="E124" s="866"/>
      <c r="F124" s="866"/>
      <c r="G124" s="867"/>
      <c r="H124" s="867"/>
      <c r="I124" s="867"/>
      <c r="J124" s="867"/>
      <c r="K124" s="867"/>
      <c r="L124" s="867"/>
      <c r="M124" s="867"/>
      <c r="N124" s="866"/>
      <c r="O124" s="906"/>
      <c r="P124" s="906"/>
      <c r="Q124" s="867"/>
      <c r="R124" s="867"/>
      <c r="S124" s="867"/>
      <c r="T124" s="867"/>
      <c r="U124" s="867"/>
      <c r="V124" s="867"/>
      <c r="W124" s="867"/>
      <c r="X124" s="867"/>
      <c r="Y124" s="867"/>
      <c r="Z124" s="867"/>
      <c r="AA124" s="867"/>
      <c r="AB124" s="867"/>
      <c r="AC124" s="867"/>
      <c r="AD124" s="867"/>
      <c r="AE124" s="867"/>
      <c r="AF124" s="867"/>
      <c r="AG124" s="867"/>
      <c r="AH124" s="874"/>
    </row>
    <row r="125" ht="17.25" customHeight="1">
      <c r="A125" s="867"/>
      <c r="B125" s="867"/>
      <c r="C125" s="867"/>
      <c r="D125" s="867"/>
      <c r="E125" s="866"/>
      <c r="F125" s="866"/>
      <c r="G125" s="867"/>
      <c r="H125" s="867"/>
      <c r="I125" s="867"/>
      <c r="J125" s="867"/>
      <c r="K125" s="867"/>
      <c r="L125" s="867"/>
      <c r="M125" s="867"/>
      <c r="N125" s="866"/>
      <c r="O125" s="906"/>
      <c r="P125" s="906"/>
      <c r="Q125" s="867"/>
      <c r="R125" s="867"/>
      <c r="S125" s="867"/>
      <c r="T125" s="867"/>
      <c r="U125" s="867"/>
      <c r="V125" s="867"/>
      <c r="W125" s="867"/>
      <c r="X125" s="867"/>
      <c r="Y125" s="867"/>
      <c r="Z125" s="867"/>
      <c r="AA125" s="867"/>
      <c r="AB125" s="867"/>
      <c r="AC125" s="867"/>
      <c r="AD125" s="867"/>
      <c r="AE125" s="867"/>
      <c r="AF125" s="867"/>
      <c r="AG125" s="867"/>
      <c r="AH125" s="874"/>
    </row>
    <row r="126" ht="17.25" customHeight="1">
      <c r="A126" s="867"/>
      <c r="B126" s="867"/>
      <c r="C126" s="867"/>
      <c r="D126" s="867"/>
      <c r="E126" s="866"/>
      <c r="F126" s="866"/>
      <c r="G126" s="867"/>
      <c r="H126" s="867"/>
      <c r="I126" s="867"/>
      <c r="J126" s="867"/>
      <c r="K126" s="867"/>
      <c r="L126" s="867"/>
      <c r="M126" s="867"/>
      <c r="N126" s="866"/>
      <c r="O126" s="906"/>
      <c r="P126" s="906"/>
      <c r="Q126" s="867"/>
      <c r="R126" s="867"/>
      <c r="S126" s="867"/>
      <c r="T126" s="867"/>
      <c r="U126" s="867"/>
      <c r="V126" s="867"/>
      <c r="W126" s="867"/>
      <c r="X126" s="867"/>
      <c r="Y126" s="867"/>
      <c r="Z126" s="867"/>
      <c r="AA126" s="867"/>
      <c r="AB126" s="867"/>
      <c r="AC126" s="867"/>
      <c r="AD126" s="867"/>
      <c r="AE126" s="867"/>
      <c r="AF126" s="867"/>
      <c r="AG126" s="867"/>
      <c r="AH126" s="874"/>
    </row>
    <row r="127" ht="17.25" customHeight="1">
      <c r="A127" s="867"/>
      <c r="B127" s="867"/>
      <c r="C127" s="867"/>
      <c r="D127" s="867"/>
      <c r="E127" s="866"/>
      <c r="F127" s="866"/>
      <c r="G127" s="867"/>
      <c r="H127" s="867"/>
      <c r="I127" s="867"/>
      <c r="J127" s="867"/>
      <c r="K127" s="867"/>
      <c r="L127" s="867"/>
      <c r="M127" s="867"/>
      <c r="N127" s="866"/>
      <c r="O127" s="906"/>
      <c r="P127" s="906"/>
      <c r="Q127" s="867"/>
      <c r="R127" s="867"/>
      <c r="S127" s="867"/>
      <c r="T127" s="867"/>
      <c r="U127" s="867"/>
      <c r="V127" s="867"/>
      <c r="W127" s="867"/>
      <c r="X127" s="867"/>
      <c r="Y127" s="867"/>
      <c r="Z127" s="867"/>
      <c r="AA127" s="867"/>
      <c r="AB127" s="867"/>
      <c r="AC127" s="867"/>
      <c r="AD127" s="867"/>
      <c r="AE127" s="867"/>
      <c r="AF127" s="867"/>
      <c r="AG127" s="867"/>
      <c r="AH127" s="874"/>
    </row>
    <row r="128" ht="17.25" customHeight="1">
      <c r="A128" s="867"/>
      <c r="B128" s="867"/>
      <c r="C128" s="867"/>
      <c r="D128" s="867"/>
      <c r="E128" s="866"/>
      <c r="F128" s="866"/>
      <c r="G128" s="867"/>
      <c r="H128" s="867"/>
      <c r="I128" s="867"/>
      <c r="J128" s="867"/>
      <c r="K128" s="867"/>
      <c r="L128" s="867"/>
      <c r="M128" s="867"/>
      <c r="N128" s="866"/>
      <c r="O128" s="906"/>
      <c r="P128" s="906"/>
      <c r="Q128" s="867"/>
      <c r="R128" s="867"/>
      <c r="S128" s="867"/>
      <c r="T128" s="867"/>
      <c r="U128" s="867"/>
      <c r="V128" s="867"/>
      <c r="W128" s="867"/>
      <c r="X128" s="867"/>
      <c r="Y128" s="867"/>
      <c r="Z128" s="867"/>
      <c r="AA128" s="867"/>
      <c r="AB128" s="867"/>
      <c r="AC128" s="867"/>
      <c r="AD128" s="867"/>
      <c r="AE128" s="867"/>
      <c r="AF128" s="867"/>
      <c r="AG128" s="867"/>
      <c r="AH128" s="874"/>
    </row>
    <row r="129" ht="17.25" customHeight="1">
      <c r="A129" s="867"/>
      <c r="B129" s="867"/>
      <c r="C129" s="867"/>
      <c r="D129" s="867"/>
      <c r="E129" s="866"/>
      <c r="F129" s="866"/>
      <c r="G129" s="867"/>
      <c r="H129" s="867"/>
      <c r="I129" s="867"/>
      <c r="J129" s="867"/>
      <c r="K129" s="867"/>
      <c r="L129" s="867"/>
      <c r="M129" s="867"/>
      <c r="N129" s="866"/>
      <c r="O129" s="906"/>
      <c r="P129" s="906"/>
      <c r="Q129" s="867"/>
      <c r="R129" s="867"/>
      <c r="S129" s="867"/>
      <c r="T129" s="867"/>
      <c r="U129" s="867"/>
      <c r="V129" s="867"/>
      <c r="W129" s="867"/>
      <c r="X129" s="867"/>
      <c r="Y129" s="867"/>
      <c r="Z129" s="867"/>
      <c r="AA129" s="867"/>
      <c r="AB129" s="867"/>
      <c r="AC129" s="867"/>
      <c r="AD129" s="867"/>
      <c r="AE129" s="867"/>
      <c r="AF129" s="867"/>
      <c r="AG129" s="867"/>
      <c r="AH129" s="874"/>
    </row>
    <row r="130" ht="17.25" customHeight="1">
      <c r="A130" s="867"/>
      <c r="B130" s="867"/>
      <c r="C130" s="867"/>
      <c r="D130" s="867"/>
      <c r="E130" s="866"/>
      <c r="F130" s="866"/>
      <c r="G130" s="867"/>
      <c r="H130" s="867"/>
      <c r="I130" s="867"/>
      <c r="J130" s="867"/>
      <c r="K130" s="867"/>
      <c r="L130" s="867"/>
      <c r="M130" s="867"/>
      <c r="N130" s="866"/>
      <c r="O130" s="906"/>
      <c r="P130" s="906"/>
      <c r="Q130" s="867"/>
      <c r="R130" s="867"/>
      <c r="S130" s="867"/>
      <c r="T130" s="867"/>
      <c r="U130" s="867"/>
      <c r="V130" s="867"/>
      <c r="W130" s="867"/>
      <c r="X130" s="867"/>
      <c r="Y130" s="867"/>
      <c r="Z130" s="867"/>
      <c r="AA130" s="867"/>
      <c r="AB130" s="867"/>
      <c r="AC130" s="867"/>
      <c r="AD130" s="867"/>
      <c r="AE130" s="867"/>
      <c r="AF130" s="867"/>
      <c r="AG130" s="867"/>
      <c r="AH130" s="874"/>
    </row>
    <row r="131" ht="17.25" customHeight="1">
      <c r="A131" s="867"/>
      <c r="B131" s="867"/>
      <c r="C131" s="867"/>
      <c r="D131" s="867"/>
      <c r="E131" s="866"/>
      <c r="F131" s="866"/>
      <c r="G131" s="867"/>
      <c r="H131" s="867"/>
      <c r="I131" s="867"/>
      <c r="J131" s="867"/>
      <c r="K131" s="867"/>
      <c r="L131" s="867"/>
      <c r="M131" s="867"/>
      <c r="N131" s="866"/>
      <c r="O131" s="906"/>
      <c r="P131" s="906"/>
      <c r="Q131" s="867"/>
      <c r="R131" s="867"/>
      <c r="S131" s="867"/>
      <c r="T131" s="867"/>
      <c r="U131" s="867"/>
      <c r="V131" s="867"/>
      <c r="W131" s="867"/>
      <c r="X131" s="867"/>
      <c r="Y131" s="867"/>
      <c r="Z131" s="867"/>
      <c r="AA131" s="867"/>
      <c r="AB131" s="867"/>
      <c r="AC131" s="867"/>
      <c r="AD131" s="867"/>
      <c r="AE131" s="867"/>
      <c r="AF131" s="867"/>
      <c r="AG131" s="867"/>
      <c r="AH131" s="874"/>
    </row>
    <row r="132" ht="17.25" customHeight="1">
      <c r="A132" s="867"/>
      <c r="B132" s="867"/>
      <c r="C132" s="867"/>
      <c r="D132" s="867"/>
      <c r="E132" s="866"/>
      <c r="F132" s="866"/>
      <c r="G132" s="867"/>
      <c r="H132" s="867"/>
      <c r="I132" s="867"/>
      <c r="J132" s="867"/>
      <c r="K132" s="867"/>
      <c r="L132" s="867"/>
      <c r="M132" s="867"/>
      <c r="N132" s="866"/>
      <c r="O132" s="906"/>
      <c r="P132" s="906"/>
      <c r="Q132" s="867"/>
      <c r="R132" s="867"/>
      <c r="S132" s="867"/>
      <c r="T132" s="867"/>
      <c r="U132" s="867"/>
      <c r="V132" s="867"/>
      <c r="W132" s="867"/>
      <c r="X132" s="867"/>
      <c r="Y132" s="867"/>
      <c r="Z132" s="867"/>
      <c r="AA132" s="867"/>
      <c r="AB132" s="867"/>
      <c r="AC132" s="867"/>
      <c r="AD132" s="867"/>
      <c r="AE132" s="867"/>
      <c r="AF132" s="867"/>
      <c r="AG132" s="867"/>
      <c r="AH132" s="874"/>
    </row>
    <row r="133" ht="17.25" customHeight="1">
      <c r="A133" s="867"/>
      <c r="B133" s="867"/>
      <c r="C133" s="867"/>
      <c r="D133" s="867"/>
      <c r="E133" s="866"/>
      <c r="F133" s="866"/>
      <c r="G133" s="867"/>
      <c r="H133" s="867"/>
      <c r="I133" s="867"/>
      <c r="J133" s="867"/>
      <c r="K133" s="867"/>
      <c r="L133" s="867"/>
      <c r="M133" s="867"/>
      <c r="N133" s="866"/>
      <c r="O133" s="906"/>
      <c r="P133" s="906"/>
      <c r="Q133" s="867"/>
      <c r="R133" s="867"/>
      <c r="S133" s="867"/>
      <c r="T133" s="867"/>
      <c r="U133" s="867"/>
      <c r="V133" s="867"/>
      <c r="W133" s="867"/>
      <c r="X133" s="867"/>
      <c r="Y133" s="867"/>
      <c r="Z133" s="867"/>
      <c r="AA133" s="867"/>
      <c r="AB133" s="867"/>
      <c r="AC133" s="867"/>
      <c r="AD133" s="867"/>
      <c r="AE133" s="867"/>
      <c r="AF133" s="867"/>
      <c r="AG133" s="867"/>
      <c r="AH133" s="874"/>
    </row>
    <row r="134" ht="17.25" customHeight="1">
      <c r="A134" s="867"/>
      <c r="B134" s="867"/>
      <c r="C134" s="867"/>
      <c r="D134" s="867"/>
      <c r="E134" s="866"/>
      <c r="F134" s="866"/>
      <c r="G134" s="867"/>
      <c r="H134" s="867"/>
      <c r="I134" s="867"/>
      <c r="J134" s="867"/>
      <c r="K134" s="867"/>
      <c r="L134" s="867"/>
      <c r="M134" s="867"/>
      <c r="N134" s="866"/>
      <c r="O134" s="906"/>
      <c r="P134" s="906"/>
      <c r="Q134" s="867"/>
      <c r="R134" s="867"/>
      <c r="S134" s="867"/>
      <c r="T134" s="867"/>
      <c r="U134" s="867"/>
      <c r="V134" s="867"/>
      <c r="W134" s="867"/>
      <c r="X134" s="867"/>
      <c r="Y134" s="867"/>
      <c r="Z134" s="867"/>
      <c r="AA134" s="867"/>
      <c r="AB134" s="867"/>
      <c r="AC134" s="867"/>
      <c r="AD134" s="867"/>
      <c r="AE134" s="867"/>
      <c r="AF134" s="867"/>
      <c r="AG134" s="867"/>
      <c r="AH134" s="874"/>
    </row>
    <row r="135" ht="17.25" customHeight="1">
      <c r="A135" s="867"/>
      <c r="B135" s="867"/>
      <c r="C135" s="867"/>
      <c r="D135" s="867"/>
      <c r="E135" s="866"/>
      <c r="F135" s="866"/>
      <c r="G135" s="867"/>
      <c r="H135" s="867"/>
      <c r="I135" s="867"/>
      <c r="J135" s="867"/>
      <c r="K135" s="867"/>
      <c r="L135" s="867"/>
      <c r="M135" s="867"/>
      <c r="N135" s="866"/>
      <c r="O135" s="906"/>
      <c r="P135" s="906"/>
      <c r="Q135" s="867"/>
      <c r="R135" s="867"/>
      <c r="S135" s="867"/>
      <c r="T135" s="867"/>
      <c r="U135" s="867"/>
      <c r="V135" s="867"/>
      <c r="W135" s="867"/>
      <c r="X135" s="867"/>
      <c r="Y135" s="867"/>
      <c r="Z135" s="867"/>
      <c r="AA135" s="867"/>
      <c r="AB135" s="867"/>
      <c r="AC135" s="867"/>
      <c r="AD135" s="867"/>
      <c r="AE135" s="867"/>
      <c r="AF135" s="867"/>
      <c r="AG135" s="867"/>
      <c r="AH135" s="874"/>
    </row>
    <row r="136" ht="17.25" customHeight="1">
      <c r="A136" s="867"/>
      <c r="B136" s="867"/>
      <c r="C136" s="867"/>
      <c r="D136" s="867"/>
      <c r="E136" s="866"/>
      <c r="F136" s="866"/>
      <c r="G136" s="867"/>
      <c r="H136" s="867"/>
      <c r="I136" s="867"/>
      <c r="J136" s="867"/>
      <c r="K136" s="867"/>
      <c r="L136" s="867"/>
      <c r="M136" s="867"/>
      <c r="N136" s="866"/>
      <c r="O136" s="906"/>
      <c r="P136" s="906"/>
      <c r="Q136" s="867"/>
      <c r="R136" s="867"/>
      <c r="S136" s="867"/>
      <c r="T136" s="867"/>
      <c r="U136" s="867"/>
      <c r="V136" s="867"/>
      <c r="W136" s="867"/>
      <c r="X136" s="867"/>
      <c r="Y136" s="867"/>
      <c r="Z136" s="867"/>
      <c r="AA136" s="867"/>
      <c r="AB136" s="867"/>
      <c r="AC136" s="867"/>
      <c r="AD136" s="867"/>
      <c r="AE136" s="867"/>
      <c r="AF136" s="867"/>
      <c r="AG136" s="867"/>
      <c r="AH136" s="874"/>
    </row>
    <row r="137" ht="17.25" customHeight="1">
      <c r="A137" s="867"/>
      <c r="B137" s="867"/>
      <c r="C137" s="867"/>
      <c r="D137" s="867"/>
      <c r="E137" s="866"/>
      <c r="F137" s="866"/>
      <c r="G137" s="867"/>
      <c r="H137" s="867"/>
      <c r="I137" s="867"/>
      <c r="J137" s="867"/>
      <c r="K137" s="867"/>
      <c r="L137" s="867"/>
      <c r="M137" s="867"/>
      <c r="N137" s="866"/>
      <c r="O137" s="906"/>
      <c r="P137" s="906"/>
      <c r="Q137" s="867"/>
      <c r="R137" s="867"/>
      <c r="S137" s="867"/>
      <c r="T137" s="867"/>
      <c r="U137" s="867"/>
      <c r="V137" s="867"/>
      <c r="W137" s="867"/>
      <c r="X137" s="867"/>
      <c r="Y137" s="867"/>
      <c r="Z137" s="867"/>
      <c r="AA137" s="867"/>
      <c r="AB137" s="867"/>
      <c r="AC137" s="867"/>
      <c r="AD137" s="867"/>
      <c r="AE137" s="867"/>
      <c r="AF137" s="867"/>
      <c r="AG137" s="867"/>
      <c r="AH137" s="874"/>
    </row>
    <row r="138" ht="17.25" customHeight="1">
      <c r="A138" s="867"/>
      <c r="B138" s="867"/>
      <c r="C138" s="867"/>
      <c r="D138" s="867"/>
      <c r="E138" s="866"/>
      <c r="F138" s="866"/>
      <c r="G138" s="867"/>
      <c r="H138" s="867"/>
      <c r="I138" s="867"/>
      <c r="J138" s="867"/>
      <c r="K138" s="867"/>
      <c r="L138" s="867"/>
      <c r="M138" s="867"/>
      <c r="N138" s="866"/>
      <c r="O138" s="906"/>
      <c r="P138" s="906"/>
      <c r="Q138" s="867"/>
      <c r="R138" s="867"/>
      <c r="S138" s="867"/>
      <c r="T138" s="867"/>
      <c r="U138" s="867"/>
      <c r="V138" s="867"/>
      <c r="W138" s="867"/>
      <c r="X138" s="867"/>
      <c r="Y138" s="867"/>
      <c r="Z138" s="867"/>
      <c r="AA138" s="867"/>
      <c r="AB138" s="867"/>
      <c r="AC138" s="867"/>
      <c r="AD138" s="867"/>
      <c r="AE138" s="867"/>
      <c r="AF138" s="867"/>
      <c r="AG138" s="867"/>
      <c r="AH138" s="874"/>
    </row>
    <row r="139" ht="17.25" customHeight="1">
      <c r="A139" s="867"/>
      <c r="B139" s="867"/>
      <c r="C139" s="867"/>
      <c r="D139" s="867"/>
      <c r="E139" s="866"/>
      <c r="F139" s="866"/>
      <c r="G139" s="867"/>
      <c r="H139" s="867"/>
      <c r="I139" s="867"/>
      <c r="J139" s="867"/>
      <c r="K139" s="867"/>
      <c r="L139" s="867"/>
      <c r="M139" s="867"/>
      <c r="N139" s="866"/>
      <c r="O139" s="906"/>
      <c r="P139" s="906"/>
      <c r="Q139" s="867"/>
      <c r="R139" s="867"/>
      <c r="S139" s="867"/>
      <c r="T139" s="867"/>
      <c r="U139" s="867"/>
      <c r="V139" s="867"/>
      <c r="W139" s="867"/>
      <c r="X139" s="867"/>
      <c r="Y139" s="867"/>
      <c r="Z139" s="867"/>
      <c r="AA139" s="867"/>
      <c r="AB139" s="867"/>
      <c r="AC139" s="867"/>
      <c r="AD139" s="867"/>
      <c r="AE139" s="867"/>
      <c r="AF139" s="867"/>
      <c r="AG139" s="867"/>
      <c r="AH139" s="874"/>
    </row>
    <row r="140" ht="17.25" customHeight="1">
      <c r="A140" s="867"/>
      <c r="B140" s="867"/>
      <c r="C140" s="867"/>
      <c r="D140" s="867"/>
      <c r="E140" s="866"/>
      <c r="F140" s="866"/>
      <c r="G140" s="867"/>
      <c r="H140" s="867"/>
      <c r="I140" s="867"/>
      <c r="J140" s="867"/>
      <c r="K140" s="867"/>
      <c r="L140" s="867"/>
      <c r="M140" s="867"/>
      <c r="N140" s="866"/>
      <c r="O140" s="906"/>
      <c r="P140" s="906"/>
      <c r="Q140" s="867"/>
      <c r="R140" s="867"/>
      <c r="S140" s="867"/>
      <c r="T140" s="867"/>
      <c r="U140" s="867"/>
      <c r="V140" s="867"/>
      <c r="W140" s="867"/>
      <c r="X140" s="867"/>
      <c r="Y140" s="867"/>
      <c r="Z140" s="867"/>
      <c r="AA140" s="867"/>
      <c r="AB140" s="867"/>
      <c r="AC140" s="867"/>
      <c r="AD140" s="867"/>
      <c r="AE140" s="867"/>
      <c r="AF140" s="867"/>
      <c r="AG140" s="867"/>
      <c r="AH140" s="874"/>
    </row>
    <row r="141" ht="17.25" customHeight="1">
      <c r="A141" s="867"/>
      <c r="B141" s="867"/>
      <c r="C141" s="867"/>
      <c r="D141" s="867"/>
      <c r="E141" s="866"/>
      <c r="F141" s="866"/>
      <c r="G141" s="867"/>
      <c r="H141" s="867"/>
      <c r="I141" s="867"/>
      <c r="J141" s="867"/>
      <c r="K141" s="867"/>
      <c r="L141" s="867"/>
      <c r="M141" s="867"/>
      <c r="N141" s="866"/>
      <c r="O141" s="906"/>
      <c r="P141" s="906"/>
      <c r="Q141" s="867"/>
      <c r="R141" s="867"/>
      <c r="S141" s="867"/>
      <c r="T141" s="867"/>
      <c r="U141" s="867"/>
      <c r="V141" s="867"/>
      <c r="W141" s="867"/>
      <c r="X141" s="867"/>
      <c r="Y141" s="867"/>
      <c r="Z141" s="867"/>
      <c r="AA141" s="867"/>
      <c r="AB141" s="867"/>
      <c r="AC141" s="867"/>
      <c r="AD141" s="867"/>
      <c r="AE141" s="867"/>
      <c r="AF141" s="867"/>
      <c r="AG141" s="867"/>
      <c r="AH141" s="874"/>
    </row>
    <row r="142" ht="17.25" customHeight="1">
      <c r="A142" s="867"/>
      <c r="B142" s="867"/>
      <c r="C142" s="867"/>
      <c r="D142" s="867"/>
      <c r="E142" s="866"/>
      <c r="F142" s="866"/>
      <c r="G142" s="867"/>
      <c r="H142" s="867"/>
      <c r="I142" s="867"/>
      <c r="J142" s="867"/>
      <c r="K142" s="867"/>
      <c r="L142" s="867"/>
      <c r="M142" s="867"/>
      <c r="N142" s="866"/>
      <c r="O142" s="906"/>
      <c r="P142" s="906"/>
      <c r="Q142" s="867"/>
      <c r="R142" s="867"/>
      <c r="S142" s="867"/>
      <c r="T142" s="867"/>
      <c r="U142" s="867"/>
      <c r="V142" s="867"/>
      <c r="W142" s="867"/>
      <c r="X142" s="867"/>
      <c r="Y142" s="867"/>
      <c r="Z142" s="867"/>
      <c r="AA142" s="867"/>
      <c r="AB142" s="867"/>
      <c r="AC142" s="867"/>
      <c r="AD142" s="867"/>
      <c r="AE142" s="867"/>
      <c r="AF142" s="867"/>
      <c r="AG142" s="867"/>
      <c r="AH142" s="874"/>
    </row>
    <row r="143" ht="17.25" customHeight="1">
      <c r="A143" s="867"/>
      <c r="B143" s="867"/>
      <c r="C143" s="867"/>
      <c r="D143" s="867"/>
      <c r="E143" s="866"/>
      <c r="F143" s="866"/>
      <c r="G143" s="867"/>
      <c r="H143" s="867"/>
      <c r="I143" s="867"/>
      <c r="J143" s="867"/>
      <c r="K143" s="867"/>
      <c r="L143" s="867"/>
      <c r="M143" s="867"/>
      <c r="N143" s="866"/>
      <c r="O143" s="906"/>
      <c r="P143" s="906"/>
      <c r="Q143" s="867"/>
      <c r="R143" s="867"/>
      <c r="S143" s="867"/>
      <c r="T143" s="867"/>
      <c r="U143" s="867"/>
      <c r="V143" s="867"/>
      <c r="W143" s="867"/>
      <c r="X143" s="867"/>
      <c r="Y143" s="867"/>
      <c r="Z143" s="867"/>
      <c r="AA143" s="867"/>
      <c r="AB143" s="867"/>
      <c r="AC143" s="867"/>
      <c r="AD143" s="867"/>
      <c r="AE143" s="867"/>
      <c r="AF143" s="867"/>
      <c r="AG143" s="867"/>
      <c r="AH143" s="874"/>
    </row>
    <row r="144" ht="17.25" customHeight="1">
      <c r="A144" s="867"/>
      <c r="B144" s="867"/>
      <c r="C144" s="867"/>
      <c r="D144" s="867"/>
      <c r="E144" s="866"/>
      <c r="F144" s="866"/>
      <c r="G144" s="867"/>
      <c r="H144" s="867"/>
      <c r="I144" s="867"/>
      <c r="J144" s="867"/>
      <c r="K144" s="867"/>
      <c r="L144" s="867"/>
      <c r="M144" s="867"/>
      <c r="N144" s="866"/>
      <c r="O144" s="906"/>
      <c r="P144" s="906"/>
      <c r="Q144" s="867"/>
      <c r="R144" s="867"/>
      <c r="S144" s="867"/>
      <c r="T144" s="867"/>
      <c r="U144" s="867"/>
      <c r="V144" s="867"/>
      <c r="W144" s="867"/>
      <c r="X144" s="867"/>
      <c r="Y144" s="867"/>
      <c r="Z144" s="867"/>
      <c r="AA144" s="867"/>
      <c r="AB144" s="867"/>
      <c r="AC144" s="867"/>
      <c r="AD144" s="867"/>
      <c r="AE144" s="867"/>
      <c r="AF144" s="867"/>
      <c r="AG144" s="867"/>
      <c r="AH144" s="874"/>
    </row>
    <row r="145" ht="17.25" customHeight="1">
      <c r="A145" s="867"/>
      <c r="B145" s="867"/>
      <c r="C145" s="867"/>
      <c r="D145" s="867"/>
      <c r="E145" s="866"/>
      <c r="F145" s="866"/>
      <c r="G145" s="867"/>
      <c r="H145" s="867"/>
      <c r="I145" s="867"/>
      <c r="J145" s="867"/>
      <c r="K145" s="867"/>
      <c r="L145" s="867"/>
      <c r="M145" s="867"/>
      <c r="N145" s="866"/>
      <c r="O145" s="906"/>
      <c r="P145" s="906"/>
      <c r="Q145" s="867"/>
      <c r="R145" s="867"/>
      <c r="S145" s="867"/>
      <c r="T145" s="867"/>
      <c r="U145" s="867"/>
      <c r="V145" s="867"/>
      <c r="W145" s="867"/>
      <c r="X145" s="867"/>
      <c r="Y145" s="867"/>
      <c r="Z145" s="867"/>
      <c r="AA145" s="867"/>
      <c r="AB145" s="867"/>
      <c r="AC145" s="867"/>
      <c r="AD145" s="867"/>
      <c r="AE145" s="867"/>
      <c r="AF145" s="867"/>
      <c r="AG145" s="867"/>
      <c r="AH145" s="874"/>
    </row>
    <row r="146" ht="17.25" customHeight="1">
      <c r="A146" s="867"/>
      <c r="B146" s="867"/>
      <c r="C146" s="867"/>
      <c r="D146" s="867"/>
      <c r="E146" s="866"/>
      <c r="F146" s="866"/>
      <c r="G146" s="867"/>
      <c r="H146" s="867"/>
      <c r="I146" s="867"/>
      <c r="J146" s="867"/>
      <c r="K146" s="867"/>
      <c r="L146" s="867"/>
      <c r="M146" s="867"/>
      <c r="N146" s="866"/>
      <c r="O146" s="906"/>
      <c r="P146" s="906"/>
      <c r="Q146" s="867"/>
      <c r="R146" s="867"/>
      <c r="S146" s="867"/>
      <c r="T146" s="867"/>
      <c r="U146" s="867"/>
      <c r="V146" s="867"/>
      <c r="W146" s="867"/>
      <c r="X146" s="867"/>
      <c r="Y146" s="867"/>
      <c r="Z146" s="867"/>
      <c r="AA146" s="867"/>
      <c r="AB146" s="867"/>
      <c r="AC146" s="867"/>
      <c r="AD146" s="867"/>
      <c r="AE146" s="867"/>
      <c r="AF146" s="867"/>
      <c r="AG146" s="867"/>
      <c r="AH146" s="874"/>
    </row>
    <row r="147" ht="17.25" customHeight="1">
      <c r="A147" s="867"/>
      <c r="B147" s="867"/>
      <c r="C147" s="867"/>
      <c r="D147" s="867"/>
      <c r="E147" s="866"/>
      <c r="F147" s="866"/>
      <c r="G147" s="867"/>
      <c r="H147" s="867"/>
      <c r="I147" s="867"/>
      <c r="J147" s="867"/>
      <c r="K147" s="867"/>
      <c r="L147" s="867"/>
      <c r="M147" s="867"/>
      <c r="N147" s="866"/>
      <c r="O147" s="906"/>
      <c r="P147" s="906"/>
      <c r="Q147" s="867"/>
      <c r="R147" s="867"/>
      <c r="S147" s="867"/>
      <c r="T147" s="867"/>
      <c r="U147" s="867"/>
      <c r="V147" s="867"/>
      <c r="W147" s="867"/>
      <c r="X147" s="867"/>
      <c r="Y147" s="867"/>
      <c r="Z147" s="867"/>
      <c r="AA147" s="867"/>
      <c r="AB147" s="867"/>
      <c r="AC147" s="867"/>
      <c r="AD147" s="867"/>
      <c r="AE147" s="867"/>
      <c r="AF147" s="867"/>
      <c r="AG147" s="867"/>
      <c r="AH147" s="874"/>
    </row>
    <row r="148" ht="17.25" customHeight="1">
      <c r="A148" s="867"/>
      <c r="B148" s="867"/>
      <c r="C148" s="867"/>
      <c r="D148" s="867"/>
      <c r="E148" s="866"/>
      <c r="F148" s="866"/>
      <c r="G148" s="867"/>
      <c r="H148" s="867"/>
      <c r="I148" s="867"/>
      <c r="J148" s="867"/>
      <c r="K148" s="867"/>
      <c r="L148" s="867"/>
      <c r="M148" s="867"/>
      <c r="N148" s="866"/>
      <c r="O148" s="906"/>
      <c r="P148" s="906"/>
      <c r="Q148" s="867"/>
      <c r="R148" s="867"/>
      <c r="S148" s="867"/>
      <c r="T148" s="867"/>
      <c r="U148" s="867"/>
      <c r="V148" s="867"/>
      <c r="W148" s="867"/>
      <c r="X148" s="867"/>
      <c r="Y148" s="867"/>
      <c r="Z148" s="867"/>
      <c r="AA148" s="867"/>
      <c r="AB148" s="867"/>
      <c r="AC148" s="867"/>
      <c r="AD148" s="867"/>
      <c r="AE148" s="867"/>
      <c r="AF148" s="867"/>
      <c r="AG148" s="867"/>
      <c r="AH148" s="874"/>
    </row>
    <row r="149" ht="17.25" customHeight="1">
      <c r="A149" s="867"/>
      <c r="B149" s="867"/>
      <c r="C149" s="867"/>
      <c r="D149" s="867"/>
      <c r="E149" s="866"/>
      <c r="F149" s="866"/>
      <c r="G149" s="867"/>
      <c r="H149" s="867"/>
      <c r="I149" s="867"/>
      <c r="J149" s="867"/>
      <c r="K149" s="867"/>
      <c r="L149" s="867"/>
      <c r="M149" s="867"/>
      <c r="N149" s="866"/>
      <c r="O149" s="906"/>
      <c r="P149" s="906"/>
      <c r="Q149" s="867"/>
      <c r="R149" s="867"/>
      <c r="S149" s="867"/>
      <c r="T149" s="867"/>
      <c r="U149" s="867"/>
      <c r="V149" s="867"/>
      <c r="W149" s="867"/>
      <c r="X149" s="867"/>
      <c r="Y149" s="867"/>
      <c r="Z149" s="867"/>
      <c r="AA149" s="867"/>
      <c r="AB149" s="867"/>
      <c r="AC149" s="867"/>
      <c r="AD149" s="867"/>
      <c r="AE149" s="867"/>
      <c r="AF149" s="867"/>
      <c r="AG149" s="867"/>
      <c r="AH149" s="874"/>
    </row>
    <row r="150" ht="17.25" customHeight="1">
      <c r="A150" s="867"/>
      <c r="B150" s="867"/>
      <c r="C150" s="867"/>
      <c r="D150" s="867"/>
      <c r="E150" s="866"/>
      <c r="F150" s="866"/>
      <c r="G150" s="867"/>
      <c r="H150" s="867"/>
      <c r="I150" s="867"/>
      <c r="J150" s="867"/>
      <c r="K150" s="867"/>
      <c r="L150" s="867"/>
      <c r="M150" s="867"/>
      <c r="N150" s="866"/>
      <c r="O150" s="906"/>
      <c r="P150" s="906"/>
      <c r="Q150" s="867"/>
      <c r="R150" s="867"/>
      <c r="S150" s="867"/>
      <c r="T150" s="867"/>
      <c r="U150" s="867"/>
      <c r="V150" s="867"/>
      <c r="W150" s="867"/>
      <c r="X150" s="867"/>
      <c r="Y150" s="867"/>
      <c r="Z150" s="867"/>
      <c r="AA150" s="867"/>
      <c r="AB150" s="867"/>
      <c r="AC150" s="867"/>
      <c r="AD150" s="867"/>
      <c r="AE150" s="867"/>
      <c r="AF150" s="867"/>
      <c r="AG150" s="867"/>
      <c r="AH150" s="874"/>
    </row>
    <row r="151" ht="17.25" customHeight="1">
      <c r="A151" s="867"/>
      <c r="B151" s="867"/>
      <c r="C151" s="867"/>
      <c r="D151" s="867"/>
      <c r="E151" s="866"/>
      <c r="F151" s="866"/>
      <c r="G151" s="867"/>
      <c r="H151" s="867"/>
      <c r="I151" s="867"/>
      <c r="J151" s="867"/>
      <c r="K151" s="867"/>
      <c r="L151" s="867"/>
      <c r="M151" s="867"/>
      <c r="N151" s="866"/>
      <c r="O151" s="906"/>
      <c r="P151" s="906"/>
      <c r="Q151" s="867"/>
      <c r="R151" s="867"/>
      <c r="S151" s="867"/>
      <c r="T151" s="867"/>
      <c r="U151" s="867"/>
      <c r="V151" s="867"/>
      <c r="W151" s="867"/>
      <c r="X151" s="867"/>
      <c r="Y151" s="867"/>
      <c r="Z151" s="867"/>
      <c r="AA151" s="867"/>
      <c r="AB151" s="867"/>
      <c r="AC151" s="867"/>
      <c r="AD151" s="867"/>
      <c r="AE151" s="867"/>
      <c r="AF151" s="867"/>
      <c r="AG151" s="867"/>
      <c r="AH151" s="874"/>
    </row>
    <row r="152" ht="17.25" customHeight="1">
      <c r="A152" s="867"/>
      <c r="B152" s="867"/>
      <c r="C152" s="867"/>
      <c r="D152" s="867"/>
      <c r="E152" s="866"/>
      <c r="F152" s="866"/>
      <c r="G152" s="867"/>
      <c r="H152" s="867"/>
      <c r="I152" s="867"/>
      <c r="J152" s="867"/>
      <c r="K152" s="867"/>
      <c r="L152" s="867"/>
      <c r="M152" s="867"/>
      <c r="N152" s="866"/>
      <c r="O152" s="906"/>
      <c r="P152" s="906"/>
      <c r="Q152" s="867"/>
      <c r="R152" s="867"/>
      <c r="S152" s="867"/>
      <c r="T152" s="867"/>
      <c r="U152" s="867"/>
      <c r="V152" s="867"/>
      <c r="W152" s="867"/>
      <c r="X152" s="867"/>
      <c r="Y152" s="867"/>
      <c r="Z152" s="867"/>
      <c r="AA152" s="867"/>
      <c r="AB152" s="867"/>
      <c r="AC152" s="867"/>
      <c r="AD152" s="867"/>
      <c r="AE152" s="867"/>
      <c r="AF152" s="867"/>
      <c r="AG152" s="867"/>
      <c r="AH152" s="874"/>
    </row>
    <row r="153" ht="17.25" customHeight="1">
      <c r="A153" s="867"/>
      <c r="B153" s="867"/>
      <c r="C153" s="867"/>
      <c r="D153" s="867"/>
      <c r="E153" s="866"/>
      <c r="F153" s="866"/>
      <c r="G153" s="867"/>
      <c r="H153" s="867"/>
      <c r="I153" s="867"/>
      <c r="J153" s="867"/>
      <c r="K153" s="867"/>
      <c r="L153" s="867"/>
      <c r="M153" s="867"/>
      <c r="N153" s="866"/>
      <c r="O153" s="906"/>
      <c r="P153" s="906"/>
      <c r="Q153" s="867"/>
      <c r="R153" s="867"/>
      <c r="S153" s="867"/>
      <c r="T153" s="867"/>
      <c r="U153" s="867"/>
      <c r="V153" s="867"/>
      <c r="W153" s="867"/>
      <c r="X153" s="867"/>
      <c r="Y153" s="867"/>
      <c r="Z153" s="867"/>
      <c r="AA153" s="867"/>
      <c r="AB153" s="867"/>
      <c r="AC153" s="867"/>
      <c r="AD153" s="867"/>
      <c r="AE153" s="867"/>
      <c r="AF153" s="867"/>
      <c r="AG153" s="867"/>
      <c r="AH153" s="874"/>
    </row>
    <row r="154" ht="17.25" customHeight="1">
      <c r="A154" s="867"/>
      <c r="B154" s="867"/>
      <c r="C154" s="867"/>
      <c r="D154" s="867"/>
      <c r="E154" s="866"/>
      <c r="F154" s="866"/>
      <c r="G154" s="867"/>
      <c r="H154" s="867"/>
      <c r="I154" s="867"/>
      <c r="J154" s="867"/>
      <c r="K154" s="867"/>
      <c r="L154" s="867"/>
      <c r="M154" s="867"/>
      <c r="N154" s="866"/>
      <c r="O154" s="906"/>
      <c r="P154" s="906"/>
      <c r="Q154" s="867"/>
      <c r="R154" s="867"/>
      <c r="S154" s="867"/>
      <c r="T154" s="867"/>
      <c r="U154" s="867"/>
      <c r="V154" s="867"/>
      <c r="W154" s="867"/>
      <c r="X154" s="867"/>
      <c r="Y154" s="867"/>
      <c r="Z154" s="867"/>
      <c r="AA154" s="867"/>
      <c r="AB154" s="867"/>
      <c r="AC154" s="867"/>
      <c r="AD154" s="867"/>
      <c r="AE154" s="867"/>
      <c r="AF154" s="867"/>
      <c r="AG154" s="867"/>
      <c r="AH154" s="874"/>
    </row>
    <row r="155" ht="17.25" customHeight="1">
      <c r="A155" s="867"/>
      <c r="B155" s="867"/>
      <c r="C155" s="867"/>
      <c r="D155" s="867"/>
      <c r="E155" s="866"/>
      <c r="F155" s="866"/>
      <c r="G155" s="867"/>
      <c r="H155" s="867"/>
      <c r="I155" s="867"/>
      <c r="J155" s="867"/>
      <c r="K155" s="867"/>
      <c r="L155" s="867"/>
      <c r="M155" s="867"/>
      <c r="N155" s="866"/>
      <c r="O155" s="906"/>
      <c r="P155" s="906"/>
      <c r="Q155" s="867"/>
      <c r="R155" s="867"/>
      <c r="S155" s="867"/>
      <c r="T155" s="867"/>
      <c r="U155" s="867"/>
      <c r="V155" s="867"/>
      <c r="W155" s="867"/>
      <c r="X155" s="867"/>
      <c r="Y155" s="867"/>
      <c r="Z155" s="867"/>
      <c r="AA155" s="867"/>
      <c r="AB155" s="867"/>
      <c r="AC155" s="867"/>
      <c r="AD155" s="867"/>
      <c r="AE155" s="867"/>
      <c r="AF155" s="867"/>
      <c r="AG155" s="867"/>
      <c r="AH155" s="874"/>
    </row>
    <row r="156" ht="17.25" customHeight="1">
      <c r="A156" s="867"/>
      <c r="B156" s="867"/>
      <c r="C156" s="867"/>
      <c r="D156" s="867"/>
      <c r="E156" s="866"/>
      <c r="F156" s="866"/>
      <c r="G156" s="867"/>
      <c r="H156" s="867"/>
      <c r="I156" s="867"/>
      <c r="J156" s="867"/>
      <c r="K156" s="867"/>
      <c r="L156" s="867"/>
      <c r="M156" s="867"/>
      <c r="N156" s="866"/>
      <c r="O156" s="906"/>
      <c r="P156" s="906"/>
      <c r="Q156" s="867"/>
      <c r="R156" s="867"/>
      <c r="S156" s="867"/>
      <c r="T156" s="867"/>
      <c r="U156" s="867"/>
      <c r="V156" s="867"/>
      <c r="W156" s="867"/>
      <c r="X156" s="867"/>
      <c r="Y156" s="867"/>
      <c r="Z156" s="867"/>
      <c r="AA156" s="867"/>
      <c r="AB156" s="867"/>
      <c r="AC156" s="867"/>
      <c r="AD156" s="867"/>
      <c r="AE156" s="867"/>
      <c r="AF156" s="867"/>
      <c r="AG156" s="867"/>
      <c r="AH156" s="874"/>
    </row>
    <row r="157" ht="17.25" customHeight="1">
      <c r="A157" s="867"/>
      <c r="B157" s="867"/>
      <c r="C157" s="867"/>
      <c r="D157" s="867"/>
      <c r="E157" s="866"/>
      <c r="F157" s="866"/>
      <c r="G157" s="867"/>
      <c r="H157" s="867"/>
      <c r="I157" s="867"/>
      <c r="J157" s="867"/>
      <c r="K157" s="867"/>
      <c r="L157" s="867"/>
      <c r="M157" s="867"/>
      <c r="N157" s="866"/>
      <c r="O157" s="906"/>
      <c r="P157" s="906"/>
      <c r="Q157" s="867"/>
      <c r="R157" s="867"/>
      <c r="S157" s="867"/>
      <c r="T157" s="867"/>
      <c r="U157" s="867"/>
      <c r="V157" s="867"/>
      <c r="W157" s="867"/>
      <c r="X157" s="867"/>
      <c r="Y157" s="867"/>
      <c r="Z157" s="867"/>
      <c r="AA157" s="867"/>
      <c r="AB157" s="867"/>
      <c r="AC157" s="867"/>
      <c r="AD157" s="867"/>
      <c r="AE157" s="867"/>
      <c r="AF157" s="867"/>
      <c r="AG157" s="867"/>
      <c r="AH157" s="874"/>
    </row>
    <row r="158" ht="17.25" customHeight="1">
      <c r="A158" s="867"/>
      <c r="B158" s="867"/>
      <c r="C158" s="867"/>
      <c r="D158" s="867"/>
      <c r="E158" s="866"/>
      <c r="F158" s="866"/>
      <c r="G158" s="867"/>
      <c r="H158" s="867"/>
      <c r="I158" s="867"/>
      <c r="J158" s="867"/>
      <c r="K158" s="867"/>
      <c r="L158" s="867"/>
      <c r="M158" s="867"/>
      <c r="N158" s="866"/>
      <c r="O158" s="906"/>
      <c r="P158" s="906"/>
      <c r="Q158" s="867"/>
      <c r="R158" s="867"/>
      <c r="S158" s="867"/>
      <c r="T158" s="867"/>
      <c r="U158" s="867"/>
      <c r="V158" s="867"/>
      <c r="W158" s="867"/>
      <c r="X158" s="867"/>
      <c r="Y158" s="867"/>
      <c r="Z158" s="867"/>
      <c r="AA158" s="867"/>
      <c r="AB158" s="867"/>
      <c r="AC158" s="867"/>
      <c r="AD158" s="867"/>
      <c r="AE158" s="867"/>
      <c r="AF158" s="867"/>
      <c r="AG158" s="867"/>
      <c r="AH158" s="874"/>
    </row>
    <row r="159" ht="17.25" customHeight="1">
      <c r="A159" s="867"/>
      <c r="B159" s="867"/>
      <c r="C159" s="867"/>
      <c r="D159" s="867"/>
      <c r="E159" s="866"/>
      <c r="F159" s="866"/>
      <c r="G159" s="867"/>
      <c r="H159" s="867"/>
      <c r="I159" s="867"/>
      <c r="J159" s="867"/>
      <c r="K159" s="867"/>
      <c r="L159" s="867"/>
      <c r="M159" s="867"/>
      <c r="N159" s="866"/>
      <c r="O159" s="906"/>
      <c r="P159" s="906"/>
      <c r="Q159" s="867"/>
      <c r="R159" s="867"/>
      <c r="S159" s="867"/>
      <c r="T159" s="867"/>
      <c r="U159" s="867"/>
      <c r="V159" s="867"/>
      <c r="W159" s="867"/>
      <c r="X159" s="867"/>
      <c r="Y159" s="867"/>
      <c r="Z159" s="867"/>
      <c r="AA159" s="867"/>
      <c r="AB159" s="867"/>
      <c r="AC159" s="867"/>
      <c r="AD159" s="867"/>
      <c r="AE159" s="867"/>
      <c r="AF159" s="867"/>
      <c r="AG159" s="867"/>
      <c r="AH159" s="874"/>
    </row>
    <row r="160" ht="17.25" customHeight="1">
      <c r="A160" s="867"/>
      <c r="B160" s="867"/>
      <c r="C160" s="867"/>
      <c r="D160" s="867"/>
      <c r="E160" s="866"/>
      <c r="F160" s="866"/>
      <c r="G160" s="867"/>
      <c r="H160" s="867"/>
      <c r="I160" s="867"/>
      <c r="J160" s="867"/>
      <c r="K160" s="867"/>
      <c r="L160" s="867"/>
      <c r="M160" s="867"/>
      <c r="N160" s="866"/>
      <c r="O160" s="906"/>
      <c r="P160" s="906"/>
      <c r="Q160" s="867"/>
      <c r="R160" s="867"/>
      <c r="S160" s="867"/>
      <c r="T160" s="867"/>
      <c r="U160" s="867"/>
      <c r="V160" s="867"/>
      <c r="W160" s="867"/>
      <c r="X160" s="867"/>
      <c r="Y160" s="867"/>
      <c r="Z160" s="867"/>
      <c r="AA160" s="867"/>
      <c r="AB160" s="867"/>
      <c r="AC160" s="867"/>
      <c r="AD160" s="867"/>
      <c r="AE160" s="867"/>
      <c r="AF160" s="867"/>
      <c r="AG160" s="867"/>
      <c r="AH160" s="874"/>
    </row>
    <row r="161" ht="17.25" customHeight="1">
      <c r="A161" s="867"/>
      <c r="B161" s="867"/>
      <c r="C161" s="867"/>
      <c r="D161" s="867"/>
      <c r="E161" s="866"/>
      <c r="F161" s="866"/>
      <c r="G161" s="867"/>
      <c r="H161" s="867"/>
      <c r="I161" s="867"/>
      <c r="J161" s="867"/>
      <c r="K161" s="867"/>
      <c r="L161" s="867"/>
      <c r="M161" s="867"/>
      <c r="N161" s="866"/>
      <c r="O161" s="906"/>
      <c r="P161" s="906"/>
      <c r="Q161" s="867"/>
      <c r="R161" s="867"/>
      <c r="S161" s="867"/>
      <c r="T161" s="867"/>
      <c r="U161" s="867"/>
      <c r="V161" s="867"/>
      <c r="W161" s="867"/>
      <c r="X161" s="867"/>
      <c r="Y161" s="867"/>
      <c r="Z161" s="867"/>
      <c r="AA161" s="867"/>
      <c r="AB161" s="867"/>
      <c r="AC161" s="867"/>
      <c r="AD161" s="867"/>
      <c r="AE161" s="867"/>
      <c r="AF161" s="867"/>
      <c r="AG161" s="867"/>
      <c r="AH161" s="874"/>
    </row>
    <row r="162" ht="17.25" customHeight="1">
      <c r="A162" s="867"/>
      <c r="B162" s="867"/>
      <c r="C162" s="867"/>
      <c r="D162" s="867"/>
      <c r="E162" s="866"/>
      <c r="F162" s="866"/>
      <c r="G162" s="867"/>
      <c r="H162" s="867"/>
      <c r="I162" s="867"/>
      <c r="J162" s="867"/>
      <c r="K162" s="867"/>
      <c r="L162" s="867"/>
      <c r="M162" s="867"/>
      <c r="N162" s="866"/>
      <c r="O162" s="906"/>
      <c r="P162" s="906"/>
      <c r="Q162" s="867"/>
      <c r="R162" s="867"/>
      <c r="S162" s="867"/>
      <c r="T162" s="867"/>
      <c r="U162" s="867"/>
      <c r="V162" s="867"/>
      <c r="W162" s="867"/>
      <c r="X162" s="867"/>
      <c r="Y162" s="867"/>
      <c r="Z162" s="867"/>
      <c r="AA162" s="867"/>
      <c r="AB162" s="867"/>
      <c r="AC162" s="867"/>
      <c r="AD162" s="867"/>
      <c r="AE162" s="867"/>
      <c r="AF162" s="867"/>
      <c r="AG162" s="867"/>
      <c r="AH162" s="874"/>
    </row>
    <row r="163" ht="17.25" customHeight="1">
      <c r="A163" s="867"/>
      <c r="B163" s="867"/>
      <c r="C163" s="867"/>
      <c r="D163" s="867"/>
      <c r="E163" s="866"/>
      <c r="F163" s="866"/>
      <c r="G163" s="867"/>
      <c r="H163" s="867"/>
      <c r="I163" s="867"/>
      <c r="J163" s="867"/>
      <c r="K163" s="867"/>
      <c r="L163" s="867"/>
      <c r="M163" s="867"/>
      <c r="N163" s="866"/>
      <c r="O163" s="906"/>
      <c r="P163" s="906"/>
      <c r="Q163" s="867"/>
      <c r="R163" s="867"/>
      <c r="S163" s="867"/>
      <c r="T163" s="867"/>
      <c r="U163" s="867"/>
      <c r="V163" s="867"/>
      <c r="W163" s="867"/>
      <c r="X163" s="867"/>
      <c r="Y163" s="867"/>
      <c r="Z163" s="867"/>
      <c r="AA163" s="867"/>
      <c r="AB163" s="867"/>
      <c r="AC163" s="867"/>
      <c r="AD163" s="867"/>
      <c r="AE163" s="867"/>
      <c r="AF163" s="867"/>
      <c r="AG163" s="867"/>
      <c r="AH163" s="874"/>
    </row>
    <row r="164" ht="17.25" customHeight="1">
      <c r="A164" s="867"/>
      <c r="B164" s="867"/>
      <c r="C164" s="867"/>
      <c r="D164" s="867"/>
      <c r="E164" s="866"/>
      <c r="F164" s="866"/>
      <c r="G164" s="867"/>
      <c r="H164" s="867"/>
      <c r="I164" s="867"/>
      <c r="J164" s="867"/>
      <c r="K164" s="867"/>
      <c r="L164" s="867"/>
      <c r="M164" s="867"/>
      <c r="N164" s="866"/>
      <c r="O164" s="906"/>
      <c r="P164" s="906"/>
      <c r="Q164" s="867"/>
      <c r="R164" s="867"/>
      <c r="S164" s="867"/>
      <c r="T164" s="867"/>
      <c r="U164" s="867"/>
      <c r="V164" s="867"/>
      <c r="W164" s="867"/>
      <c r="X164" s="867"/>
      <c r="Y164" s="867"/>
      <c r="Z164" s="867"/>
      <c r="AA164" s="867"/>
      <c r="AB164" s="867"/>
      <c r="AC164" s="867"/>
      <c r="AD164" s="867"/>
      <c r="AE164" s="867"/>
      <c r="AF164" s="867"/>
      <c r="AG164" s="867"/>
      <c r="AH164" s="874"/>
    </row>
    <row r="165" ht="17.25" customHeight="1">
      <c r="A165" s="867"/>
      <c r="B165" s="867"/>
      <c r="C165" s="867"/>
      <c r="D165" s="867"/>
      <c r="E165" s="866"/>
      <c r="F165" s="866"/>
      <c r="G165" s="867"/>
      <c r="H165" s="867"/>
      <c r="I165" s="867"/>
      <c r="J165" s="867"/>
      <c r="K165" s="867"/>
      <c r="L165" s="867"/>
      <c r="M165" s="867"/>
      <c r="N165" s="866"/>
      <c r="O165" s="906"/>
      <c r="P165" s="906"/>
      <c r="Q165" s="867"/>
      <c r="R165" s="867"/>
      <c r="S165" s="867"/>
      <c r="T165" s="867"/>
      <c r="U165" s="867"/>
      <c r="V165" s="867"/>
      <c r="W165" s="867"/>
      <c r="X165" s="867"/>
      <c r="Y165" s="867"/>
      <c r="Z165" s="867"/>
      <c r="AA165" s="867"/>
      <c r="AB165" s="867"/>
      <c r="AC165" s="867"/>
      <c r="AD165" s="867"/>
      <c r="AE165" s="867"/>
      <c r="AF165" s="867"/>
      <c r="AG165" s="867"/>
      <c r="AH165" s="874"/>
    </row>
    <row r="166" ht="17.25" customHeight="1">
      <c r="A166" s="867"/>
      <c r="B166" s="867"/>
      <c r="C166" s="867"/>
      <c r="D166" s="867"/>
      <c r="E166" s="866"/>
      <c r="F166" s="866"/>
      <c r="G166" s="867"/>
      <c r="H166" s="867"/>
      <c r="I166" s="867"/>
      <c r="J166" s="867"/>
      <c r="K166" s="867"/>
      <c r="L166" s="867"/>
      <c r="M166" s="867"/>
      <c r="N166" s="866"/>
      <c r="O166" s="906"/>
      <c r="P166" s="906"/>
      <c r="Q166" s="867"/>
      <c r="R166" s="867"/>
      <c r="S166" s="867"/>
      <c r="T166" s="867"/>
      <c r="U166" s="867"/>
      <c r="V166" s="867"/>
      <c r="W166" s="867"/>
      <c r="X166" s="867"/>
      <c r="Y166" s="867"/>
      <c r="Z166" s="867"/>
      <c r="AA166" s="867"/>
      <c r="AB166" s="867"/>
      <c r="AC166" s="867"/>
      <c r="AD166" s="867"/>
      <c r="AE166" s="867"/>
      <c r="AF166" s="867"/>
      <c r="AG166" s="867"/>
      <c r="AH166" s="874"/>
    </row>
    <row r="167" ht="17.25" customHeight="1">
      <c r="A167" s="867"/>
      <c r="B167" s="867"/>
      <c r="C167" s="867"/>
      <c r="D167" s="867"/>
      <c r="E167" s="866"/>
      <c r="F167" s="866"/>
      <c r="G167" s="867"/>
      <c r="H167" s="867"/>
      <c r="I167" s="867"/>
      <c r="J167" s="867"/>
      <c r="K167" s="867"/>
      <c r="L167" s="867"/>
      <c r="M167" s="867"/>
      <c r="N167" s="866"/>
      <c r="O167" s="906"/>
      <c r="P167" s="906"/>
      <c r="Q167" s="867"/>
      <c r="R167" s="867"/>
      <c r="S167" s="867"/>
      <c r="T167" s="867"/>
      <c r="U167" s="867"/>
      <c r="V167" s="867"/>
      <c r="W167" s="867"/>
      <c r="X167" s="867"/>
      <c r="Y167" s="867"/>
      <c r="Z167" s="867"/>
      <c r="AA167" s="867"/>
      <c r="AB167" s="867"/>
      <c r="AC167" s="867"/>
      <c r="AD167" s="867"/>
      <c r="AE167" s="867"/>
      <c r="AF167" s="867"/>
      <c r="AG167" s="867"/>
      <c r="AH167" s="874"/>
    </row>
    <row r="168" ht="17.25" customHeight="1">
      <c r="A168" s="867"/>
      <c r="B168" s="867"/>
      <c r="C168" s="867"/>
      <c r="D168" s="867"/>
      <c r="E168" s="866"/>
      <c r="F168" s="866"/>
      <c r="G168" s="867"/>
      <c r="H168" s="867"/>
      <c r="I168" s="867"/>
      <c r="J168" s="867"/>
      <c r="K168" s="867"/>
      <c r="L168" s="867"/>
      <c r="M168" s="867"/>
      <c r="N168" s="866"/>
      <c r="O168" s="906"/>
      <c r="P168" s="906"/>
      <c r="Q168" s="867"/>
      <c r="R168" s="867"/>
      <c r="S168" s="867"/>
      <c r="T168" s="867"/>
      <c r="U168" s="867"/>
      <c r="V168" s="867"/>
      <c r="W168" s="867"/>
      <c r="X168" s="867"/>
      <c r="Y168" s="867"/>
      <c r="Z168" s="867"/>
      <c r="AA168" s="867"/>
      <c r="AB168" s="867"/>
      <c r="AC168" s="867"/>
      <c r="AD168" s="867"/>
      <c r="AE168" s="867"/>
      <c r="AF168" s="867"/>
      <c r="AG168" s="867"/>
      <c r="AH168" s="874"/>
    </row>
    <row r="169" ht="17.25" customHeight="1">
      <c r="A169" s="867"/>
      <c r="B169" s="867"/>
      <c r="C169" s="867"/>
      <c r="D169" s="867"/>
      <c r="E169" s="866"/>
      <c r="F169" s="866"/>
      <c r="G169" s="867"/>
      <c r="H169" s="867"/>
      <c r="I169" s="867"/>
      <c r="J169" s="867"/>
      <c r="K169" s="867"/>
      <c r="L169" s="867"/>
      <c r="M169" s="867"/>
      <c r="N169" s="866"/>
      <c r="O169" s="906"/>
      <c r="P169" s="906"/>
      <c r="Q169" s="867"/>
      <c r="R169" s="867"/>
      <c r="S169" s="867"/>
      <c r="T169" s="867"/>
      <c r="U169" s="867"/>
      <c r="V169" s="867"/>
      <c r="W169" s="867"/>
      <c r="X169" s="867"/>
      <c r="Y169" s="867"/>
      <c r="Z169" s="867"/>
      <c r="AA169" s="867"/>
      <c r="AB169" s="867"/>
      <c r="AC169" s="867"/>
      <c r="AD169" s="867"/>
      <c r="AE169" s="867"/>
      <c r="AF169" s="867"/>
      <c r="AG169" s="867"/>
      <c r="AH169" s="874"/>
    </row>
    <row r="170" ht="17.25" customHeight="1">
      <c r="A170" s="867"/>
      <c r="B170" s="867"/>
      <c r="C170" s="867"/>
      <c r="D170" s="867"/>
      <c r="E170" s="866"/>
      <c r="F170" s="866"/>
      <c r="G170" s="867"/>
      <c r="H170" s="867"/>
      <c r="I170" s="867"/>
      <c r="J170" s="867"/>
      <c r="K170" s="867"/>
      <c r="L170" s="867"/>
      <c r="M170" s="867"/>
      <c r="N170" s="866"/>
      <c r="O170" s="906"/>
      <c r="P170" s="906"/>
      <c r="Q170" s="867"/>
      <c r="R170" s="867"/>
      <c r="S170" s="867"/>
      <c r="T170" s="867"/>
      <c r="U170" s="867"/>
      <c r="V170" s="867"/>
      <c r="W170" s="867"/>
      <c r="X170" s="867"/>
      <c r="Y170" s="867"/>
      <c r="Z170" s="867"/>
      <c r="AA170" s="867"/>
      <c r="AB170" s="867"/>
      <c r="AC170" s="867"/>
      <c r="AD170" s="867"/>
      <c r="AE170" s="867"/>
      <c r="AF170" s="867"/>
      <c r="AG170" s="867"/>
      <c r="AH170" s="874"/>
    </row>
    <row r="171" ht="17.25" customHeight="1">
      <c r="A171" s="867"/>
      <c r="B171" s="867"/>
      <c r="C171" s="867"/>
      <c r="D171" s="867"/>
      <c r="E171" s="866"/>
      <c r="F171" s="866"/>
      <c r="G171" s="867"/>
      <c r="H171" s="867"/>
      <c r="I171" s="867"/>
      <c r="J171" s="867"/>
      <c r="K171" s="867"/>
      <c r="L171" s="867"/>
      <c r="M171" s="867"/>
      <c r="N171" s="866"/>
      <c r="O171" s="906"/>
      <c r="P171" s="906"/>
      <c r="Q171" s="867"/>
      <c r="R171" s="867"/>
      <c r="S171" s="867"/>
      <c r="T171" s="867"/>
      <c r="U171" s="867"/>
      <c r="V171" s="867"/>
      <c r="W171" s="867"/>
      <c r="X171" s="867"/>
      <c r="Y171" s="867"/>
      <c r="Z171" s="867"/>
      <c r="AA171" s="867"/>
      <c r="AB171" s="867"/>
      <c r="AC171" s="867"/>
      <c r="AD171" s="867"/>
      <c r="AE171" s="867"/>
      <c r="AF171" s="867"/>
      <c r="AG171" s="867"/>
      <c r="AH171" s="874"/>
    </row>
    <row r="172" ht="17.25" customHeight="1">
      <c r="A172" s="867"/>
      <c r="B172" s="867"/>
      <c r="C172" s="867"/>
      <c r="D172" s="867"/>
      <c r="E172" s="866"/>
      <c r="F172" s="866"/>
      <c r="G172" s="867"/>
      <c r="H172" s="867"/>
      <c r="I172" s="867"/>
      <c r="J172" s="867"/>
      <c r="K172" s="867"/>
      <c r="L172" s="867"/>
      <c r="M172" s="867"/>
      <c r="N172" s="866"/>
      <c r="O172" s="906"/>
      <c r="P172" s="906"/>
      <c r="Q172" s="867"/>
      <c r="R172" s="867"/>
      <c r="S172" s="867"/>
      <c r="T172" s="867"/>
      <c r="U172" s="867"/>
      <c r="V172" s="867"/>
      <c r="W172" s="867"/>
      <c r="X172" s="867"/>
      <c r="Y172" s="867"/>
      <c r="Z172" s="867"/>
      <c r="AA172" s="867"/>
      <c r="AB172" s="867"/>
      <c r="AC172" s="867"/>
      <c r="AD172" s="867"/>
      <c r="AE172" s="867"/>
      <c r="AF172" s="867"/>
      <c r="AG172" s="867"/>
      <c r="AH172" s="874"/>
    </row>
    <row r="173" ht="17.25" customHeight="1">
      <c r="A173" s="867"/>
      <c r="B173" s="867"/>
      <c r="C173" s="867"/>
      <c r="D173" s="867"/>
      <c r="E173" s="866"/>
      <c r="F173" s="866"/>
      <c r="G173" s="867"/>
      <c r="H173" s="867"/>
      <c r="I173" s="867"/>
      <c r="J173" s="867"/>
      <c r="K173" s="867"/>
      <c r="L173" s="867"/>
      <c r="M173" s="867"/>
      <c r="N173" s="866"/>
      <c r="O173" s="906"/>
      <c r="P173" s="906"/>
      <c r="Q173" s="867"/>
      <c r="R173" s="867"/>
      <c r="S173" s="867"/>
      <c r="T173" s="867"/>
      <c r="U173" s="867"/>
      <c r="V173" s="867"/>
      <c r="W173" s="867"/>
      <c r="X173" s="867"/>
      <c r="Y173" s="867"/>
      <c r="Z173" s="867"/>
      <c r="AA173" s="867"/>
      <c r="AB173" s="867"/>
      <c r="AC173" s="867"/>
      <c r="AD173" s="867"/>
      <c r="AE173" s="867"/>
      <c r="AF173" s="867"/>
      <c r="AG173" s="867"/>
      <c r="AH173" s="874"/>
    </row>
    <row r="174" ht="17.25" customHeight="1">
      <c r="A174" s="867"/>
      <c r="B174" s="867"/>
      <c r="C174" s="867"/>
      <c r="D174" s="867"/>
      <c r="E174" s="866"/>
      <c r="F174" s="866"/>
      <c r="G174" s="867"/>
      <c r="H174" s="867"/>
      <c r="I174" s="867"/>
      <c r="J174" s="867"/>
      <c r="K174" s="867"/>
      <c r="L174" s="867"/>
      <c r="M174" s="867"/>
      <c r="N174" s="866"/>
      <c r="O174" s="906"/>
      <c r="P174" s="906"/>
      <c r="Q174" s="867"/>
      <c r="R174" s="867"/>
      <c r="S174" s="867"/>
      <c r="T174" s="867"/>
      <c r="U174" s="867"/>
      <c r="V174" s="867"/>
      <c r="W174" s="867"/>
      <c r="X174" s="867"/>
      <c r="Y174" s="867"/>
      <c r="Z174" s="867"/>
      <c r="AA174" s="867"/>
      <c r="AB174" s="867"/>
      <c r="AC174" s="867"/>
      <c r="AD174" s="867"/>
      <c r="AE174" s="867"/>
      <c r="AF174" s="867"/>
      <c r="AG174" s="867"/>
      <c r="AH174" s="874"/>
    </row>
    <row r="175" ht="17.25" customHeight="1">
      <c r="A175" s="867"/>
      <c r="B175" s="867"/>
      <c r="C175" s="867"/>
      <c r="D175" s="867"/>
      <c r="E175" s="866"/>
      <c r="F175" s="866"/>
      <c r="G175" s="867"/>
      <c r="H175" s="867"/>
      <c r="I175" s="867"/>
      <c r="J175" s="867"/>
      <c r="K175" s="867"/>
      <c r="L175" s="867"/>
      <c r="M175" s="867"/>
      <c r="N175" s="866"/>
      <c r="O175" s="906"/>
      <c r="P175" s="906"/>
      <c r="Q175" s="867"/>
      <c r="R175" s="867"/>
      <c r="S175" s="867"/>
      <c r="T175" s="867"/>
      <c r="U175" s="867"/>
      <c r="V175" s="867"/>
      <c r="W175" s="867"/>
      <c r="X175" s="867"/>
      <c r="Y175" s="867"/>
      <c r="Z175" s="867"/>
      <c r="AA175" s="867"/>
      <c r="AB175" s="867"/>
      <c r="AC175" s="867"/>
      <c r="AD175" s="867"/>
      <c r="AE175" s="867"/>
      <c r="AF175" s="867"/>
      <c r="AG175" s="867"/>
      <c r="AH175" s="874"/>
    </row>
    <row r="176" ht="17.25" customHeight="1">
      <c r="A176" s="867"/>
      <c r="B176" s="867"/>
      <c r="C176" s="867"/>
      <c r="D176" s="867"/>
      <c r="E176" s="866"/>
      <c r="F176" s="866"/>
      <c r="G176" s="867"/>
      <c r="H176" s="867"/>
      <c r="I176" s="867"/>
      <c r="J176" s="867"/>
      <c r="K176" s="867"/>
      <c r="L176" s="867"/>
      <c r="M176" s="867"/>
      <c r="N176" s="866"/>
      <c r="O176" s="906"/>
      <c r="P176" s="906"/>
      <c r="Q176" s="867"/>
      <c r="R176" s="867"/>
      <c r="S176" s="867"/>
      <c r="T176" s="867"/>
      <c r="U176" s="867"/>
      <c r="V176" s="867"/>
      <c r="W176" s="867"/>
      <c r="X176" s="867"/>
      <c r="Y176" s="867"/>
      <c r="Z176" s="867"/>
      <c r="AA176" s="867"/>
      <c r="AB176" s="867"/>
      <c r="AC176" s="867"/>
      <c r="AD176" s="867"/>
      <c r="AE176" s="867"/>
      <c r="AF176" s="867"/>
      <c r="AG176" s="867"/>
      <c r="AH176" s="874"/>
    </row>
    <row r="177" ht="17.25" customHeight="1">
      <c r="A177" s="867"/>
      <c r="B177" s="867"/>
      <c r="C177" s="867"/>
      <c r="D177" s="867"/>
      <c r="E177" s="866"/>
      <c r="F177" s="866"/>
      <c r="G177" s="867"/>
      <c r="H177" s="867"/>
      <c r="I177" s="867"/>
      <c r="J177" s="867"/>
      <c r="K177" s="867"/>
      <c r="L177" s="867"/>
      <c r="M177" s="867"/>
      <c r="N177" s="866"/>
      <c r="O177" s="906"/>
      <c r="P177" s="906"/>
      <c r="Q177" s="867"/>
      <c r="R177" s="867"/>
      <c r="S177" s="867"/>
      <c r="T177" s="867"/>
      <c r="U177" s="867"/>
      <c r="V177" s="867"/>
      <c r="W177" s="867"/>
      <c r="X177" s="867"/>
      <c r="Y177" s="867"/>
      <c r="Z177" s="867"/>
      <c r="AA177" s="867"/>
      <c r="AB177" s="867"/>
      <c r="AC177" s="867"/>
      <c r="AD177" s="867"/>
      <c r="AE177" s="867"/>
      <c r="AF177" s="867"/>
      <c r="AG177" s="867"/>
      <c r="AH177" s="874"/>
    </row>
    <row r="178" ht="17.25" customHeight="1">
      <c r="A178" s="867"/>
      <c r="B178" s="867"/>
      <c r="C178" s="867"/>
      <c r="D178" s="867"/>
      <c r="E178" s="866"/>
      <c r="F178" s="866"/>
      <c r="G178" s="867"/>
      <c r="H178" s="867"/>
      <c r="I178" s="867"/>
      <c r="J178" s="867"/>
      <c r="K178" s="867"/>
      <c r="L178" s="867"/>
      <c r="M178" s="867"/>
      <c r="N178" s="866"/>
      <c r="O178" s="906"/>
      <c r="P178" s="906"/>
      <c r="Q178" s="867"/>
      <c r="R178" s="867"/>
      <c r="S178" s="867"/>
      <c r="T178" s="867"/>
      <c r="U178" s="867"/>
      <c r="V178" s="867"/>
      <c r="W178" s="867"/>
      <c r="X178" s="867"/>
      <c r="Y178" s="867"/>
      <c r="Z178" s="867"/>
      <c r="AA178" s="867"/>
      <c r="AB178" s="867"/>
      <c r="AC178" s="867"/>
      <c r="AD178" s="867"/>
      <c r="AE178" s="867"/>
      <c r="AF178" s="867"/>
      <c r="AG178" s="867"/>
      <c r="AH178" s="874"/>
    </row>
    <row r="179" ht="17.25" customHeight="1">
      <c r="A179" s="867"/>
      <c r="B179" s="867"/>
      <c r="C179" s="867"/>
      <c r="D179" s="867"/>
      <c r="E179" s="866"/>
      <c r="F179" s="866"/>
      <c r="G179" s="867"/>
      <c r="H179" s="867"/>
      <c r="I179" s="867"/>
      <c r="J179" s="867"/>
      <c r="K179" s="867"/>
      <c r="L179" s="867"/>
      <c r="M179" s="867"/>
      <c r="N179" s="866"/>
      <c r="O179" s="906"/>
      <c r="P179" s="906"/>
      <c r="Q179" s="867"/>
      <c r="R179" s="867"/>
      <c r="S179" s="867"/>
      <c r="T179" s="867"/>
      <c r="U179" s="867"/>
      <c r="V179" s="867"/>
      <c r="W179" s="867"/>
      <c r="X179" s="867"/>
      <c r="Y179" s="867"/>
      <c r="Z179" s="867"/>
      <c r="AA179" s="867"/>
      <c r="AB179" s="867"/>
      <c r="AC179" s="867"/>
      <c r="AD179" s="867"/>
      <c r="AE179" s="867"/>
      <c r="AF179" s="867"/>
      <c r="AG179" s="867"/>
      <c r="AH179" s="874"/>
    </row>
    <row r="180" ht="17.25" customHeight="1">
      <c r="A180" s="867"/>
      <c r="B180" s="867"/>
      <c r="C180" s="867"/>
      <c r="D180" s="867"/>
      <c r="E180" s="866"/>
      <c r="F180" s="866"/>
      <c r="G180" s="867"/>
      <c r="H180" s="867"/>
      <c r="I180" s="867"/>
      <c r="J180" s="867"/>
      <c r="K180" s="867"/>
      <c r="L180" s="867"/>
      <c r="M180" s="867"/>
      <c r="N180" s="866"/>
      <c r="O180" s="906"/>
      <c r="P180" s="906"/>
      <c r="Q180" s="867"/>
      <c r="R180" s="867"/>
      <c r="S180" s="867"/>
      <c r="T180" s="867"/>
      <c r="U180" s="867"/>
      <c r="V180" s="867"/>
      <c r="W180" s="867"/>
      <c r="X180" s="867"/>
      <c r="Y180" s="867"/>
      <c r="Z180" s="867"/>
      <c r="AA180" s="867"/>
      <c r="AB180" s="867"/>
      <c r="AC180" s="867"/>
      <c r="AD180" s="867"/>
      <c r="AE180" s="867"/>
      <c r="AF180" s="867"/>
      <c r="AG180" s="867"/>
      <c r="AH180" s="874"/>
    </row>
    <row r="181" ht="17.25" customHeight="1">
      <c r="A181" s="867"/>
      <c r="B181" s="867"/>
      <c r="C181" s="867"/>
      <c r="D181" s="867"/>
      <c r="E181" s="866"/>
      <c r="F181" s="866"/>
      <c r="G181" s="867"/>
      <c r="H181" s="867"/>
      <c r="I181" s="867"/>
      <c r="J181" s="867"/>
      <c r="K181" s="867"/>
      <c r="L181" s="867"/>
      <c r="M181" s="867"/>
      <c r="N181" s="866"/>
      <c r="O181" s="906"/>
      <c r="P181" s="906"/>
      <c r="Q181" s="867"/>
      <c r="R181" s="867"/>
      <c r="S181" s="867"/>
      <c r="T181" s="867"/>
      <c r="U181" s="867"/>
      <c r="V181" s="867"/>
      <c r="W181" s="867"/>
      <c r="X181" s="867"/>
      <c r="Y181" s="867"/>
      <c r="Z181" s="867"/>
      <c r="AA181" s="867"/>
      <c r="AB181" s="867"/>
      <c r="AC181" s="867"/>
      <c r="AD181" s="867"/>
      <c r="AE181" s="867"/>
      <c r="AF181" s="867"/>
      <c r="AG181" s="867"/>
      <c r="AH181" s="874"/>
    </row>
    <row r="182" ht="17.25" customHeight="1">
      <c r="A182" s="867"/>
      <c r="B182" s="867"/>
      <c r="C182" s="867"/>
      <c r="D182" s="867"/>
      <c r="E182" s="866"/>
      <c r="F182" s="866"/>
      <c r="G182" s="867"/>
      <c r="H182" s="867"/>
      <c r="I182" s="867"/>
      <c r="J182" s="867"/>
      <c r="K182" s="867"/>
      <c r="L182" s="867"/>
      <c r="M182" s="867"/>
      <c r="N182" s="866"/>
      <c r="O182" s="906"/>
      <c r="P182" s="906"/>
      <c r="Q182" s="867"/>
      <c r="R182" s="867"/>
      <c r="S182" s="867"/>
      <c r="T182" s="867"/>
      <c r="U182" s="867"/>
      <c r="V182" s="867"/>
      <c r="W182" s="867"/>
      <c r="X182" s="867"/>
      <c r="Y182" s="867"/>
      <c r="Z182" s="867"/>
      <c r="AA182" s="867"/>
      <c r="AB182" s="867"/>
      <c r="AC182" s="867"/>
      <c r="AD182" s="867"/>
      <c r="AE182" s="867"/>
      <c r="AF182" s="867"/>
      <c r="AG182" s="867"/>
      <c r="AH182" s="874"/>
    </row>
    <row r="183" ht="17.25" customHeight="1">
      <c r="A183" s="867"/>
      <c r="B183" s="867"/>
      <c r="C183" s="867"/>
      <c r="D183" s="867"/>
      <c r="E183" s="866"/>
      <c r="F183" s="866"/>
      <c r="G183" s="867"/>
      <c r="H183" s="867"/>
      <c r="I183" s="867"/>
      <c r="J183" s="867"/>
      <c r="K183" s="867"/>
      <c r="L183" s="867"/>
      <c r="M183" s="867"/>
      <c r="N183" s="866"/>
      <c r="O183" s="906"/>
      <c r="P183" s="906"/>
      <c r="Q183" s="867"/>
      <c r="R183" s="867"/>
      <c r="S183" s="867"/>
      <c r="T183" s="867"/>
      <c r="U183" s="867"/>
      <c r="V183" s="867"/>
      <c r="W183" s="867"/>
      <c r="X183" s="867"/>
      <c r="Y183" s="867"/>
      <c r="Z183" s="867"/>
      <c r="AA183" s="867"/>
      <c r="AB183" s="867"/>
      <c r="AC183" s="867"/>
      <c r="AD183" s="867"/>
      <c r="AE183" s="867"/>
      <c r="AF183" s="867"/>
      <c r="AG183" s="867"/>
      <c r="AH183" s="874"/>
    </row>
    <row r="184" ht="17.25" customHeight="1">
      <c r="A184" s="867"/>
      <c r="B184" s="867"/>
      <c r="C184" s="867"/>
      <c r="D184" s="867"/>
      <c r="E184" s="866"/>
      <c r="F184" s="866"/>
      <c r="G184" s="867"/>
      <c r="H184" s="867"/>
      <c r="I184" s="867"/>
      <c r="J184" s="867"/>
      <c r="K184" s="867"/>
      <c r="L184" s="867"/>
      <c r="M184" s="867"/>
      <c r="N184" s="866"/>
      <c r="O184" s="906"/>
      <c r="P184" s="906"/>
      <c r="Q184" s="867"/>
      <c r="R184" s="867"/>
      <c r="S184" s="867"/>
      <c r="T184" s="867"/>
      <c r="U184" s="867"/>
      <c r="V184" s="867"/>
      <c r="W184" s="867"/>
      <c r="X184" s="867"/>
      <c r="Y184" s="867"/>
      <c r="Z184" s="867"/>
      <c r="AA184" s="867"/>
      <c r="AB184" s="867"/>
      <c r="AC184" s="867"/>
      <c r="AD184" s="867"/>
      <c r="AE184" s="867"/>
      <c r="AF184" s="867"/>
      <c r="AG184" s="867"/>
      <c r="AH184" s="874"/>
    </row>
    <row r="185" ht="17.25" customHeight="1">
      <c r="A185" s="867"/>
      <c r="B185" s="867"/>
      <c r="C185" s="867"/>
      <c r="D185" s="867"/>
      <c r="E185" s="866"/>
      <c r="F185" s="866"/>
      <c r="G185" s="867"/>
      <c r="H185" s="867"/>
      <c r="I185" s="867"/>
      <c r="J185" s="867"/>
      <c r="K185" s="867"/>
      <c r="L185" s="867"/>
      <c r="M185" s="867"/>
      <c r="N185" s="866"/>
      <c r="O185" s="906"/>
      <c r="P185" s="906"/>
      <c r="Q185" s="867"/>
      <c r="R185" s="867"/>
      <c r="S185" s="867"/>
      <c r="T185" s="867"/>
      <c r="U185" s="867"/>
      <c r="V185" s="867"/>
      <c r="W185" s="867"/>
      <c r="X185" s="867"/>
      <c r="Y185" s="867"/>
      <c r="Z185" s="867"/>
      <c r="AA185" s="867"/>
      <c r="AB185" s="867"/>
      <c r="AC185" s="867"/>
      <c r="AD185" s="867"/>
      <c r="AE185" s="867"/>
      <c r="AF185" s="867"/>
      <c r="AG185" s="867"/>
      <c r="AH185" s="874"/>
    </row>
    <row r="186" ht="17.25" customHeight="1">
      <c r="A186" s="867"/>
      <c r="B186" s="867"/>
      <c r="C186" s="867"/>
      <c r="D186" s="867"/>
      <c r="E186" s="866"/>
      <c r="F186" s="866"/>
      <c r="G186" s="867"/>
      <c r="H186" s="867"/>
      <c r="I186" s="867"/>
      <c r="J186" s="867"/>
      <c r="K186" s="867"/>
      <c r="L186" s="867"/>
      <c r="M186" s="867"/>
      <c r="N186" s="866"/>
      <c r="O186" s="906"/>
      <c r="P186" s="906"/>
      <c r="Q186" s="867"/>
      <c r="R186" s="867"/>
      <c r="S186" s="867"/>
      <c r="T186" s="867"/>
      <c r="U186" s="867"/>
      <c r="V186" s="867"/>
      <c r="W186" s="867"/>
      <c r="X186" s="867"/>
      <c r="Y186" s="867"/>
      <c r="Z186" s="867"/>
      <c r="AA186" s="867"/>
      <c r="AB186" s="867"/>
      <c r="AC186" s="867"/>
      <c r="AD186" s="867"/>
      <c r="AE186" s="867"/>
      <c r="AF186" s="867"/>
      <c r="AG186" s="867"/>
      <c r="AH186" s="874"/>
    </row>
    <row r="187" ht="17.25" customHeight="1">
      <c r="A187" s="867"/>
      <c r="B187" s="867"/>
      <c r="C187" s="867"/>
      <c r="D187" s="867"/>
      <c r="E187" s="866"/>
      <c r="F187" s="866"/>
      <c r="G187" s="867"/>
      <c r="H187" s="867"/>
      <c r="I187" s="867"/>
      <c r="J187" s="867"/>
      <c r="K187" s="867"/>
      <c r="L187" s="867"/>
      <c r="M187" s="867"/>
      <c r="N187" s="866"/>
      <c r="O187" s="906"/>
      <c r="P187" s="906"/>
      <c r="Q187" s="867"/>
      <c r="R187" s="867"/>
      <c r="S187" s="867"/>
      <c r="T187" s="867"/>
      <c r="U187" s="867"/>
      <c r="V187" s="867"/>
      <c r="W187" s="867"/>
      <c r="X187" s="867"/>
      <c r="Y187" s="867"/>
      <c r="Z187" s="867"/>
      <c r="AA187" s="867"/>
      <c r="AB187" s="867"/>
      <c r="AC187" s="867"/>
      <c r="AD187" s="867"/>
      <c r="AE187" s="867"/>
      <c r="AF187" s="867"/>
      <c r="AG187" s="867"/>
      <c r="AH187" s="874"/>
    </row>
    <row r="188" ht="17.25" customHeight="1">
      <c r="A188" s="867"/>
      <c r="B188" s="867"/>
      <c r="C188" s="867"/>
      <c r="D188" s="867"/>
      <c r="E188" s="866"/>
      <c r="F188" s="866"/>
      <c r="G188" s="867"/>
      <c r="H188" s="867"/>
      <c r="I188" s="867"/>
      <c r="J188" s="867"/>
      <c r="K188" s="867"/>
      <c r="L188" s="867"/>
      <c r="M188" s="867"/>
      <c r="N188" s="866"/>
      <c r="O188" s="906"/>
      <c r="P188" s="906"/>
      <c r="Q188" s="867"/>
      <c r="R188" s="867"/>
      <c r="S188" s="867"/>
      <c r="T188" s="867"/>
      <c r="U188" s="867"/>
      <c r="V188" s="867"/>
      <c r="W188" s="867"/>
      <c r="X188" s="867"/>
      <c r="Y188" s="867"/>
      <c r="Z188" s="867"/>
      <c r="AA188" s="867"/>
      <c r="AB188" s="867"/>
      <c r="AC188" s="867"/>
      <c r="AD188" s="867"/>
      <c r="AE188" s="867"/>
      <c r="AF188" s="867"/>
      <c r="AG188" s="867"/>
      <c r="AH188" s="874"/>
    </row>
    <row r="189" ht="17.25" customHeight="1">
      <c r="A189" s="867"/>
      <c r="B189" s="867"/>
      <c r="C189" s="867"/>
      <c r="D189" s="867"/>
      <c r="E189" s="866"/>
      <c r="F189" s="866"/>
      <c r="G189" s="867"/>
      <c r="H189" s="867"/>
      <c r="I189" s="867"/>
      <c r="J189" s="867"/>
      <c r="K189" s="867"/>
      <c r="L189" s="867"/>
      <c r="M189" s="867"/>
      <c r="N189" s="866"/>
      <c r="O189" s="906"/>
      <c r="P189" s="906"/>
      <c r="Q189" s="867"/>
      <c r="R189" s="867"/>
      <c r="S189" s="867"/>
      <c r="T189" s="867"/>
      <c r="U189" s="867"/>
      <c r="V189" s="867"/>
      <c r="W189" s="867"/>
      <c r="X189" s="867"/>
      <c r="Y189" s="867"/>
      <c r="Z189" s="867"/>
      <c r="AA189" s="867"/>
      <c r="AB189" s="867"/>
      <c r="AC189" s="867"/>
      <c r="AD189" s="867"/>
      <c r="AE189" s="867"/>
      <c r="AF189" s="867"/>
      <c r="AG189" s="867"/>
      <c r="AH189" s="874"/>
    </row>
    <row r="190" ht="17.25" customHeight="1">
      <c r="A190" s="867"/>
      <c r="B190" s="867"/>
      <c r="C190" s="867"/>
      <c r="D190" s="867"/>
      <c r="E190" s="866"/>
      <c r="F190" s="866"/>
      <c r="G190" s="867"/>
      <c r="H190" s="867"/>
      <c r="I190" s="867"/>
      <c r="J190" s="867"/>
      <c r="K190" s="867"/>
      <c r="L190" s="867"/>
      <c r="M190" s="867"/>
      <c r="N190" s="866"/>
      <c r="O190" s="906"/>
      <c r="P190" s="906"/>
      <c r="Q190" s="867"/>
      <c r="R190" s="867"/>
      <c r="S190" s="867"/>
      <c r="T190" s="867"/>
      <c r="U190" s="867"/>
      <c r="V190" s="867"/>
      <c r="W190" s="867"/>
      <c r="X190" s="867"/>
      <c r="Y190" s="867"/>
      <c r="Z190" s="867"/>
      <c r="AA190" s="867"/>
      <c r="AB190" s="867"/>
      <c r="AC190" s="867"/>
      <c r="AD190" s="867"/>
      <c r="AE190" s="867"/>
      <c r="AF190" s="867"/>
      <c r="AG190" s="867"/>
      <c r="AH190" s="874"/>
    </row>
    <row r="191" ht="17.25" customHeight="1">
      <c r="A191" s="867"/>
      <c r="B191" s="867"/>
      <c r="C191" s="867"/>
      <c r="D191" s="867"/>
      <c r="E191" s="866"/>
      <c r="F191" s="866"/>
      <c r="G191" s="867"/>
      <c r="H191" s="867"/>
      <c r="I191" s="867"/>
      <c r="J191" s="867"/>
      <c r="K191" s="867"/>
      <c r="L191" s="867"/>
      <c r="M191" s="867"/>
      <c r="N191" s="866"/>
      <c r="O191" s="906"/>
      <c r="P191" s="906"/>
      <c r="Q191" s="867"/>
      <c r="R191" s="867"/>
      <c r="S191" s="867"/>
      <c r="T191" s="867"/>
      <c r="U191" s="867"/>
      <c r="V191" s="867"/>
      <c r="W191" s="867"/>
      <c r="X191" s="867"/>
      <c r="Y191" s="867"/>
      <c r="Z191" s="867"/>
      <c r="AA191" s="867"/>
      <c r="AB191" s="867"/>
      <c r="AC191" s="867"/>
      <c r="AD191" s="867"/>
      <c r="AE191" s="867"/>
      <c r="AF191" s="867"/>
      <c r="AG191" s="867"/>
      <c r="AH191" s="874"/>
    </row>
    <row r="192" ht="17.25" customHeight="1">
      <c r="A192" s="867"/>
      <c r="B192" s="867"/>
      <c r="C192" s="867"/>
      <c r="D192" s="867"/>
      <c r="E192" s="866"/>
      <c r="F192" s="866"/>
      <c r="G192" s="867"/>
      <c r="H192" s="867"/>
      <c r="I192" s="867"/>
      <c r="J192" s="867"/>
      <c r="K192" s="867"/>
      <c r="L192" s="867"/>
      <c r="M192" s="867"/>
      <c r="N192" s="866"/>
      <c r="O192" s="906"/>
      <c r="P192" s="906"/>
      <c r="Q192" s="867"/>
      <c r="R192" s="867"/>
      <c r="S192" s="867"/>
      <c r="T192" s="867"/>
      <c r="U192" s="867"/>
      <c r="V192" s="867"/>
      <c r="W192" s="867"/>
      <c r="X192" s="867"/>
      <c r="Y192" s="867"/>
      <c r="Z192" s="867"/>
      <c r="AA192" s="867"/>
      <c r="AB192" s="867"/>
      <c r="AC192" s="867"/>
      <c r="AD192" s="867"/>
      <c r="AE192" s="867"/>
      <c r="AF192" s="867"/>
      <c r="AG192" s="867"/>
      <c r="AH192" s="874"/>
    </row>
    <row r="193" ht="17.25" customHeight="1">
      <c r="A193" s="867"/>
      <c r="B193" s="867"/>
      <c r="C193" s="867"/>
      <c r="D193" s="867"/>
      <c r="E193" s="866"/>
      <c r="F193" s="866"/>
      <c r="G193" s="867"/>
      <c r="H193" s="867"/>
      <c r="I193" s="867"/>
      <c r="J193" s="867"/>
      <c r="K193" s="867"/>
      <c r="L193" s="867"/>
      <c r="M193" s="867"/>
      <c r="N193" s="866"/>
      <c r="O193" s="906"/>
      <c r="P193" s="906"/>
      <c r="Q193" s="867"/>
      <c r="R193" s="867"/>
      <c r="S193" s="867"/>
      <c r="T193" s="867"/>
      <c r="U193" s="867"/>
      <c r="V193" s="867"/>
      <c r="W193" s="867"/>
      <c r="X193" s="867"/>
      <c r="Y193" s="867"/>
      <c r="Z193" s="867"/>
      <c r="AA193" s="867"/>
      <c r="AB193" s="867"/>
      <c r="AC193" s="867"/>
      <c r="AD193" s="867"/>
      <c r="AE193" s="867"/>
      <c r="AF193" s="867"/>
      <c r="AG193" s="867"/>
      <c r="AH193" s="874"/>
    </row>
    <row r="194" ht="17.25" customHeight="1">
      <c r="A194" s="867"/>
      <c r="B194" s="867"/>
      <c r="C194" s="867"/>
      <c r="D194" s="867"/>
      <c r="E194" s="866"/>
      <c r="F194" s="866"/>
      <c r="G194" s="867"/>
      <c r="H194" s="867"/>
      <c r="I194" s="867"/>
      <c r="J194" s="867"/>
      <c r="K194" s="867"/>
      <c r="L194" s="867"/>
      <c r="M194" s="867"/>
      <c r="N194" s="866"/>
      <c r="O194" s="906"/>
      <c r="P194" s="906"/>
      <c r="Q194" s="867"/>
      <c r="R194" s="867"/>
      <c r="S194" s="867"/>
      <c r="T194" s="867"/>
      <c r="U194" s="867"/>
      <c r="V194" s="867"/>
      <c r="W194" s="867"/>
      <c r="X194" s="867"/>
      <c r="Y194" s="867"/>
      <c r="Z194" s="867"/>
      <c r="AA194" s="867"/>
      <c r="AB194" s="867"/>
      <c r="AC194" s="867"/>
      <c r="AD194" s="867"/>
      <c r="AE194" s="867"/>
      <c r="AF194" s="867"/>
      <c r="AG194" s="867"/>
      <c r="AH194" s="874"/>
    </row>
    <row r="195" ht="17.25" customHeight="1">
      <c r="A195" s="867"/>
      <c r="B195" s="867"/>
      <c r="C195" s="867"/>
      <c r="D195" s="867"/>
      <c r="E195" s="866"/>
      <c r="F195" s="866"/>
      <c r="G195" s="867"/>
      <c r="H195" s="867"/>
      <c r="I195" s="867"/>
      <c r="J195" s="867"/>
      <c r="K195" s="867"/>
      <c r="L195" s="867"/>
      <c r="M195" s="867"/>
      <c r="N195" s="866"/>
      <c r="O195" s="906"/>
      <c r="P195" s="906"/>
      <c r="Q195" s="867"/>
      <c r="R195" s="867"/>
      <c r="S195" s="867"/>
      <c r="T195" s="867"/>
      <c r="U195" s="867"/>
      <c r="V195" s="867"/>
      <c r="W195" s="867"/>
      <c r="X195" s="867"/>
      <c r="Y195" s="867"/>
      <c r="Z195" s="867"/>
      <c r="AA195" s="867"/>
      <c r="AB195" s="867"/>
      <c r="AC195" s="867"/>
      <c r="AD195" s="867"/>
      <c r="AE195" s="867"/>
      <c r="AF195" s="867"/>
      <c r="AG195" s="867"/>
      <c r="AH195" s="874"/>
    </row>
    <row r="196" ht="17.25" customHeight="1">
      <c r="A196" s="867"/>
      <c r="B196" s="867"/>
      <c r="C196" s="867"/>
      <c r="D196" s="867"/>
      <c r="E196" s="866"/>
      <c r="F196" s="866"/>
      <c r="G196" s="867"/>
      <c r="H196" s="867"/>
      <c r="I196" s="867"/>
      <c r="J196" s="867"/>
      <c r="K196" s="867"/>
      <c r="L196" s="867"/>
      <c r="M196" s="867"/>
      <c r="N196" s="866"/>
      <c r="O196" s="906"/>
      <c r="P196" s="906"/>
      <c r="Q196" s="867"/>
      <c r="R196" s="867"/>
      <c r="S196" s="867"/>
      <c r="T196" s="867"/>
      <c r="U196" s="867"/>
      <c r="V196" s="867"/>
      <c r="W196" s="867"/>
      <c r="X196" s="867"/>
      <c r="Y196" s="867"/>
      <c r="Z196" s="867"/>
      <c r="AA196" s="867"/>
      <c r="AB196" s="867"/>
      <c r="AC196" s="867"/>
      <c r="AD196" s="867"/>
      <c r="AE196" s="867"/>
      <c r="AF196" s="867"/>
      <c r="AG196" s="867"/>
      <c r="AH196" s="874"/>
    </row>
    <row r="197" ht="17.25" customHeight="1">
      <c r="A197" s="867"/>
      <c r="B197" s="867"/>
      <c r="C197" s="867"/>
      <c r="D197" s="867"/>
      <c r="E197" s="866"/>
      <c r="F197" s="866"/>
      <c r="G197" s="867"/>
      <c r="H197" s="867"/>
      <c r="I197" s="867"/>
      <c r="J197" s="867"/>
      <c r="K197" s="867"/>
      <c r="L197" s="867"/>
      <c r="M197" s="867"/>
      <c r="N197" s="866"/>
      <c r="O197" s="906"/>
      <c r="P197" s="906"/>
      <c r="Q197" s="867"/>
      <c r="R197" s="867"/>
      <c r="S197" s="867"/>
      <c r="T197" s="867"/>
      <c r="U197" s="867"/>
      <c r="V197" s="867"/>
      <c r="W197" s="867"/>
      <c r="X197" s="867"/>
      <c r="Y197" s="867"/>
      <c r="Z197" s="867"/>
      <c r="AA197" s="867"/>
      <c r="AB197" s="867"/>
      <c r="AC197" s="867"/>
      <c r="AD197" s="867"/>
      <c r="AE197" s="867"/>
      <c r="AF197" s="867"/>
      <c r="AG197" s="867"/>
      <c r="AH197" s="874"/>
    </row>
    <row r="198" ht="17.25" customHeight="1">
      <c r="A198" s="867"/>
      <c r="B198" s="867"/>
      <c r="C198" s="867"/>
      <c r="D198" s="867"/>
      <c r="E198" s="866"/>
      <c r="F198" s="866"/>
      <c r="G198" s="867"/>
      <c r="H198" s="867"/>
      <c r="I198" s="867"/>
      <c r="J198" s="867"/>
      <c r="K198" s="867"/>
      <c r="L198" s="867"/>
      <c r="M198" s="867"/>
      <c r="N198" s="866"/>
      <c r="O198" s="906"/>
      <c r="P198" s="906"/>
      <c r="Q198" s="867"/>
      <c r="R198" s="867"/>
      <c r="S198" s="867"/>
      <c r="T198" s="867"/>
      <c r="U198" s="867"/>
      <c r="V198" s="867"/>
      <c r="W198" s="867"/>
      <c r="X198" s="867"/>
      <c r="Y198" s="867"/>
      <c r="Z198" s="867"/>
      <c r="AA198" s="867"/>
      <c r="AB198" s="867"/>
      <c r="AC198" s="867"/>
      <c r="AD198" s="867"/>
      <c r="AE198" s="867"/>
      <c r="AF198" s="867"/>
      <c r="AG198" s="867"/>
      <c r="AH198" s="874"/>
    </row>
    <row r="199" ht="17.25" customHeight="1">
      <c r="A199" s="867"/>
      <c r="B199" s="867"/>
      <c r="C199" s="867"/>
      <c r="D199" s="867"/>
      <c r="E199" s="866"/>
      <c r="F199" s="866"/>
      <c r="G199" s="867"/>
      <c r="H199" s="867"/>
      <c r="I199" s="867"/>
      <c r="J199" s="867"/>
      <c r="K199" s="867"/>
      <c r="L199" s="867"/>
      <c r="M199" s="867"/>
      <c r="N199" s="866"/>
      <c r="O199" s="906"/>
      <c r="P199" s="906"/>
      <c r="Q199" s="867"/>
      <c r="R199" s="867"/>
      <c r="S199" s="867"/>
      <c r="T199" s="867"/>
      <c r="U199" s="867"/>
      <c r="V199" s="867"/>
      <c r="W199" s="867"/>
      <c r="X199" s="867"/>
      <c r="Y199" s="867"/>
      <c r="Z199" s="867"/>
      <c r="AA199" s="867"/>
      <c r="AB199" s="867"/>
      <c r="AC199" s="867"/>
      <c r="AD199" s="867"/>
      <c r="AE199" s="867"/>
      <c r="AF199" s="867"/>
      <c r="AG199" s="867"/>
      <c r="AH199" s="874"/>
    </row>
    <row r="200" ht="17.25" customHeight="1">
      <c r="A200" s="867"/>
      <c r="B200" s="867"/>
      <c r="C200" s="867"/>
      <c r="D200" s="867"/>
      <c r="E200" s="866"/>
      <c r="F200" s="866"/>
      <c r="G200" s="867"/>
      <c r="H200" s="867"/>
      <c r="I200" s="867"/>
      <c r="J200" s="867"/>
      <c r="K200" s="867"/>
      <c r="L200" s="867"/>
      <c r="M200" s="867"/>
      <c r="N200" s="866"/>
      <c r="O200" s="906"/>
      <c r="P200" s="906"/>
      <c r="Q200" s="867"/>
      <c r="R200" s="867"/>
      <c r="S200" s="867"/>
      <c r="T200" s="867"/>
      <c r="U200" s="867"/>
      <c r="V200" s="867"/>
      <c r="W200" s="867"/>
      <c r="X200" s="867"/>
      <c r="Y200" s="867"/>
      <c r="Z200" s="867"/>
      <c r="AA200" s="867"/>
      <c r="AB200" s="867"/>
      <c r="AC200" s="867"/>
      <c r="AD200" s="867"/>
      <c r="AE200" s="867"/>
      <c r="AF200" s="867"/>
      <c r="AG200" s="867"/>
      <c r="AH200" s="874"/>
    </row>
    <row r="201" ht="17.25" customHeight="1">
      <c r="A201" s="867"/>
      <c r="B201" s="867"/>
      <c r="C201" s="867"/>
      <c r="D201" s="867"/>
      <c r="E201" s="866"/>
      <c r="F201" s="866"/>
      <c r="G201" s="867"/>
      <c r="H201" s="867"/>
      <c r="I201" s="867"/>
      <c r="J201" s="867"/>
      <c r="K201" s="867"/>
      <c r="L201" s="867"/>
      <c r="M201" s="867"/>
      <c r="N201" s="866"/>
      <c r="O201" s="906"/>
      <c r="P201" s="906"/>
      <c r="Q201" s="867"/>
      <c r="R201" s="867"/>
      <c r="S201" s="867"/>
      <c r="T201" s="867"/>
      <c r="U201" s="867"/>
      <c r="V201" s="867"/>
      <c r="W201" s="867"/>
      <c r="X201" s="867"/>
      <c r="Y201" s="867"/>
      <c r="Z201" s="867"/>
      <c r="AA201" s="867"/>
      <c r="AB201" s="867"/>
      <c r="AC201" s="867"/>
      <c r="AD201" s="867"/>
      <c r="AE201" s="867"/>
      <c r="AF201" s="867"/>
      <c r="AG201" s="867"/>
      <c r="AH201" s="874"/>
    </row>
    <row r="202" ht="17.25" customHeight="1">
      <c r="A202" s="867"/>
      <c r="B202" s="867"/>
      <c r="C202" s="867"/>
      <c r="D202" s="867"/>
      <c r="E202" s="866"/>
      <c r="F202" s="866"/>
      <c r="G202" s="867"/>
      <c r="H202" s="867"/>
      <c r="I202" s="867"/>
      <c r="J202" s="867"/>
      <c r="K202" s="867"/>
      <c r="L202" s="867"/>
      <c r="M202" s="867"/>
      <c r="N202" s="866"/>
      <c r="O202" s="906"/>
      <c r="P202" s="906"/>
      <c r="Q202" s="867"/>
      <c r="R202" s="867"/>
      <c r="S202" s="867"/>
      <c r="T202" s="867"/>
      <c r="U202" s="867"/>
      <c r="V202" s="867"/>
      <c r="W202" s="867"/>
      <c r="X202" s="867"/>
      <c r="Y202" s="867"/>
      <c r="Z202" s="867"/>
      <c r="AA202" s="867"/>
      <c r="AB202" s="867"/>
      <c r="AC202" s="867"/>
      <c r="AD202" s="867"/>
      <c r="AE202" s="867"/>
      <c r="AF202" s="867"/>
      <c r="AG202" s="867"/>
      <c r="AH202" s="874"/>
    </row>
    <row r="203" ht="17.25" customHeight="1">
      <c r="A203" s="867"/>
      <c r="B203" s="867"/>
      <c r="C203" s="867"/>
      <c r="D203" s="867"/>
      <c r="E203" s="866"/>
      <c r="F203" s="866"/>
      <c r="G203" s="867"/>
      <c r="H203" s="867"/>
      <c r="I203" s="867"/>
      <c r="J203" s="867"/>
      <c r="K203" s="867"/>
      <c r="L203" s="867"/>
      <c r="M203" s="867"/>
      <c r="N203" s="866"/>
      <c r="O203" s="906"/>
      <c r="P203" s="906"/>
      <c r="Q203" s="867"/>
      <c r="R203" s="867"/>
      <c r="S203" s="867"/>
      <c r="T203" s="867"/>
      <c r="U203" s="867"/>
      <c r="V203" s="867"/>
      <c r="W203" s="867"/>
      <c r="X203" s="867"/>
      <c r="Y203" s="867"/>
      <c r="Z203" s="867"/>
      <c r="AA203" s="867"/>
      <c r="AB203" s="867"/>
      <c r="AC203" s="867"/>
      <c r="AD203" s="867"/>
      <c r="AE203" s="867"/>
      <c r="AF203" s="867"/>
      <c r="AG203" s="867"/>
      <c r="AH203" s="874"/>
    </row>
    <row r="204" ht="17.25" customHeight="1">
      <c r="A204" s="867"/>
      <c r="B204" s="867"/>
      <c r="C204" s="867"/>
      <c r="D204" s="867"/>
      <c r="E204" s="866"/>
      <c r="F204" s="866"/>
      <c r="G204" s="867"/>
      <c r="H204" s="867"/>
      <c r="I204" s="867"/>
      <c r="J204" s="867"/>
      <c r="K204" s="867"/>
      <c r="L204" s="867"/>
      <c r="M204" s="867"/>
      <c r="N204" s="866"/>
      <c r="O204" s="906"/>
      <c r="P204" s="906"/>
      <c r="Q204" s="867"/>
      <c r="R204" s="867"/>
      <c r="S204" s="867"/>
      <c r="T204" s="867"/>
      <c r="U204" s="867"/>
      <c r="V204" s="867"/>
      <c r="W204" s="867"/>
      <c r="X204" s="867"/>
      <c r="Y204" s="867"/>
      <c r="Z204" s="867"/>
      <c r="AA204" s="867"/>
      <c r="AB204" s="867"/>
      <c r="AC204" s="867"/>
      <c r="AD204" s="867"/>
      <c r="AE204" s="867"/>
      <c r="AF204" s="867"/>
      <c r="AG204" s="867"/>
      <c r="AH204" s="874"/>
    </row>
    <row r="205" ht="17.25" customHeight="1">
      <c r="A205" s="867"/>
      <c r="B205" s="867"/>
      <c r="C205" s="867"/>
      <c r="D205" s="867"/>
      <c r="E205" s="866"/>
      <c r="F205" s="866"/>
      <c r="G205" s="867"/>
      <c r="H205" s="867"/>
      <c r="I205" s="867"/>
      <c r="J205" s="867"/>
      <c r="K205" s="867"/>
      <c r="L205" s="867"/>
      <c r="M205" s="867"/>
      <c r="N205" s="866"/>
      <c r="O205" s="906"/>
      <c r="P205" s="906"/>
      <c r="Q205" s="867"/>
      <c r="R205" s="867"/>
      <c r="S205" s="867"/>
      <c r="T205" s="867"/>
      <c r="U205" s="867"/>
      <c r="V205" s="867"/>
      <c r="W205" s="867"/>
      <c r="X205" s="867"/>
      <c r="Y205" s="867"/>
      <c r="Z205" s="867"/>
      <c r="AA205" s="867"/>
      <c r="AB205" s="867"/>
      <c r="AC205" s="867"/>
      <c r="AD205" s="867"/>
      <c r="AE205" s="867"/>
      <c r="AF205" s="867"/>
      <c r="AG205" s="867"/>
      <c r="AH205" s="874"/>
    </row>
    <row r="206" ht="17.25" customHeight="1">
      <c r="A206" s="867"/>
      <c r="B206" s="867"/>
      <c r="C206" s="867"/>
      <c r="D206" s="867"/>
      <c r="E206" s="866"/>
      <c r="F206" s="866"/>
      <c r="G206" s="867"/>
      <c r="H206" s="867"/>
      <c r="I206" s="867"/>
      <c r="J206" s="867"/>
      <c r="K206" s="867"/>
      <c r="L206" s="867"/>
      <c r="M206" s="867"/>
      <c r="N206" s="866"/>
      <c r="O206" s="906"/>
      <c r="P206" s="906"/>
      <c r="Q206" s="867"/>
      <c r="R206" s="867"/>
      <c r="S206" s="867"/>
      <c r="T206" s="867"/>
      <c r="U206" s="867"/>
      <c r="V206" s="867"/>
      <c r="W206" s="867"/>
      <c r="X206" s="867"/>
      <c r="Y206" s="867"/>
      <c r="Z206" s="867"/>
      <c r="AA206" s="867"/>
      <c r="AB206" s="867"/>
      <c r="AC206" s="867"/>
      <c r="AD206" s="867"/>
      <c r="AE206" s="867"/>
      <c r="AF206" s="867"/>
      <c r="AG206" s="867"/>
      <c r="AH206" s="874"/>
    </row>
    <row r="207" ht="17.25" customHeight="1">
      <c r="A207" s="867"/>
      <c r="B207" s="867"/>
      <c r="C207" s="867"/>
      <c r="D207" s="867"/>
      <c r="E207" s="866"/>
      <c r="F207" s="866"/>
      <c r="G207" s="867"/>
      <c r="H207" s="867"/>
      <c r="I207" s="867"/>
      <c r="J207" s="867"/>
      <c r="K207" s="867"/>
      <c r="L207" s="867"/>
      <c r="M207" s="867"/>
      <c r="N207" s="866"/>
      <c r="O207" s="906"/>
      <c r="P207" s="906"/>
      <c r="Q207" s="867"/>
      <c r="R207" s="867"/>
      <c r="S207" s="867"/>
      <c r="T207" s="867"/>
      <c r="U207" s="867"/>
      <c r="V207" s="867"/>
      <c r="W207" s="867"/>
      <c r="X207" s="867"/>
      <c r="Y207" s="867"/>
      <c r="Z207" s="867"/>
      <c r="AA207" s="867"/>
      <c r="AB207" s="867"/>
      <c r="AC207" s="867"/>
      <c r="AD207" s="867"/>
      <c r="AE207" s="867"/>
      <c r="AF207" s="867"/>
      <c r="AG207" s="867"/>
      <c r="AH207" s="874"/>
    </row>
    <row r="208" ht="17.25" customHeight="1">
      <c r="A208" s="867"/>
      <c r="B208" s="867"/>
      <c r="C208" s="867"/>
      <c r="D208" s="867"/>
      <c r="E208" s="866"/>
      <c r="F208" s="866"/>
      <c r="G208" s="867"/>
      <c r="H208" s="867"/>
      <c r="I208" s="867"/>
      <c r="J208" s="867"/>
      <c r="K208" s="867"/>
      <c r="L208" s="867"/>
      <c r="M208" s="867"/>
      <c r="N208" s="866"/>
      <c r="O208" s="906"/>
      <c r="P208" s="906"/>
      <c r="Q208" s="867"/>
      <c r="R208" s="867"/>
      <c r="S208" s="867"/>
      <c r="T208" s="867"/>
      <c r="U208" s="867"/>
      <c r="V208" s="867"/>
      <c r="W208" s="867"/>
      <c r="X208" s="867"/>
      <c r="Y208" s="867"/>
      <c r="Z208" s="867"/>
      <c r="AA208" s="867"/>
      <c r="AB208" s="867"/>
      <c r="AC208" s="867"/>
      <c r="AD208" s="867"/>
      <c r="AE208" s="867"/>
      <c r="AF208" s="867"/>
      <c r="AG208" s="867"/>
      <c r="AH208" s="874"/>
    </row>
    <row r="209" ht="17.25" customHeight="1">
      <c r="A209" s="867"/>
      <c r="B209" s="867"/>
      <c r="C209" s="867"/>
      <c r="D209" s="867"/>
      <c r="E209" s="866"/>
      <c r="F209" s="866"/>
      <c r="G209" s="867"/>
      <c r="H209" s="867"/>
      <c r="I209" s="867"/>
      <c r="J209" s="867"/>
      <c r="K209" s="867"/>
      <c r="L209" s="867"/>
      <c r="M209" s="867"/>
      <c r="N209" s="866"/>
      <c r="O209" s="906"/>
      <c r="P209" s="906"/>
      <c r="Q209" s="867"/>
      <c r="R209" s="867"/>
      <c r="S209" s="867"/>
      <c r="T209" s="867"/>
      <c r="U209" s="867"/>
      <c r="V209" s="867"/>
      <c r="W209" s="867"/>
      <c r="X209" s="867"/>
      <c r="Y209" s="867"/>
      <c r="Z209" s="867"/>
      <c r="AA209" s="867"/>
      <c r="AB209" s="867"/>
      <c r="AC209" s="867"/>
      <c r="AD209" s="867"/>
      <c r="AE209" s="867"/>
      <c r="AF209" s="867"/>
      <c r="AG209" s="867"/>
      <c r="AH209" s="874"/>
    </row>
    <row r="210" ht="17.25" customHeight="1">
      <c r="A210" s="867"/>
      <c r="B210" s="867"/>
      <c r="C210" s="867"/>
      <c r="D210" s="867"/>
      <c r="E210" s="866"/>
      <c r="F210" s="866"/>
      <c r="G210" s="867"/>
      <c r="H210" s="867"/>
      <c r="I210" s="867"/>
      <c r="J210" s="867"/>
      <c r="K210" s="867"/>
      <c r="L210" s="867"/>
      <c r="M210" s="867"/>
      <c r="N210" s="866"/>
      <c r="O210" s="906"/>
      <c r="P210" s="906"/>
      <c r="Q210" s="867"/>
      <c r="R210" s="867"/>
      <c r="S210" s="867"/>
      <c r="T210" s="867"/>
      <c r="U210" s="867"/>
      <c r="V210" s="867"/>
      <c r="W210" s="867"/>
      <c r="X210" s="867"/>
      <c r="Y210" s="867"/>
      <c r="Z210" s="867"/>
      <c r="AA210" s="867"/>
      <c r="AB210" s="867"/>
      <c r="AC210" s="867"/>
      <c r="AD210" s="867"/>
      <c r="AE210" s="867"/>
      <c r="AF210" s="867"/>
      <c r="AG210" s="867"/>
      <c r="AH210" s="874"/>
    </row>
    <row r="211" ht="17.25" customHeight="1">
      <c r="A211" s="867"/>
      <c r="B211" s="867"/>
      <c r="C211" s="867"/>
      <c r="D211" s="867"/>
      <c r="E211" s="866"/>
      <c r="F211" s="866"/>
      <c r="G211" s="867"/>
      <c r="H211" s="867"/>
      <c r="I211" s="867"/>
      <c r="J211" s="867"/>
      <c r="K211" s="867"/>
      <c r="L211" s="867"/>
      <c r="M211" s="867"/>
      <c r="N211" s="866"/>
      <c r="O211" s="906"/>
      <c r="P211" s="906"/>
      <c r="Q211" s="867"/>
      <c r="R211" s="867"/>
      <c r="S211" s="867"/>
      <c r="T211" s="867"/>
      <c r="U211" s="867"/>
      <c r="V211" s="867"/>
      <c r="W211" s="867"/>
      <c r="X211" s="867"/>
      <c r="Y211" s="867"/>
      <c r="Z211" s="867"/>
      <c r="AA211" s="867"/>
      <c r="AB211" s="867"/>
      <c r="AC211" s="867"/>
      <c r="AD211" s="867"/>
      <c r="AE211" s="867"/>
      <c r="AF211" s="867"/>
      <c r="AG211" s="867"/>
      <c r="AH211" s="874"/>
    </row>
    <row r="212" ht="17.25" customHeight="1">
      <c r="A212" s="867"/>
      <c r="B212" s="867"/>
      <c r="C212" s="867"/>
      <c r="D212" s="867"/>
      <c r="E212" s="866"/>
      <c r="F212" s="866"/>
      <c r="G212" s="867"/>
      <c r="H212" s="867"/>
      <c r="I212" s="867"/>
      <c r="J212" s="867"/>
      <c r="K212" s="867"/>
      <c r="L212" s="867"/>
      <c r="M212" s="867"/>
      <c r="N212" s="866"/>
      <c r="O212" s="906"/>
      <c r="P212" s="906"/>
      <c r="Q212" s="867"/>
      <c r="R212" s="867"/>
      <c r="S212" s="867"/>
      <c r="T212" s="867"/>
      <c r="U212" s="867"/>
      <c r="V212" s="867"/>
      <c r="W212" s="867"/>
      <c r="X212" s="867"/>
      <c r="Y212" s="867"/>
      <c r="Z212" s="867"/>
      <c r="AA212" s="867"/>
      <c r="AB212" s="867"/>
      <c r="AC212" s="867"/>
      <c r="AD212" s="867"/>
      <c r="AE212" s="867"/>
      <c r="AF212" s="867"/>
      <c r="AG212" s="867"/>
      <c r="AH212" s="874"/>
    </row>
    <row r="213" ht="17.25" customHeight="1">
      <c r="A213" s="867"/>
      <c r="B213" s="867"/>
      <c r="C213" s="867"/>
      <c r="D213" s="867"/>
      <c r="E213" s="866"/>
      <c r="F213" s="866"/>
      <c r="G213" s="867"/>
      <c r="H213" s="867"/>
      <c r="I213" s="867"/>
      <c r="J213" s="867"/>
      <c r="K213" s="867"/>
      <c r="L213" s="867"/>
      <c r="M213" s="867"/>
      <c r="N213" s="866"/>
      <c r="O213" s="906"/>
      <c r="P213" s="906"/>
      <c r="Q213" s="867"/>
      <c r="R213" s="867"/>
      <c r="S213" s="867"/>
      <c r="T213" s="867"/>
      <c r="U213" s="867"/>
      <c r="V213" s="867"/>
      <c r="W213" s="867"/>
      <c r="X213" s="867"/>
      <c r="Y213" s="867"/>
      <c r="Z213" s="867"/>
      <c r="AA213" s="867"/>
      <c r="AB213" s="867"/>
      <c r="AC213" s="867"/>
      <c r="AD213" s="867"/>
      <c r="AE213" s="867"/>
      <c r="AF213" s="867"/>
      <c r="AG213" s="867"/>
      <c r="AH213" s="874"/>
    </row>
    <row r="214" ht="17.25" customHeight="1">
      <c r="A214" s="867"/>
      <c r="B214" s="867"/>
      <c r="C214" s="867"/>
      <c r="D214" s="867"/>
      <c r="E214" s="866"/>
      <c r="F214" s="866"/>
      <c r="G214" s="867"/>
      <c r="H214" s="867"/>
      <c r="I214" s="867"/>
      <c r="J214" s="867"/>
      <c r="K214" s="867"/>
      <c r="L214" s="867"/>
      <c r="M214" s="867"/>
      <c r="N214" s="866"/>
      <c r="O214" s="906"/>
      <c r="P214" s="906"/>
      <c r="Q214" s="867"/>
      <c r="R214" s="867"/>
      <c r="S214" s="867"/>
      <c r="T214" s="867"/>
      <c r="U214" s="867"/>
      <c r="V214" s="867"/>
      <c r="W214" s="867"/>
      <c r="X214" s="867"/>
      <c r="Y214" s="867"/>
      <c r="Z214" s="867"/>
      <c r="AA214" s="867"/>
      <c r="AB214" s="867"/>
      <c r="AC214" s="867"/>
      <c r="AD214" s="867"/>
      <c r="AE214" s="867"/>
      <c r="AF214" s="867"/>
      <c r="AG214" s="867"/>
      <c r="AH214" s="874"/>
    </row>
    <row r="215" ht="17.25" customHeight="1">
      <c r="A215" s="867"/>
      <c r="B215" s="867"/>
      <c r="C215" s="867"/>
      <c r="D215" s="867"/>
      <c r="E215" s="866"/>
      <c r="F215" s="866"/>
      <c r="G215" s="867"/>
      <c r="H215" s="867"/>
      <c r="I215" s="867"/>
      <c r="J215" s="867"/>
      <c r="K215" s="867"/>
      <c r="L215" s="867"/>
      <c r="M215" s="867"/>
      <c r="N215" s="866"/>
      <c r="O215" s="906"/>
      <c r="P215" s="906"/>
      <c r="Q215" s="867"/>
      <c r="R215" s="867"/>
      <c r="S215" s="867"/>
      <c r="T215" s="867"/>
      <c r="U215" s="867"/>
      <c r="V215" s="867"/>
      <c r="W215" s="867"/>
      <c r="X215" s="867"/>
      <c r="Y215" s="867"/>
      <c r="Z215" s="867"/>
      <c r="AA215" s="867"/>
      <c r="AB215" s="867"/>
      <c r="AC215" s="867"/>
      <c r="AD215" s="867"/>
      <c r="AE215" s="867"/>
      <c r="AF215" s="867"/>
      <c r="AG215" s="867"/>
      <c r="AH215" s="874"/>
    </row>
    <row r="216" ht="17.25" customHeight="1">
      <c r="A216" s="867"/>
      <c r="B216" s="867"/>
      <c r="C216" s="867"/>
      <c r="D216" s="867"/>
      <c r="E216" s="866"/>
      <c r="F216" s="866"/>
      <c r="G216" s="867"/>
      <c r="H216" s="867"/>
      <c r="I216" s="867"/>
      <c r="J216" s="867"/>
      <c r="K216" s="867"/>
      <c r="L216" s="867"/>
      <c r="M216" s="867"/>
      <c r="N216" s="866"/>
      <c r="O216" s="906"/>
      <c r="P216" s="906"/>
      <c r="Q216" s="867"/>
      <c r="R216" s="867"/>
      <c r="S216" s="867"/>
      <c r="T216" s="867"/>
      <c r="U216" s="867"/>
      <c r="V216" s="867"/>
      <c r="W216" s="867"/>
      <c r="X216" s="867"/>
      <c r="Y216" s="867"/>
      <c r="Z216" s="867"/>
      <c r="AA216" s="867"/>
      <c r="AB216" s="867"/>
      <c r="AC216" s="867"/>
      <c r="AD216" s="867"/>
      <c r="AE216" s="867"/>
      <c r="AF216" s="867"/>
      <c r="AG216" s="867"/>
      <c r="AH216" s="874"/>
    </row>
    <row r="217" ht="17.25" customHeight="1">
      <c r="A217" s="867"/>
      <c r="B217" s="867"/>
      <c r="C217" s="867"/>
      <c r="D217" s="867"/>
      <c r="E217" s="866"/>
      <c r="F217" s="866"/>
      <c r="G217" s="867"/>
      <c r="H217" s="867"/>
      <c r="I217" s="867"/>
      <c r="J217" s="867"/>
      <c r="K217" s="867"/>
      <c r="L217" s="867"/>
      <c r="M217" s="867"/>
      <c r="N217" s="866"/>
      <c r="O217" s="906"/>
      <c r="P217" s="906"/>
      <c r="Q217" s="867"/>
      <c r="R217" s="867"/>
      <c r="S217" s="867"/>
      <c r="T217" s="867"/>
      <c r="U217" s="867"/>
      <c r="V217" s="867"/>
      <c r="W217" s="867"/>
      <c r="X217" s="867"/>
      <c r="Y217" s="867"/>
      <c r="Z217" s="867"/>
      <c r="AA217" s="867"/>
      <c r="AB217" s="867"/>
      <c r="AC217" s="867"/>
      <c r="AD217" s="867"/>
      <c r="AE217" s="867"/>
      <c r="AF217" s="867"/>
      <c r="AG217" s="867"/>
      <c r="AH217" s="874"/>
    </row>
    <row r="218" ht="17.25" customHeight="1">
      <c r="A218" s="867"/>
      <c r="B218" s="867"/>
      <c r="C218" s="867"/>
      <c r="D218" s="867"/>
      <c r="E218" s="866"/>
      <c r="F218" s="866"/>
      <c r="G218" s="867"/>
      <c r="H218" s="867"/>
      <c r="I218" s="867"/>
      <c r="J218" s="867"/>
      <c r="K218" s="867"/>
      <c r="L218" s="867"/>
      <c r="M218" s="867"/>
      <c r="N218" s="866"/>
      <c r="O218" s="906"/>
      <c r="P218" s="906"/>
      <c r="Q218" s="867"/>
      <c r="R218" s="867"/>
      <c r="S218" s="867"/>
      <c r="T218" s="867"/>
      <c r="U218" s="867"/>
      <c r="V218" s="867"/>
      <c r="W218" s="867"/>
      <c r="X218" s="867"/>
      <c r="Y218" s="867"/>
      <c r="Z218" s="867"/>
      <c r="AA218" s="867"/>
      <c r="AB218" s="867"/>
      <c r="AC218" s="867"/>
      <c r="AD218" s="867"/>
      <c r="AE218" s="867"/>
      <c r="AF218" s="867"/>
      <c r="AG218" s="867"/>
      <c r="AH218" s="874"/>
    </row>
    <row r="219" ht="17.25" customHeight="1">
      <c r="A219" s="867"/>
      <c r="B219" s="867"/>
      <c r="C219" s="867"/>
      <c r="D219" s="867"/>
      <c r="E219" s="866"/>
      <c r="F219" s="866"/>
      <c r="G219" s="867"/>
      <c r="H219" s="867"/>
      <c r="I219" s="867"/>
      <c r="J219" s="867"/>
      <c r="K219" s="867"/>
      <c r="L219" s="867"/>
      <c r="M219" s="867"/>
      <c r="N219" s="866"/>
      <c r="O219" s="906"/>
      <c r="P219" s="906"/>
      <c r="Q219" s="867"/>
      <c r="R219" s="867"/>
      <c r="S219" s="867"/>
      <c r="T219" s="867"/>
      <c r="U219" s="867"/>
      <c r="V219" s="867"/>
      <c r="W219" s="867"/>
      <c r="X219" s="867"/>
      <c r="Y219" s="867"/>
      <c r="Z219" s="867"/>
      <c r="AA219" s="867"/>
      <c r="AB219" s="867"/>
      <c r="AC219" s="867"/>
      <c r="AD219" s="867"/>
      <c r="AE219" s="867"/>
      <c r="AF219" s="867"/>
      <c r="AG219" s="867"/>
      <c r="AH219" s="874"/>
    </row>
    <row r="220" ht="17.25" customHeight="1">
      <c r="A220" s="867"/>
      <c r="B220" s="867"/>
      <c r="C220" s="867"/>
      <c r="D220" s="867"/>
      <c r="E220" s="866"/>
      <c r="F220" s="866"/>
      <c r="G220" s="867"/>
      <c r="H220" s="867"/>
      <c r="I220" s="867"/>
      <c r="J220" s="867"/>
      <c r="K220" s="867"/>
      <c r="L220" s="867"/>
      <c r="M220" s="867"/>
      <c r="N220" s="866"/>
      <c r="O220" s="906"/>
      <c r="P220" s="906"/>
      <c r="Q220" s="867"/>
      <c r="R220" s="867"/>
      <c r="S220" s="867"/>
      <c r="T220" s="867"/>
      <c r="U220" s="867"/>
      <c r="V220" s="867"/>
      <c r="W220" s="867"/>
      <c r="X220" s="867"/>
      <c r="Y220" s="867"/>
      <c r="Z220" s="867"/>
      <c r="AA220" s="867"/>
      <c r="AB220" s="867"/>
      <c r="AC220" s="867"/>
      <c r="AD220" s="867"/>
      <c r="AE220" s="867"/>
      <c r="AF220" s="867"/>
      <c r="AG220" s="867"/>
      <c r="AH220" s="874"/>
    </row>
    <row r="221" ht="17.25" customHeight="1">
      <c r="A221" s="867"/>
      <c r="B221" s="867"/>
      <c r="C221" s="867"/>
      <c r="D221" s="867"/>
      <c r="E221" s="866"/>
      <c r="F221" s="866"/>
      <c r="G221" s="867"/>
      <c r="H221" s="867"/>
      <c r="I221" s="867"/>
      <c r="J221" s="867"/>
      <c r="K221" s="867"/>
      <c r="L221" s="867"/>
      <c r="M221" s="867"/>
      <c r="N221" s="866"/>
      <c r="O221" s="906"/>
      <c r="P221" s="906"/>
      <c r="Q221" s="867"/>
      <c r="R221" s="867"/>
      <c r="S221" s="867"/>
      <c r="T221" s="867"/>
      <c r="U221" s="867"/>
      <c r="V221" s="867"/>
      <c r="W221" s="867"/>
      <c r="X221" s="867"/>
      <c r="Y221" s="867"/>
      <c r="Z221" s="867"/>
      <c r="AA221" s="867"/>
      <c r="AB221" s="867"/>
      <c r="AC221" s="867"/>
      <c r="AD221" s="867"/>
      <c r="AE221" s="867"/>
      <c r="AF221" s="867"/>
      <c r="AG221" s="867"/>
      <c r="AH221" s="874"/>
    </row>
    <row r="222" ht="17.25" customHeight="1">
      <c r="A222" s="867"/>
      <c r="B222" s="867"/>
      <c r="C222" s="867"/>
      <c r="D222" s="867"/>
      <c r="E222" s="866"/>
      <c r="F222" s="866"/>
      <c r="G222" s="867"/>
      <c r="H222" s="867"/>
      <c r="I222" s="867"/>
      <c r="J222" s="867"/>
      <c r="K222" s="867"/>
      <c r="L222" s="867"/>
      <c r="M222" s="867"/>
      <c r="N222" s="866"/>
      <c r="O222" s="906"/>
      <c r="P222" s="906"/>
      <c r="Q222" s="867"/>
      <c r="R222" s="867"/>
      <c r="S222" s="867"/>
      <c r="T222" s="867"/>
      <c r="U222" s="867"/>
      <c r="V222" s="867"/>
      <c r="W222" s="867"/>
      <c r="X222" s="867"/>
      <c r="Y222" s="867"/>
      <c r="Z222" s="867"/>
      <c r="AA222" s="867"/>
      <c r="AB222" s="867"/>
      <c r="AC222" s="867"/>
      <c r="AD222" s="867"/>
      <c r="AE222" s="867"/>
      <c r="AF222" s="867"/>
      <c r="AG222" s="867"/>
      <c r="AH222" s="874"/>
    </row>
    <row r="223" ht="17.25" customHeight="1">
      <c r="A223" s="867"/>
      <c r="B223" s="867"/>
      <c r="C223" s="867"/>
      <c r="D223" s="867"/>
      <c r="E223" s="866"/>
      <c r="F223" s="866"/>
      <c r="G223" s="867"/>
      <c r="H223" s="867"/>
      <c r="I223" s="867"/>
      <c r="J223" s="867"/>
      <c r="K223" s="867"/>
      <c r="L223" s="867"/>
      <c r="M223" s="867"/>
      <c r="N223" s="866"/>
      <c r="O223" s="906"/>
      <c r="P223" s="906"/>
      <c r="Q223" s="867"/>
      <c r="R223" s="867"/>
      <c r="S223" s="867"/>
      <c r="T223" s="867"/>
      <c r="U223" s="867"/>
      <c r="V223" s="867"/>
      <c r="W223" s="867"/>
      <c r="X223" s="867"/>
      <c r="Y223" s="867"/>
      <c r="Z223" s="867"/>
      <c r="AA223" s="867"/>
      <c r="AB223" s="867"/>
      <c r="AC223" s="867"/>
      <c r="AD223" s="867"/>
      <c r="AE223" s="867"/>
      <c r="AF223" s="867"/>
      <c r="AG223" s="867"/>
      <c r="AH223" s="874"/>
    </row>
    <row r="224" ht="17.25" customHeight="1">
      <c r="A224" s="867"/>
      <c r="B224" s="867"/>
      <c r="C224" s="867"/>
      <c r="D224" s="867"/>
      <c r="E224" s="866"/>
      <c r="F224" s="866"/>
      <c r="G224" s="867"/>
      <c r="H224" s="867"/>
      <c r="I224" s="867"/>
      <c r="J224" s="867"/>
      <c r="K224" s="867"/>
      <c r="L224" s="867"/>
      <c r="M224" s="867"/>
      <c r="N224" s="866"/>
      <c r="O224" s="906"/>
      <c r="P224" s="906"/>
      <c r="Q224" s="867"/>
      <c r="R224" s="867"/>
      <c r="S224" s="867"/>
      <c r="T224" s="867"/>
      <c r="U224" s="867"/>
      <c r="V224" s="867"/>
      <c r="W224" s="867"/>
      <c r="X224" s="867"/>
      <c r="Y224" s="867"/>
      <c r="Z224" s="867"/>
      <c r="AA224" s="867"/>
      <c r="AB224" s="867"/>
      <c r="AC224" s="867"/>
      <c r="AD224" s="867"/>
      <c r="AE224" s="867"/>
      <c r="AF224" s="867"/>
      <c r="AG224" s="867"/>
      <c r="AH224" s="874"/>
    </row>
    <row r="225" ht="17.25" customHeight="1">
      <c r="A225" s="867"/>
      <c r="B225" s="867"/>
      <c r="C225" s="867"/>
      <c r="D225" s="867"/>
      <c r="E225" s="866"/>
      <c r="F225" s="866"/>
      <c r="G225" s="867"/>
      <c r="H225" s="867"/>
      <c r="I225" s="867"/>
      <c r="J225" s="867"/>
      <c r="K225" s="867"/>
      <c r="L225" s="867"/>
      <c r="M225" s="867"/>
      <c r="N225" s="866"/>
      <c r="O225" s="906"/>
      <c r="P225" s="906"/>
      <c r="Q225" s="867"/>
      <c r="R225" s="867"/>
      <c r="S225" s="867"/>
      <c r="T225" s="867"/>
      <c r="U225" s="867"/>
      <c r="V225" s="867"/>
      <c r="W225" s="867"/>
      <c r="X225" s="867"/>
      <c r="Y225" s="867"/>
      <c r="Z225" s="867"/>
      <c r="AA225" s="867"/>
      <c r="AB225" s="867"/>
      <c r="AC225" s="867"/>
      <c r="AD225" s="867"/>
      <c r="AE225" s="867"/>
      <c r="AF225" s="867"/>
      <c r="AG225" s="867"/>
      <c r="AH225" s="874"/>
    </row>
    <row r="226" ht="17.25" customHeight="1">
      <c r="A226" s="867"/>
      <c r="B226" s="867"/>
      <c r="C226" s="867"/>
      <c r="D226" s="867"/>
      <c r="E226" s="866"/>
      <c r="F226" s="866"/>
      <c r="G226" s="867"/>
      <c r="H226" s="867"/>
      <c r="I226" s="867"/>
      <c r="J226" s="867"/>
      <c r="K226" s="867"/>
      <c r="L226" s="867"/>
      <c r="M226" s="867"/>
      <c r="N226" s="866"/>
      <c r="O226" s="906"/>
      <c r="P226" s="906"/>
      <c r="Q226" s="867"/>
      <c r="R226" s="867"/>
      <c r="S226" s="867"/>
      <c r="T226" s="867"/>
      <c r="U226" s="867"/>
      <c r="V226" s="867"/>
      <c r="W226" s="867"/>
      <c r="X226" s="867"/>
      <c r="Y226" s="867"/>
      <c r="Z226" s="867"/>
      <c r="AA226" s="867"/>
      <c r="AB226" s="867"/>
      <c r="AC226" s="867"/>
      <c r="AD226" s="867"/>
      <c r="AE226" s="867"/>
      <c r="AF226" s="867"/>
      <c r="AG226" s="867"/>
      <c r="AH226" s="874"/>
    </row>
    <row r="227" ht="17.25" customHeight="1">
      <c r="A227" s="867"/>
      <c r="B227" s="867"/>
      <c r="C227" s="867"/>
      <c r="D227" s="867"/>
      <c r="E227" s="866"/>
      <c r="F227" s="866"/>
      <c r="G227" s="867"/>
      <c r="H227" s="867"/>
      <c r="I227" s="867"/>
      <c r="J227" s="867"/>
      <c r="K227" s="867"/>
      <c r="L227" s="867"/>
      <c r="M227" s="867"/>
      <c r="N227" s="866"/>
      <c r="O227" s="906"/>
      <c r="P227" s="906"/>
      <c r="Q227" s="867"/>
      <c r="R227" s="867"/>
      <c r="S227" s="867"/>
      <c r="T227" s="867"/>
      <c r="U227" s="867"/>
      <c r="V227" s="867"/>
      <c r="W227" s="867"/>
      <c r="X227" s="867"/>
      <c r="Y227" s="867"/>
      <c r="Z227" s="867"/>
      <c r="AA227" s="867"/>
      <c r="AB227" s="867"/>
      <c r="AC227" s="867"/>
      <c r="AD227" s="867"/>
      <c r="AE227" s="867"/>
      <c r="AF227" s="867"/>
      <c r="AG227" s="867"/>
      <c r="AH227" s="874"/>
    </row>
    <row r="228" ht="17.25" customHeight="1">
      <c r="A228" s="867"/>
      <c r="B228" s="867"/>
      <c r="C228" s="867"/>
      <c r="D228" s="867"/>
      <c r="E228" s="866"/>
      <c r="F228" s="866"/>
      <c r="G228" s="867"/>
      <c r="H228" s="867"/>
      <c r="I228" s="867"/>
      <c r="J228" s="867"/>
      <c r="K228" s="867"/>
      <c r="L228" s="867"/>
      <c r="M228" s="867"/>
      <c r="N228" s="866"/>
      <c r="O228" s="906"/>
      <c r="P228" s="906"/>
      <c r="Q228" s="867"/>
      <c r="R228" s="867"/>
      <c r="S228" s="867"/>
      <c r="T228" s="867"/>
      <c r="U228" s="867"/>
      <c r="V228" s="867"/>
      <c r="W228" s="867"/>
      <c r="X228" s="867"/>
      <c r="Y228" s="867"/>
      <c r="Z228" s="867"/>
      <c r="AA228" s="867"/>
      <c r="AB228" s="867"/>
      <c r="AC228" s="867"/>
      <c r="AD228" s="867"/>
      <c r="AE228" s="867"/>
      <c r="AF228" s="867"/>
      <c r="AG228" s="867"/>
      <c r="AH228" s="874"/>
    </row>
    <row r="229" ht="17.25" customHeight="1">
      <c r="A229" s="867"/>
      <c r="B229" s="867"/>
      <c r="C229" s="867"/>
      <c r="D229" s="867"/>
      <c r="E229" s="866"/>
      <c r="F229" s="866"/>
      <c r="G229" s="867"/>
      <c r="H229" s="867"/>
      <c r="I229" s="867"/>
      <c r="J229" s="867"/>
      <c r="K229" s="867"/>
      <c r="L229" s="867"/>
      <c r="M229" s="867"/>
      <c r="N229" s="866"/>
      <c r="O229" s="906"/>
      <c r="P229" s="906"/>
      <c r="Q229" s="867"/>
      <c r="R229" s="867"/>
      <c r="S229" s="867"/>
      <c r="T229" s="867"/>
      <c r="U229" s="867"/>
      <c r="V229" s="867"/>
      <c r="W229" s="867"/>
      <c r="X229" s="867"/>
      <c r="Y229" s="867"/>
      <c r="Z229" s="867"/>
      <c r="AA229" s="867"/>
      <c r="AB229" s="867"/>
      <c r="AC229" s="867"/>
      <c r="AD229" s="867"/>
      <c r="AE229" s="867"/>
      <c r="AF229" s="867"/>
      <c r="AG229" s="867"/>
      <c r="AH229" s="874"/>
    </row>
    <row r="230" ht="17.25" customHeight="1">
      <c r="A230" s="867"/>
      <c r="B230" s="867"/>
      <c r="C230" s="867"/>
      <c r="D230" s="867"/>
      <c r="E230" s="866"/>
      <c r="F230" s="866"/>
      <c r="G230" s="867"/>
      <c r="H230" s="867"/>
      <c r="I230" s="867"/>
      <c r="J230" s="867"/>
      <c r="K230" s="867"/>
      <c r="L230" s="867"/>
      <c r="M230" s="867"/>
      <c r="N230" s="866"/>
      <c r="O230" s="906"/>
      <c r="P230" s="906"/>
      <c r="Q230" s="867"/>
      <c r="R230" s="867"/>
      <c r="S230" s="867"/>
      <c r="T230" s="867"/>
      <c r="U230" s="867"/>
      <c r="V230" s="867"/>
      <c r="W230" s="867"/>
      <c r="X230" s="867"/>
      <c r="Y230" s="867"/>
      <c r="Z230" s="867"/>
      <c r="AA230" s="867"/>
      <c r="AB230" s="867"/>
      <c r="AC230" s="867"/>
      <c r="AD230" s="867"/>
      <c r="AE230" s="867"/>
      <c r="AF230" s="867"/>
      <c r="AG230" s="867"/>
      <c r="AH230" s="874"/>
    </row>
    <row r="231" ht="17.25" customHeight="1">
      <c r="A231" s="867"/>
      <c r="B231" s="867"/>
      <c r="C231" s="867"/>
      <c r="D231" s="867"/>
      <c r="E231" s="866"/>
      <c r="F231" s="866"/>
      <c r="G231" s="867"/>
      <c r="H231" s="867"/>
      <c r="I231" s="867"/>
      <c r="J231" s="867"/>
      <c r="K231" s="867"/>
      <c r="L231" s="867"/>
      <c r="M231" s="867"/>
      <c r="N231" s="866"/>
      <c r="O231" s="906"/>
      <c r="P231" s="906"/>
      <c r="Q231" s="867"/>
      <c r="R231" s="867"/>
      <c r="S231" s="867"/>
      <c r="T231" s="867"/>
      <c r="U231" s="867"/>
      <c r="V231" s="867"/>
      <c r="W231" s="867"/>
      <c r="X231" s="867"/>
      <c r="Y231" s="867"/>
      <c r="Z231" s="867"/>
      <c r="AA231" s="867"/>
      <c r="AB231" s="867"/>
      <c r="AC231" s="867"/>
      <c r="AD231" s="867"/>
      <c r="AE231" s="867"/>
      <c r="AF231" s="867"/>
      <c r="AG231" s="867"/>
      <c r="AH231" s="874"/>
    </row>
    <row r="232" ht="17.25" customHeight="1">
      <c r="A232" s="867"/>
      <c r="B232" s="867"/>
      <c r="C232" s="867"/>
      <c r="D232" s="867"/>
      <c r="E232" s="866"/>
      <c r="F232" s="866"/>
      <c r="G232" s="867"/>
      <c r="H232" s="867"/>
      <c r="I232" s="867"/>
      <c r="J232" s="867"/>
      <c r="K232" s="867"/>
      <c r="L232" s="867"/>
      <c r="M232" s="867"/>
      <c r="N232" s="866"/>
      <c r="O232" s="906"/>
      <c r="P232" s="906"/>
      <c r="Q232" s="867"/>
      <c r="R232" s="867"/>
      <c r="S232" s="867"/>
      <c r="T232" s="867"/>
      <c r="U232" s="867"/>
      <c r="V232" s="867"/>
      <c r="W232" s="867"/>
      <c r="X232" s="867"/>
      <c r="Y232" s="867"/>
      <c r="Z232" s="867"/>
      <c r="AA232" s="867"/>
      <c r="AB232" s="867"/>
      <c r="AC232" s="867"/>
      <c r="AD232" s="867"/>
      <c r="AE232" s="867"/>
      <c r="AF232" s="867"/>
      <c r="AG232" s="867"/>
      <c r="AH232" s="874"/>
    </row>
    <row r="233" ht="17.25" customHeight="1">
      <c r="A233" s="867"/>
      <c r="B233" s="867"/>
      <c r="C233" s="867"/>
      <c r="D233" s="867"/>
      <c r="E233" s="866"/>
      <c r="F233" s="866"/>
      <c r="G233" s="867"/>
      <c r="H233" s="867"/>
      <c r="I233" s="867"/>
      <c r="J233" s="867"/>
      <c r="K233" s="867"/>
      <c r="L233" s="867"/>
      <c r="M233" s="867"/>
      <c r="N233" s="866"/>
      <c r="O233" s="906"/>
      <c r="P233" s="906"/>
      <c r="Q233" s="867"/>
      <c r="R233" s="867"/>
      <c r="S233" s="867"/>
      <c r="T233" s="867"/>
      <c r="U233" s="867"/>
      <c r="V233" s="867"/>
      <c r="W233" s="867"/>
      <c r="X233" s="867"/>
      <c r="Y233" s="867"/>
      <c r="Z233" s="867"/>
      <c r="AA233" s="867"/>
      <c r="AB233" s="867"/>
      <c r="AC233" s="867"/>
      <c r="AD233" s="867"/>
      <c r="AE233" s="867"/>
      <c r="AF233" s="867"/>
      <c r="AG233" s="867"/>
      <c r="AH233" s="874"/>
    </row>
    <row r="234" ht="17.25" customHeight="1">
      <c r="A234" s="867"/>
      <c r="B234" s="867"/>
      <c r="C234" s="867"/>
      <c r="D234" s="867"/>
      <c r="E234" s="866"/>
      <c r="F234" s="866"/>
      <c r="G234" s="867"/>
      <c r="H234" s="867"/>
      <c r="I234" s="867"/>
      <c r="J234" s="867"/>
      <c r="K234" s="867"/>
      <c r="L234" s="867"/>
      <c r="M234" s="867"/>
      <c r="N234" s="866"/>
      <c r="O234" s="906"/>
      <c r="P234" s="906"/>
      <c r="Q234" s="867"/>
      <c r="R234" s="867"/>
      <c r="S234" s="867"/>
      <c r="T234" s="867"/>
      <c r="U234" s="867"/>
      <c r="V234" s="867"/>
      <c r="W234" s="867"/>
      <c r="X234" s="867"/>
      <c r="Y234" s="867"/>
      <c r="Z234" s="867"/>
      <c r="AA234" s="867"/>
      <c r="AB234" s="867"/>
      <c r="AC234" s="867"/>
      <c r="AD234" s="867"/>
      <c r="AE234" s="867"/>
      <c r="AF234" s="867"/>
      <c r="AG234" s="867"/>
      <c r="AH234" s="874"/>
    </row>
    <row r="235" ht="17.25" customHeight="1">
      <c r="A235" s="867"/>
      <c r="B235" s="867"/>
      <c r="C235" s="867"/>
      <c r="D235" s="867"/>
      <c r="E235" s="866"/>
      <c r="F235" s="866"/>
      <c r="G235" s="867"/>
      <c r="H235" s="867"/>
      <c r="I235" s="867"/>
      <c r="J235" s="867"/>
      <c r="K235" s="867"/>
      <c r="L235" s="867"/>
      <c r="M235" s="867"/>
      <c r="N235" s="866"/>
      <c r="O235" s="906"/>
      <c r="P235" s="906"/>
      <c r="Q235" s="867"/>
      <c r="R235" s="867"/>
      <c r="S235" s="867"/>
      <c r="T235" s="867"/>
      <c r="U235" s="867"/>
      <c r="V235" s="867"/>
      <c r="W235" s="867"/>
      <c r="X235" s="867"/>
      <c r="Y235" s="867"/>
      <c r="Z235" s="867"/>
      <c r="AA235" s="867"/>
      <c r="AB235" s="867"/>
      <c r="AC235" s="867"/>
      <c r="AD235" s="867"/>
      <c r="AE235" s="867"/>
      <c r="AF235" s="867"/>
      <c r="AG235" s="867"/>
      <c r="AH235" s="874"/>
    </row>
    <row r="236" ht="17.25" customHeight="1">
      <c r="A236" s="867"/>
      <c r="B236" s="867"/>
      <c r="C236" s="867"/>
      <c r="D236" s="867"/>
      <c r="E236" s="866"/>
      <c r="F236" s="866"/>
      <c r="G236" s="867"/>
      <c r="H236" s="867"/>
      <c r="I236" s="867"/>
      <c r="J236" s="867"/>
      <c r="K236" s="867"/>
      <c r="L236" s="867"/>
      <c r="M236" s="867"/>
      <c r="N236" s="866"/>
      <c r="O236" s="906"/>
      <c r="P236" s="906"/>
      <c r="Q236" s="867"/>
      <c r="R236" s="867"/>
      <c r="S236" s="867"/>
      <c r="T236" s="867"/>
      <c r="U236" s="867"/>
      <c r="V236" s="867"/>
      <c r="W236" s="867"/>
      <c r="X236" s="867"/>
      <c r="Y236" s="867"/>
      <c r="Z236" s="867"/>
      <c r="AA236" s="867"/>
      <c r="AB236" s="867"/>
      <c r="AC236" s="867"/>
      <c r="AD236" s="867"/>
      <c r="AE236" s="867"/>
      <c r="AF236" s="867"/>
      <c r="AG236" s="867"/>
      <c r="AH236" s="874"/>
    </row>
    <row r="237" ht="17.25" customHeight="1">
      <c r="A237" s="867"/>
      <c r="B237" s="867"/>
      <c r="C237" s="867"/>
      <c r="D237" s="867"/>
      <c r="E237" s="866"/>
      <c r="F237" s="866"/>
      <c r="G237" s="867"/>
      <c r="H237" s="867"/>
      <c r="I237" s="867"/>
      <c r="J237" s="867"/>
      <c r="K237" s="867"/>
      <c r="L237" s="867"/>
      <c r="M237" s="867"/>
      <c r="N237" s="866"/>
      <c r="O237" s="906"/>
      <c r="P237" s="906"/>
      <c r="Q237" s="867"/>
      <c r="R237" s="867"/>
      <c r="S237" s="867"/>
      <c r="T237" s="867"/>
      <c r="U237" s="867"/>
      <c r="V237" s="867"/>
      <c r="W237" s="867"/>
      <c r="X237" s="867"/>
      <c r="Y237" s="867"/>
      <c r="Z237" s="867"/>
      <c r="AA237" s="867"/>
      <c r="AB237" s="867"/>
      <c r="AC237" s="867"/>
      <c r="AD237" s="867"/>
      <c r="AE237" s="867"/>
      <c r="AF237" s="867"/>
      <c r="AG237" s="867"/>
      <c r="AH237" s="874"/>
    </row>
    <row r="238" ht="17.25" customHeight="1">
      <c r="A238" s="867"/>
      <c r="B238" s="867"/>
      <c r="C238" s="867"/>
      <c r="D238" s="867"/>
      <c r="E238" s="866"/>
      <c r="F238" s="866"/>
      <c r="G238" s="867"/>
      <c r="H238" s="867"/>
      <c r="I238" s="867"/>
      <c r="J238" s="867"/>
      <c r="K238" s="867"/>
      <c r="L238" s="867"/>
      <c r="M238" s="867"/>
      <c r="N238" s="866"/>
      <c r="O238" s="906"/>
      <c r="P238" s="906"/>
      <c r="Q238" s="867"/>
      <c r="R238" s="867"/>
      <c r="S238" s="867"/>
      <c r="T238" s="867"/>
      <c r="U238" s="867"/>
      <c r="V238" s="867"/>
      <c r="W238" s="867"/>
      <c r="X238" s="867"/>
      <c r="Y238" s="867"/>
      <c r="Z238" s="867"/>
      <c r="AA238" s="867"/>
      <c r="AB238" s="867"/>
      <c r="AC238" s="867"/>
      <c r="AD238" s="867"/>
      <c r="AE238" s="867"/>
      <c r="AF238" s="867"/>
      <c r="AG238" s="867"/>
      <c r="AH238" s="874"/>
    </row>
    <row r="239" ht="17.25" customHeight="1">
      <c r="A239" s="867"/>
      <c r="B239" s="867"/>
      <c r="C239" s="867"/>
      <c r="D239" s="867"/>
      <c r="E239" s="866"/>
      <c r="F239" s="866"/>
      <c r="G239" s="867"/>
      <c r="H239" s="867"/>
      <c r="I239" s="867"/>
      <c r="J239" s="867"/>
      <c r="K239" s="867"/>
      <c r="L239" s="867"/>
      <c r="M239" s="867"/>
      <c r="N239" s="866"/>
      <c r="O239" s="906"/>
      <c r="P239" s="906"/>
      <c r="Q239" s="867"/>
      <c r="R239" s="867"/>
      <c r="S239" s="867"/>
      <c r="T239" s="867"/>
      <c r="U239" s="867"/>
      <c r="V239" s="867"/>
      <c r="W239" s="867"/>
      <c r="X239" s="867"/>
      <c r="Y239" s="867"/>
      <c r="Z239" s="867"/>
      <c r="AA239" s="867"/>
      <c r="AB239" s="867"/>
      <c r="AC239" s="867"/>
      <c r="AD239" s="867"/>
      <c r="AE239" s="867"/>
      <c r="AF239" s="867"/>
      <c r="AG239" s="867"/>
      <c r="AH239" s="874"/>
    </row>
    <row r="240" ht="17.25" customHeight="1">
      <c r="A240" s="867"/>
      <c r="B240" s="867"/>
      <c r="C240" s="867"/>
      <c r="D240" s="867"/>
      <c r="E240" s="866"/>
      <c r="F240" s="866"/>
      <c r="G240" s="867"/>
      <c r="H240" s="867"/>
      <c r="I240" s="867"/>
      <c r="J240" s="867"/>
      <c r="K240" s="867"/>
      <c r="L240" s="867"/>
      <c r="M240" s="867"/>
      <c r="N240" s="866"/>
      <c r="O240" s="906"/>
      <c r="P240" s="906"/>
      <c r="Q240" s="867"/>
      <c r="R240" s="867"/>
      <c r="S240" s="867"/>
      <c r="T240" s="867"/>
      <c r="U240" s="867"/>
      <c r="V240" s="867"/>
      <c r="W240" s="867"/>
      <c r="X240" s="867"/>
      <c r="Y240" s="867"/>
      <c r="Z240" s="867"/>
      <c r="AA240" s="867"/>
      <c r="AB240" s="867"/>
      <c r="AC240" s="867"/>
      <c r="AD240" s="867"/>
      <c r="AE240" s="867"/>
      <c r="AF240" s="867"/>
      <c r="AG240" s="867"/>
      <c r="AH240" s="874"/>
    </row>
    <row r="241" ht="17.25" customHeight="1">
      <c r="A241" s="867"/>
      <c r="B241" s="867"/>
      <c r="C241" s="867"/>
      <c r="D241" s="867"/>
      <c r="E241" s="866"/>
      <c r="F241" s="866"/>
      <c r="G241" s="867"/>
      <c r="H241" s="867"/>
      <c r="I241" s="867"/>
      <c r="J241" s="867"/>
      <c r="K241" s="867"/>
      <c r="L241" s="867"/>
      <c r="M241" s="867"/>
      <c r="N241" s="866"/>
      <c r="O241" s="906"/>
      <c r="P241" s="906"/>
      <c r="Q241" s="867"/>
      <c r="R241" s="867"/>
      <c r="S241" s="867"/>
      <c r="T241" s="867"/>
      <c r="U241" s="867"/>
      <c r="V241" s="867"/>
      <c r="W241" s="867"/>
      <c r="X241" s="867"/>
      <c r="Y241" s="867"/>
      <c r="Z241" s="867"/>
      <c r="AA241" s="867"/>
      <c r="AB241" s="867"/>
      <c r="AC241" s="867"/>
      <c r="AD241" s="867"/>
      <c r="AE241" s="867"/>
      <c r="AF241" s="867"/>
      <c r="AG241" s="867"/>
      <c r="AH241" s="874"/>
    </row>
    <row r="242" ht="17.25" customHeight="1">
      <c r="A242" s="867"/>
      <c r="B242" s="867"/>
      <c r="C242" s="867"/>
      <c r="D242" s="867"/>
      <c r="E242" s="866"/>
      <c r="F242" s="866"/>
      <c r="G242" s="867"/>
      <c r="H242" s="867"/>
      <c r="I242" s="867"/>
      <c r="J242" s="867"/>
      <c r="K242" s="867"/>
      <c r="L242" s="867"/>
      <c r="M242" s="867"/>
      <c r="N242" s="866"/>
      <c r="O242" s="906"/>
      <c r="P242" s="906"/>
      <c r="Q242" s="867"/>
      <c r="R242" s="867"/>
      <c r="S242" s="867"/>
      <c r="T242" s="867"/>
      <c r="U242" s="867"/>
      <c r="V242" s="867"/>
      <c r="W242" s="867"/>
      <c r="X242" s="867"/>
      <c r="Y242" s="867"/>
      <c r="Z242" s="867"/>
      <c r="AA242" s="867"/>
      <c r="AB242" s="867"/>
      <c r="AC242" s="867"/>
      <c r="AD242" s="867"/>
      <c r="AE242" s="867"/>
      <c r="AF242" s="867"/>
      <c r="AG242" s="867"/>
      <c r="AH242" s="874"/>
    </row>
    <row r="243" ht="17.25" customHeight="1">
      <c r="A243" s="867"/>
      <c r="B243" s="867"/>
      <c r="C243" s="867"/>
      <c r="D243" s="867"/>
      <c r="E243" s="866"/>
      <c r="F243" s="866"/>
      <c r="G243" s="867"/>
      <c r="H243" s="867"/>
      <c r="I243" s="867"/>
      <c r="J243" s="867"/>
      <c r="K243" s="867"/>
      <c r="L243" s="867"/>
      <c r="M243" s="867"/>
      <c r="N243" s="866"/>
      <c r="O243" s="906"/>
      <c r="P243" s="906"/>
      <c r="Q243" s="867"/>
      <c r="R243" s="867"/>
      <c r="S243" s="867"/>
      <c r="T243" s="867"/>
      <c r="U243" s="867"/>
      <c r="V243" s="867"/>
      <c r="W243" s="867"/>
      <c r="X243" s="867"/>
      <c r="Y243" s="867"/>
      <c r="Z243" s="867"/>
      <c r="AA243" s="867"/>
      <c r="AB243" s="867"/>
      <c r="AC243" s="867"/>
      <c r="AD243" s="867"/>
      <c r="AE243" s="867"/>
      <c r="AF243" s="867"/>
      <c r="AG243" s="867"/>
      <c r="AH243" s="874"/>
    </row>
    <row r="244" ht="17.25" customHeight="1">
      <c r="A244" s="867"/>
      <c r="B244" s="867"/>
      <c r="C244" s="867"/>
      <c r="D244" s="867"/>
      <c r="E244" s="866"/>
      <c r="F244" s="866"/>
      <c r="G244" s="867"/>
      <c r="H244" s="867"/>
      <c r="I244" s="867"/>
      <c r="J244" s="867"/>
      <c r="K244" s="867"/>
      <c r="L244" s="867"/>
      <c r="M244" s="867"/>
      <c r="N244" s="866"/>
      <c r="O244" s="906"/>
      <c r="P244" s="906"/>
      <c r="Q244" s="867"/>
      <c r="R244" s="867"/>
      <c r="S244" s="867"/>
      <c r="T244" s="867"/>
      <c r="U244" s="867"/>
      <c r="V244" s="867"/>
      <c r="W244" s="867"/>
      <c r="X244" s="867"/>
      <c r="Y244" s="867"/>
      <c r="Z244" s="867"/>
      <c r="AA244" s="867"/>
      <c r="AB244" s="867"/>
      <c r="AC244" s="867"/>
      <c r="AD244" s="867"/>
      <c r="AE244" s="867"/>
      <c r="AF244" s="867"/>
      <c r="AG244" s="867"/>
      <c r="AH244" s="874"/>
    </row>
    <row r="245" ht="17.25" customHeight="1">
      <c r="A245" s="867"/>
      <c r="B245" s="867"/>
      <c r="C245" s="867"/>
      <c r="D245" s="867"/>
      <c r="E245" s="866"/>
      <c r="F245" s="866"/>
      <c r="G245" s="867"/>
      <c r="H245" s="867"/>
      <c r="I245" s="867"/>
      <c r="J245" s="867"/>
      <c r="K245" s="867"/>
      <c r="L245" s="867"/>
      <c r="M245" s="867"/>
      <c r="N245" s="866"/>
      <c r="O245" s="906"/>
      <c r="P245" s="906"/>
      <c r="Q245" s="867"/>
      <c r="R245" s="867"/>
      <c r="S245" s="867"/>
      <c r="T245" s="867"/>
      <c r="U245" s="867"/>
      <c r="V245" s="867"/>
      <c r="W245" s="867"/>
      <c r="X245" s="867"/>
      <c r="Y245" s="867"/>
      <c r="Z245" s="867"/>
      <c r="AA245" s="867"/>
      <c r="AB245" s="867"/>
      <c r="AC245" s="867"/>
      <c r="AD245" s="867"/>
      <c r="AE245" s="867"/>
      <c r="AF245" s="867"/>
      <c r="AG245" s="867"/>
      <c r="AH245" s="874"/>
    </row>
    <row r="246" ht="17.25" customHeight="1">
      <c r="A246" s="867"/>
      <c r="B246" s="867"/>
      <c r="C246" s="867"/>
      <c r="D246" s="867"/>
      <c r="E246" s="866"/>
      <c r="F246" s="866"/>
      <c r="G246" s="867"/>
      <c r="H246" s="867"/>
      <c r="I246" s="867"/>
      <c r="J246" s="867"/>
      <c r="K246" s="867"/>
      <c r="L246" s="867"/>
      <c r="M246" s="867"/>
      <c r="N246" s="866"/>
      <c r="O246" s="906"/>
      <c r="P246" s="906"/>
      <c r="Q246" s="867"/>
      <c r="R246" s="867"/>
      <c r="S246" s="867"/>
      <c r="T246" s="867"/>
      <c r="U246" s="867"/>
      <c r="V246" s="867"/>
      <c r="W246" s="867"/>
      <c r="X246" s="867"/>
      <c r="Y246" s="867"/>
      <c r="Z246" s="867"/>
      <c r="AA246" s="867"/>
      <c r="AB246" s="867"/>
      <c r="AC246" s="867"/>
      <c r="AD246" s="867"/>
      <c r="AE246" s="867"/>
      <c r="AF246" s="867"/>
      <c r="AG246" s="867"/>
      <c r="AH246" s="874"/>
    </row>
    <row r="247" ht="17.25" customHeight="1">
      <c r="A247" s="867"/>
      <c r="B247" s="867"/>
      <c r="C247" s="867"/>
      <c r="D247" s="867"/>
      <c r="E247" s="866"/>
      <c r="F247" s="866"/>
      <c r="G247" s="867"/>
      <c r="H247" s="867"/>
      <c r="I247" s="867"/>
      <c r="J247" s="867"/>
      <c r="K247" s="867"/>
      <c r="L247" s="867"/>
      <c r="M247" s="867"/>
      <c r="N247" s="866"/>
      <c r="O247" s="906"/>
      <c r="P247" s="906"/>
      <c r="Q247" s="867"/>
      <c r="R247" s="867"/>
      <c r="S247" s="867"/>
      <c r="T247" s="867"/>
      <c r="U247" s="867"/>
      <c r="V247" s="867"/>
      <c r="W247" s="867"/>
      <c r="X247" s="867"/>
      <c r="Y247" s="867"/>
      <c r="Z247" s="867"/>
      <c r="AA247" s="867"/>
      <c r="AB247" s="867"/>
      <c r="AC247" s="867"/>
      <c r="AD247" s="867"/>
      <c r="AE247" s="867"/>
      <c r="AF247" s="867"/>
      <c r="AG247" s="867"/>
      <c r="AH247" s="874"/>
    </row>
    <row r="248" ht="17.25" customHeight="1">
      <c r="A248" s="867"/>
      <c r="B248" s="867"/>
      <c r="C248" s="867"/>
      <c r="D248" s="867"/>
      <c r="E248" s="866"/>
      <c r="F248" s="866"/>
      <c r="G248" s="867"/>
      <c r="H248" s="867"/>
      <c r="I248" s="867"/>
      <c r="J248" s="867"/>
      <c r="K248" s="867"/>
      <c r="L248" s="867"/>
      <c r="M248" s="867"/>
      <c r="N248" s="866"/>
      <c r="O248" s="906"/>
      <c r="P248" s="906"/>
      <c r="Q248" s="867"/>
      <c r="R248" s="867"/>
      <c r="S248" s="867"/>
      <c r="T248" s="867"/>
      <c r="U248" s="867"/>
      <c r="V248" s="867"/>
      <c r="W248" s="867"/>
      <c r="X248" s="867"/>
      <c r="Y248" s="867"/>
      <c r="Z248" s="867"/>
      <c r="AA248" s="867"/>
      <c r="AB248" s="867"/>
      <c r="AC248" s="867"/>
      <c r="AD248" s="867"/>
      <c r="AE248" s="867"/>
      <c r="AF248" s="867"/>
      <c r="AG248" s="867"/>
      <c r="AH248" s="874"/>
    </row>
    <row r="249" ht="17.25" customHeight="1">
      <c r="A249" s="867"/>
      <c r="B249" s="867"/>
      <c r="C249" s="867"/>
      <c r="D249" s="867"/>
      <c r="E249" s="866"/>
      <c r="F249" s="866"/>
      <c r="G249" s="867"/>
      <c r="H249" s="867"/>
      <c r="I249" s="867"/>
      <c r="J249" s="867"/>
      <c r="K249" s="867"/>
      <c r="L249" s="867"/>
      <c r="M249" s="867"/>
      <c r="N249" s="866"/>
      <c r="O249" s="906"/>
      <c r="P249" s="906"/>
      <c r="Q249" s="867"/>
      <c r="R249" s="867"/>
      <c r="S249" s="867"/>
      <c r="T249" s="867"/>
      <c r="U249" s="867"/>
      <c r="V249" s="867"/>
      <c r="W249" s="867"/>
      <c r="X249" s="867"/>
      <c r="Y249" s="867"/>
      <c r="Z249" s="867"/>
      <c r="AA249" s="867"/>
      <c r="AB249" s="867"/>
      <c r="AC249" s="867"/>
      <c r="AD249" s="867"/>
      <c r="AE249" s="867"/>
      <c r="AF249" s="867"/>
      <c r="AG249" s="867"/>
      <c r="AH249" s="874"/>
    </row>
    <row r="250" ht="17.25" customHeight="1">
      <c r="A250" s="867"/>
      <c r="B250" s="867"/>
      <c r="C250" s="867"/>
      <c r="D250" s="867"/>
      <c r="E250" s="866"/>
      <c r="F250" s="866"/>
      <c r="G250" s="867"/>
      <c r="H250" s="867"/>
      <c r="I250" s="867"/>
      <c r="J250" s="867"/>
      <c r="K250" s="867"/>
      <c r="L250" s="867"/>
      <c r="M250" s="867"/>
      <c r="N250" s="866"/>
      <c r="O250" s="906"/>
      <c r="P250" s="906"/>
      <c r="Q250" s="867"/>
      <c r="R250" s="867"/>
      <c r="S250" s="867"/>
      <c r="T250" s="867"/>
      <c r="U250" s="867"/>
      <c r="V250" s="867"/>
      <c r="W250" s="867"/>
      <c r="X250" s="867"/>
      <c r="Y250" s="867"/>
      <c r="Z250" s="867"/>
      <c r="AA250" s="867"/>
      <c r="AB250" s="867"/>
      <c r="AC250" s="867"/>
      <c r="AD250" s="867"/>
      <c r="AE250" s="867"/>
      <c r="AF250" s="867"/>
      <c r="AG250" s="867"/>
      <c r="AH250" s="874"/>
    </row>
    <row r="251" ht="17.25" customHeight="1">
      <c r="A251" s="867"/>
      <c r="B251" s="867"/>
      <c r="C251" s="867"/>
      <c r="D251" s="867"/>
      <c r="E251" s="866"/>
      <c r="F251" s="866"/>
      <c r="G251" s="867"/>
      <c r="H251" s="867"/>
      <c r="I251" s="867"/>
      <c r="J251" s="867"/>
      <c r="K251" s="867"/>
      <c r="L251" s="867"/>
      <c r="M251" s="867"/>
      <c r="N251" s="866"/>
      <c r="O251" s="906"/>
      <c r="P251" s="906"/>
      <c r="Q251" s="867"/>
      <c r="R251" s="867"/>
      <c r="S251" s="867"/>
      <c r="T251" s="867"/>
      <c r="U251" s="867"/>
      <c r="V251" s="867"/>
      <c r="W251" s="867"/>
      <c r="X251" s="867"/>
      <c r="Y251" s="867"/>
      <c r="Z251" s="867"/>
      <c r="AA251" s="867"/>
      <c r="AB251" s="867"/>
      <c r="AC251" s="867"/>
      <c r="AD251" s="867"/>
      <c r="AE251" s="867"/>
      <c r="AF251" s="867"/>
      <c r="AG251" s="867"/>
      <c r="AH251" s="874"/>
    </row>
    <row r="252" ht="17.25" customHeight="1">
      <c r="A252" s="867"/>
      <c r="B252" s="867"/>
      <c r="C252" s="867"/>
      <c r="D252" s="867"/>
      <c r="E252" s="866"/>
      <c r="F252" s="866"/>
      <c r="G252" s="867"/>
      <c r="H252" s="867"/>
      <c r="I252" s="867"/>
      <c r="J252" s="867"/>
      <c r="K252" s="867"/>
      <c r="L252" s="867"/>
      <c r="M252" s="867"/>
      <c r="N252" s="866"/>
      <c r="O252" s="906"/>
      <c r="P252" s="906"/>
      <c r="Q252" s="867"/>
      <c r="R252" s="867"/>
      <c r="S252" s="867"/>
      <c r="T252" s="867"/>
      <c r="U252" s="867"/>
      <c r="V252" s="867"/>
      <c r="W252" s="867"/>
      <c r="X252" s="867"/>
      <c r="Y252" s="867"/>
      <c r="Z252" s="867"/>
      <c r="AA252" s="867"/>
      <c r="AB252" s="867"/>
      <c r="AC252" s="867"/>
      <c r="AD252" s="867"/>
      <c r="AE252" s="867"/>
      <c r="AF252" s="867"/>
      <c r="AG252" s="867"/>
      <c r="AH252" s="874"/>
    </row>
    <row r="253" ht="17.25" customHeight="1">
      <c r="A253" s="867"/>
      <c r="B253" s="867"/>
      <c r="C253" s="867"/>
      <c r="D253" s="867"/>
      <c r="E253" s="866"/>
      <c r="F253" s="866"/>
      <c r="G253" s="867"/>
      <c r="H253" s="867"/>
      <c r="I253" s="867"/>
      <c r="J253" s="867"/>
      <c r="K253" s="867"/>
      <c r="L253" s="867"/>
      <c r="M253" s="867"/>
      <c r="N253" s="866"/>
      <c r="O253" s="906"/>
      <c r="P253" s="906"/>
      <c r="Q253" s="867"/>
      <c r="R253" s="867"/>
      <c r="S253" s="867"/>
      <c r="T253" s="867"/>
      <c r="U253" s="867"/>
      <c r="V253" s="867"/>
      <c r="W253" s="867"/>
      <c r="X253" s="867"/>
      <c r="Y253" s="867"/>
      <c r="Z253" s="867"/>
      <c r="AA253" s="867"/>
      <c r="AB253" s="867"/>
      <c r="AC253" s="867"/>
      <c r="AD253" s="867"/>
      <c r="AE253" s="867"/>
      <c r="AF253" s="867"/>
      <c r="AG253" s="867"/>
      <c r="AH253" s="874"/>
    </row>
    <row r="254" ht="17.25" customHeight="1">
      <c r="A254" s="867"/>
      <c r="B254" s="867"/>
      <c r="C254" s="867"/>
      <c r="D254" s="867"/>
      <c r="E254" s="866"/>
      <c r="F254" s="866"/>
      <c r="G254" s="867"/>
      <c r="H254" s="867"/>
      <c r="I254" s="867"/>
      <c r="J254" s="867"/>
      <c r="K254" s="867"/>
      <c r="L254" s="867"/>
      <c r="M254" s="867"/>
      <c r="N254" s="866"/>
      <c r="O254" s="906"/>
      <c r="P254" s="906"/>
      <c r="Q254" s="867"/>
      <c r="R254" s="867"/>
      <c r="S254" s="867"/>
      <c r="T254" s="867"/>
      <c r="U254" s="867"/>
      <c r="V254" s="867"/>
      <c r="W254" s="867"/>
      <c r="X254" s="867"/>
      <c r="Y254" s="867"/>
      <c r="Z254" s="867"/>
      <c r="AA254" s="867"/>
      <c r="AB254" s="867"/>
      <c r="AC254" s="867"/>
      <c r="AD254" s="867"/>
      <c r="AE254" s="867"/>
      <c r="AF254" s="867"/>
      <c r="AG254" s="867"/>
      <c r="AH254" s="874"/>
    </row>
    <row r="255" ht="17.25" customHeight="1">
      <c r="A255" s="867"/>
      <c r="B255" s="867"/>
      <c r="C255" s="867"/>
      <c r="D255" s="867"/>
      <c r="E255" s="866"/>
      <c r="F255" s="866"/>
      <c r="G255" s="867"/>
      <c r="H255" s="867"/>
      <c r="I255" s="867"/>
      <c r="J255" s="867"/>
      <c r="K255" s="867"/>
      <c r="L255" s="867"/>
      <c r="M255" s="867"/>
      <c r="N255" s="866"/>
      <c r="O255" s="906"/>
      <c r="P255" s="906"/>
      <c r="Q255" s="867"/>
      <c r="R255" s="867"/>
      <c r="S255" s="867"/>
      <c r="T255" s="867"/>
      <c r="U255" s="867"/>
      <c r="V255" s="867"/>
      <c r="W255" s="867"/>
      <c r="X255" s="867"/>
      <c r="Y255" s="867"/>
      <c r="Z255" s="867"/>
      <c r="AA255" s="867"/>
      <c r="AB255" s="867"/>
      <c r="AC255" s="867"/>
      <c r="AD255" s="867"/>
      <c r="AE255" s="867"/>
      <c r="AF255" s="867"/>
      <c r="AG255" s="867"/>
      <c r="AH255" s="874"/>
    </row>
    <row r="256" ht="17.25" customHeight="1">
      <c r="A256" s="867"/>
      <c r="B256" s="867"/>
      <c r="C256" s="867"/>
      <c r="D256" s="867"/>
      <c r="E256" s="866"/>
      <c r="F256" s="866"/>
      <c r="G256" s="867"/>
      <c r="H256" s="867"/>
      <c r="I256" s="867"/>
      <c r="J256" s="867"/>
      <c r="K256" s="867"/>
      <c r="L256" s="867"/>
      <c r="M256" s="867"/>
      <c r="N256" s="866"/>
      <c r="O256" s="906"/>
      <c r="P256" s="906"/>
      <c r="Q256" s="867"/>
      <c r="R256" s="867"/>
      <c r="S256" s="867"/>
      <c r="T256" s="867"/>
      <c r="U256" s="867"/>
      <c r="V256" s="867"/>
      <c r="W256" s="867"/>
      <c r="X256" s="867"/>
      <c r="Y256" s="867"/>
      <c r="Z256" s="867"/>
      <c r="AA256" s="867"/>
      <c r="AB256" s="867"/>
      <c r="AC256" s="867"/>
      <c r="AD256" s="867"/>
      <c r="AE256" s="867"/>
      <c r="AF256" s="867"/>
      <c r="AG256" s="867"/>
      <c r="AH256" s="874"/>
    </row>
    <row r="257" ht="17.25" customHeight="1">
      <c r="A257" s="867"/>
      <c r="B257" s="867"/>
      <c r="C257" s="867"/>
      <c r="D257" s="867"/>
      <c r="E257" s="866"/>
      <c r="F257" s="866"/>
      <c r="G257" s="867"/>
      <c r="H257" s="867"/>
      <c r="I257" s="867"/>
      <c r="J257" s="867"/>
      <c r="K257" s="867"/>
      <c r="L257" s="867"/>
      <c r="M257" s="867"/>
      <c r="N257" s="866"/>
      <c r="O257" s="906"/>
      <c r="P257" s="906"/>
      <c r="Q257" s="867"/>
      <c r="R257" s="867"/>
      <c r="S257" s="867"/>
      <c r="T257" s="867"/>
      <c r="U257" s="867"/>
      <c r="V257" s="867"/>
      <c r="W257" s="867"/>
      <c r="X257" s="867"/>
      <c r="Y257" s="867"/>
      <c r="Z257" s="867"/>
      <c r="AA257" s="867"/>
      <c r="AB257" s="867"/>
      <c r="AC257" s="867"/>
      <c r="AD257" s="867"/>
      <c r="AE257" s="867"/>
      <c r="AF257" s="867"/>
      <c r="AG257" s="867"/>
      <c r="AH257" s="874"/>
    </row>
    <row r="258" ht="17.25" customHeight="1">
      <c r="A258" s="867"/>
      <c r="B258" s="867"/>
      <c r="C258" s="867"/>
      <c r="D258" s="867"/>
      <c r="E258" s="866"/>
      <c r="F258" s="866"/>
      <c r="G258" s="867"/>
      <c r="H258" s="867"/>
      <c r="I258" s="867"/>
      <c r="J258" s="867"/>
      <c r="K258" s="867"/>
      <c r="L258" s="867"/>
      <c r="M258" s="867"/>
      <c r="N258" s="866"/>
      <c r="O258" s="906"/>
      <c r="P258" s="906"/>
      <c r="Q258" s="867"/>
      <c r="R258" s="867"/>
      <c r="S258" s="867"/>
      <c r="T258" s="867"/>
      <c r="U258" s="867"/>
      <c r="V258" s="867"/>
      <c r="W258" s="867"/>
      <c r="X258" s="867"/>
      <c r="Y258" s="867"/>
      <c r="Z258" s="867"/>
      <c r="AA258" s="867"/>
      <c r="AB258" s="867"/>
      <c r="AC258" s="867"/>
      <c r="AD258" s="867"/>
      <c r="AE258" s="867"/>
      <c r="AF258" s="867"/>
      <c r="AG258" s="867"/>
      <c r="AH258" s="874"/>
    </row>
    <row r="259" ht="17.25" customHeight="1">
      <c r="A259" s="867"/>
      <c r="B259" s="867"/>
      <c r="C259" s="867"/>
      <c r="D259" s="867"/>
      <c r="E259" s="866"/>
      <c r="F259" s="866"/>
      <c r="G259" s="867"/>
      <c r="H259" s="867"/>
      <c r="I259" s="867"/>
      <c r="J259" s="867"/>
      <c r="K259" s="867"/>
      <c r="L259" s="867"/>
      <c r="M259" s="867"/>
      <c r="N259" s="866"/>
      <c r="O259" s="906"/>
      <c r="P259" s="906"/>
      <c r="Q259" s="867"/>
      <c r="R259" s="867"/>
      <c r="S259" s="867"/>
      <c r="T259" s="867"/>
      <c r="U259" s="867"/>
      <c r="V259" s="867"/>
      <c r="W259" s="867"/>
      <c r="X259" s="867"/>
      <c r="Y259" s="867"/>
      <c r="Z259" s="867"/>
      <c r="AA259" s="867"/>
      <c r="AB259" s="867"/>
      <c r="AC259" s="867"/>
      <c r="AD259" s="867"/>
      <c r="AE259" s="867"/>
      <c r="AF259" s="867"/>
      <c r="AG259" s="867"/>
      <c r="AH259" s="874"/>
    </row>
    <row r="260" ht="17.25" customHeight="1">
      <c r="A260" s="867"/>
      <c r="B260" s="867"/>
      <c r="C260" s="867"/>
      <c r="D260" s="867"/>
      <c r="E260" s="866"/>
      <c r="F260" s="866"/>
      <c r="G260" s="867"/>
      <c r="H260" s="867"/>
      <c r="I260" s="867"/>
      <c r="J260" s="867"/>
      <c r="K260" s="867"/>
      <c r="L260" s="867"/>
      <c r="M260" s="867"/>
      <c r="N260" s="866"/>
      <c r="O260" s="906"/>
      <c r="P260" s="906"/>
      <c r="Q260" s="867"/>
      <c r="R260" s="867"/>
      <c r="S260" s="867"/>
      <c r="T260" s="867"/>
      <c r="U260" s="867"/>
      <c r="V260" s="867"/>
      <c r="W260" s="867"/>
      <c r="X260" s="867"/>
      <c r="Y260" s="867"/>
      <c r="Z260" s="867"/>
      <c r="AA260" s="867"/>
      <c r="AB260" s="867"/>
      <c r="AC260" s="867"/>
      <c r="AD260" s="867"/>
      <c r="AE260" s="867"/>
      <c r="AF260" s="867"/>
      <c r="AG260" s="867"/>
      <c r="AH260" s="874"/>
    </row>
    <row r="261" ht="17.25" customHeight="1">
      <c r="A261" s="867"/>
      <c r="B261" s="867"/>
      <c r="C261" s="867"/>
      <c r="D261" s="867"/>
      <c r="E261" s="866"/>
      <c r="F261" s="866"/>
      <c r="G261" s="867"/>
      <c r="H261" s="867"/>
      <c r="I261" s="867"/>
      <c r="J261" s="867"/>
      <c r="K261" s="867"/>
      <c r="L261" s="867"/>
      <c r="M261" s="867"/>
      <c r="N261" s="866"/>
      <c r="O261" s="906"/>
      <c r="P261" s="906"/>
      <c r="Q261" s="867"/>
      <c r="R261" s="867"/>
      <c r="S261" s="867"/>
      <c r="T261" s="867"/>
      <c r="U261" s="867"/>
      <c r="V261" s="867"/>
      <c r="W261" s="867"/>
      <c r="X261" s="867"/>
      <c r="Y261" s="867"/>
      <c r="Z261" s="867"/>
      <c r="AA261" s="867"/>
      <c r="AB261" s="867"/>
      <c r="AC261" s="867"/>
      <c r="AD261" s="867"/>
      <c r="AE261" s="867"/>
      <c r="AF261" s="867"/>
      <c r="AG261" s="867"/>
      <c r="AH261" s="874"/>
    </row>
    <row r="262" ht="17.25" customHeight="1">
      <c r="A262" s="867"/>
      <c r="B262" s="867"/>
      <c r="C262" s="867"/>
      <c r="D262" s="867"/>
      <c r="E262" s="866"/>
      <c r="F262" s="866"/>
      <c r="G262" s="867"/>
      <c r="H262" s="867"/>
      <c r="I262" s="867"/>
      <c r="J262" s="867"/>
      <c r="K262" s="867"/>
      <c r="L262" s="867"/>
      <c r="M262" s="867"/>
      <c r="N262" s="866"/>
      <c r="O262" s="906"/>
      <c r="P262" s="906"/>
      <c r="Q262" s="867"/>
      <c r="R262" s="867"/>
      <c r="S262" s="867"/>
      <c r="T262" s="867"/>
      <c r="U262" s="867"/>
      <c r="V262" s="867"/>
      <c r="W262" s="867"/>
      <c r="X262" s="867"/>
      <c r="Y262" s="867"/>
      <c r="Z262" s="867"/>
      <c r="AA262" s="867"/>
      <c r="AB262" s="867"/>
      <c r="AC262" s="867"/>
      <c r="AD262" s="867"/>
      <c r="AE262" s="867"/>
      <c r="AF262" s="867"/>
      <c r="AG262" s="867"/>
      <c r="AH262" s="874"/>
    </row>
    <row r="263" ht="17.25" customHeight="1">
      <c r="A263" s="867"/>
      <c r="B263" s="867"/>
      <c r="C263" s="867"/>
      <c r="D263" s="867"/>
      <c r="E263" s="866"/>
      <c r="F263" s="866"/>
      <c r="G263" s="867"/>
      <c r="H263" s="867"/>
      <c r="I263" s="867"/>
      <c r="J263" s="867"/>
      <c r="K263" s="867"/>
      <c r="L263" s="867"/>
      <c r="M263" s="867"/>
      <c r="N263" s="866"/>
      <c r="O263" s="906"/>
      <c r="P263" s="906"/>
      <c r="Q263" s="867"/>
      <c r="R263" s="867"/>
      <c r="S263" s="867"/>
      <c r="T263" s="867"/>
      <c r="U263" s="867"/>
      <c r="V263" s="867"/>
      <c r="W263" s="867"/>
      <c r="X263" s="867"/>
      <c r="Y263" s="867"/>
      <c r="Z263" s="867"/>
      <c r="AA263" s="867"/>
      <c r="AB263" s="867"/>
      <c r="AC263" s="867"/>
      <c r="AD263" s="867"/>
      <c r="AE263" s="867"/>
      <c r="AF263" s="867"/>
      <c r="AG263" s="867"/>
      <c r="AH263" s="874"/>
    </row>
    <row r="264" ht="17.25" customHeight="1">
      <c r="A264" s="867"/>
      <c r="B264" s="867"/>
      <c r="C264" s="867"/>
      <c r="D264" s="867"/>
      <c r="E264" s="866"/>
      <c r="F264" s="866"/>
      <c r="G264" s="867"/>
      <c r="H264" s="867"/>
      <c r="I264" s="867"/>
      <c r="J264" s="867"/>
      <c r="K264" s="867"/>
      <c r="L264" s="867"/>
      <c r="M264" s="867"/>
      <c r="N264" s="866"/>
      <c r="O264" s="906"/>
      <c r="P264" s="906"/>
      <c r="Q264" s="867"/>
      <c r="R264" s="867"/>
      <c r="S264" s="867"/>
      <c r="T264" s="867"/>
      <c r="U264" s="867"/>
      <c r="V264" s="867"/>
      <c r="W264" s="867"/>
      <c r="X264" s="867"/>
      <c r="Y264" s="867"/>
      <c r="Z264" s="867"/>
      <c r="AA264" s="867"/>
      <c r="AB264" s="867"/>
      <c r="AC264" s="867"/>
      <c r="AD264" s="867"/>
      <c r="AE264" s="867"/>
      <c r="AF264" s="867"/>
      <c r="AG264" s="867"/>
      <c r="AH264" s="874"/>
    </row>
    <row r="265" ht="17.25" customHeight="1">
      <c r="A265" s="867"/>
      <c r="B265" s="867"/>
      <c r="C265" s="867"/>
      <c r="D265" s="867"/>
      <c r="E265" s="866"/>
      <c r="F265" s="866"/>
      <c r="G265" s="867"/>
      <c r="H265" s="867"/>
      <c r="I265" s="867"/>
      <c r="J265" s="867"/>
      <c r="K265" s="867"/>
      <c r="L265" s="867"/>
      <c r="M265" s="867"/>
      <c r="N265" s="866"/>
      <c r="O265" s="906"/>
      <c r="P265" s="906"/>
      <c r="Q265" s="867"/>
      <c r="R265" s="867"/>
      <c r="S265" s="867"/>
      <c r="T265" s="867"/>
      <c r="U265" s="867"/>
      <c r="V265" s="867"/>
      <c r="W265" s="867"/>
      <c r="X265" s="867"/>
      <c r="Y265" s="867"/>
      <c r="Z265" s="867"/>
      <c r="AA265" s="867"/>
      <c r="AB265" s="867"/>
      <c r="AC265" s="867"/>
      <c r="AD265" s="867"/>
      <c r="AE265" s="867"/>
      <c r="AF265" s="867"/>
      <c r="AG265" s="867"/>
      <c r="AH265" s="874"/>
    </row>
    <row r="266" ht="17.25" customHeight="1">
      <c r="A266" s="867"/>
      <c r="B266" s="867"/>
      <c r="C266" s="867"/>
      <c r="D266" s="867"/>
      <c r="E266" s="866"/>
      <c r="F266" s="866"/>
      <c r="G266" s="867"/>
      <c r="H266" s="867"/>
      <c r="I266" s="867"/>
      <c r="J266" s="867"/>
      <c r="K266" s="867"/>
      <c r="L266" s="867"/>
      <c r="M266" s="867"/>
      <c r="N266" s="866"/>
      <c r="O266" s="906"/>
      <c r="P266" s="906"/>
      <c r="Q266" s="867"/>
      <c r="R266" s="867"/>
      <c r="S266" s="867"/>
      <c r="T266" s="867"/>
      <c r="U266" s="867"/>
      <c r="V266" s="867"/>
      <c r="W266" s="867"/>
      <c r="X266" s="867"/>
      <c r="Y266" s="867"/>
      <c r="Z266" s="867"/>
      <c r="AA266" s="867"/>
      <c r="AB266" s="867"/>
      <c r="AC266" s="867"/>
      <c r="AD266" s="867"/>
      <c r="AE266" s="867"/>
      <c r="AF266" s="867"/>
      <c r="AG266" s="867"/>
      <c r="AH266" s="874"/>
    </row>
    <row r="267" ht="17.25" customHeight="1">
      <c r="A267" s="867"/>
      <c r="B267" s="867"/>
      <c r="C267" s="867"/>
      <c r="D267" s="867"/>
      <c r="E267" s="866"/>
      <c r="F267" s="866"/>
      <c r="G267" s="867"/>
      <c r="H267" s="867"/>
      <c r="I267" s="867"/>
      <c r="J267" s="867"/>
      <c r="K267" s="867"/>
      <c r="L267" s="867"/>
      <c r="M267" s="867"/>
      <c r="N267" s="866"/>
      <c r="O267" s="906"/>
      <c r="P267" s="906"/>
      <c r="Q267" s="867"/>
      <c r="R267" s="867"/>
      <c r="S267" s="867"/>
      <c r="T267" s="867"/>
      <c r="U267" s="867"/>
      <c r="V267" s="867"/>
      <c r="W267" s="867"/>
      <c r="X267" s="867"/>
      <c r="Y267" s="867"/>
      <c r="Z267" s="867"/>
      <c r="AA267" s="867"/>
      <c r="AB267" s="867"/>
      <c r="AC267" s="867"/>
      <c r="AD267" s="867"/>
      <c r="AE267" s="867"/>
      <c r="AF267" s="867"/>
      <c r="AG267" s="867"/>
      <c r="AH267" s="874"/>
    </row>
    <row r="268" ht="17.25" customHeight="1">
      <c r="A268" s="867"/>
      <c r="B268" s="867"/>
      <c r="C268" s="867"/>
      <c r="D268" s="867"/>
      <c r="E268" s="866"/>
      <c r="F268" s="866"/>
      <c r="G268" s="867"/>
      <c r="H268" s="867"/>
      <c r="I268" s="867"/>
      <c r="J268" s="867"/>
      <c r="K268" s="867"/>
      <c r="L268" s="867"/>
      <c r="M268" s="867"/>
      <c r="N268" s="866"/>
      <c r="O268" s="906"/>
      <c r="P268" s="906"/>
      <c r="Q268" s="867"/>
      <c r="R268" s="867"/>
      <c r="S268" s="867"/>
      <c r="T268" s="867"/>
      <c r="U268" s="867"/>
      <c r="V268" s="867"/>
      <c r="W268" s="867"/>
      <c r="X268" s="867"/>
      <c r="Y268" s="867"/>
      <c r="Z268" s="867"/>
      <c r="AA268" s="867"/>
      <c r="AB268" s="867"/>
      <c r="AC268" s="867"/>
      <c r="AD268" s="867"/>
      <c r="AE268" s="867"/>
      <c r="AF268" s="867"/>
      <c r="AG268" s="867"/>
      <c r="AH268" s="874"/>
    </row>
    <row r="269" ht="17.25" customHeight="1">
      <c r="A269" s="867"/>
      <c r="B269" s="867"/>
      <c r="C269" s="867"/>
      <c r="D269" s="867"/>
      <c r="E269" s="866"/>
      <c r="F269" s="866"/>
      <c r="G269" s="867"/>
      <c r="H269" s="867"/>
      <c r="I269" s="867"/>
      <c r="J269" s="867"/>
      <c r="K269" s="867"/>
      <c r="L269" s="867"/>
      <c r="M269" s="867"/>
      <c r="N269" s="866"/>
      <c r="O269" s="906"/>
      <c r="P269" s="906"/>
      <c r="Q269" s="867"/>
      <c r="R269" s="867"/>
      <c r="S269" s="867"/>
      <c r="T269" s="867"/>
      <c r="U269" s="867"/>
      <c r="V269" s="867"/>
      <c r="W269" s="867"/>
      <c r="X269" s="867"/>
      <c r="Y269" s="867"/>
      <c r="Z269" s="867"/>
      <c r="AA269" s="867"/>
      <c r="AB269" s="867"/>
      <c r="AC269" s="867"/>
      <c r="AD269" s="867"/>
      <c r="AE269" s="867"/>
      <c r="AF269" s="867"/>
      <c r="AG269" s="867"/>
      <c r="AH269" s="874"/>
    </row>
    <row r="270" ht="17.25" customHeight="1">
      <c r="A270" s="867"/>
      <c r="B270" s="867"/>
      <c r="C270" s="867"/>
      <c r="D270" s="867"/>
      <c r="E270" s="866"/>
      <c r="F270" s="866"/>
      <c r="G270" s="867"/>
      <c r="H270" s="867"/>
      <c r="I270" s="867"/>
      <c r="J270" s="867"/>
      <c r="K270" s="867"/>
      <c r="L270" s="867"/>
      <c r="M270" s="867"/>
      <c r="N270" s="866"/>
      <c r="O270" s="906"/>
      <c r="P270" s="906"/>
      <c r="Q270" s="867"/>
      <c r="R270" s="867"/>
      <c r="S270" s="867"/>
      <c r="T270" s="867"/>
      <c r="U270" s="867"/>
      <c r="V270" s="867"/>
      <c r="W270" s="867"/>
      <c r="X270" s="867"/>
      <c r="Y270" s="867"/>
      <c r="Z270" s="867"/>
      <c r="AA270" s="867"/>
      <c r="AB270" s="867"/>
      <c r="AC270" s="867"/>
      <c r="AD270" s="867"/>
      <c r="AE270" s="867"/>
      <c r="AF270" s="867"/>
      <c r="AG270" s="867"/>
      <c r="AH270" s="874"/>
    </row>
    <row r="271" ht="17.25" customHeight="1">
      <c r="A271" s="867"/>
      <c r="B271" s="867"/>
      <c r="C271" s="867"/>
      <c r="D271" s="867"/>
      <c r="E271" s="866"/>
      <c r="F271" s="866"/>
      <c r="G271" s="867"/>
      <c r="H271" s="867"/>
      <c r="I271" s="867"/>
      <c r="J271" s="867"/>
      <c r="K271" s="867"/>
      <c r="L271" s="867"/>
      <c r="M271" s="867"/>
      <c r="N271" s="866"/>
      <c r="O271" s="906"/>
      <c r="P271" s="906"/>
      <c r="Q271" s="867"/>
      <c r="R271" s="867"/>
      <c r="S271" s="867"/>
      <c r="T271" s="867"/>
      <c r="U271" s="867"/>
      <c r="V271" s="867"/>
      <c r="W271" s="867"/>
      <c r="X271" s="867"/>
      <c r="Y271" s="867"/>
      <c r="Z271" s="867"/>
      <c r="AA271" s="867"/>
      <c r="AB271" s="867"/>
      <c r="AC271" s="867"/>
      <c r="AD271" s="867"/>
      <c r="AE271" s="867"/>
      <c r="AF271" s="867"/>
      <c r="AG271" s="867"/>
      <c r="AH271" s="874"/>
    </row>
    <row r="272" ht="17.25" customHeight="1">
      <c r="A272" s="867"/>
      <c r="B272" s="867"/>
      <c r="C272" s="867"/>
      <c r="D272" s="867"/>
      <c r="E272" s="866"/>
      <c r="F272" s="866"/>
      <c r="G272" s="867"/>
      <c r="H272" s="867"/>
      <c r="I272" s="867"/>
      <c r="J272" s="867"/>
      <c r="K272" s="867"/>
      <c r="L272" s="867"/>
      <c r="M272" s="867"/>
      <c r="N272" s="866"/>
      <c r="O272" s="906"/>
      <c r="P272" s="906"/>
      <c r="Q272" s="867"/>
      <c r="R272" s="867"/>
      <c r="S272" s="867"/>
      <c r="T272" s="867"/>
      <c r="U272" s="867"/>
      <c r="V272" s="867"/>
      <c r="W272" s="867"/>
      <c r="X272" s="867"/>
      <c r="Y272" s="867"/>
      <c r="Z272" s="867"/>
      <c r="AA272" s="867"/>
      <c r="AB272" s="867"/>
      <c r="AC272" s="867"/>
      <c r="AD272" s="867"/>
      <c r="AE272" s="867"/>
      <c r="AF272" s="867"/>
      <c r="AG272" s="867"/>
      <c r="AH272" s="874"/>
    </row>
    <row r="273" ht="17.25" customHeight="1">
      <c r="A273" s="867"/>
      <c r="B273" s="867"/>
      <c r="C273" s="867"/>
      <c r="D273" s="867"/>
      <c r="E273" s="866"/>
      <c r="F273" s="866"/>
      <c r="G273" s="867"/>
      <c r="H273" s="867"/>
      <c r="I273" s="867"/>
      <c r="J273" s="867"/>
      <c r="K273" s="867"/>
      <c r="L273" s="867"/>
      <c r="M273" s="867"/>
      <c r="N273" s="866"/>
      <c r="O273" s="906"/>
      <c r="P273" s="906"/>
      <c r="Q273" s="867"/>
      <c r="R273" s="867"/>
      <c r="S273" s="867"/>
      <c r="T273" s="867"/>
      <c r="U273" s="867"/>
      <c r="V273" s="867"/>
      <c r="W273" s="867"/>
      <c r="X273" s="867"/>
      <c r="Y273" s="867"/>
      <c r="Z273" s="867"/>
      <c r="AA273" s="867"/>
      <c r="AB273" s="867"/>
      <c r="AC273" s="867"/>
      <c r="AD273" s="867"/>
      <c r="AE273" s="867"/>
      <c r="AF273" s="867"/>
      <c r="AG273" s="867"/>
      <c r="AH273" s="874"/>
    </row>
    <row r="274" ht="17.25" customHeight="1">
      <c r="A274" s="867"/>
      <c r="B274" s="867"/>
      <c r="C274" s="867"/>
      <c r="D274" s="867"/>
      <c r="E274" s="866"/>
      <c r="F274" s="866"/>
      <c r="G274" s="867"/>
      <c r="H274" s="867"/>
      <c r="I274" s="867"/>
      <c r="J274" s="867"/>
      <c r="K274" s="867"/>
      <c r="L274" s="867"/>
      <c r="M274" s="867"/>
      <c r="N274" s="866"/>
      <c r="O274" s="906"/>
      <c r="P274" s="906"/>
      <c r="Q274" s="867"/>
      <c r="R274" s="867"/>
      <c r="S274" s="867"/>
      <c r="T274" s="867"/>
      <c r="U274" s="867"/>
      <c r="V274" s="867"/>
      <c r="W274" s="867"/>
      <c r="X274" s="867"/>
      <c r="Y274" s="867"/>
      <c r="Z274" s="867"/>
      <c r="AA274" s="867"/>
      <c r="AB274" s="867"/>
      <c r="AC274" s="867"/>
      <c r="AD274" s="867"/>
      <c r="AE274" s="867"/>
      <c r="AF274" s="867"/>
      <c r="AG274" s="867"/>
      <c r="AH274" s="874"/>
    </row>
    <row r="275" ht="17.25" customHeight="1">
      <c r="A275" s="867"/>
      <c r="B275" s="867"/>
      <c r="C275" s="867"/>
      <c r="D275" s="867"/>
      <c r="E275" s="866"/>
      <c r="F275" s="866"/>
      <c r="G275" s="867"/>
      <c r="H275" s="867"/>
      <c r="I275" s="867"/>
      <c r="J275" s="867"/>
      <c r="K275" s="867"/>
      <c r="L275" s="867"/>
      <c r="M275" s="867"/>
      <c r="N275" s="866"/>
      <c r="O275" s="906"/>
      <c r="P275" s="906"/>
      <c r="Q275" s="867"/>
      <c r="R275" s="867"/>
      <c r="S275" s="867"/>
      <c r="T275" s="867"/>
      <c r="U275" s="867"/>
      <c r="V275" s="867"/>
      <c r="W275" s="867"/>
      <c r="X275" s="867"/>
      <c r="Y275" s="867"/>
      <c r="Z275" s="867"/>
      <c r="AA275" s="867"/>
      <c r="AB275" s="867"/>
      <c r="AC275" s="867"/>
      <c r="AD275" s="867"/>
      <c r="AE275" s="867"/>
      <c r="AF275" s="867"/>
      <c r="AG275" s="867"/>
      <c r="AH275" s="874"/>
    </row>
    <row r="276" ht="17.25" customHeight="1">
      <c r="A276" s="867"/>
      <c r="B276" s="867"/>
      <c r="C276" s="867"/>
      <c r="D276" s="867"/>
      <c r="E276" s="866"/>
      <c r="F276" s="866"/>
      <c r="G276" s="867"/>
      <c r="H276" s="867"/>
      <c r="I276" s="867"/>
      <c r="J276" s="867"/>
      <c r="K276" s="867"/>
      <c r="L276" s="867"/>
      <c r="M276" s="867"/>
      <c r="N276" s="866"/>
      <c r="O276" s="906"/>
      <c r="P276" s="906"/>
      <c r="Q276" s="867"/>
      <c r="R276" s="867"/>
      <c r="S276" s="867"/>
      <c r="T276" s="867"/>
      <c r="U276" s="867"/>
      <c r="V276" s="867"/>
      <c r="W276" s="867"/>
      <c r="X276" s="867"/>
      <c r="Y276" s="867"/>
      <c r="Z276" s="867"/>
      <c r="AA276" s="867"/>
      <c r="AB276" s="867"/>
      <c r="AC276" s="867"/>
      <c r="AD276" s="867"/>
      <c r="AE276" s="867"/>
      <c r="AF276" s="867"/>
      <c r="AG276" s="867"/>
      <c r="AH276" s="874"/>
    </row>
    <row r="277" ht="17.25" customHeight="1">
      <c r="A277" s="867"/>
      <c r="B277" s="867"/>
      <c r="C277" s="867"/>
      <c r="D277" s="867"/>
      <c r="E277" s="866"/>
      <c r="F277" s="866"/>
      <c r="G277" s="867"/>
      <c r="H277" s="867"/>
      <c r="I277" s="867"/>
      <c r="J277" s="867"/>
      <c r="K277" s="867"/>
      <c r="L277" s="867"/>
      <c r="M277" s="867"/>
      <c r="N277" s="866"/>
      <c r="O277" s="906"/>
      <c r="P277" s="906"/>
      <c r="Q277" s="867"/>
      <c r="R277" s="867"/>
      <c r="S277" s="867"/>
      <c r="T277" s="867"/>
      <c r="U277" s="867"/>
      <c r="V277" s="867"/>
      <c r="W277" s="867"/>
      <c r="X277" s="867"/>
      <c r="Y277" s="867"/>
      <c r="Z277" s="867"/>
      <c r="AA277" s="867"/>
      <c r="AB277" s="867"/>
      <c r="AC277" s="867"/>
      <c r="AD277" s="867"/>
      <c r="AE277" s="867"/>
      <c r="AF277" s="867"/>
      <c r="AG277" s="867"/>
      <c r="AH277" s="874"/>
    </row>
    <row r="278" ht="17.25" customHeight="1">
      <c r="A278" s="867"/>
      <c r="B278" s="867"/>
      <c r="C278" s="867"/>
      <c r="D278" s="867"/>
      <c r="E278" s="866"/>
      <c r="F278" s="866"/>
      <c r="G278" s="867"/>
      <c r="H278" s="867"/>
      <c r="I278" s="867"/>
      <c r="J278" s="867"/>
      <c r="K278" s="867"/>
      <c r="L278" s="867"/>
      <c r="M278" s="867"/>
      <c r="N278" s="866"/>
      <c r="O278" s="906"/>
      <c r="P278" s="906"/>
      <c r="Q278" s="867"/>
      <c r="R278" s="867"/>
      <c r="S278" s="867"/>
      <c r="T278" s="867"/>
      <c r="U278" s="867"/>
      <c r="V278" s="867"/>
      <c r="W278" s="867"/>
      <c r="X278" s="867"/>
      <c r="Y278" s="867"/>
      <c r="Z278" s="867"/>
      <c r="AA278" s="867"/>
      <c r="AB278" s="867"/>
      <c r="AC278" s="867"/>
      <c r="AD278" s="867"/>
      <c r="AE278" s="867"/>
      <c r="AF278" s="867"/>
      <c r="AG278" s="867"/>
      <c r="AH278" s="874"/>
    </row>
    <row r="279" ht="17.25" customHeight="1">
      <c r="A279" s="867"/>
      <c r="B279" s="867"/>
      <c r="C279" s="867"/>
      <c r="D279" s="867"/>
      <c r="E279" s="866"/>
      <c r="F279" s="866"/>
      <c r="G279" s="867"/>
      <c r="H279" s="867"/>
      <c r="I279" s="867"/>
      <c r="J279" s="867"/>
      <c r="K279" s="867"/>
      <c r="L279" s="867"/>
      <c r="M279" s="867"/>
      <c r="N279" s="866"/>
      <c r="O279" s="906"/>
      <c r="P279" s="906"/>
      <c r="Q279" s="867"/>
      <c r="R279" s="867"/>
      <c r="S279" s="867"/>
      <c r="T279" s="867"/>
      <c r="U279" s="867"/>
      <c r="V279" s="867"/>
      <c r="W279" s="867"/>
      <c r="X279" s="867"/>
      <c r="Y279" s="867"/>
      <c r="Z279" s="867"/>
      <c r="AA279" s="867"/>
      <c r="AB279" s="867"/>
      <c r="AC279" s="867"/>
      <c r="AD279" s="867"/>
      <c r="AE279" s="867"/>
      <c r="AF279" s="867"/>
      <c r="AG279" s="867"/>
      <c r="AH279" s="874"/>
    </row>
    <row r="280" ht="17.25" customHeight="1">
      <c r="A280" s="867"/>
      <c r="B280" s="867"/>
      <c r="C280" s="867"/>
      <c r="D280" s="867"/>
      <c r="E280" s="866"/>
      <c r="F280" s="866"/>
      <c r="G280" s="867"/>
      <c r="H280" s="867"/>
      <c r="I280" s="867"/>
      <c r="J280" s="867"/>
      <c r="K280" s="867"/>
      <c r="L280" s="867"/>
      <c r="M280" s="867"/>
      <c r="N280" s="866"/>
      <c r="O280" s="906"/>
      <c r="P280" s="906"/>
      <c r="Q280" s="867"/>
      <c r="R280" s="867"/>
      <c r="S280" s="867"/>
      <c r="T280" s="867"/>
      <c r="U280" s="867"/>
      <c r="V280" s="867"/>
      <c r="W280" s="867"/>
      <c r="X280" s="867"/>
      <c r="Y280" s="867"/>
      <c r="Z280" s="867"/>
      <c r="AA280" s="867"/>
      <c r="AB280" s="867"/>
      <c r="AC280" s="867"/>
      <c r="AD280" s="867"/>
      <c r="AE280" s="867"/>
      <c r="AF280" s="867"/>
      <c r="AG280" s="867"/>
      <c r="AH280" s="874"/>
    </row>
    <row r="281" ht="17.25" customHeight="1">
      <c r="A281" s="867"/>
      <c r="B281" s="867"/>
      <c r="C281" s="867"/>
      <c r="D281" s="867"/>
      <c r="E281" s="866"/>
      <c r="F281" s="866"/>
      <c r="G281" s="867"/>
      <c r="H281" s="867"/>
      <c r="I281" s="867"/>
      <c r="J281" s="867"/>
      <c r="K281" s="867"/>
      <c r="L281" s="867"/>
      <c r="M281" s="867"/>
      <c r="N281" s="866"/>
      <c r="O281" s="906"/>
      <c r="P281" s="906"/>
      <c r="Q281" s="867"/>
      <c r="R281" s="867"/>
      <c r="S281" s="867"/>
      <c r="T281" s="867"/>
      <c r="U281" s="867"/>
      <c r="V281" s="867"/>
      <c r="W281" s="867"/>
      <c r="X281" s="867"/>
      <c r="Y281" s="867"/>
      <c r="Z281" s="867"/>
      <c r="AA281" s="867"/>
      <c r="AB281" s="867"/>
      <c r="AC281" s="867"/>
      <c r="AD281" s="867"/>
      <c r="AE281" s="867"/>
      <c r="AF281" s="867"/>
      <c r="AG281" s="867"/>
      <c r="AH281" s="874"/>
    </row>
    <row r="282" ht="17.25" customHeight="1">
      <c r="A282" s="867"/>
      <c r="B282" s="867"/>
      <c r="C282" s="867"/>
      <c r="D282" s="867"/>
      <c r="E282" s="866"/>
      <c r="F282" s="866"/>
      <c r="G282" s="867"/>
      <c r="H282" s="867"/>
      <c r="I282" s="867"/>
      <c r="J282" s="867"/>
      <c r="K282" s="867"/>
      <c r="L282" s="867"/>
      <c r="M282" s="867"/>
      <c r="N282" s="866"/>
      <c r="O282" s="906"/>
      <c r="P282" s="906"/>
      <c r="Q282" s="867"/>
      <c r="R282" s="867"/>
      <c r="S282" s="867"/>
      <c r="T282" s="867"/>
      <c r="U282" s="867"/>
      <c r="V282" s="867"/>
      <c r="W282" s="867"/>
      <c r="X282" s="867"/>
      <c r="Y282" s="867"/>
      <c r="Z282" s="867"/>
      <c r="AA282" s="867"/>
      <c r="AB282" s="867"/>
      <c r="AC282" s="867"/>
      <c r="AD282" s="867"/>
      <c r="AE282" s="867"/>
      <c r="AF282" s="867"/>
      <c r="AG282" s="867"/>
      <c r="AH282" s="874"/>
    </row>
    <row r="283" ht="17.25" customHeight="1">
      <c r="A283" s="867"/>
      <c r="B283" s="867"/>
      <c r="C283" s="867"/>
      <c r="D283" s="867"/>
      <c r="E283" s="866"/>
      <c r="F283" s="866"/>
      <c r="G283" s="867"/>
      <c r="H283" s="867"/>
      <c r="I283" s="867"/>
      <c r="J283" s="867"/>
      <c r="K283" s="867"/>
      <c r="L283" s="867"/>
      <c r="M283" s="867"/>
      <c r="N283" s="866"/>
      <c r="O283" s="906"/>
      <c r="P283" s="906"/>
      <c r="Q283" s="867"/>
      <c r="R283" s="867"/>
      <c r="S283" s="867"/>
      <c r="T283" s="867"/>
      <c r="U283" s="867"/>
      <c r="V283" s="867"/>
      <c r="W283" s="867"/>
      <c r="X283" s="867"/>
      <c r="Y283" s="867"/>
      <c r="Z283" s="867"/>
      <c r="AA283" s="867"/>
      <c r="AB283" s="867"/>
      <c r="AC283" s="867"/>
      <c r="AD283" s="867"/>
      <c r="AE283" s="867"/>
      <c r="AF283" s="867"/>
      <c r="AG283" s="867"/>
      <c r="AH283" s="874"/>
    </row>
    <row r="284" ht="17.25" customHeight="1">
      <c r="A284" s="867"/>
      <c r="B284" s="867"/>
      <c r="C284" s="867"/>
      <c r="D284" s="867"/>
      <c r="E284" s="866"/>
      <c r="F284" s="866"/>
      <c r="G284" s="867"/>
      <c r="H284" s="867"/>
      <c r="I284" s="867"/>
      <c r="J284" s="867"/>
      <c r="K284" s="867"/>
      <c r="L284" s="867"/>
      <c r="M284" s="867"/>
      <c r="N284" s="866"/>
      <c r="O284" s="906"/>
      <c r="P284" s="906"/>
      <c r="Q284" s="867"/>
      <c r="R284" s="867"/>
      <c r="S284" s="867"/>
      <c r="T284" s="867"/>
      <c r="U284" s="867"/>
      <c r="V284" s="867"/>
      <c r="W284" s="867"/>
      <c r="X284" s="867"/>
      <c r="Y284" s="867"/>
      <c r="Z284" s="867"/>
      <c r="AA284" s="867"/>
      <c r="AB284" s="867"/>
      <c r="AC284" s="867"/>
      <c r="AD284" s="867"/>
      <c r="AE284" s="867"/>
      <c r="AF284" s="867"/>
      <c r="AG284" s="867"/>
      <c r="AH284" s="874"/>
    </row>
    <row r="285" ht="17.25" customHeight="1">
      <c r="A285" s="867"/>
      <c r="B285" s="867"/>
      <c r="C285" s="867"/>
      <c r="D285" s="867"/>
      <c r="E285" s="866"/>
      <c r="F285" s="866"/>
      <c r="G285" s="867"/>
      <c r="H285" s="867"/>
      <c r="I285" s="867"/>
      <c r="J285" s="867"/>
      <c r="K285" s="867"/>
      <c r="L285" s="867"/>
      <c r="M285" s="867"/>
      <c r="N285" s="866"/>
      <c r="O285" s="906"/>
      <c r="P285" s="906"/>
      <c r="Q285" s="867"/>
      <c r="R285" s="867"/>
      <c r="S285" s="867"/>
      <c r="T285" s="867"/>
      <c r="U285" s="867"/>
      <c r="V285" s="867"/>
      <c r="W285" s="867"/>
      <c r="X285" s="867"/>
      <c r="Y285" s="867"/>
      <c r="Z285" s="867"/>
      <c r="AA285" s="867"/>
      <c r="AB285" s="867"/>
      <c r="AC285" s="867"/>
      <c r="AD285" s="867"/>
      <c r="AE285" s="867"/>
      <c r="AF285" s="867"/>
      <c r="AG285" s="867"/>
      <c r="AH285" s="874"/>
    </row>
    <row r="286" ht="17.25" customHeight="1">
      <c r="A286" s="867"/>
      <c r="B286" s="867"/>
      <c r="C286" s="867"/>
      <c r="D286" s="867"/>
      <c r="E286" s="866"/>
      <c r="F286" s="866"/>
      <c r="G286" s="867"/>
      <c r="H286" s="867"/>
      <c r="I286" s="867"/>
      <c r="J286" s="867"/>
      <c r="K286" s="867"/>
      <c r="L286" s="867"/>
      <c r="M286" s="867"/>
      <c r="N286" s="866"/>
      <c r="O286" s="906"/>
      <c r="P286" s="906"/>
      <c r="Q286" s="867"/>
      <c r="R286" s="867"/>
      <c r="S286" s="867"/>
      <c r="T286" s="867"/>
      <c r="U286" s="867"/>
      <c r="V286" s="867"/>
      <c r="W286" s="867"/>
      <c r="X286" s="867"/>
      <c r="Y286" s="867"/>
      <c r="Z286" s="867"/>
      <c r="AA286" s="867"/>
      <c r="AB286" s="867"/>
      <c r="AC286" s="867"/>
      <c r="AD286" s="867"/>
      <c r="AE286" s="867"/>
      <c r="AF286" s="867"/>
      <c r="AG286" s="867"/>
      <c r="AH286" s="874"/>
    </row>
    <row r="287" ht="17.25" customHeight="1">
      <c r="A287" s="867"/>
      <c r="B287" s="867"/>
      <c r="C287" s="867"/>
      <c r="D287" s="867"/>
      <c r="E287" s="866"/>
      <c r="F287" s="866"/>
      <c r="G287" s="867"/>
      <c r="H287" s="867"/>
      <c r="I287" s="867"/>
      <c r="J287" s="867"/>
      <c r="K287" s="867"/>
      <c r="L287" s="867"/>
      <c r="M287" s="867"/>
      <c r="N287" s="866"/>
      <c r="O287" s="906"/>
      <c r="P287" s="906"/>
      <c r="Q287" s="867"/>
      <c r="R287" s="867"/>
      <c r="S287" s="867"/>
      <c r="T287" s="867"/>
      <c r="U287" s="867"/>
      <c r="V287" s="867"/>
      <c r="W287" s="867"/>
      <c r="X287" s="867"/>
      <c r="Y287" s="867"/>
      <c r="Z287" s="867"/>
      <c r="AA287" s="867"/>
      <c r="AB287" s="867"/>
      <c r="AC287" s="867"/>
      <c r="AD287" s="867"/>
      <c r="AE287" s="867"/>
      <c r="AF287" s="867"/>
      <c r="AG287" s="867"/>
      <c r="AH287" s="874"/>
    </row>
    <row r="288" ht="17.25" customHeight="1">
      <c r="A288" s="867"/>
      <c r="B288" s="867"/>
      <c r="C288" s="867"/>
      <c r="D288" s="867"/>
      <c r="E288" s="866"/>
      <c r="F288" s="866"/>
      <c r="G288" s="867"/>
      <c r="H288" s="867"/>
      <c r="I288" s="867"/>
      <c r="J288" s="867"/>
      <c r="K288" s="867"/>
      <c r="L288" s="867"/>
      <c r="M288" s="867"/>
      <c r="N288" s="866"/>
      <c r="O288" s="906"/>
      <c r="P288" s="906"/>
      <c r="Q288" s="867"/>
      <c r="R288" s="867"/>
      <c r="S288" s="867"/>
      <c r="T288" s="867"/>
      <c r="U288" s="867"/>
      <c r="V288" s="867"/>
      <c r="W288" s="867"/>
      <c r="X288" s="867"/>
      <c r="Y288" s="867"/>
      <c r="Z288" s="867"/>
      <c r="AA288" s="867"/>
      <c r="AB288" s="867"/>
      <c r="AC288" s="867"/>
      <c r="AD288" s="867"/>
      <c r="AE288" s="867"/>
      <c r="AF288" s="867"/>
      <c r="AG288" s="867"/>
      <c r="AH288" s="874"/>
    </row>
    <row r="289" ht="17.25" customHeight="1">
      <c r="A289" s="867"/>
      <c r="B289" s="867"/>
      <c r="C289" s="867"/>
      <c r="D289" s="867"/>
      <c r="E289" s="866"/>
      <c r="F289" s="866"/>
      <c r="G289" s="867"/>
      <c r="H289" s="867"/>
      <c r="I289" s="867"/>
      <c r="J289" s="867"/>
      <c r="K289" s="867"/>
      <c r="L289" s="867"/>
      <c r="M289" s="867"/>
      <c r="N289" s="866"/>
      <c r="O289" s="906"/>
      <c r="P289" s="906"/>
      <c r="Q289" s="867"/>
      <c r="R289" s="867"/>
      <c r="S289" s="867"/>
      <c r="T289" s="867"/>
      <c r="U289" s="867"/>
      <c r="V289" s="867"/>
      <c r="W289" s="867"/>
      <c r="X289" s="867"/>
      <c r="Y289" s="867"/>
      <c r="Z289" s="867"/>
      <c r="AA289" s="867"/>
      <c r="AB289" s="867"/>
      <c r="AC289" s="867"/>
      <c r="AD289" s="867"/>
      <c r="AE289" s="867"/>
      <c r="AF289" s="867"/>
      <c r="AG289" s="867"/>
      <c r="AH289" s="874"/>
    </row>
    <row r="290" ht="17.25" customHeight="1">
      <c r="A290" s="867"/>
      <c r="B290" s="867"/>
      <c r="C290" s="867"/>
      <c r="D290" s="867"/>
      <c r="E290" s="866"/>
      <c r="F290" s="866"/>
      <c r="G290" s="867"/>
      <c r="H290" s="867"/>
      <c r="I290" s="867"/>
      <c r="J290" s="867"/>
      <c r="K290" s="867"/>
      <c r="L290" s="867"/>
      <c r="M290" s="867"/>
      <c r="N290" s="866"/>
      <c r="O290" s="906"/>
      <c r="P290" s="906"/>
      <c r="Q290" s="867"/>
      <c r="R290" s="867"/>
      <c r="S290" s="867"/>
      <c r="T290" s="867"/>
      <c r="U290" s="867"/>
      <c r="V290" s="867"/>
      <c r="W290" s="867"/>
      <c r="X290" s="867"/>
      <c r="Y290" s="867"/>
      <c r="Z290" s="867"/>
      <c r="AA290" s="867"/>
      <c r="AB290" s="867"/>
      <c r="AC290" s="867"/>
      <c r="AD290" s="867"/>
      <c r="AE290" s="867"/>
      <c r="AF290" s="867"/>
      <c r="AG290" s="867"/>
      <c r="AH290" s="874"/>
    </row>
    <row r="291" ht="17.25" customHeight="1">
      <c r="A291" s="867"/>
      <c r="B291" s="867"/>
      <c r="C291" s="867"/>
      <c r="D291" s="867"/>
      <c r="E291" s="866"/>
      <c r="F291" s="866"/>
      <c r="G291" s="867"/>
      <c r="H291" s="867"/>
      <c r="I291" s="867"/>
      <c r="J291" s="867"/>
      <c r="K291" s="867"/>
      <c r="L291" s="867"/>
      <c r="M291" s="867"/>
      <c r="N291" s="866"/>
      <c r="O291" s="906"/>
      <c r="P291" s="906"/>
      <c r="Q291" s="867"/>
      <c r="R291" s="867"/>
      <c r="S291" s="867"/>
      <c r="T291" s="867"/>
      <c r="U291" s="867"/>
      <c r="V291" s="867"/>
      <c r="W291" s="867"/>
      <c r="X291" s="867"/>
      <c r="Y291" s="867"/>
      <c r="Z291" s="867"/>
      <c r="AA291" s="867"/>
      <c r="AB291" s="867"/>
      <c r="AC291" s="867"/>
      <c r="AD291" s="867"/>
      <c r="AE291" s="867"/>
      <c r="AF291" s="867"/>
      <c r="AG291" s="867"/>
      <c r="AH291" s="874"/>
    </row>
    <row r="292" ht="17.25" customHeight="1">
      <c r="A292" s="867"/>
      <c r="B292" s="867"/>
      <c r="C292" s="867"/>
      <c r="D292" s="867"/>
      <c r="E292" s="866"/>
      <c r="F292" s="866"/>
      <c r="G292" s="867"/>
      <c r="H292" s="867"/>
      <c r="I292" s="867"/>
      <c r="J292" s="867"/>
      <c r="K292" s="867"/>
      <c r="L292" s="867"/>
      <c r="M292" s="867"/>
      <c r="N292" s="866"/>
      <c r="O292" s="906"/>
      <c r="P292" s="906"/>
      <c r="Q292" s="867"/>
      <c r="R292" s="867"/>
      <c r="S292" s="867"/>
      <c r="T292" s="867"/>
      <c r="U292" s="867"/>
      <c r="V292" s="867"/>
      <c r="W292" s="867"/>
      <c r="X292" s="867"/>
      <c r="Y292" s="867"/>
      <c r="Z292" s="867"/>
      <c r="AA292" s="867"/>
      <c r="AB292" s="867"/>
      <c r="AC292" s="867"/>
      <c r="AD292" s="867"/>
      <c r="AE292" s="867"/>
      <c r="AF292" s="867"/>
      <c r="AG292" s="867"/>
      <c r="AH292" s="874"/>
    </row>
    <row r="293" ht="17.25" customHeight="1">
      <c r="A293" s="867"/>
      <c r="B293" s="867"/>
      <c r="C293" s="867"/>
      <c r="D293" s="867"/>
      <c r="E293" s="866"/>
      <c r="F293" s="866"/>
      <c r="G293" s="867"/>
      <c r="H293" s="867"/>
      <c r="I293" s="867"/>
      <c r="J293" s="867"/>
      <c r="K293" s="867"/>
      <c r="L293" s="867"/>
      <c r="M293" s="867"/>
      <c r="N293" s="866"/>
      <c r="O293" s="906"/>
      <c r="P293" s="906"/>
      <c r="Q293" s="867"/>
      <c r="R293" s="867"/>
      <c r="S293" s="867"/>
      <c r="T293" s="867"/>
      <c r="U293" s="867"/>
      <c r="V293" s="867"/>
      <c r="W293" s="867"/>
      <c r="X293" s="867"/>
      <c r="Y293" s="867"/>
      <c r="Z293" s="867"/>
      <c r="AA293" s="867"/>
      <c r="AB293" s="867"/>
      <c r="AC293" s="867"/>
      <c r="AD293" s="867"/>
      <c r="AE293" s="867"/>
      <c r="AF293" s="867"/>
      <c r="AG293" s="867"/>
      <c r="AH293" s="874"/>
    </row>
    <row r="294" ht="17.25" customHeight="1">
      <c r="A294" s="867"/>
      <c r="B294" s="867"/>
      <c r="C294" s="867"/>
      <c r="D294" s="867"/>
      <c r="E294" s="866"/>
      <c r="F294" s="866"/>
      <c r="G294" s="867"/>
      <c r="H294" s="867"/>
      <c r="I294" s="867"/>
      <c r="J294" s="867"/>
      <c r="K294" s="867"/>
      <c r="L294" s="867"/>
      <c r="M294" s="867"/>
      <c r="N294" s="866"/>
      <c r="O294" s="906"/>
      <c r="P294" s="906"/>
      <c r="Q294" s="867"/>
      <c r="R294" s="867"/>
      <c r="S294" s="867"/>
      <c r="T294" s="867"/>
      <c r="U294" s="867"/>
      <c r="V294" s="867"/>
      <c r="W294" s="867"/>
      <c r="X294" s="867"/>
      <c r="Y294" s="867"/>
      <c r="Z294" s="867"/>
      <c r="AA294" s="867"/>
      <c r="AB294" s="867"/>
      <c r="AC294" s="867"/>
      <c r="AD294" s="867"/>
      <c r="AE294" s="867"/>
      <c r="AF294" s="867"/>
      <c r="AG294" s="867"/>
      <c r="AH294" s="874"/>
    </row>
    <row r="295" ht="17.25" customHeight="1">
      <c r="A295" s="867"/>
      <c r="B295" s="867"/>
      <c r="C295" s="867"/>
      <c r="D295" s="867"/>
      <c r="E295" s="866"/>
      <c r="F295" s="866"/>
      <c r="G295" s="867"/>
      <c r="H295" s="867"/>
      <c r="I295" s="867"/>
      <c r="J295" s="867"/>
      <c r="K295" s="867"/>
      <c r="L295" s="867"/>
      <c r="M295" s="867"/>
      <c r="N295" s="866"/>
      <c r="O295" s="906"/>
      <c r="P295" s="906"/>
      <c r="Q295" s="867"/>
      <c r="R295" s="867"/>
      <c r="S295" s="867"/>
      <c r="T295" s="867"/>
      <c r="U295" s="867"/>
      <c r="V295" s="867"/>
      <c r="W295" s="867"/>
      <c r="X295" s="867"/>
      <c r="Y295" s="867"/>
      <c r="Z295" s="867"/>
      <c r="AA295" s="867"/>
      <c r="AB295" s="867"/>
      <c r="AC295" s="867"/>
      <c r="AD295" s="867"/>
      <c r="AE295" s="867"/>
      <c r="AF295" s="867"/>
      <c r="AG295" s="867"/>
      <c r="AH295" s="874"/>
    </row>
    <row r="296" ht="17.25" customHeight="1">
      <c r="A296" s="867"/>
      <c r="B296" s="867"/>
      <c r="C296" s="867"/>
      <c r="D296" s="867"/>
      <c r="E296" s="866"/>
      <c r="F296" s="866"/>
      <c r="G296" s="867"/>
      <c r="H296" s="867"/>
      <c r="I296" s="867"/>
      <c r="J296" s="867"/>
      <c r="K296" s="867"/>
      <c r="L296" s="867"/>
      <c r="M296" s="867"/>
      <c r="N296" s="866"/>
      <c r="O296" s="906"/>
      <c r="P296" s="906"/>
      <c r="Q296" s="867"/>
      <c r="R296" s="867"/>
      <c r="S296" s="867"/>
      <c r="T296" s="867"/>
      <c r="U296" s="867"/>
      <c r="V296" s="867"/>
      <c r="W296" s="867"/>
      <c r="X296" s="867"/>
      <c r="Y296" s="867"/>
      <c r="Z296" s="867"/>
      <c r="AA296" s="867"/>
      <c r="AB296" s="867"/>
      <c r="AC296" s="867"/>
      <c r="AD296" s="867"/>
      <c r="AE296" s="867"/>
      <c r="AF296" s="867"/>
      <c r="AG296" s="867"/>
      <c r="AH296" s="874"/>
    </row>
    <row r="297" ht="17.25" customHeight="1">
      <c r="A297" s="867"/>
      <c r="B297" s="867"/>
      <c r="C297" s="867"/>
      <c r="D297" s="867"/>
      <c r="E297" s="866"/>
      <c r="F297" s="866"/>
      <c r="G297" s="867"/>
      <c r="H297" s="867"/>
      <c r="I297" s="867"/>
      <c r="J297" s="867"/>
      <c r="K297" s="867"/>
      <c r="L297" s="867"/>
      <c r="M297" s="867"/>
      <c r="N297" s="866"/>
      <c r="O297" s="906"/>
      <c r="P297" s="906"/>
      <c r="Q297" s="867"/>
      <c r="R297" s="867"/>
      <c r="S297" s="867"/>
      <c r="T297" s="867"/>
      <c r="U297" s="867"/>
      <c r="V297" s="867"/>
      <c r="W297" s="867"/>
      <c r="X297" s="867"/>
      <c r="Y297" s="867"/>
      <c r="Z297" s="867"/>
      <c r="AA297" s="867"/>
      <c r="AB297" s="867"/>
      <c r="AC297" s="867"/>
      <c r="AD297" s="867"/>
      <c r="AE297" s="867"/>
      <c r="AF297" s="867"/>
      <c r="AG297" s="867"/>
      <c r="AH297" s="874"/>
    </row>
    <row r="298" ht="17.25" customHeight="1">
      <c r="A298" s="867"/>
      <c r="B298" s="867"/>
      <c r="C298" s="867"/>
      <c r="D298" s="867"/>
      <c r="E298" s="866"/>
      <c r="F298" s="866"/>
      <c r="G298" s="867"/>
      <c r="H298" s="867"/>
      <c r="I298" s="867"/>
      <c r="J298" s="867"/>
      <c r="K298" s="867"/>
      <c r="L298" s="867"/>
      <c r="M298" s="867"/>
      <c r="N298" s="866"/>
      <c r="O298" s="906"/>
      <c r="P298" s="906"/>
      <c r="Q298" s="867"/>
      <c r="R298" s="867"/>
      <c r="S298" s="867"/>
      <c r="T298" s="867"/>
      <c r="U298" s="867"/>
      <c r="V298" s="867"/>
      <c r="W298" s="867"/>
      <c r="X298" s="867"/>
      <c r="Y298" s="867"/>
      <c r="Z298" s="867"/>
      <c r="AA298" s="867"/>
      <c r="AB298" s="867"/>
      <c r="AC298" s="867"/>
      <c r="AD298" s="867"/>
      <c r="AE298" s="867"/>
      <c r="AF298" s="867"/>
      <c r="AG298" s="867"/>
      <c r="AH298" s="874"/>
    </row>
    <row r="299" ht="17.25" customHeight="1">
      <c r="A299" s="867"/>
      <c r="B299" s="867"/>
      <c r="C299" s="867"/>
      <c r="D299" s="867"/>
      <c r="E299" s="866"/>
      <c r="F299" s="866"/>
      <c r="G299" s="867"/>
      <c r="H299" s="867"/>
      <c r="I299" s="867"/>
      <c r="J299" s="867"/>
      <c r="K299" s="867"/>
      <c r="L299" s="867"/>
      <c r="M299" s="867"/>
      <c r="N299" s="866"/>
      <c r="O299" s="906"/>
      <c r="P299" s="906"/>
      <c r="Q299" s="867"/>
      <c r="R299" s="867"/>
      <c r="S299" s="867"/>
      <c r="T299" s="867"/>
      <c r="U299" s="867"/>
      <c r="V299" s="867"/>
      <c r="W299" s="867"/>
      <c r="X299" s="867"/>
      <c r="Y299" s="867"/>
      <c r="Z299" s="867"/>
      <c r="AA299" s="867"/>
      <c r="AB299" s="867"/>
      <c r="AC299" s="867"/>
      <c r="AD299" s="867"/>
      <c r="AE299" s="867"/>
      <c r="AF299" s="867"/>
      <c r="AG299" s="867"/>
      <c r="AH299" s="874"/>
    </row>
    <row r="300" ht="17.25" customHeight="1">
      <c r="A300" s="867"/>
      <c r="B300" s="867"/>
      <c r="C300" s="867"/>
      <c r="D300" s="867"/>
      <c r="E300" s="866"/>
      <c r="F300" s="866"/>
      <c r="G300" s="867"/>
      <c r="H300" s="867"/>
      <c r="I300" s="867"/>
      <c r="J300" s="867"/>
      <c r="K300" s="867"/>
      <c r="L300" s="867"/>
      <c r="M300" s="867"/>
      <c r="N300" s="866"/>
      <c r="O300" s="906"/>
      <c r="P300" s="906"/>
      <c r="Q300" s="867"/>
      <c r="R300" s="867"/>
      <c r="S300" s="867"/>
      <c r="T300" s="867"/>
      <c r="U300" s="867"/>
      <c r="V300" s="867"/>
      <c r="W300" s="867"/>
      <c r="X300" s="867"/>
      <c r="Y300" s="867"/>
      <c r="Z300" s="867"/>
      <c r="AA300" s="867"/>
      <c r="AB300" s="867"/>
      <c r="AC300" s="867"/>
      <c r="AD300" s="867"/>
      <c r="AE300" s="867"/>
      <c r="AF300" s="867"/>
      <c r="AG300" s="867"/>
      <c r="AH300" s="874"/>
    </row>
    <row r="301" ht="17.25" customHeight="1">
      <c r="A301" s="867"/>
      <c r="B301" s="867"/>
      <c r="C301" s="867"/>
      <c r="D301" s="867"/>
      <c r="E301" s="866"/>
      <c r="F301" s="866"/>
      <c r="G301" s="867"/>
      <c r="H301" s="867"/>
      <c r="I301" s="867"/>
      <c r="J301" s="867"/>
      <c r="K301" s="867"/>
      <c r="L301" s="867"/>
      <c r="M301" s="867"/>
      <c r="N301" s="866"/>
      <c r="O301" s="906"/>
      <c r="P301" s="906"/>
      <c r="Q301" s="867"/>
      <c r="R301" s="867"/>
      <c r="S301" s="867"/>
      <c r="T301" s="867"/>
      <c r="U301" s="867"/>
      <c r="V301" s="867"/>
      <c r="W301" s="867"/>
      <c r="X301" s="867"/>
      <c r="Y301" s="867"/>
      <c r="Z301" s="867"/>
      <c r="AA301" s="867"/>
      <c r="AB301" s="867"/>
      <c r="AC301" s="867"/>
      <c r="AD301" s="867"/>
      <c r="AE301" s="867"/>
      <c r="AF301" s="867"/>
      <c r="AG301" s="867"/>
      <c r="AH301" s="874"/>
    </row>
    <row r="302" ht="17.25" customHeight="1">
      <c r="A302" s="867"/>
      <c r="B302" s="867"/>
      <c r="C302" s="867"/>
      <c r="D302" s="867"/>
      <c r="E302" s="866"/>
      <c r="F302" s="866"/>
      <c r="G302" s="867"/>
      <c r="H302" s="867"/>
      <c r="I302" s="867"/>
      <c r="J302" s="867"/>
      <c r="K302" s="867"/>
      <c r="L302" s="867"/>
      <c r="M302" s="867"/>
      <c r="N302" s="866"/>
      <c r="O302" s="906"/>
      <c r="P302" s="906"/>
      <c r="Q302" s="867"/>
      <c r="R302" s="867"/>
      <c r="S302" s="867"/>
      <c r="T302" s="867"/>
      <c r="U302" s="867"/>
      <c r="V302" s="867"/>
      <c r="W302" s="867"/>
      <c r="X302" s="867"/>
      <c r="Y302" s="867"/>
      <c r="Z302" s="867"/>
      <c r="AA302" s="867"/>
      <c r="AB302" s="867"/>
      <c r="AC302" s="867"/>
      <c r="AD302" s="867"/>
      <c r="AE302" s="867"/>
      <c r="AF302" s="867"/>
      <c r="AG302" s="867"/>
      <c r="AH302" s="874"/>
    </row>
    <row r="303" ht="17.25" customHeight="1">
      <c r="A303" s="867"/>
      <c r="B303" s="867"/>
      <c r="C303" s="867"/>
      <c r="D303" s="867"/>
      <c r="E303" s="866"/>
      <c r="F303" s="866"/>
      <c r="G303" s="867"/>
      <c r="H303" s="867"/>
      <c r="I303" s="867"/>
      <c r="J303" s="867"/>
      <c r="K303" s="867"/>
      <c r="L303" s="867"/>
      <c r="M303" s="867"/>
      <c r="N303" s="866"/>
      <c r="O303" s="906"/>
      <c r="P303" s="906"/>
      <c r="Q303" s="867"/>
      <c r="R303" s="867"/>
      <c r="S303" s="867"/>
      <c r="T303" s="867"/>
      <c r="U303" s="867"/>
      <c r="V303" s="867"/>
      <c r="W303" s="867"/>
      <c r="X303" s="867"/>
      <c r="Y303" s="867"/>
      <c r="Z303" s="867"/>
      <c r="AA303" s="867"/>
      <c r="AB303" s="867"/>
      <c r="AC303" s="867"/>
      <c r="AD303" s="867"/>
      <c r="AE303" s="867"/>
      <c r="AF303" s="867"/>
      <c r="AG303" s="867"/>
      <c r="AH303" s="874"/>
    </row>
    <row r="304" ht="17.25" customHeight="1">
      <c r="A304" s="867"/>
      <c r="B304" s="867"/>
      <c r="C304" s="867"/>
      <c r="D304" s="867"/>
      <c r="E304" s="866"/>
      <c r="F304" s="866"/>
      <c r="G304" s="867"/>
      <c r="H304" s="867"/>
      <c r="I304" s="867"/>
      <c r="J304" s="867"/>
      <c r="K304" s="867"/>
      <c r="L304" s="867"/>
      <c r="M304" s="867"/>
      <c r="N304" s="866"/>
      <c r="O304" s="906"/>
      <c r="P304" s="906"/>
      <c r="Q304" s="867"/>
      <c r="R304" s="867"/>
      <c r="S304" s="867"/>
      <c r="T304" s="867"/>
      <c r="U304" s="867"/>
      <c r="V304" s="867"/>
      <c r="W304" s="867"/>
      <c r="X304" s="867"/>
      <c r="Y304" s="867"/>
      <c r="Z304" s="867"/>
      <c r="AA304" s="867"/>
      <c r="AB304" s="867"/>
      <c r="AC304" s="867"/>
      <c r="AD304" s="867"/>
      <c r="AE304" s="867"/>
      <c r="AF304" s="867"/>
      <c r="AG304" s="867"/>
      <c r="AH304" s="874"/>
    </row>
    <row r="305" ht="17.25" customHeight="1">
      <c r="A305" s="867"/>
      <c r="B305" s="867"/>
      <c r="C305" s="867"/>
      <c r="D305" s="867"/>
      <c r="E305" s="866"/>
      <c r="F305" s="866"/>
      <c r="G305" s="867"/>
      <c r="H305" s="867"/>
      <c r="I305" s="867"/>
      <c r="J305" s="867"/>
      <c r="K305" s="867"/>
      <c r="L305" s="867"/>
      <c r="M305" s="867"/>
      <c r="N305" s="866"/>
      <c r="O305" s="906"/>
      <c r="P305" s="906"/>
      <c r="Q305" s="867"/>
      <c r="R305" s="867"/>
      <c r="S305" s="867"/>
      <c r="T305" s="867"/>
      <c r="U305" s="867"/>
      <c r="V305" s="867"/>
      <c r="W305" s="867"/>
      <c r="X305" s="867"/>
      <c r="Y305" s="867"/>
      <c r="Z305" s="867"/>
      <c r="AA305" s="867"/>
      <c r="AB305" s="867"/>
      <c r="AC305" s="867"/>
      <c r="AD305" s="867"/>
      <c r="AE305" s="867"/>
      <c r="AF305" s="867"/>
      <c r="AG305" s="867"/>
      <c r="AH305" s="874"/>
    </row>
    <row r="306" ht="17.25" customHeight="1">
      <c r="A306" s="867"/>
      <c r="B306" s="867"/>
      <c r="C306" s="867"/>
      <c r="D306" s="867"/>
      <c r="E306" s="866"/>
      <c r="F306" s="866"/>
      <c r="G306" s="867"/>
      <c r="H306" s="867"/>
      <c r="I306" s="867"/>
      <c r="J306" s="867"/>
      <c r="K306" s="867"/>
      <c r="L306" s="867"/>
      <c r="M306" s="867"/>
      <c r="N306" s="866"/>
      <c r="O306" s="906"/>
      <c r="P306" s="906"/>
      <c r="Q306" s="867"/>
      <c r="R306" s="867"/>
      <c r="S306" s="867"/>
      <c r="T306" s="867"/>
      <c r="U306" s="867"/>
      <c r="V306" s="867"/>
      <c r="W306" s="867"/>
      <c r="X306" s="867"/>
      <c r="Y306" s="867"/>
      <c r="Z306" s="867"/>
      <c r="AA306" s="867"/>
      <c r="AB306" s="867"/>
      <c r="AC306" s="867"/>
      <c r="AD306" s="867"/>
      <c r="AE306" s="867"/>
      <c r="AF306" s="867"/>
      <c r="AG306" s="867"/>
      <c r="AH306" s="874"/>
    </row>
    <row r="307" ht="17.25" customHeight="1">
      <c r="A307" s="867"/>
      <c r="B307" s="867"/>
      <c r="C307" s="867"/>
      <c r="D307" s="867"/>
      <c r="E307" s="866"/>
      <c r="F307" s="866"/>
      <c r="G307" s="867"/>
      <c r="H307" s="867"/>
      <c r="I307" s="867"/>
      <c r="J307" s="867"/>
      <c r="K307" s="867"/>
      <c r="L307" s="867"/>
      <c r="M307" s="867"/>
      <c r="N307" s="866"/>
      <c r="O307" s="906"/>
      <c r="P307" s="906"/>
      <c r="Q307" s="867"/>
      <c r="R307" s="867"/>
      <c r="S307" s="867"/>
      <c r="T307" s="867"/>
      <c r="U307" s="867"/>
      <c r="V307" s="867"/>
      <c r="W307" s="867"/>
      <c r="X307" s="867"/>
      <c r="Y307" s="867"/>
      <c r="Z307" s="867"/>
      <c r="AA307" s="867"/>
      <c r="AB307" s="867"/>
      <c r="AC307" s="867"/>
      <c r="AD307" s="867"/>
      <c r="AE307" s="867"/>
      <c r="AF307" s="867"/>
      <c r="AG307" s="867"/>
      <c r="AH307" s="874"/>
    </row>
    <row r="308" ht="17.25" customHeight="1">
      <c r="A308" s="867"/>
      <c r="B308" s="867"/>
      <c r="C308" s="867"/>
      <c r="D308" s="867"/>
      <c r="E308" s="866"/>
      <c r="F308" s="866"/>
      <c r="G308" s="867"/>
      <c r="H308" s="867"/>
      <c r="I308" s="867"/>
      <c r="J308" s="867"/>
      <c r="K308" s="867"/>
      <c r="L308" s="867"/>
      <c r="M308" s="867"/>
      <c r="N308" s="866"/>
      <c r="O308" s="906"/>
      <c r="P308" s="906"/>
      <c r="Q308" s="867"/>
      <c r="R308" s="867"/>
      <c r="S308" s="867"/>
      <c r="T308" s="867"/>
      <c r="U308" s="867"/>
      <c r="V308" s="867"/>
      <c r="W308" s="867"/>
      <c r="X308" s="867"/>
      <c r="Y308" s="867"/>
      <c r="Z308" s="867"/>
      <c r="AA308" s="867"/>
      <c r="AB308" s="867"/>
      <c r="AC308" s="867"/>
      <c r="AD308" s="867"/>
      <c r="AE308" s="867"/>
      <c r="AF308" s="867"/>
      <c r="AG308" s="867"/>
      <c r="AH308" s="874"/>
    </row>
    <row r="309" ht="17.25" customHeight="1">
      <c r="A309" s="867"/>
      <c r="B309" s="867"/>
      <c r="C309" s="867"/>
      <c r="D309" s="867"/>
      <c r="E309" s="866"/>
      <c r="F309" s="866"/>
      <c r="G309" s="867"/>
      <c r="H309" s="867"/>
      <c r="I309" s="867"/>
      <c r="J309" s="867"/>
      <c r="K309" s="867"/>
      <c r="L309" s="867"/>
      <c r="M309" s="867"/>
      <c r="N309" s="866"/>
      <c r="O309" s="906"/>
      <c r="P309" s="906"/>
      <c r="Q309" s="867"/>
      <c r="R309" s="867"/>
      <c r="S309" s="867"/>
      <c r="T309" s="867"/>
      <c r="U309" s="867"/>
      <c r="V309" s="867"/>
      <c r="W309" s="867"/>
      <c r="X309" s="867"/>
      <c r="Y309" s="867"/>
      <c r="Z309" s="867"/>
      <c r="AA309" s="867"/>
      <c r="AB309" s="867"/>
      <c r="AC309" s="867"/>
      <c r="AD309" s="867"/>
      <c r="AE309" s="867"/>
      <c r="AF309" s="867"/>
      <c r="AG309" s="867"/>
      <c r="AH309" s="874"/>
    </row>
    <row r="310" ht="17.25" customHeight="1">
      <c r="A310" s="867"/>
      <c r="B310" s="867"/>
      <c r="C310" s="867"/>
      <c r="D310" s="867"/>
      <c r="E310" s="866"/>
      <c r="F310" s="866"/>
      <c r="G310" s="867"/>
      <c r="H310" s="867"/>
      <c r="I310" s="867"/>
      <c r="J310" s="867"/>
      <c r="K310" s="867"/>
      <c r="L310" s="867"/>
      <c r="M310" s="867"/>
      <c r="N310" s="866"/>
      <c r="O310" s="906"/>
      <c r="P310" s="906"/>
      <c r="Q310" s="867"/>
      <c r="R310" s="867"/>
      <c r="S310" s="867"/>
      <c r="T310" s="867"/>
      <c r="U310" s="867"/>
      <c r="V310" s="867"/>
      <c r="W310" s="867"/>
      <c r="X310" s="867"/>
      <c r="Y310" s="867"/>
      <c r="Z310" s="867"/>
      <c r="AA310" s="867"/>
      <c r="AB310" s="867"/>
      <c r="AC310" s="867"/>
      <c r="AD310" s="867"/>
      <c r="AE310" s="867"/>
      <c r="AF310" s="867"/>
      <c r="AG310" s="867"/>
      <c r="AH310" s="874"/>
    </row>
    <row r="311" ht="17.25" customHeight="1">
      <c r="A311" s="867"/>
      <c r="B311" s="867"/>
      <c r="C311" s="867"/>
      <c r="D311" s="867"/>
      <c r="E311" s="866"/>
      <c r="F311" s="866"/>
      <c r="G311" s="867"/>
      <c r="H311" s="867"/>
      <c r="I311" s="867"/>
      <c r="J311" s="867"/>
      <c r="K311" s="867"/>
      <c r="L311" s="867"/>
      <c r="M311" s="867"/>
      <c r="N311" s="866"/>
      <c r="O311" s="906"/>
      <c r="P311" s="906"/>
      <c r="Q311" s="867"/>
      <c r="R311" s="867"/>
      <c r="S311" s="867"/>
      <c r="T311" s="867"/>
      <c r="U311" s="867"/>
      <c r="V311" s="867"/>
      <c r="W311" s="867"/>
      <c r="X311" s="867"/>
      <c r="Y311" s="867"/>
      <c r="Z311" s="867"/>
      <c r="AA311" s="867"/>
      <c r="AB311" s="867"/>
      <c r="AC311" s="867"/>
      <c r="AD311" s="867"/>
      <c r="AE311" s="867"/>
      <c r="AF311" s="867"/>
      <c r="AG311" s="867"/>
      <c r="AH311" s="874"/>
    </row>
    <row r="312" ht="17.25" customHeight="1">
      <c r="A312" s="867"/>
      <c r="B312" s="867"/>
      <c r="C312" s="867"/>
      <c r="D312" s="867"/>
      <c r="E312" s="866"/>
      <c r="F312" s="866"/>
      <c r="G312" s="867"/>
      <c r="H312" s="867"/>
      <c r="I312" s="867"/>
      <c r="J312" s="867"/>
      <c r="K312" s="867"/>
      <c r="L312" s="867"/>
      <c r="M312" s="867"/>
      <c r="N312" s="866"/>
      <c r="O312" s="906"/>
      <c r="P312" s="906"/>
      <c r="Q312" s="867"/>
      <c r="R312" s="867"/>
      <c r="S312" s="867"/>
      <c r="T312" s="867"/>
      <c r="U312" s="867"/>
      <c r="V312" s="867"/>
      <c r="W312" s="867"/>
      <c r="X312" s="867"/>
      <c r="Y312" s="867"/>
      <c r="Z312" s="867"/>
      <c r="AA312" s="867"/>
      <c r="AB312" s="867"/>
      <c r="AC312" s="867"/>
      <c r="AD312" s="867"/>
      <c r="AE312" s="867"/>
      <c r="AF312" s="867"/>
      <c r="AG312" s="867"/>
      <c r="AH312" s="874"/>
    </row>
    <row r="313" ht="17.25" customHeight="1">
      <c r="A313" s="867"/>
      <c r="B313" s="867"/>
      <c r="C313" s="867"/>
      <c r="D313" s="867"/>
      <c r="E313" s="866"/>
      <c r="F313" s="866"/>
      <c r="G313" s="867"/>
      <c r="H313" s="867"/>
      <c r="I313" s="867"/>
      <c r="J313" s="867"/>
      <c r="K313" s="867"/>
      <c r="L313" s="867"/>
      <c r="M313" s="867"/>
      <c r="N313" s="866"/>
      <c r="O313" s="906"/>
      <c r="P313" s="906"/>
      <c r="Q313" s="867"/>
      <c r="R313" s="867"/>
      <c r="S313" s="867"/>
      <c r="T313" s="867"/>
      <c r="U313" s="867"/>
      <c r="V313" s="867"/>
      <c r="W313" s="867"/>
      <c r="X313" s="867"/>
      <c r="Y313" s="867"/>
      <c r="Z313" s="867"/>
      <c r="AA313" s="867"/>
      <c r="AB313" s="867"/>
      <c r="AC313" s="867"/>
      <c r="AD313" s="867"/>
      <c r="AE313" s="867"/>
      <c r="AF313" s="867"/>
      <c r="AG313" s="867"/>
      <c r="AH313" s="874"/>
    </row>
    <row r="314" ht="17.25" customHeight="1">
      <c r="A314" s="867"/>
      <c r="B314" s="867"/>
      <c r="C314" s="867"/>
      <c r="D314" s="867"/>
      <c r="E314" s="866"/>
      <c r="F314" s="866"/>
      <c r="G314" s="867"/>
      <c r="H314" s="867"/>
      <c r="I314" s="867"/>
      <c r="J314" s="867"/>
      <c r="K314" s="867"/>
      <c r="L314" s="867"/>
      <c r="M314" s="867"/>
      <c r="N314" s="866"/>
      <c r="O314" s="906"/>
      <c r="P314" s="906"/>
      <c r="Q314" s="867"/>
      <c r="R314" s="867"/>
      <c r="S314" s="867"/>
      <c r="T314" s="867"/>
      <c r="U314" s="867"/>
      <c r="V314" s="867"/>
      <c r="W314" s="867"/>
      <c r="X314" s="867"/>
      <c r="Y314" s="867"/>
      <c r="Z314" s="867"/>
      <c r="AA314" s="867"/>
      <c r="AB314" s="867"/>
      <c r="AC314" s="867"/>
      <c r="AD314" s="867"/>
      <c r="AE314" s="867"/>
      <c r="AF314" s="867"/>
      <c r="AG314" s="867"/>
      <c r="AH314" s="874"/>
    </row>
    <row r="315" ht="17.25" customHeight="1">
      <c r="A315" s="867"/>
      <c r="B315" s="867"/>
      <c r="C315" s="867"/>
      <c r="D315" s="867"/>
      <c r="E315" s="866"/>
      <c r="F315" s="866"/>
      <c r="G315" s="867"/>
      <c r="H315" s="867"/>
      <c r="I315" s="867"/>
      <c r="J315" s="867"/>
      <c r="K315" s="867"/>
      <c r="L315" s="867"/>
      <c r="M315" s="867"/>
      <c r="N315" s="866"/>
      <c r="O315" s="906"/>
      <c r="P315" s="906"/>
      <c r="Q315" s="867"/>
      <c r="R315" s="867"/>
      <c r="S315" s="867"/>
      <c r="T315" s="867"/>
      <c r="U315" s="867"/>
      <c r="V315" s="867"/>
      <c r="W315" s="867"/>
      <c r="X315" s="867"/>
      <c r="Y315" s="867"/>
      <c r="Z315" s="867"/>
      <c r="AA315" s="867"/>
      <c r="AB315" s="867"/>
      <c r="AC315" s="867"/>
      <c r="AD315" s="867"/>
      <c r="AE315" s="867"/>
      <c r="AF315" s="867"/>
      <c r="AG315" s="867"/>
      <c r="AH315" s="874"/>
    </row>
    <row r="316" ht="17.25" customHeight="1">
      <c r="A316" s="867"/>
      <c r="B316" s="867"/>
      <c r="C316" s="867"/>
      <c r="D316" s="867"/>
      <c r="E316" s="866"/>
      <c r="F316" s="866"/>
      <c r="G316" s="867"/>
      <c r="H316" s="867"/>
      <c r="I316" s="867"/>
      <c r="J316" s="867"/>
      <c r="K316" s="867"/>
      <c r="L316" s="867"/>
      <c r="M316" s="867"/>
      <c r="N316" s="866"/>
      <c r="O316" s="906"/>
      <c r="P316" s="906"/>
      <c r="Q316" s="867"/>
      <c r="R316" s="867"/>
      <c r="S316" s="867"/>
      <c r="T316" s="867"/>
      <c r="U316" s="867"/>
      <c r="V316" s="867"/>
      <c r="W316" s="867"/>
      <c r="X316" s="867"/>
      <c r="Y316" s="867"/>
      <c r="Z316" s="867"/>
      <c r="AA316" s="867"/>
      <c r="AB316" s="867"/>
      <c r="AC316" s="867"/>
      <c r="AD316" s="867"/>
      <c r="AE316" s="867"/>
      <c r="AF316" s="867"/>
      <c r="AG316" s="867"/>
      <c r="AH316" s="874"/>
    </row>
    <row r="317" ht="17.25" customHeight="1">
      <c r="A317" s="867"/>
      <c r="B317" s="867"/>
      <c r="C317" s="867"/>
      <c r="D317" s="867"/>
      <c r="E317" s="866"/>
      <c r="F317" s="866"/>
      <c r="G317" s="867"/>
      <c r="H317" s="867"/>
      <c r="I317" s="867"/>
      <c r="J317" s="867"/>
      <c r="K317" s="867"/>
      <c r="L317" s="867"/>
      <c r="M317" s="867"/>
      <c r="N317" s="866"/>
      <c r="O317" s="906"/>
      <c r="P317" s="906"/>
      <c r="Q317" s="867"/>
      <c r="R317" s="867"/>
      <c r="S317" s="867"/>
      <c r="T317" s="867"/>
      <c r="U317" s="867"/>
      <c r="V317" s="867"/>
      <c r="W317" s="867"/>
      <c r="X317" s="867"/>
      <c r="Y317" s="867"/>
      <c r="Z317" s="867"/>
      <c r="AA317" s="867"/>
      <c r="AB317" s="867"/>
      <c r="AC317" s="867"/>
      <c r="AD317" s="867"/>
      <c r="AE317" s="867"/>
      <c r="AF317" s="867"/>
      <c r="AG317" s="867"/>
      <c r="AH317" s="874"/>
    </row>
    <row r="318" ht="17.25" customHeight="1">
      <c r="A318" s="867"/>
      <c r="B318" s="867"/>
      <c r="C318" s="867"/>
      <c r="D318" s="867"/>
      <c r="E318" s="866"/>
      <c r="F318" s="866"/>
      <c r="G318" s="867"/>
      <c r="H318" s="867"/>
      <c r="I318" s="867"/>
      <c r="J318" s="867"/>
      <c r="K318" s="867"/>
      <c r="L318" s="867"/>
      <c r="M318" s="867"/>
      <c r="N318" s="866"/>
      <c r="O318" s="906"/>
      <c r="P318" s="906"/>
      <c r="Q318" s="867"/>
      <c r="R318" s="867"/>
      <c r="S318" s="867"/>
      <c r="T318" s="867"/>
      <c r="U318" s="867"/>
      <c r="V318" s="867"/>
      <c r="W318" s="867"/>
      <c r="X318" s="867"/>
      <c r="Y318" s="867"/>
      <c r="Z318" s="867"/>
      <c r="AA318" s="867"/>
      <c r="AB318" s="867"/>
      <c r="AC318" s="867"/>
      <c r="AD318" s="867"/>
      <c r="AE318" s="867"/>
      <c r="AF318" s="867"/>
      <c r="AG318" s="867"/>
      <c r="AH318" s="874"/>
    </row>
    <row r="319" ht="17.25" customHeight="1">
      <c r="A319" s="867"/>
      <c r="B319" s="867"/>
      <c r="C319" s="867"/>
      <c r="D319" s="867"/>
      <c r="E319" s="866"/>
      <c r="F319" s="866"/>
      <c r="G319" s="867"/>
      <c r="H319" s="867"/>
      <c r="I319" s="867"/>
      <c r="J319" s="867"/>
      <c r="K319" s="867"/>
      <c r="L319" s="867"/>
      <c r="M319" s="867"/>
      <c r="N319" s="866"/>
      <c r="O319" s="906"/>
      <c r="P319" s="906"/>
      <c r="Q319" s="867"/>
      <c r="R319" s="867"/>
      <c r="S319" s="867"/>
      <c r="T319" s="867"/>
      <c r="U319" s="867"/>
      <c r="V319" s="867"/>
      <c r="W319" s="867"/>
      <c r="X319" s="867"/>
      <c r="Y319" s="867"/>
      <c r="Z319" s="867"/>
      <c r="AA319" s="867"/>
      <c r="AB319" s="867"/>
      <c r="AC319" s="867"/>
      <c r="AD319" s="867"/>
      <c r="AE319" s="867"/>
      <c r="AF319" s="867"/>
      <c r="AG319" s="867"/>
      <c r="AH319" s="874"/>
    </row>
    <row r="320" ht="17.25" customHeight="1">
      <c r="A320" s="867"/>
      <c r="B320" s="867"/>
      <c r="C320" s="867"/>
      <c r="D320" s="867"/>
      <c r="E320" s="866"/>
      <c r="F320" s="866"/>
      <c r="G320" s="867"/>
      <c r="H320" s="867"/>
      <c r="I320" s="867"/>
      <c r="J320" s="867"/>
      <c r="K320" s="867"/>
      <c r="L320" s="867"/>
      <c r="M320" s="867"/>
      <c r="N320" s="866"/>
      <c r="O320" s="906"/>
      <c r="P320" s="906"/>
      <c r="Q320" s="867"/>
      <c r="R320" s="867"/>
      <c r="S320" s="867"/>
      <c r="T320" s="867"/>
      <c r="U320" s="867"/>
      <c r="V320" s="867"/>
      <c r="W320" s="867"/>
      <c r="X320" s="867"/>
      <c r="Y320" s="867"/>
      <c r="Z320" s="867"/>
      <c r="AA320" s="867"/>
      <c r="AB320" s="867"/>
      <c r="AC320" s="867"/>
      <c r="AD320" s="867"/>
      <c r="AE320" s="867"/>
      <c r="AF320" s="867"/>
      <c r="AG320" s="867"/>
      <c r="AH320" s="874"/>
    </row>
    <row r="321" ht="17.25" customHeight="1">
      <c r="A321" s="867"/>
      <c r="B321" s="867"/>
      <c r="C321" s="867"/>
      <c r="D321" s="867"/>
      <c r="E321" s="866"/>
      <c r="F321" s="866"/>
      <c r="G321" s="867"/>
      <c r="H321" s="867"/>
      <c r="I321" s="867"/>
      <c r="J321" s="867"/>
      <c r="K321" s="867"/>
      <c r="L321" s="867"/>
      <c r="M321" s="867"/>
      <c r="N321" s="866"/>
      <c r="O321" s="906"/>
      <c r="P321" s="906"/>
      <c r="Q321" s="867"/>
      <c r="R321" s="867"/>
      <c r="S321" s="867"/>
      <c r="T321" s="867"/>
      <c r="U321" s="867"/>
      <c r="V321" s="867"/>
      <c r="W321" s="867"/>
      <c r="X321" s="867"/>
      <c r="Y321" s="867"/>
      <c r="Z321" s="867"/>
      <c r="AA321" s="867"/>
      <c r="AB321" s="867"/>
      <c r="AC321" s="867"/>
      <c r="AD321" s="867"/>
      <c r="AE321" s="867"/>
      <c r="AF321" s="867"/>
      <c r="AG321" s="867"/>
      <c r="AH321" s="874"/>
    </row>
    <row r="322" ht="17.25" customHeight="1">
      <c r="A322" s="867"/>
      <c r="B322" s="867"/>
      <c r="C322" s="867"/>
      <c r="D322" s="867"/>
      <c r="E322" s="866"/>
      <c r="F322" s="866"/>
      <c r="G322" s="867"/>
      <c r="H322" s="867"/>
      <c r="I322" s="867"/>
      <c r="J322" s="867"/>
      <c r="K322" s="867"/>
      <c r="L322" s="867"/>
      <c r="M322" s="867"/>
      <c r="N322" s="866"/>
      <c r="O322" s="906"/>
      <c r="P322" s="906"/>
      <c r="Q322" s="867"/>
      <c r="R322" s="867"/>
      <c r="S322" s="867"/>
      <c r="T322" s="867"/>
      <c r="U322" s="867"/>
      <c r="V322" s="867"/>
      <c r="W322" s="867"/>
      <c r="X322" s="867"/>
      <c r="Y322" s="867"/>
      <c r="Z322" s="867"/>
      <c r="AA322" s="867"/>
      <c r="AB322" s="867"/>
      <c r="AC322" s="867"/>
      <c r="AD322" s="867"/>
      <c r="AE322" s="867"/>
      <c r="AF322" s="867"/>
      <c r="AG322" s="867"/>
      <c r="AH322" s="874"/>
    </row>
    <row r="323" ht="17.25" customHeight="1">
      <c r="A323" s="867"/>
      <c r="B323" s="867"/>
      <c r="C323" s="867"/>
      <c r="D323" s="867"/>
      <c r="E323" s="866"/>
      <c r="F323" s="866"/>
      <c r="G323" s="867"/>
      <c r="H323" s="867"/>
      <c r="I323" s="867"/>
      <c r="J323" s="867"/>
      <c r="K323" s="867"/>
      <c r="L323" s="867"/>
      <c r="M323" s="867"/>
      <c r="N323" s="866"/>
      <c r="O323" s="906"/>
      <c r="P323" s="906"/>
      <c r="Q323" s="867"/>
      <c r="R323" s="867"/>
      <c r="S323" s="867"/>
      <c r="T323" s="867"/>
      <c r="U323" s="867"/>
      <c r="V323" s="867"/>
      <c r="W323" s="867"/>
      <c r="X323" s="867"/>
      <c r="Y323" s="867"/>
      <c r="Z323" s="867"/>
      <c r="AA323" s="867"/>
      <c r="AB323" s="867"/>
      <c r="AC323" s="867"/>
      <c r="AD323" s="867"/>
      <c r="AE323" s="867"/>
      <c r="AF323" s="867"/>
      <c r="AG323" s="867"/>
      <c r="AH323" s="874"/>
    </row>
    <row r="324" ht="17.25" customHeight="1">
      <c r="A324" s="867"/>
      <c r="B324" s="867"/>
      <c r="C324" s="867"/>
      <c r="D324" s="867"/>
      <c r="E324" s="866"/>
      <c r="F324" s="866"/>
      <c r="G324" s="867"/>
      <c r="H324" s="867"/>
      <c r="I324" s="867"/>
      <c r="J324" s="867"/>
      <c r="K324" s="867"/>
      <c r="L324" s="867"/>
      <c r="M324" s="867"/>
      <c r="N324" s="866"/>
      <c r="O324" s="906"/>
      <c r="P324" s="906"/>
      <c r="Q324" s="867"/>
      <c r="R324" s="867"/>
      <c r="S324" s="867"/>
      <c r="T324" s="867"/>
      <c r="U324" s="867"/>
      <c r="V324" s="867"/>
      <c r="W324" s="867"/>
      <c r="X324" s="867"/>
      <c r="Y324" s="867"/>
      <c r="Z324" s="867"/>
      <c r="AA324" s="867"/>
      <c r="AB324" s="867"/>
      <c r="AC324" s="867"/>
      <c r="AD324" s="867"/>
      <c r="AE324" s="867"/>
      <c r="AF324" s="867"/>
      <c r="AG324" s="867"/>
      <c r="AH324" s="874"/>
    </row>
    <row r="325" ht="17.25" customHeight="1">
      <c r="A325" s="867"/>
      <c r="B325" s="867"/>
      <c r="C325" s="867"/>
      <c r="D325" s="867"/>
      <c r="E325" s="866"/>
      <c r="F325" s="866"/>
      <c r="G325" s="867"/>
      <c r="H325" s="867"/>
      <c r="I325" s="867"/>
      <c r="J325" s="867"/>
      <c r="K325" s="867"/>
      <c r="L325" s="867"/>
      <c r="M325" s="867"/>
      <c r="N325" s="866"/>
      <c r="O325" s="906"/>
      <c r="P325" s="906"/>
      <c r="Q325" s="867"/>
      <c r="R325" s="867"/>
      <c r="S325" s="867"/>
      <c r="T325" s="867"/>
      <c r="U325" s="867"/>
      <c r="V325" s="867"/>
      <c r="W325" s="867"/>
      <c r="X325" s="867"/>
      <c r="Y325" s="867"/>
      <c r="Z325" s="867"/>
      <c r="AA325" s="867"/>
      <c r="AB325" s="867"/>
      <c r="AC325" s="867"/>
      <c r="AD325" s="867"/>
      <c r="AE325" s="867"/>
      <c r="AF325" s="867"/>
      <c r="AG325" s="867"/>
      <c r="AH325" s="874"/>
    </row>
    <row r="326" ht="17.25" customHeight="1">
      <c r="A326" s="867"/>
      <c r="B326" s="867"/>
      <c r="C326" s="867"/>
      <c r="D326" s="867"/>
      <c r="E326" s="866"/>
      <c r="F326" s="866"/>
      <c r="G326" s="867"/>
      <c r="H326" s="867"/>
      <c r="I326" s="867"/>
      <c r="J326" s="867"/>
      <c r="K326" s="867"/>
      <c r="L326" s="867"/>
      <c r="M326" s="867"/>
      <c r="N326" s="866"/>
      <c r="O326" s="906"/>
      <c r="P326" s="906"/>
      <c r="Q326" s="867"/>
      <c r="R326" s="867"/>
      <c r="S326" s="867"/>
      <c r="T326" s="867"/>
      <c r="U326" s="867"/>
      <c r="V326" s="867"/>
      <c r="W326" s="867"/>
      <c r="X326" s="867"/>
      <c r="Y326" s="867"/>
      <c r="Z326" s="867"/>
      <c r="AA326" s="867"/>
      <c r="AB326" s="867"/>
      <c r="AC326" s="867"/>
      <c r="AD326" s="867"/>
      <c r="AE326" s="867"/>
      <c r="AF326" s="867"/>
      <c r="AG326" s="867"/>
      <c r="AH326" s="874"/>
    </row>
    <row r="327" ht="17.25" customHeight="1">
      <c r="A327" s="867"/>
      <c r="B327" s="867"/>
      <c r="C327" s="867"/>
      <c r="D327" s="867"/>
      <c r="E327" s="866"/>
      <c r="F327" s="866"/>
      <c r="G327" s="867"/>
      <c r="H327" s="867"/>
      <c r="I327" s="867"/>
      <c r="J327" s="867"/>
      <c r="K327" s="867"/>
      <c r="L327" s="867"/>
      <c r="M327" s="867"/>
      <c r="N327" s="866"/>
      <c r="O327" s="906"/>
      <c r="P327" s="906"/>
      <c r="Q327" s="867"/>
      <c r="R327" s="867"/>
      <c r="S327" s="867"/>
      <c r="T327" s="867"/>
      <c r="U327" s="867"/>
      <c r="V327" s="867"/>
      <c r="W327" s="867"/>
      <c r="X327" s="867"/>
      <c r="Y327" s="867"/>
      <c r="Z327" s="867"/>
      <c r="AA327" s="867"/>
      <c r="AB327" s="867"/>
      <c r="AC327" s="867"/>
      <c r="AD327" s="867"/>
      <c r="AE327" s="867"/>
      <c r="AF327" s="867"/>
      <c r="AG327" s="867"/>
      <c r="AH327" s="874"/>
    </row>
    <row r="328" ht="17.25" customHeight="1">
      <c r="A328" s="867"/>
      <c r="B328" s="867"/>
      <c r="C328" s="867"/>
      <c r="D328" s="867"/>
      <c r="E328" s="866"/>
      <c r="F328" s="866"/>
      <c r="G328" s="867"/>
      <c r="H328" s="867"/>
      <c r="I328" s="867"/>
      <c r="J328" s="867"/>
      <c r="K328" s="867"/>
      <c r="L328" s="867"/>
      <c r="M328" s="867"/>
      <c r="N328" s="866"/>
      <c r="O328" s="906"/>
      <c r="P328" s="906"/>
      <c r="Q328" s="867"/>
      <c r="R328" s="867"/>
      <c r="S328" s="867"/>
      <c r="T328" s="867"/>
      <c r="U328" s="867"/>
      <c r="V328" s="867"/>
      <c r="W328" s="867"/>
      <c r="X328" s="867"/>
      <c r="Y328" s="867"/>
      <c r="Z328" s="867"/>
      <c r="AA328" s="867"/>
      <c r="AB328" s="867"/>
      <c r="AC328" s="867"/>
      <c r="AD328" s="867"/>
      <c r="AE328" s="867"/>
      <c r="AF328" s="867"/>
      <c r="AG328" s="867"/>
      <c r="AH328" s="874"/>
    </row>
    <row r="329" ht="17.25" customHeight="1">
      <c r="A329" s="867"/>
      <c r="B329" s="867"/>
      <c r="C329" s="867"/>
      <c r="D329" s="867"/>
      <c r="E329" s="866"/>
      <c r="F329" s="866"/>
      <c r="G329" s="867"/>
      <c r="H329" s="867"/>
      <c r="I329" s="867"/>
      <c r="J329" s="867"/>
      <c r="K329" s="867"/>
      <c r="L329" s="867"/>
      <c r="M329" s="867"/>
      <c r="N329" s="866"/>
      <c r="O329" s="906"/>
      <c r="P329" s="906"/>
      <c r="Q329" s="867"/>
      <c r="R329" s="867"/>
      <c r="S329" s="867"/>
      <c r="T329" s="867"/>
      <c r="U329" s="867"/>
      <c r="V329" s="867"/>
      <c r="W329" s="867"/>
      <c r="X329" s="867"/>
      <c r="Y329" s="867"/>
      <c r="Z329" s="867"/>
      <c r="AA329" s="867"/>
      <c r="AB329" s="867"/>
      <c r="AC329" s="867"/>
      <c r="AD329" s="867"/>
      <c r="AE329" s="867"/>
      <c r="AF329" s="867"/>
      <c r="AG329" s="867"/>
      <c r="AH329" s="874"/>
    </row>
    <row r="330" ht="17.25" customHeight="1">
      <c r="A330" s="867"/>
      <c r="B330" s="867"/>
      <c r="C330" s="867"/>
      <c r="D330" s="867"/>
      <c r="E330" s="866"/>
      <c r="F330" s="866"/>
      <c r="G330" s="867"/>
      <c r="H330" s="867"/>
      <c r="I330" s="867"/>
      <c r="J330" s="867"/>
      <c r="K330" s="867"/>
      <c r="L330" s="867"/>
      <c r="M330" s="867"/>
      <c r="N330" s="866"/>
      <c r="O330" s="906"/>
      <c r="P330" s="906"/>
      <c r="Q330" s="867"/>
      <c r="R330" s="867"/>
      <c r="S330" s="867"/>
      <c r="T330" s="867"/>
      <c r="U330" s="867"/>
      <c r="V330" s="867"/>
      <c r="W330" s="867"/>
      <c r="X330" s="867"/>
      <c r="Y330" s="867"/>
      <c r="Z330" s="867"/>
      <c r="AA330" s="867"/>
      <c r="AB330" s="867"/>
      <c r="AC330" s="867"/>
      <c r="AD330" s="867"/>
      <c r="AE330" s="867"/>
      <c r="AF330" s="867"/>
      <c r="AG330" s="867"/>
      <c r="AH330" s="874"/>
    </row>
    <row r="331" ht="17.25" customHeight="1">
      <c r="A331" s="867"/>
      <c r="B331" s="867"/>
      <c r="C331" s="867"/>
      <c r="D331" s="867"/>
      <c r="E331" s="866"/>
      <c r="F331" s="866"/>
      <c r="G331" s="867"/>
      <c r="H331" s="867"/>
      <c r="I331" s="867"/>
      <c r="J331" s="867"/>
      <c r="K331" s="867"/>
      <c r="L331" s="867"/>
      <c r="M331" s="867"/>
      <c r="N331" s="866"/>
      <c r="O331" s="906"/>
      <c r="P331" s="906"/>
      <c r="Q331" s="867"/>
      <c r="R331" s="867"/>
      <c r="S331" s="867"/>
      <c r="T331" s="867"/>
      <c r="U331" s="867"/>
      <c r="V331" s="867"/>
      <c r="W331" s="867"/>
      <c r="X331" s="867"/>
      <c r="Y331" s="867"/>
      <c r="Z331" s="867"/>
      <c r="AA331" s="867"/>
      <c r="AB331" s="867"/>
      <c r="AC331" s="867"/>
      <c r="AD331" s="867"/>
      <c r="AE331" s="867"/>
      <c r="AF331" s="867"/>
      <c r="AG331" s="867"/>
      <c r="AH331" s="874"/>
    </row>
    <row r="332" ht="17.25" customHeight="1">
      <c r="A332" s="867"/>
      <c r="B332" s="867"/>
      <c r="C332" s="867"/>
      <c r="D332" s="867"/>
      <c r="E332" s="866"/>
      <c r="F332" s="866"/>
      <c r="G332" s="867"/>
      <c r="H332" s="867"/>
      <c r="I332" s="867"/>
      <c r="J332" s="867"/>
      <c r="K332" s="867"/>
      <c r="L332" s="867"/>
      <c r="M332" s="867"/>
      <c r="N332" s="866"/>
      <c r="O332" s="906"/>
      <c r="P332" s="906"/>
      <c r="Q332" s="867"/>
      <c r="R332" s="867"/>
      <c r="S332" s="867"/>
      <c r="T332" s="867"/>
      <c r="U332" s="867"/>
      <c r="V332" s="867"/>
      <c r="W332" s="867"/>
      <c r="X332" s="867"/>
      <c r="Y332" s="867"/>
      <c r="Z332" s="867"/>
      <c r="AA332" s="867"/>
      <c r="AB332" s="867"/>
      <c r="AC332" s="867"/>
      <c r="AD332" s="867"/>
      <c r="AE332" s="867"/>
      <c r="AF332" s="867"/>
      <c r="AG332" s="867"/>
      <c r="AH332" s="874"/>
    </row>
    <row r="333" ht="17.25" customHeight="1">
      <c r="A333" s="867"/>
      <c r="B333" s="867"/>
      <c r="C333" s="867"/>
      <c r="D333" s="867"/>
      <c r="E333" s="866"/>
      <c r="F333" s="866"/>
      <c r="G333" s="867"/>
      <c r="H333" s="867"/>
      <c r="I333" s="867"/>
      <c r="J333" s="867"/>
      <c r="K333" s="867"/>
      <c r="L333" s="867"/>
      <c r="M333" s="867"/>
      <c r="N333" s="866"/>
      <c r="O333" s="906"/>
      <c r="P333" s="906"/>
      <c r="Q333" s="867"/>
      <c r="R333" s="867"/>
      <c r="S333" s="867"/>
      <c r="T333" s="867"/>
      <c r="U333" s="867"/>
      <c r="V333" s="867"/>
      <c r="W333" s="867"/>
      <c r="X333" s="867"/>
      <c r="Y333" s="867"/>
      <c r="Z333" s="867"/>
      <c r="AA333" s="867"/>
      <c r="AB333" s="867"/>
      <c r="AC333" s="867"/>
      <c r="AD333" s="867"/>
      <c r="AE333" s="867"/>
      <c r="AF333" s="867"/>
      <c r="AG333" s="867"/>
      <c r="AH333" s="874"/>
    </row>
    <row r="334" ht="17.25" customHeight="1">
      <c r="A334" s="867"/>
      <c r="B334" s="867"/>
      <c r="C334" s="867"/>
      <c r="D334" s="867"/>
      <c r="E334" s="866"/>
      <c r="F334" s="866"/>
      <c r="G334" s="867"/>
      <c r="H334" s="867"/>
      <c r="I334" s="867"/>
      <c r="J334" s="867"/>
      <c r="K334" s="867"/>
      <c r="L334" s="867"/>
      <c r="M334" s="867"/>
      <c r="N334" s="866"/>
      <c r="O334" s="906"/>
      <c r="P334" s="906"/>
      <c r="Q334" s="867"/>
      <c r="R334" s="867"/>
      <c r="S334" s="867"/>
      <c r="T334" s="867"/>
      <c r="U334" s="867"/>
      <c r="V334" s="867"/>
      <c r="W334" s="867"/>
      <c r="X334" s="867"/>
      <c r="Y334" s="867"/>
      <c r="Z334" s="867"/>
      <c r="AA334" s="867"/>
      <c r="AB334" s="867"/>
      <c r="AC334" s="867"/>
      <c r="AD334" s="867"/>
      <c r="AE334" s="867"/>
      <c r="AF334" s="867"/>
      <c r="AG334" s="867"/>
      <c r="AH334" s="874"/>
    </row>
    <row r="335" ht="17.25" customHeight="1">
      <c r="A335" s="867"/>
      <c r="B335" s="867"/>
      <c r="C335" s="867"/>
      <c r="D335" s="867"/>
      <c r="E335" s="866"/>
      <c r="F335" s="866"/>
      <c r="G335" s="867"/>
      <c r="H335" s="867"/>
      <c r="I335" s="867"/>
      <c r="J335" s="867"/>
      <c r="K335" s="867"/>
      <c r="L335" s="867"/>
      <c r="M335" s="867"/>
      <c r="N335" s="866"/>
      <c r="O335" s="906"/>
      <c r="P335" s="906"/>
      <c r="Q335" s="867"/>
      <c r="R335" s="867"/>
      <c r="S335" s="867"/>
      <c r="T335" s="867"/>
      <c r="U335" s="867"/>
      <c r="V335" s="867"/>
      <c r="W335" s="867"/>
      <c r="X335" s="867"/>
      <c r="Y335" s="867"/>
      <c r="Z335" s="867"/>
      <c r="AA335" s="867"/>
      <c r="AB335" s="867"/>
      <c r="AC335" s="867"/>
      <c r="AD335" s="867"/>
      <c r="AE335" s="867"/>
      <c r="AF335" s="867"/>
      <c r="AG335" s="867"/>
      <c r="AH335" s="874"/>
    </row>
    <row r="336" ht="17.25" customHeight="1">
      <c r="A336" s="867"/>
      <c r="B336" s="867"/>
      <c r="C336" s="867"/>
      <c r="D336" s="867"/>
      <c r="E336" s="866"/>
      <c r="F336" s="866"/>
      <c r="G336" s="867"/>
      <c r="H336" s="867"/>
      <c r="I336" s="867"/>
      <c r="J336" s="867"/>
      <c r="K336" s="867"/>
      <c r="L336" s="867"/>
      <c r="M336" s="867"/>
      <c r="N336" s="866"/>
      <c r="O336" s="906"/>
      <c r="P336" s="906"/>
      <c r="Q336" s="867"/>
      <c r="R336" s="867"/>
      <c r="S336" s="867"/>
      <c r="T336" s="867"/>
      <c r="U336" s="867"/>
      <c r="V336" s="867"/>
      <c r="W336" s="867"/>
      <c r="X336" s="867"/>
      <c r="Y336" s="867"/>
      <c r="Z336" s="867"/>
      <c r="AA336" s="867"/>
      <c r="AB336" s="867"/>
      <c r="AC336" s="867"/>
      <c r="AD336" s="867"/>
      <c r="AE336" s="867"/>
      <c r="AF336" s="867"/>
      <c r="AG336" s="867"/>
      <c r="AH336" s="874"/>
    </row>
    <row r="337" ht="17.25" customHeight="1">
      <c r="A337" s="867"/>
      <c r="B337" s="867"/>
      <c r="C337" s="867"/>
      <c r="D337" s="867"/>
      <c r="E337" s="866"/>
      <c r="F337" s="866"/>
      <c r="G337" s="867"/>
      <c r="H337" s="867"/>
      <c r="I337" s="867"/>
      <c r="J337" s="867"/>
      <c r="K337" s="867"/>
      <c r="L337" s="867"/>
      <c r="M337" s="867"/>
      <c r="N337" s="866"/>
      <c r="O337" s="906"/>
      <c r="P337" s="906"/>
      <c r="Q337" s="867"/>
      <c r="R337" s="867"/>
      <c r="S337" s="867"/>
      <c r="T337" s="867"/>
      <c r="U337" s="867"/>
      <c r="V337" s="867"/>
      <c r="W337" s="867"/>
      <c r="X337" s="867"/>
      <c r="Y337" s="867"/>
      <c r="Z337" s="867"/>
      <c r="AA337" s="867"/>
      <c r="AB337" s="867"/>
      <c r="AC337" s="867"/>
      <c r="AD337" s="867"/>
      <c r="AE337" s="867"/>
      <c r="AF337" s="867"/>
      <c r="AG337" s="867"/>
      <c r="AH337" s="874"/>
    </row>
    <row r="338" ht="17.25" customHeight="1">
      <c r="A338" s="867"/>
      <c r="B338" s="867"/>
      <c r="C338" s="867"/>
      <c r="D338" s="867"/>
      <c r="E338" s="866"/>
      <c r="F338" s="866"/>
      <c r="G338" s="867"/>
      <c r="H338" s="867"/>
      <c r="I338" s="867"/>
      <c r="J338" s="867"/>
      <c r="K338" s="867"/>
      <c r="L338" s="867"/>
      <c r="M338" s="867"/>
      <c r="N338" s="866"/>
      <c r="O338" s="906"/>
      <c r="P338" s="906"/>
      <c r="Q338" s="867"/>
      <c r="R338" s="867"/>
      <c r="S338" s="867"/>
      <c r="T338" s="867"/>
      <c r="U338" s="867"/>
      <c r="V338" s="867"/>
      <c r="W338" s="867"/>
      <c r="X338" s="867"/>
      <c r="Y338" s="867"/>
      <c r="Z338" s="867"/>
      <c r="AA338" s="867"/>
      <c r="AB338" s="867"/>
      <c r="AC338" s="867"/>
      <c r="AD338" s="867"/>
      <c r="AE338" s="867"/>
      <c r="AF338" s="867"/>
      <c r="AG338" s="867"/>
      <c r="AH338" s="874"/>
    </row>
    <row r="339" ht="17.25" customHeight="1">
      <c r="A339" s="867"/>
      <c r="B339" s="867"/>
      <c r="C339" s="867"/>
      <c r="D339" s="867"/>
      <c r="E339" s="866"/>
      <c r="F339" s="866"/>
      <c r="G339" s="867"/>
      <c r="H339" s="867"/>
      <c r="I339" s="867"/>
      <c r="J339" s="867"/>
      <c r="K339" s="867"/>
      <c r="L339" s="867"/>
      <c r="M339" s="867"/>
      <c r="N339" s="866"/>
      <c r="O339" s="906"/>
      <c r="P339" s="906"/>
      <c r="Q339" s="867"/>
      <c r="R339" s="867"/>
      <c r="S339" s="867"/>
      <c r="T339" s="867"/>
      <c r="U339" s="867"/>
      <c r="V339" s="867"/>
      <c r="W339" s="867"/>
      <c r="X339" s="867"/>
      <c r="Y339" s="867"/>
      <c r="Z339" s="867"/>
      <c r="AA339" s="867"/>
      <c r="AB339" s="867"/>
      <c r="AC339" s="867"/>
      <c r="AD339" s="867"/>
      <c r="AE339" s="867"/>
      <c r="AF339" s="867"/>
      <c r="AG339" s="867"/>
      <c r="AH339" s="874"/>
    </row>
    <row r="340" ht="17.25" customHeight="1">
      <c r="A340" s="867"/>
      <c r="B340" s="867"/>
      <c r="C340" s="867"/>
      <c r="D340" s="867"/>
      <c r="E340" s="866"/>
      <c r="F340" s="866"/>
      <c r="G340" s="867"/>
      <c r="H340" s="867"/>
      <c r="I340" s="867"/>
      <c r="J340" s="867"/>
      <c r="K340" s="867"/>
      <c r="L340" s="867"/>
      <c r="M340" s="867"/>
      <c r="N340" s="866"/>
      <c r="O340" s="906"/>
      <c r="P340" s="906"/>
      <c r="Q340" s="867"/>
      <c r="R340" s="867"/>
      <c r="S340" s="867"/>
      <c r="T340" s="867"/>
      <c r="U340" s="867"/>
      <c r="V340" s="867"/>
      <c r="W340" s="867"/>
      <c r="X340" s="867"/>
      <c r="Y340" s="867"/>
      <c r="Z340" s="867"/>
      <c r="AA340" s="867"/>
      <c r="AB340" s="867"/>
      <c r="AC340" s="867"/>
      <c r="AD340" s="867"/>
      <c r="AE340" s="867"/>
      <c r="AF340" s="867"/>
      <c r="AG340" s="867"/>
      <c r="AH340" s="874"/>
    </row>
    <row r="341" ht="17.25" customHeight="1">
      <c r="A341" s="867"/>
      <c r="B341" s="867"/>
      <c r="C341" s="867"/>
      <c r="D341" s="867"/>
      <c r="E341" s="866"/>
      <c r="F341" s="866"/>
      <c r="G341" s="867"/>
      <c r="H341" s="867"/>
      <c r="I341" s="867"/>
      <c r="J341" s="867"/>
      <c r="K341" s="867"/>
      <c r="L341" s="867"/>
      <c r="M341" s="867"/>
      <c r="N341" s="866"/>
      <c r="O341" s="906"/>
      <c r="P341" s="906"/>
      <c r="Q341" s="867"/>
      <c r="R341" s="867"/>
      <c r="S341" s="867"/>
      <c r="T341" s="867"/>
      <c r="U341" s="867"/>
      <c r="V341" s="867"/>
      <c r="W341" s="867"/>
      <c r="X341" s="867"/>
      <c r="Y341" s="867"/>
      <c r="Z341" s="867"/>
      <c r="AA341" s="867"/>
      <c r="AB341" s="867"/>
      <c r="AC341" s="867"/>
      <c r="AD341" s="867"/>
      <c r="AE341" s="867"/>
      <c r="AF341" s="867"/>
      <c r="AG341" s="867"/>
      <c r="AH341" s="874"/>
    </row>
    <row r="342" ht="17.25" customHeight="1">
      <c r="A342" s="867"/>
      <c r="B342" s="867"/>
      <c r="C342" s="867"/>
      <c r="D342" s="867"/>
      <c r="E342" s="866"/>
      <c r="F342" s="866"/>
      <c r="G342" s="867"/>
      <c r="H342" s="867"/>
      <c r="I342" s="867"/>
      <c r="J342" s="867"/>
      <c r="K342" s="867"/>
      <c r="L342" s="867"/>
      <c r="M342" s="867"/>
      <c r="N342" s="866"/>
      <c r="O342" s="906"/>
      <c r="P342" s="906"/>
      <c r="Q342" s="867"/>
      <c r="R342" s="867"/>
      <c r="S342" s="867"/>
      <c r="T342" s="867"/>
      <c r="U342" s="867"/>
      <c r="V342" s="867"/>
      <c r="W342" s="867"/>
      <c r="X342" s="867"/>
      <c r="Y342" s="867"/>
      <c r="Z342" s="867"/>
      <c r="AA342" s="867"/>
      <c r="AB342" s="867"/>
      <c r="AC342" s="867"/>
      <c r="AD342" s="867"/>
      <c r="AE342" s="867"/>
      <c r="AF342" s="867"/>
      <c r="AG342" s="867"/>
      <c r="AH342" s="874"/>
    </row>
    <row r="343" ht="17.25" customHeight="1">
      <c r="A343" s="867"/>
      <c r="B343" s="867"/>
      <c r="C343" s="867"/>
      <c r="D343" s="867"/>
      <c r="E343" s="866"/>
      <c r="F343" s="866"/>
      <c r="G343" s="867"/>
      <c r="H343" s="867"/>
      <c r="I343" s="867"/>
      <c r="J343" s="867"/>
      <c r="K343" s="867"/>
      <c r="L343" s="867"/>
      <c r="M343" s="867"/>
      <c r="N343" s="866"/>
      <c r="O343" s="906"/>
      <c r="P343" s="906"/>
      <c r="Q343" s="867"/>
      <c r="R343" s="867"/>
      <c r="S343" s="867"/>
      <c r="T343" s="867"/>
      <c r="U343" s="867"/>
      <c r="V343" s="867"/>
      <c r="W343" s="867"/>
      <c r="X343" s="867"/>
      <c r="Y343" s="867"/>
      <c r="Z343" s="867"/>
      <c r="AA343" s="867"/>
      <c r="AB343" s="867"/>
      <c r="AC343" s="867"/>
      <c r="AD343" s="867"/>
      <c r="AE343" s="867"/>
      <c r="AF343" s="867"/>
      <c r="AG343" s="867"/>
      <c r="AH343" s="874"/>
    </row>
    <row r="344" ht="17.25" customHeight="1">
      <c r="A344" s="867"/>
      <c r="B344" s="867"/>
      <c r="C344" s="867"/>
      <c r="D344" s="867"/>
      <c r="E344" s="866"/>
      <c r="F344" s="866"/>
      <c r="G344" s="867"/>
      <c r="H344" s="867"/>
      <c r="I344" s="867"/>
      <c r="J344" s="867"/>
      <c r="K344" s="867"/>
      <c r="L344" s="867"/>
      <c r="M344" s="867"/>
      <c r="N344" s="866"/>
      <c r="O344" s="906"/>
      <c r="P344" s="906"/>
      <c r="Q344" s="867"/>
      <c r="R344" s="867"/>
      <c r="S344" s="867"/>
      <c r="T344" s="867"/>
      <c r="U344" s="867"/>
      <c r="V344" s="867"/>
      <c r="W344" s="867"/>
      <c r="X344" s="867"/>
      <c r="Y344" s="867"/>
      <c r="Z344" s="867"/>
      <c r="AA344" s="867"/>
      <c r="AB344" s="867"/>
      <c r="AC344" s="867"/>
      <c r="AD344" s="867"/>
      <c r="AE344" s="867"/>
      <c r="AF344" s="867"/>
      <c r="AG344" s="867"/>
      <c r="AH344" s="874"/>
    </row>
    <row r="345" ht="17.25" customHeight="1">
      <c r="A345" s="867"/>
      <c r="B345" s="867"/>
      <c r="C345" s="867"/>
      <c r="D345" s="867"/>
      <c r="E345" s="866"/>
      <c r="F345" s="866"/>
      <c r="G345" s="867"/>
      <c r="H345" s="867"/>
      <c r="I345" s="867"/>
      <c r="J345" s="867"/>
      <c r="K345" s="867"/>
      <c r="L345" s="867"/>
      <c r="M345" s="867"/>
      <c r="N345" s="866"/>
      <c r="O345" s="906"/>
      <c r="P345" s="906"/>
      <c r="Q345" s="867"/>
      <c r="R345" s="867"/>
      <c r="S345" s="867"/>
      <c r="T345" s="867"/>
      <c r="U345" s="867"/>
      <c r="V345" s="867"/>
      <c r="W345" s="867"/>
      <c r="X345" s="867"/>
      <c r="Y345" s="867"/>
      <c r="Z345" s="867"/>
      <c r="AA345" s="867"/>
      <c r="AB345" s="867"/>
      <c r="AC345" s="867"/>
      <c r="AD345" s="867"/>
      <c r="AE345" s="867"/>
      <c r="AF345" s="867"/>
      <c r="AG345" s="867"/>
      <c r="AH345" s="874"/>
    </row>
    <row r="346" ht="17.25" customHeight="1">
      <c r="A346" s="867"/>
      <c r="B346" s="867"/>
      <c r="C346" s="867"/>
      <c r="D346" s="867"/>
      <c r="E346" s="866"/>
      <c r="F346" s="866"/>
      <c r="G346" s="867"/>
      <c r="H346" s="867"/>
      <c r="I346" s="867"/>
      <c r="J346" s="867"/>
      <c r="K346" s="867"/>
      <c r="L346" s="867"/>
      <c r="M346" s="867"/>
      <c r="N346" s="866"/>
      <c r="O346" s="906"/>
      <c r="P346" s="906"/>
      <c r="Q346" s="867"/>
      <c r="R346" s="867"/>
      <c r="S346" s="867"/>
      <c r="T346" s="867"/>
      <c r="U346" s="867"/>
      <c r="V346" s="867"/>
      <c r="W346" s="867"/>
      <c r="X346" s="867"/>
      <c r="Y346" s="867"/>
      <c r="Z346" s="867"/>
      <c r="AA346" s="867"/>
      <c r="AB346" s="867"/>
      <c r="AC346" s="867"/>
      <c r="AD346" s="867"/>
      <c r="AE346" s="867"/>
      <c r="AF346" s="867"/>
      <c r="AG346" s="867"/>
      <c r="AH346" s="874"/>
    </row>
    <row r="347" ht="17.25" customHeight="1">
      <c r="A347" s="867"/>
      <c r="B347" s="867"/>
      <c r="C347" s="867"/>
      <c r="D347" s="867"/>
      <c r="E347" s="866"/>
      <c r="F347" s="866"/>
      <c r="G347" s="867"/>
      <c r="H347" s="867"/>
      <c r="I347" s="867"/>
      <c r="J347" s="867"/>
      <c r="K347" s="867"/>
      <c r="L347" s="867"/>
      <c r="M347" s="867"/>
      <c r="N347" s="866"/>
      <c r="O347" s="906"/>
      <c r="P347" s="906"/>
      <c r="Q347" s="867"/>
      <c r="R347" s="867"/>
      <c r="S347" s="867"/>
      <c r="T347" s="867"/>
      <c r="U347" s="867"/>
      <c r="V347" s="867"/>
      <c r="W347" s="867"/>
      <c r="X347" s="867"/>
      <c r="Y347" s="867"/>
      <c r="Z347" s="867"/>
      <c r="AA347" s="867"/>
      <c r="AB347" s="867"/>
      <c r="AC347" s="867"/>
      <c r="AD347" s="867"/>
      <c r="AE347" s="867"/>
      <c r="AF347" s="867"/>
      <c r="AG347" s="867"/>
      <c r="AH347" s="874"/>
    </row>
    <row r="348" ht="17.25" customHeight="1">
      <c r="A348" s="867"/>
      <c r="B348" s="867"/>
      <c r="C348" s="867"/>
      <c r="D348" s="867"/>
      <c r="E348" s="866"/>
      <c r="F348" s="866"/>
      <c r="G348" s="867"/>
      <c r="H348" s="867"/>
      <c r="I348" s="867"/>
      <c r="J348" s="867"/>
      <c r="K348" s="867"/>
      <c r="L348" s="867"/>
      <c r="M348" s="867"/>
      <c r="N348" s="866"/>
      <c r="O348" s="906"/>
      <c r="P348" s="906"/>
      <c r="Q348" s="867"/>
      <c r="R348" s="867"/>
      <c r="S348" s="867"/>
      <c r="T348" s="867"/>
      <c r="U348" s="867"/>
      <c r="V348" s="867"/>
      <c r="W348" s="867"/>
      <c r="X348" s="867"/>
      <c r="Y348" s="867"/>
      <c r="Z348" s="867"/>
      <c r="AA348" s="867"/>
      <c r="AB348" s="867"/>
      <c r="AC348" s="867"/>
      <c r="AD348" s="867"/>
      <c r="AE348" s="867"/>
      <c r="AF348" s="867"/>
      <c r="AG348" s="867"/>
      <c r="AH348" s="874"/>
    </row>
    <row r="349" ht="17.25" customHeight="1">
      <c r="A349" s="867"/>
      <c r="B349" s="867"/>
      <c r="C349" s="867"/>
      <c r="D349" s="867"/>
      <c r="E349" s="866"/>
      <c r="F349" s="866"/>
      <c r="G349" s="867"/>
      <c r="H349" s="867"/>
      <c r="I349" s="867"/>
      <c r="J349" s="867"/>
      <c r="K349" s="867"/>
      <c r="L349" s="867"/>
      <c r="M349" s="867"/>
      <c r="N349" s="866"/>
      <c r="O349" s="906"/>
      <c r="P349" s="906"/>
      <c r="Q349" s="867"/>
      <c r="R349" s="867"/>
      <c r="S349" s="867"/>
      <c r="T349" s="867"/>
      <c r="U349" s="867"/>
      <c r="V349" s="867"/>
      <c r="W349" s="867"/>
      <c r="X349" s="867"/>
      <c r="Y349" s="867"/>
      <c r="Z349" s="867"/>
      <c r="AA349" s="867"/>
      <c r="AB349" s="867"/>
      <c r="AC349" s="867"/>
      <c r="AD349" s="867"/>
      <c r="AE349" s="867"/>
      <c r="AF349" s="867"/>
      <c r="AG349" s="867"/>
      <c r="AH349" s="874"/>
    </row>
    <row r="350" ht="17.25" customHeight="1">
      <c r="A350" s="867"/>
      <c r="B350" s="867"/>
      <c r="C350" s="867"/>
      <c r="D350" s="867"/>
      <c r="E350" s="866"/>
      <c r="F350" s="866"/>
      <c r="G350" s="867"/>
      <c r="H350" s="867"/>
      <c r="I350" s="867"/>
      <c r="J350" s="867"/>
      <c r="K350" s="867"/>
      <c r="L350" s="867"/>
      <c r="M350" s="867"/>
      <c r="N350" s="866"/>
      <c r="O350" s="906"/>
      <c r="P350" s="906"/>
      <c r="Q350" s="867"/>
      <c r="R350" s="867"/>
      <c r="S350" s="867"/>
      <c r="T350" s="867"/>
      <c r="U350" s="867"/>
      <c r="V350" s="867"/>
      <c r="W350" s="867"/>
      <c r="X350" s="867"/>
      <c r="Y350" s="867"/>
      <c r="Z350" s="867"/>
      <c r="AA350" s="867"/>
      <c r="AB350" s="867"/>
      <c r="AC350" s="867"/>
      <c r="AD350" s="867"/>
      <c r="AE350" s="867"/>
      <c r="AF350" s="867"/>
      <c r="AG350" s="867"/>
      <c r="AH350" s="874"/>
    </row>
    <row r="351" ht="17.25" customHeight="1">
      <c r="A351" s="867"/>
      <c r="B351" s="867"/>
      <c r="C351" s="867"/>
      <c r="D351" s="867"/>
      <c r="E351" s="866"/>
      <c r="F351" s="866"/>
      <c r="G351" s="867"/>
      <c r="H351" s="867"/>
      <c r="I351" s="867"/>
      <c r="J351" s="867"/>
      <c r="K351" s="867"/>
      <c r="L351" s="867"/>
      <c r="M351" s="867"/>
      <c r="N351" s="866"/>
      <c r="O351" s="906"/>
      <c r="P351" s="906"/>
      <c r="Q351" s="867"/>
      <c r="R351" s="867"/>
      <c r="S351" s="867"/>
      <c r="T351" s="867"/>
      <c r="U351" s="867"/>
      <c r="V351" s="867"/>
      <c r="W351" s="867"/>
      <c r="X351" s="867"/>
      <c r="Y351" s="867"/>
      <c r="Z351" s="867"/>
      <c r="AA351" s="867"/>
      <c r="AB351" s="867"/>
      <c r="AC351" s="867"/>
      <c r="AD351" s="867"/>
      <c r="AE351" s="867"/>
      <c r="AF351" s="867"/>
      <c r="AG351" s="867"/>
      <c r="AH351" s="874"/>
    </row>
    <row r="352" ht="17.25" customHeight="1">
      <c r="A352" s="867"/>
      <c r="B352" s="867"/>
      <c r="C352" s="867"/>
      <c r="D352" s="867"/>
      <c r="E352" s="866"/>
      <c r="F352" s="866"/>
      <c r="G352" s="867"/>
      <c r="H352" s="867"/>
      <c r="I352" s="867"/>
      <c r="J352" s="867"/>
      <c r="K352" s="867"/>
      <c r="L352" s="867"/>
      <c r="M352" s="867"/>
      <c r="N352" s="866"/>
      <c r="O352" s="906"/>
      <c r="P352" s="906"/>
      <c r="Q352" s="867"/>
      <c r="R352" s="867"/>
      <c r="S352" s="867"/>
      <c r="T352" s="867"/>
      <c r="U352" s="867"/>
      <c r="V352" s="867"/>
      <c r="W352" s="867"/>
      <c r="X352" s="867"/>
      <c r="Y352" s="867"/>
      <c r="Z352" s="867"/>
      <c r="AA352" s="867"/>
      <c r="AB352" s="867"/>
      <c r="AC352" s="867"/>
      <c r="AD352" s="867"/>
      <c r="AE352" s="867"/>
      <c r="AF352" s="867"/>
      <c r="AG352" s="867"/>
      <c r="AH352" s="874"/>
    </row>
    <row r="353" ht="17.25" customHeight="1">
      <c r="A353" s="867"/>
      <c r="B353" s="867"/>
      <c r="C353" s="867"/>
      <c r="D353" s="867"/>
      <c r="E353" s="866"/>
      <c r="F353" s="866"/>
      <c r="G353" s="867"/>
      <c r="H353" s="867"/>
      <c r="I353" s="867"/>
      <c r="J353" s="867"/>
      <c r="K353" s="867"/>
      <c r="L353" s="867"/>
      <c r="M353" s="867"/>
      <c r="N353" s="866"/>
      <c r="O353" s="906"/>
      <c r="P353" s="906"/>
      <c r="Q353" s="867"/>
      <c r="R353" s="867"/>
      <c r="S353" s="867"/>
      <c r="T353" s="867"/>
      <c r="U353" s="867"/>
      <c r="V353" s="867"/>
      <c r="W353" s="867"/>
      <c r="X353" s="867"/>
      <c r="Y353" s="867"/>
      <c r="Z353" s="867"/>
      <c r="AA353" s="867"/>
      <c r="AB353" s="867"/>
      <c r="AC353" s="867"/>
      <c r="AD353" s="867"/>
      <c r="AE353" s="867"/>
      <c r="AF353" s="867"/>
      <c r="AG353" s="867"/>
      <c r="AH353" s="874"/>
    </row>
    <row r="354" ht="17.25" customHeight="1">
      <c r="A354" s="867"/>
      <c r="B354" s="867"/>
      <c r="C354" s="867"/>
      <c r="D354" s="867"/>
      <c r="E354" s="866"/>
      <c r="F354" s="866"/>
      <c r="G354" s="867"/>
      <c r="H354" s="867"/>
      <c r="I354" s="867"/>
      <c r="J354" s="867"/>
      <c r="K354" s="867"/>
      <c r="L354" s="867"/>
      <c r="M354" s="867"/>
      <c r="N354" s="866"/>
      <c r="O354" s="906"/>
      <c r="P354" s="906"/>
      <c r="Q354" s="867"/>
      <c r="R354" s="867"/>
      <c r="S354" s="867"/>
      <c r="T354" s="867"/>
      <c r="U354" s="867"/>
      <c r="V354" s="867"/>
      <c r="W354" s="867"/>
      <c r="X354" s="867"/>
      <c r="Y354" s="867"/>
      <c r="Z354" s="867"/>
      <c r="AA354" s="867"/>
      <c r="AB354" s="867"/>
      <c r="AC354" s="867"/>
      <c r="AD354" s="867"/>
      <c r="AE354" s="867"/>
      <c r="AF354" s="867"/>
      <c r="AG354" s="867"/>
      <c r="AH354" s="874"/>
    </row>
    <row r="355" ht="17.25" customHeight="1">
      <c r="A355" s="867"/>
      <c r="B355" s="867"/>
      <c r="C355" s="867"/>
      <c r="D355" s="867"/>
      <c r="E355" s="866"/>
      <c r="F355" s="866"/>
      <c r="G355" s="867"/>
      <c r="H355" s="867"/>
      <c r="I355" s="867"/>
      <c r="J355" s="867"/>
      <c r="K355" s="867"/>
      <c r="L355" s="867"/>
      <c r="M355" s="867"/>
      <c r="N355" s="866"/>
      <c r="O355" s="906"/>
      <c r="P355" s="906"/>
      <c r="Q355" s="867"/>
      <c r="R355" s="867"/>
      <c r="S355" s="867"/>
      <c r="T355" s="867"/>
      <c r="U355" s="867"/>
      <c r="V355" s="867"/>
      <c r="W355" s="867"/>
      <c r="X355" s="867"/>
      <c r="Y355" s="867"/>
      <c r="Z355" s="867"/>
      <c r="AA355" s="867"/>
      <c r="AB355" s="867"/>
      <c r="AC355" s="867"/>
      <c r="AD355" s="867"/>
      <c r="AE355" s="867"/>
      <c r="AF355" s="867"/>
      <c r="AG355" s="867"/>
      <c r="AH355" s="874"/>
    </row>
    <row r="356" ht="17.25" customHeight="1">
      <c r="A356" s="867"/>
      <c r="B356" s="867"/>
      <c r="C356" s="867"/>
      <c r="D356" s="867"/>
      <c r="E356" s="866"/>
      <c r="F356" s="866"/>
      <c r="G356" s="867"/>
      <c r="H356" s="867"/>
      <c r="I356" s="867"/>
      <c r="J356" s="867"/>
      <c r="K356" s="867"/>
      <c r="L356" s="867"/>
      <c r="M356" s="867"/>
      <c r="N356" s="866"/>
      <c r="O356" s="906"/>
      <c r="P356" s="906"/>
      <c r="Q356" s="867"/>
      <c r="R356" s="867"/>
      <c r="S356" s="867"/>
      <c r="T356" s="867"/>
      <c r="U356" s="867"/>
      <c r="V356" s="867"/>
      <c r="W356" s="867"/>
      <c r="X356" s="867"/>
      <c r="Y356" s="867"/>
      <c r="Z356" s="867"/>
      <c r="AA356" s="867"/>
      <c r="AB356" s="867"/>
      <c r="AC356" s="867"/>
      <c r="AD356" s="867"/>
      <c r="AE356" s="867"/>
      <c r="AF356" s="867"/>
      <c r="AG356" s="867"/>
      <c r="AH356" s="874"/>
    </row>
    <row r="357" ht="17.25" customHeight="1">
      <c r="A357" s="867"/>
      <c r="B357" s="867"/>
      <c r="C357" s="867"/>
      <c r="D357" s="867"/>
      <c r="E357" s="866"/>
      <c r="F357" s="866"/>
      <c r="G357" s="867"/>
      <c r="H357" s="867"/>
      <c r="I357" s="867"/>
      <c r="J357" s="867"/>
      <c r="K357" s="867"/>
      <c r="L357" s="867"/>
      <c r="M357" s="867"/>
      <c r="N357" s="866"/>
      <c r="O357" s="906"/>
      <c r="P357" s="906"/>
      <c r="Q357" s="867"/>
      <c r="R357" s="867"/>
      <c r="S357" s="867"/>
      <c r="T357" s="867"/>
      <c r="U357" s="867"/>
      <c r="V357" s="867"/>
      <c r="W357" s="867"/>
      <c r="X357" s="867"/>
      <c r="Y357" s="867"/>
      <c r="Z357" s="867"/>
      <c r="AA357" s="867"/>
      <c r="AB357" s="867"/>
      <c r="AC357" s="867"/>
      <c r="AD357" s="867"/>
      <c r="AE357" s="867"/>
      <c r="AF357" s="867"/>
      <c r="AG357" s="867"/>
      <c r="AH357" s="874"/>
    </row>
    <row r="358" ht="17.25" customHeight="1">
      <c r="A358" s="867"/>
      <c r="B358" s="867"/>
      <c r="C358" s="867"/>
      <c r="D358" s="867"/>
      <c r="E358" s="866"/>
      <c r="F358" s="866"/>
      <c r="G358" s="867"/>
      <c r="H358" s="867"/>
      <c r="I358" s="867"/>
      <c r="J358" s="867"/>
      <c r="K358" s="867"/>
      <c r="L358" s="867"/>
      <c r="M358" s="867"/>
      <c r="N358" s="866"/>
      <c r="O358" s="906"/>
      <c r="P358" s="906"/>
      <c r="Q358" s="867"/>
      <c r="R358" s="867"/>
      <c r="S358" s="867"/>
      <c r="T358" s="867"/>
      <c r="U358" s="867"/>
      <c r="V358" s="867"/>
      <c r="W358" s="867"/>
      <c r="X358" s="867"/>
      <c r="Y358" s="867"/>
      <c r="Z358" s="867"/>
      <c r="AA358" s="867"/>
      <c r="AB358" s="867"/>
      <c r="AC358" s="867"/>
      <c r="AD358" s="867"/>
      <c r="AE358" s="867"/>
      <c r="AF358" s="867"/>
      <c r="AG358" s="867"/>
      <c r="AH358" s="874"/>
    </row>
    <row r="359" ht="17.25" customHeight="1">
      <c r="A359" s="867"/>
      <c r="B359" s="867"/>
      <c r="C359" s="867"/>
      <c r="D359" s="867"/>
      <c r="E359" s="866"/>
      <c r="F359" s="866"/>
      <c r="G359" s="867"/>
      <c r="H359" s="867"/>
      <c r="I359" s="867"/>
      <c r="J359" s="867"/>
      <c r="K359" s="867"/>
      <c r="L359" s="867"/>
      <c r="M359" s="867"/>
      <c r="N359" s="866"/>
      <c r="O359" s="906"/>
      <c r="P359" s="906"/>
      <c r="Q359" s="867"/>
      <c r="R359" s="867"/>
      <c r="S359" s="867"/>
      <c r="T359" s="867"/>
      <c r="U359" s="867"/>
      <c r="V359" s="867"/>
      <c r="W359" s="867"/>
      <c r="X359" s="867"/>
      <c r="Y359" s="867"/>
      <c r="Z359" s="867"/>
      <c r="AA359" s="867"/>
      <c r="AB359" s="867"/>
      <c r="AC359" s="867"/>
      <c r="AD359" s="867"/>
      <c r="AE359" s="867"/>
      <c r="AF359" s="867"/>
      <c r="AG359" s="867"/>
      <c r="AH359" s="874"/>
    </row>
    <row r="360" ht="17.25" customHeight="1">
      <c r="A360" s="867"/>
      <c r="B360" s="867"/>
      <c r="C360" s="867"/>
      <c r="D360" s="867"/>
      <c r="E360" s="866"/>
      <c r="F360" s="866"/>
      <c r="G360" s="867"/>
      <c r="H360" s="867"/>
      <c r="I360" s="867"/>
      <c r="J360" s="867"/>
      <c r="K360" s="867"/>
      <c r="L360" s="867"/>
      <c r="M360" s="867"/>
      <c r="N360" s="866"/>
      <c r="O360" s="906"/>
      <c r="P360" s="906"/>
      <c r="Q360" s="867"/>
      <c r="R360" s="867"/>
      <c r="S360" s="867"/>
      <c r="T360" s="867"/>
      <c r="U360" s="867"/>
      <c r="V360" s="867"/>
      <c r="W360" s="867"/>
      <c r="X360" s="867"/>
      <c r="Y360" s="867"/>
      <c r="Z360" s="867"/>
      <c r="AA360" s="867"/>
      <c r="AB360" s="867"/>
      <c r="AC360" s="867"/>
      <c r="AD360" s="867"/>
      <c r="AE360" s="867"/>
      <c r="AF360" s="867"/>
      <c r="AG360" s="867"/>
      <c r="AH360" s="874"/>
    </row>
    <row r="361" ht="17.25" customHeight="1">
      <c r="A361" s="867"/>
      <c r="B361" s="867"/>
      <c r="C361" s="867"/>
      <c r="D361" s="867"/>
      <c r="E361" s="866"/>
      <c r="F361" s="866"/>
      <c r="G361" s="867"/>
      <c r="H361" s="867"/>
      <c r="I361" s="867"/>
      <c r="J361" s="867"/>
      <c r="K361" s="867"/>
      <c r="L361" s="867"/>
      <c r="M361" s="867"/>
      <c r="N361" s="866"/>
      <c r="O361" s="906"/>
      <c r="P361" s="906"/>
      <c r="Q361" s="867"/>
      <c r="R361" s="867"/>
      <c r="S361" s="867"/>
      <c r="T361" s="867"/>
      <c r="U361" s="867"/>
      <c r="V361" s="867"/>
      <c r="W361" s="867"/>
      <c r="X361" s="867"/>
      <c r="Y361" s="867"/>
      <c r="Z361" s="867"/>
      <c r="AA361" s="867"/>
      <c r="AB361" s="867"/>
      <c r="AC361" s="867"/>
      <c r="AD361" s="867"/>
      <c r="AE361" s="867"/>
      <c r="AF361" s="867"/>
      <c r="AG361" s="867"/>
      <c r="AH361" s="874"/>
    </row>
    <row r="362" ht="17.25" customHeight="1">
      <c r="A362" s="867"/>
      <c r="B362" s="867"/>
      <c r="C362" s="867"/>
      <c r="D362" s="867"/>
      <c r="E362" s="866"/>
      <c r="F362" s="866"/>
      <c r="G362" s="867"/>
      <c r="H362" s="867"/>
      <c r="I362" s="867"/>
      <c r="J362" s="867"/>
      <c r="K362" s="867"/>
      <c r="L362" s="867"/>
      <c r="M362" s="867"/>
      <c r="N362" s="866"/>
      <c r="O362" s="906"/>
      <c r="P362" s="906"/>
      <c r="Q362" s="867"/>
      <c r="R362" s="867"/>
      <c r="S362" s="867"/>
      <c r="T362" s="867"/>
      <c r="U362" s="867"/>
      <c r="V362" s="867"/>
      <c r="W362" s="867"/>
      <c r="X362" s="867"/>
      <c r="Y362" s="867"/>
      <c r="Z362" s="867"/>
      <c r="AA362" s="867"/>
      <c r="AB362" s="867"/>
      <c r="AC362" s="867"/>
      <c r="AD362" s="867"/>
      <c r="AE362" s="867"/>
      <c r="AF362" s="867"/>
      <c r="AG362" s="867"/>
      <c r="AH362" s="874"/>
    </row>
    <row r="363" ht="17.25" customHeight="1">
      <c r="A363" s="867"/>
      <c r="B363" s="867"/>
      <c r="C363" s="867"/>
      <c r="D363" s="867"/>
      <c r="E363" s="866"/>
      <c r="F363" s="866"/>
      <c r="G363" s="867"/>
      <c r="H363" s="867"/>
      <c r="I363" s="867"/>
      <c r="J363" s="867"/>
      <c r="K363" s="867"/>
      <c r="L363" s="867"/>
      <c r="M363" s="867"/>
      <c r="N363" s="866"/>
      <c r="O363" s="906"/>
      <c r="P363" s="906"/>
      <c r="Q363" s="867"/>
      <c r="R363" s="867"/>
      <c r="S363" s="867"/>
      <c r="T363" s="867"/>
      <c r="U363" s="867"/>
      <c r="V363" s="867"/>
      <c r="W363" s="867"/>
      <c r="X363" s="867"/>
      <c r="Y363" s="867"/>
      <c r="Z363" s="867"/>
      <c r="AA363" s="867"/>
      <c r="AB363" s="867"/>
      <c r="AC363" s="867"/>
      <c r="AD363" s="867"/>
      <c r="AE363" s="867"/>
      <c r="AF363" s="867"/>
      <c r="AG363" s="867"/>
      <c r="AH363" s="874"/>
    </row>
    <row r="364" ht="17.25" customHeight="1">
      <c r="A364" s="867"/>
      <c r="B364" s="867"/>
      <c r="C364" s="867"/>
      <c r="D364" s="867"/>
      <c r="E364" s="866"/>
      <c r="F364" s="866"/>
      <c r="G364" s="867"/>
      <c r="H364" s="867"/>
      <c r="I364" s="867"/>
      <c r="J364" s="867"/>
      <c r="K364" s="867"/>
      <c r="L364" s="867"/>
      <c r="M364" s="867"/>
      <c r="N364" s="866"/>
      <c r="O364" s="906"/>
      <c r="P364" s="906"/>
      <c r="Q364" s="867"/>
      <c r="R364" s="867"/>
      <c r="S364" s="867"/>
      <c r="T364" s="867"/>
      <c r="U364" s="867"/>
      <c r="V364" s="867"/>
      <c r="W364" s="867"/>
      <c r="X364" s="867"/>
      <c r="Y364" s="867"/>
      <c r="Z364" s="867"/>
      <c r="AA364" s="867"/>
      <c r="AB364" s="867"/>
      <c r="AC364" s="867"/>
      <c r="AD364" s="867"/>
      <c r="AE364" s="867"/>
      <c r="AF364" s="867"/>
      <c r="AG364" s="867"/>
      <c r="AH364" s="874"/>
    </row>
    <row r="365" ht="17.25" customHeight="1">
      <c r="A365" s="867"/>
      <c r="B365" s="867"/>
      <c r="C365" s="867"/>
      <c r="D365" s="867"/>
      <c r="E365" s="866"/>
      <c r="F365" s="866"/>
      <c r="G365" s="867"/>
      <c r="H365" s="867"/>
      <c r="I365" s="867"/>
      <c r="J365" s="867"/>
      <c r="K365" s="867"/>
      <c r="L365" s="867"/>
      <c r="M365" s="867"/>
      <c r="N365" s="866"/>
      <c r="O365" s="906"/>
      <c r="P365" s="906"/>
      <c r="Q365" s="867"/>
      <c r="R365" s="867"/>
      <c r="S365" s="867"/>
      <c r="T365" s="867"/>
      <c r="U365" s="867"/>
      <c r="V365" s="867"/>
      <c r="W365" s="867"/>
      <c r="X365" s="867"/>
      <c r="Y365" s="867"/>
      <c r="Z365" s="867"/>
      <c r="AA365" s="867"/>
      <c r="AB365" s="867"/>
      <c r="AC365" s="867"/>
      <c r="AD365" s="867"/>
      <c r="AE365" s="867"/>
      <c r="AF365" s="867"/>
      <c r="AG365" s="867"/>
      <c r="AH365" s="874"/>
    </row>
    <row r="366" ht="17.25" customHeight="1">
      <c r="A366" s="867"/>
      <c r="B366" s="867"/>
      <c r="C366" s="867"/>
      <c r="D366" s="867"/>
      <c r="E366" s="866"/>
      <c r="F366" s="866"/>
      <c r="G366" s="867"/>
      <c r="H366" s="867"/>
      <c r="I366" s="867"/>
      <c r="J366" s="867"/>
      <c r="K366" s="867"/>
      <c r="L366" s="867"/>
      <c r="M366" s="867"/>
      <c r="N366" s="866"/>
      <c r="O366" s="906"/>
      <c r="P366" s="906"/>
      <c r="Q366" s="867"/>
      <c r="R366" s="867"/>
      <c r="S366" s="867"/>
      <c r="T366" s="867"/>
      <c r="U366" s="867"/>
      <c r="V366" s="867"/>
      <c r="W366" s="867"/>
      <c r="X366" s="867"/>
      <c r="Y366" s="867"/>
      <c r="Z366" s="867"/>
      <c r="AA366" s="867"/>
      <c r="AB366" s="867"/>
      <c r="AC366" s="867"/>
      <c r="AD366" s="867"/>
      <c r="AE366" s="867"/>
      <c r="AF366" s="867"/>
      <c r="AG366" s="867"/>
      <c r="AH366" s="874"/>
    </row>
    <row r="367" ht="17.25" customHeight="1">
      <c r="A367" s="867"/>
      <c r="B367" s="867"/>
      <c r="C367" s="867"/>
      <c r="D367" s="867"/>
      <c r="E367" s="866"/>
      <c r="F367" s="866"/>
      <c r="G367" s="867"/>
      <c r="H367" s="867"/>
      <c r="I367" s="867"/>
      <c r="J367" s="867"/>
      <c r="K367" s="867"/>
      <c r="L367" s="867"/>
      <c r="M367" s="867"/>
      <c r="N367" s="866"/>
      <c r="O367" s="906"/>
      <c r="P367" s="906"/>
      <c r="Q367" s="867"/>
      <c r="R367" s="867"/>
      <c r="S367" s="867"/>
      <c r="T367" s="867"/>
      <c r="U367" s="867"/>
      <c r="V367" s="867"/>
      <c r="W367" s="867"/>
      <c r="X367" s="867"/>
      <c r="Y367" s="867"/>
      <c r="Z367" s="867"/>
      <c r="AA367" s="867"/>
      <c r="AB367" s="867"/>
      <c r="AC367" s="867"/>
      <c r="AD367" s="867"/>
      <c r="AE367" s="867"/>
      <c r="AF367" s="867"/>
      <c r="AG367" s="867"/>
      <c r="AH367" s="874"/>
    </row>
    <row r="368" ht="17.25" customHeight="1">
      <c r="A368" s="867"/>
      <c r="B368" s="867"/>
      <c r="C368" s="867"/>
      <c r="D368" s="867"/>
      <c r="E368" s="866"/>
      <c r="F368" s="866"/>
      <c r="G368" s="867"/>
      <c r="H368" s="867"/>
      <c r="I368" s="867"/>
      <c r="J368" s="867"/>
      <c r="K368" s="867"/>
      <c r="L368" s="867"/>
      <c r="M368" s="867"/>
      <c r="N368" s="866"/>
      <c r="O368" s="906"/>
      <c r="P368" s="906"/>
      <c r="Q368" s="867"/>
      <c r="R368" s="867"/>
      <c r="S368" s="867"/>
      <c r="T368" s="867"/>
      <c r="U368" s="867"/>
      <c r="V368" s="867"/>
      <c r="W368" s="867"/>
      <c r="X368" s="867"/>
      <c r="Y368" s="867"/>
      <c r="Z368" s="867"/>
      <c r="AA368" s="867"/>
      <c r="AB368" s="867"/>
      <c r="AC368" s="867"/>
      <c r="AD368" s="867"/>
      <c r="AE368" s="867"/>
      <c r="AF368" s="867"/>
      <c r="AG368" s="867"/>
      <c r="AH368" s="874"/>
    </row>
    <row r="369" ht="17.25" customHeight="1">
      <c r="A369" s="867"/>
      <c r="B369" s="867"/>
      <c r="C369" s="867"/>
      <c r="D369" s="867"/>
      <c r="E369" s="866"/>
      <c r="F369" s="866"/>
      <c r="G369" s="867"/>
      <c r="H369" s="867"/>
      <c r="I369" s="867"/>
      <c r="J369" s="867"/>
      <c r="K369" s="867"/>
      <c r="L369" s="867"/>
      <c r="M369" s="867"/>
      <c r="N369" s="866"/>
      <c r="O369" s="906"/>
      <c r="P369" s="906"/>
      <c r="Q369" s="867"/>
      <c r="R369" s="867"/>
      <c r="S369" s="867"/>
      <c r="T369" s="867"/>
      <c r="U369" s="867"/>
      <c r="V369" s="867"/>
      <c r="W369" s="867"/>
      <c r="X369" s="867"/>
      <c r="Y369" s="867"/>
      <c r="Z369" s="867"/>
      <c r="AA369" s="867"/>
      <c r="AB369" s="867"/>
      <c r="AC369" s="867"/>
      <c r="AD369" s="867"/>
      <c r="AE369" s="867"/>
      <c r="AF369" s="867"/>
      <c r="AG369" s="867"/>
      <c r="AH369" s="874"/>
    </row>
    <row r="370" ht="17.25" customHeight="1">
      <c r="A370" s="867"/>
      <c r="B370" s="867"/>
      <c r="C370" s="867"/>
      <c r="D370" s="867"/>
      <c r="E370" s="866"/>
      <c r="F370" s="866"/>
      <c r="G370" s="867"/>
      <c r="H370" s="867"/>
      <c r="I370" s="867"/>
      <c r="J370" s="867"/>
      <c r="K370" s="867"/>
      <c r="L370" s="867"/>
      <c r="M370" s="867"/>
      <c r="N370" s="866"/>
      <c r="O370" s="906"/>
      <c r="P370" s="906"/>
      <c r="Q370" s="867"/>
      <c r="R370" s="867"/>
      <c r="S370" s="867"/>
      <c r="T370" s="867"/>
      <c r="U370" s="867"/>
      <c r="V370" s="867"/>
      <c r="W370" s="867"/>
      <c r="X370" s="867"/>
      <c r="Y370" s="867"/>
      <c r="Z370" s="867"/>
      <c r="AA370" s="867"/>
      <c r="AB370" s="867"/>
      <c r="AC370" s="867"/>
      <c r="AD370" s="867"/>
      <c r="AE370" s="867"/>
      <c r="AF370" s="867"/>
      <c r="AG370" s="867"/>
      <c r="AH370" s="874"/>
    </row>
    <row r="371" ht="17.25" customHeight="1">
      <c r="A371" s="867"/>
      <c r="B371" s="867"/>
      <c r="C371" s="867"/>
      <c r="D371" s="867"/>
      <c r="E371" s="866"/>
      <c r="F371" s="866"/>
      <c r="G371" s="867"/>
      <c r="H371" s="867"/>
      <c r="I371" s="867"/>
      <c r="J371" s="867"/>
      <c r="K371" s="867"/>
      <c r="L371" s="867"/>
      <c r="M371" s="867"/>
      <c r="N371" s="866"/>
      <c r="O371" s="906"/>
      <c r="P371" s="906"/>
      <c r="Q371" s="867"/>
      <c r="R371" s="867"/>
      <c r="S371" s="867"/>
      <c r="T371" s="867"/>
      <c r="U371" s="867"/>
      <c r="V371" s="867"/>
      <c r="W371" s="867"/>
      <c r="X371" s="867"/>
      <c r="Y371" s="867"/>
      <c r="Z371" s="867"/>
      <c r="AA371" s="867"/>
      <c r="AB371" s="867"/>
      <c r="AC371" s="867"/>
      <c r="AD371" s="867"/>
      <c r="AE371" s="867"/>
      <c r="AF371" s="867"/>
      <c r="AG371" s="867"/>
      <c r="AH371" s="874"/>
    </row>
    <row r="372" ht="17.25" customHeight="1">
      <c r="A372" s="867"/>
      <c r="B372" s="867"/>
      <c r="C372" s="867"/>
      <c r="D372" s="867"/>
      <c r="E372" s="866"/>
      <c r="F372" s="866"/>
      <c r="G372" s="867"/>
      <c r="H372" s="867"/>
      <c r="I372" s="867"/>
      <c r="J372" s="867"/>
      <c r="K372" s="867"/>
      <c r="L372" s="867"/>
      <c r="M372" s="867"/>
      <c r="N372" s="866"/>
      <c r="O372" s="906"/>
      <c r="P372" s="906"/>
      <c r="Q372" s="867"/>
      <c r="R372" s="867"/>
      <c r="S372" s="867"/>
      <c r="T372" s="867"/>
      <c r="U372" s="867"/>
      <c r="V372" s="867"/>
      <c r="W372" s="867"/>
      <c r="X372" s="867"/>
      <c r="Y372" s="867"/>
      <c r="Z372" s="867"/>
      <c r="AA372" s="867"/>
      <c r="AB372" s="867"/>
      <c r="AC372" s="867"/>
      <c r="AD372" s="867"/>
      <c r="AE372" s="867"/>
      <c r="AF372" s="867"/>
      <c r="AG372" s="867"/>
      <c r="AH372" s="874"/>
    </row>
    <row r="373" ht="17.25" customHeight="1">
      <c r="A373" s="867"/>
      <c r="B373" s="867"/>
      <c r="C373" s="867"/>
      <c r="D373" s="867"/>
      <c r="E373" s="866"/>
      <c r="F373" s="866"/>
      <c r="G373" s="867"/>
      <c r="H373" s="867"/>
      <c r="I373" s="867"/>
      <c r="J373" s="867"/>
      <c r="K373" s="867"/>
      <c r="L373" s="867"/>
      <c r="M373" s="867"/>
      <c r="N373" s="866"/>
      <c r="O373" s="906"/>
      <c r="P373" s="906"/>
      <c r="Q373" s="867"/>
      <c r="R373" s="867"/>
      <c r="S373" s="867"/>
      <c r="T373" s="867"/>
      <c r="U373" s="867"/>
      <c r="V373" s="867"/>
      <c r="W373" s="867"/>
      <c r="X373" s="867"/>
      <c r="Y373" s="867"/>
      <c r="Z373" s="867"/>
      <c r="AA373" s="867"/>
      <c r="AB373" s="867"/>
      <c r="AC373" s="867"/>
      <c r="AD373" s="867"/>
      <c r="AE373" s="867"/>
      <c r="AF373" s="867"/>
      <c r="AG373" s="867"/>
      <c r="AH373" s="874"/>
    </row>
    <row r="374" ht="17.25" customHeight="1">
      <c r="A374" s="867"/>
      <c r="B374" s="867"/>
      <c r="C374" s="867"/>
      <c r="D374" s="867"/>
      <c r="E374" s="866"/>
      <c r="F374" s="866"/>
      <c r="G374" s="867"/>
      <c r="H374" s="867"/>
      <c r="I374" s="867"/>
      <c r="J374" s="867"/>
      <c r="K374" s="867"/>
      <c r="L374" s="867"/>
      <c r="M374" s="867"/>
      <c r="N374" s="866"/>
      <c r="O374" s="906"/>
      <c r="P374" s="906"/>
      <c r="Q374" s="867"/>
      <c r="R374" s="867"/>
      <c r="S374" s="867"/>
      <c r="T374" s="867"/>
      <c r="U374" s="867"/>
      <c r="V374" s="867"/>
      <c r="W374" s="867"/>
      <c r="X374" s="867"/>
      <c r="Y374" s="867"/>
      <c r="Z374" s="867"/>
      <c r="AA374" s="867"/>
      <c r="AB374" s="867"/>
      <c r="AC374" s="867"/>
      <c r="AD374" s="867"/>
      <c r="AE374" s="867"/>
      <c r="AF374" s="867"/>
      <c r="AG374" s="867"/>
      <c r="AH374" s="874"/>
    </row>
    <row r="375" ht="17.25" customHeight="1">
      <c r="A375" s="867"/>
      <c r="B375" s="867"/>
      <c r="C375" s="867"/>
      <c r="D375" s="867"/>
      <c r="E375" s="866"/>
      <c r="F375" s="866"/>
      <c r="G375" s="867"/>
      <c r="H375" s="867"/>
      <c r="I375" s="867"/>
      <c r="J375" s="867"/>
      <c r="K375" s="867"/>
      <c r="L375" s="867"/>
      <c r="M375" s="867"/>
      <c r="N375" s="866"/>
      <c r="O375" s="906"/>
      <c r="P375" s="906"/>
      <c r="Q375" s="867"/>
      <c r="R375" s="867"/>
      <c r="S375" s="867"/>
      <c r="T375" s="867"/>
      <c r="U375" s="867"/>
      <c r="V375" s="867"/>
      <c r="W375" s="867"/>
      <c r="X375" s="867"/>
      <c r="Y375" s="867"/>
      <c r="Z375" s="867"/>
      <c r="AA375" s="867"/>
      <c r="AB375" s="867"/>
      <c r="AC375" s="867"/>
      <c r="AD375" s="867"/>
      <c r="AE375" s="867"/>
      <c r="AF375" s="867"/>
      <c r="AG375" s="867"/>
      <c r="AH375" s="874"/>
    </row>
    <row r="376" ht="17.25" customHeight="1">
      <c r="A376" s="867"/>
      <c r="B376" s="867"/>
      <c r="C376" s="867"/>
      <c r="D376" s="867"/>
      <c r="E376" s="866"/>
      <c r="F376" s="866"/>
      <c r="G376" s="867"/>
      <c r="H376" s="867"/>
      <c r="I376" s="867"/>
      <c r="J376" s="867"/>
      <c r="K376" s="867"/>
      <c r="L376" s="867"/>
      <c r="M376" s="867"/>
      <c r="N376" s="866"/>
      <c r="O376" s="906"/>
      <c r="P376" s="906"/>
      <c r="Q376" s="867"/>
      <c r="R376" s="867"/>
      <c r="S376" s="867"/>
      <c r="T376" s="867"/>
      <c r="U376" s="867"/>
      <c r="V376" s="867"/>
      <c r="W376" s="867"/>
      <c r="X376" s="867"/>
      <c r="Y376" s="867"/>
      <c r="Z376" s="867"/>
      <c r="AA376" s="867"/>
      <c r="AB376" s="867"/>
      <c r="AC376" s="867"/>
      <c r="AD376" s="867"/>
      <c r="AE376" s="867"/>
      <c r="AF376" s="867"/>
      <c r="AG376" s="867"/>
      <c r="AH376" s="874"/>
    </row>
    <row r="377" ht="17.25" customHeight="1">
      <c r="A377" s="867"/>
      <c r="B377" s="867"/>
      <c r="C377" s="867"/>
      <c r="D377" s="867"/>
      <c r="E377" s="866"/>
      <c r="F377" s="866"/>
      <c r="G377" s="867"/>
      <c r="H377" s="867"/>
      <c r="I377" s="867"/>
      <c r="J377" s="867"/>
      <c r="K377" s="867"/>
      <c r="L377" s="867"/>
      <c r="M377" s="867"/>
      <c r="N377" s="866"/>
      <c r="O377" s="906"/>
      <c r="P377" s="906"/>
      <c r="Q377" s="867"/>
      <c r="R377" s="867"/>
      <c r="S377" s="867"/>
      <c r="T377" s="867"/>
      <c r="U377" s="867"/>
      <c r="V377" s="867"/>
      <c r="W377" s="867"/>
      <c r="X377" s="867"/>
      <c r="Y377" s="867"/>
      <c r="Z377" s="867"/>
      <c r="AA377" s="867"/>
      <c r="AB377" s="867"/>
      <c r="AC377" s="867"/>
      <c r="AD377" s="867"/>
      <c r="AE377" s="867"/>
      <c r="AF377" s="867"/>
      <c r="AG377" s="867"/>
      <c r="AH377" s="874"/>
    </row>
    <row r="378" ht="17.25" customHeight="1">
      <c r="A378" s="867"/>
      <c r="B378" s="867"/>
      <c r="C378" s="867"/>
      <c r="D378" s="867"/>
      <c r="E378" s="866"/>
      <c r="F378" s="866"/>
      <c r="G378" s="867"/>
      <c r="H378" s="867"/>
      <c r="I378" s="867"/>
      <c r="J378" s="867"/>
      <c r="K378" s="867"/>
      <c r="L378" s="867"/>
      <c r="M378" s="867"/>
      <c r="N378" s="866"/>
      <c r="O378" s="906"/>
      <c r="P378" s="906"/>
      <c r="Q378" s="867"/>
      <c r="R378" s="867"/>
      <c r="S378" s="867"/>
      <c r="T378" s="867"/>
      <c r="U378" s="867"/>
      <c r="V378" s="867"/>
      <c r="W378" s="867"/>
      <c r="X378" s="867"/>
      <c r="Y378" s="867"/>
      <c r="Z378" s="867"/>
      <c r="AA378" s="867"/>
      <c r="AB378" s="867"/>
      <c r="AC378" s="867"/>
      <c r="AD378" s="867"/>
      <c r="AE378" s="867"/>
      <c r="AF378" s="867"/>
      <c r="AG378" s="867"/>
      <c r="AH378" s="874"/>
    </row>
    <row r="379" ht="17.25" customHeight="1">
      <c r="A379" s="867"/>
      <c r="B379" s="867"/>
      <c r="C379" s="867"/>
      <c r="D379" s="867"/>
      <c r="E379" s="866"/>
      <c r="F379" s="866"/>
      <c r="G379" s="867"/>
      <c r="H379" s="867"/>
      <c r="I379" s="867"/>
      <c r="J379" s="867"/>
      <c r="K379" s="867"/>
      <c r="L379" s="867"/>
      <c r="M379" s="867"/>
      <c r="N379" s="866"/>
      <c r="O379" s="906"/>
      <c r="P379" s="906"/>
      <c r="Q379" s="867"/>
      <c r="R379" s="867"/>
      <c r="S379" s="867"/>
      <c r="T379" s="867"/>
      <c r="U379" s="867"/>
      <c r="V379" s="867"/>
      <c r="W379" s="867"/>
      <c r="X379" s="867"/>
      <c r="Y379" s="867"/>
      <c r="Z379" s="867"/>
      <c r="AA379" s="867"/>
      <c r="AB379" s="867"/>
      <c r="AC379" s="867"/>
      <c r="AD379" s="867"/>
      <c r="AE379" s="867"/>
      <c r="AF379" s="867"/>
      <c r="AG379" s="867"/>
      <c r="AH379" s="874"/>
    </row>
    <row r="380" ht="17.25" customHeight="1">
      <c r="A380" s="867"/>
      <c r="B380" s="867"/>
      <c r="C380" s="867"/>
      <c r="D380" s="867"/>
      <c r="E380" s="866"/>
      <c r="F380" s="866"/>
      <c r="G380" s="867"/>
      <c r="H380" s="867"/>
      <c r="I380" s="867"/>
      <c r="J380" s="867"/>
      <c r="K380" s="867"/>
      <c r="L380" s="867"/>
      <c r="M380" s="867"/>
      <c r="N380" s="866"/>
      <c r="O380" s="906"/>
      <c r="P380" s="906"/>
      <c r="Q380" s="867"/>
      <c r="R380" s="867"/>
      <c r="S380" s="867"/>
      <c r="T380" s="867"/>
      <c r="U380" s="867"/>
      <c r="V380" s="867"/>
      <c r="W380" s="867"/>
      <c r="X380" s="867"/>
      <c r="Y380" s="867"/>
      <c r="Z380" s="867"/>
      <c r="AA380" s="867"/>
      <c r="AB380" s="867"/>
      <c r="AC380" s="867"/>
      <c r="AD380" s="867"/>
      <c r="AE380" s="867"/>
      <c r="AF380" s="867"/>
      <c r="AG380" s="867"/>
      <c r="AH380" s="874"/>
    </row>
    <row r="381" ht="17.25" customHeight="1">
      <c r="A381" s="867"/>
      <c r="B381" s="867"/>
      <c r="C381" s="867"/>
      <c r="D381" s="867"/>
      <c r="E381" s="866"/>
      <c r="F381" s="866"/>
      <c r="G381" s="867"/>
      <c r="H381" s="867"/>
      <c r="I381" s="867"/>
      <c r="J381" s="867"/>
      <c r="K381" s="867"/>
      <c r="L381" s="867"/>
      <c r="M381" s="867"/>
      <c r="N381" s="866"/>
      <c r="O381" s="906"/>
      <c r="P381" s="906"/>
      <c r="Q381" s="867"/>
      <c r="R381" s="867"/>
      <c r="S381" s="867"/>
      <c r="T381" s="867"/>
      <c r="U381" s="867"/>
      <c r="V381" s="867"/>
      <c r="W381" s="867"/>
      <c r="X381" s="867"/>
      <c r="Y381" s="867"/>
      <c r="Z381" s="867"/>
      <c r="AA381" s="867"/>
      <c r="AB381" s="867"/>
      <c r="AC381" s="867"/>
      <c r="AD381" s="867"/>
      <c r="AE381" s="867"/>
      <c r="AF381" s="867"/>
      <c r="AG381" s="867"/>
      <c r="AH381" s="874"/>
    </row>
    <row r="382" ht="17.25" customHeight="1">
      <c r="A382" s="867"/>
      <c r="B382" s="867"/>
      <c r="C382" s="867"/>
      <c r="D382" s="867"/>
      <c r="E382" s="866"/>
      <c r="F382" s="866"/>
      <c r="G382" s="867"/>
      <c r="H382" s="867"/>
      <c r="I382" s="867"/>
      <c r="J382" s="867"/>
      <c r="K382" s="867"/>
      <c r="L382" s="867"/>
      <c r="M382" s="867"/>
      <c r="N382" s="866"/>
      <c r="O382" s="906"/>
      <c r="P382" s="906"/>
      <c r="Q382" s="867"/>
      <c r="R382" s="867"/>
      <c r="S382" s="867"/>
      <c r="T382" s="867"/>
      <c r="U382" s="867"/>
      <c r="V382" s="867"/>
      <c r="W382" s="867"/>
      <c r="X382" s="867"/>
      <c r="Y382" s="867"/>
      <c r="Z382" s="867"/>
      <c r="AA382" s="867"/>
      <c r="AB382" s="867"/>
      <c r="AC382" s="867"/>
      <c r="AD382" s="867"/>
      <c r="AE382" s="867"/>
      <c r="AF382" s="867"/>
      <c r="AG382" s="867"/>
      <c r="AH382" s="874"/>
    </row>
    <row r="383" ht="17.25" customHeight="1">
      <c r="A383" s="867"/>
      <c r="B383" s="867"/>
      <c r="C383" s="867"/>
      <c r="D383" s="867"/>
      <c r="E383" s="866"/>
      <c r="F383" s="866"/>
      <c r="G383" s="867"/>
      <c r="H383" s="867"/>
      <c r="I383" s="867"/>
      <c r="J383" s="867"/>
      <c r="K383" s="867"/>
      <c r="L383" s="867"/>
      <c r="M383" s="867"/>
      <c r="N383" s="866"/>
      <c r="O383" s="906"/>
      <c r="P383" s="906"/>
      <c r="Q383" s="867"/>
      <c r="R383" s="867"/>
      <c r="S383" s="867"/>
      <c r="T383" s="867"/>
      <c r="U383" s="867"/>
      <c r="V383" s="867"/>
      <c r="W383" s="867"/>
      <c r="X383" s="867"/>
      <c r="Y383" s="867"/>
      <c r="Z383" s="867"/>
      <c r="AA383" s="867"/>
      <c r="AB383" s="867"/>
      <c r="AC383" s="867"/>
      <c r="AD383" s="867"/>
      <c r="AE383" s="867"/>
      <c r="AF383" s="867"/>
      <c r="AG383" s="867"/>
      <c r="AH383" s="874"/>
    </row>
    <row r="384" ht="17.25" customHeight="1">
      <c r="A384" s="867"/>
      <c r="B384" s="867"/>
      <c r="C384" s="867"/>
      <c r="D384" s="867"/>
      <c r="E384" s="866"/>
      <c r="F384" s="866"/>
      <c r="G384" s="867"/>
      <c r="H384" s="867"/>
      <c r="I384" s="867"/>
      <c r="J384" s="867"/>
      <c r="K384" s="867"/>
      <c r="L384" s="867"/>
      <c r="M384" s="867"/>
      <c r="N384" s="866"/>
      <c r="O384" s="906"/>
      <c r="P384" s="906"/>
      <c r="Q384" s="867"/>
      <c r="R384" s="867"/>
      <c r="S384" s="867"/>
      <c r="T384" s="867"/>
      <c r="U384" s="867"/>
      <c r="V384" s="867"/>
      <c r="W384" s="867"/>
      <c r="X384" s="867"/>
      <c r="Y384" s="867"/>
      <c r="Z384" s="867"/>
      <c r="AA384" s="867"/>
      <c r="AB384" s="867"/>
      <c r="AC384" s="867"/>
      <c r="AD384" s="867"/>
      <c r="AE384" s="867"/>
      <c r="AF384" s="867"/>
      <c r="AG384" s="867"/>
      <c r="AH384" s="874"/>
    </row>
    <row r="385" ht="17.25" customHeight="1">
      <c r="A385" s="867"/>
      <c r="B385" s="867"/>
      <c r="C385" s="867"/>
      <c r="D385" s="867"/>
      <c r="E385" s="866"/>
      <c r="F385" s="866"/>
      <c r="G385" s="867"/>
      <c r="H385" s="867"/>
      <c r="I385" s="867"/>
      <c r="J385" s="867"/>
      <c r="K385" s="867"/>
      <c r="L385" s="867"/>
      <c r="M385" s="867"/>
      <c r="N385" s="866"/>
      <c r="O385" s="906"/>
      <c r="P385" s="906"/>
      <c r="Q385" s="867"/>
      <c r="R385" s="867"/>
      <c r="S385" s="867"/>
      <c r="T385" s="867"/>
      <c r="U385" s="867"/>
      <c r="V385" s="867"/>
      <c r="W385" s="867"/>
      <c r="X385" s="867"/>
      <c r="Y385" s="867"/>
      <c r="Z385" s="867"/>
      <c r="AA385" s="867"/>
      <c r="AB385" s="867"/>
      <c r="AC385" s="867"/>
      <c r="AD385" s="867"/>
      <c r="AE385" s="867"/>
      <c r="AF385" s="867"/>
      <c r="AG385" s="867"/>
      <c r="AH385" s="874"/>
    </row>
    <row r="386" ht="17.25" customHeight="1">
      <c r="A386" s="867"/>
      <c r="B386" s="867"/>
      <c r="C386" s="867"/>
      <c r="D386" s="867"/>
      <c r="E386" s="866"/>
      <c r="F386" s="866"/>
      <c r="G386" s="867"/>
      <c r="H386" s="867"/>
      <c r="I386" s="867"/>
      <c r="J386" s="867"/>
      <c r="K386" s="867"/>
      <c r="L386" s="867"/>
      <c r="M386" s="867"/>
      <c r="N386" s="866"/>
      <c r="O386" s="906"/>
      <c r="P386" s="906"/>
      <c r="Q386" s="867"/>
      <c r="R386" s="867"/>
      <c r="S386" s="867"/>
      <c r="T386" s="867"/>
      <c r="U386" s="867"/>
      <c r="V386" s="867"/>
      <c r="W386" s="867"/>
      <c r="X386" s="867"/>
      <c r="Y386" s="867"/>
      <c r="Z386" s="867"/>
      <c r="AA386" s="867"/>
      <c r="AB386" s="867"/>
      <c r="AC386" s="867"/>
      <c r="AD386" s="867"/>
      <c r="AE386" s="867"/>
      <c r="AF386" s="867"/>
      <c r="AG386" s="867"/>
      <c r="AH386" s="874"/>
    </row>
    <row r="387" ht="17.25" customHeight="1">
      <c r="A387" s="867"/>
      <c r="B387" s="867"/>
      <c r="C387" s="867"/>
      <c r="D387" s="867"/>
      <c r="E387" s="866"/>
      <c r="F387" s="866"/>
      <c r="G387" s="867"/>
      <c r="H387" s="867"/>
      <c r="I387" s="867"/>
      <c r="J387" s="867"/>
      <c r="K387" s="867"/>
      <c r="L387" s="867"/>
      <c r="M387" s="867"/>
      <c r="N387" s="866"/>
      <c r="O387" s="906"/>
      <c r="P387" s="906"/>
      <c r="Q387" s="867"/>
      <c r="R387" s="867"/>
      <c r="S387" s="867"/>
      <c r="T387" s="867"/>
      <c r="U387" s="867"/>
      <c r="V387" s="867"/>
      <c r="W387" s="867"/>
      <c r="X387" s="867"/>
      <c r="Y387" s="867"/>
      <c r="Z387" s="867"/>
      <c r="AA387" s="867"/>
      <c r="AB387" s="867"/>
      <c r="AC387" s="867"/>
      <c r="AD387" s="867"/>
      <c r="AE387" s="867"/>
      <c r="AF387" s="867"/>
      <c r="AG387" s="867"/>
      <c r="AH387" s="874"/>
    </row>
    <row r="388" ht="17.25" customHeight="1">
      <c r="A388" s="867"/>
      <c r="B388" s="867"/>
      <c r="C388" s="867"/>
      <c r="D388" s="867"/>
      <c r="E388" s="866"/>
      <c r="F388" s="866"/>
      <c r="G388" s="867"/>
      <c r="H388" s="867"/>
      <c r="I388" s="867"/>
      <c r="J388" s="867"/>
      <c r="K388" s="867"/>
      <c r="L388" s="867"/>
      <c r="M388" s="867"/>
      <c r="N388" s="866"/>
      <c r="O388" s="906"/>
      <c r="P388" s="906"/>
      <c r="Q388" s="867"/>
      <c r="R388" s="867"/>
      <c r="S388" s="867"/>
      <c r="T388" s="867"/>
      <c r="U388" s="867"/>
      <c r="V388" s="867"/>
      <c r="W388" s="867"/>
      <c r="X388" s="867"/>
      <c r="Y388" s="867"/>
      <c r="Z388" s="867"/>
      <c r="AA388" s="867"/>
      <c r="AB388" s="867"/>
      <c r="AC388" s="867"/>
      <c r="AD388" s="867"/>
      <c r="AE388" s="867"/>
      <c r="AF388" s="867"/>
      <c r="AG388" s="867"/>
      <c r="AH388" s="874"/>
    </row>
    <row r="389" ht="17.25" customHeight="1">
      <c r="A389" s="867"/>
      <c r="B389" s="867"/>
      <c r="C389" s="867"/>
      <c r="D389" s="867"/>
      <c r="E389" s="866"/>
      <c r="F389" s="866"/>
      <c r="G389" s="867"/>
      <c r="H389" s="867"/>
      <c r="I389" s="867"/>
      <c r="J389" s="867"/>
      <c r="K389" s="867"/>
      <c r="L389" s="867"/>
      <c r="M389" s="867"/>
      <c r="N389" s="866"/>
      <c r="O389" s="906"/>
      <c r="P389" s="906"/>
      <c r="Q389" s="867"/>
      <c r="R389" s="867"/>
      <c r="S389" s="867"/>
      <c r="T389" s="867"/>
      <c r="U389" s="867"/>
      <c r="V389" s="867"/>
      <c r="W389" s="867"/>
      <c r="X389" s="867"/>
      <c r="Y389" s="867"/>
      <c r="Z389" s="867"/>
      <c r="AA389" s="867"/>
      <c r="AB389" s="867"/>
      <c r="AC389" s="867"/>
      <c r="AD389" s="867"/>
      <c r="AE389" s="867"/>
      <c r="AF389" s="867"/>
      <c r="AG389" s="867"/>
      <c r="AH389" s="874"/>
    </row>
    <row r="390" ht="17.25" customHeight="1">
      <c r="A390" s="867"/>
      <c r="B390" s="867"/>
      <c r="C390" s="867"/>
      <c r="D390" s="867"/>
      <c r="E390" s="866"/>
      <c r="F390" s="866"/>
      <c r="G390" s="867"/>
      <c r="H390" s="867"/>
      <c r="I390" s="867"/>
      <c r="J390" s="867"/>
      <c r="K390" s="867"/>
      <c r="L390" s="867"/>
      <c r="M390" s="867"/>
      <c r="N390" s="866"/>
      <c r="O390" s="906"/>
      <c r="P390" s="906"/>
      <c r="Q390" s="867"/>
      <c r="R390" s="867"/>
      <c r="S390" s="867"/>
      <c r="T390" s="867"/>
      <c r="U390" s="867"/>
      <c r="V390" s="867"/>
      <c r="W390" s="867"/>
      <c r="X390" s="867"/>
      <c r="Y390" s="867"/>
      <c r="Z390" s="867"/>
      <c r="AA390" s="867"/>
      <c r="AB390" s="867"/>
      <c r="AC390" s="867"/>
      <c r="AD390" s="867"/>
      <c r="AE390" s="867"/>
      <c r="AF390" s="867"/>
      <c r="AG390" s="867"/>
      <c r="AH390" s="874"/>
    </row>
    <row r="391" ht="17.25" customHeight="1">
      <c r="A391" s="867"/>
      <c r="B391" s="867"/>
      <c r="C391" s="867"/>
      <c r="D391" s="867"/>
      <c r="E391" s="866"/>
      <c r="F391" s="866"/>
      <c r="G391" s="867"/>
      <c r="H391" s="867"/>
      <c r="I391" s="867"/>
      <c r="J391" s="867"/>
      <c r="K391" s="867"/>
      <c r="L391" s="867"/>
      <c r="M391" s="867"/>
      <c r="N391" s="866"/>
      <c r="O391" s="906"/>
      <c r="P391" s="906"/>
      <c r="Q391" s="867"/>
      <c r="R391" s="867"/>
      <c r="S391" s="867"/>
      <c r="T391" s="867"/>
      <c r="U391" s="867"/>
      <c r="V391" s="867"/>
      <c r="W391" s="867"/>
      <c r="X391" s="867"/>
      <c r="Y391" s="867"/>
      <c r="Z391" s="867"/>
      <c r="AA391" s="867"/>
      <c r="AB391" s="867"/>
      <c r="AC391" s="867"/>
      <c r="AD391" s="867"/>
      <c r="AE391" s="867"/>
      <c r="AF391" s="867"/>
      <c r="AG391" s="867"/>
      <c r="AH391" s="874"/>
    </row>
    <row r="392" ht="17.25" customHeight="1">
      <c r="A392" s="867"/>
      <c r="B392" s="867"/>
      <c r="C392" s="867"/>
      <c r="D392" s="867"/>
      <c r="E392" s="866"/>
      <c r="F392" s="866"/>
      <c r="G392" s="867"/>
      <c r="H392" s="867"/>
      <c r="I392" s="867"/>
      <c r="J392" s="867"/>
      <c r="K392" s="867"/>
      <c r="L392" s="867"/>
      <c r="M392" s="867"/>
      <c r="N392" s="866"/>
      <c r="O392" s="906"/>
      <c r="P392" s="906"/>
      <c r="Q392" s="867"/>
      <c r="R392" s="867"/>
      <c r="S392" s="867"/>
      <c r="T392" s="867"/>
      <c r="U392" s="867"/>
      <c r="V392" s="867"/>
      <c r="W392" s="867"/>
      <c r="X392" s="867"/>
      <c r="Y392" s="867"/>
      <c r="Z392" s="867"/>
      <c r="AA392" s="867"/>
      <c r="AB392" s="867"/>
      <c r="AC392" s="867"/>
      <c r="AD392" s="867"/>
      <c r="AE392" s="867"/>
      <c r="AF392" s="867"/>
      <c r="AG392" s="867"/>
      <c r="AH392" s="874"/>
    </row>
    <row r="393" ht="17.25" customHeight="1">
      <c r="A393" s="867"/>
      <c r="B393" s="867"/>
      <c r="C393" s="867"/>
      <c r="D393" s="867"/>
      <c r="E393" s="866"/>
      <c r="F393" s="866"/>
      <c r="G393" s="867"/>
      <c r="H393" s="867"/>
      <c r="I393" s="867"/>
      <c r="J393" s="867"/>
      <c r="K393" s="867"/>
      <c r="L393" s="867"/>
      <c r="M393" s="867"/>
      <c r="N393" s="866"/>
      <c r="O393" s="906"/>
      <c r="P393" s="906"/>
      <c r="Q393" s="867"/>
      <c r="R393" s="867"/>
      <c r="S393" s="867"/>
      <c r="T393" s="867"/>
      <c r="U393" s="867"/>
      <c r="V393" s="867"/>
      <c r="W393" s="867"/>
      <c r="X393" s="867"/>
      <c r="Y393" s="867"/>
      <c r="Z393" s="867"/>
      <c r="AA393" s="867"/>
      <c r="AB393" s="867"/>
      <c r="AC393" s="867"/>
      <c r="AD393" s="867"/>
      <c r="AE393" s="867"/>
      <c r="AF393" s="867"/>
      <c r="AG393" s="867"/>
      <c r="AH393" s="874"/>
    </row>
    <row r="394" ht="17.25" customHeight="1">
      <c r="A394" s="867"/>
      <c r="B394" s="867"/>
      <c r="C394" s="867"/>
      <c r="D394" s="867"/>
      <c r="E394" s="866"/>
      <c r="F394" s="866"/>
      <c r="G394" s="867"/>
      <c r="H394" s="867"/>
      <c r="I394" s="867"/>
      <c r="J394" s="867"/>
      <c r="K394" s="867"/>
      <c r="L394" s="867"/>
      <c r="M394" s="867"/>
      <c r="N394" s="866"/>
      <c r="O394" s="906"/>
      <c r="P394" s="906"/>
      <c r="Q394" s="867"/>
      <c r="R394" s="867"/>
      <c r="S394" s="867"/>
      <c r="T394" s="867"/>
      <c r="U394" s="867"/>
      <c r="V394" s="867"/>
      <c r="W394" s="867"/>
      <c r="X394" s="867"/>
      <c r="Y394" s="867"/>
      <c r="Z394" s="867"/>
      <c r="AA394" s="867"/>
      <c r="AB394" s="867"/>
      <c r="AC394" s="867"/>
      <c r="AD394" s="867"/>
      <c r="AE394" s="867"/>
      <c r="AF394" s="867"/>
      <c r="AG394" s="867"/>
      <c r="AH394" s="874"/>
    </row>
    <row r="395" ht="17.25" customHeight="1">
      <c r="A395" s="867"/>
      <c r="B395" s="867"/>
      <c r="C395" s="867"/>
      <c r="D395" s="867"/>
      <c r="E395" s="866"/>
      <c r="F395" s="866"/>
      <c r="G395" s="867"/>
      <c r="H395" s="867"/>
      <c r="I395" s="867"/>
      <c r="J395" s="867"/>
      <c r="K395" s="867"/>
      <c r="L395" s="867"/>
      <c r="M395" s="867"/>
      <c r="N395" s="866"/>
      <c r="O395" s="906"/>
      <c r="P395" s="906"/>
      <c r="Q395" s="867"/>
      <c r="R395" s="867"/>
      <c r="S395" s="867"/>
      <c r="T395" s="867"/>
      <c r="U395" s="867"/>
      <c r="V395" s="867"/>
      <c r="W395" s="867"/>
      <c r="X395" s="867"/>
      <c r="Y395" s="867"/>
      <c r="Z395" s="867"/>
      <c r="AA395" s="867"/>
      <c r="AB395" s="867"/>
      <c r="AC395" s="867"/>
      <c r="AD395" s="867"/>
      <c r="AE395" s="867"/>
      <c r="AF395" s="867"/>
      <c r="AG395" s="867"/>
      <c r="AH395" s="874"/>
    </row>
    <row r="396" ht="17.25" customHeight="1">
      <c r="A396" s="867"/>
      <c r="B396" s="867"/>
      <c r="C396" s="867"/>
      <c r="D396" s="867"/>
      <c r="E396" s="866"/>
      <c r="F396" s="866"/>
      <c r="G396" s="867"/>
      <c r="H396" s="867"/>
      <c r="I396" s="867"/>
      <c r="J396" s="867"/>
      <c r="K396" s="867"/>
      <c r="L396" s="867"/>
      <c r="M396" s="867"/>
      <c r="N396" s="866"/>
      <c r="O396" s="906"/>
      <c r="P396" s="906"/>
      <c r="Q396" s="867"/>
      <c r="R396" s="867"/>
      <c r="S396" s="867"/>
      <c r="T396" s="867"/>
      <c r="U396" s="867"/>
      <c r="V396" s="867"/>
      <c r="W396" s="867"/>
      <c r="X396" s="867"/>
      <c r="Y396" s="867"/>
      <c r="Z396" s="867"/>
      <c r="AA396" s="867"/>
      <c r="AB396" s="867"/>
      <c r="AC396" s="867"/>
      <c r="AD396" s="867"/>
      <c r="AE396" s="867"/>
      <c r="AF396" s="867"/>
      <c r="AG396" s="867"/>
      <c r="AH396" s="874"/>
    </row>
    <row r="397" ht="17.25" customHeight="1">
      <c r="A397" s="867"/>
      <c r="B397" s="867"/>
      <c r="C397" s="867"/>
      <c r="D397" s="867"/>
      <c r="E397" s="866"/>
      <c r="F397" s="866"/>
      <c r="G397" s="867"/>
      <c r="H397" s="867"/>
      <c r="I397" s="867"/>
      <c r="J397" s="867"/>
      <c r="K397" s="867"/>
      <c r="L397" s="867"/>
      <c r="M397" s="867"/>
      <c r="N397" s="866"/>
      <c r="O397" s="906"/>
      <c r="P397" s="906"/>
      <c r="Q397" s="867"/>
      <c r="R397" s="867"/>
      <c r="S397" s="867"/>
      <c r="T397" s="867"/>
      <c r="U397" s="867"/>
      <c r="V397" s="867"/>
      <c r="W397" s="867"/>
      <c r="X397" s="867"/>
      <c r="Y397" s="867"/>
      <c r="Z397" s="867"/>
      <c r="AA397" s="867"/>
      <c r="AB397" s="867"/>
      <c r="AC397" s="867"/>
      <c r="AD397" s="867"/>
      <c r="AE397" s="867"/>
      <c r="AF397" s="867"/>
      <c r="AG397" s="867"/>
      <c r="AH397" s="874"/>
    </row>
    <row r="398" ht="17.25" customHeight="1">
      <c r="A398" s="867"/>
      <c r="B398" s="867"/>
      <c r="C398" s="867"/>
      <c r="D398" s="867"/>
      <c r="E398" s="866"/>
      <c r="F398" s="866"/>
      <c r="G398" s="867"/>
      <c r="H398" s="867"/>
      <c r="I398" s="867"/>
      <c r="J398" s="867"/>
      <c r="K398" s="867"/>
      <c r="L398" s="867"/>
      <c r="M398" s="867"/>
      <c r="N398" s="866"/>
      <c r="O398" s="906"/>
      <c r="P398" s="906"/>
      <c r="Q398" s="867"/>
      <c r="R398" s="867"/>
      <c r="S398" s="867"/>
      <c r="T398" s="867"/>
      <c r="U398" s="867"/>
      <c r="V398" s="867"/>
      <c r="W398" s="867"/>
      <c r="X398" s="867"/>
      <c r="Y398" s="867"/>
      <c r="Z398" s="867"/>
      <c r="AA398" s="867"/>
      <c r="AB398" s="867"/>
      <c r="AC398" s="867"/>
      <c r="AD398" s="867"/>
      <c r="AE398" s="867"/>
      <c r="AF398" s="867"/>
      <c r="AG398" s="867"/>
      <c r="AH398" s="874"/>
    </row>
    <row r="399" ht="17.25" customHeight="1">
      <c r="A399" s="867"/>
      <c r="B399" s="867"/>
      <c r="C399" s="867"/>
      <c r="D399" s="867"/>
      <c r="E399" s="866"/>
      <c r="F399" s="866"/>
      <c r="G399" s="867"/>
      <c r="H399" s="867"/>
      <c r="I399" s="867"/>
      <c r="J399" s="867"/>
      <c r="K399" s="867"/>
      <c r="L399" s="867"/>
      <c r="M399" s="867"/>
      <c r="N399" s="866"/>
      <c r="O399" s="906"/>
      <c r="P399" s="906"/>
      <c r="Q399" s="867"/>
      <c r="R399" s="867"/>
      <c r="S399" s="867"/>
      <c r="T399" s="867"/>
      <c r="U399" s="867"/>
      <c r="V399" s="867"/>
      <c r="W399" s="867"/>
      <c r="X399" s="867"/>
      <c r="Y399" s="867"/>
      <c r="Z399" s="867"/>
      <c r="AA399" s="867"/>
      <c r="AB399" s="867"/>
      <c r="AC399" s="867"/>
      <c r="AD399" s="867"/>
      <c r="AE399" s="867"/>
      <c r="AF399" s="867"/>
      <c r="AG399" s="867"/>
      <c r="AH399" s="874"/>
    </row>
    <row r="400" ht="17.25" customHeight="1">
      <c r="A400" s="867"/>
      <c r="B400" s="867"/>
      <c r="C400" s="867"/>
      <c r="D400" s="867"/>
      <c r="E400" s="866"/>
      <c r="F400" s="866"/>
      <c r="G400" s="867"/>
      <c r="H400" s="867"/>
      <c r="I400" s="867"/>
      <c r="J400" s="867"/>
      <c r="K400" s="867"/>
      <c r="L400" s="867"/>
      <c r="M400" s="867"/>
      <c r="N400" s="866"/>
      <c r="O400" s="906"/>
      <c r="P400" s="906"/>
      <c r="Q400" s="867"/>
      <c r="R400" s="867"/>
      <c r="S400" s="867"/>
      <c r="T400" s="867"/>
      <c r="U400" s="867"/>
      <c r="V400" s="867"/>
      <c r="W400" s="867"/>
      <c r="X400" s="867"/>
      <c r="Y400" s="867"/>
      <c r="Z400" s="867"/>
      <c r="AA400" s="867"/>
      <c r="AB400" s="867"/>
      <c r="AC400" s="867"/>
      <c r="AD400" s="867"/>
      <c r="AE400" s="867"/>
      <c r="AF400" s="867"/>
      <c r="AG400" s="867"/>
      <c r="AH400" s="874"/>
    </row>
    <row r="401" ht="17.25" customHeight="1">
      <c r="A401" s="867"/>
      <c r="B401" s="867"/>
      <c r="C401" s="867"/>
      <c r="D401" s="867"/>
      <c r="E401" s="866"/>
      <c r="F401" s="866"/>
      <c r="G401" s="867"/>
      <c r="H401" s="867"/>
      <c r="I401" s="867"/>
      <c r="J401" s="867"/>
      <c r="K401" s="867"/>
      <c r="L401" s="867"/>
      <c r="M401" s="867"/>
      <c r="N401" s="866"/>
      <c r="O401" s="906"/>
      <c r="P401" s="906"/>
      <c r="Q401" s="867"/>
      <c r="R401" s="867"/>
      <c r="S401" s="867"/>
      <c r="T401" s="867"/>
      <c r="U401" s="867"/>
      <c r="V401" s="867"/>
      <c r="W401" s="867"/>
      <c r="X401" s="867"/>
      <c r="Y401" s="867"/>
      <c r="Z401" s="867"/>
      <c r="AA401" s="867"/>
      <c r="AB401" s="867"/>
      <c r="AC401" s="867"/>
      <c r="AD401" s="867"/>
      <c r="AE401" s="867"/>
      <c r="AF401" s="867"/>
      <c r="AG401" s="867"/>
      <c r="AH401" s="874"/>
    </row>
    <row r="402" ht="17.25" customHeight="1">
      <c r="A402" s="867"/>
      <c r="B402" s="867"/>
      <c r="C402" s="867"/>
      <c r="D402" s="867"/>
      <c r="E402" s="866"/>
      <c r="F402" s="866"/>
      <c r="G402" s="867"/>
      <c r="H402" s="867"/>
      <c r="I402" s="867"/>
      <c r="J402" s="867"/>
      <c r="K402" s="867"/>
      <c r="L402" s="867"/>
      <c r="M402" s="867"/>
      <c r="N402" s="866"/>
      <c r="O402" s="906"/>
      <c r="P402" s="906"/>
      <c r="Q402" s="867"/>
      <c r="R402" s="867"/>
      <c r="S402" s="867"/>
      <c r="T402" s="867"/>
      <c r="U402" s="867"/>
      <c r="V402" s="867"/>
      <c r="W402" s="867"/>
      <c r="X402" s="867"/>
      <c r="Y402" s="867"/>
      <c r="Z402" s="867"/>
      <c r="AA402" s="867"/>
      <c r="AB402" s="867"/>
      <c r="AC402" s="867"/>
      <c r="AD402" s="867"/>
      <c r="AE402" s="867"/>
      <c r="AF402" s="867"/>
      <c r="AG402" s="867"/>
      <c r="AH402" s="874"/>
    </row>
    <row r="403" ht="17.25" customHeight="1">
      <c r="A403" s="867"/>
      <c r="B403" s="867"/>
      <c r="C403" s="867"/>
      <c r="D403" s="867"/>
      <c r="E403" s="866"/>
      <c r="F403" s="866"/>
      <c r="G403" s="867"/>
      <c r="H403" s="867"/>
      <c r="I403" s="867"/>
      <c r="J403" s="867"/>
      <c r="K403" s="867"/>
      <c r="L403" s="867"/>
      <c r="M403" s="867"/>
      <c r="N403" s="866"/>
      <c r="O403" s="906"/>
      <c r="P403" s="906"/>
      <c r="Q403" s="867"/>
      <c r="R403" s="867"/>
      <c r="S403" s="867"/>
      <c r="T403" s="867"/>
      <c r="U403" s="867"/>
      <c r="V403" s="867"/>
      <c r="W403" s="867"/>
      <c r="X403" s="867"/>
      <c r="Y403" s="867"/>
      <c r="Z403" s="867"/>
      <c r="AA403" s="867"/>
      <c r="AB403" s="867"/>
      <c r="AC403" s="867"/>
      <c r="AD403" s="867"/>
      <c r="AE403" s="867"/>
      <c r="AF403" s="867"/>
      <c r="AG403" s="867"/>
      <c r="AH403" s="874"/>
    </row>
    <row r="404" ht="17.25" customHeight="1">
      <c r="A404" s="867"/>
      <c r="B404" s="867"/>
      <c r="C404" s="867"/>
      <c r="D404" s="867"/>
      <c r="E404" s="866"/>
      <c r="F404" s="866"/>
      <c r="G404" s="867"/>
      <c r="H404" s="867"/>
      <c r="I404" s="867"/>
      <c r="J404" s="867"/>
      <c r="K404" s="867"/>
      <c r="L404" s="867"/>
      <c r="M404" s="867"/>
      <c r="N404" s="866"/>
      <c r="O404" s="906"/>
      <c r="P404" s="906"/>
      <c r="Q404" s="867"/>
      <c r="R404" s="867"/>
      <c r="S404" s="867"/>
      <c r="T404" s="867"/>
      <c r="U404" s="867"/>
      <c r="V404" s="867"/>
      <c r="W404" s="867"/>
      <c r="X404" s="867"/>
      <c r="Y404" s="867"/>
      <c r="Z404" s="867"/>
      <c r="AA404" s="867"/>
      <c r="AB404" s="867"/>
      <c r="AC404" s="867"/>
      <c r="AD404" s="867"/>
      <c r="AE404" s="867"/>
      <c r="AF404" s="867"/>
      <c r="AG404" s="867"/>
      <c r="AH404" s="874"/>
    </row>
    <row r="405" ht="17.25" customHeight="1">
      <c r="A405" s="867"/>
      <c r="B405" s="867"/>
      <c r="C405" s="867"/>
      <c r="D405" s="867"/>
      <c r="E405" s="866"/>
      <c r="F405" s="866"/>
      <c r="G405" s="867"/>
      <c r="H405" s="867"/>
      <c r="I405" s="867"/>
      <c r="J405" s="867"/>
      <c r="K405" s="867"/>
      <c r="L405" s="867"/>
      <c r="M405" s="867"/>
      <c r="N405" s="866"/>
      <c r="O405" s="906"/>
      <c r="P405" s="906"/>
      <c r="Q405" s="867"/>
      <c r="R405" s="867"/>
      <c r="S405" s="867"/>
      <c r="T405" s="867"/>
      <c r="U405" s="867"/>
      <c r="V405" s="867"/>
      <c r="W405" s="867"/>
      <c r="X405" s="867"/>
      <c r="Y405" s="867"/>
      <c r="Z405" s="867"/>
      <c r="AA405" s="867"/>
      <c r="AB405" s="867"/>
      <c r="AC405" s="867"/>
      <c r="AD405" s="867"/>
      <c r="AE405" s="867"/>
      <c r="AF405" s="867"/>
      <c r="AG405" s="867"/>
      <c r="AH405" s="874"/>
    </row>
    <row r="406" ht="17.25" customHeight="1">
      <c r="A406" s="867"/>
      <c r="B406" s="867"/>
      <c r="C406" s="867"/>
      <c r="D406" s="867"/>
      <c r="E406" s="866"/>
      <c r="F406" s="866"/>
      <c r="G406" s="867"/>
      <c r="H406" s="867"/>
      <c r="I406" s="867"/>
      <c r="J406" s="867"/>
      <c r="K406" s="867"/>
      <c r="L406" s="867"/>
      <c r="M406" s="867"/>
      <c r="N406" s="866"/>
      <c r="O406" s="906"/>
      <c r="P406" s="906"/>
      <c r="Q406" s="867"/>
      <c r="R406" s="867"/>
      <c r="S406" s="867"/>
      <c r="T406" s="867"/>
      <c r="U406" s="867"/>
      <c r="V406" s="867"/>
      <c r="W406" s="867"/>
      <c r="X406" s="867"/>
      <c r="Y406" s="867"/>
      <c r="Z406" s="867"/>
      <c r="AA406" s="867"/>
      <c r="AB406" s="867"/>
      <c r="AC406" s="867"/>
      <c r="AD406" s="867"/>
      <c r="AE406" s="867"/>
      <c r="AF406" s="867"/>
      <c r="AG406" s="867"/>
      <c r="AH406" s="874"/>
    </row>
    <row r="407" ht="17.25" customHeight="1">
      <c r="A407" s="867"/>
      <c r="B407" s="867"/>
      <c r="C407" s="867"/>
      <c r="D407" s="867"/>
      <c r="E407" s="866"/>
      <c r="F407" s="866"/>
      <c r="G407" s="867"/>
      <c r="H407" s="867"/>
      <c r="I407" s="867"/>
      <c r="J407" s="867"/>
      <c r="K407" s="867"/>
      <c r="L407" s="867"/>
      <c r="M407" s="867"/>
      <c r="N407" s="866"/>
      <c r="O407" s="906"/>
      <c r="P407" s="906"/>
      <c r="Q407" s="867"/>
      <c r="R407" s="867"/>
      <c r="S407" s="867"/>
      <c r="T407" s="867"/>
      <c r="U407" s="867"/>
      <c r="V407" s="867"/>
      <c r="W407" s="867"/>
      <c r="X407" s="867"/>
      <c r="Y407" s="867"/>
      <c r="Z407" s="867"/>
      <c r="AA407" s="867"/>
      <c r="AB407" s="867"/>
      <c r="AC407" s="867"/>
      <c r="AD407" s="867"/>
      <c r="AE407" s="867"/>
      <c r="AF407" s="867"/>
      <c r="AG407" s="867"/>
      <c r="AH407" s="874"/>
    </row>
    <row r="408" ht="17.25" customHeight="1">
      <c r="A408" s="867"/>
      <c r="B408" s="867"/>
      <c r="C408" s="867"/>
      <c r="D408" s="867"/>
      <c r="E408" s="866"/>
      <c r="F408" s="866"/>
      <c r="G408" s="867"/>
      <c r="H408" s="867"/>
      <c r="I408" s="867"/>
      <c r="J408" s="867"/>
      <c r="K408" s="867"/>
      <c r="L408" s="867"/>
      <c r="M408" s="867"/>
      <c r="N408" s="866"/>
      <c r="O408" s="906"/>
      <c r="P408" s="906"/>
      <c r="Q408" s="867"/>
      <c r="R408" s="867"/>
      <c r="S408" s="867"/>
      <c r="T408" s="867"/>
      <c r="U408" s="867"/>
      <c r="V408" s="867"/>
      <c r="W408" s="867"/>
      <c r="X408" s="867"/>
      <c r="Y408" s="867"/>
      <c r="Z408" s="867"/>
      <c r="AA408" s="867"/>
      <c r="AB408" s="867"/>
      <c r="AC408" s="867"/>
      <c r="AD408" s="867"/>
      <c r="AE408" s="867"/>
      <c r="AF408" s="867"/>
      <c r="AG408" s="867"/>
      <c r="AH408" s="874"/>
    </row>
    <row r="409" ht="17.25" customHeight="1">
      <c r="A409" s="867"/>
      <c r="B409" s="867"/>
      <c r="C409" s="867"/>
      <c r="D409" s="867"/>
      <c r="E409" s="866"/>
      <c r="F409" s="866"/>
      <c r="G409" s="867"/>
      <c r="H409" s="867"/>
      <c r="I409" s="867"/>
      <c r="J409" s="867"/>
      <c r="K409" s="867"/>
      <c r="L409" s="867"/>
      <c r="M409" s="867"/>
      <c r="N409" s="866"/>
      <c r="O409" s="906"/>
      <c r="P409" s="906"/>
      <c r="Q409" s="867"/>
      <c r="R409" s="867"/>
      <c r="S409" s="867"/>
      <c r="T409" s="867"/>
      <c r="U409" s="867"/>
      <c r="V409" s="867"/>
      <c r="W409" s="867"/>
      <c r="X409" s="867"/>
      <c r="Y409" s="867"/>
      <c r="Z409" s="867"/>
      <c r="AA409" s="867"/>
      <c r="AB409" s="867"/>
      <c r="AC409" s="867"/>
      <c r="AD409" s="867"/>
      <c r="AE409" s="867"/>
      <c r="AF409" s="867"/>
      <c r="AG409" s="867"/>
      <c r="AH409" s="874"/>
    </row>
    <row r="410" ht="17.25" customHeight="1">
      <c r="A410" s="867"/>
      <c r="B410" s="867"/>
      <c r="C410" s="867"/>
      <c r="D410" s="867"/>
      <c r="E410" s="866"/>
      <c r="F410" s="866"/>
      <c r="G410" s="867"/>
      <c r="H410" s="867"/>
      <c r="I410" s="867"/>
      <c r="J410" s="867"/>
      <c r="K410" s="867"/>
      <c r="L410" s="867"/>
      <c r="M410" s="867"/>
      <c r="N410" s="866"/>
      <c r="O410" s="906"/>
      <c r="P410" s="906"/>
      <c r="Q410" s="867"/>
      <c r="R410" s="867"/>
      <c r="S410" s="867"/>
      <c r="T410" s="867"/>
      <c r="U410" s="867"/>
      <c r="V410" s="867"/>
      <c r="W410" s="867"/>
      <c r="X410" s="867"/>
      <c r="Y410" s="867"/>
      <c r="Z410" s="867"/>
      <c r="AA410" s="867"/>
      <c r="AB410" s="867"/>
      <c r="AC410" s="867"/>
      <c r="AD410" s="867"/>
      <c r="AE410" s="867"/>
      <c r="AF410" s="867"/>
      <c r="AG410" s="867"/>
      <c r="AH410" s="874"/>
    </row>
    <row r="411" ht="17.25" customHeight="1">
      <c r="A411" s="867"/>
      <c r="B411" s="867"/>
      <c r="C411" s="867"/>
      <c r="D411" s="867"/>
      <c r="E411" s="866"/>
      <c r="F411" s="866"/>
      <c r="G411" s="867"/>
      <c r="H411" s="867"/>
      <c r="I411" s="867"/>
      <c r="J411" s="867"/>
      <c r="K411" s="867"/>
      <c r="L411" s="867"/>
      <c r="M411" s="867"/>
      <c r="N411" s="866"/>
      <c r="O411" s="906"/>
      <c r="P411" s="906"/>
      <c r="Q411" s="867"/>
      <c r="R411" s="867"/>
      <c r="S411" s="867"/>
      <c r="T411" s="867"/>
      <c r="U411" s="867"/>
      <c r="V411" s="867"/>
      <c r="W411" s="867"/>
      <c r="X411" s="867"/>
      <c r="Y411" s="867"/>
      <c r="Z411" s="867"/>
      <c r="AA411" s="867"/>
      <c r="AB411" s="867"/>
      <c r="AC411" s="867"/>
      <c r="AD411" s="867"/>
      <c r="AE411" s="867"/>
      <c r="AF411" s="867"/>
      <c r="AG411" s="867"/>
      <c r="AH411" s="874"/>
    </row>
    <row r="412" ht="17.25" customHeight="1">
      <c r="A412" s="867"/>
      <c r="B412" s="867"/>
      <c r="C412" s="867"/>
      <c r="D412" s="867"/>
      <c r="E412" s="866"/>
      <c r="F412" s="866"/>
      <c r="G412" s="867"/>
      <c r="H412" s="867"/>
      <c r="I412" s="867"/>
      <c r="J412" s="867"/>
      <c r="K412" s="867"/>
      <c r="L412" s="867"/>
      <c r="M412" s="867"/>
      <c r="N412" s="866"/>
      <c r="O412" s="906"/>
      <c r="P412" s="906"/>
      <c r="Q412" s="867"/>
      <c r="R412" s="867"/>
      <c r="S412" s="867"/>
      <c r="T412" s="867"/>
      <c r="U412" s="867"/>
      <c r="V412" s="867"/>
      <c r="W412" s="867"/>
      <c r="X412" s="867"/>
      <c r="Y412" s="867"/>
      <c r="Z412" s="867"/>
      <c r="AA412" s="867"/>
      <c r="AB412" s="867"/>
      <c r="AC412" s="867"/>
      <c r="AD412" s="867"/>
      <c r="AE412" s="867"/>
      <c r="AF412" s="867"/>
      <c r="AG412" s="867"/>
      <c r="AH412" s="874"/>
    </row>
    <row r="413" ht="17.25" customHeight="1">
      <c r="A413" s="867"/>
      <c r="B413" s="867"/>
      <c r="C413" s="867"/>
      <c r="D413" s="867"/>
      <c r="E413" s="866"/>
      <c r="F413" s="866"/>
      <c r="G413" s="867"/>
      <c r="H413" s="867"/>
      <c r="I413" s="867"/>
      <c r="J413" s="867"/>
      <c r="K413" s="867"/>
      <c r="L413" s="867"/>
      <c r="M413" s="867"/>
      <c r="N413" s="866"/>
      <c r="O413" s="906"/>
      <c r="P413" s="906"/>
      <c r="Q413" s="867"/>
      <c r="R413" s="867"/>
      <c r="S413" s="867"/>
      <c r="T413" s="867"/>
      <c r="U413" s="867"/>
      <c r="V413" s="867"/>
      <c r="W413" s="867"/>
      <c r="X413" s="867"/>
      <c r="Y413" s="867"/>
      <c r="Z413" s="867"/>
      <c r="AA413" s="867"/>
      <c r="AB413" s="867"/>
      <c r="AC413" s="867"/>
      <c r="AD413" s="867"/>
      <c r="AE413" s="867"/>
      <c r="AF413" s="867"/>
      <c r="AG413" s="867"/>
      <c r="AH413" s="874"/>
    </row>
    <row r="414" ht="17.25" customHeight="1">
      <c r="A414" s="867"/>
      <c r="B414" s="867"/>
      <c r="C414" s="867"/>
      <c r="D414" s="867"/>
      <c r="E414" s="866"/>
      <c r="F414" s="866"/>
      <c r="G414" s="867"/>
      <c r="H414" s="867"/>
      <c r="I414" s="867"/>
      <c r="J414" s="867"/>
      <c r="K414" s="867"/>
      <c r="L414" s="867"/>
      <c r="M414" s="867"/>
      <c r="N414" s="866"/>
      <c r="O414" s="906"/>
      <c r="P414" s="906"/>
      <c r="Q414" s="867"/>
      <c r="R414" s="867"/>
      <c r="S414" s="867"/>
      <c r="T414" s="867"/>
      <c r="U414" s="867"/>
      <c r="V414" s="867"/>
      <c r="W414" s="867"/>
      <c r="X414" s="867"/>
      <c r="Y414" s="867"/>
      <c r="Z414" s="867"/>
      <c r="AA414" s="867"/>
      <c r="AB414" s="867"/>
      <c r="AC414" s="867"/>
      <c r="AD414" s="867"/>
      <c r="AE414" s="867"/>
      <c r="AF414" s="867"/>
      <c r="AG414" s="867"/>
      <c r="AH414" s="874"/>
    </row>
    <row r="415" ht="17.25" customHeight="1">
      <c r="A415" s="867"/>
      <c r="B415" s="867"/>
      <c r="C415" s="867"/>
      <c r="D415" s="867"/>
      <c r="E415" s="866"/>
      <c r="F415" s="866"/>
      <c r="G415" s="867"/>
      <c r="H415" s="867"/>
      <c r="I415" s="867"/>
      <c r="J415" s="867"/>
      <c r="K415" s="867"/>
      <c r="L415" s="867"/>
      <c r="M415" s="867"/>
      <c r="N415" s="866"/>
      <c r="O415" s="906"/>
      <c r="P415" s="906"/>
      <c r="Q415" s="867"/>
      <c r="R415" s="867"/>
      <c r="S415" s="867"/>
      <c r="T415" s="867"/>
      <c r="U415" s="867"/>
      <c r="V415" s="867"/>
      <c r="W415" s="867"/>
      <c r="X415" s="867"/>
      <c r="Y415" s="867"/>
      <c r="Z415" s="867"/>
      <c r="AA415" s="867"/>
      <c r="AB415" s="867"/>
      <c r="AC415" s="867"/>
      <c r="AD415" s="867"/>
      <c r="AE415" s="867"/>
      <c r="AF415" s="867"/>
      <c r="AG415" s="867"/>
      <c r="AH415" s="874"/>
    </row>
    <row r="416" ht="17.25" customHeight="1">
      <c r="A416" s="867"/>
      <c r="B416" s="867"/>
      <c r="C416" s="867"/>
      <c r="D416" s="867"/>
      <c r="E416" s="866"/>
      <c r="F416" s="866"/>
      <c r="G416" s="867"/>
      <c r="H416" s="867"/>
      <c r="I416" s="867"/>
      <c r="J416" s="867"/>
      <c r="K416" s="867"/>
      <c r="L416" s="867"/>
      <c r="M416" s="867"/>
      <c r="N416" s="866"/>
      <c r="O416" s="906"/>
      <c r="P416" s="906"/>
      <c r="Q416" s="867"/>
      <c r="R416" s="867"/>
      <c r="S416" s="867"/>
      <c r="T416" s="867"/>
      <c r="U416" s="867"/>
      <c r="V416" s="867"/>
      <c r="W416" s="867"/>
      <c r="X416" s="867"/>
      <c r="Y416" s="867"/>
      <c r="Z416" s="867"/>
      <c r="AA416" s="867"/>
      <c r="AB416" s="867"/>
      <c r="AC416" s="867"/>
      <c r="AD416" s="867"/>
      <c r="AE416" s="867"/>
      <c r="AF416" s="867"/>
      <c r="AG416" s="867"/>
      <c r="AH416" s="874"/>
    </row>
    <row r="417" ht="17.25" customHeight="1">
      <c r="A417" s="867"/>
      <c r="B417" s="867"/>
      <c r="C417" s="867"/>
      <c r="D417" s="867"/>
      <c r="E417" s="866"/>
      <c r="F417" s="866"/>
      <c r="G417" s="867"/>
      <c r="H417" s="867"/>
      <c r="I417" s="867"/>
      <c r="J417" s="867"/>
      <c r="K417" s="867"/>
      <c r="L417" s="867"/>
      <c r="M417" s="867"/>
      <c r="N417" s="866"/>
      <c r="O417" s="906"/>
      <c r="P417" s="906"/>
      <c r="Q417" s="867"/>
      <c r="R417" s="867"/>
      <c r="S417" s="867"/>
      <c r="T417" s="867"/>
      <c r="U417" s="867"/>
      <c r="V417" s="867"/>
      <c r="W417" s="867"/>
      <c r="X417" s="867"/>
      <c r="Y417" s="867"/>
      <c r="Z417" s="867"/>
      <c r="AA417" s="867"/>
      <c r="AB417" s="867"/>
      <c r="AC417" s="867"/>
      <c r="AD417" s="867"/>
      <c r="AE417" s="867"/>
      <c r="AF417" s="867"/>
      <c r="AG417" s="867"/>
      <c r="AH417" s="874"/>
    </row>
    <row r="418" ht="17.25" customHeight="1">
      <c r="A418" s="867"/>
      <c r="B418" s="867"/>
      <c r="C418" s="867"/>
      <c r="D418" s="867"/>
      <c r="E418" s="866"/>
      <c r="F418" s="866"/>
      <c r="G418" s="867"/>
      <c r="H418" s="867"/>
      <c r="I418" s="867"/>
      <c r="J418" s="867"/>
      <c r="K418" s="867"/>
      <c r="L418" s="867"/>
      <c r="M418" s="867"/>
      <c r="N418" s="866"/>
      <c r="O418" s="906"/>
      <c r="P418" s="906"/>
      <c r="Q418" s="867"/>
      <c r="R418" s="867"/>
      <c r="S418" s="867"/>
      <c r="T418" s="867"/>
      <c r="U418" s="867"/>
      <c r="V418" s="867"/>
      <c r="W418" s="867"/>
      <c r="X418" s="867"/>
      <c r="Y418" s="867"/>
      <c r="Z418" s="867"/>
      <c r="AA418" s="867"/>
      <c r="AB418" s="867"/>
      <c r="AC418" s="867"/>
      <c r="AD418" s="867"/>
      <c r="AE418" s="867"/>
      <c r="AF418" s="867"/>
      <c r="AG418" s="867"/>
      <c r="AH418" s="874"/>
    </row>
    <row r="419" ht="17.25" customHeight="1">
      <c r="A419" s="867"/>
      <c r="B419" s="867"/>
      <c r="C419" s="867"/>
      <c r="D419" s="867"/>
      <c r="E419" s="866"/>
      <c r="F419" s="866"/>
      <c r="G419" s="867"/>
      <c r="H419" s="867"/>
      <c r="I419" s="867"/>
      <c r="J419" s="867"/>
      <c r="K419" s="867"/>
      <c r="L419" s="867"/>
      <c r="M419" s="867"/>
      <c r="N419" s="866"/>
      <c r="O419" s="906"/>
      <c r="P419" s="906"/>
      <c r="Q419" s="867"/>
      <c r="R419" s="867"/>
      <c r="S419" s="867"/>
      <c r="T419" s="867"/>
      <c r="U419" s="867"/>
      <c r="V419" s="867"/>
      <c r="W419" s="867"/>
      <c r="X419" s="867"/>
      <c r="Y419" s="867"/>
      <c r="Z419" s="867"/>
      <c r="AA419" s="867"/>
      <c r="AB419" s="867"/>
      <c r="AC419" s="867"/>
      <c r="AD419" s="867"/>
      <c r="AE419" s="867"/>
      <c r="AF419" s="867"/>
      <c r="AG419" s="867"/>
      <c r="AH419" s="874"/>
    </row>
    <row r="420" ht="17.25" customHeight="1">
      <c r="A420" s="867"/>
      <c r="B420" s="867"/>
      <c r="C420" s="867"/>
      <c r="D420" s="867"/>
      <c r="E420" s="866"/>
      <c r="F420" s="866"/>
      <c r="G420" s="867"/>
      <c r="H420" s="867"/>
      <c r="I420" s="867"/>
      <c r="J420" s="867"/>
      <c r="K420" s="867"/>
      <c r="L420" s="867"/>
      <c r="M420" s="867"/>
      <c r="N420" s="866"/>
      <c r="O420" s="906"/>
      <c r="P420" s="906"/>
      <c r="Q420" s="867"/>
      <c r="R420" s="867"/>
      <c r="S420" s="867"/>
      <c r="T420" s="867"/>
      <c r="U420" s="867"/>
      <c r="V420" s="867"/>
      <c r="W420" s="867"/>
      <c r="X420" s="867"/>
      <c r="Y420" s="867"/>
      <c r="Z420" s="867"/>
      <c r="AA420" s="867"/>
      <c r="AB420" s="867"/>
      <c r="AC420" s="867"/>
      <c r="AD420" s="867"/>
      <c r="AE420" s="867"/>
      <c r="AF420" s="867"/>
      <c r="AG420" s="867"/>
      <c r="AH420" s="874"/>
    </row>
    <row r="421" ht="17.25" customHeight="1">
      <c r="A421" s="867"/>
      <c r="B421" s="867"/>
      <c r="C421" s="867"/>
      <c r="D421" s="867"/>
      <c r="E421" s="866"/>
      <c r="F421" s="866"/>
      <c r="G421" s="867"/>
      <c r="H421" s="867"/>
      <c r="I421" s="867"/>
      <c r="J421" s="867"/>
      <c r="K421" s="867"/>
      <c r="L421" s="867"/>
      <c r="M421" s="867"/>
      <c r="N421" s="866"/>
      <c r="O421" s="906"/>
      <c r="P421" s="906"/>
      <c r="Q421" s="867"/>
      <c r="R421" s="867"/>
      <c r="S421" s="867"/>
      <c r="T421" s="867"/>
      <c r="U421" s="867"/>
      <c r="V421" s="867"/>
      <c r="W421" s="867"/>
      <c r="X421" s="867"/>
      <c r="Y421" s="867"/>
      <c r="Z421" s="867"/>
      <c r="AA421" s="867"/>
      <c r="AB421" s="867"/>
      <c r="AC421" s="867"/>
      <c r="AD421" s="867"/>
      <c r="AE421" s="867"/>
      <c r="AF421" s="867"/>
      <c r="AG421" s="867"/>
      <c r="AH421" s="874"/>
    </row>
    <row r="422" ht="17.25" customHeight="1">
      <c r="A422" s="867"/>
      <c r="B422" s="867"/>
      <c r="C422" s="867"/>
      <c r="D422" s="867"/>
      <c r="E422" s="866"/>
      <c r="F422" s="866"/>
      <c r="G422" s="867"/>
      <c r="H422" s="867"/>
      <c r="I422" s="867"/>
      <c r="J422" s="867"/>
      <c r="K422" s="867"/>
      <c r="L422" s="867"/>
      <c r="M422" s="867"/>
      <c r="N422" s="866"/>
      <c r="O422" s="906"/>
      <c r="P422" s="906"/>
      <c r="Q422" s="867"/>
      <c r="R422" s="867"/>
      <c r="S422" s="867"/>
      <c r="T422" s="867"/>
      <c r="U422" s="867"/>
      <c r="V422" s="867"/>
      <c r="W422" s="867"/>
      <c r="X422" s="867"/>
      <c r="Y422" s="867"/>
      <c r="Z422" s="867"/>
      <c r="AA422" s="867"/>
      <c r="AB422" s="867"/>
      <c r="AC422" s="867"/>
      <c r="AD422" s="867"/>
      <c r="AE422" s="867"/>
      <c r="AF422" s="867"/>
      <c r="AG422" s="867"/>
      <c r="AH422" s="874"/>
    </row>
    <row r="423" ht="17.25" customHeight="1">
      <c r="A423" s="867"/>
      <c r="B423" s="867"/>
      <c r="C423" s="867"/>
      <c r="D423" s="867"/>
      <c r="E423" s="866"/>
      <c r="F423" s="866"/>
      <c r="G423" s="867"/>
      <c r="H423" s="867"/>
      <c r="I423" s="867"/>
      <c r="J423" s="867"/>
      <c r="K423" s="867"/>
      <c r="L423" s="867"/>
      <c r="M423" s="867"/>
      <c r="N423" s="866"/>
      <c r="O423" s="906"/>
      <c r="P423" s="906"/>
      <c r="Q423" s="867"/>
      <c r="R423" s="867"/>
      <c r="S423" s="867"/>
      <c r="T423" s="867"/>
      <c r="U423" s="867"/>
      <c r="V423" s="867"/>
      <c r="W423" s="867"/>
      <c r="X423" s="867"/>
      <c r="Y423" s="867"/>
      <c r="Z423" s="867"/>
      <c r="AA423" s="867"/>
      <c r="AB423" s="867"/>
      <c r="AC423" s="867"/>
      <c r="AD423" s="867"/>
      <c r="AE423" s="867"/>
      <c r="AF423" s="867"/>
      <c r="AG423" s="867"/>
      <c r="AH423" s="874"/>
    </row>
    <row r="424" ht="17.25" customHeight="1">
      <c r="A424" s="867"/>
      <c r="B424" s="867"/>
      <c r="C424" s="867"/>
      <c r="D424" s="867"/>
      <c r="E424" s="866"/>
      <c r="F424" s="866"/>
      <c r="G424" s="867"/>
      <c r="H424" s="867"/>
      <c r="I424" s="867"/>
      <c r="J424" s="867"/>
      <c r="K424" s="867"/>
      <c r="L424" s="867"/>
      <c r="M424" s="867"/>
      <c r="N424" s="866"/>
      <c r="O424" s="906"/>
      <c r="P424" s="906"/>
      <c r="Q424" s="867"/>
      <c r="R424" s="867"/>
      <c r="S424" s="867"/>
      <c r="T424" s="867"/>
      <c r="U424" s="867"/>
      <c r="V424" s="867"/>
      <c r="W424" s="867"/>
      <c r="X424" s="867"/>
      <c r="Y424" s="867"/>
      <c r="Z424" s="867"/>
      <c r="AA424" s="867"/>
      <c r="AB424" s="867"/>
      <c r="AC424" s="867"/>
      <c r="AD424" s="867"/>
      <c r="AE424" s="867"/>
      <c r="AF424" s="867"/>
      <c r="AG424" s="867"/>
      <c r="AH424" s="874"/>
    </row>
    <row r="425" ht="17.25" customHeight="1">
      <c r="A425" s="867"/>
      <c r="B425" s="867"/>
      <c r="C425" s="867"/>
      <c r="D425" s="867"/>
      <c r="E425" s="866"/>
      <c r="F425" s="866"/>
      <c r="G425" s="867"/>
      <c r="H425" s="867"/>
      <c r="I425" s="867"/>
      <c r="J425" s="867"/>
      <c r="K425" s="867"/>
      <c r="L425" s="867"/>
      <c r="M425" s="867"/>
      <c r="N425" s="866"/>
      <c r="O425" s="906"/>
      <c r="P425" s="906"/>
      <c r="Q425" s="867"/>
      <c r="R425" s="867"/>
      <c r="S425" s="867"/>
      <c r="T425" s="867"/>
      <c r="U425" s="867"/>
      <c r="V425" s="867"/>
      <c r="W425" s="867"/>
      <c r="X425" s="867"/>
      <c r="Y425" s="867"/>
      <c r="Z425" s="867"/>
      <c r="AA425" s="867"/>
      <c r="AB425" s="867"/>
      <c r="AC425" s="867"/>
      <c r="AD425" s="867"/>
      <c r="AE425" s="867"/>
      <c r="AF425" s="867"/>
      <c r="AG425" s="867"/>
      <c r="AH425" s="874"/>
    </row>
    <row r="426" ht="17.25" customHeight="1">
      <c r="A426" s="867"/>
      <c r="B426" s="867"/>
      <c r="C426" s="867"/>
      <c r="D426" s="867"/>
      <c r="E426" s="866"/>
      <c r="F426" s="866"/>
      <c r="G426" s="867"/>
      <c r="H426" s="867"/>
      <c r="I426" s="867"/>
      <c r="J426" s="867"/>
      <c r="K426" s="867"/>
      <c r="L426" s="867"/>
      <c r="M426" s="867"/>
      <c r="N426" s="866"/>
      <c r="O426" s="906"/>
      <c r="P426" s="906"/>
      <c r="Q426" s="867"/>
      <c r="R426" s="867"/>
      <c r="S426" s="867"/>
      <c r="T426" s="867"/>
      <c r="U426" s="867"/>
      <c r="V426" s="867"/>
      <c r="W426" s="867"/>
      <c r="X426" s="867"/>
      <c r="Y426" s="867"/>
      <c r="Z426" s="867"/>
      <c r="AA426" s="867"/>
      <c r="AB426" s="867"/>
      <c r="AC426" s="867"/>
      <c r="AD426" s="867"/>
      <c r="AE426" s="867"/>
      <c r="AF426" s="867"/>
      <c r="AG426" s="867"/>
      <c r="AH426" s="874"/>
    </row>
    <row r="427" ht="17.25" customHeight="1">
      <c r="A427" s="867"/>
      <c r="B427" s="867"/>
      <c r="C427" s="867"/>
      <c r="D427" s="867"/>
      <c r="E427" s="866"/>
      <c r="F427" s="866"/>
      <c r="G427" s="867"/>
      <c r="H427" s="867"/>
      <c r="I427" s="867"/>
      <c r="J427" s="867"/>
      <c r="K427" s="867"/>
      <c r="L427" s="867"/>
      <c r="M427" s="867"/>
      <c r="N427" s="866"/>
      <c r="O427" s="906"/>
      <c r="P427" s="906"/>
      <c r="Q427" s="867"/>
      <c r="R427" s="867"/>
      <c r="S427" s="867"/>
      <c r="T427" s="867"/>
      <c r="U427" s="867"/>
      <c r="V427" s="867"/>
      <c r="W427" s="867"/>
      <c r="X427" s="867"/>
      <c r="Y427" s="867"/>
      <c r="Z427" s="867"/>
      <c r="AA427" s="867"/>
      <c r="AB427" s="867"/>
      <c r="AC427" s="867"/>
      <c r="AD427" s="867"/>
      <c r="AE427" s="867"/>
      <c r="AF427" s="867"/>
      <c r="AG427" s="867"/>
      <c r="AH427" s="874"/>
    </row>
    <row r="428" ht="17.25" customHeight="1">
      <c r="A428" s="867"/>
      <c r="B428" s="867"/>
      <c r="C428" s="867"/>
      <c r="D428" s="867"/>
      <c r="E428" s="866"/>
      <c r="F428" s="866"/>
      <c r="G428" s="867"/>
      <c r="H428" s="867"/>
      <c r="I428" s="867"/>
      <c r="J428" s="867"/>
      <c r="K428" s="867"/>
      <c r="L428" s="867"/>
      <c r="M428" s="867"/>
      <c r="N428" s="866"/>
      <c r="O428" s="906"/>
      <c r="P428" s="906"/>
      <c r="Q428" s="867"/>
      <c r="R428" s="867"/>
      <c r="S428" s="867"/>
      <c r="T428" s="867"/>
      <c r="U428" s="867"/>
      <c r="V428" s="867"/>
      <c r="W428" s="867"/>
      <c r="X428" s="867"/>
      <c r="Y428" s="867"/>
      <c r="Z428" s="867"/>
      <c r="AA428" s="867"/>
      <c r="AB428" s="867"/>
      <c r="AC428" s="867"/>
      <c r="AD428" s="867"/>
      <c r="AE428" s="867"/>
      <c r="AF428" s="867"/>
      <c r="AG428" s="867"/>
      <c r="AH428" s="874"/>
    </row>
    <row r="429" ht="17.25" customHeight="1">
      <c r="A429" s="867"/>
      <c r="B429" s="867"/>
      <c r="C429" s="867"/>
      <c r="D429" s="867"/>
      <c r="E429" s="866"/>
      <c r="F429" s="866"/>
      <c r="G429" s="867"/>
      <c r="H429" s="867"/>
      <c r="I429" s="867"/>
      <c r="J429" s="867"/>
      <c r="K429" s="867"/>
      <c r="L429" s="867"/>
      <c r="M429" s="867"/>
      <c r="N429" s="866"/>
      <c r="O429" s="906"/>
      <c r="P429" s="906"/>
      <c r="Q429" s="867"/>
      <c r="R429" s="867"/>
      <c r="S429" s="867"/>
      <c r="T429" s="867"/>
      <c r="U429" s="867"/>
      <c r="V429" s="867"/>
      <c r="W429" s="867"/>
      <c r="X429" s="867"/>
      <c r="Y429" s="867"/>
      <c r="Z429" s="867"/>
      <c r="AA429" s="867"/>
      <c r="AB429" s="867"/>
      <c r="AC429" s="867"/>
      <c r="AD429" s="867"/>
      <c r="AE429" s="867"/>
      <c r="AF429" s="867"/>
      <c r="AG429" s="867"/>
      <c r="AH429" s="874"/>
    </row>
    <row r="430" ht="17.25" customHeight="1">
      <c r="A430" s="867"/>
      <c r="B430" s="867"/>
      <c r="C430" s="867"/>
      <c r="D430" s="867"/>
      <c r="E430" s="866"/>
      <c r="F430" s="866"/>
      <c r="G430" s="867"/>
      <c r="H430" s="867"/>
      <c r="I430" s="867"/>
      <c r="J430" s="867"/>
      <c r="K430" s="867"/>
      <c r="L430" s="867"/>
      <c r="M430" s="867"/>
      <c r="N430" s="866"/>
      <c r="O430" s="906"/>
      <c r="P430" s="906"/>
      <c r="Q430" s="867"/>
      <c r="R430" s="867"/>
      <c r="S430" s="867"/>
      <c r="T430" s="867"/>
      <c r="U430" s="867"/>
      <c r="V430" s="867"/>
      <c r="W430" s="867"/>
      <c r="X430" s="867"/>
      <c r="Y430" s="867"/>
      <c r="Z430" s="867"/>
      <c r="AA430" s="867"/>
      <c r="AB430" s="867"/>
      <c r="AC430" s="867"/>
      <c r="AD430" s="867"/>
      <c r="AE430" s="867"/>
      <c r="AF430" s="867"/>
      <c r="AG430" s="867"/>
      <c r="AH430" s="874"/>
    </row>
    <row r="431" ht="17.25" customHeight="1">
      <c r="A431" s="867"/>
      <c r="B431" s="867"/>
      <c r="C431" s="867"/>
      <c r="D431" s="867"/>
      <c r="E431" s="866"/>
      <c r="F431" s="866"/>
      <c r="G431" s="867"/>
      <c r="H431" s="867"/>
      <c r="I431" s="867"/>
      <c r="J431" s="867"/>
      <c r="K431" s="867"/>
      <c r="L431" s="867"/>
      <c r="M431" s="867"/>
      <c r="N431" s="866"/>
      <c r="O431" s="906"/>
      <c r="P431" s="906"/>
      <c r="Q431" s="867"/>
      <c r="R431" s="867"/>
      <c r="S431" s="867"/>
      <c r="T431" s="867"/>
      <c r="U431" s="867"/>
      <c r="V431" s="867"/>
      <c r="W431" s="867"/>
      <c r="X431" s="867"/>
      <c r="Y431" s="867"/>
      <c r="Z431" s="867"/>
      <c r="AA431" s="867"/>
      <c r="AB431" s="867"/>
      <c r="AC431" s="867"/>
      <c r="AD431" s="867"/>
      <c r="AE431" s="867"/>
      <c r="AF431" s="867"/>
      <c r="AG431" s="867"/>
      <c r="AH431" s="874"/>
    </row>
    <row r="432" ht="17.25" customHeight="1">
      <c r="A432" s="867"/>
      <c r="B432" s="867"/>
      <c r="C432" s="867"/>
      <c r="D432" s="867"/>
      <c r="E432" s="866"/>
      <c r="F432" s="866"/>
      <c r="G432" s="867"/>
      <c r="H432" s="867"/>
      <c r="I432" s="867"/>
      <c r="J432" s="867"/>
      <c r="K432" s="867"/>
      <c r="L432" s="867"/>
      <c r="M432" s="867"/>
      <c r="N432" s="866"/>
      <c r="O432" s="906"/>
      <c r="P432" s="906"/>
      <c r="Q432" s="867"/>
      <c r="R432" s="867"/>
      <c r="S432" s="867"/>
      <c r="T432" s="867"/>
      <c r="U432" s="867"/>
      <c r="V432" s="867"/>
      <c r="W432" s="867"/>
      <c r="X432" s="867"/>
      <c r="Y432" s="867"/>
      <c r="Z432" s="867"/>
      <c r="AA432" s="867"/>
      <c r="AB432" s="867"/>
      <c r="AC432" s="867"/>
      <c r="AD432" s="867"/>
      <c r="AE432" s="867"/>
      <c r="AF432" s="867"/>
      <c r="AG432" s="867"/>
      <c r="AH432" s="874"/>
    </row>
    <row r="433" ht="17.25" customHeight="1">
      <c r="A433" s="867"/>
      <c r="B433" s="867"/>
      <c r="C433" s="867"/>
      <c r="D433" s="867"/>
      <c r="E433" s="866"/>
      <c r="F433" s="866"/>
      <c r="G433" s="867"/>
      <c r="H433" s="867"/>
      <c r="I433" s="867"/>
      <c r="J433" s="867"/>
      <c r="K433" s="867"/>
      <c r="L433" s="867"/>
      <c r="M433" s="867"/>
      <c r="N433" s="866"/>
      <c r="O433" s="906"/>
      <c r="P433" s="906"/>
      <c r="Q433" s="867"/>
      <c r="R433" s="867"/>
      <c r="S433" s="867"/>
      <c r="T433" s="867"/>
      <c r="U433" s="867"/>
      <c r="V433" s="867"/>
      <c r="W433" s="867"/>
      <c r="X433" s="867"/>
      <c r="Y433" s="867"/>
      <c r="Z433" s="867"/>
      <c r="AA433" s="867"/>
      <c r="AB433" s="867"/>
      <c r="AC433" s="867"/>
      <c r="AD433" s="867"/>
      <c r="AE433" s="867"/>
      <c r="AF433" s="867"/>
      <c r="AG433" s="867"/>
      <c r="AH433" s="874"/>
    </row>
    <row r="434" ht="17.25" customHeight="1">
      <c r="A434" s="867"/>
      <c r="B434" s="867"/>
      <c r="C434" s="867"/>
      <c r="D434" s="867"/>
      <c r="E434" s="866"/>
      <c r="F434" s="866"/>
      <c r="G434" s="867"/>
      <c r="H434" s="867"/>
      <c r="I434" s="867"/>
      <c r="J434" s="867"/>
      <c r="K434" s="867"/>
      <c r="L434" s="867"/>
      <c r="M434" s="867"/>
      <c r="N434" s="866"/>
      <c r="O434" s="906"/>
      <c r="P434" s="906"/>
      <c r="Q434" s="867"/>
      <c r="R434" s="867"/>
      <c r="S434" s="867"/>
      <c r="T434" s="867"/>
      <c r="U434" s="867"/>
      <c r="V434" s="867"/>
      <c r="W434" s="867"/>
      <c r="X434" s="867"/>
      <c r="Y434" s="867"/>
      <c r="Z434" s="867"/>
      <c r="AA434" s="867"/>
      <c r="AB434" s="867"/>
      <c r="AC434" s="867"/>
      <c r="AD434" s="867"/>
      <c r="AE434" s="867"/>
      <c r="AF434" s="867"/>
      <c r="AG434" s="867"/>
      <c r="AH434" s="874"/>
    </row>
    <row r="435" ht="17.25" customHeight="1">
      <c r="A435" s="867"/>
      <c r="B435" s="867"/>
      <c r="C435" s="867"/>
      <c r="D435" s="867"/>
      <c r="E435" s="866"/>
      <c r="F435" s="866"/>
      <c r="G435" s="867"/>
      <c r="H435" s="867"/>
      <c r="I435" s="867"/>
      <c r="J435" s="867"/>
      <c r="K435" s="867"/>
      <c r="L435" s="867"/>
      <c r="M435" s="867"/>
      <c r="N435" s="866"/>
      <c r="O435" s="906"/>
      <c r="P435" s="906"/>
      <c r="Q435" s="867"/>
      <c r="R435" s="867"/>
      <c r="S435" s="867"/>
      <c r="T435" s="867"/>
      <c r="U435" s="867"/>
      <c r="V435" s="867"/>
      <c r="W435" s="867"/>
      <c r="X435" s="867"/>
      <c r="Y435" s="867"/>
      <c r="Z435" s="867"/>
      <c r="AA435" s="867"/>
      <c r="AB435" s="867"/>
      <c r="AC435" s="867"/>
      <c r="AD435" s="867"/>
      <c r="AE435" s="867"/>
      <c r="AF435" s="867"/>
      <c r="AG435" s="867"/>
      <c r="AH435" s="874"/>
    </row>
    <row r="436" ht="17.25" customHeight="1">
      <c r="A436" s="867"/>
      <c r="B436" s="867"/>
      <c r="C436" s="867"/>
      <c r="D436" s="867"/>
      <c r="E436" s="866"/>
      <c r="F436" s="866"/>
      <c r="G436" s="867"/>
      <c r="H436" s="867"/>
      <c r="I436" s="867"/>
      <c r="J436" s="867"/>
      <c r="K436" s="867"/>
      <c r="L436" s="867"/>
      <c r="M436" s="867"/>
      <c r="N436" s="866"/>
      <c r="O436" s="906"/>
      <c r="P436" s="906"/>
      <c r="Q436" s="867"/>
      <c r="R436" s="867"/>
      <c r="S436" s="867"/>
      <c r="T436" s="867"/>
      <c r="U436" s="867"/>
      <c r="V436" s="867"/>
      <c r="W436" s="867"/>
      <c r="X436" s="867"/>
      <c r="Y436" s="867"/>
      <c r="Z436" s="867"/>
      <c r="AA436" s="867"/>
      <c r="AB436" s="867"/>
      <c r="AC436" s="867"/>
      <c r="AD436" s="867"/>
      <c r="AE436" s="867"/>
      <c r="AF436" s="867"/>
      <c r="AG436" s="867"/>
      <c r="AH436" s="874"/>
    </row>
    <row r="437" ht="17.25" customHeight="1">
      <c r="A437" s="867"/>
      <c r="B437" s="867"/>
      <c r="C437" s="867"/>
      <c r="D437" s="867"/>
      <c r="E437" s="866"/>
      <c r="F437" s="866"/>
      <c r="G437" s="867"/>
      <c r="H437" s="867"/>
      <c r="I437" s="867"/>
      <c r="J437" s="867"/>
      <c r="K437" s="867"/>
      <c r="L437" s="867"/>
      <c r="M437" s="867"/>
      <c r="N437" s="866"/>
      <c r="O437" s="906"/>
      <c r="P437" s="906"/>
      <c r="Q437" s="867"/>
      <c r="R437" s="867"/>
      <c r="S437" s="867"/>
      <c r="T437" s="867"/>
      <c r="U437" s="867"/>
      <c r="V437" s="867"/>
      <c r="W437" s="867"/>
      <c r="X437" s="867"/>
      <c r="Y437" s="867"/>
      <c r="Z437" s="867"/>
      <c r="AA437" s="867"/>
      <c r="AB437" s="867"/>
      <c r="AC437" s="867"/>
      <c r="AD437" s="867"/>
      <c r="AE437" s="867"/>
      <c r="AF437" s="867"/>
      <c r="AG437" s="867"/>
      <c r="AH437" s="874"/>
    </row>
    <row r="438" ht="17.25" customHeight="1">
      <c r="A438" s="867"/>
      <c r="B438" s="867"/>
      <c r="C438" s="867"/>
      <c r="D438" s="867"/>
      <c r="E438" s="866"/>
      <c r="F438" s="866"/>
      <c r="G438" s="867"/>
      <c r="H438" s="867"/>
      <c r="I438" s="867"/>
      <c r="J438" s="867"/>
      <c r="K438" s="867"/>
      <c r="L438" s="867"/>
      <c r="M438" s="867"/>
      <c r="N438" s="866"/>
      <c r="O438" s="906"/>
      <c r="P438" s="906"/>
      <c r="Q438" s="867"/>
      <c r="R438" s="867"/>
      <c r="S438" s="867"/>
      <c r="T438" s="867"/>
      <c r="U438" s="867"/>
      <c r="V438" s="867"/>
      <c r="W438" s="867"/>
      <c r="X438" s="867"/>
      <c r="Y438" s="867"/>
      <c r="Z438" s="867"/>
      <c r="AA438" s="867"/>
      <c r="AB438" s="867"/>
      <c r="AC438" s="867"/>
      <c r="AD438" s="867"/>
      <c r="AE438" s="867"/>
      <c r="AF438" s="867"/>
      <c r="AG438" s="867"/>
      <c r="AH438" s="874"/>
    </row>
    <row r="439" ht="17.25" customHeight="1">
      <c r="A439" s="867"/>
      <c r="B439" s="867"/>
      <c r="C439" s="867"/>
      <c r="D439" s="867"/>
      <c r="E439" s="866"/>
      <c r="F439" s="866"/>
      <c r="G439" s="867"/>
      <c r="H439" s="867"/>
      <c r="I439" s="867"/>
      <c r="J439" s="867"/>
      <c r="K439" s="867"/>
      <c r="L439" s="867"/>
      <c r="M439" s="867"/>
      <c r="N439" s="866"/>
      <c r="O439" s="906"/>
      <c r="P439" s="906"/>
      <c r="Q439" s="867"/>
      <c r="R439" s="867"/>
      <c r="S439" s="867"/>
      <c r="T439" s="867"/>
      <c r="U439" s="867"/>
      <c r="V439" s="867"/>
      <c r="W439" s="867"/>
      <c r="X439" s="867"/>
      <c r="Y439" s="867"/>
      <c r="Z439" s="867"/>
      <c r="AA439" s="867"/>
      <c r="AB439" s="867"/>
      <c r="AC439" s="867"/>
      <c r="AD439" s="867"/>
      <c r="AE439" s="867"/>
      <c r="AF439" s="867"/>
      <c r="AG439" s="867"/>
      <c r="AH439" s="874"/>
    </row>
    <row r="440" ht="17.25" customHeight="1">
      <c r="A440" s="867"/>
      <c r="B440" s="867"/>
      <c r="C440" s="867"/>
      <c r="D440" s="867"/>
      <c r="E440" s="866"/>
      <c r="F440" s="866"/>
      <c r="G440" s="867"/>
      <c r="H440" s="867"/>
      <c r="I440" s="867"/>
      <c r="J440" s="867"/>
      <c r="K440" s="867"/>
      <c r="L440" s="867"/>
      <c r="M440" s="867"/>
      <c r="N440" s="866"/>
      <c r="O440" s="906"/>
      <c r="P440" s="906"/>
      <c r="Q440" s="867"/>
      <c r="R440" s="867"/>
      <c r="S440" s="867"/>
      <c r="T440" s="867"/>
      <c r="U440" s="867"/>
      <c r="V440" s="867"/>
      <c r="W440" s="867"/>
      <c r="X440" s="867"/>
      <c r="Y440" s="867"/>
      <c r="Z440" s="867"/>
      <c r="AA440" s="867"/>
      <c r="AB440" s="867"/>
      <c r="AC440" s="867"/>
      <c r="AD440" s="867"/>
      <c r="AE440" s="867"/>
      <c r="AF440" s="867"/>
      <c r="AG440" s="867"/>
      <c r="AH440" s="874"/>
    </row>
    <row r="441" ht="17.25" customHeight="1">
      <c r="A441" s="867"/>
      <c r="B441" s="867"/>
      <c r="C441" s="867"/>
      <c r="D441" s="867"/>
      <c r="E441" s="866"/>
      <c r="F441" s="866"/>
      <c r="G441" s="867"/>
      <c r="H441" s="867"/>
      <c r="I441" s="867"/>
      <c r="J441" s="867"/>
      <c r="K441" s="867"/>
      <c r="L441" s="867"/>
      <c r="M441" s="867"/>
      <c r="N441" s="866"/>
      <c r="O441" s="906"/>
      <c r="P441" s="906"/>
      <c r="Q441" s="867"/>
      <c r="R441" s="867"/>
      <c r="S441" s="867"/>
      <c r="T441" s="867"/>
      <c r="U441" s="867"/>
      <c r="V441" s="867"/>
      <c r="W441" s="867"/>
      <c r="X441" s="867"/>
      <c r="Y441" s="867"/>
      <c r="Z441" s="867"/>
      <c r="AA441" s="867"/>
      <c r="AB441" s="867"/>
      <c r="AC441" s="867"/>
      <c r="AD441" s="867"/>
      <c r="AE441" s="867"/>
      <c r="AF441" s="867"/>
      <c r="AG441" s="867"/>
      <c r="AH441" s="874"/>
    </row>
    <row r="442" ht="17.25" customHeight="1">
      <c r="A442" s="867"/>
      <c r="B442" s="867"/>
      <c r="C442" s="867"/>
      <c r="D442" s="867"/>
      <c r="E442" s="866"/>
      <c r="F442" s="866"/>
      <c r="G442" s="867"/>
      <c r="H442" s="867"/>
      <c r="I442" s="867"/>
      <c r="J442" s="867"/>
      <c r="K442" s="867"/>
      <c r="L442" s="867"/>
      <c r="M442" s="867"/>
      <c r="N442" s="866"/>
      <c r="O442" s="906"/>
      <c r="P442" s="906"/>
      <c r="Q442" s="867"/>
      <c r="R442" s="867"/>
      <c r="S442" s="867"/>
      <c r="T442" s="867"/>
      <c r="U442" s="867"/>
      <c r="V442" s="867"/>
      <c r="W442" s="867"/>
      <c r="X442" s="867"/>
      <c r="Y442" s="867"/>
      <c r="Z442" s="867"/>
      <c r="AA442" s="867"/>
      <c r="AB442" s="867"/>
      <c r="AC442" s="867"/>
      <c r="AD442" s="867"/>
      <c r="AE442" s="867"/>
      <c r="AF442" s="867"/>
      <c r="AG442" s="867"/>
      <c r="AH442" s="874"/>
    </row>
    <row r="443" ht="17.25" customHeight="1">
      <c r="A443" s="867"/>
      <c r="B443" s="867"/>
      <c r="C443" s="867"/>
      <c r="D443" s="867"/>
      <c r="E443" s="866"/>
      <c r="F443" s="866"/>
      <c r="G443" s="867"/>
      <c r="H443" s="867"/>
      <c r="I443" s="867"/>
      <c r="J443" s="867"/>
      <c r="K443" s="867"/>
      <c r="L443" s="867"/>
      <c r="M443" s="867"/>
      <c r="N443" s="866"/>
      <c r="O443" s="906"/>
      <c r="P443" s="906"/>
      <c r="Q443" s="867"/>
      <c r="R443" s="867"/>
      <c r="S443" s="867"/>
      <c r="T443" s="867"/>
      <c r="U443" s="867"/>
      <c r="V443" s="867"/>
      <c r="W443" s="867"/>
      <c r="X443" s="867"/>
      <c r="Y443" s="867"/>
      <c r="Z443" s="867"/>
      <c r="AA443" s="867"/>
      <c r="AB443" s="867"/>
      <c r="AC443" s="867"/>
      <c r="AD443" s="867"/>
      <c r="AE443" s="867"/>
      <c r="AF443" s="867"/>
      <c r="AG443" s="867"/>
      <c r="AH443" s="874"/>
    </row>
    <row r="444" ht="17.25" customHeight="1">
      <c r="A444" s="867"/>
      <c r="B444" s="867"/>
      <c r="C444" s="867"/>
      <c r="D444" s="867"/>
      <c r="E444" s="866"/>
      <c r="F444" s="866"/>
      <c r="G444" s="867"/>
      <c r="H444" s="867"/>
      <c r="I444" s="867"/>
      <c r="J444" s="867"/>
      <c r="K444" s="867"/>
      <c r="L444" s="867"/>
      <c r="M444" s="867"/>
      <c r="N444" s="866"/>
      <c r="O444" s="906"/>
      <c r="P444" s="906"/>
      <c r="Q444" s="867"/>
      <c r="R444" s="867"/>
      <c r="S444" s="867"/>
      <c r="T444" s="867"/>
      <c r="U444" s="867"/>
      <c r="V444" s="867"/>
      <c r="W444" s="867"/>
      <c r="X444" s="867"/>
      <c r="Y444" s="867"/>
      <c r="Z444" s="867"/>
      <c r="AA444" s="867"/>
      <c r="AB444" s="867"/>
      <c r="AC444" s="867"/>
      <c r="AD444" s="867"/>
      <c r="AE444" s="867"/>
      <c r="AF444" s="867"/>
      <c r="AG444" s="867"/>
      <c r="AH444" s="874"/>
    </row>
    <row r="445" ht="17.25" customHeight="1">
      <c r="A445" s="867"/>
      <c r="B445" s="867"/>
      <c r="C445" s="867"/>
      <c r="D445" s="867"/>
      <c r="E445" s="866"/>
      <c r="F445" s="866"/>
      <c r="G445" s="867"/>
      <c r="H445" s="867"/>
      <c r="I445" s="867"/>
      <c r="J445" s="867"/>
      <c r="K445" s="867"/>
      <c r="L445" s="867"/>
      <c r="M445" s="867"/>
      <c r="N445" s="866"/>
      <c r="O445" s="906"/>
      <c r="P445" s="906"/>
      <c r="Q445" s="867"/>
      <c r="R445" s="867"/>
      <c r="S445" s="867"/>
      <c r="T445" s="867"/>
      <c r="U445" s="867"/>
      <c r="V445" s="867"/>
      <c r="W445" s="867"/>
      <c r="X445" s="867"/>
      <c r="Y445" s="867"/>
      <c r="Z445" s="867"/>
      <c r="AA445" s="867"/>
      <c r="AB445" s="867"/>
      <c r="AC445" s="867"/>
      <c r="AD445" s="867"/>
      <c r="AE445" s="867"/>
      <c r="AF445" s="867"/>
      <c r="AG445" s="867"/>
      <c r="AH445" s="874"/>
    </row>
    <row r="446" ht="17.25" customHeight="1">
      <c r="A446" s="867"/>
      <c r="B446" s="867"/>
      <c r="C446" s="867"/>
      <c r="D446" s="867"/>
      <c r="E446" s="866"/>
      <c r="F446" s="866"/>
      <c r="G446" s="867"/>
      <c r="H446" s="867"/>
      <c r="I446" s="867"/>
      <c r="J446" s="867"/>
      <c r="K446" s="867"/>
      <c r="L446" s="867"/>
      <c r="M446" s="867"/>
      <c r="N446" s="866"/>
      <c r="O446" s="906"/>
      <c r="P446" s="906"/>
      <c r="Q446" s="867"/>
      <c r="R446" s="867"/>
      <c r="S446" s="867"/>
      <c r="T446" s="867"/>
      <c r="U446" s="867"/>
      <c r="V446" s="867"/>
      <c r="W446" s="867"/>
      <c r="X446" s="867"/>
      <c r="Y446" s="867"/>
      <c r="Z446" s="867"/>
      <c r="AA446" s="867"/>
      <c r="AB446" s="867"/>
      <c r="AC446" s="867"/>
      <c r="AD446" s="867"/>
      <c r="AE446" s="867"/>
      <c r="AF446" s="867"/>
      <c r="AG446" s="867"/>
      <c r="AH446" s="874"/>
    </row>
    <row r="447" ht="17.25" customHeight="1">
      <c r="A447" s="867"/>
      <c r="B447" s="867"/>
      <c r="C447" s="867"/>
      <c r="D447" s="867"/>
      <c r="E447" s="866"/>
      <c r="F447" s="866"/>
      <c r="G447" s="867"/>
      <c r="H447" s="867"/>
      <c r="I447" s="867"/>
      <c r="J447" s="867"/>
      <c r="K447" s="867"/>
      <c r="L447" s="867"/>
      <c r="M447" s="867"/>
      <c r="N447" s="866"/>
      <c r="O447" s="906"/>
      <c r="P447" s="906"/>
      <c r="Q447" s="867"/>
      <c r="R447" s="867"/>
      <c r="S447" s="867"/>
      <c r="T447" s="867"/>
      <c r="U447" s="867"/>
      <c r="V447" s="867"/>
      <c r="W447" s="867"/>
      <c r="X447" s="867"/>
      <c r="Y447" s="867"/>
      <c r="Z447" s="867"/>
      <c r="AA447" s="867"/>
      <c r="AB447" s="867"/>
      <c r="AC447" s="867"/>
      <c r="AD447" s="867"/>
      <c r="AE447" s="867"/>
      <c r="AF447" s="867"/>
      <c r="AG447" s="867"/>
      <c r="AH447" s="874"/>
    </row>
    <row r="448" ht="17.25" customHeight="1">
      <c r="A448" s="867"/>
      <c r="B448" s="867"/>
      <c r="C448" s="867"/>
      <c r="D448" s="867"/>
      <c r="E448" s="866"/>
      <c r="F448" s="866"/>
      <c r="G448" s="867"/>
      <c r="H448" s="867"/>
      <c r="I448" s="867"/>
      <c r="J448" s="867"/>
      <c r="K448" s="867"/>
      <c r="L448" s="867"/>
      <c r="M448" s="867"/>
      <c r="N448" s="866"/>
      <c r="O448" s="906"/>
      <c r="P448" s="906"/>
      <c r="Q448" s="867"/>
      <c r="R448" s="867"/>
      <c r="S448" s="867"/>
      <c r="T448" s="867"/>
      <c r="U448" s="867"/>
      <c r="V448" s="867"/>
      <c r="W448" s="867"/>
      <c r="X448" s="867"/>
      <c r="Y448" s="867"/>
      <c r="Z448" s="867"/>
      <c r="AA448" s="867"/>
      <c r="AB448" s="867"/>
      <c r="AC448" s="867"/>
      <c r="AD448" s="867"/>
      <c r="AE448" s="867"/>
      <c r="AF448" s="867"/>
      <c r="AG448" s="867"/>
      <c r="AH448" s="874"/>
    </row>
    <row r="449" ht="17.25" customHeight="1">
      <c r="A449" s="867"/>
      <c r="B449" s="867"/>
      <c r="C449" s="867"/>
      <c r="D449" s="867"/>
      <c r="E449" s="866"/>
      <c r="F449" s="866"/>
      <c r="G449" s="867"/>
      <c r="H449" s="867"/>
      <c r="I449" s="867"/>
      <c r="J449" s="867"/>
      <c r="K449" s="867"/>
      <c r="L449" s="867"/>
      <c r="M449" s="867"/>
      <c r="N449" s="866"/>
      <c r="O449" s="906"/>
      <c r="P449" s="906"/>
      <c r="Q449" s="867"/>
      <c r="R449" s="867"/>
      <c r="S449" s="867"/>
      <c r="T449" s="867"/>
      <c r="U449" s="867"/>
      <c r="V449" s="867"/>
      <c r="W449" s="867"/>
      <c r="X449" s="867"/>
      <c r="Y449" s="867"/>
      <c r="Z449" s="867"/>
      <c r="AA449" s="867"/>
      <c r="AB449" s="867"/>
      <c r="AC449" s="867"/>
      <c r="AD449" s="867"/>
      <c r="AE449" s="867"/>
      <c r="AF449" s="867"/>
      <c r="AG449" s="867"/>
      <c r="AH449" s="874"/>
    </row>
    <row r="450" ht="17.25" customHeight="1">
      <c r="A450" s="867"/>
      <c r="B450" s="867"/>
      <c r="C450" s="867"/>
      <c r="D450" s="867"/>
      <c r="E450" s="866"/>
      <c r="F450" s="866"/>
      <c r="G450" s="867"/>
      <c r="H450" s="867"/>
      <c r="I450" s="867"/>
      <c r="J450" s="867"/>
      <c r="K450" s="867"/>
      <c r="L450" s="867"/>
      <c r="M450" s="867"/>
      <c r="N450" s="866"/>
      <c r="O450" s="906"/>
      <c r="P450" s="906"/>
      <c r="Q450" s="867"/>
      <c r="R450" s="867"/>
      <c r="S450" s="867"/>
      <c r="T450" s="867"/>
      <c r="U450" s="867"/>
      <c r="V450" s="867"/>
      <c r="W450" s="867"/>
      <c r="X450" s="867"/>
      <c r="Y450" s="867"/>
      <c r="Z450" s="867"/>
      <c r="AA450" s="867"/>
      <c r="AB450" s="867"/>
      <c r="AC450" s="867"/>
      <c r="AD450" s="867"/>
      <c r="AE450" s="867"/>
      <c r="AF450" s="867"/>
      <c r="AG450" s="867"/>
      <c r="AH450" s="874"/>
    </row>
    <row r="451" ht="17.25" customHeight="1">
      <c r="A451" s="867"/>
      <c r="B451" s="867"/>
      <c r="C451" s="867"/>
      <c r="D451" s="867"/>
      <c r="E451" s="866"/>
      <c r="F451" s="866"/>
      <c r="G451" s="867"/>
      <c r="H451" s="867"/>
      <c r="I451" s="867"/>
      <c r="J451" s="867"/>
      <c r="K451" s="867"/>
      <c r="L451" s="867"/>
      <c r="M451" s="867"/>
      <c r="N451" s="866"/>
      <c r="O451" s="906"/>
      <c r="P451" s="906"/>
      <c r="Q451" s="867"/>
      <c r="R451" s="867"/>
      <c r="S451" s="867"/>
      <c r="T451" s="867"/>
      <c r="U451" s="867"/>
      <c r="V451" s="867"/>
      <c r="W451" s="867"/>
      <c r="X451" s="867"/>
      <c r="Y451" s="867"/>
      <c r="Z451" s="867"/>
      <c r="AA451" s="867"/>
      <c r="AB451" s="867"/>
      <c r="AC451" s="867"/>
      <c r="AD451" s="867"/>
      <c r="AE451" s="867"/>
      <c r="AF451" s="867"/>
      <c r="AG451" s="867"/>
      <c r="AH451" s="874"/>
    </row>
    <row r="452" ht="17.25" customHeight="1">
      <c r="A452" s="867"/>
      <c r="B452" s="867"/>
      <c r="C452" s="867"/>
      <c r="D452" s="867"/>
      <c r="E452" s="866"/>
      <c r="F452" s="866"/>
      <c r="G452" s="867"/>
      <c r="H452" s="867"/>
      <c r="I452" s="867"/>
      <c r="J452" s="867"/>
      <c r="K452" s="867"/>
      <c r="L452" s="867"/>
      <c r="M452" s="867"/>
      <c r="N452" s="866"/>
      <c r="O452" s="906"/>
      <c r="P452" s="906"/>
      <c r="Q452" s="867"/>
      <c r="R452" s="867"/>
      <c r="S452" s="867"/>
      <c r="T452" s="867"/>
      <c r="U452" s="867"/>
      <c r="V452" s="867"/>
      <c r="W452" s="867"/>
      <c r="X452" s="867"/>
      <c r="Y452" s="867"/>
      <c r="Z452" s="867"/>
      <c r="AA452" s="867"/>
      <c r="AB452" s="867"/>
      <c r="AC452" s="867"/>
      <c r="AD452" s="867"/>
      <c r="AE452" s="867"/>
      <c r="AF452" s="867"/>
      <c r="AG452" s="867"/>
      <c r="AH452" s="874"/>
    </row>
    <row r="453" ht="17.25" customHeight="1">
      <c r="A453" s="867"/>
      <c r="B453" s="867"/>
      <c r="C453" s="867"/>
      <c r="D453" s="867"/>
      <c r="E453" s="866"/>
      <c r="F453" s="866"/>
      <c r="G453" s="867"/>
      <c r="H453" s="867"/>
      <c r="I453" s="867"/>
      <c r="J453" s="867"/>
      <c r="K453" s="867"/>
      <c r="L453" s="867"/>
      <c r="M453" s="867"/>
      <c r="N453" s="866"/>
      <c r="O453" s="906"/>
      <c r="P453" s="906"/>
      <c r="Q453" s="867"/>
      <c r="R453" s="867"/>
      <c r="S453" s="867"/>
      <c r="T453" s="867"/>
      <c r="U453" s="867"/>
      <c r="V453" s="867"/>
      <c r="W453" s="867"/>
      <c r="X453" s="867"/>
      <c r="Y453" s="867"/>
      <c r="Z453" s="867"/>
      <c r="AA453" s="867"/>
      <c r="AB453" s="867"/>
      <c r="AC453" s="867"/>
      <c r="AD453" s="867"/>
      <c r="AE453" s="867"/>
      <c r="AF453" s="867"/>
      <c r="AG453" s="867"/>
      <c r="AH453" s="874"/>
    </row>
    <row r="454" ht="17.25" customHeight="1">
      <c r="A454" s="867"/>
      <c r="B454" s="867"/>
      <c r="C454" s="867"/>
      <c r="D454" s="867"/>
      <c r="E454" s="866"/>
      <c r="F454" s="866"/>
      <c r="G454" s="867"/>
      <c r="H454" s="867"/>
      <c r="I454" s="867"/>
      <c r="J454" s="867"/>
      <c r="K454" s="867"/>
      <c r="L454" s="867"/>
      <c r="M454" s="867"/>
      <c r="N454" s="866"/>
      <c r="O454" s="906"/>
      <c r="P454" s="906"/>
      <c r="Q454" s="867"/>
      <c r="R454" s="867"/>
      <c r="S454" s="867"/>
      <c r="T454" s="867"/>
      <c r="U454" s="867"/>
      <c r="V454" s="867"/>
      <c r="W454" s="867"/>
      <c r="X454" s="867"/>
      <c r="Y454" s="867"/>
      <c r="Z454" s="867"/>
      <c r="AA454" s="867"/>
      <c r="AB454" s="867"/>
      <c r="AC454" s="867"/>
      <c r="AD454" s="867"/>
      <c r="AE454" s="867"/>
      <c r="AF454" s="867"/>
      <c r="AG454" s="867"/>
      <c r="AH454" s="874"/>
    </row>
    <row r="455" ht="17.25" customHeight="1">
      <c r="A455" s="867"/>
      <c r="B455" s="867"/>
      <c r="C455" s="867"/>
      <c r="D455" s="867"/>
      <c r="E455" s="866"/>
      <c r="F455" s="866"/>
      <c r="G455" s="867"/>
      <c r="H455" s="867"/>
      <c r="I455" s="867"/>
      <c r="J455" s="867"/>
      <c r="K455" s="867"/>
      <c r="L455" s="867"/>
      <c r="M455" s="867"/>
      <c r="N455" s="866"/>
      <c r="O455" s="906"/>
      <c r="P455" s="906"/>
      <c r="Q455" s="867"/>
      <c r="R455" s="867"/>
      <c r="S455" s="867"/>
      <c r="T455" s="867"/>
      <c r="U455" s="867"/>
      <c r="V455" s="867"/>
      <c r="W455" s="867"/>
      <c r="X455" s="867"/>
      <c r="Y455" s="867"/>
      <c r="Z455" s="867"/>
      <c r="AA455" s="867"/>
      <c r="AB455" s="867"/>
      <c r="AC455" s="867"/>
      <c r="AD455" s="867"/>
      <c r="AE455" s="867"/>
      <c r="AF455" s="867"/>
      <c r="AG455" s="867"/>
      <c r="AH455" s="874"/>
    </row>
    <row r="456" ht="17.25" customHeight="1">
      <c r="A456" s="867"/>
      <c r="B456" s="867"/>
      <c r="C456" s="867"/>
      <c r="D456" s="867"/>
      <c r="E456" s="866"/>
      <c r="F456" s="866"/>
      <c r="G456" s="867"/>
      <c r="H456" s="867"/>
      <c r="I456" s="867"/>
      <c r="J456" s="867"/>
      <c r="K456" s="867"/>
      <c r="L456" s="867"/>
      <c r="M456" s="867"/>
      <c r="N456" s="866"/>
      <c r="O456" s="906"/>
      <c r="P456" s="906"/>
      <c r="Q456" s="867"/>
      <c r="R456" s="867"/>
      <c r="S456" s="867"/>
      <c r="T456" s="867"/>
      <c r="U456" s="867"/>
      <c r="V456" s="867"/>
      <c r="W456" s="867"/>
      <c r="X456" s="867"/>
      <c r="Y456" s="867"/>
      <c r="Z456" s="867"/>
      <c r="AA456" s="867"/>
      <c r="AB456" s="867"/>
      <c r="AC456" s="867"/>
      <c r="AD456" s="867"/>
      <c r="AE456" s="867"/>
      <c r="AF456" s="867"/>
      <c r="AG456" s="867"/>
      <c r="AH456" s="874"/>
    </row>
    <row r="457" ht="17.25" customHeight="1">
      <c r="A457" s="867"/>
      <c r="B457" s="867"/>
      <c r="C457" s="867"/>
      <c r="D457" s="867"/>
      <c r="E457" s="866"/>
      <c r="F457" s="866"/>
      <c r="G457" s="867"/>
      <c r="H457" s="867"/>
      <c r="I457" s="867"/>
      <c r="J457" s="867"/>
      <c r="K457" s="867"/>
      <c r="L457" s="867"/>
      <c r="M457" s="867"/>
      <c r="N457" s="866"/>
      <c r="O457" s="906"/>
      <c r="P457" s="906"/>
      <c r="Q457" s="867"/>
      <c r="R457" s="867"/>
      <c r="S457" s="867"/>
      <c r="T457" s="867"/>
      <c r="U457" s="867"/>
      <c r="V457" s="867"/>
      <c r="W457" s="867"/>
      <c r="X457" s="867"/>
      <c r="Y457" s="867"/>
      <c r="Z457" s="867"/>
      <c r="AA457" s="867"/>
      <c r="AB457" s="867"/>
      <c r="AC457" s="867"/>
      <c r="AD457" s="867"/>
      <c r="AE457" s="867"/>
      <c r="AF457" s="867"/>
      <c r="AG457" s="867"/>
      <c r="AH457" s="874"/>
    </row>
    <row r="458" ht="17.25" customHeight="1">
      <c r="A458" s="867"/>
      <c r="B458" s="867"/>
      <c r="C458" s="867"/>
      <c r="D458" s="867"/>
      <c r="E458" s="866"/>
      <c r="F458" s="866"/>
      <c r="G458" s="867"/>
      <c r="H458" s="867"/>
      <c r="I458" s="867"/>
      <c r="J458" s="867"/>
      <c r="K458" s="867"/>
      <c r="L458" s="867"/>
      <c r="M458" s="867"/>
      <c r="N458" s="866"/>
      <c r="O458" s="906"/>
      <c r="P458" s="906"/>
      <c r="Q458" s="867"/>
      <c r="R458" s="867"/>
      <c r="S458" s="867"/>
      <c r="T458" s="867"/>
      <c r="U458" s="867"/>
      <c r="V458" s="867"/>
      <c r="W458" s="867"/>
      <c r="X458" s="867"/>
      <c r="Y458" s="867"/>
      <c r="Z458" s="867"/>
      <c r="AA458" s="867"/>
      <c r="AB458" s="867"/>
      <c r="AC458" s="867"/>
      <c r="AD458" s="867"/>
      <c r="AE458" s="867"/>
      <c r="AF458" s="867"/>
      <c r="AG458" s="867"/>
      <c r="AH458" s="874"/>
    </row>
    <row r="459" ht="17.25" customHeight="1">
      <c r="A459" s="867"/>
      <c r="B459" s="867"/>
      <c r="C459" s="867"/>
      <c r="D459" s="867"/>
      <c r="E459" s="866"/>
      <c r="F459" s="866"/>
      <c r="G459" s="867"/>
      <c r="H459" s="867"/>
      <c r="I459" s="867"/>
      <c r="J459" s="867"/>
      <c r="K459" s="867"/>
      <c r="L459" s="867"/>
      <c r="M459" s="867"/>
      <c r="N459" s="866"/>
      <c r="O459" s="906"/>
      <c r="P459" s="906"/>
      <c r="Q459" s="867"/>
      <c r="R459" s="867"/>
      <c r="S459" s="867"/>
      <c r="T459" s="867"/>
      <c r="U459" s="867"/>
      <c r="V459" s="867"/>
      <c r="W459" s="867"/>
      <c r="X459" s="867"/>
      <c r="Y459" s="867"/>
      <c r="Z459" s="867"/>
      <c r="AA459" s="867"/>
      <c r="AB459" s="867"/>
      <c r="AC459" s="867"/>
      <c r="AD459" s="867"/>
      <c r="AE459" s="867"/>
      <c r="AF459" s="867"/>
      <c r="AG459" s="867"/>
      <c r="AH459" s="874"/>
    </row>
    <row r="460" ht="17.25" customHeight="1">
      <c r="A460" s="867"/>
      <c r="B460" s="867"/>
      <c r="C460" s="867"/>
      <c r="D460" s="867"/>
      <c r="E460" s="866"/>
      <c r="F460" s="866"/>
      <c r="G460" s="867"/>
      <c r="H460" s="867"/>
      <c r="I460" s="867"/>
      <c r="J460" s="867"/>
      <c r="K460" s="867"/>
      <c r="L460" s="867"/>
      <c r="M460" s="867"/>
      <c r="N460" s="866"/>
      <c r="O460" s="906"/>
      <c r="P460" s="906"/>
      <c r="Q460" s="867"/>
      <c r="R460" s="867"/>
      <c r="S460" s="867"/>
      <c r="T460" s="867"/>
      <c r="U460" s="867"/>
      <c r="V460" s="867"/>
      <c r="W460" s="867"/>
      <c r="X460" s="867"/>
      <c r="Y460" s="867"/>
      <c r="Z460" s="867"/>
      <c r="AA460" s="867"/>
      <c r="AB460" s="867"/>
      <c r="AC460" s="867"/>
      <c r="AD460" s="867"/>
      <c r="AE460" s="867"/>
      <c r="AF460" s="867"/>
      <c r="AG460" s="867"/>
      <c r="AH460" s="874"/>
    </row>
    <row r="461" ht="17.25" customHeight="1">
      <c r="A461" s="867"/>
      <c r="B461" s="867"/>
      <c r="C461" s="867"/>
      <c r="D461" s="867"/>
      <c r="E461" s="866"/>
      <c r="F461" s="866"/>
      <c r="G461" s="867"/>
      <c r="H461" s="867"/>
      <c r="I461" s="867"/>
      <c r="J461" s="867"/>
      <c r="K461" s="867"/>
      <c r="L461" s="867"/>
      <c r="M461" s="867"/>
      <c r="N461" s="866"/>
      <c r="O461" s="906"/>
      <c r="P461" s="906"/>
      <c r="Q461" s="867"/>
      <c r="R461" s="867"/>
      <c r="S461" s="867"/>
      <c r="T461" s="867"/>
      <c r="U461" s="867"/>
      <c r="V461" s="867"/>
      <c r="W461" s="867"/>
      <c r="X461" s="867"/>
      <c r="Y461" s="867"/>
      <c r="Z461" s="867"/>
      <c r="AA461" s="867"/>
      <c r="AB461" s="867"/>
      <c r="AC461" s="867"/>
      <c r="AD461" s="867"/>
      <c r="AE461" s="867"/>
      <c r="AF461" s="867"/>
      <c r="AG461" s="867"/>
      <c r="AH461" s="874"/>
    </row>
    <row r="462" ht="17.25" customHeight="1">
      <c r="A462" s="867"/>
      <c r="B462" s="867"/>
      <c r="C462" s="867"/>
      <c r="D462" s="867"/>
      <c r="E462" s="866"/>
      <c r="F462" s="866"/>
      <c r="G462" s="867"/>
      <c r="H462" s="867"/>
      <c r="I462" s="867"/>
      <c r="J462" s="867"/>
      <c r="K462" s="867"/>
      <c r="L462" s="867"/>
      <c r="M462" s="867"/>
      <c r="N462" s="866"/>
      <c r="O462" s="906"/>
      <c r="P462" s="906"/>
      <c r="Q462" s="867"/>
      <c r="R462" s="867"/>
      <c r="S462" s="867"/>
      <c r="T462" s="867"/>
      <c r="U462" s="867"/>
      <c r="V462" s="867"/>
      <c r="W462" s="867"/>
      <c r="X462" s="867"/>
      <c r="Y462" s="867"/>
      <c r="Z462" s="867"/>
      <c r="AA462" s="867"/>
      <c r="AB462" s="867"/>
      <c r="AC462" s="867"/>
      <c r="AD462" s="867"/>
      <c r="AE462" s="867"/>
      <c r="AF462" s="867"/>
      <c r="AG462" s="867"/>
      <c r="AH462" s="874"/>
    </row>
    <row r="463" ht="17.25" customHeight="1">
      <c r="A463" s="867"/>
      <c r="B463" s="867"/>
      <c r="C463" s="867"/>
      <c r="D463" s="867"/>
      <c r="E463" s="866"/>
      <c r="F463" s="866"/>
      <c r="G463" s="867"/>
      <c r="H463" s="867"/>
      <c r="I463" s="867"/>
      <c r="J463" s="867"/>
      <c r="K463" s="867"/>
      <c r="L463" s="867"/>
      <c r="M463" s="867"/>
      <c r="N463" s="866"/>
      <c r="O463" s="906"/>
      <c r="P463" s="906"/>
      <c r="Q463" s="867"/>
      <c r="R463" s="867"/>
      <c r="S463" s="867"/>
      <c r="T463" s="867"/>
      <c r="U463" s="867"/>
      <c r="V463" s="867"/>
      <c r="W463" s="867"/>
      <c r="X463" s="867"/>
      <c r="Y463" s="867"/>
      <c r="Z463" s="867"/>
      <c r="AA463" s="867"/>
      <c r="AB463" s="867"/>
      <c r="AC463" s="867"/>
      <c r="AD463" s="867"/>
      <c r="AE463" s="867"/>
      <c r="AF463" s="867"/>
      <c r="AG463" s="867"/>
      <c r="AH463" s="874"/>
    </row>
    <row r="464" ht="17.25" customHeight="1">
      <c r="A464" s="867"/>
      <c r="B464" s="867"/>
      <c r="C464" s="867"/>
      <c r="D464" s="867"/>
      <c r="E464" s="866"/>
      <c r="F464" s="866"/>
      <c r="G464" s="867"/>
      <c r="H464" s="867"/>
      <c r="I464" s="867"/>
      <c r="J464" s="867"/>
      <c r="K464" s="867"/>
      <c r="L464" s="867"/>
      <c r="M464" s="867"/>
      <c r="N464" s="866"/>
      <c r="O464" s="906"/>
      <c r="P464" s="906"/>
      <c r="Q464" s="867"/>
      <c r="R464" s="867"/>
      <c r="S464" s="867"/>
      <c r="T464" s="867"/>
      <c r="U464" s="867"/>
      <c r="V464" s="867"/>
      <c r="W464" s="867"/>
      <c r="X464" s="867"/>
      <c r="Y464" s="867"/>
      <c r="Z464" s="867"/>
      <c r="AA464" s="867"/>
      <c r="AB464" s="867"/>
      <c r="AC464" s="867"/>
      <c r="AD464" s="867"/>
      <c r="AE464" s="867"/>
      <c r="AF464" s="867"/>
      <c r="AG464" s="867"/>
      <c r="AH464" s="874"/>
    </row>
    <row r="465" ht="17.25" customHeight="1">
      <c r="A465" s="867"/>
      <c r="B465" s="867"/>
      <c r="C465" s="867"/>
      <c r="D465" s="867"/>
      <c r="E465" s="866"/>
      <c r="F465" s="866"/>
      <c r="G465" s="867"/>
      <c r="H465" s="867"/>
      <c r="I465" s="867"/>
      <c r="J465" s="867"/>
      <c r="K465" s="867"/>
      <c r="L465" s="867"/>
      <c r="M465" s="867"/>
      <c r="N465" s="866"/>
      <c r="O465" s="906"/>
      <c r="P465" s="906"/>
      <c r="Q465" s="867"/>
      <c r="R465" s="867"/>
      <c r="S465" s="867"/>
      <c r="T465" s="867"/>
      <c r="U465" s="867"/>
      <c r="V465" s="867"/>
      <c r="W465" s="867"/>
      <c r="X465" s="867"/>
      <c r="Y465" s="867"/>
      <c r="Z465" s="867"/>
      <c r="AA465" s="867"/>
      <c r="AB465" s="867"/>
      <c r="AC465" s="867"/>
      <c r="AD465" s="867"/>
      <c r="AE465" s="867"/>
      <c r="AF465" s="867"/>
      <c r="AG465" s="867"/>
      <c r="AH465" s="874"/>
    </row>
    <row r="466" ht="17.25" customHeight="1">
      <c r="A466" s="867"/>
      <c r="B466" s="867"/>
      <c r="C466" s="867"/>
      <c r="D466" s="867"/>
      <c r="E466" s="866"/>
      <c r="F466" s="866"/>
      <c r="G466" s="867"/>
      <c r="H466" s="867"/>
      <c r="I466" s="867"/>
      <c r="J466" s="867"/>
      <c r="K466" s="867"/>
      <c r="L466" s="867"/>
      <c r="M466" s="867"/>
      <c r="N466" s="866"/>
      <c r="O466" s="906"/>
      <c r="P466" s="906"/>
      <c r="Q466" s="867"/>
      <c r="R466" s="867"/>
      <c r="S466" s="867"/>
      <c r="T466" s="867"/>
      <c r="U466" s="867"/>
      <c r="V466" s="867"/>
      <c r="W466" s="867"/>
      <c r="X466" s="867"/>
      <c r="Y466" s="867"/>
      <c r="Z466" s="867"/>
      <c r="AA466" s="867"/>
      <c r="AB466" s="867"/>
      <c r="AC466" s="867"/>
      <c r="AD466" s="867"/>
      <c r="AE466" s="867"/>
      <c r="AF466" s="867"/>
      <c r="AG466" s="867"/>
      <c r="AH466" s="874"/>
    </row>
    <row r="467" ht="17.25" customHeight="1">
      <c r="A467" s="867"/>
      <c r="B467" s="867"/>
      <c r="C467" s="867"/>
      <c r="D467" s="867"/>
      <c r="E467" s="866"/>
      <c r="F467" s="866"/>
      <c r="G467" s="867"/>
      <c r="H467" s="867"/>
      <c r="I467" s="867"/>
      <c r="J467" s="867"/>
      <c r="K467" s="867"/>
      <c r="L467" s="867"/>
      <c r="M467" s="867"/>
      <c r="N467" s="866"/>
      <c r="O467" s="906"/>
      <c r="P467" s="906"/>
      <c r="Q467" s="867"/>
      <c r="R467" s="867"/>
      <c r="S467" s="867"/>
      <c r="T467" s="867"/>
      <c r="U467" s="867"/>
      <c r="V467" s="867"/>
      <c r="W467" s="867"/>
      <c r="X467" s="867"/>
      <c r="Y467" s="867"/>
      <c r="Z467" s="867"/>
      <c r="AA467" s="867"/>
      <c r="AB467" s="867"/>
      <c r="AC467" s="867"/>
      <c r="AD467" s="867"/>
      <c r="AE467" s="867"/>
      <c r="AF467" s="867"/>
      <c r="AG467" s="867"/>
      <c r="AH467" s="874"/>
    </row>
    <row r="468" ht="17.25" customHeight="1">
      <c r="A468" s="867"/>
      <c r="B468" s="867"/>
      <c r="C468" s="867"/>
      <c r="D468" s="867"/>
      <c r="E468" s="866"/>
      <c r="F468" s="866"/>
      <c r="G468" s="867"/>
      <c r="H468" s="867"/>
      <c r="I468" s="867"/>
      <c r="J468" s="867"/>
      <c r="K468" s="867"/>
      <c r="L468" s="867"/>
      <c r="M468" s="867"/>
      <c r="N468" s="866"/>
      <c r="O468" s="906"/>
      <c r="P468" s="906"/>
      <c r="Q468" s="867"/>
      <c r="R468" s="867"/>
      <c r="S468" s="867"/>
      <c r="T468" s="867"/>
      <c r="U468" s="867"/>
      <c r="V468" s="867"/>
      <c r="W468" s="867"/>
      <c r="X468" s="867"/>
      <c r="Y468" s="867"/>
      <c r="Z468" s="867"/>
      <c r="AA468" s="867"/>
      <c r="AB468" s="867"/>
      <c r="AC468" s="867"/>
      <c r="AD468" s="867"/>
      <c r="AE468" s="867"/>
      <c r="AF468" s="867"/>
      <c r="AG468" s="867"/>
      <c r="AH468" s="874"/>
    </row>
    <row r="469" ht="17.25" customHeight="1">
      <c r="A469" s="867"/>
      <c r="B469" s="867"/>
      <c r="C469" s="867"/>
      <c r="D469" s="867"/>
      <c r="E469" s="866"/>
      <c r="F469" s="866"/>
      <c r="G469" s="867"/>
      <c r="H469" s="867"/>
      <c r="I469" s="867"/>
      <c r="J469" s="867"/>
      <c r="K469" s="867"/>
      <c r="L469" s="867"/>
      <c r="M469" s="867"/>
      <c r="N469" s="866"/>
      <c r="O469" s="906"/>
      <c r="P469" s="906"/>
      <c r="Q469" s="867"/>
      <c r="R469" s="867"/>
      <c r="S469" s="867"/>
      <c r="T469" s="867"/>
      <c r="U469" s="867"/>
      <c r="V469" s="867"/>
      <c r="W469" s="867"/>
      <c r="X469" s="867"/>
      <c r="Y469" s="867"/>
      <c r="Z469" s="867"/>
      <c r="AA469" s="867"/>
      <c r="AB469" s="867"/>
      <c r="AC469" s="867"/>
      <c r="AD469" s="867"/>
      <c r="AE469" s="867"/>
      <c r="AF469" s="867"/>
      <c r="AG469" s="867"/>
      <c r="AH469" s="874"/>
    </row>
    <row r="470" ht="17.25" customHeight="1">
      <c r="A470" s="867"/>
      <c r="B470" s="867"/>
      <c r="C470" s="867"/>
      <c r="D470" s="867"/>
      <c r="E470" s="866"/>
      <c r="F470" s="866"/>
      <c r="G470" s="867"/>
      <c r="H470" s="867"/>
      <c r="I470" s="867"/>
      <c r="J470" s="867"/>
      <c r="K470" s="867"/>
      <c r="L470" s="867"/>
      <c r="M470" s="867"/>
      <c r="N470" s="866"/>
      <c r="O470" s="906"/>
      <c r="P470" s="906"/>
      <c r="Q470" s="867"/>
      <c r="R470" s="867"/>
      <c r="S470" s="867"/>
      <c r="T470" s="867"/>
      <c r="U470" s="867"/>
      <c r="V470" s="867"/>
      <c r="W470" s="867"/>
      <c r="X470" s="867"/>
      <c r="Y470" s="867"/>
      <c r="Z470" s="867"/>
      <c r="AA470" s="867"/>
      <c r="AB470" s="867"/>
      <c r="AC470" s="867"/>
      <c r="AD470" s="867"/>
      <c r="AE470" s="867"/>
      <c r="AF470" s="867"/>
      <c r="AG470" s="867"/>
      <c r="AH470" s="874"/>
    </row>
    <row r="471" ht="17.25" customHeight="1">
      <c r="A471" s="867"/>
      <c r="B471" s="867"/>
      <c r="C471" s="867"/>
      <c r="D471" s="867"/>
      <c r="E471" s="866"/>
      <c r="F471" s="866"/>
      <c r="G471" s="867"/>
      <c r="H471" s="867"/>
      <c r="I471" s="867"/>
      <c r="J471" s="867"/>
      <c r="K471" s="867"/>
      <c r="L471" s="867"/>
      <c r="M471" s="867"/>
      <c r="N471" s="866"/>
      <c r="O471" s="906"/>
      <c r="P471" s="906"/>
      <c r="Q471" s="867"/>
      <c r="R471" s="867"/>
      <c r="S471" s="867"/>
      <c r="T471" s="867"/>
      <c r="U471" s="867"/>
      <c r="V471" s="867"/>
      <c r="W471" s="867"/>
      <c r="X471" s="867"/>
      <c r="Y471" s="867"/>
      <c r="Z471" s="867"/>
      <c r="AA471" s="867"/>
      <c r="AB471" s="867"/>
      <c r="AC471" s="867"/>
      <c r="AD471" s="867"/>
      <c r="AE471" s="867"/>
      <c r="AF471" s="867"/>
      <c r="AG471" s="867"/>
      <c r="AH471" s="874"/>
    </row>
    <row r="472" ht="17.25" customHeight="1">
      <c r="A472" s="867"/>
      <c r="B472" s="867"/>
      <c r="C472" s="867"/>
      <c r="D472" s="867"/>
      <c r="E472" s="866"/>
      <c r="F472" s="866"/>
      <c r="G472" s="867"/>
      <c r="H472" s="867"/>
      <c r="I472" s="867"/>
      <c r="J472" s="867"/>
      <c r="K472" s="867"/>
      <c r="L472" s="867"/>
      <c r="M472" s="867"/>
      <c r="N472" s="866"/>
      <c r="O472" s="906"/>
      <c r="P472" s="906"/>
      <c r="Q472" s="867"/>
      <c r="R472" s="867"/>
      <c r="S472" s="867"/>
      <c r="T472" s="867"/>
      <c r="U472" s="867"/>
      <c r="V472" s="867"/>
      <c r="W472" s="867"/>
      <c r="X472" s="867"/>
      <c r="Y472" s="867"/>
      <c r="Z472" s="867"/>
      <c r="AA472" s="867"/>
      <c r="AB472" s="867"/>
      <c r="AC472" s="867"/>
      <c r="AD472" s="867"/>
      <c r="AE472" s="867"/>
      <c r="AF472" s="867"/>
      <c r="AG472" s="867"/>
      <c r="AH472" s="874"/>
    </row>
    <row r="473" ht="17.25" customHeight="1">
      <c r="A473" s="867"/>
      <c r="B473" s="867"/>
      <c r="C473" s="867"/>
      <c r="D473" s="867"/>
      <c r="E473" s="866"/>
      <c r="F473" s="866"/>
      <c r="G473" s="867"/>
      <c r="H473" s="867"/>
      <c r="I473" s="867"/>
      <c r="J473" s="867"/>
      <c r="K473" s="867"/>
      <c r="L473" s="867"/>
      <c r="M473" s="867"/>
      <c r="N473" s="866"/>
      <c r="O473" s="906"/>
      <c r="P473" s="906"/>
      <c r="Q473" s="867"/>
      <c r="R473" s="867"/>
      <c r="S473" s="867"/>
      <c r="T473" s="867"/>
      <c r="U473" s="867"/>
      <c r="V473" s="867"/>
      <c r="W473" s="867"/>
      <c r="X473" s="867"/>
      <c r="Y473" s="867"/>
      <c r="Z473" s="867"/>
      <c r="AA473" s="867"/>
      <c r="AB473" s="867"/>
      <c r="AC473" s="867"/>
      <c r="AD473" s="867"/>
      <c r="AE473" s="867"/>
      <c r="AF473" s="867"/>
      <c r="AG473" s="867"/>
      <c r="AH473" s="874"/>
    </row>
    <row r="474" ht="17.25" customHeight="1">
      <c r="A474" s="867"/>
      <c r="B474" s="867"/>
      <c r="C474" s="867"/>
      <c r="D474" s="867"/>
      <c r="E474" s="866"/>
      <c r="F474" s="866"/>
      <c r="G474" s="867"/>
      <c r="H474" s="867"/>
      <c r="I474" s="867"/>
      <c r="J474" s="867"/>
      <c r="K474" s="867"/>
      <c r="L474" s="867"/>
      <c r="M474" s="867"/>
      <c r="N474" s="866"/>
      <c r="O474" s="906"/>
      <c r="P474" s="906"/>
      <c r="Q474" s="867"/>
      <c r="R474" s="867"/>
      <c r="S474" s="867"/>
      <c r="T474" s="867"/>
      <c r="U474" s="867"/>
      <c r="V474" s="867"/>
      <c r="W474" s="867"/>
      <c r="X474" s="867"/>
      <c r="Y474" s="867"/>
      <c r="Z474" s="867"/>
      <c r="AA474" s="867"/>
      <c r="AB474" s="867"/>
      <c r="AC474" s="867"/>
      <c r="AD474" s="867"/>
      <c r="AE474" s="867"/>
      <c r="AF474" s="867"/>
      <c r="AG474" s="867"/>
      <c r="AH474" s="874"/>
    </row>
    <row r="475" ht="17.25" customHeight="1">
      <c r="A475" s="867"/>
      <c r="B475" s="867"/>
      <c r="C475" s="867"/>
      <c r="D475" s="867"/>
      <c r="E475" s="866"/>
      <c r="F475" s="866"/>
      <c r="G475" s="867"/>
      <c r="H475" s="867"/>
      <c r="I475" s="867"/>
      <c r="J475" s="867"/>
      <c r="K475" s="867"/>
      <c r="L475" s="867"/>
      <c r="M475" s="867"/>
      <c r="N475" s="866"/>
      <c r="O475" s="906"/>
      <c r="P475" s="906"/>
      <c r="Q475" s="867"/>
      <c r="R475" s="867"/>
      <c r="S475" s="867"/>
      <c r="T475" s="867"/>
      <c r="U475" s="867"/>
      <c r="V475" s="867"/>
      <c r="W475" s="867"/>
      <c r="X475" s="867"/>
      <c r="Y475" s="867"/>
      <c r="Z475" s="867"/>
      <c r="AA475" s="867"/>
      <c r="AB475" s="867"/>
      <c r="AC475" s="867"/>
      <c r="AD475" s="867"/>
      <c r="AE475" s="867"/>
      <c r="AF475" s="867"/>
      <c r="AG475" s="867"/>
      <c r="AH475" s="874"/>
    </row>
    <row r="476" ht="17.25" customHeight="1">
      <c r="A476" s="867"/>
      <c r="B476" s="867"/>
      <c r="C476" s="867"/>
      <c r="D476" s="867"/>
      <c r="E476" s="866"/>
      <c r="F476" s="866"/>
      <c r="G476" s="867"/>
      <c r="H476" s="867"/>
      <c r="I476" s="867"/>
      <c r="J476" s="867"/>
      <c r="K476" s="867"/>
      <c r="L476" s="867"/>
      <c r="M476" s="867"/>
      <c r="N476" s="866"/>
      <c r="O476" s="906"/>
      <c r="P476" s="906"/>
      <c r="Q476" s="867"/>
      <c r="R476" s="867"/>
      <c r="S476" s="867"/>
      <c r="T476" s="867"/>
      <c r="U476" s="867"/>
      <c r="V476" s="867"/>
      <c r="W476" s="867"/>
      <c r="X476" s="867"/>
      <c r="Y476" s="867"/>
      <c r="Z476" s="867"/>
      <c r="AA476" s="867"/>
      <c r="AB476" s="867"/>
      <c r="AC476" s="867"/>
      <c r="AD476" s="867"/>
      <c r="AE476" s="867"/>
      <c r="AF476" s="867"/>
      <c r="AG476" s="867"/>
      <c r="AH476" s="874"/>
    </row>
    <row r="477" ht="17.25" customHeight="1">
      <c r="A477" s="867"/>
      <c r="B477" s="867"/>
      <c r="C477" s="867"/>
      <c r="D477" s="867"/>
      <c r="E477" s="866"/>
      <c r="F477" s="866"/>
      <c r="G477" s="867"/>
      <c r="H477" s="867"/>
      <c r="I477" s="867"/>
      <c r="J477" s="867"/>
      <c r="K477" s="867"/>
      <c r="L477" s="867"/>
      <c r="M477" s="867"/>
      <c r="N477" s="866"/>
      <c r="O477" s="906"/>
      <c r="P477" s="906"/>
      <c r="Q477" s="867"/>
      <c r="R477" s="867"/>
      <c r="S477" s="867"/>
      <c r="T477" s="867"/>
      <c r="U477" s="867"/>
      <c r="V477" s="867"/>
      <c r="W477" s="867"/>
      <c r="X477" s="867"/>
      <c r="Y477" s="867"/>
      <c r="Z477" s="867"/>
      <c r="AA477" s="867"/>
      <c r="AB477" s="867"/>
      <c r="AC477" s="867"/>
      <c r="AD477" s="867"/>
      <c r="AE477" s="867"/>
      <c r="AF477" s="867"/>
      <c r="AG477" s="867"/>
      <c r="AH477" s="874"/>
    </row>
    <row r="478" ht="17.25" customHeight="1">
      <c r="A478" s="867"/>
      <c r="B478" s="867"/>
      <c r="C478" s="867"/>
      <c r="D478" s="867"/>
      <c r="E478" s="866"/>
      <c r="F478" s="866"/>
      <c r="G478" s="867"/>
      <c r="H478" s="867"/>
      <c r="I478" s="867"/>
      <c r="J478" s="867"/>
      <c r="K478" s="867"/>
      <c r="L478" s="867"/>
      <c r="M478" s="867"/>
      <c r="N478" s="866"/>
      <c r="O478" s="906"/>
      <c r="P478" s="906"/>
      <c r="Q478" s="867"/>
      <c r="R478" s="867"/>
      <c r="S478" s="867"/>
      <c r="T478" s="867"/>
      <c r="U478" s="867"/>
      <c r="V478" s="867"/>
      <c r="W478" s="867"/>
      <c r="X478" s="867"/>
      <c r="Y478" s="867"/>
      <c r="Z478" s="867"/>
      <c r="AA478" s="867"/>
      <c r="AB478" s="867"/>
      <c r="AC478" s="867"/>
      <c r="AD478" s="867"/>
      <c r="AE478" s="867"/>
      <c r="AF478" s="867"/>
      <c r="AG478" s="867"/>
      <c r="AH478" s="874"/>
    </row>
    <row r="479" ht="17.25" customHeight="1">
      <c r="A479" s="867"/>
      <c r="B479" s="867"/>
      <c r="C479" s="867"/>
      <c r="D479" s="867"/>
      <c r="E479" s="866"/>
      <c r="F479" s="866"/>
      <c r="G479" s="867"/>
      <c r="H479" s="867"/>
      <c r="I479" s="867"/>
      <c r="J479" s="867"/>
      <c r="K479" s="867"/>
      <c r="L479" s="867"/>
      <c r="M479" s="867"/>
      <c r="N479" s="866"/>
      <c r="O479" s="906"/>
      <c r="P479" s="906"/>
      <c r="Q479" s="867"/>
      <c r="R479" s="867"/>
      <c r="S479" s="867"/>
      <c r="T479" s="867"/>
      <c r="U479" s="867"/>
      <c r="V479" s="867"/>
      <c r="W479" s="867"/>
      <c r="X479" s="867"/>
      <c r="Y479" s="867"/>
      <c r="Z479" s="867"/>
      <c r="AA479" s="867"/>
      <c r="AB479" s="867"/>
      <c r="AC479" s="867"/>
      <c r="AD479" s="867"/>
      <c r="AE479" s="867"/>
      <c r="AF479" s="867"/>
      <c r="AG479" s="867"/>
      <c r="AH479" s="874"/>
    </row>
    <row r="480" ht="17.25" customHeight="1">
      <c r="A480" s="867"/>
      <c r="B480" s="867"/>
      <c r="C480" s="867"/>
      <c r="D480" s="867"/>
      <c r="E480" s="866"/>
      <c r="F480" s="866"/>
      <c r="G480" s="867"/>
      <c r="H480" s="867"/>
      <c r="I480" s="867"/>
      <c r="J480" s="867"/>
      <c r="K480" s="867"/>
      <c r="L480" s="867"/>
      <c r="M480" s="867"/>
      <c r="N480" s="866"/>
      <c r="O480" s="906"/>
      <c r="P480" s="906"/>
      <c r="Q480" s="867"/>
      <c r="R480" s="867"/>
      <c r="S480" s="867"/>
      <c r="T480" s="867"/>
      <c r="U480" s="867"/>
      <c r="V480" s="867"/>
      <c r="W480" s="867"/>
      <c r="X480" s="867"/>
      <c r="Y480" s="867"/>
      <c r="Z480" s="867"/>
      <c r="AA480" s="867"/>
      <c r="AB480" s="867"/>
      <c r="AC480" s="867"/>
      <c r="AD480" s="867"/>
      <c r="AE480" s="867"/>
      <c r="AF480" s="867"/>
      <c r="AG480" s="867"/>
      <c r="AH480" s="874"/>
    </row>
    <row r="481" ht="17.25" customHeight="1">
      <c r="A481" s="867"/>
      <c r="B481" s="867"/>
      <c r="C481" s="867"/>
      <c r="D481" s="867"/>
      <c r="E481" s="866"/>
      <c r="F481" s="866"/>
      <c r="G481" s="867"/>
      <c r="H481" s="867"/>
      <c r="I481" s="867"/>
      <c r="J481" s="867"/>
      <c r="K481" s="867"/>
      <c r="L481" s="867"/>
      <c r="M481" s="867"/>
      <c r="N481" s="866"/>
      <c r="O481" s="906"/>
      <c r="P481" s="906"/>
      <c r="Q481" s="867"/>
      <c r="R481" s="867"/>
      <c r="S481" s="867"/>
      <c r="T481" s="867"/>
      <c r="U481" s="867"/>
      <c r="V481" s="867"/>
      <c r="W481" s="867"/>
      <c r="X481" s="867"/>
      <c r="Y481" s="867"/>
      <c r="Z481" s="867"/>
      <c r="AA481" s="867"/>
      <c r="AB481" s="867"/>
      <c r="AC481" s="867"/>
      <c r="AD481" s="867"/>
      <c r="AE481" s="867"/>
      <c r="AF481" s="867"/>
      <c r="AG481" s="867"/>
      <c r="AH481" s="874"/>
    </row>
    <row r="482" ht="17.25" customHeight="1">
      <c r="A482" s="867"/>
      <c r="B482" s="867"/>
      <c r="C482" s="867"/>
      <c r="D482" s="867"/>
      <c r="E482" s="866"/>
      <c r="F482" s="866"/>
      <c r="G482" s="867"/>
      <c r="H482" s="867"/>
      <c r="I482" s="867"/>
      <c r="J482" s="867"/>
      <c r="K482" s="867"/>
      <c r="L482" s="867"/>
      <c r="M482" s="867"/>
      <c r="N482" s="866"/>
      <c r="O482" s="906"/>
      <c r="P482" s="906"/>
      <c r="Q482" s="867"/>
      <c r="R482" s="867"/>
      <c r="S482" s="867"/>
      <c r="T482" s="867"/>
      <c r="U482" s="867"/>
      <c r="V482" s="867"/>
      <c r="W482" s="867"/>
      <c r="X482" s="867"/>
      <c r="Y482" s="867"/>
      <c r="Z482" s="867"/>
      <c r="AA482" s="867"/>
      <c r="AB482" s="867"/>
      <c r="AC482" s="867"/>
      <c r="AD482" s="867"/>
      <c r="AE482" s="867"/>
      <c r="AF482" s="867"/>
      <c r="AG482" s="867"/>
      <c r="AH482" s="874"/>
    </row>
    <row r="483" ht="17.25" customHeight="1">
      <c r="A483" s="867"/>
      <c r="B483" s="867"/>
      <c r="C483" s="867"/>
      <c r="D483" s="867"/>
      <c r="E483" s="866"/>
      <c r="F483" s="866"/>
      <c r="G483" s="867"/>
      <c r="H483" s="867"/>
      <c r="I483" s="867"/>
      <c r="J483" s="867"/>
      <c r="K483" s="867"/>
      <c r="L483" s="867"/>
      <c r="M483" s="867"/>
      <c r="N483" s="866"/>
      <c r="O483" s="906"/>
      <c r="P483" s="906"/>
      <c r="Q483" s="867"/>
      <c r="R483" s="867"/>
      <c r="S483" s="867"/>
      <c r="T483" s="867"/>
      <c r="U483" s="867"/>
      <c r="V483" s="867"/>
      <c r="W483" s="867"/>
      <c r="X483" s="867"/>
      <c r="Y483" s="867"/>
      <c r="Z483" s="867"/>
      <c r="AA483" s="867"/>
      <c r="AB483" s="867"/>
      <c r="AC483" s="867"/>
      <c r="AD483" s="867"/>
      <c r="AE483" s="867"/>
      <c r="AF483" s="867"/>
      <c r="AG483" s="867"/>
      <c r="AH483" s="874"/>
    </row>
    <row r="484" ht="17.25" customHeight="1">
      <c r="A484" s="867"/>
      <c r="B484" s="867"/>
      <c r="C484" s="867"/>
      <c r="D484" s="867"/>
      <c r="E484" s="866"/>
      <c r="F484" s="866"/>
      <c r="G484" s="867"/>
      <c r="H484" s="867"/>
      <c r="I484" s="867"/>
      <c r="J484" s="867"/>
      <c r="K484" s="867"/>
      <c r="L484" s="867"/>
      <c r="M484" s="867"/>
      <c r="N484" s="866"/>
      <c r="O484" s="906"/>
      <c r="P484" s="906"/>
      <c r="Q484" s="867"/>
      <c r="R484" s="867"/>
      <c r="S484" s="867"/>
      <c r="T484" s="867"/>
      <c r="U484" s="867"/>
      <c r="V484" s="867"/>
      <c r="W484" s="867"/>
      <c r="X484" s="867"/>
      <c r="Y484" s="867"/>
      <c r="Z484" s="867"/>
      <c r="AA484" s="867"/>
      <c r="AB484" s="867"/>
      <c r="AC484" s="867"/>
      <c r="AD484" s="867"/>
      <c r="AE484" s="867"/>
      <c r="AF484" s="867"/>
      <c r="AG484" s="867"/>
      <c r="AH484" s="874"/>
    </row>
    <row r="485" ht="17.25" customHeight="1">
      <c r="A485" s="867"/>
      <c r="B485" s="867"/>
      <c r="C485" s="867"/>
      <c r="D485" s="867"/>
      <c r="E485" s="866"/>
      <c r="F485" s="866"/>
      <c r="G485" s="867"/>
      <c r="H485" s="867"/>
      <c r="I485" s="867"/>
      <c r="J485" s="867"/>
      <c r="K485" s="867"/>
      <c r="L485" s="867"/>
      <c r="M485" s="867"/>
      <c r="N485" s="866"/>
      <c r="O485" s="906"/>
      <c r="P485" s="906"/>
      <c r="Q485" s="867"/>
      <c r="R485" s="867"/>
      <c r="S485" s="867"/>
      <c r="T485" s="867"/>
      <c r="U485" s="867"/>
      <c r="V485" s="867"/>
      <c r="W485" s="867"/>
      <c r="X485" s="867"/>
      <c r="Y485" s="867"/>
      <c r="Z485" s="867"/>
      <c r="AA485" s="867"/>
      <c r="AB485" s="867"/>
      <c r="AC485" s="867"/>
      <c r="AD485" s="867"/>
      <c r="AE485" s="867"/>
      <c r="AF485" s="867"/>
      <c r="AG485" s="867"/>
      <c r="AH485" s="874"/>
    </row>
    <row r="486" ht="17.25" customHeight="1">
      <c r="A486" s="867"/>
      <c r="B486" s="867"/>
      <c r="C486" s="867"/>
      <c r="D486" s="867"/>
      <c r="E486" s="866"/>
      <c r="F486" s="866"/>
      <c r="G486" s="867"/>
      <c r="H486" s="867"/>
      <c r="I486" s="867"/>
      <c r="J486" s="867"/>
      <c r="K486" s="867"/>
      <c r="L486" s="867"/>
      <c r="M486" s="867"/>
      <c r="N486" s="866"/>
      <c r="O486" s="906"/>
      <c r="P486" s="906"/>
      <c r="Q486" s="867"/>
      <c r="R486" s="867"/>
      <c r="S486" s="867"/>
      <c r="T486" s="867"/>
      <c r="U486" s="867"/>
      <c r="V486" s="867"/>
      <c r="W486" s="867"/>
      <c r="X486" s="867"/>
      <c r="Y486" s="867"/>
      <c r="Z486" s="867"/>
      <c r="AA486" s="867"/>
      <c r="AB486" s="867"/>
      <c r="AC486" s="867"/>
      <c r="AD486" s="867"/>
      <c r="AE486" s="867"/>
      <c r="AF486" s="867"/>
      <c r="AG486" s="867"/>
      <c r="AH486" s="874"/>
    </row>
    <row r="487" ht="17.25" customHeight="1">
      <c r="A487" s="867"/>
      <c r="B487" s="867"/>
      <c r="C487" s="867"/>
      <c r="D487" s="867"/>
      <c r="E487" s="866"/>
      <c r="F487" s="866"/>
      <c r="G487" s="867"/>
      <c r="H487" s="867"/>
      <c r="I487" s="867"/>
      <c r="J487" s="867"/>
      <c r="K487" s="867"/>
      <c r="L487" s="867"/>
      <c r="M487" s="867"/>
      <c r="N487" s="866"/>
      <c r="O487" s="906"/>
      <c r="P487" s="906"/>
      <c r="Q487" s="867"/>
      <c r="R487" s="867"/>
      <c r="S487" s="867"/>
      <c r="T487" s="867"/>
      <c r="U487" s="867"/>
      <c r="V487" s="867"/>
      <c r="W487" s="867"/>
      <c r="X487" s="867"/>
      <c r="Y487" s="867"/>
      <c r="Z487" s="867"/>
      <c r="AA487" s="867"/>
      <c r="AB487" s="867"/>
      <c r="AC487" s="867"/>
      <c r="AD487" s="867"/>
      <c r="AE487" s="867"/>
      <c r="AF487" s="867"/>
      <c r="AG487" s="867"/>
      <c r="AH487" s="874"/>
    </row>
    <row r="488" ht="17.25" customHeight="1">
      <c r="A488" s="867"/>
      <c r="B488" s="867"/>
      <c r="C488" s="867"/>
      <c r="D488" s="867"/>
      <c r="E488" s="866"/>
      <c r="F488" s="866"/>
      <c r="G488" s="867"/>
      <c r="H488" s="867"/>
      <c r="I488" s="867"/>
      <c r="J488" s="867"/>
      <c r="K488" s="867"/>
      <c r="L488" s="867"/>
      <c r="M488" s="867"/>
      <c r="N488" s="866"/>
      <c r="O488" s="906"/>
      <c r="P488" s="906"/>
      <c r="Q488" s="867"/>
      <c r="R488" s="867"/>
      <c r="S488" s="867"/>
      <c r="T488" s="867"/>
      <c r="U488" s="867"/>
      <c r="V488" s="867"/>
      <c r="W488" s="867"/>
      <c r="X488" s="867"/>
      <c r="Y488" s="867"/>
      <c r="Z488" s="867"/>
      <c r="AA488" s="867"/>
      <c r="AB488" s="867"/>
      <c r="AC488" s="867"/>
      <c r="AD488" s="867"/>
      <c r="AE488" s="867"/>
      <c r="AF488" s="867"/>
      <c r="AG488" s="867"/>
      <c r="AH488" s="874"/>
    </row>
    <row r="489" ht="17.25" customHeight="1">
      <c r="A489" s="867"/>
      <c r="B489" s="867"/>
      <c r="C489" s="867"/>
      <c r="D489" s="867"/>
      <c r="E489" s="866"/>
      <c r="F489" s="866"/>
      <c r="G489" s="867"/>
      <c r="H489" s="867"/>
      <c r="I489" s="867"/>
      <c r="J489" s="867"/>
      <c r="K489" s="867"/>
      <c r="L489" s="867"/>
      <c r="M489" s="867"/>
      <c r="N489" s="866"/>
      <c r="O489" s="906"/>
      <c r="P489" s="906"/>
      <c r="Q489" s="867"/>
      <c r="R489" s="867"/>
      <c r="S489" s="867"/>
      <c r="T489" s="867"/>
      <c r="U489" s="867"/>
      <c r="V489" s="867"/>
      <c r="W489" s="867"/>
      <c r="X489" s="867"/>
      <c r="Y489" s="867"/>
      <c r="Z489" s="867"/>
      <c r="AA489" s="867"/>
      <c r="AB489" s="867"/>
      <c r="AC489" s="867"/>
      <c r="AD489" s="867"/>
      <c r="AE489" s="867"/>
      <c r="AF489" s="867"/>
      <c r="AG489" s="867"/>
      <c r="AH489" s="874"/>
    </row>
    <row r="490" ht="17.25" customHeight="1">
      <c r="A490" s="867"/>
      <c r="B490" s="867"/>
      <c r="C490" s="867"/>
      <c r="D490" s="867"/>
      <c r="E490" s="866"/>
      <c r="F490" s="866"/>
      <c r="G490" s="867"/>
      <c r="H490" s="867"/>
      <c r="I490" s="867"/>
      <c r="J490" s="867"/>
      <c r="K490" s="867"/>
      <c r="L490" s="867"/>
      <c r="M490" s="867"/>
      <c r="N490" s="866"/>
      <c r="O490" s="906"/>
      <c r="P490" s="906"/>
      <c r="Q490" s="867"/>
      <c r="R490" s="867"/>
      <c r="S490" s="867"/>
      <c r="T490" s="867"/>
      <c r="U490" s="867"/>
      <c r="V490" s="867"/>
      <c r="W490" s="867"/>
      <c r="X490" s="867"/>
      <c r="Y490" s="867"/>
      <c r="Z490" s="867"/>
      <c r="AA490" s="867"/>
      <c r="AB490" s="867"/>
      <c r="AC490" s="867"/>
      <c r="AD490" s="867"/>
      <c r="AE490" s="867"/>
      <c r="AF490" s="867"/>
      <c r="AG490" s="867"/>
      <c r="AH490" s="874"/>
    </row>
    <row r="491" ht="17.25" customHeight="1">
      <c r="A491" s="867"/>
      <c r="B491" s="867"/>
      <c r="C491" s="867"/>
      <c r="D491" s="867"/>
      <c r="E491" s="866"/>
      <c r="F491" s="866"/>
      <c r="G491" s="867"/>
      <c r="H491" s="867"/>
      <c r="I491" s="867"/>
      <c r="J491" s="867"/>
      <c r="K491" s="867"/>
      <c r="L491" s="867"/>
      <c r="M491" s="867"/>
      <c r="N491" s="866"/>
      <c r="O491" s="906"/>
      <c r="P491" s="906"/>
      <c r="Q491" s="867"/>
      <c r="R491" s="867"/>
      <c r="S491" s="867"/>
      <c r="T491" s="867"/>
      <c r="U491" s="867"/>
      <c r="V491" s="867"/>
      <c r="W491" s="867"/>
      <c r="X491" s="867"/>
      <c r="Y491" s="867"/>
      <c r="Z491" s="867"/>
      <c r="AA491" s="867"/>
      <c r="AB491" s="867"/>
      <c r="AC491" s="867"/>
      <c r="AD491" s="867"/>
      <c r="AE491" s="867"/>
      <c r="AF491" s="867"/>
      <c r="AG491" s="867"/>
      <c r="AH491" s="874"/>
    </row>
    <row r="492" ht="17.25" customHeight="1">
      <c r="A492" s="867"/>
      <c r="B492" s="867"/>
      <c r="C492" s="867"/>
      <c r="D492" s="867"/>
      <c r="E492" s="866"/>
      <c r="F492" s="866"/>
      <c r="G492" s="867"/>
      <c r="H492" s="867"/>
      <c r="I492" s="867"/>
      <c r="J492" s="867"/>
      <c r="K492" s="867"/>
      <c r="L492" s="867"/>
      <c r="M492" s="867"/>
      <c r="N492" s="866"/>
      <c r="O492" s="906"/>
      <c r="P492" s="906"/>
      <c r="Q492" s="867"/>
      <c r="R492" s="867"/>
      <c r="S492" s="867"/>
      <c r="T492" s="867"/>
      <c r="U492" s="867"/>
      <c r="V492" s="867"/>
      <c r="W492" s="867"/>
      <c r="X492" s="867"/>
      <c r="Y492" s="867"/>
      <c r="Z492" s="867"/>
      <c r="AA492" s="867"/>
      <c r="AB492" s="867"/>
      <c r="AC492" s="867"/>
      <c r="AD492" s="867"/>
      <c r="AE492" s="867"/>
      <c r="AF492" s="867"/>
      <c r="AG492" s="867"/>
      <c r="AH492" s="874"/>
    </row>
    <row r="493" ht="17.25" customHeight="1">
      <c r="A493" s="867"/>
      <c r="B493" s="867"/>
      <c r="C493" s="867"/>
      <c r="D493" s="867"/>
      <c r="E493" s="866"/>
      <c r="F493" s="866"/>
      <c r="G493" s="867"/>
      <c r="H493" s="867"/>
      <c r="I493" s="867"/>
      <c r="J493" s="867"/>
      <c r="K493" s="867"/>
      <c r="L493" s="867"/>
      <c r="M493" s="867"/>
      <c r="N493" s="866"/>
      <c r="O493" s="906"/>
      <c r="P493" s="906"/>
      <c r="Q493" s="867"/>
      <c r="R493" s="867"/>
      <c r="S493" s="867"/>
      <c r="T493" s="867"/>
      <c r="U493" s="867"/>
      <c r="V493" s="867"/>
      <c r="W493" s="867"/>
      <c r="X493" s="867"/>
      <c r="Y493" s="867"/>
      <c r="Z493" s="867"/>
      <c r="AA493" s="867"/>
      <c r="AB493" s="867"/>
      <c r="AC493" s="867"/>
      <c r="AD493" s="867"/>
      <c r="AE493" s="867"/>
      <c r="AF493" s="867"/>
      <c r="AG493" s="867"/>
      <c r="AH493" s="874"/>
    </row>
    <row r="494" ht="17.25" customHeight="1">
      <c r="A494" s="867"/>
      <c r="B494" s="867"/>
      <c r="C494" s="867"/>
      <c r="D494" s="867"/>
      <c r="E494" s="866"/>
      <c r="F494" s="866"/>
      <c r="G494" s="867"/>
      <c r="H494" s="867"/>
      <c r="I494" s="867"/>
      <c r="J494" s="867"/>
      <c r="K494" s="867"/>
      <c r="L494" s="867"/>
      <c r="M494" s="867"/>
      <c r="N494" s="866"/>
      <c r="O494" s="906"/>
      <c r="P494" s="906"/>
      <c r="Q494" s="867"/>
      <c r="R494" s="867"/>
      <c r="S494" s="867"/>
      <c r="T494" s="867"/>
      <c r="U494" s="867"/>
      <c r="V494" s="867"/>
      <c r="W494" s="867"/>
      <c r="X494" s="867"/>
      <c r="Y494" s="867"/>
      <c r="Z494" s="867"/>
      <c r="AA494" s="867"/>
      <c r="AB494" s="867"/>
      <c r="AC494" s="867"/>
      <c r="AD494" s="867"/>
      <c r="AE494" s="867"/>
      <c r="AF494" s="867"/>
      <c r="AG494" s="867"/>
      <c r="AH494" s="874"/>
    </row>
    <row r="495" ht="17.25" customHeight="1">
      <c r="A495" s="867"/>
      <c r="B495" s="867"/>
      <c r="C495" s="867"/>
      <c r="D495" s="867"/>
      <c r="E495" s="866"/>
      <c r="F495" s="866"/>
      <c r="G495" s="867"/>
      <c r="H495" s="867"/>
      <c r="I495" s="867"/>
      <c r="J495" s="867"/>
      <c r="K495" s="867"/>
      <c r="L495" s="867"/>
      <c r="M495" s="867"/>
      <c r="N495" s="866"/>
      <c r="O495" s="906"/>
      <c r="P495" s="906"/>
      <c r="Q495" s="867"/>
      <c r="R495" s="867"/>
      <c r="S495" s="867"/>
      <c r="T495" s="867"/>
      <c r="U495" s="867"/>
      <c r="V495" s="867"/>
      <c r="W495" s="867"/>
      <c r="X495" s="867"/>
      <c r="Y495" s="867"/>
      <c r="Z495" s="867"/>
      <c r="AA495" s="867"/>
      <c r="AB495" s="867"/>
      <c r="AC495" s="867"/>
      <c r="AD495" s="867"/>
      <c r="AE495" s="867"/>
      <c r="AF495" s="867"/>
      <c r="AG495" s="867"/>
      <c r="AH495" s="874"/>
    </row>
    <row r="496" ht="17.25" customHeight="1">
      <c r="A496" s="867"/>
      <c r="B496" s="867"/>
      <c r="C496" s="867"/>
      <c r="D496" s="867"/>
      <c r="E496" s="866"/>
      <c r="F496" s="866"/>
      <c r="G496" s="867"/>
      <c r="H496" s="867"/>
      <c r="I496" s="867"/>
      <c r="J496" s="867"/>
      <c r="K496" s="867"/>
      <c r="L496" s="867"/>
      <c r="M496" s="867"/>
      <c r="N496" s="866"/>
      <c r="O496" s="906"/>
      <c r="P496" s="906"/>
      <c r="Q496" s="867"/>
      <c r="R496" s="867"/>
      <c r="S496" s="867"/>
      <c r="T496" s="867"/>
      <c r="U496" s="867"/>
      <c r="V496" s="867"/>
      <c r="W496" s="867"/>
      <c r="X496" s="867"/>
      <c r="Y496" s="867"/>
      <c r="Z496" s="867"/>
      <c r="AA496" s="867"/>
      <c r="AB496" s="867"/>
      <c r="AC496" s="867"/>
      <c r="AD496" s="867"/>
      <c r="AE496" s="867"/>
      <c r="AF496" s="867"/>
      <c r="AG496" s="867"/>
      <c r="AH496" s="874"/>
    </row>
    <row r="497" ht="17.25" customHeight="1">
      <c r="A497" s="867"/>
      <c r="B497" s="867"/>
      <c r="C497" s="867"/>
      <c r="D497" s="867"/>
      <c r="E497" s="866"/>
      <c r="F497" s="866"/>
      <c r="G497" s="867"/>
      <c r="H497" s="867"/>
      <c r="I497" s="867"/>
      <c r="J497" s="867"/>
      <c r="K497" s="867"/>
      <c r="L497" s="867"/>
      <c r="M497" s="867"/>
      <c r="N497" s="866"/>
      <c r="O497" s="906"/>
      <c r="P497" s="906"/>
      <c r="Q497" s="867"/>
      <c r="R497" s="867"/>
      <c r="S497" s="867"/>
      <c r="T497" s="867"/>
      <c r="U497" s="867"/>
      <c r="V497" s="867"/>
      <c r="W497" s="867"/>
      <c r="X497" s="867"/>
      <c r="Y497" s="867"/>
      <c r="Z497" s="867"/>
      <c r="AA497" s="867"/>
      <c r="AB497" s="867"/>
      <c r="AC497" s="867"/>
      <c r="AD497" s="867"/>
      <c r="AE497" s="867"/>
      <c r="AF497" s="867"/>
      <c r="AG497" s="867"/>
      <c r="AH497" s="874"/>
    </row>
    <row r="498" ht="17.25" customHeight="1">
      <c r="A498" s="867"/>
      <c r="B498" s="867"/>
      <c r="C498" s="867"/>
      <c r="D498" s="867"/>
      <c r="E498" s="866"/>
      <c r="F498" s="866"/>
      <c r="G498" s="867"/>
      <c r="H498" s="867"/>
      <c r="I498" s="867"/>
      <c r="J498" s="867"/>
      <c r="K498" s="867"/>
      <c r="L498" s="867"/>
      <c r="M498" s="867"/>
      <c r="N498" s="866"/>
      <c r="O498" s="906"/>
      <c r="P498" s="906"/>
      <c r="Q498" s="867"/>
      <c r="R498" s="867"/>
      <c r="S498" s="867"/>
      <c r="T498" s="867"/>
      <c r="U498" s="867"/>
      <c r="V498" s="867"/>
      <c r="W498" s="867"/>
      <c r="X498" s="867"/>
      <c r="Y498" s="867"/>
      <c r="Z498" s="867"/>
      <c r="AA498" s="867"/>
      <c r="AB498" s="867"/>
      <c r="AC498" s="867"/>
      <c r="AD498" s="867"/>
      <c r="AE498" s="867"/>
      <c r="AF498" s="867"/>
      <c r="AG498" s="867"/>
      <c r="AH498" s="874"/>
    </row>
    <row r="499" ht="17.25" customHeight="1">
      <c r="A499" s="867"/>
      <c r="B499" s="867"/>
      <c r="C499" s="867"/>
      <c r="D499" s="867"/>
      <c r="E499" s="866"/>
      <c r="F499" s="866"/>
      <c r="G499" s="867"/>
      <c r="H499" s="867"/>
      <c r="I499" s="867"/>
      <c r="J499" s="867"/>
      <c r="K499" s="867"/>
      <c r="L499" s="867"/>
      <c r="M499" s="867"/>
      <c r="N499" s="866"/>
      <c r="O499" s="906"/>
      <c r="P499" s="906"/>
      <c r="Q499" s="867"/>
      <c r="R499" s="867"/>
      <c r="S499" s="867"/>
      <c r="T499" s="867"/>
      <c r="U499" s="867"/>
      <c r="V499" s="867"/>
      <c r="W499" s="867"/>
      <c r="X499" s="867"/>
      <c r="Y499" s="867"/>
      <c r="Z499" s="867"/>
      <c r="AA499" s="867"/>
      <c r="AB499" s="867"/>
      <c r="AC499" s="867"/>
      <c r="AD499" s="867"/>
      <c r="AE499" s="867"/>
      <c r="AF499" s="867"/>
      <c r="AG499" s="867"/>
      <c r="AH499" s="874"/>
    </row>
    <row r="500" ht="17.25" customHeight="1">
      <c r="A500" s="867"/>
      <c r="B500" s="867"/>
      <c r="C500" s="867"/>
      <c r="D500" s="867"/>
      <c r="E500" s="866"/>
      <c r="F500" s="866"/>
      <c r="G500" s="867"/>
      <c r="H500" s="867"/>
      <c r="I500" s="867"/>
      <c r="J500" s="867"/>
      <c r="K500" s="867"/>
      <c r="L500" s="867"/>
      <c r="M500" s="867"/>
      <c r="N500" s="866"/>
      <c r="O500" s="906"/>
      <c r="P500" s="906"/>
      <c r="Q500" s="867"/>
      <c r="R500" s="867"/>
      <c r="S500" s="867"/>
      <c r="T500" s="867"/>
      <c r="U500" s="867"/>
      <c r="V500" s="867"/>
      <c r="W500" s="867"/>
      <c r="X500" s="867"/>
      <c r="Y500" s="867"/>
      <c r="Z500" s="867"/>
      <c r="AA500" s="867"/>
      <c r="AB500" s="867"/>
      <c r="AC500" s="867"/>
      <c r="AD500" s="867"/>
      <c r="AE500" s="867"/>
      <c r="AF500" s="867"/>
      <c r="AG500" s="867"/>
      <c r="AH500" s="874"/>
    </row>
    <row r="501" ht="17.25" customHeight="1">
      <c r="A501" s="867"/>
      <c r="B501" s="867"/>
      <c r="C501" s="867"/>
      <c r="D501" s="867"/>
      <c r="E501" s="866"/>
      <c r="F501" s="866"/>
      <c r="G501" s="867"/>
      <c r="H501" s="867"/>
      <c r="I501" s="867"/>
      <c r="J501" s="867"/>
      <c r="K501" s="867"/>
      <c r="L501" s="867"/>
      <c r="M501" s="867"/>
      <c r="N501" s="866"/>
      <c r="O501" s="906"/>
      <c r="P501" s="906"/>
      <c r="Q501" s="867"/>
      <c r="R501" s="867"/>
      <c r="S501" s="867"/>
      <c r="T501" s="867"/>
      <c r="U501" s="867"/>
      <c r="V501" s="867"/>
      <c r="W501" s="867"/>
      <c r="X501" s="867"/>
      <c r="Y501" s="867"/>
      <c r="Z501" s="867"/>
      <c r="AA501" s="867"/>
      <c r="AB501" s="867"/>
      <c r="AC501" s="867"/>
      <c r="AD501" s="867"/>
      <c r="AE501" s="867"/>
      <c r="AF501" s="867"/>
      <c r="AG501" s="867"/>
      <c r="AH501" s="874"/>
    </row>
    <row r="502" ht="17.25" customHeight="1">
      <c r="A502" s="867"/>
      <c r="B502" s="867"/>
      <c r="C502" s="867"/>
      <c r="D502" s="867"/>
      <c r="E502" s="866"/>
      <c r="F502" s="866"/>
      <c r="G502" s="867"/>
      <c r="H502" s="867"/>
      <c r="I502" s="867"/>
      <c r="J502" s="867"/>
      <c r="K502" s="867"/>
      <c r="L502" s="867"/>
      <c r="M502" s="867"/>
      <c r="N502" s="866"/>
      <c r="O502" s="906"/>
      <c r="P502" s="906"/>
      <c r="Q502" s="867"/>
      <c r="R502" s="867"/>
      <c r="S502" s="867"/>
      <c r="T502" s="867"/>
      <c r="U502" s="867"/>
      <c r="V502" s="867"/>
      <c r="W502" s="867"/>
      <c r="X502" s="867"/>
      <c r="Y502" s="867"/>
      <c r="Z502" s="867"/>
      <c r="AA502" s="867"/>
      <c r="AB502" s="867"/>
      <c r="AC502" s="867"/>
      <c r="AD502" s="867"/>
      <c r="AE502" s="867"/>
      <c r="AF502" s="867"/>
      <c r="AG502" s="867"/>
      <c r="AH502" s="874"/>
    </row>
    <row r="503" ht="17.25" customHeight="1">
      <c r="A503" s="867"/>
      <c r="B503" s="867"/>
      <c r="C503" s="867"/>
      <c r="D503" s="867"/>
      <c r="E503" s="866"/>
      <c r="F503" s="866"/>
      <c r="G503" s="867"/>
      <c r="H503" s="867"/>
      <c r="I503" s="867"/>
      <c r="J503" s="867"/>
      <c r="K503" s="867"/>
      <c r="L503" s="867"/>
      <c r="M503" s="867"/>
      <c r="N503" s="866"/>
      <c r="O503" s="906"/>
      <c r="P503" s="906"/>
      <c r="Q503" s="867"/>
      <c r="R503" s="867"/>
      <c r="S503" s="867"/>
      <c r="T503" s="867"/>
      <c r="U503" s="867"/>
      <c r="V503" s="867"/>
      <c r="W503" s="867"/>
      <c r="X503" s="867"/>
      <c r="Y503" s="867"/>
      <c r="Z503" s="867"/>
      <c r="AA503" s="867"/>
      <c r="AB503" s="867"/>
      <c r="AC503" s="867"/>
      <c r="AD503" s="867"/>
      <c r="AE503" s="867"/>
      <c r="AF503" s="867"/>
      <c r="AG503" s="867"/>
      <c r="AH503" s="874"/>
    </row>
    <row r="504" ht="17.25" customHeight="1">
      <c r="A504" s="867"/>
      <c r="B504" s="867"/>
      <c r="C504" s="867"/>
      <c r="D504" s="867"/>
      <c r="E504" s="866"/>
      <c r="F504" s="866"/>
      <c r="G504" s="867"/>
      <c r="H504" s="867"/>
      <c r="I504" s="867"/>
      <c r="J504" s="867"/>
      <c r="K504" s="867"/>
      <c r="L504" s="867"/>
      <c r="M504" s="867"/>
      <c r="N504" s="866"/>
      <c r="O504" s="906"/>
      <c r="P504" s="906"/>
      <c r="Q504" s="867"/>
      <c r="R504" s="867"/>
      <c r="S504" s="867"/>
      <c r="T504" s="867"/>
      <c r="U504" s="867"/>
      <c r="V504" s="867"/>
      <c r="W504" s="867"/>
      <c r="X504" s="867"/>
      <c r="Y504" s="867"/>
      <c r="Z504" s="867"/>
      <c r="AA504" s="867"/>
      <c r="AB504" s="867"/>
      <c r="AC504" s="867"/>
      <c r="AD504" s="867"/>
      <c r="AE504" s="867"/>
      <c r="AF504" s="867"/>
      <c r="AG504" s="867"/>
      <c r="AH504" s="874"/>
    </row>
    <row r="505" ht="17.25" customHeight="1">
      <c r="A505" s="867"/>
      <c r="B505" s="867"/>
      <c r="C505" s="867"/>
      <c r="D505" s="867"/>
      <c r="E505" s="866"/>
      <c r="F505" s="866"/>
      <c r="G505" s="867"/>
      <c r="H505" s="867"/>
      <c r="I505" s="867"/>
      <c r="J505" s="867"/>
      <c r="K505" s="867"/>
      <c r="L505" s="867"/>
      <c r="M505" s="867"/>
      <c r="N505" s="866"/>
      <c r="O505" s="906"/>
      <c r="P505" s="906"/>
      <c r="Q505" s="867"/>
      <c r="R505" s="867"/>
      <c r="S505" s="867"/>
      <c r="T505" s="867"/>
      <c r="U505" s="867"/>
      <c r="V505" s="867"/>
      <c r="W505" s="867"/>
      <c r="X505" s="867"/>
      <c r="Y505" s="867"/>
      <c r="Z505" s="867"/>
      <c r="AA505" s="867"/>
      <c r="AB505" s="867"/>
      <c r="AC505" s="867"/>
      <c r="AD505" s="867"/>
      <c r="AE505" s="867"/>
      <c r="AF505" s="867"/>
      <c r="AG505" s="867"/>
      <c r="AH505" s="874"/>
    </row>
    <row r="506" ht="17.25" customHeight="1">
      <c r="A506" s="867"/>
      <c r="B506" s="867"/>
      <c r="C506" s="867"/>
      <c r="D506" s="867"/>
      <c r="E506" s="866"/>
      <c r="F506" s="866"/>
      <c r="G506" s="867"/>
      <c r="H506" s="867"/>
      <c r="I506" s="867"/>
      <c r="J506" s="867"/>
      <c r="K506" s="867"/>
      <c r="L506" s="867"/>
      <c r="M506" s="867"/>
      <c r="N506" s="866"/>
      <c r="O506" s="906"/>
      <c r="P506" s="906"/>
      <c r="Q506" s="867"/>
      <c r="R506" s="867"/>
      <c r="S506" s="867"/>
      <c r="T506" s="867"/>
      <c r="U506" s="867"/>
      <c r="V506" s="867"/>
      <c r="W506" s="867"/>
      <c r="X506" s="867"/>
      <c r="Y506" s="867"/>
      <c r="Z506" s="867"/>
      <c r="AA506" s="867"/>
      <c r="AB506" s="867"/>
      <c r="AC506" s="867"/>
      <c r="AD506" s="867"/>
      <c r="AE506" s="867"/>
      <c r="AF506" s="867"/>
      <c r="AG506" s="867"/>
      <c r="AH506" s="874"/>
    </row>
    <row r="507" ht="17.25" customHeight="1">
      <c r="A507" s="867"/>
      <c r="B507" s="867"/>
      <c r="C507" s="867"/>
      <c r="D507" s="867"/>
      <c r="E507" s="866"/>
      <c r="F507" s="866"/>
      <c r="G507" s="867"/>
      <c r="H507" s="867"/>
      <c r="I507" s="867"/>
      <c r="J507" s="867"/>
      <c r="K507" s="867"/>
      <c r="L507" s="867"/>
      <c r="M507" s="867"/>
      <c r="N507" s="866"/>
      <c r="O507" s="906"/>
      <c r="P507" s="906"/>
      <c r="Q507" s="867"/>
      <c r="R507" s="867"/>
      <c r="S507" s="867"/>
      <c r="T507" s="867"/>
      <c r="U507" s="867"/>
      <c r="V507" s="867"/>
      <c r="W507" s="867"/>
      <c r="X507" s="867"/>
      <c r="Y507" s="867"/>
      <c r="Z507" s="867"/>
      <c r="AA507" s="867"/>
      <c r="AB507" s="867"/>
      <c r="AC507" s="867"/>
      <c r="AD507" s="867"/>
      <c r="AE507" s="867"/>
      <c r="AF507" s="867"/>
      <c r="AG507" s="867"/>
      <c r="AH507" s="874"/>
    </row>
    <row r="508" ht="17.25" customHeight="1">
      <c r="A508" s="867"/>
      <c r="B508" s="867"/>
      <c r="C508" s="867"/>
      <c r="D508" s="867"/>
      <c r="E508" s="866"/>
      <c r="F508" s="866"/>
      <c r="G508" s="867"/>
      <c r="H508" s="867"/>
      <c r="I508" s="867"/>
      <c r="J508" s="867"/>
      <c r="K508" s="867"/>
      <c r="L508" s="867"/>
      <c r="M508" s="867"/>
      <c r="N508" s="866"/>
      <c r="O508" s="906"/>
      <c r="P508" s="906"/>
      <c r="Q508" s="867"/>
      <c r="R508" s="867"/>
      <c r="S508" s="867"/>
      <c r="T508" s="867"/>
      <c r="U508" s="867"/>
      <c r="V508" s="867"/>
      <c r="W508" s="867"/>
      <c r="X508" s="867"/>
      <c r="Y508" s="867"/>
      <c r="Z508" s="867"/>
      <c r="AA508" s="867"/>
      <c r="AB508" s="867"/>
      <c r="AC508" s="867"/>
      <c r="AD508" s="867"/>
      <c r="AE508" s="867"/>
      <c r="AF508" s="867"/>
      <c r="AG508" s="867"/>
      <c r="AH508" s="874"/>
    </row>
    <row r="509" ht="17.25" customHeight="1">
      <c r="A509" s="867"/>
      <c r="B509" s="867"/>
      <c r="C509" s="867"/>
      <c r="D509" s="867"/>
      <c r="E509" s="866"/>
      <c r="F509" s="866"/>
      <c r="G509" s="867"/>
      <c r="H509" s="867"/>
      <c r="I509" s="867"/>
      <c r="J509" s="867"/>
      <c r="K509" s="867"/>
      <c r="L509" s="867"/>
      <c r="M509" s="867"/>
      <c r="N509" s="866"/>
      <c r="O509" s="906"/>
      <c r="P509" s="906"/>
      <c r="Q509" s="867"/>
      <c r="R509" s="867"/>
      <c r="S509" s="867"/>
      <c r="T509" s="867"/>
      <c r="U509" s="867"/>
      <c r="V509" s="867"/>
      <c r="W509" s="867"/>
      <c r="X509" s="867"/>
      <c r="Y509" s="867"/>
      <c r="Z509" s="867"/>
      <c r="AA509" s="867"/>
      <c r="AB509" s="867"/>
      <c r="AC509" s="867"/>
      <c r="AD509" s="867"/>
      <c r="AE509" s="867"/>
      <c r="AF509" s="867"/>
      <c r="AG509" s="867"/>
      <c r="AH509" s="874"/>
    </row>
    <row r="510" ht="17.25" customHeight="1">
      <c r="A510" s="867"/>
      <c r="B510" s="867"/>
      <c r="C510" s="867"/>
      <c r="D510" s="867"/>
      <c r="E510" s="866"/>
      <c r="F510" s="866"/>
      <c r="G510" s="867"/>
      <c r="H510" s="867"/>
      <c r="I510" s="867"/>
      <c r="J510" s="867"/>
      <c r="K510" s="867"/>
      <c r="L510" s="867"/>
      <c r="M510" s="867"/>
      <c r="N510" s="866"/>
      <c r="O510" s="906"/>
      <c r="P510" s="906"/>
      <c r="Q510" s="867"/>
      <c r="R510" s="867"/>
      <c r="S510" s="867"/>
      <c r="T510" s="867"/>
      <c r="U510" s="867"/>
      <c r="V510" s="867"/>
      <c r="W510" s="867"/>
      <c r="X510" s="867"/>
      <c r="Y510" s="867"/>
      <c r="Z510" s="867"/>
      <c r="AA510" s="867"/>
      <c r="AB510" s="867"/>
      <c r="AC510" s="867"/>
      <c r="AD510" s="867"/>
      <c r="AE510" s="867"/>
      <c r="AF510" s="867"/>
      <c r="AG510" s="867"/>
      <c r="AH510" s="874"/>
    </row>
    <row r="511" ht="17.25" customHeight="1">
      <c r="A511" s="867"/>
      <c r="B511" s="867"/>
      <c r="C511" s="867"/>
      <c r="D511" s="867"/>
      <c r="E511" s="866"/>
      <c r="F511" s="866"/>
      <c r="G511" s="867"/>
      <c r="H511" s="867"/>
      <c r="I511" s="867"/>
      <c r="J511" s="867"/>
      <c r="K511" s="867"/>
      <c r="L511" s="867"/>
      <c r="M511" s="867"/>
      <c r="N511" s="866"/>
      <c r="O511" s="906"/>
      <c r="P511" s="906"/>
      <c r="Q511" s="867"/>
      <c r="R511" s="867"/>
      <c r="S511" s="867"/>
      <c r="T511" s="867"/>
      <c r="U511" s="867"/>
      <c r="V511" s="867"/>
      <c r="W511" s="867"/>
      <c r="X511" s="867"/>
      <c r="Y511" s="867"/>
      <c r="Z511" s="867"/>
      <c r="AA511" s="867"/>
      <c r="AB511" s="867"/>
      <c r="AC511" s="867"/>
      <c r="AD511" s="867"/>
      <c r="AE511" s="867"/>
      <c r="AF511" s="867"/>
      <c r="AG511" s="867"/>
      <c r="AH511" s="874"/>
    </row>
    <row r="512" ht="17.25" customHeight="1">
      <c r="A512" s="867"/>
      <c r="B512" s="867"/>
      <c r="C512" s="867"/>
      <c r="D512" s="867"/>
      <c r="E512" s="866"/>
      <c r="F512" s="866"/>
      <c r="G512" s="867"/>
      <c r="H512" s="867"/>
      <c r="I512" s="867"/>
      <c r="J512" s="867"/>
      <c r="K512" s="867"/>
      <c r="L512" s="867"/>
      <c r="M512" s="867"/>
      <c r="N512" s="866"/>
      <c r="O512" s="906"/>
      <c r="P512" s="906"/>
      <c r="Q512" s="867"/>
      <c r="R512" s="867"/>
      <c r="S512" s="867"/>
      <c r="T512" s="867"/>
      <c r="U512" s="867"/>
      <c r="V512" s="867"/>
      <c r="W512" s="867"/>
      <c r="X512" s="867"/>
      <c r="Y512" s="867"/>
      <c r="Z512" s="867"/>
      <c r="AA512" s="867"/>
      <c r="AB512" s="867"/>
      <c r="AC512" s="867"/>
      <c r="AD512" s="867"/>
      <c r="AE512" s="867"/>
      <c r="AF512" s="867"/>
      <c r="AG512" s="867"/>
      <c r="AH512" s="874"/>
    </row>
    <row r="513" ht="17.25" customHeight="1">
      <c r="A513" s="867"/>
      <c r="B513" s="867"/>
      <c r="C513" s="867"/>
      <c r="D513" s="867"/>
      <c r="E513" s="866"/>
      <c r="F513" s="866"/>
      <c r="G513" s="867"/>
      <c r="H513" s="867"/>
      <c r="I513" s="867"/>
      <c r="J513" s="867"/>
      <c r="K513" s="867"/>
      <c r="L513" s="867"/>
      <c r="M513" s="867"/>
      <c r="N513" s="866"/>
      <c r="O513" s="906"/>
      <c r="P513" s="906"/>
      <c r="Q513" s="867"/>
      <c r="R513" s="867"/>
      <c r="S513" s="867"/>
      <c r="T513" s="867"/>
      <c r="U513" s="867"/>
      <c r="V513" s="867"/>
      <c r="W513" s="867"/>
      <c r="X513" s="867"/>
      <c r="Y513" s="867"/>
      <c r="Z513" s="867"/>
      <c r="AA513" s="867"/>
      <c r="AB513" s="867"/>
      <c r="AC513" s="867"/>
      <c r="AD513" s="867"/>
      <c r="AE513" s="867"/>
      <c r="AF513" s="867"/>
      <c r="AG513" s="867"/>
      <c r="AH513" s="874"/>
    </row>
    <row r="514" ht="17.25" customHeight="1">
      <c r="A514" s="867"/>
      <c r="B514" s="867"/>
      <c r="C514" s="867"/>
      <c r="D514" s="867"/>
      <c r="E514" s="866"/>
      <c r="F514" s="866"/>
      <c r="G514" s="867"/>
      <c r="H514" s="867"/>
      <c r="I514" s="867"/>
      <c r="J514" s="867"/>
      <c r="K514" s="867"/>
      <c r="L514" s="867"/>
      <c r="M514" s="867"/>
      <c r="N514" s="866"/>
      <c r="O514" s="906"/>
      <c r="P514" s="906"/>
      <c r="Q514" s="867"/>
      <c r="R514" s="867"/>
      <c r="S514" s="867"/>
      <c r="T514" s="867"/>
      <c r="U514" s="867"/>
      <c r="V514" s="867"/>
      <c r="W514" s="867"/>
      <c r="X514" s="867"/>
      <c r="Y514" s="867"/>
      <c r="Z514" s="867"/>
      <c r="AA514" s="867"/>
      <c r="AB514" s="867"/>
      <c r="AC514" s="867"/>
      <c r="AD514" s="867"/>
      <c r="AE514" s="867"/>
      <c r="AF514" s="867"/>
      <c r="AG514" s="867"/>
      <c r="AH514" s="874"/>
    </row>
    <row r="515" ht="17.25" customHeight="1">
      <c r="A515" s="867"/>
      <c r="B515" s="867"/>
      <c r="C515" s="867"/>
      <c r="D515" s="867"/>
      <c r="E515" s="866"/>
      <c r="F515" s="866"/>
      <c r="G515" s="867"/>
      <c r="H515" s="867"/>
      <c r="I515" s="867"/>
      <c r="J515" s="867"/>
      <c r="K515" s="867"/>
      <c r="L515" s="867"/>
      <c r="M515" s="867"/>
      <c r="N515" s="866"/>
      <c r="O515" s="906"/>
      <c r="P515" s="906"/>
      <c r="Q515" s="867"/>
      <c r="R515" s="867"/>
      <c r="S515" s="867"/>
      <c r="T515" s="867"/>
      <c r="U515" s="867"/>
      <c r="V515" s="867"/>
      <c r="W515" s="867"/>
      <c r="X515" s="867"/>
      <c r="Y515" s="867"/>
      <c r="Z515" s="867"/>
      <c r="AA515" s="867"/>
      <c r="AB515" s="867"/>
      <c r="AC515" s="867"/>
      <c r="AD515" s="867"/>
      <c r="AE515" s="867"/>
      <c r="AF515" s="867"/>
      <c r="AG515" s="867"/>
      <c r="AH515" s="874"/>
    </row>
    <row r="516" ht="17.25" customHeight="1">
      <c r="A516" s="867"/>
      <c r="B516" s="867"/>
      <c r="C516" s="867"/>
      <c r="D516" s="867"/>
      <c r="E516" s="866"/>
      <c r="F516" s="866"/>
      <c r="G516" s="867"/>
      <c r="H516" s="867"/>
      <c r="I516" s="867"/>
      <c r="J516" s="867"/>
      <c r="K516" s="867"/>
      <c r="L516" s="867"/>
      <c r="M516" s="867"/>
      <c r="N516" s="866"/>
      <c r="O516" s="906"/>
      <c r="P516" s="906"/>
      <c r="Q516" s="867"/>
      <c r="R516" s="867"/>
      <c r="S516" s="867"/>
      <c r="T516" s="867"/>
      <c r="U516" s="867"/>
      <c r="V516" s="867"/>
      <c r="W516" s="867"/>
      <c r="X516" s="867"/>
      <c r="Y516" s="867"/>
      <c r="Z516" s="867"/>
      <c r="AA516" s="867"/>
      <c r="AB516" s="867"/>
      <c r="AC516" s="867"/>
      <c r="AD516" s="867"/>
      <c r="AE516" s="867"/>
      <c r="AF516" s="867"/>
      <c r="AG516" s="867"/>
      <c r="AH516" s="874"/>
    </row>
    <row r="517" ht="17.25" customHeight="1">
      <c r="A517" s="867"/>
      <c r="B517" s="867"/>
      <c r="C517" s="867"/>
      <c r="D517" s="867"/>
      <c r="E517" s="866"/>
      <c r="F517" s="866"/>
      <c r="G517" s="867"/>
      <c r="H517" s="867"/>
      <c r="I517" s="867"/>
      <c r="J517" s="867"/>
      <c r="K517" s="867"/>
      <c r="L517" s="867"/>
      <c r="M517" s="867"/>
      <c r="N517" s="866"/>
      <c r="O517" s="906"/>
      <c r="P517" s="906"/>
      <c r="Q517" s="867"/>
      <c r="R517" s="867"/>
      <c r="S517" s="867"/>
      <c r="T517" s="867"/>
      <c r="U517" s="867"/>
      <c r="V517" s="867"/>
      <c r="W517" s="867"/>
      <c r="X517" s="867"/>
      <c r="Y517" s="867"/>
      <c r="Z517" s="867"/>
      <c r="AA517" s="867"/>
      <c r="AB517" s="867"/>
      <c r="AC517" s="867"/>
      <c r="AD517" s="867"/>
      <c r="AE517" s="867"/>
      <c r="AF517" s="867"/>
      <c r="AG517" s="867"/>
      <c r="AH517" s="874"/>
    </row>
    <row r="518" ht="17.25" customHeight="1">
      <c r="A518" s="867"/>
      <c r="B518" s="867"/>
      <c r="C518" s="867"/>
      <c r="D518" s="867"/>
      <c r="E518" s="866"/>
      <c r="F518" s="866"/>
      <c r="G518" s="867"/>
      <c r="H518" s="867"/>
      <c r="I518" s="867"/>
      <c r="J518" s="867"/>
      <c r="K518" s="867"/>
      <c r="L518" s="867"/>
      <c r="M518" s="867"/>
      <c r="N518" s="866"/>
      <c r="O518" s="906"/>
      <c r="P518" s="906"/>
      <c r="Q518" s="867"/>
      <c r="R518" s="867"/>
      <c r="S518" s="867"/>
      <c r="T518" s="867"/>
      <c r="U518" s="867"/>
      <c r="V518" s="867"/>
      <c r="W518" s="867"/>
      <c r="X518" s="867"/>
      <c r="Y518" s="867"/>
      <c r="Z518" s="867"/>
      <c r="AA518" s="867"/>
      <c r="AB518" s="867"/>
      <c r="AC518" s="867"/>
      <c r="AD518" s="867"/>
      <c r="AE518" s="867"/>
      <c r="AF518" s="867"/>
      <c r="AG518" s="867"/>
      <c r="AH518" s="874"/>
    </row>
    <row r="519" ht="17.25" customHeight="1">
      <c r="A519" s="867"/>
      <c r="B519" s="867"/>
      <c r="C519" s="867"/>
      <c r="D519" s="867"/>
      <c r="E519" s="866"/>
      <c r="F519" s="866"/>
      <c r="G519" s="867"/>
      <c r="H519" s="867"/>
      <c r="I519" s="867"/>
      <c r="J519" s="867"/>
      <c r="K519" s="867"/>
      <c r="L519" s="867"/>
      <c r="M519" s="867"/>
      <c r="N519" s="866"/>
      <c r="O519" s="906"/>
      <c r="P519" s="906"/>
      <c r="Q519" s="867"/>
      <c r="R519" s="867"/>
      <c r="S519" s="867"/>
      <c r="T519" s="867"/>
      <c r="U519" s="867"/>
      <c r="V519" s="867"/>
      <c r="W519" s="867"/>
      <c r="X519" s="867"/>
      <c r="Y519" s="867"/>
      <c r="Z519" s="867"/>
      <c r="AA519" s="867"/>
      <c r="AB519" s="867"/>
      <c r="AC519" s="867"/>
      <c r="AD519" s="867"/>
      <c r="AE519" s="867"/>
      <c r="AF519" s="867"/>
      <c r="AG519" s="867"/>
      <c r="AH519" s="874"/>
    </row>
    <row r="520" ht="17.25" customHeight="1">
      <c r="A520" s="867"/>
      <c r="B520" s="867"/>
      <c r="C520" s="867"/>
      <c r="D520" s="867"/>
      <c r="E520" s="866"/>
      <c r="F520" s="866"/>
      <c r="G520" s="867"/>
      <c r="H520" s="867"/>
      <c r="I520" s="867"/>
      <c r="J520" s="867"/>
      <c r="K520" s="867"/>
      <c r="L520" s="867"/>
      <c r="M520" s="867"/>
      <c r="N520" s="866"/>
      <c r="O520" s="906"/>
      <c r="P520" s="906"/>
      <c r="Q520" s="867"/>
      <c r="R520" s="867"/>
      <c r="S520" s="867"/>
      <c r="T520" s="867"/>
      <c r="U520" s="867"/>
      <c r="V520" s="867"/>
      <c r="W520" s="867"/>
      <c r="X520" s="867"/>
      <c r="Y520" s="867"/>
      <c r="Z520" s="867"/>
      <c r="AA520" s="867"/>
      <c r="AB520" s="867"/>
      <c r="AC520" s="867"/>
      <c r="AD520" s="867"/>
      <c r="AE520" s="867"/>
      <c r="AF520" s="867"/>
      <c r="AG520" s="867"/>
      <c r="AH520" s="874"/>
    </row>
    <row r="521" ht="17.25" customHeight="1">
      <c r="A521" s="867"/>
      <c r="B521" s="867"/>
      <c r="C521" s="867"/>
      <c r="D521" s="867"/>
      <c r="E521" s="866"/>
      <c r="F521" s="866"/>
      <c r="G521" s="867"/>
      <c r="H521" s="867"/>
      <c r="I521" s="867"/>
      <c r="J521" s="867"/>
      <c r="K521" s="867"/>
      <c r="L521" s="867"/>
      <c r="M521" s="867"/>
      <c r="N521" s="866"/>
      <c r="O521" s="906"/>
      <c r="P521" s="906"/>
      <c r="Q521" s="867"/>
      <c r="R521" s="867"/>
      <c r="S521" s="867"/>
      <c r="T521" s="867"/>
      <c r="U521" s="867"/>
      <c r="V521" s="867"/>
      <c r="W521" s="867"/>
      <c r="X521" s="867"/>
      <c r="Y521" s="867"/>
      <c r="Z521" s="867"/>
      <c r="AA521" s="867"/>
      <c r="AB521" s="867"/>
      <c r="AC521" s="867"/>
      <c r="AD521" s="867"/>
      <c r="AE521" s="867"/>
      <c r="AF521" s="867"/>
      <c r="AG521" s="867"/>
      <c r="AH521" s="874"/>
    </row>
    <row r="522" ht="17.25" customHeight="1">
      <c r="A522" s="867"/>
      <c r="B522" s="867"/>
      <c r="C522" s="867"/>
      <c r="D522" s="867"/>
      <c r="E522" s="866"/>
      <c r="F522" s="866"/>
      <c r="G522" s="867"/>
      <c r="H522" s="867"/>
      <c r="I522" s="867"/>
      <c r="J522" s="867"/>
      <c r="K522" s="867"/>
      <c r="L522" s="867"/>
      <c r="M522" s="867"/>
      <c r="N522" s="866"/>
      <c r="O522" s="906"/>
      <c r="P522" s="906"/>
      <c r="Q522" s="867"/>
      <c r="R522" s="867"/>
      <c r="S522" s="867"/>
      <c r="T522" s="867"/>
      <c r="U522" s="867"/>
      <c r="V522" s="867"/>
      <c r="W522" s="867"/>
      <c r="X522" s="867"/>
      <c r="Y522" s="867"/>
      <c r="Z522" s="867"/>
      <c r="AA522" s="867"/>
      <c r="AB522" s="867"/>
      <c r="AC522" s="867"/>
      <c r="AD522" s="867"/>
      <c r="AE522" s="867"/>
      <c r="AF522" s="867"/>
      <c r="AG522" s="867"/>
      <c r="AH522" s="874"/>
    </row>
    <row r="523" ht="17.25" customHeight="1">
      <c r="A523" s="867"/>
      <c r="B523" s="867"/>
      <c r="C523" s="867"/>
      <c r="D523" s="867"/>
      <c r="E523" s="866"/>
      <c r="F523" s="866"/>
      <c r="G523" s="867"/>
      <c r="H523" s="867"/>
      <c r="I523" s="867"/>
      <c r="J523" s="867"/>
      <c r="K523" s="867"/>
      <c r="L523" s="867"/>
      <c r="M523" s="867"/>
      <c r="N523" s="866"/>
      <c r="O523" s="906"/>
      <c r="P523" s="906"/>
      <c r="Q523" s="867"/>
      <c r="R523" s="867"/>
      <c r="S523" s="867"/>
      <c r="T523" s="867"/>
      <c r="U523" s="867"/>
      <c r="V523" s="867"/>
      <c r="W523" s="867"/>
      <c r="X523" s="867"/>
      <c r="Y523" s="867"/>
      <c r="Z523" s="867"/>
      <c r="AA523" s="867"/>
      <c r="AB523" s="867"/>
      <c r="AC523" s="867"/>
      <c r="AD523" s="867"/>
      <c r="AE523" s="867"/>
      <c r="AF523" s="867"/>
      <c r="AG523" s="867"/>
      <c r="AH523" s="874"/>
    </row>
    <row r="524" ht="17.25" customHeight="1">
      <c r="A524" s="867"/>
      <c r="B524" s="867"/>
      <c r="C524" s="867"/>
      <c r="D524" s="867"/>
      <c r="E524" s="866"/>
      <c r="F524" s="866"/>
      <c r="G524" s="867"/>
      <c r="H524" s="867"/>
      <c r="I524" s="867"/>
      <c r="J524" s="867"/>
      <c r="K524" s="867"/>
      <c r="L524" s="867"/>
      <c r="M524" s="867"/>
      <c r="N524" s="866"/>
      <c r="O524" s="906"/>
      <c r="P524" s="906"/>
      <c r="Q524" s="867"/>
      <c r="R524" s="867"/>
      <c r="S524" s="867"/>
      <c r="T524" s="867"/>
      <c r="U524" s="867"/>
      <c r="V524" s="867"/>
      <c r="W524" s="867"/>
      <c r="X524" s="867"/>
      <c r="Y524" s="867"/>
      <c r="Z524" s="867"/>
      <c r="AA524" s="867"/>
      <c r="AB524" s="867"/>
      <c r="AC524" s="867"/>
      <c r="AD524" s="867"/>
      <c r="AE524" s="867"/>
      <c r="AF524" s="867"/>
      <c r="AG524" s="867"/>
      <c r="AH524" s="874"/>
    </row>
    <row r="525" ht="17.25" customHeight="1">
      <c r="A525" s="867"/>
      <c r="B525" s="867"/>
      <c r="C525" s="867"/>
      <c r="D525" s="867"/>
      <c r="E525" s="866"/>
      <c r="F525" s="866"/>
      <c r="G525" s="867"/>
      <c r="H525" s="867"/>
      <c r="I525" s="867"/>
      <c r="J525" s="867"/>
      <c r="K525" s="867"/>
      <c r="L525" s="867"/>
      <c r="M525" s="867"/>
      <c r="N525" s="866"/>
      <c r="O525" s="906"/>
      <c r="P525" s="906"/>
      <c r="Q525" s="867"/>
      <c r="R525" s="867"/>
      <c r="S525" s="867"/>
      <c r="T525" s="867"/>
      <c r="U525" s="867"/>
      <c r="V525" s="867"/>
      <c r="W525" s="867"/>
      <c r="X525" s="867"/>
      <c r="Y525" s="867"/>
      <c r="Z525" s="867"/>
      <c r="AA525" s="867"/>
      <c r="AB525" s="867"/>
      <c r="AC525" s="867"/>
      <c r="AD525" s="867"/>
      <c r="AE525" s="867"/>
      <c r="AF525" s="867"/>
      <c r="AG525" s="867"/>
      <c r="AH525" s="874"/>
    </row>
    <row r="526" ht="17.25" customHeight="1">
      <c r="A526" s="867"/>
      <c r="B526" s="867"/>
      <c r="C526" s="867"/>
      <c r="D526" s="867"/>
      <c r="E526" s="866"/>
      <c r="F526" s="866"/>
      <c r="G526" s="867"/>
      <c r="H526" s="867"/>
      <c r="I526" s="867"/>
      <c r="J526" s="867"/>
      <c r="K526" s="867"/>
      <c r="L526" s="867"/>
      <c r="M526" s="867"/>
      <c r="N526" s="866"/>
      <c r="O526" s="906"/>
      <c r="P526" s="906"/>
      <c r="Q526" s="867"/>
      <c r="R526" s="867"/>
      <c r="S526" s="867"/>
      <c r="T526" s="867"/>
      <c r="U526" s="867"/>
      <c r="V526" s="867"/>
      <c r="W526" s="867"/>
      <c r="X526" s="867"/>
      <c r="Y526" s="867"/>
      <c r="Z526" s="867"/>
      <c r="AA526" s="867"/>
      <c r="AB526" s="867"/>
      <c r="AC526" s="867"/>
      <c r="AD526" s="867"/>
      <c r="AE526" s="867"/>
      <c r="AF526" s="867"/>
      <c r="AG526" s="867"/>
      <c r="AH526" s="874"/>
    </row>
    <row r="527" ht="17.25" customHeight="1">
      <c r="A527" s="867"/>
      <c r="B527" s="867"/>
      <c r="C527" s="867"/>
      <c r="D527" s="867"/>
      <c r="E527" s="866"/>
      <c r="F527" s="866"/>
      <c r="G527" s="867"/>
      <c r="H527" s="867"/>
      <c r="I527" s="867"/>
      <c r="J527" s="867"/>
      <c r="K527" s="867"/>
      <c r="L527" s="867"/>
      <c r="M527" s="867"/>
      <c r="N527" s="866"/>
      <c r="O527" s="906"/>
      <c r="P527" s="906"/>
      <c r="Q527" s="867"/>
      <c r="R527" s="867"/>
      <c r="S527" s="867"/>
      <c r="T527" s="867"/>
      <c r="U527" s="867"/>
      <c r="V527" s="867"/>
      <c r="W527" s="867"/>
      <c r="X527" s="867"/>
      <c r="Y527" s="867"/>
      <c r="Z527" s="867"/>
      <c r="AA527" s="867"/>
      <c r="AB527" s="867"/>
      <c r="AC527" s="867"/>
      <c r="AD527" s="867"/>
      <c r="AE527" s="867"/>
      <c r="AF527" s="867"/>
      <c r="AG527" s="867"/>
      <c r="AH527" s="874"/>
    </row>
    <row r="528" ht="17.25" customHeight="1">
      <c r="A528" s="867"/>
      <c r="B528" s="867"/>
      <c r="C528" s="867"/>
      <c r="D528" s="867"/>
      <c r="E528" s="866"/>
      <c r="F528" s="866"/>
      <c r="G528" s="867"/>
      <c r="H528" s="867"/>
      <c r="I528" s="867"/>
      <c r="J528" s="867"/>
      <c r="K528" s="867"/>
      <c r="L528" s="867"/>
      <c r="M528" s="867"/>
      <c r="N528" s="866"/>
      <c r="O528" s="906"/>
      <c r="P528" s="906"/>
      <c r="Q528" s="867"/>
      <c r="R528" s="867"/>
      <c r="S528" s="867"/>
      <c r="T528" s="867"/>
      <c r="U528" s="867"/>
      <c r="V528" s="867"/>
      <c r="W528" s="867"/>
      <c r="X528" s="867"/>
      <c r="Y528" s="867"/>
      <c r="Z528" s="867"/>
      <c r="AA528" s="867"/>
      <c r="AB528" s="867"/>
      <c r="AC528" s="867"/>
      <c r="AD528" s="867"/>
      <c r="AE528" s="867"/>
      <c r="AF528" s="867"/>
      <c r="AG528" s="867"/>
      <c r="AH528" s="874"/>
    </row>
    <row r="529" ht="17.25" customHeight="1">
      <c r="A529" s="867"/>
      <c r="B529" s="867"/>
      <c r="C529" s="867"/>
      <c r="D529" s="867"/>
      <c r="E529" s="866"/>
      <c r="F529" s="866"/>
      <c r="G529" s="867"/>
      <c r="H529" s="867"/>
      <c r="I529" s="867"/>
      <c r="J529" s="867"/>
      <c r="K529" s="867"/>
      <c r="L529" s="867"/>
      <c r="M529" s="867"/>
      <c r="N529" s="866"/>
      <c r="O529" s="906"/>
      <c r="P529" s="906"/>
      <c r="Q529" s="867"/>
      <c r="R529" s="867"/>
      <c r="S529" s="867"/>
      <c r="T529" s="867"/>
      <c r="U529" s="867"/>
      <c r="V529" s="867"/>
      <c r="W529" s="867"/>
      <c r="X529" s="867"/>
      <c r="Y529" s="867"/>
      <c r="Z529" s="867"/>
      <c r="AA529" s="867"/>
      <c r="AB529" s="867"/>
      <c r="AC529" s="867"/>
      <c r="AD529" s="867"/>
      <c r="AE529" s="867"/>
      <c r="AF529" s="867"/>
      <c r="AG529" s="867"/>
      <c r="AH529" s="874"/>
    </row>
    <row r="530" ht="17.25" customHeight="1">
      <c r="A530" s="867"/>
      <c r="B530" s="867"/>
      <c r="C530" s="867"/>
      <c r="D530" s="867"/>
      <c r="E530" s="866"/>
      <c r="F530" s="866"/>
      <c r="G530" s="867"/>
      <c r="H530" s="867"/>
      <c r="I530" s="867"/>
      <c r="J530" s="867"/>
      <c r="K530" s="867"/>
      <c r="L530" s="867"/>
      <c r="M530" s="867"/>
      <c r="N530" s="866"/>
      <c r="O530" s="906"/>
      <c r="P530" s="906"/>
      <c r="Q530" s="867"/>
      <c r="R530" s="867"/>
      <c r="S530" s="867"/>
      <c r="T530" s="867"/>
      <c r="U530" s="867"/>
      <c r="V530" s="867"/>
      <c r="W530" s="867"/>
      <c r="X530" s="867"/>
      <c r="Y530" s="867"/>
      <c r="Z530" s="867"/>
      <c r="AA530" s="867"/>
      <c r="AB530" s="867"/>
      <c r="AC530" s="867"/>
      <c r="AD530" s="867"/>
      <c r="AE530" s="867"/>
      <c r="AF530" s="867"/>
      <c r="AG530" s="867"/>
      <c r="AH530" s="874"/>
    </row>
    <row r="531" ht="17.25" customHeight="1">
      <c r="A531" s="867"/>
      <c r="B531" s="867"/>
      <c r="C531" s="867"/>
      <c r="D531" s="867"/>
      <c r="E531" s="866"/>
      <c r="F531" s="866"/>
      <c r="G531" s="867"/>
      <c r="H531" s="867"/>
      <c r="I531" s="867"/>
      <c r="J531" s="867"/>
      <c r="K531" s="867"/>
      <c r="L531" s="867"/>
      <c r="M531" s="867"/>
      <c r="N531" s="866"/>
      <c r="O531" s="906"/>
      <c r="P531" s="906"/>
      <c r="Q531" s="867"/>
      <c r="R531" s="867"/>
      <c r="S531" s="867"/>
      <c r="T531" s="867"/>
      <c r="U531" s="867"/>
      <c r="V531" s="867"/>
      <c r="W531" s="867"/>
      <c r="X531" s="867"/>
      <c r="Y531" s="867"/>
      <c r="Z531" s="867"/>
      <c r="AA531" s="867"/>
      <c r="AB531" s="867"/>
      <c r="AC531" s="867"/>
      <c r="AD531" s="867"/>
      <c r="AE531" s="867"/>
      <c r="AF531" s="867"/>
      <c r="AG531" s="867"/>
      <c r="AH531" s="874"/>
    </row>
    <row r="532" ht="17.25" customHeight="1">
      <c r="A532" s="867"/>
      <c r="B532" s="867"/>
      <c r="C532" s="867"/>
      <c r="D532" s="867"/>
      <c r="E532" s="866"/>
      <c r="F532" s="866"/>
      <c r="G532" s="867"/>
      <c r="H532" s="867"/>
      <c r="I532" s="867"/>
      <c r="J532" s="867"/>
      <c r="K532" s="867"/>
      <c r="L532" s="867"/>
      <c r="M532" s="867"/>
      <c r="N532" s="866"/>
      <c r="O532" s="906"/>
      <c r="P532" s="906"/>
      <c r="Q532" s="867"/>
      <c r="R532" s="867"/>
      <c r="S532" s="867"/>
      <c r="T532" s="867"/>
      <c r="U532" s="867"/>
      <c r="V532" s="867"/>
      <c r="W532" s="867"/>
      <c r="X532" s="867"/>
      <c r="Y532" s="867"/>
      <c r="Z532" s="867"/>
      <c r="AA532" s="867"/>
      <c r="AB532" s="867"/>
      <c r="AC532" s="867"/>
      <c r="AD532" s="867"/>
      <c r="AE532" s="867"/>
      <c r="AF532" s="867"/>
      <c r="AG532" s="867"/>
      <c r="AH532" s="874"/>
    </row>
    <row r="533" ht="17.25" customHeight="1">
      <c r="A533" s="867"/>
      <c r="B533" s="867"/>
      <c r="C533" s="867"/>
      <c r="D533" s="867"/>
      <c r="E533" s="866"/>
      <c r="F533" s="866"/>
      <c r="G533" s="867"/>
      <c r="H533" s="867"/>
      <c r="I533" s="867"/>
      <c r="J533" s="867"/>
      <c r="K533" s="867"/>
      <c r="L533" s="867"/>
      <c r="M533" s="867"/>
      <c r="N533" s="866"/>
      <c r="O533" s="906"/>
      <c r="P533" s="906"/>
      <c r="Q533" s="867"/>
      <c r="R533" s="867"/>
      <c r="S533" s="867"/>
      <c r="T533" s="867"/>
      <c r="U533" s="867"/>
      <c r="V533" s="867"/>
      <c r="W533" s="867"/>
      <c r="X533" s="867"/>
      <c r="Y533" s="867"/>
      <c r="Z533" s="867"/>
      <c r="AA533" s="867"/>
      <c r="AB533" s="867"/>
      <c r="AC533" s="867"/>
      <c r="AD533" s="867"/>
      <c r="AE533" s="867"/>
      <c r="AF533" s="867"/>
      <c r="AG533" s="867"/>
      <c r="AH533" s="874"/>
    </row>
    <row r="534" ht="17.25" customHeight="1">
      <c r="A534" s="867"/>
      <c r="B534" s="867"/>
      <c r="C534" s="867"/>
      <c r="D534" s="867"/>
      <c r="E534" s="866"/>
      <c r="F534" s="866"/>
      <c r="G534" s="867"/>
      <c r="H534" s="867"/>
      <c r="I534" s="867"/>
      <c r="J534" s="867"/>
      <c r="K534" s="867"/>
      <c r="L534" s="867"/>
      <c r="M534" s="867"/>
      <c r="N534" s="866"/>
      <c r="O534" s="906"/>
      <c r="P534" s="906"/>
      <c r="Q534" s="867"/>
      <c r="R534" s="867"/>
      <c r="S534" s="867"/>
      <c r="T534" s="867"/>
      <c r="U534" s="867"/>
      <c r="V534" s="867"/>
      <c r="W534" s="867"/>
      <c r="X534" s="867"/>
      <c r="Y534" s="867"/>
      <c r="Z534" s="867"/>
      <c r="AA534" s="867"/>
      <c r="AB534" s="867"/>
      <c r="AC534" s="867"/>
      <c r="AD534" s="867"/>
      <c r="AE534" s="867"/>
      <c r="AF534" s="867"/>
      <c r="AG534" s="867"/>
      <c r="AH534" s="874"/>
    </row>
    <row r="535" ht="17.25" customHeight="1">
      <c r="A535" s="867"/>
      <c r="B535" s="867"/>
      <c r="C535" s="867"/>
      <c r="D535" s="867"/>
      <c r="E535" s="866"/>
      <c r="F535" s="866"/>
      <c r="G535" s="867"/>
      <c r="H535" s="867"/>
      <c r="I535" s="867"/>
      <c r="J535" s="867"/>
      <c r="K535" s="867"/>
      <c r="L535" s="867"/>
      <c r="M535" s="867"/>
      <c r="N535" s="866"/>
      <c r="O535" s="906"/>
      <c r="P535" s="906"/>
      <c r="Q535" s="867"/>
      <c r="R535" s="867"/>
      <c r="S535" s="867"/>
      <c r="T535" s="867"/>
      <c r="U535" s="867"/>
      <c r="V535" s="867"/>
      <c r="W535" s="867"/>
      <c r="X535" s="867"/>
      <c r="Y535" s="867"/>
      <c r="Z535" s="867"/>
      <c r="AA535" s="867"/>
      <c r="AB535" s="867"/>
      <c r="AC535" s="867"/>
      <c r="AD535" s="867"/>
      <c r="AE535" s="867"/>
      <c r="AF535" s="867"/>
      <c r="AG535" s="867"/>
      <c r="AH535" s="874"/>
    </row>
    <row r="536" ht="17.25" customHeight="1">
      <c r="A536" s="867"/>
      <c r="B536" s="867"/>
      <c r="C536" s="867"/>
      <c r="D536" s="867"/>
      <c r="E536" s="866"/>
      <c r="F536" s="866"/>
      <c r="G536" s="867"/>
      <c r="H536" s="867"/>
      <c r="I536" s="867"/>
      <c r="J536" s="867"/>
      <c r="K536" s="867"/>
      <c r="L536" s="867"/>
      <c r="M536" s="867"/>
      <c r="N536" s="866"/>
      <c r="O536" s="906"/>
      <c r="P536" s="906"/>
      <c r="Q536" s="867"/>
      <c r="R536" s="867"/>
      <c r="S536" s="867"/>
      <c r="T536" s="867"/>
      <c r="U536" s="867"/>
      <c r="V536" s="867"/>
      <c r="W536" s="867"/>
      <c r="X536" s="867"/>
      <c r="Y536" s="867"/>
      <c r="Z536" s="867"/>
      <c r="AA536" s="867"/>
      <c r="AB536" s="867"/>
      <c r="AC536" s="867"/>
      <c r="AD536" s="867"/>
      <c r="AE536" s="867"/>
      <c r="AF536" s="867"/>
      <c r="AG536" s="867"/>
      <c r="AH536" s="874"/>
    </row>
    <row r="537" ht="17.25" customHeight="1">
      <c r="A537" s="867"/>
      <c r="B537" s="867"/>
      <c r="C537" s="867"/>
      <c r="D537" s="867"/>
      <c r="E537" s="866"/>
      <c r="F537" s="866"/>
      <c r="G537" s="867"/>
      <c r="H537" s="867"/>
      <c r="I537" s="867"/>
      <c r="J537" s="867"/>
      <c r="K537" s="867"/>
      <c r="L537" s="867"/>
      <c r="M537" s="867"/>
      <c r="N537" s="866"/>
      <c r="O537" s="906"/>
      <c r="P537" s="906"/>
      <c r="Q537" s="867"/>
      <c r="R537" s="867"/>
      <c r="S537" s="867"/>
      <c r="T537" s="867"/>
      <c r="U537" s="867"/>
      <c r="V537" s="867"/>
      <c r="W537" s="867"/>
      <c r="X537" s="867"/>
      <c r="Y537" s="867"/>
      <c r="Z537" s="867"/>
      <c r="AA537" s="867"/>
      <c r="AB537" s="867"/>
      <c r="AC537" s="867"/>
      <c r="AD537" s="867"/>
      <c r="AE537" s="867"/>
      <c r="AF537" s="867"/>
      <c r="AG537" s="867"/>
      <c r="AH537" s="874"/>
    </row>
    <row r="538" ht="17.25" customHeight="1">
      <c r="A538" s="867"/>
      <c r="B538" s="867"/>
      <c r="C538" s="867"/>
      <c r="D538" s="867"/>
      <c r="E538" s="866"/>
      <c r="F538" s="866"/>
      <c r="G538" s="867"/>
      <c r="H538" s="867"/>
      <c r="I538" s="867"/>
      <c r="J538" s="867"/>
      <c r="K538" s="867"/>
      <c r="L538" s="867"/>
      <c r="M538" s="867"/>
      <c r="N538" s="866"/>
      <c r="O538" s="906"/>
      <c r="P538" s="906"/>
      <c r="Q538" s="867"/>
      <c r="R538" s="867"/>
      <c r="S538" s="867"/>
      <c r="T538" s="867"/>
      <c r="U538" s="867"/>
      <c r="V538" s="867"/>
      <c r="W538" s="867"/>
      <c r="X538" s="867"/>
      <c r="Y538" s="867"/>
      <c r="Z538" s="867"/>
      <c r="AA538" s="867"/>
      <c r="AB538" s="867"/>
      <c r="AC538" s="867"/>
      <c r="AD538" s="867"/>
      <c r="AE538" s="867"/>
      <c r="AF538" s="867"/>
      <c r="AG538" s="867"/>
      <c r="AH538" s="874"/>
    </row>
    <row r="539" ht="17.25" customHeight="1">
      <c r="A539" s="867"/>
      <c r="B539" s="867"/>
      <c r="C539" s="867"/>
      <c r="D539" s="867"/>
      <c r="E539" s="866"/>
      <c r="F539" s="866"/>
      <c r="G539" s="867"/>
      <c r="H539" s="867"/>
      <c r="I539" s="867"/>
      <c r="J539" s="867"/>
      <c r="K539" s="867"/>
      <c r="L539" s="867"/>
      <c r="M539" s="867"/>
      <c r="N539" s="866"/>
      <c r="O539" s="906"/>
      <c r="P539" s="906"/>
      <c r="Q539" s="867"/>
      <c r="R539" s="867"/>
      <c r="S539" s="867"/>
      <c r="T539" s="867"/>
      <c r="U539" s="867"/>
      <c r="V539" s="867"/>
      <c r="W539" s="867"/>
      <c r="X539" s="867"/>
      <c r="Y539" s="867"/>
      <c r="Z539" s="867"/>
      <c r="AA539" s="867"/>
      <c r="AB539" s="867"/>
      <c r="AC539" s="867"/>
      <c r="AD539" s="867"/>
      <c r="AE539" s="867"/>
      <c r="AF539" s="867"/>
      <c r="AG539" s="867"/>
      <c r="AH539" s="874"/>
    </row>
    <row r="540" ht="17.25" customHeight="1">
      <c r="A540" s="867"/>
      <c r="B540" s="867"/>
      <c r="C540" s="867"/>
      <c r="D540" s="867"/>
      <c r="E540" s="866"/>
      <c r="F540" s="866"/>
      <c r="G540" s="867"/>
      <c r="H540" s="867"/>
      <c r="I540" s="867"/>
      <c r="J540" s="867"/>
      <c r="K540" s="867"/>
      <c r="L540" s="867"/>
      <c r="M540" s="867"/>
      <c r="N540" s="866"/>
      <c r="O540" s="906"/>
      <c r="P540" s="906"/>
      <c r="Q540" s="867"/>
      <c r="R540" s="867"/>
      <c r="S540" s="867"/>
      <c r="T540" s="867"/>
      <c r="U540" s="867"/>
      <c r="V540" s="867"/>
      <c r="W540" s="867"/>
      <c r="X540" s="867"/>
      <c r="Y540" s="867"/>
      <c r="Z540" s="867"/>
      <c r="AA540" s="867"/>
      <c r="AB540" s="867"/>
      <c r="AC540" s="867"/>
      <c r="AD540" s="867"/>
      <c r="AE540" s="867"/>
      <c r="AF540" s="867"/>
      <c r="AG540" s="867"/>
      <c r="AH540" s="874"/>
    </row>
    <row r="541" ht="17.25" customHeight="1">
      <c r="A541" s="867"/>
      <c r="B541" s="867"/>
      <c r="C541" s="867"/>
      <c r="D541" s="867"/>
      <c r="E541" s="866"/>
      <c r="F541" s="866"/>
      <c r="G541" s="867"/>
      <c r="H541" s="867"/>
      <c r="I541" s="867"/>
      <c r="J541" s="867"/>
      <c r="K541" s="867"/>
      <c r="L541" s="867"/>
      <c r="M541" s="867"/>
      <c r="N541" s="866"/>
      <c r="O541" s="906"/>
      <c r="P541" s="906"/>
      <c r="Q541" s="867"/>
      <c r="R541" s="867"/>
      <c r="S541" s="867"/>
      <c r="T541" s="867"/>
      <c r="U541" s="867"/>
      <c r="V541" s="867"/>
      <c r="W541" s="867"/>
      <c r="X541" s="867"/>
      <c r="Y541" s="867"/>
      <c r="Z541" s="867"/>
      <c r="AA541" s="867"/>
      <c r="AB541" s="867"/>
      <c r="AC541" s="867"/>
      <c r="AD541" s="867"/>
      <c r="AE541" s="867"/>
      <c r="AF541" s="867"/>
      <c r="AG541" s="867"/>
      <c r="AH541" s="874"/>
    </row>
    <row r="542" ht="17.25" customHeight="1">
      <c r="A542" s="867"/>
      <c r="B542" s="867"/>
      <c r="C542" s="867"/>
      <c r="D542" s="867"/>
      <c r="E542" s="866"/>
      <c r="F542" s="866"/>
      <c r="G542" s="867"/>
      <c r="H542" s="867"/>
      <c r="I542" s="867"/>
      <c r="J542" s="867"/>
      <c r="K542" s="867"/>
      <c r="L542" s="867"/>
      <c r="M542" s="867"/>
      <c r="N542" s="866"/>
      <c r="O542" s="906"/>
      <c r="P542" s="906"/>
      <c r="Q542" s="867"/>
      <c r="R542" s="867"/>
      <c r="S542" s="867"/>
      <c r="T542" s="867"/>
      <c r="U542" s="867"/>
      <c r="V542" s="867"/>
      <c r="W542" s="867"/>
      <c r="X542" s="867"/>
      <c r="Y542" s="867"/>
      <c r="Z542" s="867"/>
      <c r="AA542" s="867"/>
      <c r="AB542" s="867"/>
      <c r="AC542" s="867"/>
      <c r="AD542" s="867"/>
      <c r="AE542" s="867"/>
      <c r="AF542" s="867"/>
      <c r="AG542" s="867"/>
      <c r="AH542" s="874"/>
    </row>
    <row r="543" ht="17.25" customHeight="1">
      <c r="A543" s="867"/>
      <c r="B543" s="867"/>
      <c r="C543" s="867"/>
      <c r="D543" s="867"/>
      <c r="E543" s="866"/>
      <c r="F543" s="866"/>
      <c r="G543" s="867"/>
      <c r="H543" s="867"/>
      <c r="I543" s="867"/>
      <c r="J543" s="867"/>
      <c r="K543" s="867"/>
      <c r="L543" s="867"/>
      <c r="M543" s="867"/>
      <c r="N543" s="866"/>
      <c r="O543" s="906"/>
      <c r="P543" s="906"/>
      <c r="Q543" s="867"/>
      <c r="R543" s="867"/>
      <c r="S543" s="867"/>
      <c r="T543" s="867"/>
      <c r="U543" s="867"/>
      <c r="V543" s="867"/>
      <c r="W543" s="867"/>
      <c r="X543" s="867"/>
      <c r="Y543" s="867"/>
      <c r="Z543" s="867"/>
      <c r="AA543" s="867"/>
      <c r="AB543" s="867"/>
      <c r="AC543" s="867"/>
      <c r="AD543" s="867"/>
      <c r="AE543" s="867"/>
      <c r="AF543" s="867"/>
      <c r="AG543" s="867"/>
      <c r="AH543" s="874"/>
    </row>
    <row r="544" ht="17.25" customHeight="1">
      <c r="A544" s="867"/>
      <c r="B544" s="867"/>
      <c r="C544" s="867"/>
      <c r="D544" s="867"/>
      <c r="E544" s="866"/>
      <c r="F544" s="866"/>
      <c r="G544" s="867"/>
      <c r="H544" s="867"/>
      <c r="I544" s="867"/>
      <c r="J544" s="867"/>
      <c r="K544" s="867"/>
      <c r="L544" s="867"/>
      <c r="M544" s="867"/>
      <c r="N544" s="866"/>
      <c r="O544" s="906"/>
      <c r="P544" s="906"/>
      <c r="Q544" s="867"/>
      <c r="R544" s="867"/>
      <c r="S544" s="867"/>
      <c r="T544" s="867"/>
      <c r="U544" s="867"/>
      <c r="V544" s="867"/>
      <c r="W544" s="867"/>
      <c r="X544" s="867"/>
      <c r="Y544" s="867"/>
      <c r="Z544" s="867"/>
      <c r="AA544" s="867"/>
      <c r="AB544" s="867"/>
      <c r="AC544" s="867"/>
      <c r="AD544" s="867"/>
      <c r="AE544" s="867"/>
      <c r="AF544" s="867"/>
      <c r="AG544" s="867"/>
      <c r="AH544" s="874"/>
    </row>
    <row r="545" ht="17.25" customHeight="1">
      <c r="A545" s="867"/>
      <c r="B545" s="867"/>
      <c r="C545" s="867"/>
      <c r="D545" s="867"/>
      <c r="E545" s="866"/>
      <c r="F545" s="866"/>
      <c r="G545" s="867"/>
      <c r="H545" s="867"/>
      <c r="I545" s="867"/>
      <c r="J545" s="867"/>
      <c r="K545" s="867"/>
      <c r="L545" s="867"/>
      <c r="M545" s="867"/>
      <c r="N545" s="866"/>
      <c r="O545" s="906"/>
      <c r="P545" s="906"/>
      <c r="Q545" s="867"/>
      <c r="R545" s="867"/>
      <c r="S545" s="867"/>
      <c r="T545" s="867"/>
      <c r="U545" s="867"/>
      <c r="V545" s="867"/>
      <c r="W545" s="867"/>
      <c r="X545" s="867"/>
      <c r="Y545" s="867"/>
      <c r="Z545" s="867"/>
      <c r="AA545" s="867"/>
      <c r="AB545" s="867"/>
      <c r="AC545" s="867"/>
      <c r="AD545" s="867"/>
      <c r="AE545" s="867"/>
      <c r="AF545" s="867"/>
      <c r="AG545" s="867"/>
      <c r="AH545" s="874"/>
    </row>
    <row r="546" ht="17.25" customHeight="1">
      <c r="A546" s="867"/>
      <c r="B546" s="867"/>
      <c r="C546" s="867"/>
      <c r="D546" s="867"/>
      <c r="E546" s="866"/>
      <c r="F546" s="866"/>
      <c r="G546" s="867"/>
      <c r="H546" s="867"/>
      <c r="I546" s="867"/>
      <c r="J546" s="867"/>
      <c r="K546" s="867"/>
      <c r="L546" s="867"/>
      <c r="M546" s="867"/>
      <c r="N546" s="866"/>
      <c r="O546" s="906"/>
      <c r="P546" s="906"/>
      <c r="Q546" s="867"/>
      <c r="R546" s="867"/>
      <c r="S546" s="867"/>
      <c r="T546" s="867"/>
      <c r="U546" s="867"/>
      <c r="V546" s="867"/>
      <c r="W546" s="867"/>
      <c r="X546" s="867"/>
      <c r="Y546" s="867"/>
      <c r="Z546" s="867"/>
      <c r="AA546" s="867"/>
      <c r="AB546" s="867"/>
      <c r="AC546" s="867"/>
      <c r="AD546" s="867"/>
      <c r="AE546" s="867"/>
      <c r="AF546" s="867"/>
      <c r="AG546" s="867"/>
      <c r="AH546" s="874"/>
    </row>
    <row r="547" ht="17.25" customHeight="1">
      <c r="A547" s="867"/>
      <c r="B547" s="867"/>
      <c r="C547" s="867"/>
      <c r="D547" s="867"/>
      <c r="E547" s="866"/>
      <c r="F547" s="866"/>
      <c r="G547" s="867"/>
      <c r="H547" s="867"/>
      <c r="I547" s="867"/>
      <c r="J547" s="867"/>
      <c r="K547" s="867"/>
      <c r="L547" s="867"/>
      <c r="M547" s="867"/>
      <c r="N547" s="866"/>
      <c r="O547" s="906"/>
      <c r="P547" s="906"/>
      <c r="Q547" s="867"/>
      <c r="R547" s="867"/>
      <c r="S547" s="867"/>
      <c r="T547" s="867"/>
      <c r="U547" s="867"/>
      <c r="V547" s="867"/>
      <c r="W547" s="867"/>
      <c r="X547" s="867"/>
      <c r="Y547" s="867"/>
      <c r="Z547" s="867"/>
      <c r="AA547" s="867"/>
      <c r="AB547" s="867"/>
      <c r="AC547" s="867"/>
      <c r="AD547" s="867"/>
      <c r="AE547" s="867"/>
      <c r="AF547" s="867"/>
      <c r="AG547" s="867"/>
      <c r="AH547" s="874"/>
    </row>
    <row r="548" ht="17.25" customHeight="1">
      <c r="A548" s="867"/>
      <c r="B548" s="867"/>
      <c r="C548" s="867"/>
      <c r="D548" s="867"/>
      <c r="E548" s="866"/>
      <c r="F548" s="866"/>
      <c r="G548" s="867"/>
      <c r="H548" s="867"/>
      <c r="I548" s="867"/>
      <c r="J548" s="867"/>
      <c r="K548" s="867"/>
      <c r="L548" s="867"/>
      <c r="M548" s="867"/>
      <c r="N548" s="866"/>
      <c r="O548" s="906"/>
      <c r="P548" s="906"/>
      <c r="Q548" s="867"/>
      <c r="R548" s="867"/>
      <c r="S548" s="867"/>
      <c r="T548" s="867"/>
      <c r="U548" s="867"/>
      <c r="V548" s="867"/>
      <c r="W548" s="867"/>
      <c r="X548" s="867"/>
      <c r="Y548" s="867"/>
      <c r="Z548" s="867"/>
      <c r="AA548" s="867"/>
      <c r="AB548" s="867"/>
      <c r="AC548" s="867"/>
      <c r="AD548" s="867"/>
      <c r="AE548" s="867"/>
      <c r="AF548" s="867"/>
      <c r="AG548" s="867"/>
      <c r="AH548" s="874"/>
    </row>
    <row r="549" ht="17.25" customHeight="1">
      <c r="A549" s="867"/>
      <c r="B549" s="867"/>
      <c r="C549" s="867"/>
      <c r="D549" s="867"/>
      <c r="E549" s="866"/>
      <c r="F549" s="866"/>
      <c r="G549" s="867"/>
      <c r="H549" s="867"/>
      <c r="I549" s="867"/>
      <c r="J549" s="867"/>
      <c r="K549" s="867"/>
      <c r="L549" s="867"/>
      <c r="M549" s="867"/>
      <c r="N549" s="866"/>
      <c r="O549" s="906"/>
      <c r="P549" s="906"/>
      <c r="Q549" s="867"/>
      <c r="R549" s="867"/>
      <c r="S549" s="867"/>
      <c r="T549" s="867"/>
      <c r="U549" s="867"/>
      <c r="V549" s="867"/>
      <c r="W549" s="867"/>
      <c r="X549" s="867"/>
      <c r="Y549" s="867"/>
      <c r="Z549" s="867"/>
      <c r="AA549" s="867"/>
      <c r="AB549" s="867"/>
      <c r="AC549" s="867"/>
      <c r="AD549" s="867"/>
      <c r="AE549" s="867"/>
      <c r="AF549" s="867"/>
      <c r="AG549" s="867"/>
      <c r="AH549" s="874"/>
    </row>
    <row r="550" ht="17.25" customHeight="1">
      <c r="A550" s="867"/>
      <c r="B550" s="867"/>
      <c r="C550" s="867"/>
      <c r="D550" s="867"/>
      <c r="E550" s="866"/>
      <c r="F550" s="866"/>
      <c r="G550" s="867"/>
      <c r="H550" s="867"/>
      <c r="I550" s="867"/>
      <c r="J550" s="867"/>
      <c r="K550" s="867"/>
      <c r="L550" s="867"/>
      <c r="M550" s="867"/>
      <c r="N550" s="866"/>
      <c r="O550" s="906"/>
      <c r="P550" s="906"/>
      <c r="Q550" s="867"/>
      <c r="R550" s="867"/>
      <c r="S550" s="867"/>
      <c r="T550" s="867"/>
      <c r="U550" s="867"/>
      <c r="V550" s="867"/>
      <c r="W550" s="867"/>
      <c r="X550" s="867"/>
      <c r="Y550" s="867"/>
      <c r="Z550" s="867"/>
      <c r="AA550" s="867"/>
      <c r="AB550" s="867"/>
      <c r="AC550" s="867"/>
      <c r="AD550" s="867"/>
      <c r="AE550" s="867"/>
      <c r="AF550" s="867"/>
      <c r="AG550" s="867"/>
      <c r="AH550" s="874"/>
    </row>
    <row r="551" ht="17.25" customHeight="1">
      <c r="A551" s="867"/>
      <c r="B551" s="867"/>
      <c r="C551" s="867"/>
      <c r="D551" s="867"/>
      <c r="E551" s="866"/>
      <c r="F551" s="866"/>
      <c r="G551" s="867"/>
      <c r="H551" s="867"/>
      <c r="I551" s="867"/>
      <c r="J551" s="867"/>
      <c r="K551" s="867"/>
      <c r="L551" s="867"/>
      <c r="M551" s="867"/>
      <c r="N551" s="866"/>
      <c r="O551" s="906"/>
      <c r="P551" s="906"/>
      <c r="Q551" s="867"/>
      <c r="R551" s="867"/>
      <c r="S551" s="867"/>
      <c r="T551" s="867"/>
      <c r="U551" s="867"/>
      <c r="V551" s="867"/>
      <c r="W551" s="867"/>
      <c r="X551" s="867"/>
      <c r="Y551" s="867"/>
      <c r="Z551" s="867"/>
      <c r="AA551" s="867"/>
      <c r="AB551" s="867"/>
      <c r="AC551" s="867"/>
      <c r="AD551" s="867"/>
      <c r="AE551" s="867"/>
      <c r="AF551" s="867"/>
      <c r="AG551" s="867"/>
      <c r="AH551" s="874"/>
    </row>
    <row r="552" ht="17.25" customHeight="1">
      <c r="A552" s="867"/>
      <c r="B552" s="867"/>
      <c r="C552" s="867"/>
      <c r="D552" s="867"/>
      <c r="E552" s="866"/>
      <c r="F552" s="866"/>
      <c r="G552" s="867"/>
      <c r="H552" s="867"/>
      <c r="I552" s="867"/>
      <c r="J552" s="867"/>
      <c r="K552" s="867"/>
      <c r="L552" s="867"/>
      <c r="M552" s="867"/>
      <c r="N552" s="866"/>
      <c r="O552" s="906"/>
      <c r="P552" s="906"/>
      <c r="Q552" s="867"/>
      <c r="R552" s="867"/>
      <c r="S552" s="867"/>
      <c r="T552" s="867"/>
      <c r="U552" s="867"/>
      <c r="V552" s="867"/>
      <c r="W552" s="867"/>
      <c r="X552" s="867"/>
      <c r="Y552" s="867"/>
      <c r="Z552" s="867"/>
      <c r="AA552" s="867"/>
      <c r="AB552" s="867"/>
      <c r="AC552" s="867"/>
      <c r="AD552" s="867"/>
      <c r="AE552" s="867"/>
      <c r="AF552" s="867"/>
      <c r="AG552" s="867"/>
      <c r="AH552" s="874"/>
    </row>
    <row r="553" ht="17.25" customHeight="1">
      <c r="A553" s="867"/>
      <c r="B553" s="867"/>
      <c r="C553" s="867"/>
      <c r="D553" s="867"/>
      <c r="E553" s="866"/>
      <c r="F553" s="866"/>
      <c r="G553" s="867"/>
      <c r="H553" s="867"/>
      <c r="I553" s="867"/>
      <c r="J553" s="867"/>
      <c r="K553" s="867"/>
      <c r="L553" s="867"/>
      <c r="M553" s="867"/>
      <c r="N553" s="866"/>
      <c r="O553" s="906"/>
      <c r="P553" s="906"/>
      <c r="Q553" s="867"/>
      <c r="R553" s="867"/>
      <c r="S553" s="867"/>
      <c r="T553" s="867"/>
      <c r="U553" s="867"/>
      <c r="V553" s="867"/>
      <c r="W553" s="867"/>
      <c r="X553" s="867"/>
      <c r="Y553" s="867"/>
      <c r="Z553" s="867"/>
      <c r="AA553" s="867"/>
      <c r="AB553" s="867"/>
      <c r="AC553" s="867"/>
      <c r="AD553" s="867"/>
      <c r="AE553" s="867"/>
      <c r="AF553" s="867"/>
      <c r="AG553" s="867"/>
      <c r="AH553" s="874"/>
    </row>
    <row r="554" ht="17.25" customHeight="1">
      <c r="A554" s="867"/>
      <c r="B554" s="867"/>
      <c r="C554" s="867"/>
      <c r="D554" s="867"/>
      <c r="E554" s="866"/>
      <c r="F554" s="866"/>
      <c r="G554" s="867"/>
      <c r="H554" s="867"/>
      <c r="I554" s="867"/>
      <c r="J554" s="867"/>
      <c r="K554" s="867"/>
      <c r="L554" s="867"/>
      <c r="M554" s="867"/>
      <c r="N554" s="866"/>
      <c r="O554" s="906"/>
      <c r="P554" s="906"/>
      <c r="Q554" s="867"/>
      <c r="R554" s="867"/>
      <c r="S554" s="867"/>
      <c r="T554" s="867"/>
      <c r="U554" s="867"/>
      <c r="V554" s="867"/>
      <c r="W554" s="867"/>
      <c r="X554" s="867"/>
      <c r="Y554" s="867"/>
      <c r="Z554" s="867"/>
      <c r="AA554" s="867"/>
      <c r="AB554" s="867"/>
      <c r="AC554" s="867"/>
      <c r="AD554" s="867"/>
      <c r="AE554" s="867"/>
      <c r="AF554" s="867"/>
      <c r="AG554" s="867"/>
      <c r="AH554" s="874"/>
    </row>
    <row r="555" ht="17.25" customHeight="1">
      <c r="A555" s="867"/>
      <c r="B555" s="867"/>
      <c r="C555" s="867"/>
      <c r="D555" s="867"/>
      <c r="E555" s="866"/>
      <c r="F555" s="866"/>
      <c r="G555" s="867"/>
      <c r="H555" s="867"/>
      <c r="I555" s="867"/>
      <c r="J555" s="867"/>
      <c r="K555" s="867"/>
      <c r="L555" s="867"/>
      <c r="M555" s="867"/>
      <c r="N555" s="866"/>
      <c r="O555" s="906"/>
      <c r="P555" s="906"/>
      <c r="Q555" s="867"/>
      <c r="R555" s="867"/>
      <c r="S555" s="867"/>
      <c r="T555" s="867"/>
      <c r="U555" s="867"/>
      <c r="V555" s="867"/>
      <c r="W555" s="867"/>
      <c r="X555" s="867"/>
      <c r="Y555" s="867"/>
      <c r="Z555" s="867"/>
      <c r="AA555" s="867"/>
      <c r="AB555" s="867"/>
      <c r="AC555" s="867"/>
      <c r="AD555" s="867"/>
      <c r="AE555" s="867"/>
      <c r="AF555" s="867"/>
      <c r="AG555" s="867"/>
      <c r="AH555" s="874"/>
    </row>
    <row r="556" ht="17.25" customHeight="1">
      <c r="A556" s="867"/>
      <c r="B556" s="867"/>
      <c r="C556" s="867"/>
      <c r="D556" s="867"/>
      <c r="E556" s="866"/>
      <c r="F556" s="866"/>
      <c r="G556" s="867"/>
      <c r="H556" s="867"/>
      <c r="I556" s="867"/>
      <c r="J556" s="867"/>
      <c r="K556" s="867"/>
      <c r="L556" s="867"/>
      <c r="M556" s="867"/>
      <c r="N556" s="866"/>
      <c r="O556" s="906"/>
      <c r="P556" s="906"/>
      <c r="Q556" s="867"/>
      <c r="R556" s="867"/>
      <c r="S556" s="867"/>
      <c r="T556" s="867"/>
      <c r="U556" s="867"/>
      <c r="V556" s="867"/>
      <c r="W556" s="867"/>
      <c r="X556" s="867"/>
      <c r="Y556" s="867"/>
      <c r="Z556" s="867"/>
      <c r="AA556" s="867"/>
      <c r="AB556" s="867"/>
      <c r="AC556" s="867"/>
      <c r="AD556" s="867"/>
      <c r="AE556" s="867"/>
      <c r="AF556" s="867"/>
      <c r="AG556" s="867"/>
      <c r="AH556" s="874"/>
    </row>
    <row r="557" ht="17.25" customHeight="1">
      <c r="A557" s="867"/>
      <c r="B557" s="867"/>
      <c r="C557" s="867"/>
      <c r="D557" s="867"/>
      <c r="E557" s="866"/>
      <c r="F557" s="866"/>
      <c r="G557" s="867"/>
      <c r="H557" s="867"/>
      <c r="I557" s="867"/>
      <c r="J557" s="867"/>
      <c r="K557" s="867"/>
      <c r="L557" s="867"/>
      <c r="M557" s="867"/>
      <c r="N557" s="866"/>
      <c r="O557" s="906"/>
      <c r="P557" s="906"/>
      <c r="Q557" s="867"/>
      <c r="R557" s="867"/>
      <c r="S557" s="867"/>
      <c r="T557" s="867"/>
      <c r="U557" s="867"/>
      <c r="V557" s="867"/>
      <c r="W557" s="867"/>
      <c r="X557" s="867"/>
      <c r="Y557" s="867"/>
      <c r="Z557" s="867"/>
      <c r="AA557" s="867"/>
      <c r="AB557" s="867"/>
      <c r="AC557" s="867"/>
      <c r="AD557" s="867"/>
      <c r="AE557" s="867"/>
      <c r="AF557" s="867"/>
      <c r="AG557" s="867"/>
      <c r="AH557" s="874"/>
    </row>
    <row r="558" ht="17.25" customHeight="1">
      <c r="A558" s="867"/>
      <c r="B558" s="867"/>
      <c r="C558" s="867"/>
      <c r="D558" s="867"/>
      <c r="E558" s="866"/>
      <c r="F558" s="866"/>
      <c r="G558" s="867"/>
      <c r="H558" s="867"/>
      <c r="I558" s="867"/>
      <c r="J558" s="867"/>
      <c r="K558" s="867"/>
      <c r="L558" s="867"/>
      <c r="M558" s="867"/>
      <c r="N558" s="866"/>
      <c r="O558" s="906"/>
      <c r="P558" s="906"/>
      <c r="Q558" s="867"/>
      <c r="R558" s="867"/>
      <c r="S558" s="867"/>
      <c r="T558" s="867"/>
      <c r="U558" s="867"/>
      <c r="V558" s="867"/>
      <c r="W558" s="867"/>
      <c r="X558" s="867"/>
      <c r="Y558" s="867"/>
      <c r="Z558" s="867"/>
      <c r="AA558" s="867"/>
      <c r="AB558" s="867"/>
      <c r="AC558" s="867"/>
      <c r="AD558" s="867"/>
      <c r="AE558" s="867"/>
      <c r="AF558" s="867"/>
      <c r="AG558" s="867"/>
      <c r="AH558" s="874"/>
    </row>
    <row r="559" ht="17.25" customHeight="1">
      <c r="A559" s="867"/>
      <c r="B559" s="867"/>
      <c r="C559" s="867"/>
      <c r="D559" s="867"/>
      <c r="E559" s="866"/>
      <c r="F559" s="866"/>
      <c r="G559" s="867"/>
      <c r="H559" s="867"/>
      <c r="I559" s="867"/>
      <c r="J559" s="867"/>
      <c r="K559" s="867"/>
      <c r="L559" s="867"/>
      <c r="M559" s="867"/>
      <c r="N559" s="866"/>
      <c r="O559" s="906"/>
      <c r="P559" s="906"/>
      <c r="Q559" s="867"/>
      <c r="R559" s="867"/>
      <c r="S559" s="867"/>
      <c r="T559" s="867"/>
      <c r="U559" s="867"/>
      <c r="V559" s="867"/>
      <c r="W559" s="867"/>
      <c r="X559" s="867"/>
      <c r="Y559" s="867"/>
      <c r="Z559" s="867"/>
      <c r="AA559" s="867"/>
      <c r="AB559" s="867"/>
      <c r="AC559" s="867"/>
      <c r="AD559" s="867"/>
      <c r="AE559" s="867"/>
      <c r="AF559" s="867"/>
      <c r="AG559" s="867"/>
      <c r="AH559" s="874"/>
    </row>
    <row r="560" ht="17.25" customHeight="1">
      <c r="A560" s="867"/>
      <c r="B560" s="867"/>
      <c r="C560" s="867"/>
      <c r="D560" s="867"/>
      <c r="E560" s="866"/>
      <c r="F560" s="866"/>
      <c r="G560" s="867"/>
      <c r="H560" s="867"/>
      <c r="I560" s="867"/>
      <c r="J560" s="867"/>
      <c r="K560" s="867"/>
      <c r="L560" s="867"/>
      <c r="M560" s="867"/>
      <c r="N560" s="866"/>
      <c r="O560" s="906"/>
      <c r="P560" s="906"/>
      <c r="Q560" s="867"/>
      <c r="R560" s="867"/>
      <c r="S560" s="867"/>
      <c r="T560" s="867"/>
      <c r="U560" s="867"/>
      <c r="V560" s="867"/>
      <c r="W560" s="867"/>
      <c r="X560" s="867"/>
      <c r="Y560" s="867"/>
      <c r="Z560" s="867"/>
      <c r="AA560" s="867"/>
      <c r="AB560" s="867"/>
      <c r="AC560" s="867"/>
      <c r="AD560" s="867"/>
      <c r="AE560" s="867"/>
      <c r="AF560" s="867"/>
      <c r="AG560" s="867"/>
      <c r="AH560" s="874"/>
    </row>
    <row r="561" ht="17.25" customHeight="1">
      <c r="A561" s="867"/>
      <c r="B561" s="867"/>
      <c r="C561" s="867"/>
      <c r="D561" s="867"/>
      <c r="E561" s="866"/>
      <c r="F561" s="866"/>
      <c r="G561" s="867"/>
      <c r="H561" s="867"/>
      <c r="I561" s="867"/>
      <c r="J561" s="867"/>
      <c r="K561" s="867"/>
      <c r="L561" s="867"/>
      <c r="M561" s="867"/>
      <c r="N561" s="866"/>
      <c r="O561" s="906"/>
      <c r="P561" s="906"/>
      <c r="Q561" s="867"/>
      <c r="R561" s="867"/>
      <c r="S561" s="867"/>
      <c r="T561" s="867"/>
      <c r="U561" s="867"/>
      <c r="V561" s="867"/>
      <c r="W561" s="867"/>
      <c r="X561" s="867"/>
      <c r="Y561" s="867"/>
      <c r="Z561" s="867"/>
      <c r="AA561" s="867"/>
      <c r="AB561" s="867"/>
      <c r="AC561" s="867"/>
      <c r="AD561" s="867"/>
      <c r="AE561" s="867"/>
      <c r="AF561" s="867"/>
      <c r="AG561" s="867"/>
      <c r="AH561" s="874"/>
    </row>
    <row r="562" ht="17.25" customHeight="1">
      <c r="A562" s="867"/>
      <c r="B562" s="867"/>
      <c r="C562" s="867"/>
      <c r="D562" s="867"/>
      <c r="E562" s="866"/>
      <c r="F562" s="866"/>
      <c r="G562" s="867"/>
      <c r="H562" s="867"/>
      <c r="I562" s="867"/>
      <c r="J562" s="867"/>
      <c r="K562" s="867"/>
      <c r="L562" s="867"/>
      <c r="M562" s="867"/>
      <c r="N562" s="866"/>
      <c r="O562" s="906"/>
      <c r="P562" s="906"/>
      <c r="Q562" s="867"/>
      <c r="R562" s="867"/>
      <c r="S562" s="867"/>
      <c r="T562" s="867"/>
      <c r="U562" s="867"/>
      <c r="V562" s="867"/>
      <c r="W562" s="867"/>
      <c r="X562" s="867"/>
      <c r="Y562" s="867"/>
      <c r="Z562" s="867"/>
      <c r="AA562" s="867"/>
      <c r="AB562" s="867"/>
      <c r="AC562" s="867"/>
      <c r="AD562" s="867"/>
      <c r="AE562" s="867"/>
      <c r="AF562" s="867"/>
      <c r="AG562" s="867"/>
      <c r="AH562" s="874"/>
    </row>
    <row r="563" ht="17.25" customHeight="1">
      <c r="A563" s="867"/>
      <c r="B563" s="867"/>
      <c r="C563" s="867"/>
      <c r="D563" s="867"/>
      <c r="E563" s="866"/>
      <c r="F563" s="866"/>
      <c r="G563" s="867"/>
      <c r="H563" s="867"/>
      <c r="I563" s="867"/>
      <c r="J563" s="867"/>
      <c r="K563" s="867"/>
      <c r="L563" s="867"/>
      <c r="M563" s="867"/>
      <c r="N563" s="866"/>
      <c r="O563" s="906"/>
      <c r="P563" s="906"/>
      <c r="Q563" s="867"/>
      <c r="R563" s="867"/>
      <c r="S563" s="867"/>
      <c r="T563" s="867"/>
      <c r="U563" s="867"/>
      <c r="V563" s="867"/>
      <c r="W563" s="867"/>
      <c r="X563" s="867"/>
      <c r="Y563" s="867"/>
      <c r="Z563" s="867"/>
      <c r="AA563" s="867"/>
      <c r="AB563" s="867"/>
      <c r="AC563" s="867"/>
      <c r="AD563" s="867"/>
      <c r="AE563" s="867"/>
      <c r="AF563" s="867"/>
      <c r="AG563" s="867"/>
      <c r="AH563" s="874"/>
    </row>
    <row r="564" ht="17.25" customHeight="1">
      <c r="A564" s="867"/>
      <c r="B564" s="867"/>
      <c r="C564" s="867"/>
      <c r="D564" s="867"/>
      <c r="E564" s="866"/>
      <c r="F564" s="866"/>
      <c r="G564" s="867"/>
      <c r="H564" s="867"/>
      <c r="I564" s="867"/>
      <c r="J564" s="867"/>
      <c r="K564" s="867"/>
      <c r="L564" s="867"/>
      <c r="M564" s="867"/>
      <c r="N564" s="866"/>
      <c r="O564" s="906"/>
      <c r="P564" s="906"/>
      <c r="Q564" s="867"/>
      <c r="R564" s="867"/>
      <c r="S564" s="867"/>
      <c r="T564" s="867"/>
      <c r="U564" s="867"/>
      <c r="V564" s="867"/>
      <c r="W564" s="867"/>
      <c r="X564" s="867"/>
      <c r="Y564" s="867"/>
      <c r="Z564" s="867"/>
      <c r="AA564" s="867"/>
      <c r="AB564" s="867"/>
      <c r="AC564" s="867"/>
      <c r="AD564" s="867"/>
      <c r="AE564" s="867"/>
      <c r="AF564" s="867"/>
      <c r="AG564" s="867"/>
      <c r="AH564" s="874"/>
    </row>
    <row r="565" ht="17.25" customHeight="1">
      <c r="A565" s="867"/>
      <c r="B565" s="867"/>
      <c r="C565" s="867"/>
      <c r="D565" s="867"/>
      <c r="E565" s="866"/>
      <c r="F565" s="866"/>
      <c r="G565" s="867"/>
      <c r="H565" s="867"/>
      <c r="I565" s="867"/>
      <c r="J565" s="867"/>
      <c r="K565" s="867"/>
      <c r="L565" s="867"/>
      <c r="M565" s="867"/>
      <c r="N565" s="866"/>
      <c r="O565" s="906"/>
      <c r="P565" s="906"/>
      <c r="Q565" s="867"/>
      <c r="R565" s="867"/>
      <c r="S565" s="867"/>
      <c r="T565" s="867"/>
      <c r="U565" s="867"/>
      <c r="V565" s="867"/>
      <c r="W565" s="867"/>
      <c r="X565" s="867"/>
      <c r="Y565" s="867"/>
      <c r="Z565" s="867"/>
      <c r="AA565" s="867"/>
      <c r="AB565" s="867"/>
      <c r="AC565" s="867"/>
      <c r="AD565" s="867"/>
      <c r="AE565" s="867"/>
      <c r="AF565" s="867"/>
      <c r="AG565" s="867"/>
      <c r="AH565" s="874"/>
    </row>
    <row r="566" ht="17.25" customHeight="1">
      <c r="A566" s="867"/>
      <c r="B566" s="867"/>
      <c r="C566" s="867"/>
      <c r="D566" s="867"/>
      <c r="E566" s="866"/>
      <c r="F566" s="866"/>
      <c r="G566" s="867"/>
      <c r="H566" s="867"/>
      <c r="I566" s="867"/>
      <c r="J566" s="867"/>
      <c r="K566" s="867"/>
      <c r="L566" s="867"/>
      <c r="M566" s="867"/>
      <c r="N566" s="866"/>
      <c r="O566" s="906"/>
      <c r="P566" s="906"/>
      <c r="Q566" s="867"/>
      <c r="R566" s="867"/>
      <c r="S566" s="867"/>
      <c r="T566" s="867"/>
      <c r="U566" s="867"/>
      <c r="V566" s="867"/>
      <c r="W566" s="867"/>
      <c r="X566" s="867"/>
      <c r="Y566" s="867"/>
      <c r="Z566" s="867"/>
      <c r="AA566" s="867"/>
      <c r="AB566" s="867"/>
      <c r="AC566" s="867"/>
      <c r="AD566" s="867"/>
      <c r="AE566" s="867"/>
      <c r="AF566" s="867"/>
      <c r="AG566" s="867"/>
      <c r="AH566" s="874"/>
    </row>
    <row r="567" ht="17.25" customHeight="1">
      <c r="A567" s="867"/>
      <c r="B567" s="867"/>
      <c r="C567" s="867"/>
      <c r="D567" s="867"/>
      <c r="E567" s="866"/>
      <c r="F567" s="866"/>
      <c r="G567" s="867"/>
      <c r="H567" s="867"/>
      <c r="I567" s="867"/>
      <c r="J567" s="867"/>
      <c r="K567" s="867"/>
      <c r="L567" s="867"/>
      <c r="M567" s="867"/>
      <c r="N567" s="866"/>
      <c r="O567" s="906"/>
      <c r="P567" s="906"/>
      <c r="Q567" s="867"/>
      <c r="R567" s="867"/>
      <c r="S567" s="867"/>
      <c r="T567" s="867"/>
      <c r="U567" s="867"/>
      <c r="V567" s="867"/>
      <c r="W567" s="867"/>
      <c r="X567" s="867"/>
      <c r="Y567" s="867"/>
      <c r="Z567" s="867"/>
      <c r="AA567" s="867"/>
      <c r="AB567" s="867"/>
      <c r="AC567" s="867"/>
      <c r="AD567" s="867"/>
      <c r="AE567" s="867"/>
      <c r="AF567" s="867"/>
      <c r="AG567" s="867"/>
      <c r="AH567" s="874"/>
    </row>
    <row r="568" ht="17.25" customHeight="1">
      <c r="A568" s="867"/>
      <c r="B568" s="867"/>
      <c r="C568" s="867"/>
      <c r="D568" s="867"/>
      <c r="E568" s="866"/>
      <c r="F568" s="866"/>
      <c r="G568" s="867"/>
      <c r="H568" s="867"/>
      <c r="I568" s="867"/>
      <c r="J568" s="867"/>
      <c r="K568" s="867"/>
      <c r="L568" s="867"/>
      <c r="M568" s="867"/>
      <c r="N568" s="866"/>
      <c r="O568" s="906"/>
      <c r="P568" s="906"/>
      <c r="Q568" s="867"/>
      <c r="R568" s="867"/>
      <c r="S568" s="867"/>
      <c r="T568" s="867"/>
      <c r="U568" s="867"/>
      <c r="V568" s="867"/>
      <c r="W568" s="867"/>
      <c r="X568" s="867"/>
      <c r="Y568" s="867"/>
      <c r="Z568" s="867"/>
      <c r="AA568" s="867"/>
      <c r="AB568" s="867"/>
      <c r="AC568" s="867"/>
      <c r="AD568" s="867"/>
      <c r="AE568" s="867"/>
      <c r="AF568" s="867"/>
      <c r="AG568" s="867"/>
      <c r="AH568" s="874"/>
    </row>
    <row r="569" ht="17.25" customHeight="1">
      <c r="A569" s="867"/>
      <c r="B569" s="867"/>
      <c r="C569" s="867"/>
      <c r="D569" s="867"/>
      <c r="E569" s="866"/>
      <c r="F569" s="866"/>
      <c r="G569" s="867"/>
      <c r="H569" s="867"/>
      <c r="I569" s="867"/>
      <c r="J569" s="867"/>
      <c r="K569" s="867"/>
      <c r="L569" s="867"/>
      <c r="M569" s="867"/>
      <c r="N569" s="866"/>
      <c r="O569" s="906"/>
      <c r="P569" s="906"/>
      <c r="Q569" s="867"/>
      <c r="R569" s="867"/>
      <c r="S569" s="867"/>
      <c r="T569" s="867"/>
      <c r="U569" s="867"/>
      <c r="V569" s="867"/>
      <c r="W569" s="867"/>
      <c r="X569" s="867"/>
      <c r="Y569" s="867"/>
      <c r="Z569" s="867"/>
      <c r="AA569" s="867"/>
      <c r="AB569" s="867"/>
      <c r="AC569" s="867"/>
      <c r="AD569" s="867"/>
      <c r="AE569" s="867"/>
      <c r="AF569" s="867"/>
      <c r="AG569" s="867"/>
      <c r="AH569" s="874"/>
    </row>
    <row r="570" ht="17.25" customHeight="1">
      <c r="A570" s="867"/>
      <c r="B570" s="867"/>
      <c r="C570" s="867"/>
      <c r="D570" s="867"/>
      <c r="E570" s="866"/>
      <c r="F570" s="866"/>
      <c r="G570" s="867"/>
      <c r="H570" s="867"/>
      <c r="I570" s="867"/>
      <c r="J570" s="867"/>
      <c r="K570" s="867"/>
      <c r="L570" s="867"/>
      <c r="M570" s="867"/>
      <c r="N570" s="866"/>
      <c r="O570" s="906"/>
      <c r="P570" s="906"/>
      <c r="Q570" s="867"/>
      <c r="R570" s="867"/>
      <c r="S570" s="867"/>
      <c r="T570" s="867"/>
      <c r="U570" s="867"/>
      <c r="V570" s="867"/>
      <c r="W570" s="867"/>
      <c r="X570" s="867"/>
      <c r="Y570" s="867"/>
      <c r="Z570" s="867"/>
      <c r="AA570" s="867"/>
      <c r="AB570" s="867"/>
      <c r="AC570" s="867"/>
      <c r="AD570" s="867"/>
      <c r="AE570" s="867"/>
      <c r="AF570" s="867"/>
      <c r="AG570" s="867"/>
      <c r="AH570" s="874"/>
    </row>
    <row r="571" ht="17.25" customHeight="1">
      <c r="A571" s="867"/>
      <c r="B571" s="867"/>
      <c r="C571" s="867"/>
      <c r="D571" s="867"/>
      <c r="E571" s="866"/>
      <c r="F571" s="866"/>
      <c r="G571" s="867"/>
      <c r="H571" s="867"/>
      <c r="I571" s="867"/>
      <c r="J571" s="867"/>
      <c r="K571" s="867"/>
      <c r="L571" s="867"/>
      <c r="M571" s="867"/>
      <c r="N571" s="866"/>
      <c r="O571" s="906"/>
      <c r="P571" s="906"/>
      <c r="Q571" s="867"/>
      <c r="R571" s="867"/>
      <c r="S571" s="867"/>
      <c r="T571" s="867"/>
      <c r="U571" s="867"/>
      <c r="V571" s="867"/>
      <c r="W571" s="867"/>
      <c r="X571" s="867"/>
      <c r="Y571" s="867"/>
      <c r="Z571" s="867"/>
      <c r="AA571" s="867"/>
      <c r="AB571" s="867"/>
      <c r="AC571" s="867"/>
      <c r="AD571" s="867"/>
      <c r="AE571" s="867"/>
      <c r="AF571" s="867"/>
      <c r="AG571" s="867"/>
      <c r="AH571" s="874"/>
    </row>
    <row r="572" ht="17.25" customHeight="1">
      <c r="A572" s="867"/>
      <c r="B572" s="867"/>
      <c r="C572" s="867"/>
      <c r="D572" s="867"/>
      <c r="E572" s="866"/>
      <c r="F572" s="866"/>
      <c r="G572" s="867"/>
      <c r="H572" s="867"/>
      <c r="I572" s="867"/>
      <c r="J572" s="867"/>
      <c r="K572" s="867"/>
      <c r="L572" s="867"/>
      <c r="M572" s="867"/>
      <c r="N572" s="866"/>
      <c r="O572" s="906"/>
      <c r="P572" s="906"/>
      <c r="Q572" s="867"/>
      <c r="R572" s="867"/>
      <c r="S572" s="867"/>
      <c r="T572" s="867"/>
      <c r="U572" s="867"/>
      <c r="V572" s="867"/>
      <c r="W572" s="867"/>
      <c r="X572" s="867"/>
      <c r="Y572" s="867"/>
      <c r="Z572" s="867"/>
      <c r="AA572" s="867"/>
      <c r="AB572" s="867"/>
      <c r="AC572" s="867"/>
      <c r="AD572" s="867"/>
      <c r="AE572" s="867"/>
      <c r="AF572" s="867"/>
      <c r="AG572" s="867"/>
      <c r="AH572" s="874"/>
    </row>
    <row r="573" ht="17.25" customHeight="1">
      <c r="A573" s="867"/>
      <c r="B573" s="867"/>
      <c r="C573" s="867"/>
      <c r="D573" s="867"/>
      <c r="E573" s="866"/>
      <c r="F573" s="866"/>
      <c r="G573" s="867"/>
      <c r="H573" s="867"/>
      <c r="I573" s="867"/>
      <c r="J573" s="867"/>
      <c r="K573" s="867"/>
      <c r="L573" s="867"/>
      <c r="M573" s="867"/>
      <c r="N573" s="866"/>
      <c r="O573" s="906"/>
      <c r="P573" s="906"/>
      <c r="Q573" s="867"/>
      <c r="R573" s="867"/>
      <c r="S573" s="867"/>
      <c r="T573" s="867"/>
      <c r="U573" s="867"/>
      <c r="V573" s="867"/>
      <c r="W573" s="867"/>
      <c r="X573" s="867"/>
      <c r="Y573" s="867"/>
      <c r="Z573" s="867"/>
      <c r="AA573" s="867"/>
      <c r="AB573" s="867"/>
      <c r="AC573" s="867"/>
      <c r="AD573" s="867"/>
      <c r="AE573" s="867"/>
      <c r="AF573" s="867"/>
      <c r="AG573" s="867"/>
      <c r="AH573" s="874"/>
    </row>
    <row r="574" ht="17.25" customHeight="1">
      <c r="A574" s="867"/>
      <c r="B574" s="867"/>
      <c r="C574" s="867"/>
      <c r="D574" s="867"/>
      <c r="E574" s="866"/>
      <c r="F574" s="866"/>
      <c r="G574" s="867"/>
      <c r="H574" s="867"/>
      <c r="I574" s="867"/>
      <c r="J574" s="867"/>
      <c r="K574" s="867"/>
      <c r="L574" s="867"/>
      <c r="M574" s="867"/>
      <c r="N574" s="866"/>
      <c r="O574" s="906"/>
      <c r="P574" s="906"/>
      <c r="Q574" s="867"/>
      <c r="R574" s="867"/>
      <c r="S574" s="867"/>
      <c r="T574" s="867"/>
      <c r="U574" s="867"/>
      <c r="V574" s="867"/>
      <c r="W574" s="867"/>
      <c r="X574" s="867"/>
      <c r="Y574" s="867"/>
      <c r="Z574" s="867"/>
      <c r="AA574" s="867"/>
      <c r="AB574" s="867"/>
      <c r="AC574" s="867"/>
      <c r="AD574" s="867"/>
      <c r="AE574" s="867"/>
      <c r="AF574" s="867"/>
      <c r="AG574" s="867"/>
      <c r="AH574" s="874"/>
    </row>
    <row r="575" ht="17.25" customHeight="1">
      <c r="A575" s="867"/>
      <c r="B575" s="867"/>
      <c r="C575" s="867"/>
      <c r="D575" s="867"/>
      <c r="E575" s="866"/>
      <c r="F575" s="866"/>
      <c r="G575" s="867"/>
      <c r="H575" s="867"/>
      <c r="I575" s="867"/>
      <c r="J575" s="867"/>
      <c r="K575" s="867"/>
      <c r="L575" s="867"/>
      <c r="M575" s="867"/>
      <c r="N575" s="866"/>
      <c r="O575" s="906"/>
      <c r="P575" s="906"/>
      <c r="Q575" s="867"/>
      <c r="R575" s="867"/>
      <c r="S575" s="867"/>
      <c r="T575" s="867"/>
      <c r="U575" s="867"/>
      <c r="V575" s="867"/>
      <c r="W575" s="867"/>
      <c r="X575" s="867"/>
      <c r="Y575" s="867"/>
      <c r="Z575" s="867"/>
      <c r="AA575" s="867"/>
      <c r="AB575" s="867"/>
      <c r="AC575" s="867"/>
      <c r="AD575" s="867"/>
      <c r="AE575" s="867"/>
      <c r="AF575" s="867"/>
      <c r="AG575" s="867"/>
      <c r="AH575" s="874"/>
    </row>
    <row r="576" ht="17.25" customHeight="1">
      <c r="A576" s="867"/>
      <c r="B576" s="867"/>
      <c r="C576" s="867"/>
      <c r="D576" s="867"/>
      <c r="E576" s="866"/>
      <c r="F576" s="866"/>
      <c r="G576" s="867"/>
      <c r="H576" s="867"/>
      <c r="I576" s="867"/>
      <c r="J576" s="867"/>
      <c r="K576" s="867"/>
      <c r="L576" s="867"/>
      <c r="M576" s="867"/>
      <c r="N576" s="866"/>
      <c r="O576" s="906"/>
      <c r="P576" s="906"/>
      <c r="Q576" s="867"/>
      <c r="R576" s="867"/>
      <c r="S576" s="867"/>
      <c r="T576" s="867"/>
      <c r="U576" s="867"/>
      <c r="V576" s="867"/>
      <c r="W576" s="867"/>
      <c r="X576" s="867"/>
      <c r="Y576" s="867"/>
      <c r="Z576" s="867"/>
      <c r="AA576" s="867"/>
      <c r="AB576" s="867"/>
      <c r="AC576" s="867"/>
      <c r="AD576" s="867"/>
      <c r="AE576" s="867"/>
      <c r="AF576" s="867"/>
      <c r="AG576" s="867"/>
      <c r="AH576" s="874"/>
    </row>
    <row r="577" ht="17.25" customHeight="1">
      <c r="A577" s="867"/>
      <c r="B577" s="867"/>
      <c r="C577" s="867"/>
      <c r="D577" s="867"/>
      <c r="E577" s="866"/>
      <c r="F577" s="866"/>
      <c r="G577" s="867"/>
      <c r="H577" s="867"/>
      <c r="I577" s="867"/>
      <c r="J577" s="867"/>
      <c r="K577" s="867"/>
      <c r="L577" s="867"/>
      <c r="M577" s="867"/>
      <c r="N577" s="866"/>
      <c r="O577" s="906"/>
      <c r="P577" s="906"/>
      <c r="Q577" s="867"/>
      <c r="R577" s="867"/>
      <c r="S577" s="867"/>
      <c r="T577" s="867"/>
      <c r="U577" s="867"/>
      <c r="V577" s="867"/>
      <c r="W577" s="867"/>
      <c r="X577" s="867"/>
      <c r="Y577" s="867"/>
      <c r="Z577" s="867"/>
      <c r="AA577" s="867"/>
      <c r="AB577" s="867"/>
      <c r="AC577" s="867"/>
      <c r="AD577" s="867"/>
      <c r="AE577" s="867"/>
      <c r="AF577" s="867"/>
      <c r="AG577" s="867"/>
      <c r="AH577" s="874"/>
    </row>
    <row r="578" ht="17.25" customHeight="1">
      <c r="A578" s="867"/>
      <c r="B578" s="867"/>
      <c r="C578" s="867"/>
      <c r="D578" s="867"/>
      <c r="E578" s="866"/>
      <c r="F578" s="866"/>
      <c r="G578" s="867"/>
      <c r="H578" s="867"/>
      <c r="I578" s="867"/>
      <c r="J578" s="867"/>
      <c r="K578" s="867"/>
      <c r="L578" s="867"/>
      <c r="M578" s="867"/>
      <c r="N578" s="866"/>
      <c r="O578" s="906"/>
      <c r="P578" s="906"/>
      <c r="Q578" s="867"/>
      <c r="R578" s="867"/>
      <c r="S578" s="867"/>
      <c r="T578" s="867"/>
      <c r="U578" s="867"/>
      <c r="V578" s="867"/>
      <c r="W578" s="867"/>
      <c r="X578" s="867"/>
      <c r="Y578" s="867"/>
      <c r="Z578" s="867"/>
      <c r="AA578" s="867"/>
      <c r="AB578" s="867"/>
      <c r="AC578" s="867"/>
      <c r="AD578" s="867"/>
      <c r="AE578" s="867"/>
      <c r="AF578" s="867"/>
      <c r="AG578" s="867"/>
      <c r="AH578" s="874"/>
    </row>
    <row r="579" ht="17.25" customHeight="1">
      <c r="A579" s="867"/>
      <c r="B579" s="867"/>
      <c r="C579" s="867"/>
      <c r="D579" s="867"/>
      <c r="E579" s="866"/>
      <c r="F579" s="866"/>
      <c r="G579" s="867"/>
      <c r="H579" s="867"/>
      <c r="I579" s="867"/>
      <c r="J579" s="867"/>
      <c r="K579" s="867"/>
      <c r="L579" s="867"/>
      <c r="M579" s="867"/>
      <c r="N579" s="866"/>
      <c r="O579" s="906"/>
      <c r="P579" s="906"/>
      <c r="Q579" s="867"/>
      <c r="R579" s="867"/>
      <c r="S579" s="867"/>
      <c r="T579" s="867"/>
      <c r="U579" s="867"/>
      <c r="V579" s="867"/>
      <c r="W579" s="867"/>
      <c r="X579" s="867"/>
      <c r="Y579" s="867"/>
      <c r="Z579" s="867"/>
      <c r="AA579" s="867"/>
      <c r="AB579" s="867"/>
      <c r="AC579" s="867"/>
      <c r="AD579" s="867"/>
      <c r="AE579" s="867"/>
      <c r="AF579" s="867"/>
      <c r="AG579" s="867"/>
      <c r="AH579" s="874"/>
    </row>
    <row r="580" ht="17.25" customHeight="1">
      <c r="A580" s="867"/>
      <c r="B580" s="867"/>
      <c r="C580" s="867"/>
      <c r="D580" s="867"/>
      <c r="E580" s="866"/>
      <c r="F580" s="866"/>
      <c r="G580" s="867"/>
      <c r="H580" s="867"/>
      <c r="I580" s="867"/>
      <c r="J580" s="867"/>
      <c r="K580" s="867"/>
      <c r="L580" s="867"/>
      <c r="M580" s="867"/>
      <c r="N580" s="866"/>
      <c r="O580" s="906"/>
      <c r="P580" s="906"/>
      <c r="Q580" s="867"/>
      <c r="R580" s="867"/>
      <c r="S580" s="867"/>
      <c r="T580" s="867"/>
      <c r="U580" s="867"/>
      <c r="V580" s="867"/>
      <c r="W580" s="867"/>
      <c r="X580" s="867"/>
      <c r="Y580" s="867"/>
      <c r="Z580" s="867"/>
      <c r="AA580" s="867"/>
      <c r="AB580" s="867"/>
      <c r="AC580" s="867"/>
      <c r="AD580" s="867"/>
      <c r="AE580" s="867"/>
      <c r="AF580" s="867"/>
      <c r="AG580" s="867"/>
      <c r="AH580" s="874"/>
    </row>
    <row r="581" ht="17.25" customHeight="1">
      <c r="A581" s="867"/>
      <c r="B581" s="867"/>
      <c r="C581" s="867"/>
      <c r="D581" s="867"/>
      <c r="E581" s="866"/>
      <c r="F581" s="866"/>
      <c r="G581" s="867"/>
      <c r="H581" s="867"/>
      <c r="I581" s="867"/>
      <c r="J581" s="867"/>
      <c r="K581" s="867"/>
      <c r="L581" s="867"/>
      <c r="M581" s="867"/>
      <c r="N581" s="866"/>
      <c r="O581" s="906"/>
      <c r="P581" s="906"/>
      <c r="Q581" s="867"/>
      <c r="R581" s="867"/>
      <c r="S581" s="867"/>
      <c r="T581" s="867"/>
      <c r="U581" s="867"/>
      <c r="V581" s="867"/>
      <c r="W581" s="867"/>
      <c r="X581" s="867"/>
      <c r="Y581" s="867"/>
      <c r="Z581" s="867"/>
      <c r="AA581" s="867"/>
      <c r="AB581" s="867"/>
      <c r="AC581" s="867"/>
      <c r="AD581" s="867"/>
      <c r="AE581" s="867"/>
      <c r="AF581" s="867"/>
      <c r="AG581" s="867"/>
      <c r="AH581" s="874"/>
    </row>
    <row r="582" ht="17.25" customHeight="1">
      <c r="A582" s="867"/>
      <c r="B582" s="867"/>
      <c r="C582" s="867"/>
      <c r="D582" s="867"/>
      <c r="E582" s="866"/>
      <c r="F582" s="866"/>
      <c r="G582" s="867"/>
      <c r="H582" s="867"/>
      <c r="I582" s="867"/>
      <c r="J582" s="867"/>
      <c r="K582" s="867"/>
      <c r="L582" s="867"/>
      <c r="M582" s="867"/>
      <c r="N582" s="866"/>
      <c r="O582" s="906"/>
      <c r="P582" s="906"/>
      <c r="Q582" s="867"/>
      <c r="R582" s="867"/>
      <c r="S582" s="867"/>
      <c r="T582" s="867"/>
      <c r="U582" s="867"/>
      <c r="V582" s="867"/>
      <c r="W582" s="867"/>
      <c r="X582" s="867"/>
      <c r="Y582" s="867"/>
      <c r="Z582" s="867"/>
      <c r="AA582" s="867"/>
      <c r="AB582" s="867"/>
      <c r="AC582" s="867"/>
      <c r="AD582" s="867"/>
      <c r="AE582" s="867"/>
      <c r="AF582" s="867"/>
      <c r="AG582" s="867"/>
      <c r="AH582" s="874"/>
    </row>
    <row r="583" ht="17.25" customHeight="1">
      <c r="A583" s="867"/>
      <c r="B583" s="867"/>
      <c r="C583" s="867"/>
      <c r="D583" s="867"/>
      <c r="E583" s="866"/>
      <c r="F583" s="866"/>
      <c r="G583" s="867"/>
      <c r="H583" s="867"/>
      <c r="I583" s="867"/>
      <c r="J583" s="867"/>
      <c r="K583" s="867"/>
      <c r="L583" s="867"/>
      <c r="M583" s="867"/>
      <c r="N583" s="866"/>
      <c r="O583" s="906"/>
      <c r="P583" s="906"/>
      <c r="Q583" s="867"/>
      <c r="R583" s="867"/>
      <c r="S583" s="867"/>
      <c r="T583" s="867"/>
      <c r="U583" s="867"/>
      <c r="V583" s="867"/>
      <c r="W583" s="867"/>
      <c r="X583" s="867"/>
      <c r="Y583" s="867"/>
      <c r="Z583" s="867"/>
      <c r="AA583" s="867"/>
      <c r="AB583" s="867"/>
      <c r="AC583" s="867"/>
      <c r="AD583" s="867"/>
      <c r="AE583" s="867"/>
      <c r="AF583" s="867"/>
      <c r="AG583" s="867"/>
      <c r="AH583" s="874"/>
    </row>
    <row r="584" ht="17.25" customHeight="1">
      <c r="A584" s="867"/>
      <c r="B584" s="867"/>
      <c r="C584" s="867"/>
      <c r="D584" s="867"/>
      <c r="E584" s="866"/>
      <c r="F584" s="866"/>
      <c r="G584" s="867"/>
      <c r="H584" s="867"/>
      <c r="I584" s="867"/>
      <c r="J584" s="867"/>
      <c r="K584" s="867"/>
      <c r="L584" s="867"/>
      <c r="M584" s="867"/>
      <c r="N584" s="866"/>
      <c r="O584" s="906"/>
      <c r="P584" s="906"/>
      <c r="Q584" s="867"/>
      <c r="R584" s="867"/>
      <c r="S584" s="867"/>
      <c r="T584" s="867"/>
      <c r="U584" s="867"/>
      <c r="V584" s="867"/>
      <c r="W584" s="867"/>
      <c r="X584" s="867"/>
      <c r="Y584" s="867"/>
      <c r="Z584" s="867"/>
      <c r="AA584" s="867"/>
      <c r="AB584" s="867"/>
      <c r="AC584" s="867"/>
      <c r="AD584" s="867"/>
      <c r="AE584" s="867"/>
      <c r="AF584" s="867"/>
      <c r="AG584" s="867"/>
      <c r="AH584" s="874"/>
    </row>
    <row r="585" ht="17.25" customHeight="1">
      <c r="A585" s="867"/>
      <c r="B585" s="867"/>
      <c r="C585" s="867"/>
      <c r="D585" s="867"/>
      <c r="E585" s="866"/>
      <c r="F585" s="866"/>
      <c r="G585" s="867"/>
      <c r="H585" s="867"/>
      <c r="I585" s="867"/>
      <c r="J585" s="867"/>
      <c r="K585" s="867"/>
      <c r="L585" s="867"/>
      <c r="M585" s="867"/>
      <c r="N585" s="866"/>
      <c r="O585" s="906"/>
      <c r="P585" s="906"/>
      <c r="Q585" s="867"/>
      <c r="R585" s="867"/>
      <c r="S585" s="867"/>
      <c r="T585" s="867"/>
      <c r="U585" s="867"/>
      <c r="V585" s="867"/>
      <c r="W585" s="867"/>
      <c r="X585" s="867"/>
      <c r="Y585" s="867"/>
      <c r="Z585" s="867"/>
      <c r="AA585" s="867"/>
      <c r="AB585" s="867"/>
      <c r="AC585" s="867"/>
      <c r="AD585" s="867"/>
      <c r="AE585" s="867"/>
      <c r="AF585" s="867"/>
      <c r="AG585" s="867"/>
      <c r="AH585" s="874"/>
    </row>
    <row r="586" ht="17.25" customHeight="1">
      <c r="A586" s="867"/>
      <c r="B586" s="867"/>
      <c r="C586" s="867"/>
      <c r="D586" s="867"/>
      <c r="E586" s="866"/>
      <c r="F586" s="866"/>
      <c r="G586" s="867"/>
      <c r="H586" s="867"/>
      <c r="I586" s="867"/>
      <c r="J586" s="867"/>
      <c r="K586" s="867"/>
      <c r="L586" s="867"/>
      <c r="M586" s="867"/>
      <c r="N586" s="866"/>
      <c r="O586" s="906"/>
      <c r="P586" s="906"/>
      <c r="Q586" s="867"/>
      <c r="R586" s="867"/>
      <c r="S586" s="867"/>
      <c r="T586" s="867"/>
      <c r="U586" s="867"/>
      <c r="V586" s="867"/>
      <c r="W586" s="867"/>
      <c r="X586" s="867"/>
      <c r="Y586" s="867"/>
      <c r="Z586" s="867"/>
      <c r="AA586" s="867"/>
      <c r="AB586" s="867"/>
      <c r="AC586" s="867"/>
      <c r="AD586" s="867"/>
      <c r="AE586" s="867"/>
      <c r="AF586" s="867"/>
      <c r="AG586" s="867"/>
      <c r="AH586" s="874"/>
    </row>
    <row r="587" ht="17.25" customHeight="1">
      <c r="A587" s="867"/>
      <c r="B587" s="867"/>
      <c r="C587" s="867"/>
      <c r="D587" s="867"/>
      <c r="E587" s="866"/>
      <c r="F587" s="866"/>
      <c r="G587" s="867"/>
      <c r="H587" s="867"/>
      <c r="I587" s="867"/>
      <c r="J587" s="867"/>
      <c r="K587" s="867"/>
      <c r="L587" s="867"/>
      <c r="M587" s="867"/>
      <c r="N587" s="866"/>
      <c r="O587" s="906"/>
      <c r="P587" s="906"/>
      <c r="Q587" s="867"/>
      <c r="R587" s="867"/>
      <c r="S587" s="867"/>
      <c r="T587" s="867"/>
      <c r="U587" s="867"/>
      <c r="V587" s="867"/>
      <c r="W587" s="867"/>
      <c r="X587" s="867"/>
      <c r="Y587" s="867"/>
      <c r="Z587" s="867"/>
      <c r="AA587" s="867"/>
      <c r="AB587" s="867"/>
      <c r="AC587" s="867"/>
      <c r="AD587" s="867"/>
      <c r="AE587" s="867"/>
      <c r="AF587" s="867"/>
      <c r="AG587" s="867"/>
      <c r="AH587" s="874"/>
    </row>
    <row r="588" ht="17.25" customHeight="1">
      <c r="A588" s="867"/>
      <c r="B588" s="867"/>
      <c r="C588" s="867"/>
      <c r="D588" s="867"/>
      <c r="E588" s="866"/>
      <c r="F588" s="866"/>
      <c r="G588" s="867"/>
      <c r="H588" s="867"/>
      <c r="I588" s="867"/>
      <c r="J588" s="867"/>
      <c r="K588" s="867"/>
      <c r="L588" s="867"/>
      <c r="M588" s="867"/>
      <c r="N588" s="866"/>
      <c r="O588" s="906"/>
      <c r="P588" s="906"/>
      <c r="Q588" s="867"/>
      <c r="R588" s="867"/>
      <c r="S588" s="867"/>
      <c r="T588" s="867"/>
      <c r="U588" s="867"/>
      <c r="V588" s="867"/>
      <c r="W588" s="867"/>
      <c r="X588" s="867"/>
      <c r="Y588" s="867"/>
      <c r="Z588" s="867"/>
      <c r="AA588" s="867"/>
      <c r="AB588" s="867"/>
      <c r="AC588" s="867"/>
      <c r="AD588" s="867"/>
      <c r="AE588" s="867"/>
      <c r="AF588" s="867"/>
      <c r="AG588" s="867"/>
      <c r="AH588" s="874"/>
    </row>
    <row r="589" ht="17.25" customHeight="1">
      <c r="A589" s="867"/>
      <c r="B589" s="867"/>
      <c r="C589" s="867"/>
      <c r="D589" s="867"/>
      <c r="E589" s="866"/>
      <c r="F589" s="866"/>
      <c r="G589" s="867"/>
      <c r="H589" s="867"/>
      <c r="I589" s="867"/>
      <c r="J589" s="867"/>
      <c r="K589" s="867"/>
      <c r="L589" s="867"/>
      <c r="M589" s="867"/>
      <c r="N589" s="866"/>
      <c r="O589" s="906"/>
      <c r="P589" s="906"/>
      <c r="Q589" s="867"/>
      <c r="R589" s="867"/>
      <c r="S589" s="867"/>
      <c r="T589" s="867"/>
      <c r="U589" s="867"/>
      <c r="V589" s="867"/>
      <c r="W589" s="867"/>
      <c r="X589" s="867"/>
      <c r="Y589" s="867"/>
      <c r="Z589" s="867"/>
      <c r="AA589" s="867"/>
      <c r="AB589" s="867"/>
      <c r="AC589" s="867"/>
      <c r="AD589" s="867"/>
      <c r="AE589" s="867"/>
      <c r="AF589" s="867"/>
      <c r="AG589" s="867"/>
      <c r="AH589" s="874"/>
    </row>
    <row r="590" ht="17.25" customHeight="1">
      <c r="A590" s="867"/>
      <c r="B590" s="867"/>
      <c r="C590" s="867"/>
      <c r="D590" s="867"/>
      <c r="E590" s="866"/>
      <c r="F590" s="866"/>
      <c r="G590" s="867"/>
      <c r="H590" s="867"/>
      <c r="I590" s="867"/>
      <c r="J590" s="867"/>
      <c r="K590" s="867"/>
      <c r="L590" s="867"/>
      <c r="M590" s="867"/>
      <c r="N590" s="866"/>
      <c r="O590" s="906"/>
      <c r="P590" s="906"/>
      <c r="Q590" s="867"/>
      <c r="R590" s="867"/>
      <c r="S590" s="867"/>
      <c r="T590" s="867"/>
      <c r="U590" s="867"/>
      <c r="V590" s="867"/>
      <c r="W590" s="867"/>
      <c r="X590" s="867"/>
      <c r="Y590" s="867"/>
      <c r="Z590" s="867"/>
      <c r="AA590" s="867"/>
      <c r="AB590" s="867"/>
      <c r="AC590" s="867"/>
      <c r="AD590" s="867"/>
      <c r="AE590" s="867"/>
      <c r="AF590" s="867"/>
      <c r="AG590" s="867"/>
      <c r="AH590" s="874"/>
    </row>
    <row r="591" ht="17.25" customHeight="1">
      <c r="A591" s="867"/>
      <c r="B591" s="867"/>
      <c r="C591" s="867"/>
      <c r="D591" s="867"/>
      <c r="E591" s="866"/>
      <c r="F591" s="866"/>
      <c r="G591" s="867"/>
      <c r="H591" s="867"/>
      <c r="I591" s="867"/>
      <c r="J591" s="867"/>
      <c r="K591" s="867"/>
      <c r="L591" s="867"/>
      <c r="M591" s="867"/>
      <c r="N591" s="866"/>
      <c r="O591" s="906"/>
      <c r="P591" s="906"/>
      <c r="Q591" s="867"/>
      <c r="R591" s="867"/>
      <c r="S591" s="867"/>
      <c r="T591" s="867"/>
      <c r="U591" s="867"/>
      <c r="V591" s="867"/>
      <c r="W591" s="867"/>
      <c r="X591" s="867"/>
      <c r="Y591" s="867"/>
      <c r="Z591" s="867"/>
      <c r="AA591" s="867"/>
      <c r="AB591" s="867"/>
      <c r="AC591" s="867"/>
      <c r="AD591" s="867"/>
      <c r="AE591" s="867"/>
      <c r="AF591" s="867"/>
      <c r="AG591" s="867"/>
      <c r="AH591" s="874"/>
    </row>
    <row r="592" ht="17.25" customHeight="1">
      <c r="A592" s="867"/>
      <c r="B592" s="867"/>
      <c r="C592" s="867"/>
      <c r="D592" s="867"/>
      <c r="E592" s="866"/>
      <c r="F592" s="866"/>
      <c r="G592" s="867"/>
      <c r="H592" s="867"/>
      <c r="I592" s="867"/>
      <c r="J592" s="867"/>
      <c r="K592" s="867"/>
      <c r="L592" s="867"/>
      <c r="M592" s="867"/>
      <c r="N592" s="866"/>
      <c r="O592" s="906"/>
      <c r="P592" s="906"/>
      <c r="Q592" s="867"/>
      <c r="R592" s="867"/>
      <c r="S592" s="867"/>
      <c r="T592" s="867"/>
      <c r="U592" s="867"/>
      <c r="V592" s="867"/>
      <c r="W592" s="867"/>
      <c r="X592" s="867"/>
      <c r="Y592" s="867"/>
      <c r="Z592" s="867"/>
      <c r="AA592" s="867"/>
      <c r="AB592" s="867"/>
      <c r="AC592" s="867"/>
      <c r="AD592" s="867"/>
      <c r="AE592" s="867"/>
      <c r="AF592" s="867"/>
      <c r="AG592" s="867"/>
      <c r="AH592" s="874"/>
    </row>
    <row r="593" ht="17.25" customHeight="1">
      <c r="A593" s="867"/>
      <c r="B593" s="867"/>
      <c r="C593" s="867"/>
      <c r="D593" s="867"/>
      <c r="E593" s="866"/>
      <c r="F593" s="866"/>
      <c r="G593" s="867"/>
      <c r="H593" s="867"/>
      <c r="I593" s="867"/>
      <c r="J593" s="867"/>
      <c r="K593" s="867"/>
      <c r="L593" s="867"/>
      <c r="M593" s="867"/>
      <c r="N593" s="866"/>
      <c r="O593" s="906"/>
      <c r="P593" s="906"/>
      <c r="Q593" s="867"/>
      <c r="R593" s="867"/>
      <c r="S593" s="867"/>
      <c r="T593" s="867"/>
      <c r="U593" s="867"/>
      <c r="V593" s="867"/>
      <c r="W593" s="867"/>
      <c r="X593" s="867"/>
      <c r="Y593" s="867"/>
      <c r="Z593" s="867"/>
      <c r="AA593" s="867"/>
      <c r="AB593" s="867"/>
      <c r="AC593" s="867"/>
      <c r="AD593" s="867"/>
      <c r="AE593" s="867"/>
      <c r="AF593" s="867"/>
      <c r="AG593" s="867"/>
      <c r="AH593" s="874"/>
    </row>
    <row r="594" ht="17.25" customHeight="1">
      <c r="A594" s="867"/>
      <c r="B594" s="867"/>
      <c r="C594" s="867"/>
      <c r="D594" s="867"/>
      <c r="E594" s="866"/>
      <c r="F594" s="866"/>
      <c r="G594" s="867"/>
      <c r="H594" s="867"/>
      <c r="I594" s="867"/>
      <c r="J594" s="867"/>
      <c r="K594" s="867"/>
      <c r="L594" s="867"/>
      <c r="M594" s="867"/>
      <c r="N594" s="866"/>
      <c r="O594" s="906"/>
      <c r="P594" s="906"/>
      <c r="Q594" s="867"/>
      <c r="R594" s="867"/>
      <c r="S594" s="867"/>
      <c r="T594" s="867"/>
      <c r="U594" s="867"/>
      <c r="V594" s="867"/>
      <c r="W594" s="867"/>
      <c r="X594" s="867"/>
      <c r="Y594" s="867"/>
      <c r="Z594" s="867"/>
      <c r="AA594" s="867"/>
      <c r="AB594" s="867"/>
      <c r="AC594" s="867"/>
      <c r="AD594" s="867"/>
      <c r="AE594" s="867"/>
      <c r="AF594" s="867"/>
      <c r="AG594" s="867"/>
      <c r="AH594" s="874"/>
    </row>
    <row r="595" ht="17.25" customHeight="1">
      <c r="A595" s="867"/>
      <c r="B595" s="867"/>
      <c r="C595" s="867"/>
      <c r="D595" s="867"/>
      <c r="E595" s="866"/>
      <c r="F595" s="866"/>
      <c r="G595" s="867"/>
      <c r="H595" s="867"/>
      <c r="I595" s="867"/>
      <c r="J595" s="867"/>
      <c r="K595" s="867"/>
      <c r="L595" s="867"/>
      <c r="M595" s="867"/>
      <c r="N595" s="866"/>
      <c r="O595" s="906"/>
      <c r="P595" s="906"/>
      <c r="Q595" s="867"/>
      <c r="R595" s="867"/>
      <c r="S595" s="867"/>
      <c r="T595" s="867"/>
      <c r="U595" s="867"/>
      <c r="V595" s="867"/>
      <c r="W595" s="867"/>
      <c r="X595" s="867"/>
      <c r="Y595" s="867"/>
      <c r="Z595" s="867"/>
      <c r="AA595" s="867"/>
      <c r="AB595" s="867"/>
      <c r="AC595" s="867"/>
      <c r="AD595" s="867"/>
      <c r="AE595" s="867"/>
      <c r="AF595" s="867"/>
      <c r="AG595" s="867"/>
      <c r="AH595" s="874"/>
    </row>
    <row r="596" ht="17.25" customHeight="1">
      <c r="A596" s="867"/>
      <c r="B596" s="867"/>
      <c r="C596" s="867"/>
      <c r="D596" s="867"/>
      <c r="E596" s="866"/>
      <c r="F596" s="866"/>
      <c r="G596" s="867"/>
      <c r="H596" s="867"/>
      <c r="I596" s="867"/>
      <c r="J596" s="867"/>
      <c r="K596" s="867"/>
      <c r="L596" s="867"/>
      <c r="M596" s="867"/>
      <c r="N596" s="866"/>
      <c r="O596" s="906"/>
      <c r="P596" s="906"/>
      <c r="Q596" s="867"/>
      <c r="R596" s="867"/>
      <c r="S596" s="867"/>
      <c r="T596" s="867"/>
      <c r="U596" s="867"/>
      <c r="V596" s="867"/>
      <c r="W596" s="867"/>
      <c r="X596" s="867"/>
      <c r="Y596" s="867"/>
      <c r="Z596" s="867"/>
      <c r="AA596" s="867"/>
      <c r="AB596" s="867"/>
      <c r="AC596" s="867"/>
      <c r="AD596" s="867"/>
      <c r="AE596" s="867"/>
      <c r="AF596" s="867"/>
      <c r="AG596" s="867"/>
      <c r="AH596" s="874"/>
    </row>
    <row r="597" ht="17.25" customHeight="1">
      <c r="A597" s="867"/>
      <c r="B597" s="867"/>
      <c r="C597" s="867"/>
      <c r="D597" s="867"/>
      <c r="E597" s="866"/>
      <c r="F597" s="866"/>
      <c r="G597" s="867"/>
      <c r="H597" s="867"/>
      <c r="I597" s="867"/>
      <c r="J597" s="867"/>
      <c r="K597" s="867"/>
      <c r="L597" s="867"/>
      <c r="M597" s="867"/>
      <c r="N597" s="866"/>
      <c r="O597" s="906"/>
      <c r="P597" s="906"/>
      <c r="Q597" s="867"/>
      <c r="R597" s="867"/>
      <c r="S597" s="867"/>
      <c r="T597" s="867"/>
      <c r="U597" s="867"/>
      <c r="V597" s="867"/>
      <c r="W597" s="867"/>
      <c r="X597" s="867"/>
      <c r="Y597" s="867"/>
      <c r="Z597" s="867"/>
      <c r="AA597" s="867"/>
      <c r="AB597" s="867"/>
      <c r="AC597" s="867"/>
      <c r="AD597" s="867"/>
      <c r="AE597" s="867"/>
      <c r="AF597" s="867"/>
      <c r="AG597" s="867"/>
      <c r="AH597" s="874"/>
    </row>
    <row r="598" ht="17.25" customHeight="1">
      <c r="A598" s="867"/>
      <c r="B598" s="867"/>
      <c r="C598" s="867"/>
      <c r="D598" s="867"/>
      <c r="E598" s="866"/>
      <c r="F598" s="866"/>
      <c r="G598" s="867"/>
      <c r="H598" s="867"/>
      <c r="I598" s="867"/>
      <c r="J598" s="867"/>
      <c r="K598" s="867"/>
      <c r="L598" s="867"/>
      <c r="M598" s="867"/>
      <c r="N598" s="866"/>
      <c r="O598" s="906"/>
      <c r="P598" s="906"/>
      <c r="Q598" s="867"/>
      <c r="R598" s="867"/>
      <c r="S598" s="867"/>
      <c r="T598" s="867"/>
      <c r="U598" s="867"/>
      <c r="V598" s="867"/>
      <c r="W598" s="867"/>
      <c r="X598" s="867"/>
      <c r="Y598" s="867"/>
      <c r="Z598" s="867"/>
      <c r="AA598" s="867"/>
      <c r="AB598" s="867"/>
      <c r="AC598" s="867"/>
      <c r="AD598" s="867"/>
      <c r="AE598" s="867"/>
      <c r="AF598" s="867"/>
      <c r="AG598" s="867"/>
      <c r="AH598" s="874"/>
    </row>
    <row r="599" ht="17.25" customHeight="1">
      <c r="A599" s="867"/>
      <c r="B599" s="867"/>
      <c r="C599" s="867"/>
      <c r="D599" s="867"/>
      <c r="E599" s="866"/>
      <c r="F599" s="866"/>
      <c r="G599" s="867"/>
      <c r="H599" s="867"/>
      <c r="I599" s="867"/>
      <c r="J599" s="867"/>
      <c r="K599" s="867"/>
      <c r="L599" s="867"/>
      <c r="M599" s="867"/>
      <c r="N599" s="866"/>
      <c r="O599" s="906"/>
      <c r="P599" s="906"/>
      <c r="Q599" s="867"/>
      <c r="R599" s="867"/>
      <c r="S599" s="867"/>
      <c r="T599" s="867"/>
      <c r="U599" s="867"/>
      <c r="V599" s="867"/>
      <c r="W599" s="867"/>
      <c r="X599" s="867"/>
      <c r="Y599" s="867"/>
      <c r="Z599" s="867"/>
      <c r="AA599" s="867"/>
      <c r="AB599" s="867"/>
      <c r="AC599" s="867"/>
      <c r="AD599" s="867"/>
      <c r="AE599" s="867"/>
      <c r="AF599" s="867"/>
      <c r="AG599" s="867"/>
      <c r="AH599" s="874"/>
    </row>
    <row r="600" ht="17.25" customHeight="1">
      <c r="A600" s="867"/>
      <c r="B600" s="867"/>
      <c r="C600" s="867"/>
      <c r="D600" s="867"/>
      <c r="E600" s="866"/>
      <c r="F600" s="866"/>
      <c r="G600" s="867"/>
      <c r="H600" s="867"/>
      <c r="I600" s="867"/>
      <c r="J600" s="867"/>
      <c r="K600" s="867"/>
      <c r="L600" s="867"/>
      <c r="M600" s="867"/>
      <c r="N600" s="866"/>
      <c r="O600" s="906"/>
      <c r="P600" s="906"/>
      <c r="Q600" s="867"/>
      <c r="R600" s="867"/>
      <c r="S600" s="867"/>
      <c r="T600" s="867"/>
      <c r="U600" s="867"/>
      <c r="V600" s="867"/>
      <c r="W600" s="867"/>
      <c r="X600" s="867"/>
      <c r="Y600" s="867"/>
      <c r="Z600" s="867"/>
      <c r="AA600" s="867"/>
      <c r="AB600" s="867"/>
      <c r="AC600" s="867"/>
      <c r="AD600" s="867"/>
      <c r="AE600" s="867"/>
      <c r="AF600" s="867"/>
      <c r="AG600" s="867"/>
      <c r="AH600" s="874"/>
    </row>
    <row r="601" ht="17.25" customHeight="1">
      <c r="A601" s="867"/>
      <c r="B601" s="867"/>
      <c r="C601" s="867"/>
      <c r="D601" s="867"/>
      <c r="E601" s="866"/>
      <c r="F601" s="866"/>
      <c r="G601" s="867"/>
      <c r="H601" s="867"/>
      <c r="I601" s="867"/>
      <c r="J601" s="867"/>
      <c r="K601" s="867"/>
      <c r="L601" s="867"/>
      <c r="M601" s="867"/>
      <c r="N601" s="866"/>
      <c r="O601" s="906"/>
      <c r="P601" s="906"/>
      <c r="Q601" s="867"/>
      <c r="R601" s="867"/>
      <c r="S601" s="867"/>
      <c r="T601" s="867"/>
      <c r="U601" s="867"/>
      <c r="V601" s="867"/>
      <c r="W601" s="867"/>
      <c r="X601" s="867"/>
      <c r="Y601" s="867"/>
      <c r="Z601" s="867"/>
      <c r="AA601" s="867"/>
      <c r="AB601" s="867"/>
      <c r="AC601" s="867"/>
      <c r="AD601" s="867"/>
      <c r="AE601" s="867"/>
      <c r="AF601" s="867"/>
      <c r="AG601" s="867"/>
      <c r="AH601" s="874"/>
    </row>
    <row r="602" ht="17.25" customHeight="1">
      <c r="A602" s="867"/>
      <c r="B602" s="867"/>
      <c r="C602" s="867"/>
      <c r="D602" s="867"/>
      <c r="E602" s="866"/>
      <c r="F602" s="866"/>
      <c r="G602" s="867"/>
      <c r="H602" s="867"/>
      <c r="I602" s="867"/>
      <c r="J602" s="867"/>
      <c r="K602" s="867"/>
      <c r="L602" s="867"/>
      <c r="M602" s="867"/>
      <c r="N602" s="866"/>
      <c r="O602" s="906"/>
      <c r="P602" s="906"/>
      <c r="Q602" s="867"/>
      <c r="R602" s="867"/>
      <c r="S602" s="867"/>
      <c r="T602" s="867"/>
      <c r="U602" s="867"/>
      <c r="V602" s="867"/>
      <c r="W602" s="867"/>
      <c r="X602" s="867"/>
      <c r="Y602" s="867"/>
      <c r="Z602" s="867"/>
      <c r="AA602" s="867"/>
      <c r="AB602" s="867"/>
      <c r="AC602" s="867"/>
      <c r="AD602" s="867"/>
      <c r="AE602" s="867"/>
      <c r="AF602" s="867"/>
      <c r="AG602" s="867"/>
      <c r="AH602" s="874"/>
    </row>
    <row r="603" ht="17.25" customHeight="1">
      <c r="A603" s="867"/>
      <c r="B603" s="867"/>
      <c r="C603" s="867"/>
      <c r="D603" s="867"/>
      <c r="E603" s="866"/>
      <c r="F603" s="866"/>
      <c r="G603" s="867"/>
      <c r="H603" s="867"/>
      <c r="I603" s="867"/>
      <c r="J603" s="867"/>
      <c r="K603" s="867"/>
      <c r="L603" s="867"/>
      <c r="M603" s="867"/>
      <c r="N603" s="866"/>
      <c r="O603" s="906"/>
      <c r="P603" s="906"/>
      <c r="Q603" s="867"/>
      <c r="R603" s="867"/>
      <c r="S603" s="867"/>
      <c r="T603" s="867"/>
      <c r="U603" s="867"/>
      <c r="V603" s="867"/>
      <c r="W603" s="867"/>
      <c r="X603" s="867"/>
      <c r="Y603" s="867"/>
      <c r="Z603" s="867"/>
      <c r="AA603" s="867"/>
      <c r="AB603" s="867"/>
      <c r="AC603" s="867"/>
      <c r="AD603" s="867"/>
      <c r="AE603" s="867"/>
      <c r="AF603" s="867"/>
      <c r="AG603" s="867"/>
      <c r="AH603" s="874"/>
    </row>
    <row r="604" ht="17.25" customHeight="1">
      <c r="A604" s="867"/>
      <c r="B604" s="867"/>
      <c r="C604" s="867"/>
      <c r="D604" s="867"/>
      <c r="E604" s="866"/>
      <c r="F604" s="866"/>
      <c r="G604" s="867"/>
      <c r="H604" s="867"/>
      <c r="I604" s="867"/>
      <c r="J604" s="867"/>
      <c r="K604" s="867"/>
      <c r="L604" s="867"/>
      <c r="M604" s="867"/>
      <c r="N604" s="866"/>
      <c r="O604" s="906"/>
      <c r="P604" s="906"/>
      <c r="Q604" s="867"/>
      <c r="R604" s="867"/>
      <c r="S604" s="867"/>
      <c r="T604" s="867"/>
      <c r="U604" s="867"/>
      <c r="V604" s="867"/>
      <c r="W604" s="867"/>
      <c r="X604" s="867"/>
      <c r="Y604" s="867"/>
      <c r="Z604" s="867"/>
      <c r="AA604" s="867"/>
      <c r="AB604" s="867"/>
      <c r="AC604" s="867"/>
      <c r="AD604" s="867"/>
      <c r="AE604" s="867"/>
      <c r="AF604" s="867"/>
      <c r="AG604" s="867"/>
      <c r="AH604" s="874"/>
    </row>
    <row r="605" ht="17.25" customHeight="1">
      <c r="A605" s="867"/>
      <c r="B605" s="867"/>
      <c r="C605" s="867"/>
      <c r="D605" s="867"/>
      <c r="E605" s="866"/>
      <c r="F605" s="866"/>
      <c r="G605" s="867"/>
      <c r="H605" s="867"/>
      <c r="I605" s="867"/>
      <c r="J605" s="867"/>
      <c r="K605" s="867"/>
      <c r="L605" s="867"/>
      <c r="M605" s="867"/>
      <c r="N605" s="866"/>
      <c r="O605" s="906"/>
      <c r="P605" s="906"/>
      <c r="Q605" s="867"/>
      <c r="R605" s="867"/>
      <c r="S605" s="867"/>
      <c r="T605" s="867"/>
      <c r="U605" s="867"/>
      <c r="V605" s="867"/>
      <c r="W605" s="867"/>
      <c r="X605" s="867"/>
      <c r="Y605" s="867"/>
      <c r="Z605" s="867"/>
      <c r="AA605" s="867"/>
      <c r="AB605" s="867"/>
      <c r="AC605" s="867"/>
      <c r="AD605" s="867"/>
      <c r="AE605" s="867"/>
      <c r="AF605" s="867"/>
      <c r="AG605" s="867"/>
      <c r="AH605" s="874"/>
    </row>
    <row r="606" ht="17.25" customHeight="1">
      <c r="A606" s="867"/>
      <c r="B606" s="867"/>
      <c r="C606" s="867"/>
      <c r="D606" s="867"/>
      <c r="E606" s="866"/>
      <c r="F606" s="866"/>
      <c r="G606" s="867"/>
      <c r="H606" s="867"/>
      <c r="I606" s="867"/>
      <c r="J606" s="867"/>
      <c r="K606" s="867"/>
      <c r="L606" s="867"/>
      <c r="M606" s="867"/>
      <c r="N606" s="866"/>
      <c r="O606" s="906"/>
      <c r="P606" s="906"/>
      <c r="Q606" s="867"/>
      <c r="R606" s="867"/>
      <c r="S606" s="867"/>
      <c r="T606" s="867"/>
      <c r="U606" s="867"/>
      <c r="V606" s="867"/>
      <c r="W606" s="867"/>
      <c r="X606" s="867"/>
      <c r="Y606" s="867"/>
      <c r="Z606" s="867"/>
      <c r="AA606" s="867"/>
      <c r="AB606" s="867"/>
      <c r="AC606" s="867"/>
      <c r="AD606" s="867"/>
      <c r="AE606" s="867"/>
      <c r="AF606" s="867"/>
      <c r="AG606" s="867"/>
      <c r="AH606" s="874"/>
    </row>
    <row r="607" ht="17.25" customHeight="1">
      <c r="A607" s="867"/>
      <c r="B607" s="867"/>
      <c r="C607" s="867"/>
      <c r="D607" s="867"/>
      <c r="E607" s="866"/>
      <c r="F607" s="866"/>
      <c r="G607" s="867"/>
      <c r="H607" s="867"/>
      <c r="I607" s="867"/>
      <c r="J607" s="867"/>
      <c r="K607" s="867"/>
      <c r="L607" s="867"/>
      <c r="M607" s="867"/>
      <c r="N607" s="866"/>
      <c r="O607" s="906"/>
      <c r="P607" s="906"/>
      <c r="Q607" s="867"/>
      <c r="R607" s="867"/>
      <c r="S607" s="867"/>
      <c r="T607" s="867"/>
      <c r="U607" s="867"/>
      <c r="V607" s="867"/>
      <c r="W607" s="867"/>
      <c r="X607" s="867"/>
      <c r="Y607" s="867"/>
      <c r="Z607" s="867"/>
      <c r="AA607" s="867"/>
      <c r="AB607" s="867"/>
      <c r="AC607" s="867"/>
      <c r="AD607" s="867"/>
      <c r="AE607" s="867"/>
      <c r="AF607" s="867"/>
      <c r="AG607" s="867"/>
      <c r="AH607" s="874"/>
    </row>
    <row r="608" ht="17.25" customHeight="1">
      <c r="A608" s="867"/>
      <c r="B608" s="867"/>
      <c r="C608" s="867"/>
      <c r="D608" s="867"/>
      <c r="E608" s="866"/>
      <c r="F608" s="866"/>
      <c r="G608" s="867"/>
      <c r="H608" s="867"/>
      <c r="I608" s="867"/>
      <c r="J608" s="867"/>
      <c r="K608" s="867"/>
      <c r="L608" s="867"/>
      <c r="M608" s="867"/>
      <c r="N608" s="866"/>
      <c r="O608" s="906"/>
      <c r="P608" s="906"/>
      <c r="Q608" s="867"/>
      <c r="R608" s="867"/>
      <c r="S608" s="867"/>
      <c r="T608" s="867"/>
      <c r="U608" s="867"/>
      <c r="V608" s="867"/>
      <c r="W608" s="867"/>
      <c r="X608" s="867"/>
      <c r="Y608" s="867"/>
      <c r="Z608" s="867"/>
      <c r="AA608" s="867"/>
      <c r="AB608" s="867"/>
      <c r="AC608" s="867"/>
      <c r="AD608" s="867"/>
      <c r="AE608" s="867"/>
      <c r="AF608" s="867"/>
      <c r="AG608" s="867"/>
      <c r="AH608" s="874"/>
    </row>
    <row r="609" ht="17.25" customHeight="1">
      <c r="A609" s="867"/>
      <c r="B609" s="867"/>
      <c r="C609" s="867"/>
      <c r="D609" s="867"/>
      <c r="E609" s="866"/>
      <c r="F609" s="866"/>
      <c r="G609" s="867"/>
      <c r="H609" s="867"/>
      <c r="I609" s="867"/>
      <c r="J609" s="867"/>
      <c r="K609" s="867"/>
      <c r="L609" s="867"/>
      <c r="M609" s="867"/>
      <c r="N609" s="866"/>
      <c r="O609" s="906"/>
      <c r="P609" s="906"/>
      <c r="Q609" s="867"/>
      <c r="R609" s="867"/>
      <c r="S609" s="867"/>
      <c r="T609" s="867"/>
      <c r="U609" s="867"/>
      <c r="V609" s="867"/>
      <c r="W609" s="867"/>
      <c r="X609" s="867"/>
      <c r="Y609" s="867"/>
      <c r="Z609" s="867"/>
      <c r="AA609" s="867"/>
      <c r="AB609" s="867"/>
      <c r="AC609" s="867"/>
      <c r="AD609" s="867"/>
      <c r="AE609" s="867"/>
      <c r="AF609" s="867"/>
      <c r="AG609" s="867"/>
      <c r="AH609" s="874"/>
    </row>
    <row r="610" ht="17.25" customHeight="1">
      <c r="A610" s="867"/>
      <c r="B610" s="867"/>
      <c r="C610" s="867"/>
      <c r="D610" s="867"/>
      <c r="E610" s="866"/>
      <c r="F610" s="866"/>
      <c r="G610" s="867"/>
      <c r="H610" s="867"/>
      <c r="I610" s="867"/>
      <c r="J610" s="867"/>
      <c r="K610" s="867"/>
      <c r="L610" s="867"/>
      <c r="M610" s="867"/>
      <c r="N610" s="866"/>
      <c r="O610" s="906"/>
      <c r="P610" s="906"/>
      <c r="Q610" s="867"/>
      <c r="R610" s="867"/>
      <c r="S610" s="867"/>
      <c r="T610" s="867"/>
      <c r="U610" s="867"/>
      <c r="V610" s="867"/>
      <c r="W610" s="867"/>
      <c r="X610" s="867"/>
      <c r="Y610" s="867"/>
      <c r="Z610" s="867"/>
      <c r="AA610" s="867"/>
      <c r="AB610" s="867"/>
      <c r="AC610" s="867"/>
      <c r="AD610" s="867"/>
      <c r="AE610" s="867"/>
      <c r="AF610" s="867"/>
      <c r="AG610" s="867"/>
      <c r="AH610" s="874"/>
    </row>
    <row r="611" ht="17.25" customHeight="1">
      <c r="A611" s="867"/>
      <c r="B611" s="867"/>
      <c r="C611" s="867"/>
      <c r="D611" s="867"/>
      <c r="E611" s="866"/>
      <c r="F611" s="866"/>
      <c r="G611" s="867"/>
      <c r="H611" s="867"/>
      <c r="I611" s="867"/>
      <c r="J611" s="867"/>
      <c r="K611" s="867"/>
      <c r="L611" s="867"/>
      <c r="M611" s="867"/>
      <c r="N611" s="866"/>
      <c r="O611" s="906"/>
      <c r="P611" s="906"/>
      <c r="Q611" s="867"/>
      <c r="R611" s="867"/>
      <c r="S611" s="867"/>
      <c r="T611" s="867"/>
      <c r="U611" s="867"/>
      <c r="V611" s="867"/>
      <c r="W611" s="867"/>
      <c r="X611" s="867"/>
      <c r="Y611" s="867"/>
      <c r="Z611" s="867"/>
      <c r="AA611" s="867"/>
      <c r="AB611" s="867"/>
      <c r="AC611" s="867"/>
      <c r="AD611" s="867"/>
      <c r="AE611" s="867"/>
      <c r="AF611" s="867"/>
      <c r="AG611" s="867"/>
      <c r="AH611" s="874"/>
    </row>
    <row r="612" ht="17.25" customHeight="1">
      <c r="A612" s="867"/>
      <c r="B612" s="867"/>
      <c r="C612" s="867"/>
      <c r="D612" s="867"/>
      <c r="E612" s="866"/>
      <c r="F612" s="866"/>
      <c r="G612" s="867"/>
      <c r="H612" s="867"/>
      <c r="I612" s="867"/>
      <c r="J612" s="867"/>
      <c r="K612" s="867"/>
      <c r="L612" s="867"/>
      <c r="M612" s="867"/>
      <c r="N612" s="866"/>
      <c r="O612" s="906"/>
      <c r="P612" s="906"/>
      <c r="Q612" s="867"/>
      <c r="R612" s="867"/>
      <c r="S612" s="867"/>
      <c r="T612" s="867"/>
      <c r="U612" s="867"/>
      <c r="V612" s="867"/>
      <c r="W612" s="867"/>
      <c r="X612" s="867"/>
      <c r="Y612" s="867"/>
      <c r="Z612" s="867"/>
      <c r="AA612" s="867"/>
      <c r="AB612" s="867"/>
      <c r="AC612" s="867"/>
      <c r="AD612" s="867"/>
      <c r="AE612" s="867"/>
      <c r="AF612" s="867"/>
      <c r="AG612" s="867"/>
      <c r="AH612" s="874"/>
    </row>
    <row r="613" ht="17.25" customHeight="1">
      <c r="A613" s="867"/>
      <c r="B613" s="867"/>
      <c r="C613" s="867"/>
      <c r="D613" s="867"/>
      <c r="E613" s="866"/>
      <c r="F613" s="866"/>
      <c r="G613" s="867"/>
      <c r="H613" s="867"/>
      <c r="I613" s="867"/>
      <c r="J613" s="867"/>
      <c r="K613" s="867"/>
      <c r="L613" s="867"/>
      <c r="M613" s="867"/>
      <c r="N613" s="866"/>
      <c r="O613" s="906"/>
      <c r="P613" s="906"/>
      <c r="Q613" s="867"/>
      <c r="R613" s="867"/>
      <c r="S613" s="867"/>
      <c r="T613" s="867"/>
      <c r="U613" s="867"/>
      <c r="V613" s="867"/>
      <c r="W613" s="867"/>
      <c r="X613" s="867"/>
      <c r="Y613" s="867"/>
      <c r="Z613" s="867"/>
      <c r="AA613" s="867"/>
      <c r="AB613" s="867"/>
      <c r="AC613" s="867"/>
      <c r="AD613" s="867"/>
      <c r="AE613" s="867"/>
      <c r="AF613" s="867"/>
      <c r="AG613" s="867"/>
      <c r="AH613" s="874"/>
    </row>
    <row r="614" ht="17.25" customHeight="1">
      <c r="A614" s="867"/>
      <c r="B614" s="867"/>
      <c r="C614" s="867"/>
      <c r="D614" s="867"/>
      <c r="E614" s="866"/>
      <c r="F614" s="866"/>
      <c r="G614" s="867"/>
      <c r="H614" s="867"/>
      <c r="I614" s="867"/>
      <c r="J614" s="867"/>
      <c r="K614" s="867"/>
      <c r="L614" s="867"/>
      <c r="M614" s="867"/>
      <c r="N614" s="866"/>
      <c r="O614" s="906"/>
      <c r="P614" s="906"/>
      <c r="Q614" s="867"/>
      <c r="R614" s="867"/>
      <c r="S614" s="867"/>
      <c r="T614" s="867"/>
      <c r="U614" s="867"/>
      <c r="V614" s="867"/>
      <c r="W614" s="867"/>
      <c r="X614" s="867"/>
      <c r="Y614" s="867"/>
      <c r="Z614" s="867"/>
      <c r="AA614" s="867"/>
      <c r="AB614" s="867"/>
      <c r="AC614" s="867"/>
      <c r="AD614" s="867"/>
      <c r="AE614" s="867"/>
      <c r="AF614" s="867"/>
      <c r="AG614" s="867"/>
      <c r="AH614" s="874"/>
    </row>
    <row r="615" ht="17.25" customHeight="1">
      <c r="A615" s="867"/>
      <c r="B615" s="867"/>
      <c r="C615" s="867"/>
      <c r="D615" s="867"/>
      <c r="E615" s="866"/>
      <c r="F615" s="866"/>
      <c r="G615" s="867"/>
      <c r="H615" s="867"/>
      <c r="I615" s="867"/>
      <c r="J615" s="867"/>
      <c r="K615" s="867"/>
      <c r="L615" s="867"/>
      <c r="M615" s="867"/>
      <c r="N615" s="866"/>
      <c r="O615" s="906"/>
      <c r="P615" s="906"/>
      <c r="Q615" s="867"/>
      <c r="R615" s="867"/>
      <c r="S615" s="867"/>
      <c r="T615" s="867"/>
      <c r="U615" s="867"/>
      <c r="V615" s="867"/>
      <c r="W615" s="867"/>
      <c r="X615" s="867"/>
      <c r="Y615" s="867"/>
      <c r="Z615" s="867"/>
      <c r="AA615" s="867"/>
      <c r="AB615" s="867"/>
      <c r="AC615" s="867"/>
      <c r="AD615" s="867"/>
      <c r="AE615" s="867"/>
      <c r="AF615" s="867"/>
      <c r="AG615" s="867"/>
      <c r="AH615" s="874"/>
    </row>
    <row r="616" ht="17.25" customHeight="1">
      <c r="A616" s="867"/>
      <c r="B616" s="867"/>
      <c r="C616" s="867"/>
      <c r="D616" s="867"/>
      <c r="E616" s="866"/>
      <c r="F616" s="866"/>
      <c r="G616" s="867"/>
      <c r="H616" s="867"/>
      <c r="I616" s="867"/>
      <c r="J616" s="867"/>
      <c r="K616" s="867"/>
      <c r="L616" s="867"/>
      <c r="M616" s="867"/>
      <c r="N616" s="866"/>
      <c r="O616" s="906"/>
      <c r="P616" s="906"/>
      <c r="Q616" s="867"/>
      <c r="R616" s="867"/>
      <c r="S616" s="867"/>
      <c r="T616" s="867"/>
      <c r="U616" s="867"/>
      <c r="V616" s="867"/>
      <c r="W616" s="867"/>
      <c r="X616" s="867"/>
      <c r="Y616" s="867"/>
      <c r="Z616" s="867"/>
      <c r="AA616" s="867"/>
      <c r="AB616" s="867"/>
      <c r="AC616" s="867"/>
      <c r="AD616" s="867"/>
      <c r="AE616" s="867"/>
      <c r="AF616" s="867"/>
      <c r="AG616" s="867"/>
      <c r="AH616" s="874"/>
    </row>
    <row r="617" ht="17.25" customHeight="1">
      <c r="A617" s="867"/>
      <c r="B617" s="867"/>
      <c r="C617" s="867"/>
      <c r="D617" s="867"/>
      <c r="E617" s="866"/>
      <c r="F617" s="866"/>
      <c r="G617" s="867"/>
      <c r="H617" s="867"/>
      <c r="I617" s="867"/>
      <c r="J617" s="867"/>
      <c r="K617" s="867"/>
      <c r="L617" s="867"/>
      <c r="M617" s="867"/>
      <c r="N617" s="866"/>
      <c r="O617" s="906"/>
      <c r="P617" s="906"/>
      <c r="Q617" s="867"/>
      <c r="R617" s="867"/>
      <c r="S617" s="867"/>
      <c r="T617" s="867"/>
      <c r="U617" s="867"/>
      <c r="V617" s="867"/>
      <c r="W617" s="867"/>
      <c r="X617" s="867"/>
      <c r="Y617" s="867"/>
      <c r="Z617" s="867"/>
      <c r="AA617" s="867"/>
      <c r="AB617" s="867"/>
      <c r="AC617" s="867"/>
      <c r="AD617" s="867"/>
      <c r="AE617" s="867"/>
      <c r="AF617" s="867"/>
      <c r="AG617" s="867"/>
      <c r="AH617" s="874"/>
    </row>
    <row r="618" ht="17.25" customHeight="1">
      <c r="A618" s="867"/>
      <c r="B618" s="867"/>
      <c r="C618" s="867"/>
      <c r="D618" s="867"/>
      <c r="E618" s="866"/>
      <c r="F618" s="866"/>
      <c r="G618" s="867"/>
      <c r="H618" s="867"/>
      <c r="I618" s="867"/>
      <c r="J618" s="867"/>
      <c r="K618" s="867"/>
      <c r="L618" s="867"/>
      <c r="M618" s="867"/>
      <c r="N618" s="866"/>
      <c r="O618" s="906"/>
      <c r="P618" s="906"/>
      <c r="Q618" s="867"/>
      <c r="R618" s="867"/>
      <c r="S618" s="867"/>
      <c r="T618" s="867"/>
      <c r="U618" s="867"/>
      <c r="V618" s="867"/>
      <c r="W618" s="867"/>
      <c r="X618" s="867"/>
      <c r="Y618" s="867"/>
      <c r="Z618" s="867"/>
      <c r="AA618" s="867"/>
      <c r="AB618" s="867"/>
      <c r="AC618" s="867"/>
      <c r="AD618" s="867"/>
      <c r="AE618" s="867"/>
      <c r="AF618" s="867"/>
      <c r="AG618" s="867"/>
      <c r="AH618" s="874"/>
    </row>
    <row r="619" ht="17.25" customHeight="1">
      <c r="A619" s="867"/>
      <c r="B619" s="867"/>
      <c r="C619" s="867"/>
      <c r="D619" s="867"/>
      <c r="E619" s="866"/>
      <c r="F619" s="866"/>
      <c r="G619" s="867"/>
      <c r="H619" s="867"/>
      <c r="I619" s="867"/>
      <c r="J619" s="867"/>
      <c r="K619" s="867"/>
      <c r="L619" s="867"/>
      <c r="M619" s="867"/>
      <c r="N619" s="866"/>
      <c r="O619" s="906"/>
      <c r="P619" s="906"/>
      <c r="Q619" s="867"/>
      <c r="R619" s="867"/>
      <c r="S619" s="867"/>
      <c r="T619" s="867"/>
      <c r="U619" s="867"/>
      <c r="V619" s="867"/>
      <c r="W619" s="867"/>
      <c r="X619" s="867"/>
      <c r="Y619" s="867"/>
      <c r="Z619" s="867"/>
      <c r="AA619" s="867"/>
      <c r="AB619" s="867"/>
      <c r="AC619" s="867"/>
      <c r="AD619" s="867"/>
      <c r="AE619" s="867"/>
      <c r="AF619" s="867"/>
      <c r="AG619" s="867"/>
      <c r="AH619" s="874"/>
    </row>
    <row r="620" ht="17.25" customHeight="1">
      <c r="A620" s="867"/>
      <c r="B620" s="867"/>
      <c r="C620" s="867"/>
      <c r="D620" s="867"/>
      <c r="E620" s="866"/>
      <c r="F620" s="866"/>
      <c r="G620" s="867"/>
      <c r="H620" s="867"/>
      <c r="I620" s="867"/>
      <c r="J620" s="867"/>
      <c r="K620" s="867"/>
      <c r="L620" s="867"/>
      <c r="M620" s="867"/>
      <c r="N620" s="866"/>
      <c r="O620" s="906"/>
      <c r="P620" s="906"/>
      <c r="Q620" s="867"/>
      <c r="R620" s="867"/>
      <c r="S620" s="867"/>
      <c r="T620" s="867"/>
      <c r="U620" s="867"/>
      <c r="V620" s="867"/>
      <c r="W620" s="867"/>
      <c r="X620" s="867"/>
      <c r="Y620" s="867"/>
      <c r="Z620" s="867"/>
      <c r="AA620" s="867"/>
      <c r="AB620" s="867"/>
      <c r="AC620" s="867"/>
      <c r="AD620" s="867"/>
      <c r="AE620" s="867"/>
      <c r="AF620" s="867"/>
      <c r="AG620" s="867"/>
      <c r="AH620" s="874"/>
    </row>
    <row r="621" ht="17.25" customHeight="1">
      <c r="A621" s="867"/>
      <c r="B621" s="867"/>
      <c r="C621" s="867"/>
      <c r="D621" s="867"/>
      <c r="E621" s="866"/>
      <c r="F621" s="866"/>
      <c r="G621" s="867"/>
      <c r="H621" s="867"/>
      <c r="I621" s="867"/>
      <c r="J621" s="867"/>
      <c r="K621" s="867"/>
      <c r="L621" s="867"/>
      <c r="M621" s="867"/>
      <c r="N621" s="866"/>
      <c r="O621" s="906"/>
      <c r="P621" s="906"/>
      <c r="Q621" s="867"/>
      <c r="R621" s="867"/>
      <c r="S621" s="867"/>
      <c r="T621" s="867"/>
      <c r="U621" s="867"/>
      <c r="V621" s="867"/>
      <c r="W621" s="867"/>
      <c r="X621" s="867"/>
      <c r="Y621" s="867"/>
      <c r="Z621" s="867"/>
      <c r="AA621" s="867"/>
      <c r="AB621" s="867"/>
      <c r="AC621" s="867"/>
      <c r="AD621" s="867"/>
      <c r="AE621" s="867"/>
      <c r="AF621" s="867"/>
      <c r="AG621" s="867"/>
      <c r="AH621" s="874"/>
    </row>
    <row r="622" ht="17.25" customHeight="1">
      <c r="A622" s="867"/>
      <c r="B622" s="867"/>
      <c r="C622" s="867"/>
      <c r="D622" s="867"/>
      <c r="E622" s="866"/>
      <c r="F622" s="866"/>
      <c r="G622" s="867"/>
      <c r="H622" s="867"/>
      <c r="I622" s="867"/>
      <c r="J622" s="867"/>
      <c r="K622" s="867"/>
      <c r="L622" s="867"/>
      <c r="M622" s="867"/>
      <c r="N622" s="866"/>
      <c r="O622" s="906"/>
      <c r="P622" s="906"/>
      <c r="Q622" s="867"/>
      <c r="R622" s="867"/>
      <c r="S622" s="867"/>
      <c r="T622" s="867"/>
      <c r="U622" s="867"/>
      <c r="V622" s="867"/>
      <c r="W622" s="867"/>
      <c r="X622" s="867"/>
      <c r="Y622" s="867"/>
      <c r="Z622" s="867"/>
      <c r="AA622" s="867"/>
      <c r="AB622" s="867"/>
      <c r="AC622" s="867"/>
      <c r="AD622" s="867"/>
      <c r="AE622" s="867"/>
      <c r="AF622" s="867"/>
      <c r="AG622" s="867"/>
      <c r="AH622" s="874"/>
    </row>
    <row r="623" ht="17.25" customHeight="1">
      <c r="A623" s="867"/>
      <c r="B623" s="867"/>
      <c r="C623" s="867"/>
      <c r="D623" s="867"/>
      <c r="E623" s="866"/>
      <c r="F623" s="866"/>
      <c r="G623" s="867"/>
      <c r="H623" s="867"/>
      <c r="I623" s="867"/>
      <c r="J623" s="867"/>
      <c r="K623" s="867"/>
      <c r="L623" s="867"/>
      <c r="M623" s="867"/>
      <c r="N623" s="866"/>
      <c r="O623" s="906"/>
      <c r="P623" s="906"/>
      <c r="Q623" s="867"/>
      <c r="R623" s="867"/>
      <c r="S623" s="867"/>
      <c r="T623" s="867"/>
      <c r="U623" s="867"/>
      <c r="V623" s="867"/>
      <c r="W623" s="867"/>
      <c r="X623" s="867"/>
      <c r="Y623" s="867"/>
      <c r="Z623" s="867"/>
      <c r="AA623" s="867"/>
      <c r="AB623" s="867"/>
      <c r="AC623" s="867"/>
      <c r="AD623" s="867"/>
      <c r="AE623" s="867"/>
      <c r="AF623" s="867"/>
      <c r="AG623" s="867"/>
      <c r="AH623" s="874"/>
    </row>
    <row r="624" ht="17.25" customHeight="1">
      <c r="A624" s="867"/>
      <c r="B624" s="867"/>
      <c r="C624" s="867"/>
      <c r="D624" s="867"/>
      <c r="E624" s="866"/>
      <c r="F624" s="866"/>
      <c r="G624" s="867"/>
      <c r="H624" s="867"/>
      <c r="I624" s="867"/>
      <c r="J624" s="867"/>
      <c r="K624" s="867"/>
      <c r="L624" s="867"/>
      <c r="M624" s="867"/>
      <c r="N624" s="866"/>
      <c r="O624" s="906"/>
      <c r="P624" s="906"/>
      <c r="Q624" s="867"/>
      <c r="R624" s="867"/>
      <c r="S624" s="867"/>
      <c r="T624" s="867"/>
      <c r="U624" s="867"/>
      <c r="V624" s="867"/>
      <c r="W624" s="867"/>
      <c r="X624" s="867"/>
      <c r="Y624" s="867"/>
      <c r="Z624" s="867"/>
      <c r="AA624" s="867"/>
      <c r="AB624" s="867"/>
      <c r="AC624" s="867"/>
      <c r="AD624" s="867"/>
      <c r="AE624" s="867"/>
      <c r="AF624" s="867"/>
      <c r="AG624" s="867"/>
      <c r="AH624" s="874"/>
    </row>
    <row r="625" ht="17.25" customHeight="1">
      <c r="A625" s="867"/>
      <c r="B625" s="867"/>
      <c r="C625" s="867"/>
      <c r="D625" s="867"/>
      <c r="E625" s="866"/>
      <c r="F625" s="866"/>
      <c r="G625" s="867"/>
      <c r="H625" s="867"/>
      <c r="I625" s="867"/>
      <c r="J625" s="867"/>
      <c r="K625" s="867"/>
      <c r="L625" s="867"/>
      <c r="M625" s="867"/>
      <c r="N625" s="866"/>
      <c r="O625" s="906"/>
      <c r="P625" s="906"/>
      <c r="Q625" s="867"/>
      <c r="R625" s="867"/>
      <c r="S625" s="867"/>
      <c r="T625" s="867"/>
      <c r="U625" s="867"/>
      <c r="V625" s="867"/>
      <c r="W625" s="867"/>
      <c r="X625" s="867"/>
      <c r="Y625" s="867"/>
      <c r="Z625" s="867"/>
      <c r="AA625" s="867"/>
      <c r="AB625" s="867"/>
      <c r="AC625" s="867"/>
      <c r="AD625" s="867"/>
      <c r="AE625" s="867"/>
      <c r="AF625" s="867"/>
      <c r="AG625" s="867"/>
      <c r="AH625" s="874"/>
    </row>
    <row r="626" ht="17.25" customHeight="1">
      <c r="A626" s="867"/>
      <c r="B626" s="867"/>
      <c r="C626" s="867"/>
      <c r="D626" s="867"/>
      <c r="E626" s="866"/>
      <c r="F626" s="866"/>
      <c r="G626" s="867"/>
      <c r="H626" s="867"/>
      <c r="I626" s="867"/>
      <c r="J626" s="867"/>
      <c r="K626" s="867"/>
      <c r="L626" s="867"/>
      <c r="M626" s="867"/>
      <c r="N626" s="866"/>
      <c r="O626" s="906"/>
      <c r="P626" s="906"/>
      <c r="Q626" s="867"/>
      <c r="R626" s="867"/>
      <c r="S626" s="867"/>
      <c r="T626" s="867"/>
      <c r="U626" s="867"/>
      <c r="V626" s="867"/>
      <c r="W626" s="867"/>
      <c r="X626" s="867"/>
      <c r="Y626" s="867"/>
      <c r="Z626" s="867"/>
      <c r="AA626" s="867"/>
      <c r="AB626" s="867"/>
      <c r="AC626" s="867"/>
      <c r="AD626" s="867"/>
      <c r="AE626" s="867"/>
      <c r="AF626" s="867"/>
      <c r="AG626" s="867"/>
      <c r="AH626" s="874"/>
    </row>
    <row r="627" ht="17.25" customHeight="1">
      <c r="A627" s="867"/>
      <c r="B627" s="867"/>
      <c r="C627" s="867"/>
      <c r="D627" s="867"/>
      <c r="E627" s="866"/>
      <c r="F627" s="866"/>
      <c r="G627" s="867"/>
      <c r="H627" s="867"/>
      <c r="I627" s="867"/>
      <c r="J627" s="867"/>
      <c r="K627" s="867"/>
      <c r="L627" s="867"/>
      <c r="M627" s="867"/>
      <c r="N627" s="866"/>
      <c r="O627" s="906"/>
      <c r="P627" s="906"/>
      <c r="Q627" s="867"/>
      <c r="R627" s="867"/>
      <c r="S627" s="867"/>
      <c r="T627" s="867"/>
      <c r="U627" s="867"/>
      <c r="V627" s="867"/>
      <c r="W627" s="867"/>
      <c r="X627" s="867"/>
      <c r="Y627" s="867"/>
      <c r="Z627" s="867"/>
      <c r="AA627" s="867"/>
      <c r="AB627" s="867"/>
      <c r="AC627" s="867"/>
      <c r="AD627" s="867"/>
      <c r="AE627" s="867"/>
      <c r="AF627" s="867"/>
      <c r="AG627" s="867"/>
      <c r="AH627" s="874"/>
    </row>
    <row r="628" ht="17.25" customHeight="1">
      <c r="A628" s="867"/>
      <c r="B628" s="867"/>
      <c r="C628" s="867"/>
      <c r="D628" s="867"/>
      <c r="E628" s="866"/>
      <c r="F628" s="866"/>
      <c r="G628" s="867"/>
      <c r="H628" s="867"/>
      <c r="I628" s="867"/>
      <c r="J628" s="867"/>
      <c r="K628" s="867"/>
      <c r="L628" s="867"/>
      <c r="M628" s="867"/>
      <c r="N628" s="866"/>
      <c r="O628" s="906"/>
      <c r="P628" s="906"/>
      <c r="Q628" s="867"/>
      <c r="R628" s="867"/>
      <c r="S628" s="867"/>
      <c r="T628" s="867"/>
      <c r="U628" s="867"/>
      <c r="V628" s="867"/>
      <c r="W628" s="867"/>
      <c r="X628" s="867"/>
      <c r="Y628" s="867"/>
      <c r="Z628" s="867"/>
      <c r="AA628" s="867"/>
      <c r="AB628" s="867"/>
      <c r="AC628" s="867"/>
      <c r="AD628" s="867"/>
      <c r="AE628" s="867"/>
      <c r="AF628" s="867"/>
      <c r="AG628" s="867"/>
      <c r="AH628" s="874"/>
    </row>
    <row r="629" ht="17.25" customHeight="1">
      <c r="A629" s="867"/>
      <c r="B629" s="867"/>
      <c r="C629" s="867"/>
      <c r="D629" s="867"/>
      <c r="E629" s="866"/>
      <c r="F629" s="866"/>
      <c r="G629" s="867"/>
      <c r="H629" s="867"/>
      <c r="I629" s="867"/>
      <c r="J629" s="867"/>
      <c r="K629" s="867"/>
      <c r="L629" s="867"/>
      <c r="M629" s="867"/>
      <c r="N629" s="866"/>
      <c r="O629" s="906"/>
      <c r="P629" s="906"/>
      <c r="Q629" s="867"/>
      <c r="R629" s="867"/>
      <c r="S629" s="867"/>
      <c r="T629" s="867"/>
      <c r="U629" s="867"/>
      <c r="V629" s="867"/>
      <c r="W629" s="867"/>
      <c r="X629" s="867"/>
      <c r="Y629" s="867"/>
      <c r="Z629" s="867"/>
      <c r="AA629" s="867"/>
      <c r="AB629" s="867"/>
      <c r="AC629" s="867"/>
      <c r="AD629" s="867"/>
      <c r="AE629" s="867"/>
      <c r="AF629" s="867"/>
      <c r="AG629" s="867"/>
      <c r="AH629" s="874"/>
    </row>
    <row r="630" ht="17.25" customHeight="1">
      <c r="A630" s="867"/>
      <c r="B630" s="867"/>
      <c r="C630" s="867"/>
      <c r="D630" s="867"/>
      <c r="E630" s="866"/>
      <c r="F630" s="866"/>
      <c r="G630" s="867"/>
      <c r="H630" s="867"/>
      <c r="I630" s="867"/>
      <c r="J630" s="867"/>
      <c r="K630" s="867"/>
      <c r="L630" s="867"/>
      <c r="M630" s="867"/>
      <c r="N630" s="866"/>
      <c r="O630" s="906"/>
      <c r="P630" s="906"/>
      <c r="Q630" s="867"/>
      <c r="R630" s="867"/>
      <c r="S630" s="867"/>
      <c r="T630" s="867"/>
      <c r="U630" s="867"/>
      <c r="V630" s="867"/>
      <c r="W630" s="867"/>
      <c r="X630" s="867"/>
      <c r="Y630" s="867"/>
      <c r="Z630" s="867"/>
      <c r="AA630" s="867"/>
      <c r="AB630" s="867"/>
      <c r="AC630" s="867"/>
      <c r="AD630" s="867"/>
      <c r="AE630" s="867"/>
      <c r="AF630" s="867"/>
      <c r="AG630" s="867"/>
      <c r="AH630" s="874"/>
    </row>
    <row r="631" ht="17.25" customHeight="1">
      <c r="A631" s="867"/>
      <c r="B631" s="867"/>
      <c r="C631" s="867"/>
      <c r="D631" s="867"/>
      <c r="E631" s="866"/>
      <c r="F631" s="866"/>
      <c r="G631" s="867"/>
      <c r="H631" s="867"/>
      <c r="I631" s="867"/>
      <c r="J631" s="867"/>
      <c r="K631" s="867"/>
      <c r="L631" s="867"/>
      <c r="M631" s="867"/>
      <c r="N631" s="866"/>
      <c r="O631" s="906"/>
      <c r="P631" s="906"/>
      <c r="Q631" s="867"/>
      <c r="R631" s="867"/>
      <c r="S631" s="867"/>
      <c r="T631" s="867"/>
      <c r="U631" s="867"/>
      <c r="V631" s="867"/>
      <c r="W631" s="867"/>
      <c r="X631" s="867"/>
      <c r="Y631" s="867"/>
      <c r="Z631" s="867"/>
      <c r="AA631" s="867"/>
      <c r="AB631" s="867"/>
      <c r="AC631" s="867"/>
      <c r="AD631" s="867"/>
      <c r="AE631" s="867"/>
      <c r="AF631" s="867"/>
      <c r="AG631" s="867"/>
      <c r="AH631" s="874"/>
    </row>
    <row r="632" ht="17.25" customHeight="1">
      <c r="A632" s="867"/>
      <c r="B632" s="867"/>
      <c r="C632" s="867"/>
      <c r="D632" s="867"/>
      <c r="E632" s="866"/>
      <c r="F632" s="866"/>
      <c r="G632" s="867"/>
      <c r="H632" s="867"/>
      <c r="I632" s="867"/>
      <c r="J632" s="867"/>
      <c r="K632" s="867"/>
      <c r="L632" s="867"/>
      <c r="M632" s="867"/>
      <c r="N632" s="866"/>
      <c r="O632" s="906"/>
      <c r="P632" s="906"/>
      <c r="Q632" s="867"/>
      <c r="R632" s="867"/>
      <c r="S632" s="867"/>
      <c r="T632" s="867"/>
      <c r="U632" s="867"/>
      <c r="V632" s="867"/>
      <c r="W632" s="867"/>
      <c r="X632" s="867"/>
      <c r="Y632" s="867"/>
      <c r="Z632" s="867"/>
      <c r="AA632" s="867"/>
      <c r="AB632" s="867"/>
      <c r="AC632" s="867"/>
      <c r="AD632" s="867"/>
      <c r="AE632" s="867"/>
      <c r="AF632" s="867"/>
      <c r="AG632" s="867"/>
      <c r="AH632" s="874"/>
    </row>
    <row r="633" ht="17.25" customHeight="1">
      <c r="A633" s="867"/>
      <c r="B633" s="867"/>
      <c r="C633" s="867"/>
      <c r="D633" s="867"/>
      <c r="E633" s="866"/>
      <c r="F633" s="866"/>
      <c r="G633" s="867"/>
      <c r="H633" s="867"/>
      <c r="I633" s="867"/>
      <c r="J633" s="867"/>
      <c r="K633" s="867"/>
      <c r="L633" s="867"/>
      <c r="M633" s="867"/>
      <c r="N633" s="866"/>
      <c r="O633" s="906"/>
      <c r="P633" s="906"/>
      <c r="Q633" s="867"/>
      <c r="R633" s="867"/>
      <c r="S633" s="867"/>
      <c r="T633" s="867"/>
      <c r="U633" s="867"/>
      <c r="V633" s="867"/>
      <c r="W633" s="867"/>
      <c r="X633" s="867"/>
      <c r="Y633" s="867"/>
      <c r="Z633" s="867"/>
      <c r="AA633" s="867"/>
      <c r="AB633" s="867"/>
      <c r="AC633" s="867"/>
      <c r="AD633" s="867"/>
      <c r="AE633" s="867"/>
      <c r="AF633" s="867"/>
      <c r="AG633" s="867"/>
      <c r="AH633" s="874"/>
    </row>
    <row r="634" ht="17.25" customHeight="1">
      <c r="A634" s="867"/>
      <c r="B634" s="867"/>
      <c r="C634" s="867"/>
      <c r="D634" s="867"/>
      <c r="E634" s="866"/>
      <c r="F634" s="866"/>
      <c r="G634" s="867"/>
      <c r="H634" s="867"/>
      <c r="I634" s="867"/>
      <c r="J634" s="867"/>
      <c r="K634" s="867"/>
      <c r="L634" s="867"/>
      <c r="M634" s="867"/>
      <c r="N634" s="866"/>
      <c r="O634" s="906"/>
      <c r="P634" s="906"/>
      <c r="Q634" s="867"/>
      <c r="R634" s="867"/>
      <c r="S634" s="867"/>
      <c r="T634" s="867"/>
      <c r="U634" s="867"/>
      <c r="V634" s="867"/>
      <c r="W634" s="867"/>
      <c r="X634" s="867"/>
      <c r="Y634" s="867"/>
      <c r="Z634" s="867"/>
      <c r="AA634" s="867"/>
      <c r="AB634" s="867"/>
      <c r="AC634" s="867"/>
      <c r="AD634" s="867"/>
      <c r="AE634" s="867"/>
      <c r="AF634" s="867"/>
      <c r="AG634" s="867"/>
      <c r="AH634" s="874"/>
    </row>
    <row r="635" ht="17.25" customHeight="1">
      <c r="A635" s="867"/>
      <c r="B635" s="867"/>
      <c r="C635" s="867"/>
      <c r="D635" s="867"/>
      <c r="E635" s="866"/>
      <c r="F635" s="866"/>
      <c r="G635" s="867"/>
      <c r="H635" s="867"/>
      <c r="I635" s="867"/>
      <c r="J635" s="867"/>
      <c r="K635" s="867"/>
      <c r="L635" s="867"/>
      <c r="M635" s="867"/>
      <c r="N635" s="866"/>
      <c r="O635" s="906"/>
      <c r="P635" s="906"/>
      <c r="Q635" s="867"/>
      <c r="R635" s="867"/>
      <c r="S635" s="867"/>
      <c r="T635" s="867"/>
      <c r="U635" s="867"/>
      <c r="V635" s="867"/>
      <c r="W635" s="867"/>
      <c r="X635" s="867"/>
      <c r="Y635" s="867"/>
      <c r="Z635" s="867"/>
      <c r="AA635" s="867"/>
      <c r="AB635" s="867"/>
      <c r="AC635" s="867"/>
      <c r="AD635" s="867"/>
      <c r="AE635" s="867"/>
      <c r="AF635" s="867"/>
      <c r="AG635" s="867"/>
      <c r="AH635" s="874"/>
    </row>
    <row r="636" ht="17.25" customHeight="1">
      <c r="A636" s="867"/>
      <c r="B636" s="867"/>
      <c r="C636" s="867"/>
      <c r="D636" s="867"/>
      <c r="E636" s="866"/>
      <c r="F636" s="866"/>
      <c r="G636" s="867"/>
      <c r="H636" s="867"/>
      <c r="I636" s="867"/>
      <c r="J636" s="867"/>
      <c r="K636" s="867"/>
      <c r="L636" s="867"/>
      <c r="M636" s="867"/>
      <c r="N636" s="866"/>
      <c r="O636" s="906"/>
      <c r="P636" s="906"/>
      <c r="Q636" s="867"/>
      <c r="R636" s="867"/>
      <c r="S636" s="867"/>
      <c r="T636" s="867"/>
      <c r="U636" s="867"/>
      <c r="V636" s="867"/>
      <c r="W636" s="867"/>
      <c r="X636" s="867"/>
      <c r="Y636" s="867"/>
      <c r="Z636" s="867"/>
      <c r="AA636" s="867"/>
      <c r="AB636" s="867"/>
      <c r="AC636" s="867"/>
      <c r="AD636" s="867"/>
      <c r="AE636" s="867"/>
      <c r="AF636" s="867"/>
      <c r="AG636" s="867"/>
      <c r="AH636" s="874"/>
    </row>
    <row r="637" ht="17.25" customHeight="1">
      <c r="A637" s="867"/>
      <c r="B637" s="867"/>
      <c r="C637" s="867"/>
      <c r="D637" s="867"/>
      <c r="E637" s="866"/>
      <c r="F637" s="866"/>
      <c r="G637" s="867"/>
      <c r="H637" s="867"/>
      <c r="I637" s="867"/>
      <c r="J637" s="867"/>
      <c r="K637" s="867"/>
      <c r="L637" s="867"/>
      <c r="M637" s="867"/>
      <c r="N637" s="866"/>
      <c r="O637" s="906"/>
      <c r="P637" s="906"/>
      <c r="Q637" s="867"/>
      <c r="R637" s="867"/>
      <c r="S637" s="867"/>
      <c r="T637" s="867"/>
      <c r="U637" s="867"/>
      <c r="V637" s="867"/>
      <c r="W637" s="867"/>
      <c r="X637" s="867"/>
      <c r="Y637" s="867"/>
      <c r="Z637" s="867"/>
      <c r="AA637" s="867"/>
      <c r="AB637" s="867"/>
      <c r="AC637" s="867"/>
      <c r="AD637" s="867"/>
      <c r="AE637" s="867"/>
      <c r="AF637" s="867"/>
      <c r="AG637" s="867"/>
      <c r="AH637" s="874"/>
    </row>
    <row r="638" ht="17.25" customHeight="1">
      <c r="A638" s="867"/>
      <c r="B638" s="867"/>
      <c r="C638" s="867"/>
      <c r="D638" s="867"/>
      <c r="E638" s="866"/>
      <c r="F638" s="866"/>
      <c r="G638" s="867"/>
      <c r="H638" s="867"/>
      <c r="I638" s="867"/>
      <c r="J638" s="867"/>
      <c r="K638" s="867"/>
      <c r="L638" s="867"/>
      <c r="M638" s="867"/>
      <c r="N638" s="866"/>
      <c r="O638" s="906"/>
      <c r="P638" s="906"/>
      <c r="Q638" s="867"/>
      <c r="R638" s="867"/>
      <c r="S638" s="867"/>
      <c r="T638" s="867"/>
      <c r="U638" s="867"/>
      <c r="V638" s="867"/>
      <c r="W638" s="867"/>
      <c r="X638" s="867"/>
      <c r="Y638" s="867"/>
      <c r="Z638" s="867"/>
      <c r="AA638" s="867"/>
      <c r="AB638" s="867"/>
      <c r="AC638" s="867"/>
      <c r="AD638" s="867"/>
      <c r="AE638" s="867"/>
      <c r="AF638" s="867"/>
      <c r="AG638" s="867"/>
      <c r="AH638" s="874"/>
    </row>
    <row r="639" ht="17.25" customHeight="1">
      <c r="A639" s="867"/>
      <c r="B639" s="867"/>
      <c r="C639" s="867"/>
      <c r="D639" s="867"/>
      <c r="E639" s="866"/>
      <c r="F639" s="866"/>
      <c r="G639" s="867"/>
      <c r="H639" s="867"/>
      <c r="I639" s="867"/>
      <c r="J639" s="867"/>
      <c r="K639" s="867"/>
      <c r="L639" s="867"/>
      <c r="M639" s="867"/>
      <c r="N639" s="866"/>
      <c r="O639" s="906"/>
      <c r="P639" s="906"/>
      <c r="Q639" s="867"/>
      <c r="R639" s="867"/>
      <c r="S639" s="867"/>
      <c r="T639" s="867"/>
      <c r="U639" s="867"/>
      <c r="V639" s="867"/>
      <c r="W639" s="867"/>
      <c r="X639" s="867"/>
      <c r="Y639" s="867"/>
      <c r="Z639" s="867"/>
      <c r="AA639" s="867"/>
      <c r="AB639" s="867"/>
      <c r="AC639" s="867"/>
      <c r="AD639" s="867"/>
      <c r="AE639" s="867"/>
      <c r="AF639" s="867"/>
      <c r="AG639" s="867"/>
      <c r="AH639" s="874"/>
    </row>
    <row r="640" ht="17.25" customHeight="1">
      <c r="A640" s="867"/>
      <c r="B640" s="867"/>
      <c r="C640" s="867"/>
      <c r="D640" s="867"/>
      <c r="E640" s="866"/>
      <c r="F640" s="866"/>
      <c r="G640" s="867"/>
      <c r="H640" s="867"/>
      <c r="I640" s="867"/>
      <c r="J640" s="867"/>
      <c r="K640" s="867"/>
      <c r="L640" s="867"/>
      <c r="M640" s="867"/>
      <c r="N640" s="866"/>
      <c r="O640" s="906"/>
      <c r="P640" s="906"/>
      <c r="Q640" s="867"/>
      <c r="R640" s="867"/>
      <c r="S640" s="867"/>
      <c r="T640" s="867"/>
      <c r="U640" s="867"/>
      <c r="V640" s="867"/>
      <c r="W640" s="867"/>
      <c r="X640" s="867"/>
      <c r="Y640" s="867"/>
      <c r="Z640" s="867"/>
      <c r="AA640" s="867"/>
      <c r="AB640" s="867"/>
      <c r="AC640" s="867"/>
      <c r="AD640" s="867"/>
      <c r="AE640" s="867"/>
      <c r="AF640" s="867"/>
      <c r="AG640" s="867"/>
      <c r="AH640" s="874"/>
    </row>
    <row r="641" ht="17.25" customHeight="1">
      <c r="A641" s="867"/>
      <c r="B641" s="867"/>
      <c r="C641" s="867"/>
      <c r="D641" s="867"/>
      <c r="E641" s="866"/>
      <c r="F641" s="866"/>
      <c r="G641" s="867"/>
      <c r="H641" s="867"/>
      <c r="I641" s="867"/>
      <c r="J641" s="867"/>
      <c r="K641" s="867"/>
      <c r="L641" s="867"/>
      <c r="M641" s="867"/>
      <c r="N641" s="866"/>
      <c r="O641" s="906"/>
      <c r="P641" s="906"/>
      <c r="Q641" s="867"/>
      <c r="R641" s="867"/>
      <c r="S641" s="867"/>
      <c r="T641" s="867"/>
      <c r="U641" s="867"/>
      <c r="V641" s="867"/>
      <c r="W641" s="867"/>
      <c r="X641" s="867"/>
      <c r="Y641" s="867"/>
      <c r="Z641" s="867"/>
      <c r="AA641" s="867"/>
      <c r="AB641" s="867"/>
      <c r="AC641" s="867"/>
      <c r="AD641" s="867"/>
      <c r="AE641" s="867"/>
      <c r="AF641" s="867"/>
      <c r="AG641" s="867"/>
      <c r="AH641" s="874"/>
    </row>
    <row r="642" ht="17.25" customHeight="1">
      <c r="A642" s="867"/>
      <c r="B642" s="867"/>
      <c r="C642" s="867"/>
      <c r="D642" s="867"/>
      <c r="E642" s="866"/>
      <c r="F642" s="866"/>
      <c r="G642" s="867"/>
      <c r="H642" s="867"/>
      <c r="I642" s="867"/>
      <c r="J642" s="867"/>
      <c r="K642" s="867"/>
      <c r="L642" s="867"/>
      <c r="M642" s="867"/>
      <c r="N642" s="866"/>
      <c r="O642" s="906"/>
      <c r="P642" s="906"/>
      <c r="Q642" s="867"/>
      <c r="R642" s="867"/>
      <c r="S642" s="867"/>
      <c r="T642" s="867"/>
      <c r="U642" s="867"/>
      <c r="V642" s="867"/>
      <c r="W642" s="867"/>
      <c r="X642" s="867"/>
      <c r="Y642" s="867"/>
      <c r="Z642" s="867"/>
      <c r="AA642" s="867"/>
      <c r="AB642" s="867"/>
      <c r="AC642" s="867"/>
      <c r="AD642" s="867"/>
      <c r="AE642" s="867"/>
      <c r="AF642" s="867"/>
      <c r="AG642" s="867"/>
      <c r="AH642" s="874"/>
    </row>
    <row r="643" ht="17.25" customHeight="1">
      <c r="A643" s="867"/>
      <c r="B643" s="867"/>
      <c r="C643" s="867"/>
      <c r="D643" s="867"/>
      <c r="E643" s="866"/>
      <c r="F643" s="866"/>
      <c r="G643" s="867"/>
      <c r="H643" s="867"/>
      <c r="I643" s="867"/>
      <c r="J643" s="867"/>
      <c r="K643" s="867"/>
      <c r="L643" s="867"/>
      <c r="M643" s="867"/>
      <c r="N643" s="866"/>
      <c r="O643" s="906"/>
      <c r="P643" s="906"/>
      <c r="Q643" s="867"/>
      <c r="R643" s="867"/>
      <c r="S643" s="867"/>
      <c r="T643" s="867"/>
      <c r="U643" s="867"/>
      <c r="V643" s="867"/>
      <c r="W643" s="867"/>
      <c r="X643" s="867"/>
      <c r="Y643" s="867"/>
      <c r="Z643" s="867"/>
      <c r="AA643" s="867"/>
      <c r="AB643" s="867"/>
      <c r="AC643" s="867"/>
      <c r="AD643" s="867"/>
      <c r="AE643" s="867"/>
      <c r="AF643" s="867"/>
      <c r="AG643" s="867"/>
      <c r="AH643" s="874"/>
    </row>
    <row r="644" ht="17.25" customHeight="1">
      <c r="A644" s="867"/>
      <c r="B644" s="867"/>
      <c r="C644" s="867"/>
      <c r="D644" s="867"/>
      <c r="E644" s="866"/>
      <c r="F644" s="866"/>
      <c r="G644" s="867"/>
      <c r="H644" s="867"/>
      <c r="I644" s="867"/>
      <c r="J644" s="867"/>
      <c r="K644" s="867"/>
      <c r="L644" s="867"/>
      <c r="M644" s="867"/>
      <c r="N644" s="866"/>
      <c r="O644" s="906"/>
      <c r="P644" s="906"/>
      <c r="Q644" s="867"/>
      <c r="R644" s="867"/>
      <c r="S644" s="867"/>
      <c r="T644" s="867"/>
      <c r="U644" s="867"/>
      <c r="V644" s="867"/>
      <c r="W644" s="867"/>
      <c r="X644" s="867"/>
      <c r="Y644" s="867"/>
      <c r="Z644" s="867"/>
      <c r="AA644" s="867"/>
      <c r="AB644" s="867"/>
      <c r="AC644" s="867"/>
      <c r="AD644" s="867"/>
      <c r="AE644" s="867"/>
      <c r="AF644" s="867"/>
      <c r="AG644" s="867"/>
      <c r="AH644" s="874"/>
    </row>
    <row r="645" ht="17.25" customHeight="1">
      <c r="A645" s="867"/>
      <c r="B645" s="867"/>
      <c r="C645" s="867"/>
      <c r="D645" s="867"/>
      <c r="E645" s="866"/>
      <c r="F645" s="866"/>
      <c r="G645" s="867"/>
      <c r="H645" s="867"/>
      <c r="I645" s="867"/>
      <c r="J645" s="867"/>
      <c r="K645" s="867"/>
      <c r="L645" s="867"/>
      <c r="M645" s="867"/>
      <c r="N645" s="866"/>
      <c r="O645" s="906"/>
      <c r="P645" s="906"/>
      <c r="Q645" s="867"/>
      <c r="R645" s="867"/>
      <c r="S645" s="867"/>
      <c r="T645" s="867"/>
      <c r="U645" s="867"/>
      <c r="V645" s="867"/>
      <c r="W645" s="867"/>
      <c r="X645" s="867"/>
      <c r="Y645" s="867"/>
      <c r="Z645" s="867"/>
      <c r="AA645" s="867"/>
      <c r="AB645" s="867"/>
      <c r="AC645" s="867"/>
      <c r="AD645" s="867"/>
      <c r="AE645" s="867"/>
      <c r="AF645" s="867"/>
      <c r="AG645" s="867"/>
      <c r="AH645" s="874"/>
    </row>
    <row r="646" ht="17.25" customHeight="1">
      <c r="A646" s="867"/>
      <c r="B646" s="867"/>
      <c r="C646" s="867"/>
      <c r="D646" s="867"/>
      <c r="E646" s="866"/>
      <c r="F646" s="866"/>
      <c r="G646" s="867"/>
      <c r="H646" s="867"/>
      <c r="I646" s="867"/>
      <c r="J646" s="867"/>
      <c r="K646" s="867"/>
      <c r="L646" s="867"/>
      <c r="M646" s="867"/>
      <c r="N646" s="866"/>
      <c r="O646" s="906"/>
      <c r="P646" s="906"/>
      <c r="Q646" s="867"/>
      <c r="R646" s="867"/>
      <c r="S646" s="867"/>
      <c r="T646" s="867"/>
      <c r="U646" s="867"/>
      <c r="V646" s="867"/>
      <c r="W646" s="867"/>
      <c r="X646" s="867"/>
      <c r="Y646" s="867"/>
      <c r="Z646" s="867"/>
      <c r="AA646" s="867"/>
      <c r="AB646" s="867"/>
      <c r="AC646" s="867"/>
      <c r="AD646" s="867"/>
      <c r="AE646" s="867"/>
      <c r="AF646" s="867"/>
      <c r="AG646" s="867"/>
      <c r="AH646" s="874"/>
    </row>
    <row r="647" ht="17.25" customHeight="1">
      <c r="A647" s="867"/>
      <c r="B647" s="867"/>
      <c r="C647" s="867"/>
      <c r="D647" s="867"/>
      <c r="E647" s="866"/>
      <c r="F647" s="866"/>
      <c r="G647" s="867"/>
      <c r="H647" s="867"/>
      <c r="I647" s="867"/>
      <c r="J647" s="867"/>
      <c r="K647" s="867"/>
      <c r="L647" s="867"/>
      <c r="M647" s="867"/>
      <c r="N647" s="866"/>
      <c r="O647" s="906"/>
      <c r="P647" s="906"/>
      <c r="Q647" s="867"/>
      <c r="R647" s="867"/>
      <c r="S647" s="867"/>
      <c r="T647" s="867"/>
      <c r="U647" s="867"/>
      <c r="V647" s="867"/>
      <c r="W647" s="867"/>
      <c r="X647" s="867"/>
      <c r="Y647" s="867"/>
      <c r="Z647" s="867"/>
      <c r="AA647" s="867"/>
      <c r="AB647" s="867"/>
      <c r="AC647" s="867"/>
      <c r="AD647" s="867"/>
      <c r="AE647" s="867"/>
      <c r="AF647" s="867"/>
      <c r="AG647" s="867"/>
      <c r="AH647" s="874"/>
    </row>
    <row r="648" ht="17.25" customHeight="1">
      <c r="A648" s="867"/>
      <c r="B648" s="867"/>
      <c r="C648" s="867"/>
      <c r="D648" s="867"/>
      <c r="E648" s="866"/>
      <c r="F648" s="866"/>
      <c r="G648" s="867"/>
      <c r="H648" s="867"/>
      <c r="I648" s="867"/>
      <c r="J648" s="867"/>
      <c r="K648" s="867"/>
      <c r="L648" s="867"/>
      <c r="M648" s="867"/>
      <c r="N648" s="866"/>
      <c r="O648" s="906"/>
      <c r="P648" s="906"/>
      <c r="Q648" s="867"/>
      <c r="R648" s="867"/>
      <c r="S648" s="867"/>
      <c r="T648" s="867"/>
      <c r="U648" s="867"/>
      <c r="V648" s="867"/>
      <c r="W648" s="867"/>
      <c r="X648" s="867"/>
      <c r="Y648" s="867"/>
      <c r="Z648" s="867"/>
      <c r="AA648" s="867"/>
      <c r="AB648" s="867"/>
      <c r="AC648" s="867"/>
      <c r="AD648" s="867"/>
      <c r="AE648" s="867"/>
      <c r="AF648" s="867"/>
      <c r="AG648" s="867"/>
      <c r="AH648" s="874"/>
    </row>
    <row r="649" ht="17.25" customHeight="1">
      <c r="A649" s="867"/>
      <c r="B649" s="867"/>
      <c r="C649" s="867"/>
      <c r="D649" s="867"/>
      <c r="E649" s="866"/>
      <c r="F649" s="866"/>
      <c r="G649" s="867"/>
      <c r="H649" s="867"/>
      <c r="I649" s="867"/>
      <c r="J649" s="867"/>
      <c r="K649" s="867"/>
      <c r="L649" s="867"/>
      <c r="M649" s="867"/>
      <c r="N649" s="866"/>
      <c r="O649" s="906"/>
      <c r="P649" s="906"/>
      <c r="Q649" s="867"/>
      <c r="R649" s="867"/>
      <c r="S649" s="867"/>
      <c r="T649" s="867"/>
      <c r="U649" s="867"/>
      <c r="V649" s="867"/>
      <c r="W649" s="867"/>
      <c r="X649" s="867"/>
      <c r="Y649" s="867"/>
      <c r="Z649" s="867"/>
      <c r="AA649" s="867"/>
      <c r="AB649" s="867"/>
      <c r="AC649" s="867"/>
      <c r="AD649" s="867"/>
      <c r="AE649" s="867"/>
      <c r="AF649" s="867"/>
      <c r="AG649" s="867"/>
      <c r="AH649" s="874"/>
    </row>
    <row r="650" ht="17.25" customHeight="1">
      <c r="A650" s="867"/>
      <c r="B650" s="867"/>
      <c r="C650" s="867"/>
      <c r="D650" s="867"/>
      <c r="E650" s="866"/>
      <c r="F650" s="866"/>
      <c r="G650" s="867"/>
      <c r="H650" s="867"/>
      <c r="I650" s="867"/>
      <c r="J650" s="867"/>
      <c r="K650" s="867"/>
      <c r="L650" s="867"/>
      <c r="M650" s="867"/>
      <c r="N650" s="866"/>
      <c r="O650" s="906"/>
      <c r="P650" s="906"/>
      <c r="Q650" s="867"/>
      <c r="R650" s="867"/>
      <c r="S650" s="867"/>
      <c r="T650" s="867"/>
      <c r="U650" s="867"/>
      <c r="V650" s="867"/>
      <c r="W650" s="867"/>
      <c r="X650" s="867"/>
      <c r="Y650" s="867"/>
      <c r="Z650" s="867"/>
      <c r="AA650" s="867"/>
      <c r="AB650" s="867"/>
      <c r="AC650" s="867"/>
      <c r="AD650" s="867"/>
      <c r="AE650" s="867"/>
      <c r="AF650" s="867"/>
      <c r="AG650" s="867"/>
      <c r="AH650" s="874"/>
    </row>
    <row r="651" ht="17.25" customHeight="1">
      <c r="A651" s="867"/>
      <c r="B651" s="867"/>
      <c r="C651" s="867"/>
      <c r="D651" s="867"/>
      <c r="E651" s="866"/>
      <c r="F651" s="866"/>
      <c r="G651" s="867"/>
      <c r="H651" s="867"/>
      <c r="I651" s="867"/>
      <c r="J651" s="867"/>
      <c r="K651" s="867"/>
      <c r="L651" s="867"/>
      <c r="M651" s="867"/>
      <c r="N651" s="866"/>
      <c r="O651" s="906"/>
      <c r="P651" s="906"/>
      <c r="Q651" s="867"/>
      <c r="R651" s="867"/>
      <c r="S651" s="867"/>
      <c r="T651" s="867"/>
      <c r="U651" s="867"/>
      <c r="V651" s="867"/>
      <c r="W651" s="867"/>
      <c r="X651" s="867"/>
      <c r="Y651" s="867"/>
      <c r="Z651" s="867"/>
      <c r="AA651" s="867"/>
      <c r="AB651" s="867"/>
      <c r="AC651" s="867"/>
      <c r="AD651" s="867"/>
      <c r="AE651" s="867"/>
      <c r="AF651" s="867"/>
      <c r="AG651" s="867"/>
      <c r="AH651" s="874"/>
    </row>
    <row r="652" ht="17.25" customHeight="1">
      <c r="A652" s="867"/>
      <c r="B652" s="867"/>
      <c r="C652" s="867"/>
      <c r="D652" s="867"/>
      <c r="E652" s="866"/>
      <c r="F652" s="866"/>
      <c r="G652" s="867"/>
      <c r="H652" s="867"/>
      <c r="I652" s="867"/>
      <c r="J652" s="867"/>
      <c r="K652" s="867"/>
      <c r="L652" s="867"/>
      <c r="M652" s="867"/>
      <c r="N652" s="866"/>
      <c r="O652" s="906"/>
      <c r="P652" s="906"/>
      <c r="Q652" s="867"/>
      <c r="R652" s="867"/>
      <c r="S652" s="867"/>
      <c r="T652" s="867"/>
      <c r="U652" s="867"/>
      <c r="V652" s="867"/>
      <c r="W652" s="867"/>
      <c r="X652" s="867"/>
      <c r="Y652" s="867"/>
      <c r="Z652" s="867"/>
      <c r="AA652" s="867"/>
      <c r="AB652" s="867"/>
      <c r="AC652" s="867"/>
      <c r="AD652" s="867"/>
      <c r="AE652" s="867"/>
      <c r="AF652" s="867"/>
      <c r="AG652" s="867"/>
      <c r="AH652" s="874"/>
    </row>
    <row r="653" ht="17.25" customHeight="1">
      <c r="A653" s="867"/>
      <c r="B653" s="867"/>
      <c r="C653" s="867"/>
      <c r="D653" s="867"/>
      <c r="E653" s="866"/>
      <c r="F653" s="866"/>
      <c r="G653" s="867"/>
      <c r="H653" s="867"/>
      <c r="I653" s="867"/>
      <c r="J653" s="867"/>
      <c r="K653" s="867"/>
      <c r="L653" s="867"/>
      <c r="M653" s="867"/>
      <c r="N653" s="866"/>
      <c r="O653" s="906"/>
      <c r="P653" s="906"/>
      <c r="Q653" s="867"/>
      <c r="R653" s="867"/>
      <c r="S653" s="867"/>
      <c r="T653" s="867"/>
      <c r="U653" s="867"/>
      <c r="V653" s="867"/>
      <c r="W653" s="867"/>
      <c r="X653" s="867"/>
      <c r="Y653" s="867"/>
      <c r="Z653" s="867"/>
      <c r="AA653" s="867"/>
      <c r="AB653" s="867"/>
      <c r="AC653" s="867"/>
      <c r="AD653" s="867"/>
      <c r="AE653" s="867"/>
      <c r="AF653" s="867"/>
      <c r="AG653" s="867"/>
      <c r="AH653" s="874"/>
    </row>
    <row r="654" ht="17.25" customHeight="1">
      <c r="A654" s="867"/>
      <c r="B654" s="867"/>
      <c r="C654" s="867"/>
      <c r="D654" s="867"/>
      <c r="E654" s="866"/>
      <c r="F654" s="866"/>
      <c r="G654" s="867"/>
      <c r="H654" s="867"/>
      <c r="I654" s="867"/>
      <c r="J654" s="867"/>
      <c r="K654" s="867"/>
      <c r="L654" s="867"/>
      <c r="M654" s="867"/>
      <c r="N654" s="866"/>
      <c r="O654" s="906"/>
      <c r="P654" s="906"/>
      <c r="Q654" s="867"/>
      <c r="R654" s="867"/>
      <c r="S654" s="867"/>
      <c r="T654" s="867"/>
      <c r="U654" s="867"/>
      <c r="V654" s="867"/>
      <c r="W654" s="867"/>
      <c r="X654" s="867"/>
      <c r="Y654" s="867"/>
      <c r="Z654" s="867"/>
      <c r="AA654" s="867"/>
      <c r="AB654" s="867"/>
      <c r="AC654" s="867"/>
      <c r="AD654" s="867"/>
      <c r="AE654" s="867"/>
      <c r="AF654" s="867"/>
      <c r="AG654" s="867"/>
      <c r="AH654" s="874"/>
    </row>
    <row r="655" ht="17.25" customHeight="1">
      <c r="A655" s="867"/>
      <c r="B655" s="867"/>
      <c r="C655" s="867"/>
      <c r="D655" s="867"/>
      <c r="E655" s="866"/>
      <c r="F655" s="866"/>
      <c r="G655" s="867"/>
      <c r="H655" s="867"/>
      <c r="I655" s="867"/>
      <c r="J655" s="867"/>
      <c r="K655" s="867"/>
      <c r="L655" s="867"/>
      <c r="M655" s="867"/>
      <c r="N655" s="866"/>
      <c r="O655" s="906"/>
      <c r="P655" s="906"/>
      <c r="Q655" s="867"/>
      <c r="R655" s="867"/>
      <c r="S655" s="867"/>
      <c r="T655" s="867"/>
      <c r="U655" s="867"/>
      <c r="V655" s="867"/>
      <c r="W655" s="867"/>
      <c r="X655" s="867"/>
      <c r="Y655" s="867"/>
      <c r="Z655" s="867"/>
      <c r="AA655" s="867"/>
      <c r="AB655" s="867"/>
      <c r="AC655" s="867"/>
      <c r="AD655" s="867"/>
      <c r="AE655" s="867"/>
      <c r="AF655" s="867"/>
      <c r="AG655" s="867"/>
      <c r="AH655" s="874"/>
    </row>
    <row r="656" ht="17.25" customHeight="1">
      <c r="A656" s="867"/>
      <c r="B656" s="867"/>
      <c r="C656" s="867"/>
      <c r="D656" s="867"/>
      <c r="E656" s="866"/>
      <c r="F656" s="866"/>
      <c r="G656" s="867"/>
      <c r="H656" s="867"/>
      <c r="I656" s="867"/>
      <c r="J656" s="867"/>
      <c r="K656" s="867"/>
      <c r="L656" s="867"/>
      <c r="M656" s="867"/>
      <c r="N656" s="866"/>
      <c r="O656" s="906"/>
      <c r="P656" s="906"/>
      <c r="Q656" s="867"/>
      <c r="R656" s="867"/>
      <c r="S656" s="867"/>
      <c r="T656" s="867"/>
      <c r="U656" s="867"/>
      <c r="V656" s="867"/>
      <c r="W656" s="867"/>
      <c r="X656" s="867"/>
      <c r="Y656" s="867"/>
      <c r="Z656" s="867"/>
      <c r="AA656" s="867"/>
      <c r="AB656" s="867"/>
      <c r="AC656" s="867"/>
      <c r="AD656" s="867"/>
      <c r="AE656" s="867"/>
      <c r="AF656" s="867"/>
      <c r="AG656" s="867"/>
      <c r="AH656" s="874"/>
    </row>
    <row r="657" ht="17.25" customHeight="1">
      <c r="A657" s="867"/>
      <c r="B657" s="867"/>
      <c r="C657" s="867"/>
      <c r="D657" s="867"/>
      <c r="E657" s="866"/>
      <c r="F657" s="866"/>
      <c r="G657" s="867"/>
      <c r="H657" s="867"/>
      <c r="I657" s="867"/>
      <c r="J657" s="867"/>
      <c r="K657" s="867"/>
      <c r="L657" s="867"/>
      <c r="M657" s="867"/>
      <c r="N657" s="866"/>
      <c r="O657" s="906"/>
      <c r="P657" s="906"/>
      <c r="Q657" s="867"/>
      <c r="R657" s="867"/>
      <c r="S657" s="867"/>
      <c r="T657" s="867"/>
      <c r="U657" s="867"/>
      <c r="V657" s="867"/>
      <c r="W657" s="867"/>
      <c r="X657" s="867"/>
      <c r="Y657" s="867"/>
      <c r="Z657" s="867"/>
      <c r="AA657" s="867"/>
      <c r="AB657" s="867"/>
      <c r="AC657" s="867"/>
      <c r="AD657" s="867"/>
      <c r="AE657" s="867"/>
      <c r="AF657" s="867"/>
      <c r="AG657" s="867"/>
      <c r="AH657" s="874"/>
    </row>
    <row r="658" ht="17.25" customHeight="1">
      <c r="A658" s="867"/>
      <c r="B658" s="867"/>
      <c r="C658" s="867"/>
      <c r="D658" s="867"/>
      <c r="E658" s="866"/>
      <c r="F658" s="866"/>
      <c r="G658" s="867"/>
      <c r="H658" s="867"/>
      <c r="I658" s="867"/>
      <c r="J658" s="867"/>
      <c r="K658" s="867"/>
      <c r="L658" s="867"/>
      <c r="M658" s="867"/>
      <c r="N658" s="866"/>
      <c r="O658" s="906"/>
      <c r="P658" s="906"/>
      <c r="Q658" s="867"/>
      <c r="R658" s="867"/>
      <c r="S658" s="867"/>
      <c r="T658" s="867"/>
      <c r="U658" s="867"/>
      <c r="V658" s="867"/>
      <c r="W658" s="867"/>
      <c r="X658" s="867"/>
      <c r="Y658" s="867"/>
      <c r="Z658" s="867"/>
      <c r="AA658" s="867"/>
      <c r="AB658" s="867"/>
      <c r="AC658" s="867"/>
      <c r="AD658" s="867"/>
      <c r="AE658" s="867"/>
      <c r="AF658" s="867"/>
      <c r="AG658" s="867"/>
      <c r="AH658" s="874"/>
    </row>
    <row r="659" ht="17.25" customHeight="1">
      <c r="A659" s="867"/>
      <c r="B659" s="867"/>
      <c r="C659" s="867"/>
      <c r="D659" s="867"/>
      <c r="E659" s="866"/>
      <c r="F659" s="866"/>
      <c r="G659" s="867"/>
      <c r="H659" s="867"/>
      <c r="I659" s="867"/>
      <c r="J659" s="867"/>
      <c r="K659" s="867"/>
      <c r="L659" s="867"/>
      <c r="M659" s="867"/>
      <c r="N659" s="866"/>
      <c r="O659" s="906"/>
      <c r="P659" s="906"/>
      <c r="Q659" s="867"/>
      <c r="R659" s="867"/>
      <c r="S659" s="867"/>
      <c r="T659" s="867"/>
      <c r="U659" s="867"/>
      <c r="V659" s="867"/>
      <c r="W659" s="867"/>
      <c r="X659" s="867"/>
      <c r="Y659" s="867"/>
      <c r="Z659" s="867"/>
      <c r="AA659" s="867"/>
      <c r="AB659" s="867"/>
      <c r="AC659" s="867"/>
      <c r="AD659" s="867"/>
      <c r="AE659" s="867"/>
      <c r="AF659" s="867"/>
      <c r="AG659" s="867"/>
      <c r="AH659" s="874"/>
    </row>
    <row r="660" ht="17.25" customHeight="1">
      <c r="A660" s="867"/>
      <c r="B660" s="867"/>
      <c r="C660" s="867"/>
      <c r="D660" s="867"/>
      <c r="E660" s="866"/>
      <c r="F660" s="866"/>
      <c r="G660" s="867"/>
      <c r="H660" s="867"/>
      <c r="I660" s="867"/>
      <c r="J660" s="867"/>
      <c r="K660" s="867"/>
      <c r="L660" s="867"/>
      <c r="M660" s="867"/>
      <c r="N660" s="866"/>
      <c r="O660" s="906"/>
      <c r="P660" s="906"/>
      <c r="Q660" s="867"/>
      <c r="R660" s="867"/>
      <c r="S660" s="867"/>
      <c r="T660" s="867"/>
      <c r="U660" s="867"/>
      <c r="V660" s="867"/>
      <c r="W660" s="867"/>
      <c r="X660" s="867"/>
      <c r="Y660" s="867"/>
      <c r="Z660" s="867"/>
      <c r="AA660" s="867"/>
      <c r="AB660" s="867"/>
      <c r="AC660" s="867"/>
      <c r="AD660" s="867"/>
      <c r="AE660" s="867"/>
      <c r="AF660" s="867"/>
      <c r="AG660" s="867"/>
      <c r="AH660" s="874"/>
    </row>
    <row r="661" ht="17.25" customHeight="1">
      <c r="A661" s="867"/>
      <c r="B661" s="867"/>
      <c r="C661" s="867"/>
      <c r="D661" s="867"/>
      <c r="E661" s="866"/>
      <c r="F661" s="866"/>
      <c r="G661" s="867"/>
      <c r="H661" s="867"/>
      <c r="I661" s="867"/>
      <c r="J661" s="867"/>
      <c r="K661" s="867"/>
      <c r="L661" s="867"/>
      <c r="M661" s="867"/>
      <c r="N661" s="866"/>
      <c r="O661" s="906"/>
      <c r="P661" s="906"/>
      <c r="Q661" s="867"/>
      <c r="R661" s="867"/>
      <c r="S661" s="867"/>
      <c r="T661" s="867"/>
      <c r="U661" s="867"/>
      <c r="V661" s="867"/>
      <c r="W661" s="867"/>
      <c r="X661" s="867"/>
      <c r="Y661" s="867"/>
      <c r="Z661" s="867"/>
      <c r="AA661" s="867"/>
      <c r="AB661" s="867"/>
      <c r="AC661" s="867"/>
      <c r="AD661" s="867"/>
      <c r="AE661" s="867"/>
      <c r="AF661" s="867"/>
      <c r="AG661" s="867"/>
      <c r="AH661" s="874"/>
    </row>
    <row r="662" ht="17.25" customHeight="1">
      <c r="A662" s="867"/>
      <c r="B662" s="867"/>
      <c r="C662" s="867"/>
      <c r="D662" s="867"/>
      <c r="E662" s="866"/>
      <c r="F662" s="866"/>
      <c r="G662" s="867"/>
      <c r="H662" s="867"/>
      <c r="I662" s="867"/>
      <c r="J662" s="867"/>
      <c r="K662" s="867"/>
      <c r="L662" s="867"/>
      <c r="M662" s="867"/>
      <c r="N662" s="866"/>
      <c r="O662" s="906"/>
      <c r="P662" s="906"/>
      <c r="Q662" s="867"/>
      <c r="R662" s="867"/>
      <c r="S662" s="867"/>
      <c r="T662" s="867"/>
      <c r="U662" s="867"/>
      <c r="V662" s="867"/>
      <c r="W662" s="867"/>
      <c r="X662" s="867"/>
      <c r="Y662" s="867"/>
      <c r="Z662" s="867"/>
      <c r="AA662" s="867"/>
      <c r="AB662" s="867"/>
      <c r="AC662" s="867"/>
      <c r="AD662" s="867"/>
      <c r="AE662" s="867"/>
      <c r="AF662" s="867"/>
      <c r="AG662" s="867"/>
      <c r="AH662" s="874"/>
    </row>
    <row r="663" ht="17.25" customHeight="1">
      <c r="A663" s="867"/>
      <c r="B663" s="867"/>
      <c r="C663" s="867"/>
      <c r="D663" s="867"/>
      <c r="E663" s="866"/>
      <c r="F663" s="866"/>
      <c r="G663" s="867"/>
      <c r="H663" s="867"/>
      <c r="I663" s="867"/>
      <c r="J663" s="867"/>
      <c r="K663" s="867"/>
      <c r="L663" s="867"/>
      <c r="M663" s="867"/>
      <c r="N663" s="866"/>
      <c r="O663" s="906"/>
      <c r="P663" s="906"/>
      <c r="Q663" s="867"/>
      <c r="R663" s="867"/>
      <c r="S663" s="867"/>
      <c r="T663" s="867"/>
      <c r="U663" s="867"/>
      <c r="V663" s="867"/>
      <c r="W663" s="867"/>
      <c r="X663" s="867"/>
      <c r="Y663" s="867"/>
      <c r="Z663" s="867"/>
      <c r="AA663" s="867"/>
      <c r="AB663" s="867"/>
      <c r="AC663" s="867"/>
      <c r="AD663" s="867"/>
      <c r="AE663" s="867"/>
      <c r="AF663" s="867"/>
      <c r="AG663" s="867"/>
      <c r="AH663" s="874"/>
    </row>
    <row r="664" ht="17.25" customHeight="1">
      <c r="A664" s="867"/>
      <c r="B664" s="867"/>
      <c r="C664" s="867"/>
      <c r="D664" s="867"/>
      <c r="E664" s="866"/>
      <c r="F664" s="866"/>
      <c r="G664" s="867"/>
      <c r="H664" s="867"/>
      <c r="I664" s="867"/>
      <c r="J664" s="867"/>
      <c r="K664" s="867"/>
      <c r="L664" s="867"/>
      <c r="M664" s="867"/>
      <c r="N664" s="866"/>
      <c r="O664" s="906"/>
      <c r="P664" s="906"/>
      <c r="Q664" s="867"/>
      <c r="R664" s="867"/>
      <c r="S664" s="867"/>
      <c r="T664" s="867"/>
      <c r="U664" s="867"/>
      <c r="V664" s="867"/>
      <c r="W664" s="867"/>
      <c r="X664" s="867"/>
      <c r="Y664" s="867"/>
      <c r="Z664" s="867"/>
      <c r="AA664" s="867"/>
      <c r="AB664" s="867"/>
      <c r="AC664" s="867"/>
      <c r="AD664" s="867"/>
      <c r="AE664" s="867"/>
      <c r="AF664" s="867"/>
      <c r="AG664" s="867"/>
      <c r="AH664" s="874"/>
    </row>
    <row r="665" ht="17.25" customHeight="1">
      <c r="A665" s="867"/>
      <c r="B665" s="867"/>
      <c r="C665" s="867"/>
      <c r="D665" s="867"/>
      <c r="E665" s="866"/>
      <c r="F665" s="866"/>
      <c r="G665" s="867"/>
      <c r="H665" s="867"/>
      <c r="I665" s="867"/>
      <c r="J665" s="867"/>
      <c r="K665" s="867"/>
      <c r="L665" s="867"/>
      <c r="M665" s="867"/>
      <c r="N665" s="866"/>
      <c r="O665" s="906"/>
      <c r="P665" s="906"/>
      <c r="Q665" s="867"/>
      <c r="R665" s="867"/>
      <c r="S665" s="867"/>
      <c r="T665" s="867"/>
      <c r="U665" s="867"/>
      <c r="V665" s="867"/>
      <c r="W665" s="867"/>
      <c r="X665" s="867"/>
      <c r="Y665" s="867"/>
      <c r="Z665" s="867"/>
      <c r="AA665" s="867"/>
      <c r="AB665" s="867"/>
      <c r="AC665" s="867"/>
      <c r="AD665" s="867"/>
      <c r="AE665" s="867"/>
      <c r="AF665" s="867"/>
      <c r="AG665" s="867"/>
      <c r="AH665" s="874"/>
    </row>
    <row r="666" ht="17.25" customHeight="1">
      <c r="A666" s="867"/>
      <c r="B666" s="867"/>
      <c r="C666" s="867"/>
      <c r="D666" s="867"/>
      <c r="E666" s="866"/>
      <c r="F666" s="866"/>
      <c r="G666" s="867"/>
      <c r="H666" s="867"/>
      <c r="I666" s="867"/>
      <c r="J666" s="867"/>
      <c r="K666" s="867"/>
      <c r="L666" s="867"/>
      <c r="M666" s="867"/>
      <c r="N666" s="866"/>
      <c r="O666" s="906"/>
      <c r="P666" s="906"/>
      <c r="Q666" s="867"/>
      <c r="R666" s="867"/>
      <c r="S666" s="867"/>
      <c r="T666" s="867"/>
      <c r="U666" s="867"/>
      <c r="V666" s="867"/>
      <c r="W666" s="867"/>
      <c r="X666" s="867"/>
      <c r="Y666" s="867"/>
      <c r="Z666" s="867"/>
      <c r="AA666" s="867"/>
      <c r="AB666" s="867"/>
      <c r="AC666" s="867"/>
      <c r="AD666" s="867"/>
      <c r="AE666" s="867"/>
      <c r="AF666" s="867"/>
      <c r="AG666" s="867"/>
      <c r="AH666" s="874"/>
    </row>
    <row r="667" ht="17.25" customHeight="1">
      <c r="A667" s="867"/>
      <c r="B667" s="867"/>
      <c r="C667" s="867"/>
      <c r="D667" s="867"/>
      <c r="E667" s="866"/>
      <c r="F667" s="866"/>
      <c r="G667" s="867"/>
      <c r="H667" s="867"/>
      <c r="I667" s="867"/>
      <c r="J667" s="867"/>
      <c r="K667" s="867"/>
      <c r="L667" s="867"/>
      <c r="M667" s="867"/>
      <c r="N667" s="866"/>
      <c r="O667" s="906"/>
      <c r="P667" s="906"/>
      <c r="Q667" s="867"/>
      <c r="R667" s="867"/>
      <c r="S667" s="867"/>
      <c r="T667" s="867"/>
      <c r="U667" s="867"/>
      <c r="V667" s="867"/>
      <c r="W667" s="867"/>
      <c r="X667" s="867"/>
      <c r="Y667" s="867"/>
      <c r="Z667" s="867"/>
      <c r="AA667" s="867"/>
      <c r="AB667" s="867"/>
      <c r="AC667" s="867"/>
      <c r="AD667" s="867"/>
      <c r="AE667" s="867"/>
      <c r="AF667" s="867"/>
      <c r="AG667" s="867"/>
      <c r="AH667" s="874"/>
    </row>
    <row r="668" ht="17.25" customHeight="1">
      <c r="A668" s="867"/>
      <c r="B668" s="867"/>
      <c r="C668" s="867"/>
      <c r="D668" s="867"/>
      <c r="E668" s="866"/>
      <c r="F668" s="866"/>
      <c r="G668" s="867"/>
      <c r="H668" s="867"/>
      <c r="I668" s="867"/>
      <c r="J668" s="867"/>
      <c r="K668" s="867"/>
      <c r="L668" s="867"/>
      <c r="M668" s="867"/>
      <c r="N668" s="866"/>
      <c r="O668" s="906"/>
      <c r="P668" s="906"/>
      <c r="Q668" s="867"/>
      <c r="R668" s="867"/>
      <c r="S668" s="867"/>
      <c r="T668" s="867"/>
      <c r="U668" s="867"/>
      <c r="V668" s="867"/>
      <c r="W668" s="867"/>
      <c r="X668" s="867"/>
      <c r="Y668" s="867"/>
      <c r="Z668" s="867"/>
      <c r="AA668" s="867"/>
      <c r="AB668" s="867"/>
      <c r="AC668" s="867"/>
      <c r="AD668" s="867"/>
      <c r="AE668" s="867"/>
      <c r="AF668" s="867"/>
      <c r="AG668" s="867"/>
      <c r="AH668" s="874"/>
    </row>
    <row r="669" ht="17.25" customHeight="1">
      <c r="A669" s="867"/>
      <c r="B669" s="867"/>
      <c r="C669" s="867"/>
      <c r="D669" s="867"/>
      <c r="E669" s="866"/>
      <c r="F669" s="866"/>
      <c r="G669" s="867"/>
      <c r="H669" s="867"/>
      <c r="I669" s="867"/>
      <c r="J669" s="867"/>
      <c r="K669" s="867"/>
      <c r="L669" s="867"/>
      <c r="M669" s="867"/>
      <c r="N669" s="866"/>
      <c r="O669" s="906"/>
      <c r="P669" s="906"/>
      <c r="Q669" s="867"/>
      <c r="R669" s="867"/>
      <c r="S669" s="867"/>
      <c r="T669" s="867"/>
      <c r="U669" s="867"/>
      <c r="V669" s="867"/>
      <c r="W669" s="867"/>
      <c r="X669" s="867"/>
      <c r="Y669" s="867"/>
      <c r="Z669" s="867"/>
      <c r="AA669" s="867"/>
      <c r="AB669" s="867"/>
      <c r="AC669" s="867"/>
      <c r="AD669" s="867"/>
      <c r="AE669" s="867"/>
      <c r="AF669" s="867"/>
      <c r="AG669" s="867"/>
      <c r="AH669" s="874"/>
    </row>
    <row r="670" ht="17.25" customHeight="1">
      <c r="A670" s="867"/>
      <c r="B670" s="867"/>
      <c r="C670" s="867"/>
      <c r="D670" s="867"/>
      <c r="E670" s="866"/>
      <c r="F670" s="866"/>
      <c r="G670" s="867"/>
      <c r="H670" s="867"/>
      <c r="I670" s="867"/>
      <c r="J670" s="867"/>
      <c r="K670" s="867"/>
      <c r="L670" s="867"/>
      <c r="M670" s="867"/>
      <c r="N670" s="866"/>
      <c r="O670" s="906"/>
      <c r="P670" s="906"/>
      <c r="Q670" s="867"/>
      <c r="R670" s="867"/>
      <c r="S670" s="867"/>
      <c r="T670" s="867"/>
      <c r="U670" s="867"/>
      <c r="V670" s="867"/>
      <c r="W670" s="867"/>
      <c r="X670" s="867"/>
      <c r="Y670" s="867"/>
      <c r="Z670" s="867"/>
      <c r="AA670" s="867"/>
      <c r="AB670" s="867"/>
      <c r="AC670" s="867"/>
      <c r="AD670" s="867"/>
      <c r="AE670" s="867"/>
      <c r="AF670" s="867"/>
      <c r="AG670" s="867"/>
      <c r="AH670" s="874"/>
    </row>
    <row r="671" ht="17.25" customHeight="1">
      <c r="A671" s="867"/>
      <c r="B671" s="867"/>
      <c r="C671" s="867"/>
      <c r="D671" s="867"/>
      <c r="E671" s="866"/>
      <c r="F671" s="866"/>
      <c r="G671" s="867"/>
      <c r="H671" s="867"/>
      <c r="I671" s="867"/>
      <c r="J671" s="867"/>
      <c r="K671" s="867"/>
      <c r="L671" s="867"/>
      <c r="M671" s="867"/>
      <c r="N671" s="866"/>
      <c r="O671" s="906"/>
      <c r="P671" s="906"/>
      <c r="Q671" s="867"/>
      <c r="R671" s="867"/>
      <c r="S671" s="867"/>
      <c r="T671" s="867"/>
      <c r="U671" s="867"/>
      <c r="V671" s="867"/>
      <c r="W671" s="867"/>
      <c r="X671" s="867"/>
      <c r="Y671" s="867"/>
      <c r="Z671" s="867"/>
      <c r="AA671" s="867"/>
      <c r="AB671" s="867"/>
      <c r="AC671" s="867"/>
      <c r="AD671" s="867"/>
      <c r="AE671" s="867"/>
      <c r="AF671" s="867"/>
      <c r="AG671" s="867"/>
      <c r="AH671" s="874"/>
    </row>
    <row r="672" ht="17.25" customHeight="1">
      <c r="A672" s="867"/>
      <c r="B672" s="867"/>
      <c r="C672" s="867"/>
      <c r="D672" s="867"/>
      <c r="E672" s="866"/>
      <c r="F672" s="866"/>
      <c r="G672" s="867"/>
      <c r="H672" s="867"/>
      <c r="I672" s="867"/>
      <c r="J672" s="867"/>
      <c r="K672" s="867"/>
      <c r="L672" s="867"/>
      <c r="M672" s="867"/>
      <c r="N672" s="866"/>
      <c r="O672" s="906"/>
      <c r="P672" s="906"/>
      <c r="Q672" s="867"/>
      <c r="R672" s="867"/>
      <c r="S672" s="867"/>
      <c r="T672" s="867"/>
      <c r="U672" s="867"/>
      <c r="V672" s="867"/>
      <c r="W672" s="867"/>
      <c r="X672" s="867"/>
      <c r="Y672" s="867"/>
      <c r="Z672" s="867"/>
      <c r="AA672" s="867"/>
      <c r="AB672" s="867"/>
      <c r="AC672" s="867"/>
      <c r="AD672" s="867"/>
      <c r="AE672" s="867"/>
      <c r="AF672" s="867"/>
      <c r="AG672" s="867"/>
      <c r="AH672" s="874"/>
    </row>
    <row r="673" ht="17.25" customHeight="1">
      <c r="A673" s="867"/>
      <c r="B673" s="867"/>
      <c r="C673" s="867"/>
      <c r="D673" s="867"/>
      <c r="E673" s="866"/>
      <c r="F673" s="866"/>
      <c r="G673" s="867"/>
      <c r="H673" s="867"/>
      <c r="I673" s="867"/>
      <c r="J673" s="867"/>
      <c r="K673" s="867"/>
      <c r="L673" s="867"/>
      <c r="M673" s="867"/>
      <c r="N673" s="866"/>
      <c r="O673" s="906"/>
      <c r="P673" s="906"/>
      <c r="Q673" s="867"/>
      <c r="R673" s="867"/>
      <c r="S673" s="867"/>
      <c r="T673" s="867"/>
      <c r="U673" s="867"/>
      <c r="V673" s="867"/>
      <c r="W673" s="867"/>
      <c r="X673" s="867"/>
      <c r="Y673" s="867"/>
      <c r="Z673" s="867"/>
      <c r="AA673" s="867"/>
      <c r="AB673" s="867"/>
      <c r="AC673" s="867"/>
      <c r="AD673" s="867"/>
      <c r="AE673" s="867"/>
      <c r="AF673" s="867"/>
      <c r="AG673" s="867"/>
      <c r="AH673" s="874"/>
    </row>
    <row r="674" ht="17.25" customHeight="1">
      <c r="A674" s="867"/>
      <c r="B674" s="867"/>
      <c r="C674" s="867"/>
      <c r="D674" s="867"/>
      <c r="E674" s="866"/>
      <c r="F674" s="866"/>
      <c r="G674" s="867"/>
      <c r="H674" s="867"/>
      <c r="I674" s="867"/>
      <c r="J674" s="867"/>
      <c r="K674" s="867"/>
      <c r="L674" s="867"/>
      <c r="M674" s="867"/>
      <c r="N674" s="866"/>
      <c r="O674" s="906"/>
      <c r="P674" s="906"/>
      <c r="Q674" s="867"/>
      <c r="R674" s="867"/>
      <c r="S674" s="867"/>
      <c r="T674" s="867"/>
      <c r="U674" s="867"/>
      <c r="V674" s="867"/>
      <c r="W674" s="867"/>
      <c r="X674" s="867"/>
      <c r="Y674" s="867"/>
      <c r="Z674" s="867"/>
      <c r="AA674" s="867"/>
      <c r="AB674" s="867"/>
      <c r="AC674" s="867"/>
      <c r="AD674" s="867"/>
      <c r="AE674" s="867"/>
      <c r="AF674" s="867"/>
      <c r="AG674" s="867"/>
      <c r="AH674" s="874"/>
    </row>
    <row r="675" ht="17.25" customHeight="1">
      <c r="A675" s="867"/>
      <c r="B675" s="867"/>
      <c r="C675" s="867"/>
      <c r="D675" s="867"/>
      <c r="E675" s="866"/>
      <c r="F675" s="866"/>
      <c r="G675" s="867"/>
      <c r="H675" s="867"/>
      <c r="I675" s="867"/>
      <c r="J675" s="867"/>
      <c r="K675" s="867"/>
      <c r="L675" s="867"/>
      <c r="M675" s="867"/>
      <c r="N675" s="866"/>
      <c r="O675" s="906"/>
      <c r="P675" s="906"/>
      <c r="Q675" s="867"/>
      <c r="R675" s="867"/>
      <c r="S675" s="867"/>
      <c r="T675" s="867"/>
      <c r="U675" s="867"/>
      <c r="V675" s="867"/>
      <c r="W675" s="867"/>
      <c r="X675" s="867"/>
      <c r="Y675" s="867"/>
      <c r="Z675" s="867"/>
      <c r="AA675" s="867"/>
      <c r="AB675" s="867"/>
      <c r="AC675" s="867"/>
      <c r="AD675" s="867"/>
      <c r="AE675" s="867"/>
      <c r="AF675" s="867"/>
      <c r="AG675" s="867"/>
      <c r="AH675" s="874"/>
    </row>
    <row r="676" ht="17.25" customHeight="1">
      <c r="A676" s="867"/>
      <c r="B676" s="867"/>
      <c r="C676" s="867"/>
      <c r="D676" s="867"/>
      <c r="E676" s="866"/>
      <c r="F676" s="866"/>
      <c r="G676" s="867"/>
      <c r="H676" s="867"/>
      <c r="I676" s="867"/>
      <c r="J676" s="867"/>
      <c r="K676" s="867"/>
      <c r="L676" s="867"/>
      <c r="M676" s="867"/>
      <c r="N676" s="866"/>
      <c r="O676" s="906"/>
      <c r="P676" s="906"/>
      <c r="Q676" s="867"/>
      <c r="R676" s="867"/>
      <c r="S676" s="867"/>
      <c r="T676" s="867"/>
      <c r="U676" s="867"/>
      <c r="V676" s="867"/>
      <c r="W676" s="867"/>
      <c r="X676" s="867"/>
      <c r="Y676" s="867"/>
      <c r="Z676" s="867"/>
      <c r="AA676" s="867"/>
      <c r="AB676" s="867"/>
      <c r="AC676" s="867"/>
      <c r="AD676" s="867"/>
      <c r="AE676" s="867"/>
      <c r="AF676" s="867"/>
      <c r="AG676" s="867"/>
      <c r="AH676" s="874"/>
    </row>
    <row r="677" ht="17.25" customHeight="1">
      <c r="A677" s="867"/>
      <c r="B677" s="867"/>
      <c r="C677" s="867"/>
      <c r="D677" s="867"/>
      <c r="E677" s="866"/>
      <c r="F677" s="866"/>
      <c r="G677" s="867"/>
      <c r="H677" s="867"/>
      <c r="I677" s="867"/>
      <c r="J677" s="867"/>
      <c r="K677" s="867"/>
      <c r="L677" s="867"/>
      <c r="M677" s="867"/>
      <c r="N677" s="866"/>
      <c r="O677" s="906"/>
      <c r="P677" s="906"/>
      <c r="Q677" s="867"/>
      <c r="R677" s="867"/>
      <c r="S677" s="867"/>
      <c r="T677" s="867"/>
      <c r="U677" s="867"/>
      <c r="V677" s="867"/>
      <c r="W677" s="867"/>
      <c r="X677" s="867"/>
      <c r="Y677" s="867"/>
      <c r="Z677" s="867"/>
      <c r="AA677" s="867"/>
      <c r="AB677" s="867"/>
      <c r="AC677" s="867"/>
      <c r="AD677" s="867"/>
      <c r="AE677" s="867"/>
      <c r="AF677" s="867"/>
      <c r="AG677" s="867"/>
      <c r="AH677" s="874"/>
    </row>
    <row r="678" ht="17.25" customHeight="1">
      <c r="A678" s="867"/>
      <c r="B678" s="867"/>
      <c r="C678" s="867"/>
      <c r="D678" s="867"/>
      <c r="E678" s="866"/>
      <c r="F678" s="866"/>
      <c r="G678" s="867"/>
      <c r="H678" s="867"/>
      <c r="I678" s="867"/>
      <c r="J678" s="867"/>
      <c r="K678" s="867"/>
      <c r="L678" s="867"/>
      <c r="M678" s="867"/>
      <c r="N678" s="866"/>
      <c r="O678" s="906"/>
      <c r="P678" s="906"/>
      <c r="Q678" s="867"/>
      <c r="R678" s="867"/>
      <c r="S678" s="867"/>
      <c r="T678" s="867"/>
      <c r="U678" s="867"/>
      <c r="V678" s="867"/>
      <c r="W678" s="867"/>
      <c r="X678" s="867"/>
      <c r="Y678" s="867"/>
      <c r="Z678" s="867"/>
      <c r="AA678" s="867"/>
      <c r="AB678" s="867"/>
      <c r="AC678" s="867"/>
      <c r="AD678" s="867"/>
      <c r="AE678" s="867"/>
      <c r="AF678" s="867"/>
      <c r="AG678" s="867"/>
      <c r="AH678" s="874"/>
    </row>
    <row r="679" ht="17.25" customHeight="1">
      <c r="A679" s="867"/>
      <c r="B679" s="867"/>
      <c r="C679" s="867"/>
      <c r="D679" s="867"/>
      <c r="E679" s="866"/>
      <c r="F679" s="866"/>
      <c r="G679" s="867"/>
      <c r="H679" s="867"/>
      <c r="I679" s="867"/>
      <c r="J679" s="867"/>
      <c r="K679" s="867"/>
      <c r="L679" s="867"/>
      <c r="M679" s="867"/>
      <c r="N679" s="866"/>
      <c r="O679" s="906"/>
      <c r="P679" s="906"/>
      <c r="Q679" s="867"/>
      <c r="R679" s="867"/>
      <c r="S679" s="867"/>
      <c r="T679" s="867"/>
      <c r="U679" s="867"/>
      <c r="V679" s="867"/>
      <c r="W679" s="867"/>
      <c r="X679" s="867"/>
      <c r="Y679" s="867"/>
      <c r="Z679" s="867"/>
      <c r="AA679" s="867"/>
      <c r="AB679" s="867"/>
      <c r="AC679" s="867"/>
      <c r="AD679" s="867"/>
      <c r="AE679" s="867"/>
      <c r="AF679" s="867"/>
      <c r="AG679" s="867"/>
      <c r="AH679" s="874"/>
    </row>
    <row r="680" ht="17.25" customHeight="1">
      <c r="A680" s="867"/>
      <c r="B680" s="867"/>
      <c r="C680" s="867"/>
      <c r="D680" s="867"/>
      <c r="E680" s="866"/>
      <c r="F680" s="866"/>
      <c r="G680" s="867"/>
      <c r="H680" s="867"/>
      <c r="I680" s="867"/>
      <c r="J680" s="867"/>
      <c r="K680" s="867"/>
      <c r="L680" s="867"/>
      <c r="M680" s="867"/>
      <c r="N680" s="866"/>
      <c r="O680" s="906"/>
      <c r="P680" s="906"/>
      <c r="Q680" s="867"/>
      <c r="R680" s="867"/>
      <c r="S680" s="867"/>
      <c r="T680" s="867"/>
      <c r="U680" s="867"/>
      <c r="V680" s="867"/>
      <c r="W680" s="867"/>
      <c r="X680" s="867"/>
      <c r="Y680" s="867"/>
      <c r="Z680" s="867"/>
      <c r="AA680" s="867"/>
      <c r="AB680" s="867"/>
      <c r="AC680" s="867"/>
      <c r="AD680" s="867"/>
      <c r="AE680" s="867"/>
      <c r="AF680" s="867"/>
      <c r="AG680" s="867"/>
      <c r="AH680" s="874"/>
    </row>
    <row r="681" ht="17.25" customHeight="1">
      <c r="A681" s="867"/>
      <c r="B681" s="867"/>
      <c r="C681" s="867"/>
      <c r="D681" s="867"/>
      <c r="E681" s="866"/>
      <c r="F681" s="866"/>
      <c r="G681" s="867"/>
      <c r="H681" s="867"/>
      <c r="I681" s="867"/>
      <c r="J681" s="867"/>
      <c r="K681" s="867"/>
      <c r="L681" s="867"/>
      <c r="M681" s="867"/>
      <c r="N681" s="866"/>
      <c r="O681" s="906"/>
      <c r="P681" s="906"/>
      <c r="Q681" s="867"/>
      <c r="R681" s="867"/>
      <c r="S681" s="867"/>
      <c r="T681" s="867"/>
      <c r="U681" s="867"/>
      <c r="V681" s="867"/>
      <c r="W681" s="867"/>
      <c r="X681" s="867"/>
      <c r="Y681" s="867"/>
      <c r="Z681" s="867"/>
      <c r="AA681" s="867"/>
      <c r="AB681" s="867"/>
      <c r="AC681" s="867"/>
      <c r="AD681" s="867"/>
      <c r="AE681" s="867"/>
      <c r="AF681" s="867"/>
      <c r="AG681" s="867"/>
      <c r="AH681" s="874"/>
    </row>
    <row r="682" ht="17.25" customHeight="1">
      <c r="A682" s="867"/>
      <c r="B682" s="867"/>
      <c r="C682" s="867"/>
      <c r="D682" s="867"/>
      <c r="E682" s="866"/>
      <c r="F682" s="866"/>
      <c r="G682" s="867"/>
      <c r="H682" s="867"/>
      <c r="I682" s="867"/>
      <c r="J682" s="867"/>
      <c r="K682" s="867"/>
      <c r="L682" s="867"/>
      <c r="M682" s="867"/>
      <c r="N682" s="866"/>
      <c r="O682" s="906"/>
      <c r="P682" s="906"/>
      <c r="Q682" s="867"/>
      <c r="R682" s="867"/>
      <c r="S682" s="867"/>
      <c r="T682" s="867"/>
      <c r="U682" s="867"/>
      <c r="V682" s="867"/>
      <c r="W682" s="867"/>
      <c r="X682" s="867"/>
      <c r="Y682" s="867"/>
      <c r="Z682" s="867"/>
      <c r="AA682" s="867"/>
      <c r="AB682" s="867"/>
      <c r="AC682" s="867"/>
      <c r="AD682" s="867"/>
      <c r="AE682" s="867"/>
      <c r="AF682" s="867"/>
      <c r="AG682" s="867"/>
      <c r="AH682" s="874"/>
    </row>
    <row r="683" ht="17.25" customHeight="1">
      <c r="A683" s="867"/>
      <c r="B683" s="867"/>
      <c r="C683" s="867"/>
      <c r="D683" s="867"/>
      <c r="E683" s="866"/>
      <c r="F683" s="866"/>
      <c r="G683" s="867"/>
      <c r="H683" s="867"/>
      <c r="I683" s="867"/>
      <c r="J683" s="867"/>
      <c r="K683" s="867"/>
      <c r="L683" s="867"/>
      <c r="M683" s="867"/>
      <c r="N683" s="866"/>
      <c r="O683" s="906"/>
      <c r="P683" s="906"/>
      <c r="Q683" s="867"/>
      <c r="R683" s="867"/>
      <c r="S683" s="867"/>
      <c r="T683" s="867"/>
      <c r="U683" s="867"/>
      <c r="V683" s="867"/>
      <c r="W683" s="867"/>
      <c r="X683" s="867"/>
      <c r="Y683" s="867"/>
      <c r="Z683" s="867"/>
      <c r="AA683" s="867"/>
      <c r="AB683" s="867"/>
      <c r="AC683" s="867"/>
      <c r="AD683" s="867"/>
      <c r="AE683" s="867"/>
      <c r="AF683" s="867"/>
      <c r="AG683" s="867"/>
      <c r="AH683" s="874"/>
    </row>
    <row r="684" ht="17.25" customHeight="1">
      <c r="A684" s="867"/>
      <c r="B684" s="867"/>
      <c r="C684" s="867"/>
      <c r="D684" s="867"/>
      <c r="E684" s="866"/>
      <c r="F684" s="866"/>
      <c r="G684" s="867"/>
      <c r="H684" s="867"/>
      <c r="I684" s="867"/>
      <c r="J684" s="867"/>
      <c r="K684" s="867"/>
      <c r="L684" s="867"/>
      <c r="M684" s="867"/>
      <c r="N684" s="866"/>
      <c r="O684" s="906"/>
      <c r="P684" s="906"/>
      <c r="Q684" s="867"/>
      <c r="R684" s="867"/>
      <c r="S684" s="867"/>
      <c r="T684" s="867"/>
      <c r="U684" s="867"/>
      <c r="V684" s="867"/>
      <c r="W684" s="867"/>
      <c r="X684" s="867"/>
      <c r="Y684" s="867"/>
      <c r="Z684" s="867"/>
      <c r="AA684" s="867"/>
      <c r="AB684" s="867"/>
      <c r="AC684" s="867"/>
      <c r="AD684" s="867"/>
      <c r="AE684" s="867"/>
      <c r="AF684" s="867"/>
      <c r="AG684" s="867"/>
      <c r="AH684" s="874"/>
    </row>
    <row r="685" ht="17.25" customHeight="1">
      <c r="A685" s="867"/>
      <c r="B685" s="867"/>
      <c r="C685" s="867"/>
      <c r="D685" s="867"/>
      <c r="E685" s="866"/>
      <c r="F685" s="866"/>
      <c r="G685" s="867"/>
      <c r="H685" s="867"/>
      <c r="I685" s="867"/>
      <c r="J685" s="867"/>
      <c r="K685" s="867"/>
      <c r="L685" s="867"/>
      <c r="M685" s="867"/>
      <c r="N685" s="866"/>
      <c r="O685" s="906"/>
      <c r="P685" s="906"/>
      <c r="Q685" s="867"/>
      <c r="R685" s="867"/>
      <c r="S685" s="867"/>
      <c r="T685" s="867"/>
      <c r="U685" s="867"/>
      <c r="V685" s="867"/>
      <c r="W685" s="867"/>
      <c r="X685" s="867"/>
      <c r="Y685" s="867"/>
      <c r="Z685" s="867"/>
      <c r="AA685" s="867"/>
      <c r="AB685" s="867"/>
      <c r="AC685" s="867"/>
      <c r="AD685" s="867"/>
      <c r="AE685" s="867"/>
      <c r="AF685" s="867"/>
      <c r="AG685" s="867"/>
      <c r="AH685" s="874"/>
    </row>
    <row r="686" ht="17.25" customHeight="1">
      <c r="A686" s="867"/>
      <c r="B686" s="867"/>
      <c r="C686" s="867"/>
      <c r="D686" s="867"/>
      <c r="E686" s="866"/>
      <c r="F686" s="866"/>
      <c r="G686" s="867"/>
      <c r="H686" s="867"/>
      <c r="I686" s="867"/>
      <c r="J686" s="867"/>
      <c r="K686" s="867"/>
      <c r="L686" s="867"/>
      <c r="M686" s="867"/>
      <c r="N686" s="866"/>
      <c r="O686" s="906"/>
      <c r="P686" s="906"/>
      <c r="Q686" s="867"/>
      <c r="R686" s="867"/>
      <c r="S686" s="867"/>
      <c r="T686" s="867"/>
      <c r="U686" s="867"/>
      <c r="V686" s="867"/>
      <c r="W686" s="867"/>
      <c r="X686" s="867"/>
      <c r="Y686" s="867"/>
      <c r="Z686" s="867"/>
      <c r="AA686" s="867"/>
      <c r="AB686" s="867"/>
      <c r="AC686" s="867"/>
      <c r="AD686" s="867"/>
      <c r="AE686" s="867"/>
      <c r="AF686" s="867"/>
      <c r="AG686" s="867"/>
      <c r="AH686" s="874"/>
    </row>
    <row r="687" ht="17.25" customHeight="1">
      <c r="A687" s="867"/>
      <c r="B687" s="867"/>
      <c r="C687" s="867"/>
      <c r="D687" s="867"/>
      <c r="E687" s="866"/>
      <c r="F687" s="866"/>
      <c r="G687" s="867"/>
      <c r="H687" s="867"/>
      <c r="I687" s="867"/>
      <c r="J687" s="867"/>
      <c r="K687" s="867"/>
      <c r="L687" s="867"/>
      <c r="M687" s="867"/>
      <c r="N687" s="866"/>
      <c r="O687" s="906"/>
      <c r="P687" s="906"/>
      <c r="Q687" s="867"/>
      <c r="R687" s="867"/>
      <c r="S687" s="867"/>
      <c r="T687" s="867"/>
      <c r="U687" s="867"/>
      <c r="V687" s="867"/>
      <c r="W687" s="867"/>
      <c r="X687" s="867"/>
      <c r="Y687" s="867"/>
      <c r="Z687" s="867"/>
      <c r="AA687" s="867"/>
      <c r="AB687" s="867"/>
      <c r="AC687" s="867"/>
      <c r="AD687" s="867"/>
      <c r="AE687" s="867"/>
      <c r="AF687" s="867"/>
      <c r="AG687" s="867"/>
      <c r="AH687" s="874"/>
    </row>
    <row r="688" ht="17.25" customHeight="1">
      <c r="A688" s="867"/>
      <c r="B688" s="867"/>
      <c r="C688" s="867"/>
      <c r="D688" s="867"/>
      <c r="E688" s="866"/>
      <c r="F688" s="866"/>
      <c r="G688" s="867"/>
      <c r="H688" s="867"/>
      <c r="I688" s="867"/>
      <c r="J688" s="867"/>
      <c r="K688" s="867"/>
      <c r="L688" s="867"/>
      <c r="M688" s="867"/>
      <c r="N688" s="866"/>
      <c r="O688" s="906"/>
      <c r="P688" s="906"/>
      <c r="Q688" s="867"/>
      <c r="R688" s="867"/>
      <c r="S688" s="867"/>
      <c r="T688" s="867"/>
      <c r="U688" s="867"/>
      <c r="V688" s="867"/>
      <c r="W688" s="867"/>
      <c r="X688" s="867"/>
      <c r="Y688" s="867"/>
      <c r="Z688" s="867"/>
      <c r="AA688" s="867"/>
      <c r="AB688" s="867"/>
      <c r="AC688" s="867"/>
      <c r="AD688" s="867"/>
      <c r="AE688" s="867"/>
      <c r="AF688" s="867"/>
      <c r="AG688" s="867"/>
      <c r="AH688" s="874"/>
    </row>
    <row r="689" ht="17.25" customHeight="1">
      <c r="A689" s="867"/>
      <c r="B689" s="867"/>
      <c r="C689" s="867"/>
      <c r="D689" s="867"/>
      <c r="E689" s="866"/>
      <c r="F689" s="866"/>
      <c r="G689" s="867"/>
      <c r="H689" s="867"/>
      <c r="I689" s="867"/>
      <c r="J689" s="867"/>
      <c r="K689" s="867"/>
      <c r="L689" s="867"/>
      <c r="M689" s="867"/>
      <c r="N689" s="866"/>
      <c r="O689" s="906"/>
      <c r="P689" s="906"/>
      <c r="Q689" s="867"/>
      <c r="R689" s="867"/>
      <c r="S689" s="867"/>
      <c r="T689" s="867"/>
      <c r="U689" s="867"/>
      <c r="V689" s="867"/>
      <c r="W689" s="867"/>
      <c r="X689" s="867"/>
      <c r="Y689" s="867"/>
      <c r="Z689" s="867"/>
      <c r="AA689" s="867"/>
      <c r="AB689" s="867"/>
      <c r="AC689" s="867"/>
      <c r="AD689" s="867"/>
      <c r="AE689" s="867"/>
      <c r="AF689" s="867"/>
      <c r="AG689" s="867"/>
      <c r="AH689" s="874"/>
    </row>
    <row r="690" ht="17.25" customHeight="1">
      <c r="A690" s="867"/>
      <c r="B690" s="867"/>
      <c r="C690" s="867"/>
      <c r="D690" s="867"/>
      <c r="E690" s="866"/>
      <c r="F690" s="866"/>
      <c r="G690" s="867"/>
      <c r="H690" s="867"/>
      <c r="I690" s="867"/>
      <c r="J690" s="867"/>
      <c r="K690" s="867"/>
      <c r="L690" s="867"/>
      <c r="M690" s="867"/>
      <c r="N690" s="866"/>
      <c r="O690" s="906"/>
      <c r="P690" s="906"/>
      <c r="Q690" s="867"/>
      <c r="R690" s="867"/>
      <c r="S690" s="867"/>
      <c r="T690" s="867"/>
      <c r="U690" s="867"/>
      <c r="V690" s="867"/>
      <c r="W690" s="867"/>
      <c r="X690" s="867"/>
      <c r="Y690" s="867"/>
      <c r="Z690" s="867"/>
      <c r="AA690" s="867"/>
      <c r="AB690" s="867"/>
      <c r="AC690" s="867"/>
      <c r="AD690" s="867"/>
      <c r="AE690" s="867"/>
      <c r="AF690" s="867"/>
      <c r="AG690" s="867"/>
      <c r="AH690" s="874"/>
    </row>
    <row r="691" ht="17.25" customHeight="1">
      <c r="A691" s="867"/>
      <c r="B691" s="867"/>
      <c r="C691" s="867"/>
      <c r="D691" s="867"/>
      <c r="E691" s="866"/>
      <c r="F691" s="866"/>
      <c r="G691" s="867"/>
      <c r="H691" s="867"/>
      <c r="I691" s="867"/>
      <c r="J691" s="867"/>
      <c r="K691" s="867"/>
      <c r="L691" s="867"/>
      <c r="M691" s="867"/>
      <c r="N691" s="866"/>
      <c r="O691" s="906"/>
      <c r="P691" s="906"/>
      <c r="Q691" s="867"/>
      <c r="R691" s="867"/>
      <c r="S691" s="867"/>
      <c r="T691" s="867"/>
      <c r="U691" s="867"/>
      <c r="V691" s="867"/>
      <c r="W691" s="867"/>
      <c r="X691" s="867"/>
      <c r="Y691" s="867"/>
      <c r="Z691" s="867"/>
      <c r="AA691" s="867"/>
      <c r="AB691" s="867"/>
      <c r="AC691" s="867"/>
      <c r="AD691" s="867"/>
      <c r="AE691" s="867"/>
      <c r="AF691" s="867"/>
      <c r="AG691" s="867"/>
      <c r="AH691" s="874"/>
    </row>
    <row r="692" ht="17.25" customHeight="1">
      <c r="A692" s="867"/>
      <c r="B692" s="867"/>
      <c r="C692" s="867"/>
      <c r="D692" s="867"/>
      <c r="E692" s="866"/>
      <c r="F692" s="866"/>
      <c r="G692" s="867"/>
      <c r="H692" s="867"/>
      <c r="I692" s="867"/>
      <c r="J692" s="867"/>
      <c r="K692" s="867"/>
      <c r="L692" s="867"/>
      <c r="M692" s="867"/>
      <c r="N692" s="866"/>
      <c r="O692" s="906"/>
      <c r="P692" s="906"/>
      <c r="Q692" s="867"/>
      <c r="R692" s="867"/>
      <c r="S692" s="867"/>
      <c r="T692" s="867"/>
      <c r="U692" s="867"/>
      <c r="V692" s="867"/>
      <c r="W692" s="867"/>
      <c r="X692" s="867"/>
      <c r="Y692" s="867"/>
      <c r="Z692" s="867"/>
      <c r="AA692" s="867"/>
      <c r="AB692" s="867"/>
      <c r="AC692" s="867"/>
      <c r="AD692" s="867"/>
      <c r="AE692" s="867"/>
      <c r="AF692" s="867"/>
      <c r="AG692" s="867"/>
      <c r="AH692" s="874"/>
    </row>
    <row r="693" ht="17.25" customHeight="1">
      <c r="A693" s="867"/>
      <c r="B693" s="867"/>
      <c r="C693" s="867"/>
      <c r="D693" s="867"/>
      <c r="E693" s="866"/>
      <c r="F693" s="866"/>
      <c r="G693" s="867"/>
      <c r="H693" s="867"/>
      <c r="I693" s="867"/>
      <c r="J693" s="867"/>
      <c r="K693" s="867"/>
      <c r="L693" s="867"/>
      <c r="M693" s="867"/>
      <c r="N693" s="866"/>
      <c r="O693" s="906"/>
      <c r="P693" s="906"/>
      <c r="Q693" s="867"/>
      <c r="R693" s="867"/>
      <c r="S693" s="867"/>
      <c r="T693" s="867"/>
      <c r="U693" s="867"/>
      <c r="V693" s="867"/>
      <c r="W693" s="867"/>
      <c r="X693" s="867"/>
      <c r="Y693" s="867"/>
      <c r="Z693" s="867"/>
      <c r="AA693" s="867"/>
      <c r="AB693" s="867"/>
      <c r="AC693" s="867"/>
      <c r="AD693" s="867"/>
      <c r="AE693" s="867"/>
      <c r="AF693" s="867"/>
      <c r="AG693" s="867"/>
      <c r="AH693" s="874"/>
    </row>
    <row r="694" ht="17.25" customHeight="1">
      <c r="A694" s="867"/>
      <c r="B694" s="867"/>
      <c r="C694" s="867"/>
      <c r="D694" s="867"/>
      <c r="E694" s="866"/>
      <c r="F694" s="866"/>
      <c r="G694" s="867"/>
      <c r="H694" s="867"/>
      <c r="I694" s="867"/>
      <c r="J694" s="867"/>
      <c r="K694" s="867"/>
      <c r="L694" s="867"/>
      <c r="M694" s="867"/>
      <c r="N694" s="866"/>
      <c r="O694" s="906"/>
      <c r="P694" s="906"/>
      <c r="Q694" s="867"/>
      <c r="R694" s="867"/>
      <c r="S694" s="867"/>
      <c r="T694" s="867"/>
      <c r="U694" s="867"/>
      <c r="V694" s="867"/>
      <c r="W694" s="867"/>
      <c r="X694" s="867"/>
      <c r="Y694" s="867"/>
      <c r="Z694" s="867"/>
      <c r="AA694" s="867"/>
      <c r="AB694" s="867"/>
      <c r="AC694" s="867"/>
      <c r="AD694" s="867"/>
      <c r="AE694" s="867"/>
      <c r="AF694" s="867"/>
      <c r="AG694" s="867"/>
      <c r="AH694" s="874"/>
    </row>
    <row r="695" ht="17.25" customHeight="1">
      <c r="A695" s="867"/>
      <c r="B695" s="867"/>
      <c r="C695" s="867"/>
      <c r="D695" s="867"/>
      <c r="E695" s="866"/>
      <c r="F695" s="866"/>
      <c r="G695" s="867"/>
      <c r="H695" s="867"/>
      <c r="I695" s="867"/>
      <c r="J695" s="867"/>
      <c r="K695" s="867"/>
      <c r="L695" s="867"/>
      <c r="M695" s="867"/>
      <c r="N695" s="866"/>
      <c r="O695" s="906"/>
      <c r="P695" s="906"/>
      <c r="Q695" s="867"/>
      <c r="R695" s="867"/>
      <c r="S695" s="867"/>
      <c r="T695" s="867"/>
      <c r="U695" s="867"/>
      <c r="V695" s="867"/>
      <c r="W695" s="867"/>
      <c r="X695" s="867"/>
      <c r="Y695" s="867"/>
      <c r="Z695" s="867"/>
      <c r="AA695" s="867"/>
      <c r="AB695" s="867"/>
      <c r="AC695" s="867"/>
      <c r="AD695" s="867"/>
      <c r="AE695" s="867"/>
      <c r="AF695" s="867"/>
      <c r="AG695" s="867"/>
      <c r="AH695" s="874"/>
    </row>
    <row r="696" ht="17.25" customHeight="1">
      <c r="A696" s="867"/>
      <c r="B696" s="867"/>
      <c r="C696" s="867"/>
      <c r="D696" s="867"/>
      <c r="E696" s="866"/>
      <c r="F696" s="866"/>
      <c r="G696" s="867"/>
      <c r="H696" s="867"/>
      <c r="I696" s="867"/>
      <c r="J696" s="867"/>
      <c r="K696" s="867"/>
      <c r="L696" s="867"/>
      <c r="M696" s="867"/>
      <c r="N696" s="866"/>
      <c r="O696" s="906"/>
      <c r="P696" s="906"/>
      <c r="Q696" s="867"/>
      <c r="R696" s="867"/>
      <c r="S696" s="867"/>
      <c r="T696" s="867"/>
      <c r="U696" s="867"/>
      <c r="V696" s="867"/>
      <c r="W696" s="867"/>
      <c r="X696" s="867"/>
      <c r="Y696" s="867"/>
      <c r="Z696" s="867"/>
      <c r="AA696" s="867"/>
      <c r="AB696" s="867"/>
      <c r="AC696" s="867"/>
      <c r="AD696" s="867"/>
      <c r="AE696" s="867"/>
      <c r="AF696" s="867"/>
      <c r="AG696" s="867"/>
      <c r="AH696" s="874"/>
    </row>
    <row r="697" ht="17.25" customHeight="1">
      <c r="A697" s="867"/>
      <c r="B697" s="867"/>
      <c r="C697" s="867"/>
      <c r="D697" s="867"/>
      <c r="E697" s="866"/>
      <c r="F697" s="866"/>
      <c r="G697" s="867"/>
      <c r="H697" s="867"/>
      <c r="I697" s="867"/>
      <c r="J697" s="867"/>
      <c r="K697" s="867"/>
      <c r="L697" s="867"/>
      <c r="M697" s="867"/>
      <c r="N697" s="866"/>
      <c r="O697" s="906"/>
      <c r="P697" s="906"/>
      <c r="Q697" s="867"/>
      <c r="R697" s="867"/>
      <c r="S697" s="867"/>
      <c r="T697" s="867"/>
      <c r="U697" s="867"/>
      <c r="V697" s="867"/>
      <c r="W697" s="867"/>
      <c r="X697" s="867"/>
      <c r="Y697" s="867"/>
      <c r="Z697" s="867"/>
      <c r="AA697" s="867"/>
      <c r="AB697" s="867"/>
      <c r="AC697" s="867"/>
      <c r="AD697" s="867"/>
      <c r="AE697" s="867"/>
      <c r="AF697" s="867"/>
      <c r="AG697" s="867"/>
      <c r="AH697" s="874"/>
    </row>
    <row r="698" ht="17.25" customHeight="1">
      <c r="A698" s="867"/>
      <c r="B698" s="867"/>
      <c r="C698" s="867"/>
      <c r="D698" s="867"/>
      <c r="E698" s="866"/>
      <c r="F698" s="866"/>
      <c r="G698" s="867"/>
      <c r="H698" s="867"/>
      <c r="I698" s="867"/>
      <c r="J698" s="867"/>
      <c r="K698" s="867"/>
      <c r="L698" s="867"/>
      <c r="M698" s="867"/>
      <c r="N698" s="866"/>
      <c r="O698" s="906"/>
      <c r="P698" s="906"/>
      <c r="Q698" s="867"/>
      <c r="R698" s="867"/>
      <c r="S698" s="867"/>
      <c r="T698" s="867"/>
      <c r="U698" s="867"/>
      <c r="V698" s="867"/>
      <c r="W698" s="867"/>
      <c r="X698" s="867"/>
      <c r="Y698" s="867"/>
      <c r="Z698" s="867"/>
      <c r="AA698" s="867"/>
      <c r="AB698" s="867"/>
      <c r="AC698" s="867"/>
      <c r="AD698" s="867"/>
      <c r="AE698" s="867"/>
      <c r="AF698" s="867"/>
      <c r="AG698" s="867"/>
      <c r="AH698" s="874"/>
    </row>
    <row r="699" ht="17.25" customHeight="1">
      <c r="A699" s="867"/>
      <c r="B699" s="867"/>
      <c r="C699" s="867"/>
      <c r="D699" s="867"/>
      <c r="E699" s="866"/>
      <c r="F699" s="866"/>
      <c r="G699" s="867"/>
      <c r="H699" s="867"/>
      <c r="I699" s="867"/>
      <c r="J699" s="867"/>
      <c r="K699" s="867"/>
      <c r="L699" s="867"/>
      <c r="M699" s="867"/>
      <c r="N699" s="866"/>
      <c r="O699" s="906"/>
      <c r="P699" s="906"/>
      <c r="Q699" s="867"/>
      <c r="R699" s="867"/>
      <c r="S699" s="867"/>
      <c r="T699" s="867"/>
      <c r="U699" s="867"/>
      <c r="V699" s="867"/>
      <c r="W699" s="867"/>
      <c r="X699" s="867"/>
      <c r="Y699" s="867"/>
      <c r="Z699" s="867"/>
      <c r="AA699" s="867"/>
      <c r="AB699" s="867"/>
      <c r="AC699" s="867"/>
      <c r="AD699" s="867"/>
      <c r="AE699" s="867"/>
      <c r="AF699" s="867"/>
      <c r="AG699" s="867"/>
      <c r="AH699" s="874"/>
    </row>
    <row r="700" ht="17.25" customHeight="1">
      <c r="A700" s="867"/>
      <c r="B700" s="867"/>
      <c r="C700" s="867"/>
      <c r="D700" s="867"/>
      <c r="E700" s="866"/>
      <c r="F700" s="866"/>
      <c r="G700" s="867"/>
      <c r="H700" s="867"/>
      <c r="I700" s="867"/>
      <c r="J700" s="867"/>
      <c r="K700" s="867"/>
      <c r="L700" s="867"/>
      <c r="M700" s="867"/>
      <c r="N700" s="866"/>
      <c r="O700" s="906"/>
      <c r="P700" s="906"/>
      <c r="Q700" s="867"/>
      <c r="R700" s="867"/>
      <c r="S700" s="867"/>
      <c r="T700" s="867"/>
      <c r="U700" s="867"/>
      <c r="V700" s="867"/>
      <c r="W700" s="867"/>
      <c r="X700" s="867"/>
      <c r="Y700" s="867"/>
      <c r="Z700" s="867"/>
      <c r="AA700" s="867"/>
      <c r="AB700" s="867"/>
      <c r="AC700" s="867"/>
      <c r="AD700" s="867"/>
      <c r="AE700" s="867"/>
      <c r="AF700" s="867"/>
      <c r="AG700" s="867"/>
      <c r="AH700" s="874"/>
    </row>
    <row r="701" ht="17.25" customHeight="1">
      <c r="A701" s="867"/>
      <c r="B701" s="867"/>
      <c r="C701" s="867"/>
      <c r="D701" s="867"/>
      <c r="E701" s="866"/>
      <c r="F701" s="866"/>
      <c r="G701" s="867"/>
      <c r="H701" s="867"/>
      <c r="I701" s="867"/>
      <c r="J701" s="867"/>
      <c r="K701" s="867"/>
      <c r="L701" s="867"/>
      <c r="M701" s="867"/>
      <c r="N701" s="866"/>
      <c r="O701" s="906"/>
      <c r="P701" s="906"/>
      <c r="Q701" s="867"/>
      <c r="R701" s="867"/>
      <c r="S701" s="867"/>
      <c r="T701" s="867"/>
      <c r="U701" s="867"/>
      <c r="V701" s="867"/>
      <c r="W701" s="867"/>
      <c r="X701" s="867"/>
      <c r="Y701" s="867"/>
      <c r="Z701" s="867"/>
      <c r="AA701" s="867"/>
      <c r="AB701" s="867"/>
      <c r="AC701" s="867"/>
      <c r="AD701" s="867"/>
      <c r="AE701" s="867"/>
      <c r="AF701" s="867"/>
      <c r="AG701" s="867"/>
      <c r="AH701" s="874"/>
    </row>
    <row r="702" ht="17.25" customHeight="1">
      <c r="A702" s="867"/>
      <c r="B702" s="867"/>
      <c r="C702" s="867"/>
      <c r="D702" s="867"/>
      <c r="E702" s="866"/>
      <c r="F702" s="866"/>
      <c r="G702" s="867"/>
      <c r="H702" s="867"/>
      <c r="I702" s="867"/>
      <c r="J702" s="867"/>
      <c r="K702" s="867"/>
      <c r="L702" s="867"/>
      <c r="M702" s="867"/>
      <c r="N702" s="866"/>
      <c r="O702" s="906"/>
      <c r="P702" s="906"/>
      <c r="Q702" s="867"/>
      <c r="R702" s="867"/>
      <c r="S702" s="867"/>
      <c r="T702" s="867"/>
      <c r="U702" s="867"/>
      <c r="V702" s="867"/>
      <c r="W702" s="867"/>
      <c r="X702" s="867"/>
      <c r="Y702" s="867"/>
      <c r="Z702" s="867"/>
      <c r="AA702" s="867"/>
      <c r="AB702" s="867"/>
      <c r="AC702" s="867"/>
      <c r="AD702" s="867"/>
      <c r="AE702" s="867"/>
      <c r="AF702" s="867"/>
      <c r="AG702" s="867"/>
      <c r="AH702" s="874"/>
    </row>
    <row r="703" ht="17.25" customHeight="1">
      <c r="A703" s="867"/>
      <c r="B703" s="867"/>
      <c r="C703" s="867"/>
      <c r="D703" s="867"/>
      <c r="E703" s="866"/>
      <c r="F703" s="866"/>
      <c r="G703" s="867"/>
      <c r="H703" s="867"/>
      <c r="I703" s="867"/>
      <c r="J703" s="867"/>
      <c r="K703" s="867"/>
      <c r="L703" s="867"/>
      <c r="M703" s="867"/>
      <c r="N703" s="866"/>
      <c r="O703" s="906"/>
      <c r="P703" s="906"/>
      <c r="Q703" s="867"/>
      <c r="R703" s="867"/>
      <c r="S703" s="867"/>
      <c r="T703" s="867"/>
      <c r="U703" s="867"/>
      <c r="V703" s="867"/>
      <c r="W703" s="867"/>
      <c r="X703" s="867"/>
      <c r="Y703" s="867"/>
      <c r="Z703" s="867"/>
      <c r="AA703" s="867"/>
      <c r="AB703" s="867"/>
      <c r="AC703" s="867"/>
      <c r="AD703" s="867"/>
      <c r="AE703" s="867"/>
      <c r="AF703" s="867"/>
      <c r="AG703" s="867"/>
      <c r="AH703" s="874"/>
    </row>
    <row r="704" ht="17.25" customHeight="1">
      <c r="A704" s="867"/>
      <c r="B704" s="867"/>
      <c r="C704" s="867"/>
      <c r="D704" s="867"/>
      <c r="E704" s="866"/>
      <c r="F704" s="866"/>
      <c r="G704" s="867"/>
      <c r="H704" s="867"/>
      <c r="I704" s="867"/>
      <c r="J704" s="867"/>
      <c r="K704" s="867"/>
      <c r="L704" s="867"/>
      <c r="M704" s="867"/>
      <c r="N704" s="866"/>
      <c r="O704" s="906"/>
      <c r="P704" s="906"/>
      <c r="Q704" s="867"/>
      <c r="R704" s="867"/>
      <c r="S704" s="867"/>
      <c r="T704" s="867"/>
      <c r="U704" s="867"/>
      <c r="V704" s="867"/>
      <c r="W704" s="867"/>
      <c r="X704" s="867"/>
      <c r="Y704" s="867"/>
      <c r="Z704" s="867"/>
      <c r="AA704" s="867"/>
      <c r="AB704" s="867"/>
      <c r="AC704" s="867"/>
      <c r="AD704" s="867"/>
      <c r="AE704" s="867"/>
      <c r="AF704" s="867"/>
      <c r="AG704" s="867"/>
      <c r="AH704" s="874"/>
    </row>
    <row r="705" ht="17.25" customHeight="1">
      <c r="A705" s="867"/>
      <c r="B705" s="867"/>
      <c r="C705" s="867"/>
      <c r="D705" s="867"/>
      <c r="E705" s="866"/>
      <c r="F705" s="866"/>
      <c r="G705" s="867"/>
      <c r="H705" s="867"/>
      <c r="I705" s="867"/>
      <c r="J705" s="867"/>
      <c r="K705" s="867"/>
      <c r="L705" s="867"/>
      <c r="M705" s="867"/>
      <c r="N705" s="866"/>
      <c r="O705" s="906"/>
      <c r="P705" s="906"/>
      <c r="Q705" s="867"/>
      <c r="R705" s="867"/>
      <c r="S705" s="867"/>
      <c r="T705" s="867"/>
      <c r="U705" s="867"/>
      <c r="V705" s="867"/>
      <c r="W705" s="867"/>
      <c r="X705" s="867"/>
      <c r="Y705" s="867"/>
      <c r="Z705" s="867"/>
      <c r="AA705" s="867"/>
      <c r="AB705" s="867"/>
      <c r="AC705" s="867"/>
      <c r="AD705" s="867"/>
      <c r="AE705" s="867"/>
      <c r="AF705" s="867"/>
      <c r="AG705" s="867"/>
      <c r="AH705" s="874"/>
    </row>
    <row r="706" ht="17.25" customHeight="1">
      <c r="A706" s="867"/>
      <c r="B706" s="867"/>
      <c r="C706" s="867"/>
      <c r="D706" s="867"/>
      <c r="E706" s="866"/>
      <c r="F706" s="866"/>
      <c r="G706" s="867"/>
      <c r="H706" s="867"/>
      <c r="I706" s="867"/>
      <c r="J706" s="867"/>
      <c r="K706" s="867"/>
      <c r="L706" s="867"/>
      <c r="M706" s="867"/>
      <c r="N706" s="866"/>
      <c r="O706" s="906"/>
      <c r="P706" s="906"/>
      <c r="Q706" s="867"/>
      <c r="R706" s="867"/>
      <c r="S706" s="867"/>
      <c r="T706" s="867"/>
      <c r="U706" s="867"/>
      <c r="V706" s="867"/>
      <c r="W706" s="867"/>
      <c r="X706" s="867"/>
      <c r="Y706" s="867"/>
      <c r="Z706" s="867"/>
      <c r="AA706" s="867"/>
      <c r="AB706" s="867"/>
      <c r="AC706" s="867"/>
      <c r="AD706" s="867"/>
      <c r="AE706" s="867"/>
      <c r="AF706" s="867"/>
      <c r="AG706" s="867"/>
      <c r="AH706" s="874"/>
    </row>
    <row r="707" ht="17.25" customHeight="1">
      <c r="A707" s="867"/>
      <c r="B707" s="867"/>
      <c r="C707" s="867"/>
      <c r="D707" s="867"/>
      <c r="E707" s="866"/>
      <c r="F707" s="866"/>
      <c r="G707" s="867"/>
      <c r="H707" s="867"/>
      <c r="I707" s="867"/>
      <c r="J707" s="867"/>
      <c r="K707" s="867"/>
      <c r="L707" s="867"/>
      <c r="M707" s="867"/>
      <c r="N707" s="866"/>
      <c r="O707" s="906"/>
      <c r="P707" s="906"/>
      <c r="Q707" s="867"/>
      <c r="R707" s="867"/>
      <c r="S707" s="867"/>
      <c r="T707" s="867"/>
      <c r="U707" s="867"/>
      <c r="V707" s="867"/>
      <c r="W707" s="867"/>
      <c r="X707" s="867"/>
      <c r="Y707" s="867"/>
      <c r="Z707" s="867"/>
      <c r="AA707" s="867"/>
      <c r="AB707" s="867"/>
      <c r="AC707" s="867"/>
      <c r="AD707" s="867"/>
      <c r="AE707" s="867"/>
      <c r="AF707" s="867"/>
      <c r="AG707" s="867"/>
      <c r="AH707" s="874"/>
    </row>
    <row r="708" ht="17.25" customHeight="1">
      <c r="A708" s="867"/>
      <c r="B708" s="867"/>
      <c r="C708" s="867"/>
      <c r="D708" s="867"/>
      <c r="E708" s="866"/>
      <c r="F708" s="866"/>
      <c r="G708" s="867"/>
      <c r="H708" s="867"/>
      <c r="I708" s="867"/>
      <c r="J708" s="867"/>
      <c r="K708" s="867"/>
      <c r="L708" s="867"/>
      <c r="M708" s="867"/>
      <c r="N708" s="866"/>
      <c r="O708" s="906"/>
      <c r="P708" s="906"/>
      <c r="Q708" s="867"/>
      <c r="R708" s="867"/>
      <c r="S708" s="867"/>
      <c r="T708" s="867"/>
      <c r="U708" s="867"/>
      <c r="V708" s="867"/>
      <c r="W708" s="867"/>
      <c r="X708" s="867"/>
      <c r="Y708" s="867"/>
      <c r="Z708" s="867"/>
      <c r="AA708" s="867"/>
      <c r="AB708" s="867"/>
      <c r="AC708" s="867"/>
      <c r="AD708" s="867"/>
      <c r="AE708" s="867"/>
      <c r="AF708" s="867"/>
      <c r="AG708" s="867"/>
      <c r="AH708" s="874"/>
    </row>
    <row r="709" ht="17.25" customHeight="1">
      <c r="A709" s="867"/>
      <c r="B709" s="867"/>
      <c r="C709" s="867"/>
      <c r="D709" s="867"/>
      <c r="E709" s="866"/>
      <c r="F709" s="866"/>
      <c r="G709" s="867"/>
      <c r="H709" s="867"/>
      <c r="I709" s="867"/>
      <c r="J709" s="867"/>
      <c r="K709" s="867"/>
      <c r="L709" s="867"/>
      <c r="M709" s="867"/>
      <c r="N709" s="866"/>
      <c r="O709" s="906"/>
      <c r="P709" s="906"/>
      <c r="Q709" s="867"/>
      <c r="R709" s="867"/>
      <c r="S709" s="867"/>
      <c r="T709" s="867"/>
      <c r="U709" s="867"/>
      <c r="V709" s="867"/>
      <c r="W709" s="867"/>
      <c r="X709" s="867"/>
      <c r="Y709" s="867"/>
      <c r="Z709" s="867"/>
      <c r="AA709" s="867"/>
      <c r="AB709" s="867"/>
      <c r="AC709" s="867"/>
      <c r="AD709" s="867"/>
      <c r="AE709" s="867"/>
      <c r="AF709" s="867"/>
      <c r="AG709" s="867"/>
      <c r="AH709" s="874"/>
    </row>
    <row r="710" ht="17.25" customHeight="1">
      <c r="A710" s="867"/>
      <c r="B710" s="867"/>
      <c r="C710" s="867"/>
      <c r="D710" s="867"/>
      <c r="E710" s="866"/>
      <c r="F710" s="866"/>
      <c r="G710" s="867"/>
      <c r="H710" s="867"/>
      <c r="I710" s="867"/>
      <c r="J710" s="867"/>
      <c r="K710" s="867"/>
      <c r="L710" s="867"/>
      <c r="M710" s="867"/>
      <c r="N710" s="866"/>
      <c r="O710" s="906"/>
      <c r="P710" s="906"/>
      <c r="Q710" s="867"/>
      <c r="R710" s="867"/>
      <c r="S710" s="867"/>
      <c r="T710" s="867"/>
      <c r="U710" s="867"/>
      <c r="V710" s="867"/>
      <c r="W710" s="867"/>
      <c r="X710" s="867"/>
      <c r="Y710" s="867"/>
      <c r="Z710" s="867"/>
      <c r="AA710" s="867"/>
      <c r="AB710" s="867"/>
      <c r="AC710" s="867"/>
      <c r="AD710" s="867"/>
      <c r="AE710" s="867"/>
      <c r="AF710" s="867"/>
      <c r="AG710" s="867"/>
      <c r="AH710" s="874"/>
    </row>
    <row r="711" ht="17.25" customHeight="1">
      <c r="A711" s="867"/>
      <c r="B711" s="867"/>
      <c r="C711" s="867"/>
      <c r="D711" s="867"/>
      <c r="E711" s="866"/>
      <c r="F711" s="866"/>
      <c r="G711" s="867"/>
      <c r="H711" s="867"/>
      <c r="I711" s="867"/>
      <c r="J711" s="867"/>
      <c r="K711" s="867"/>
      <c r="L711" s="867"/>
      <c r="M711" s="867"/>
      <c r="N711" s="866"/>
      <c r="O711" s="906"/>
      <c r="P711" s="906"/>
      <c r="Q711" s="867"/>
      <c r="R711" s="867"/>
      <c r="S711" s="867"/>
      <c r="T711" s="867"/>
      <c r="U711" s="867"/>
      <c r="V711" s="867"/>
      <c r="W711" s="867"/>
      <c r="X711" s="867"/>
      <c r="Y711" s="867"/>
      <c r="Z711" s="867"/>
      <c r="AA711" s="867"/>
      <c r="AB711" s="867"/>
      <c r="AC711" s="867"/>
      <c r="AD711" s="867"/>
      <c r="AE711" s="867"/>
      <c r="AF711" s="867"/>
      <c r="AG711" s="867"/>
      <c r="AH711" s="874"/>
    </row>
    <row r="712" ht="17.25" customHeight="1">
      <c r="A712" s="867"/>
      <c r="B712" s="867"/>
      <c r="C712" s="867"/>
      <c r="D712" s="867"/>
      <c r="E712" s="866"/>
      <c r="F712" s="866"/>
      <c r="G712" s="867"/>
      <c r="H712" s="867"/>
      <c r="I712" s="867"/>
      <c r="J712" s="867"/>
      <c r="K712" s="867"/>
      <c r="L712" s="867"/>
      <c r="M712" s="867"/>
      <c r="N712" s="866"/>
      <c r="O712" s="906"/>
      <c r="P712" s="906"/>
      <c r="Q712" s="867"/>
      <c r="R712" s="867"/>
      <c r="S712" s="867"/>
      <c r="T712" s="867"/>
      <c r="U712" s="867"/>
      <c r="V712" s="867"/>
      <c r="W712" s="867"/>
      <c r="X712" s="867"/>
      <c r="Y712" s="867"/>
      <c r="Z712" s="867"/>
      <c r="AA712" s="867"/>
      <c r="AB712" s="867"/>
      <c r="AC712" s="867"/>
      <c r="AD712" s="867"/>
      <c r="AE712" s="867"/>
      <c r="AF712" s="867"/>
      <c r="AG712" s="867"/>
      <c r="AH712" s="874"/>
    </row>
    <row r="713" ht="17.25" customHeight="1">
      <c r="A713" s="867"/>
      <c r="B713" s="867"/>
      <c r="C713" s="867"/>
      <c r="D713" s="867"/>
      <c r="E713" s="866"/>
      <c r="F713" s="866"/>
      <c r="G713" s="867"/>
      <c r="H713" s="867"/>
      <c r="I713" s="867"/>
      <c r="J713" s="867"/>
      <c r="K713" s="867"/>
      <c r="L713" s="867"/>
      <c r="M713" s="867"/>
      <c r="N713" s="866"/>
      <c r="O713" s="906"/>
      <c r="P713" s="906"/>
      <c r="Q713" s="867"/>
      <c r="R713" s="867"/>
      <c r="S713" s="867"/>
      <c r="T713" s="867"/>
      <c r="U713" s="867"/>
      <c r="V713" s="867"/>
      <c r="W713" s="867"/>
      <c r="X713" s="867"/>
      <c r="Y713" s="867"/>
      <c r="Z713" s="867"/>
      <c r="AA713" s="867"/>
      <c r="AB713" s="867"/>
      <c r="AC713" s="867"/>
      <c r="AD713" s="867"/>
      <c r="AE713" s="867"/>
      <c r="AF713" s="867"/>
      <c r="AG713" s="867"/>
      <c r="AH713" s="874"/>
    </row>
    <row r="714" ht="17.25" customHeight="1">
      <c r="A714" s="867"/>
      <c r="B714" s="867"/>
      <c r="C714" s="867"/>
      <c r="D714" s="867"/>
      <c r="E714" s="866"/>
      <c r="F714" s="866"/>
      <c r="G714" s="867"/>
      <c r="H714" s="867"/>
      <c r="I714" s="867"/>
      <c r="J714" s="867"/>
      <c r="K714" s="867"/>
      <c r="L714" s="867"/>
      <c r="M714" s="867"/>
      <c r="N714" s="866"/>
      <c r="O714" s="906"/>
      <c r="P714" s="906"/>
      <c r="Q714" s="867"/>
      <c r="R714" s="867"/>
      <c r="S714" s="867"/>
      <c r="T714" s="867"/>
      <c r="U714" s="867"/>
      <c r="V714" s="867"/>
      <c r="W714" s="867"/>
      <c r="X714" s="867"/>
      <c r="Y714" s="867"/>
      <c r="Z714" s="867"/>
      <c r="AA714" s="867"/>
      <c r="AB714" s="867"/>
      <c r="AC714" s="867"/>
      <c r="AD714" s="867"/>
      <c r="AE714" s="867"/>
      <c r="AF714" s="867"/>
      <c r="AG714" s="867"/>
      <c r="AH714" s="874"/>
    </row>
    <row r="715" ht="17.25" customHeight="1">
      <c r="A715" s="867"/>
      <c r="B715" s="867"/>
      <c r="C715" s="867"/>
      <c r="D715" s="867"/>
      <c r="E715" s="866"/>
      <c r="F715" s="866"/>
      <c r="G715" s="867"/>
      <c r="H715" s="867"/>
      <c r="I715" s="867"/>
      <c r="J715" s="867"/>
      <c r="K715" s="867"/>
      <c r="L715" s="867"/>
      <c r="M715" s="867"/>
      <c r="N715" s="866"/>
      <c r="O715" s="906"/>
      <c r="P715" s="906"/>
      <c r="Q715" s="867"/>
      <c r="R715" s="867"/>
      <c r="S715" s="867"/>
      <c r="T715" s="867"/>
      <c r="U715" s="867"/>
      <c r="V715" s="867"/>
      <c r="W715" s="867"/>
      <c r="X715" s="867"/>
      <c r="Y715" s="867"/>
      <c r="Z715" s="867"/>
      <c r="AA715" s="867"/>
      <c r="AB715" s="867"/>
      <c r="AC715" s="867"/>
      <c r="AD715" s="867"/>
      <c r="AE715" s="867"/>
      <c r="AF715" s="867"/>
      <c r="AG715" s="867"/>
      <c r="AH715" s="874"/>
    </row>
    <row r="716" ht="17.25" customHeight="1">
      <c r="A716" s="867"/>
      <c r="B716" s="867"/>
      <c r="C716" s="867"/>
      <c r="D716" s="867"/>
      <c r="E716" s="866"/>
      <c r="F716" s="866"/>
      <c r="G716" s="867"/>
      <c r="H716" s="867"/>
      <c r="I716" s="867"/>
      <c r="J716" s="867"/>
      <c r="K716" s="867"/>
      <c r="L716" s="867"/>
      <c r="M716" s="867"/>
      <c r="N716" s="866"/>
      <c r="O716" s="906"/>
      <c r="P716" s="906"/>
      <c r="Q716" s="867"/>
      <c r="R716" s="867"/>
      <c r="S716" s="867"/>
      <c r="T716" s="867"/>
      <c r="U716" s="867"/>
      <c r="V716" s="867"/>
      <c r="W716" s="867"/>
      <c r="X716" s="867"/>
      <c r="Y716" s="867"/>
      <c r="Z716" s="867"/>
      <c r="AA716" s="867"/>
      <c r="AB716" s="867"/>
      <c r="AC716" s="867"/>
      <c r="AD716" s="867"/>
      <c r="AE716" s="867"/>
      <c r="AF716" s="867"/>
      <c r="AG716" s="867"/>
      <c r="AH716" s="874"/>
    </row>
    <row r="717" ht="17.25" customHeight="1">
      <c r="A717" s="867"/>
      <c r="B717" s="867"/>
      <c r="C717" s="867"/>
      <c r="D717" s="867"/>
      <c r="E717" s="866"/>
      <c r="F717" s="866"/>
      <c r="G717" s="867"/>
      <c r="H717" s="867"/>
      <c r="I717" s="867"/>
      <c r="J717" s="867"/>
      <c r="K717" s="867"/>
      <c r="L717" s="867"/>
      <c r="M717" s="867"/>
      <c r="N717" s="866"/>
      <c r="O717" s="906"/>
      <c r="P717" s="906"/>
      <c r="Q717" s="867"/>
      <c r="R717" s="867"/>
      <c r="S717" s="867"/>
      <c r="T717" s="867"/>
      <c r="U717" s="867"/>
      <c r="V717" s="867"/>
      <c r="W717" s="867"/>
      <c r="X717" s="867"/>
      <c r="Y717" s="867"/>
      <c r="Z717" s="867"/>
      <c r="AA717" s="867"/>
      <c r="AB717" s="867"/>
      <c r="AC717" s="867"/>
      <c r="AD717" s="867"/>
      <c r="AE717" s="867"/>
      <c r="AF717" s="867"/>
      <c r="AG717" s="867"/>
      <c r="AH717" s="874"/>
    </row>
    <row r="718" ht="17.25" customHeight="1">
      <c r="A718" s="867"/>
      <c r="B718" s="867"/>
      <c r="C718" s="867"/>
      <c r="D718" s="867"/>
      <c r="E718" s="866"/>
      <c r="F718" s="866"/>
      <c r="G718" s="867"/>
      <c r="H718" s="867"/>
      <c r="I718" s="867"/>
      <c r="J718" s="867"/>
      <c r="K718" s="867"/>
      <c r="L718" s="867"/>
      <c r="M718" s="867"/>
      <c r="N718" s="866"/>
      <c r="O718" s="906"/>
      <c r="P718" s="906"/>
      <c r="Q718" s="867"/>
      <c r="R718" s="867"/>
      <c r="S718" s="867"/>
      <c r="T718" s="867"/>
      <c r="U718" s="867"/>
      <c r="V718" s="867"/>
      <c r="W718" s="867"/>
      <c r="X718" s="867"/>
      <c r="Y718" s="867"/>
      <c r="Z718" s="867"/>
      <c r="AA718" s="867"/>
      <c r="AB718" s="867"/>
      <c r="AC718" s="867"/>
      <c r="AD718" s="867"/>
      <c r="AE718" s="867"/>
      <c r="AF718" s="867"/>
      <c r="AG718" s="867"/>
      <c r="AH718" s="874"/>
    </row>
    <row r="719" ht="17.25" customHeight="1">
      <c r="A719" s="867"/>
      <c r="B719" s="867"/>
      <c r="C719" s="867"/>
      <c r="D719" s="867"/>
      <c r="E719" s="866"/>
      <c r="F719" s="866"/>
      <c r="G719" s="867"/>
      <c r="H719" s="867"/>
      <c r="I719" s="867"/>
      <c r="J719" s="867"/>
      <c r="K719" s="867"/>
      <c r="L719" s="867"/>
      <c r="M719" s="867"/>
      <c r="N719" s="866"/>
      <c r="O719" s="906"/>
      <c r="P719" s="906"/>
      <c r="Q719" s="867"/>
      <c r="R719" s="867"/>
      <c r="S719" s="867"/>
      <c r="T719" s="867"/>
      <c r="U719" s="867"/>
      <c r="V719" s="867"/>
      <c r="W719" s="867"/>
      <c r="X719" s="867"/>
      <c r="Y719" s="867"/>
      <c r="Z719" s="867"/>
      <c r="AA719" s="867"/>
      <c r="AB719" s="867"/>
      <c r="AC719" s="867"/>
      <c r="AD719" s="867"/>
      <c r="AE719" s="867"/>
      <c r="AF719" s="867"/>
      <c r="AG719" s="867"/>
      <c r="AH719" s="874"/>
    </row>
    <row r="720" ht="17.25" customHeight="1">
      <c r="A720" s="867"/>
      <c r="B720" s="867"/>
      <c r="C720" s="867"/>
      <c r="D720" s="867"/>
      <c r="E720" s="866"/>
      <c r="F720" s="866"/>
      <c r="G720" s="867"/>
      <c r="H720" s="867"/>
      <c r="I720" s="867"/>
      <c r="J720" s="867"/>
      <c r="K720" s="867"/>
      <c r="L720" s="867"/>
      <c r="M720" s="867"/>
      <c r="N720" s="866"/>
      <c r="O720" s="906"/>
      <c r="P720" s="906"/>
      <c r="Q720" s="867"/>
      <c r="R720" s="867"/>
      <c r="S720" s="867"/>
      <c r="T720" s="867"/>
      <c r="U720" s="867"/>
      <c r="V720" s="867"/>
      <c r="W720" s="867"/>
      <c r="X720" s="867"/>
      <c r="Y720" s="867"/>
      <c r="Z720" s="867"/>
      <c r="AA720" s="867"/>
      <c r="AB720" s="867"/>
      <c r="AC720" s="867"/>
      <c r="AD720" s="867"/>
      <c r="AE720" s="867"/>
      <c r="AF720" s="867"/>
      <c r="AG720" s="867"/>
      <c r="AH720" s="874"/>
    </row>
    <row r="721" ht="17.25" customHeight="1">
      <c r="A721" s="867"/>
      <c r="B721" s="867"/>
      <c r="C721" s="867"/>
      <c r="D721" s="867"/>
      <c r="E721" s="866"/>
      <c r="F721" s="866"/>
      <c r="G721" s="867"/>
      <c r="H721" s="867"/>
      <c r="I721" s="867"/>
      <c r="J721" s="867"/>
      <c r="K721" s="867"/>
      <c r="L721" s="867"/>
      <c r="M721" s="867"/>
      <c r="N721" s="866"/>
      <c r="O721" s="906"/>
      <c r="P721" s="906"/>
      <c r="Q721" s="867"/>
      <c r="R721" s="867"/>
      <c r="S721" s="867"/>
      <c r="T721" s="867"/>
      <c r="U721" s="867"/>
      <c r="V721" s="867"/>
      <c r="W721" s="867"/>
      <c r="X721" s="867"/>
      <c r="Y721" s="867"/>
      <c r="Z721" s="867"/>
      <c r="AA721" s="867"/>
      <c r="AB721" s="867"/>
      <c r="AC721" s="867"/>
      <c r="AD721" s="867"/>
      <c r="AE721" s="867"/>
      <c r="AF721" s="867"/>
      <c r="AG721" s="867"/>
      <c r="AH721" s="874"/>
    </row>
    <row r="722" ht="17.25" customHeight="1">
      <c r="A722" s="867"/>
      <c r="B722" s="867"/>
      <c r="C722" s="867"/>
      <c r="D722" s="867"/>
      <c r="E722" s="866"/>
      <c r="F722" s="866"/>
      <c r="G722" s="867"/>
      <c r="H722" s="867"/>
      <c r="I722" s="867"/>
      <c r="J722" s="867"/>
      <c r="K722" s="867"/>
      <c r="L722" s="867"/>
      <c r="M722" s="867"/>
      <c r="N722" s="866"/>
      <c r="O722" s="906"/>
      <c r="P722" s="906"/>
      <c r="Q722" s="867"/>
      <c r="R722" s="867"/>
      <c r="S722" s="867"/>
      <c r="T722" s="867"/>
      <c r="U722" s="867"/>
      <c r="V722" s="867"/>
      <c r="W722" s="867"/>
      <c r="X722" s="867"/>
      <c r="Y722" s="867"/>
      <c r="Z722" s="867"/>
      <c r="AA722" s="867"/>
      <c r="AB722" s="867"/>
      <c r="AC722" s="867"/>
      <c r="AD722" s="867"/>
      <c r="AE722" s="867"/>
      <c r="AF722" s="867"/>
      <c r="AG722" s="867"/>
      <c r="AH722" s="874"/>
    </row>
    <row r="723" ht="17.25" customHeight="1">
      <c r="A723" s="867"/>
      <c r="B723" s="867"/>
      <c r="C723" s="867"/>
      <c r="D723" s="867"/>
      <c r="E723" s="866"/>
      <c r="F723" s="866"/>
      <c r="G723" s="867"/>
      <c r="H723" s="867"/>
      <c r="I723" s="867"/>
      <c r="J723" s="867"/>
      <c r="K723" s="867"/>
      <c r="L723" s="867"/>
      <c r="M723" s="867"/>
      <c r="N723" s="866"/>
      <c r="O723" s="906"/>
      <c r="P723" s="906"/>
      <c r="Q723" s="867"/>
      <c r="R723" s="867"/>
      <c r="S723" s="867"/>
      <c r="T723" s="867"/>
      <c r="U723" s="867"/>
      <c r="V723" s="867"/>
      <c r="W723" s="867"/>
      <c r="X723" s="867"/>
      <c r="Y723" s="867"/>
      <c r="Z723" s="867"/>
      <c r="AA723" s="867"/>
      <c r="AB723" s="867"/>
      <c r="AC723" s="867"/>
      <c r="AD723" s="867"/>
      <c r="AE723" s="867"/>
      <c r="AF723" s="867"/>
      <c r="AG723" s="867"/>
      <c r="AH723" s="874"/>
    </row>
    <row r="724" ht="17.25" customHeight="1">
      <c r="A724" s="867"/>
      <c r="B724" s="867"/>
      <c r="C724" s="867"/>
      <c r="D724" s="867"/>
      <c r="E724" s="866"/>
      <c r="F724" s="866"/>
      <c r="G724" s="867"/>
      <c r="H724" s="867"/>
      <c r="I724" s="867"/>
      <c r="J724" s="867"/>
      <c r="K724" s="867"/>
      <c r="L724" s="867"/>
      <c r="M724" s="867"/>
      <c r="N724" s="866"/>
      <c r="O724" s="906"/>
      <c r="P724" s="906"/>
      <c r="Q724" s="867"/>
      <c r="R724" s="867"/>
      <c r="S724" s="867"/>
      <c r="T724" s="867"/>
      <c r="U724" s="867"/>
      <c r="V724" s="867"/>
      <c r="W724" s="867"/>
      <c r="X724" s="867"/>
      <c r="Y724" s="867"/>
      <c r="Z724" s="867"/>
      <c r="AA724" s="867"/>
      <c r="AB724" s="867"/>
      <c r="AC724" s="867"/>
      <c r="AD724" s="867"/>
      <c r="AE724" s="867"/>
      <c r="AF724" s="867"/>
      <c r="AG724" s="867"/>
      <c r="AH724" s="874"/>
    </row>
    <row r="725" ht="17.25" customHeight="1">
      <c r="A725" s="867"/>
      <c r="B725" s="867"/>
      <c r="C725" s="867"/>
      <c r="D725" s="867"/>
      <c r="E725" s="866"/>
      <c r="F725" s="866"/>
      <c r="G725" s="867"/>
      <c r="H725" s="867"/>
      <c r="I725" s="867"/>
      <c r="J725" s="867"/>
      <c r="K725" s="867"/>
      <c r="L725" s="867"/>
      <c r="M725" s="867"/>
      <c r="N725" s="866"/>
      <c r="O725" s="906"/>
      <c r="P725" s="906"/>
      <c r="Q725" s="867"/>
      <c r="R725" s="867"/>
      <c r="S725" s="867"/>
      <c r="T725" s="867"/>
      <c r="U725" s="867"/>
      <c r="V725" s="867"/>
      <c r="W725" s="867"/>
      <c r="X725" s="867"/>
      <c r="Y725" s="867"/>
      <c r="Z725" s="867"/>
      <c r="AA725" s="867"/>
      <c r="AB725" s="867"/>
      <c r="AC725" s="867"/>
      <c r="AD725" s="867"/>
      <c r="AE725" s="867"/>
      <c r="AF725" s="867"/>
      <c r="AG725" s="867"/>
      <c r="AH725" s="874"/>
    </row>
    <row r="726" ht="17.25" customHeight="1">
      <c r="A726" s="867"/>
      <c r="B726" s="867"/>
      <c r="C726" s="867"/>
      <c r="D726" s="867"/>
      <c r="E726" s="866"/>
      <c r="F726" s="866"/>
      <c r="G726" s="867"/>
      <c r="H726" s="867"/>
      <c r="I726" s="867"/>
      <c r="J726" s="867"/>
      <c r="K726" s="867"/>
      <c r="L726" s="867"/>
      <c r="M726" s="867"/>
      <c r="N726" s="866"/>
      <c r="O726" s="906"/>
      <c r="P726" s="906"/>
      <c r="Q726" s="867"/>
      <c r="R726" s="867"/>
      <c r="S726" s="867"/>
      <c r="T726" s="867"/>
      <c r="U726" s="867"/>
      <c r="V726" s="867"/>
      <c r="W726" s="867"/>
      <c r="X726" s="867"/>
      <c r="Y726" s="867"/>
      <c r="Z726" s="867"/>
      <c r="AA726" s="867"/>
      <c r="AB726" s="867"/>
      <c r="AC726" s="867"/>
      <c r="AD726" s="867"/>
      <c r="AE726" s="867"/>
      <c r="AF726" s="867"/>
      <c r="AG726" s="867"/>
      <c r="AH726" s="874"/>
    </row>
    <row r="727" ht="17.25" customHeight="1">
      <c r="A727" s="867"/>
      <c r="B727" s="867"/>
      <c r="C727" s="867"/>
      <c r="D727" s="867"/>
      <c r="E727" s="866"/>
      <c r="F727" s="866"/>
      <c r="G727" s="867"/>
      <c r="H727" s="867"/>
      <c r="I727" s="867"/>
      <c r="J727" s="867"/>
      <c r="K727" s="867"/>
      <c r="L727" s="867"/>
      <c r="M727" s="867"/>
      <c r="N727" s="866"/>
      <c r="O727" s="906"/>
      <c r="P727" s="906"/>
      <c r="Q727" s="867"/>
      <c r="R727" s="867"/>
      <c r="S727" s="867"/>
      <c r="T727" s="867"/>
      <c r="U727" s="867"/>
      <c r="V727" s="867"/>
      <c r="W727" s="867"/>
      <c r="X727" s="867"/>
      <c r="Y727" s="867"/>
      <c r="Z727" s="867"/>
      <c r="AA727" s="867"/>
      <c r="AB727" s="867"/>
      <c r="AC727" s="867"/>
      <c r="AD727" s="867"/>
      <c r="AE727" s="867"/>
      <c r="AF727" s="867"/>
      <c r="AG727" s="867"/>
      <c r="AH727" s="874"/>
    </row>
    <row r="728" ht="17.25" customHeight="1">
      <c r="A728" s="867"/>
      <c r="B728" s="867"/>
      <c r="C728" s="867"/>
      <c r="D728" s="867"/>
      <c r="E728" s="866"/>
      <c r="F728" s="866"/>
      <c r="G728" s="867"/>
      <c r="H728" s="867"/>
      <c r="I728" s="867"/>
      <c r="J728" s="867"/>
      <c r="K728" s="867"/>
      <c r="L728" s="867"/>
      <c r="M728" s="867"/>
      <c r="N728" s="866"/>
      <c r="O728" s="906"/>
      <c r="P728" s="906"/>
      <c r="Q728" s="867"/>
      <c r="R728" s="867"/>
      <c r="S728" s="867"/>
      <c r="T728" s="867"/>
      <c r="U728" s="867"/>
      <c r="V728" s="867"/>
      <c r="W728" s="867"/>
      <c r="X728" s="867"/>
      <c r="Y728" s="867"/>
      <c r="Z728" s="867"/>
      <c r="AA728" s="867"/>
      <c r="AB728" s="867"/>
      <c r="AC728" s="867"/>
      <c r="AD728" s="867"/>
      <c r="AE728" s="867"/>
      <c r="AF728" s="867"/>
      <c r="AG728" s="867"/>
      <c r="AH728" s="874"/>
    </row>
    <row r="729" ht="17.25" customHeight="1">
      <c r="A729" s="867"/>
      <c r="B729" s="867"/>
      <c r="C729" s="867"/>
      <c r="D729" s="867"/>
      <c r="E729" s="866"/>
      <c r="F729" s="866"/>
      <c r="G729" s="867"/>
      <c r="H729" s="867"/>
      <c r="I729" s="867"/>
      <c r="J729" s="867"/>
      <c r="K729" s="867"/>
      <c r="L729" s="867"/>
      <c r="M729" s="867"/>
      <c r="N729" s="866"/>
      <c r="O729" s="906"/>
      <c r="P729" s="906"/>
      <c r="Q729" s="867"/>
      <c r="R729" s="867"/>
      <c r="S729" s="867"/>
      <c r="T729" s="867"/>
      <c r="U729" s="867"/>
      <c r="V729" s="867"/>
      <c r="W729" s="867"/>
      <c r="X729" s="867"/>
      <c r="Y729" s="867"/>
      <c r="Z729" s="867"/>
      <c r="AA729" s="867"/>
      <c r="AB729" s="867"/>
      <c r="AC729" s="867"/>
      <c r="AD729" s="867"/>
      <c r="AE729" s="867"/>
      <c r="AF729" s="867"/>
      <c r="AG729" s="867"/>
      <c r="AH729" s="874"/>
    </row>
    <row r="730" ht="17.25" customHeight="1">
      <c r="A730" s="867"/>
      <c r="B730" s="867"/>
      <c r="C730" s="867"/>
      <c r="D730" s="867"/>
      <c r="E730" s="866"/>
      <c r="F730" s="866"/>
      <c r="G730" s="867"/>
      <c r="H730" s="867"/>
      <c r="I730" s="867"/>
      <c r="J730" s="867"/>
      <c r="K730" s="867"/>
      <c r="L730" s="867"/>
      <c r="M730" s="867"/>
      <c r="N730" s="866"/>
      <c r="O730" s="906"/>
      <c r="P730" s="906"/>
      <c r="Q730" s="867"/>
      <c r="R730" s="867"/>
      <c r="S730" s="867"/>
      <c r="T730" s="867"/>
      <c r="U730" s="867"/>
      <c r="V730" s="867"/>
      <c r="W730" s="867"/>
      <c r="X730" s="867"/>
      <c r="Y730" s="867"/>
      <c r="Z730" s="867"/>
      <c r="AA730" s="867"/>
      <c r="AB730" s="867"/>
      <c r="AC730" s="867"/>
      <c r="AD730" s="867"/>
      <c r="AE730" s="867"/>
      <c r="AF730" s="867"/>
      <c r="AG730" s="867"/>
      <c r="AH730" s="874"/>
    </row>
    <row r="731" ht="17.25" customHeight="1">
      <c r="A731" s="867"/>
      <c r="B731" s="867"/>
      <c r="C731" s="867"/>
      <c r="D731" s="867"/>
      <c r="E731" s="866"/>
      <c r="F731" s="866"/>
      <c r="G731" s="867"/>
      <c r="H731" s="867"/>
      <c r="I731" s="867"/>
      <c r="J731" s="867"/>
      <c r="K731" s="867"/>
      <c r="L731" s="867"/>
      <c r="M731" s="867"/>
      <c r="N731" s="866"/>
      <c r="O731" s="906"/>
      <c r="P731" s="906"/>
      <c r="Q731" s="867"/>
      <c r="R731" s="867"/>
      <c r="S731" s="867"/>
      <c r="T731" s="867"/>
      <c r="U731" s="867"/>
      <c r="V731" s="867"/>
      <c r="W731" s="867"/>
      <c r="X731" s="867"/>
      <c r="Y731" s="867"/>
      <c r="Z731" s="867"/>
      <c r="AA731" s="867"/>
      <c r="AB731" s="867"/>
      <c r="AC731" s="867"/>
      <c r="AD731" s="867"/>
      <c r="AE731" s="867"/>
      <c r="AF731" s="867"/>
      <c r="AG731" s="867"/>
      <c r="AH731" s="874"/>
    </row>
    <row r="732" ht="17.25" customHeight="1">
      <c r="A732" s="867"/>
      <c r="B732" s="867"/>
      <c r="C732" s="867"/>
      <c r="D732" s="867"/>
      <c r="E732" s="866"/>
      <c r="F732" s="866"/>
      <c r="G732" s="867"/>
      <c r="H732" s="867"/>
      <c r="I732" s="867"/>
      <c r="J732" s="867"/>
      <c r="K732" s="867"/>
      <c r="L732" s="867"/>
      <c r="M732" s="867"/>
      <c r="N732" s="866"/>
      <c r="O732" s="906"/>
      <c r="P732" s="906"/>
      <c r="Q732" s="867"/>
      <c r="R732" s="867"/>
      <c r="S732" s="867"/>
      <c r="T732" s="867"/>
      <c r="U732" s="867"/>
      <c r="V732" s="867"/>
      <c r="W732" s="867"/>
      <c r="X732" s="867"/>
      <c r="Y732" s="867"/>
      <c r="Z732" s="867"/>
      <c r="AA732" s="867"/>
      <c r="AB732" s="867"/>
      <c r="AC732" s="867"/>
      <c r="AD732" s="867"/>
      <c r="AE732" s="867"/>
      <c r="AF732" s="867"/>
      <c r="AG732" s="867"/>
      <c r="AH732" s="874"/>
    </row>
    <row r="733" ht="17.25" customHeight="1">
      <c r="A733" s="867"/>
      <c r="B733" s="867"/>
      <c r="C733" s="867"/>
      <c r="D733" s="867"/>
      <c r="E733" s="866"/>
      <c r="F733" s="866"/>
      <c r="G733" s="867"/>
      <c r="H733" s="867"/>
      <c r="I733" s="867"/>
      <c r="J733" s="867"/>
      <c r="K733" s="867"/>
      <c r="L733" s="867"/>
      <c r="M733" s="867"/>
      <c r="N733" s="866"/>
      <c r="O733" s="906"/>
      <c r="P733" s="906"/>
      <c r="Q733" s="867"/>
      <c r="R733" s="867"/>
      <c r="S733" s="867"/>
      <c r="T733" s="867"/>
      <c r="U733" s="867"/>
      <c r="V733" s="867"/>
      <c r="W733" s="867"/>
      <c r="X733" s="867"/>
      <c r="Y733" s="867"/>
      <c r="Z733" s="867"/>
      <c r="AA733" s="867"/>
      <c r="AB733" s="867"/>
      <c r="AC733" s="867"/>
      <c r="AD733" s="867"/>
      <c r="AE733" s="867"/>
      <c r="AF733" s="867"/>
      <c r="AG733" s="867"/>
      <c r="AH733" s="874"/>
    </row>
    <row r="734" ht="17.25" customHeight="1">
      <c r="A734" s="867"/>
      <c r="B734" s="867"/>
      <c r="C734" s="867"/>
      <c r="D734" s="867"/>
      <c r="E734" s="866"/>
      <c r="F734" s="866"/>
      <c r="G734" s="867"/>
      <c r="H734" s="867"/>
      <c r="I734" s="867"/>
      <c r="J734" s="867"/>
      <c r="K734" s="867"/>
      <c r="L734" s="867"/>
      <c r="M734" s="867"/>
      <c r="N734" s="866"/>
      <c r="O734" s="906"/>
      <c r="P734" s="906"/>
      <c r="Q734" s="867"/>
      <c r="R734" s="867"/>
      <c r="S734" s="867"/>
      <c r="T734" s="867"/>
      <c r="U734" s="867"/>
      <c r="V734" s="867"/>
      <c r="W734" s="867"/>
      <c r="X734" s="867"/>
      <c r="Y734" s="867"/>
      <c r="Z734" s="867"/>
      <c r="AA734" s="867"/>
      <c r="AB734" s="867"/>
      <c r="AC734" s="867"/>
      <c r="AD734" s="867"/>
      <c r="AE734" s="867"/>
      <c r="AF734" s="867"/>
      <c r="AG734" s="867"/>
      <c r="AH734" s="874"/>
    </row>
    <row r="735" ht="17.25" customHeight="1">
      <c r="A735" s="867"/>
      <c r="B735" s="867"/>
      <c r="C735" s="867"/>
      <c r="D735" s="867"/>
      <c r="E735" s="866"/>
      <c r="F735" s="866"/>
      <c r="G735" s="867"/>
      <c r="H735" s="867"/>
      <c r="I735" s="867"/>
      <c r="J735" s="867"/>
      <c r="K735" s="867"/>
      <c r="L735" s="867"/>
      <c r="M735" s="867"/>
      <c r="N735" s="866"/>
      <c r="O735" s="906"/>
      <c r="P735" s="906"/>
      <c r="Q735" s="867"/>
      <c r="R735" s="867"/>
      <c r="S735" s="867"/>
      <c r="T735" s="867"/>
      <c r="U735" s="867"/>
      <c r="V735" s="867"/>
      <c r="W735" s="867"/>
      <c r="X735" s="867"/>
      <c r="Y735" s="867"/>
      <c r="Z735" s="867"/>
      <c r="AA735" s="867"/>
      <c r="AB735" s="867"/>
      <c r="AC735" s="867"/>
      <c r="AD735" s="867"/>
      <c r="AE735" s="867"/>
      <c r="AF735" s="867"/>
      <c r="AG735" s="867"/>
      <c r="AH735" s="874"/>
    </row>
    <row r="736" ht="17.25" customHeight="1">
      <c r="A736" s="867"/>
      <c r="B736" s="867"/>
      <c r="C736" s="867"/>
      <c r="D736" s="867"/>
      <c r="E736" s="866"/>
      <c r="F736" s="866"/>
      <c r="G736" s="867"/>
      <c r="H736" s="867"/>
      <c r="I736" s="867"/>
      <c r="J736" s="867"/>
      <c r="K736" s="867"/>
      <c r="L736" s="867"/>
      <c r="M736" s="867"/>
      <c r="N736" s="866"/>
      <c r="O736" s="906"/>
      <c r="P736" s="906"/>
      <c r="Q736" s="867"/>
      <c r="R736" s="867"/>
      <c r="S736" s="867"/>
      <c r="T736" s="867"/>
      <c r="U736" s="867"/>
      <c r="V736" s="867"/>
      <c r="W736" s="867"/>
      <c r="X736" s="867"/>
      <c r="Y736" s="867"/>
      <c r="Z736" s="867"/>
      <c r="AA736" s="867"/>
      <c r="AB736" s="867"/>
      <c r="AC736" s="867"/>
      <c r="AD736" s="867"/>
      <c r="AE736" s="867"/>
      <c r="AF736" s="867"/>
      <c r="AG736" s="867"/>
      <c r="AH736" s="874"/>
    </row>
    <row r="737" ht="17.25" customHeight="1">
      <c r="A737" s="867"/>
      <c r="B737" s="867"/>
      <c r="C737" s="867"/>
      <c r="D737" s="867"/>
      <c r="E737" s="866"/>
      <c r="F737" s="866"/>
      <c r="G737" s="867"/>
      <c r="H737" s="867"/>
      <c r="I737" s="867"/>
      <c r="J737" s="867"/>
      <c r="K737" s="867"/>
      <c r="L737" s="867"/>
      <c r="M737" s="867"/>
      <c r="N737" s="866"/>
      <c r="O737" s="906"/>
      <c r="P737" s="906"/>
      <c r="Q737" s="867"/>
      <c r="R737" s="867"/>
      <c r="S737" s="867"/>
      <c r="T737" s="867"/>
      <c r="U737" s="867"/>
      <c r="V737" s="867"/>
      <c r="W737" s="867"/>
      <c r="X737" s="867"/>
      <c r="Y737" s="867"/>
      <c r="Z737" s="867"/>
      <c r="AA737" s="867"/>
      <c r="AB737" s="867"/>
      <c r="AC737" s="867"/>
      <c r="AD737" s="867"/>
      <c r="AE737" s="867"/>
      <c r="AF737" s="867"/>
      <c r="AG737" s="867"/>
      <c r="AH737" s="874"/>
    </row>
    <row r="738" ht="17.25" customHeight="1">
      <c r="A738" s="867"/>
      <c r="B738" s="867"/>
      <c r="C738" s="867"/>
      <c r="D738" s="867"/>
      <c r="E738" s="866"/>
      <c r="F738" s="866"/>
      <c r="G738" s="867"/>
      <c r="H738" s="867"/>
      <c r="I738" s="867"/>
      <c r="J738" s="867"/>
      <c r="K738" s="867"/>
      <c r="L738" s="867"/>
      <c r="M738" s="867"/>
      <c r="N738" s="866"/>
      <c r="O738" s="906"/>
      <c r="P738" s="906"/>
      <c r="Q738" s="867"/>
      <c r="R738" s="867"/>
      <c r="S738" s="867"/>
      <c r="T738" s="867"/>
      <c r="U738" s="867"/>
      <c r="V738" s="867"/>
      <c r="W738" s="867"/>
      <c r="X738" s="867"/>
      <c r="Y738" s="867"/>
      <c r="Z738" s="867"/>
      <c r="AA738" s="867"/>
      <c r="AB738" s="867"/>
      <c r="AC738" s="867"/>
      <c r="AD738" s="867"/>
      <c r="AE738" s="867"/>
      <c r="AF738" s="867"/>
      <c r="AG738" s="867"/>
      <c r="AH738" s="874"/>
    </row>
    <row r="739" ht="17.25" customHeight="1">
      <c r="A739" s="867"/>
      <c r="B739" s="867"/>
      <c r="C739" s="867"/>
      <c r="D739" s="867"/>
      <c r="E739" s="866"/>
      <c r="F739" s="866"/>
      <c r="G739" s="867"/>
      <c r="H739" s="867"/>
      <c r="I739" s="867"/>
      <c r="J739" s="867"/>
      <c r="K739" s="867"/>
      <c r="L739" s="867"/>
      <c r="M739" s="867"/>
      <c r="N739" s="866"/>
      <c r="O739" s="906"/>
      <c r="P739" s="906"/>
      <c r="Q739" s="867"/>
      <c r="R739" s="867"/>
      <c r="S739" s="867"/>
      <c r="T739" s="867"/>
      <c r="U739" s="867"/>
      <c r="V739" s="867"/>
      <c r="W739" s="867"/>
      <c r="X739" s="867"/>
      <c r="Y739" s="867"/>
      <c r="Z739" s="867"/>
      <c r="AA739" s="867"/>
      <c r="AB739" s="867"/>
      <c r="AC739" s="867"/>
      <c r="AD739" s="867"/>
      <c r="AE739" s="867"/>
      <c r="AF739" s="867"/>
      <c r="AG739" s="867"/>
      <c r="AH739" s="874"/>
    </row>
    <row r="740" ht="17.25" customHeight="1">
      <c r="A740" s="867"/>
      <c r="B740" s="867"/>
      <c r="C740" s="867"/>
      <c r="D740" s="867"/>
      <c r="E740" s="866"/>
      <c r="F740" s="866"/>
      <c r="G740" s="867"/>
      <c r="H740" s="867"/>
      <c r="I740" s="867"/>
      <c r="J740" s="867"/>
      <c r="K740" s="867"/>
      <c r="L740" s="867"/>
      <c r="M740" s="867"/>
      <c r="N740" s="866"/>
      <c r="O740" s="906"/>
      <c r="P740" s="906"/>
      <c r="Q740" s="867"/>
      <c r="R740" s="867"/>
      <c r="S740" s="867"/>
      <c r="T740" s="867"/>
      <c r="U740" s="867"/>
      <c r="V740" s="867"/>
      <c r="W740" s="867"/>
      <c r="X740" s="867"/>
      <c r="Y740" s="867"/>
      <c r="Z740" s="867"/>
      <c r="AA740" s="867"/>
      <c r="AB740" s="867"/>
      <c r="AC740" s="867"/>
      <c r="AD740" s="867"/>
      <c r="AE740" s="867"/>
      <c r="AF740" s="867"/>
      <c r="AG740" s="867"/>
      <c r="AH740" s="874"/>
    </row>
    <row r="741" ht="17.25" customHeight="1">
      <c r="A741" s="867"/>
      <c r="B741" s="867"/>
      <c r="C741" s="867"/>
      <c r="D741" s="867"/>
      <c r="E741" s="866"/>
      <c r="F741" s="866"/>
      <c r="G741" s="867"/>
      <c r="H741" s="867"/>
      <c r="I741" s="867"/>
      <c r="J741" s="867"/>
      <c r="K741" s="867"/>
      <c r="L741" s="867"/>
      <c r="M741" s="867"/>
      <c r="N741" s="866"/>
      <c r="O741" s="906"/>
      <c r="P741" s="906"/>
      <c r="Q741" s="867"/>
      <c r="R741" s="867"/>
      <c r="S741" s="867"/>
      <c r="T741" s="867"/>
      <c r="U741" s="867"/>
      <c r="V741" s="867"/>
      <c r="W741" s="867"/>
      <c r="X741" s="867"/>
      <c r="Y741" s="867"/>
      <c r="Z741" s="867"/>
      <c r="AA741" s="867"/>
      <c r="AB741" s="867"/>
      <c r="AC741" s="867"/>
      <c r="AD741" s="867"/>
      <c r="AE741" s="867"/>
      <c r="AF741" s="867"/>
      <c r="AG741" s="867"/>
      <c r="AH741" s="874"/>
    </row>
    <row r="742" ht="17.25" customHeight="1">
      <c r="A742" s="867"/>
      <c r="B742" s="867"/>
      <c r="C742" s="867"/>
      <c r="D742" s="867"/>
      <c r="E742" s="866"/>
      <c r="F742" s="866"/>
      <c r="G742" s="867"/>
      <c r="H742" s="867"/>
      <c r="I742" s="867"/>
      <c r="J742" s="867"/>
      <c r="K742" s="867"/>
      <c r="L742" s="867"/>
      <c r="M742" s="867"/>
      <c r="N742" s="866"/>
      <c r="O742" s="906"/>
      <c r="P742" s="906"/>
      <c r="Q742" s="867"/>
      <c r="R742" s="867"/>
      <c r="S742" s="867"/>
      <c r="T742" s="867"/>
      <c r="U742" s="867"/>
      <c r="V742" s="867"/>
      <c r="W742" s="867"/>
      <c r="X742" s="867"/>
      <c r="Y742" s="867"/>
      <c r="Z742" s="867"/>
      <c r="AA742" s="867"/>
      <c r="AB742" s="867"/>
      <c r="AC742" s="867"/>
      <c r="AD742" s="867"/>
      <c r="AE742" s="867"/>
      <c r="AF742" s="867"/>
      <c r="AG742" s="867"/>
      <c r="AH742" s="874"/>
    </row>
    <row r="743" ht="17.25" customHeight="1">
      <c r="A743" s="867"/>
      <c r="B743" s="867"/>
      <c r="C743" s="867"/>
      <c r="D743" s="867"/>
      <c r="E743" s="866"/>
      <c r="F743" s="866"/>
      <c r="G743" s="867"/>
      <c r="H743" s="867"/>
      <c r="I743" s="867"/>
      <c r="J743" s="867"/>
      <c r="K743" s="867"/>
      <c r="L743" s="867"/>
      <c r="M743" s="867"/>
      <c r="N743" s="866"/>
      <c r="O743" s="906"/>
      <c r="P743" s="906"/>
      <c r="Q743" s="867"/>
      <c r="R743" s="867"/>
      <c r="S743" s="867"/>
      <c r="T743" s="867"/>
      <c r="U743" s="867"/>
      <c r="V743" s="867"/>
      <c r="W743" s="867"/>
      <c r="X743" s="867"/>
      <c r="Y743" s="867"/>
      <c r="Z743" s="867"/>
      <c r="AA743" s="867"/>
      <c r="AB743" s="867"/>
      <c r="AC743" s="867"/>
      <c r="AD743" s="867"/>
      <c r="AE743" s="867"/>
      <c r="AF743" s="867"/>
      <c r="AG743" s="867"/>
      <c r="AH743" s="874"/>
    </row>
    <row r="744" ht="17.25" customHeight="1">
      <c r="A744" s="867"/>
      <c r="B744" s="867"/>
      <c r="C744" s="867"/>
      <c r="D744" s="867"/>
      <c r="E744" s="866"/>
      <c r="F744" s="866"/>
      <c r="G744" s="867"/>
      <c r="H744" s="867"/>
      <c r="I744" s="867"/>
      <c r="J744" s="867"/>
      <c r="K744" s="867"/>
      <c r="L744" s="867"/>
      <c r="M744" s="867"/>
      <c r="N744" s="866"/>
      <c r="O744" s="906"/>
      <c r="P744" s="906"/>
      <c r="Q744" s="867"/>
      <c r="R744" s="867"/>
      <c r="S744" s="867"/>
      <c r="T744" s="867"/>
      <c r="U744" s="867"/>
      <c r="V744" s="867"/>
      <c r="W744" s="867"/>
      <c r="X744" s="867"/>
      <c r="Y744" s="867"/>
      <c r="Z744" s="867"/>
      <c r="AA744" s="867"/>
      <c r="AB744" s="867"/>
      <c r="AC744" s="867"/>
      <c r="AD744" s="867"/>
      <c r="AE744" s="867"/>
      <c r="AF744" s="867"/>
      <c r="AG744" s="867"/>
      <c r="AH744" s="874"/>
    </row>
    <row r="745" ht="17.25" customHeight="1">
      <c r="A745" s="867"/>
      <c r="B745" s="867"/>
      <c r="C745" s="867"/>
      <c r="D745" s="867"/>
      <c r="E745" s="866"/>
      <c r="F745" s="866"/>
      <c r="G745" s="867"/>
      <c r="H745" s="867"/>
      <c r="I745" s="867"/>
      <c r="J745" s="867"/>
      <c r="K745" s="867"/>
      <c r="L745" s="867"/>
      <c r="M745" s="867"/>
      <c r="N745" s="866"/>
      <c r="O745" s="906"/>
      <c r="P745" s="906"/>
      <c r="Q745" s="867"/>
      <c r="R745" s="867"/>
      <c r="S745" s="867"/>
      <c r="T745" s="867"/>
      <c r="U745" s="867"/>
      <c r="V745" s="867"/>
      <c r="W745" s="867"/>
      <c r="X745" s="867"/>
      <c r="Y745" s="867"/>
      <c r="Z745" s="867"/>
      <c r="AA745" s="867"/>
      <c r="AB745" s="867"/>
      <c r="AC745" s="867"/>
      <c r="AD745" s="867"/>
      <c r="AE745" s="867"/>
      <c r="AF745" s="867"/>
      <c r="AG745" s="867"/>
      <c r="AH745" s="874"/>
    </row>
    <row r="746" ht="17.25" customHeight="1">
      <c r="A746" s="867"/>
      <c r="B746" s="867"/>
      <c r="C746" s="867"/>
      <c r="D746" s="867"/>
      <c r="E746" s="866"/>
      <c r="F746" s="866"/>
      <c r="G746" s="867"/>
      <c r="H746" s="867"/>
      <c r="I746" s="867"/>
      <c r="J746" s="867"/>
      <c r="K746" s="867"/>
      <c r="L746" s="867"/>
      <c r="M746" s="867"/>
      <c r="N746" s="866"/>
      <c r="O746" s="906"/>
      <c r="P746" s="906"/>
      <c r="Q746" s="867"/>
      <c r="R746" s="867"/>
      <c r="S746" s="867"/>
      <c r="T746" s="867"/>
      <c r="U746" s="867"/>
      <c r="V746" s="867"/>
      <c r="W746" s="867"/>
      <c r="X746" s="867"/>
      <c r="Y746" s="867"/>
      <c r="Z746" s="867"/>
      <c r="AA746" s="867"/>
      <c r="AB746" s="867"/>
      <c r="AC746" s="867"/>
      <c r="AD746" s="867"/>
      <c r="AE746" s="867"/>
      <c r="AF746" s="867"/>
      <c r="AG746" s="867"/>
      <c r="AH746" s="874"/>
    </row>
    <row r="747" ht="17.25" customHeight="1">
      <c r="A747" s="867"/>
      <c r="B747" s="867"/>
      <c r="C747" s="867"/>
      <c r="D747" s="867"/>
      <c r="E747" s="866"/>
      <c r="F747" s="866"/>
      <c r="G747" s="867"/>
      <c r="H747" s="867"/>
      <c r="I747" s="867"/>
      <c r="J747" s="867"/>
      <c r="K747" s="867"/>
      <c r="L747" s="867"/>
      <c r="M747" s="867"/>
      <c r="N747" s="866"/>
      <c r="O747" s="906"/>
      <c r="P747" s="906"/>
      <c r="Q747" s="867"/>
      <c r="R747" s="867"/>
      <c r="S747" s="867"/>
      <c r="T747" s="867"/>
      <c r="U747" s="867"/>
      <c r="V747" s="867"/>
      <c r="W747" s="867"/>
      <c r="X747" s="867"/>
      <c r="Y747" s="867"/>
      <c r="Z747" s="867"/>
      <c r="AA747" s="867"/>
      <c r="AB747" s="867"/>
      <c r="AC747" s="867"/>
      <c r="AD747" s="867"/>
      <c r="AE747" s="867"/>
      <c r="AF747" s="867"/>
      <c r="AG747" s="867"/>
      <c r="AH747" s="874"/>
    </row>
    <row r="748" ht="17.25" customHeight="1">
      <c r="A748" s="867"/>
      <c r="B748" s="867"/>
      <c r="C748" s="867"/>
      <c r="D748" s="867"/>
      <c r="E748" s="866"/>
      <c r="F748" s="866"/>
      <c r="G748" s="867"/>
      <c r="H748" s="867"/>
      <c r="I748" s="867"/>
      <c r="J748" s="867"/>
      <c r="K748" s="867"/>
      <c r="L748" s="867"/>
      <c r="M748" s="867"/>
      <c r="N748" s="866"/>
      <c r="O748" s="906"/>
      <c r="P748" s="906"/>
      <c r="Q748" s="867"/>
      <c r="R748" s="867"/>
      <c r="S748" s="867"/>
      <c r="T748" s="867"/>
      <c r="U748" s="867"/>
      <c r="V748" s="867"/>
      <c r="W748" s="867"/>
      <c r="X748" s="867"/>
      <c r="Y748" s="867"/>
      <c r="Z748" s="867"/>
      <c r="AA748" s="867"/>
      <c r="AB748" s="867"/>
      <c r="AC748" s="867"/>
      <c r="AD748" s="867"/>
      <c r="AE748" s="867"/>
      <c r="AF748" s="867"/>
      <c r="AG748" s="867"/>
      <c r="AH748" s="874"/>
    </row>
    <row r="749" ht="17.25" customHeight="1">
      <c r="A749" s="867"/>
      <c r="B749" s="867"/>
      <c r="C749" s="867"/>
      <c r="D749" s="867"/>
      <c r="E749" s="866"/>
      <c r="F749" s="866"/>
      <c r="G749" s="867"/>
      <c r="H749" s="867"/>
      <c r="I749" s="867"/>
      <c r="J749" s="867"/>
      <c r="K749" s="867"/>
      <c r="L749" s="867"/>
      <c r="M749" s="867"/>
      <c r="N749" s="866"/>
      <c r="O749" s="906"/>
      <c r="P749" s="906"/>
      <c r="Q749" s="867"/>
      <c r="R749" s="867"/>
      <c r="S749" s="867"/>
      <c r="T749" s="867"/>
      <c r="U749" s="867"/>
      <c r="V749" s="867"/>
      <c r="W749" s="867"/>
      <c r="X749" s="867"/>
      <c r="Y749" s="867"/>
      <c r="Z749" s="867"/>
      <c r="AA749" s="867"/>
      <c r="AB749" s="867"/>
      <c r="AC749" s="867"/>
      <c r="AD749" s="867"/>
      <c r="AE749" s="867"/>
      <c r="AF749" s="867"/>
      <c r="AG749" s="867"/>
      <c r="AH749" s="874"/>
    </row>
    <row r="750" ht="17.25" customHeight="1">
      <c r="A750" s="867"/>
      <c r="B750" s="867"/>
      <c r="C750" s="867"/>
      <c r="D750" s="867"/>
      <c r="E750" s="866"/>
      <c r="F750" s="866"/>
      <c r="G750" s="867"/>
      <c r="H750" s="867"/>
      <c r="I750" s="867"/>
      <c r="J750" s="867"/>
      <c r="K750" s="867"/>
      <c r="L750" s="867"/>
      <c r="M750" s="867"/>
      <c r="N750" s="866"/>
      <c r="O750" s="906"/>
      <c r="P750" s="906"/>
      <c r="Q750" s="867"/>
      <c r="R750" s="867"/>
      <c r="S750" s="867"/>
      <c r="T750" s="867"/>
      <c r="U750" s="867"/>
      <c r="V750" s="867"/>
      <c r="W750" s="867"/>
      <c r="X750" s="867"/>
      <c r="Y750" s="867"/>
      <c r="Z750" s="867"/>
      <c r="AA750" s="867"/>
      <c r="AB750" s="867"/>
      <c r="AC750" s="867"/>
      <c r="AD750" s="867"/>
      <c r="AE750" s="867"/>
      <c r="AF750" s="867"/>
      <c r="AG750" s="867"/>
      <c r="AH750" s="874"/>
    </row>
    <row r="751" ht="17.25" customHeight="1">
      <c r="A751" s="867"/>
      <c r="B751" s="867"/>
      <c r="C751" s="867"/>
      <c r="D751" s="867"/>
      <c r="E751" s="866"/>
      <c r="F751" s="866"/>
      <c r="G751" s="867"/>
      <c r="H751" s="867"/>
      <c r="I751" s="867"/>
      <c r="J751" s="867"/>
      <c r="K751" s="867"/>
      <c r="L751" s="867"/>
      <c r="M751" s="867"/>
      <c r="N751" s="866"/>
      <c r="O751" s="906"/>
      <c r="P751" s="906"/>
      <c r="Q751" s="867"/>
      <c r="R751" s="867"/>
      <c r="S751" s="867"/>
      <c r="T751" s="867"/>
      <c r="U751" s="867"/>
      <c r="V751" s="867"/>
      <c r="W751" s="867"/>
      <c r="X751" s="867"/>
      <c r="Y751" s="867"/>
      <c r="Z751" s="867"/>
      <c r="AA751" s="867"/>
      <c r="AB751" s="867"/>
      <c r="AC751" s="867"/>
      <c r="AD751" s="867"/>
      <c r="AE751" s="867"/>
      <c r="AF751" s="867"/>
      <c r="AG751" s="867"/>
      <c r="AH751" s="874"/>
    </row>
    <row r="752" ht="17.25" customHeight="1">
      <c r="A752" s="867"/>
      <c r="B752" s="867"/>
      <c r="C752" s="867"/>
      <c r="D752" s="867"/>
      <c r="E752" s="866"/>
      <c r="F752" s="866"/>
      <c r="G752" s="867"/>
      <c r="H752" s="867"/>
      <c r="I752" s="867"/>
      <c r="J752" s="867"/>
      <c r="K752" s="867"/>
      <c r="L752" s="867"/>
      <c r="M752" s="867"/>
      <c r="N752" s="866"/>
      <c r="O752" s="906"/>
      <c r="P752" s="906"/>
      <c r="Q752" s="867"/>
      <c r="R752" s="867"/>
      <c r="S752" s="867"/>
      <c r="T752" s="867"/>
      <c r="U752" s="867"/>
      <c r="V752" s="867"/>
      <c r="W752" s="867"/>
      <c r="X752" s="867"/>
      <c r="Y752" s="867"/>
      <c r="Z752" s="867"/>
      <c r="AA752" s="867"/>
      <c r="AB752" s="867"/>
      <c r="AC752" s="867"/>
      <c r="AD752" s="867"/>
      <c r="AE752" s="867"/>
      <c r="AF752" s="867"/>
      <c r="AG752" s="867"/>
      <c r="AH752" s="874"/>
    </row>
    <row r="753" ht="17.25" customHeight="1">
      <c r="A753" s="867"/>
      <c r="B753" s="867"/>
      <c r="C753" s="867"/>
      <c r="D753" s="867"/>
      <c r="E753" s="866"/>
      <c r="F753" s="866"/>
      <c r="G753" s="867"/>
      <c r="H753" s="867"/>
      <c r="I753" s="867"/>
      <c r="J753" s="867"/>
      <c r="K753" s="867"/>
      <c r="L753" s="867"/>
      <c r="M753" s="867"/>
      <c r="N753" s="866"/>
      <c r="O753" s="906"/>
      <c r="P753" s="906"/>
      <c r="Q753" s="867"/>
      <c r="R753" s="867"/>
      <c r="S753" s="867"/>
      <c r="T753" s="867"/>
      <c r="U753" s="867"/>
      <c r="V753" s="867"/>
      <c r="W753" s="867"/>
      <c r="X753" s="867"/>
      <c r="Y753" s="867"/>
      <c r="Z753" s="867"/>
      <c r="AA753" s="867"/>
      <c r="AB753" s="867"/>
      <c r="AC753" s="867"/>
      <c r="AD753" s="867"/>
      <c r="AE753" s="867"/>
      <c r="AF753" s="867"/>
      <c r="AG753" s="867"/>
      <c r="AH753" s="874"/>
    </row>
    <row r="754" ht="17.25" customHeight="1">
      <c r="A754" s="867"/>
      <c r="B754" s="867"/>
      <c r="C754" s="867"/>
      <c r="D754" s="867"/>
      <c r="E754" s="866"/>
      <c r="F754" s="866"/>
      <c r="G754" s="867"/>
      <c r="H754" s="867"/>
      <c r="I754" s="867"/>
      <c r="J754" s="867"/>
      <c r="K754" s="867"/>
      <c r="L754" s="867"/>
      <c r="M754" s="867"/>
      <c r="N754" s="866"/>
      <c r="O754" s="906"/>
      <c r="P754" s="906"/>
      <c r="Q754" s="867"/>
      <c r="R754" s="867"/>
      <c r="S754" s="867"/>
      <c r="T754" s="867"/>
      <c r="U754" s="867"/>
      <c r="V754" s="867"/>
      <c r="W754" s="867"/>
      <c r="X754" s="867"/>
      <c r="Y754" s="867"/>
      <c r="Z754" s="867"/>
      <c r="AA754" s="867"/>
      <c r="AB754" s="867"/>
      <c r="AC754" s="867"/>
      <c r="AD754" s="867"/>
      <c r="AE754" s="867"/>
      <c r="AF754" s="867"/>
      <c r="AG754" s="867"/>
      <c r="AH754" s="874"/>
    </row>
    <row r="755" ht="17.25" customHeight="1">
      <c r="A755" s="867"/>
      <c r="B755" s="867"/>
      <c r="C755" s="867"/>
      <c r="D755" s="867"/>
      <c r="E755" s="866"/>
      <c r="F755" s="866"/>
      <c r="G755" s="867"/>
      <c r="H755" s="867"/>
      <c r="I755" s="867"/>
      <c r="J755" s="867"/>
      <c r="K755" s="867"/>
      <c r="L755" s="867"/>
      <c r="M755" s="867"/>
      <c r="N755" s="866"/>
      <c r="O755" s="906"/>
      <c r="P755" s="906"/>
      <c r="Q755" s="867"/>
      <c r="R755" s="867"/>
      <c r="S755" s="867"/>
      <c r="T755" s="867"/>
      <c r="U755" s="867"/>
      <c r="V755" s="867"/>
      <c r="W755" s="867"/>
      <c r="X755" s="867"/>
      <c r="Y755" s="867"/>
      <c r="Z755" s="867"/>
      <c r="AA755" s="867"/>
      <c r="AB755" s="867"/>
      <c r="AC755" s="867"/>
      <c r="AD755" s="867"/>
      <c r="AE755" s="867"/>
      <c r="AF755" s="867"/>
      <c r="AG755" s="867"/>
      <c r="AH755" s="874"/>
    </row>
    <row r="756" ht="17.25" customHeight="1">
      <c r="A756" s="867"/>
      <c r="B756" s="867"/>
      <c r="C756" s="867"/>
      <c r="D756" s="867"/>
      <c r="E756" s="866"/>
      <c r="F756" s="866"/>
      <c r="G756" s="867"/>
      <c r="H756" s="867"/>
      <c r="I756" s="867"/>
      <c r="J756" s="867"/>
      <c r="K756" s="867"/>
      <c r="L756" s="867"/>
      <c r="M756" s="867"/>
      <c r="N756" s="866"/>
      <c r="O756" s="906"/>
      <c r="P756" s="906"/>
      <c r="Q756" s="867"/>
      <c r="R756" s="867"/>
      <c r="S756" s="867"/>
      <c r="T756" s="867"/>
      <c r="U756" s="867"/>
      <c r="V756" s="867"/>
      <c r="W756" s="867"/>
      <c r="X756" s="867"/>
      <c r="Y756" s="867"/>
      <c r="Z756" s="867"/>
      <c r="AA756" s="867"/>
      <c r="AB756" s="867"/>
      <c r="AC756" s="867"/>
      <c r="AD756" s="867"/>
      <c r="AE756" s="867"/>
      <c r="AF756" s="867"/>
      <c r="AG756" s="867"/>
      <c r="AH756" s="874"/>
    </row>
    <row r="757" ht="17.25" customHeight="1">
      <c r="A757" s="867"/>
      <c r="B757" s="867"/>
      <c r="C757" s="867"/>
      <c r="D757" s="867"/>
      <c r="E757" s="866"/>
      <c r="F757" s="866"/>
      <c r="G757" s="867"/>
      <c r="H757" s="867"/>
      <c r="I757" s="867"/>
      <c r="J757" s="867"/>
      <c r="K757" s="867"/>
      <c r="L757" s="867"/>
      <c r="M757" s="867"/>
      <c r="N757" s="866"/>
      <c r="O757" s="906"/>
      <c r="P757" s="906"/>
      <c r="Q757" s="867"/>
      <c r="R757" s="867"/>
      <c r="S757" s="867"/>
      <c r="T757" s="867"/>
      <c r="U757" s="867"/>
      <c r="V757" s="867"/>
      <c r="W757" s="867"/>
      <c r="X757" s="867"/>
      <c r="Y757" s="867"/>
      <c r="Z757" s="867"/>
      <c r="AA757" s="867"/>
      <c r="AB757" s="867"/>
      <c r="AC757" s="867"/>
      <c r="AD757" s="867"/>
      <c r="AE757" s="867"/>
      <c r="AF757" s="867"/>
      <c r="AG757" s="867"/>
      <c r="AH757" s="874"/>
    </row>
    <row r="758" ht="17.25" customHeight="1">
      <c r="A758" s="867"/>
      <c r="B758" s="867"/>
      <c r="C758" s="867"/>
      <c r="D758" s="867"/>
      <c r="E758" s="866"/>
      <c r="F758" s="866"/>
      <c r="G758" s="867"/>
      <c r="H758" s="867"/>
      <c r="I758" s="867"/>
      <c r="J758" s="867"/>
      <c r="K758" s="867"/>
      <c r="L758" s="867"/>
      <c r="M758" s="867"/>
      <c r="N758" s="866"/>
      <c r="O758" s="906"/>
      <c r="P758" s="906"/>
      <c r="Q758" s="867"/>
      <c r="R758" s="867"/>
      <c r="S758" s="867"/>
      <c r="T758" s="867"/>
      <c r="U758" s="867"/>
      <c r="V758" s="867"/>
      <c r="W758" s="867"/>
      <c r="X758" s="867"/>
      <c r="Y758" s="867"/>
      <c r="Z758" s="867"/>
      <c r="AA758" s="867"/>
      <c r="AB758" s="867"/>
      <c r="AC758" s="867"/>
      <c r="AD758" s="867"/>
      <c r="AE758" s="867"/>
      <c r="AF758" s="867"/>
      <c r="AG758" s="867"/>
      <c r="AH758" s="874"/>
    </row>
    <row r="759" ht="17.25" customHeight="1">
      <c r="A759" s="867"/>
      <c r="B759" s="867"/>
      <c r="C759" s="867"/>
      <c r="D759" s="867"/>
      <c r="E759" s="866"/>
      <c r="F759" s="866"/>
      <c r="G759" s="867"/>
      <c r="H759" s="867"/>
      <c r="I759" s="867"/>
      <c r="J759" s="867"/>
      <c r="K759" s="867"/>
      <c r="L759" s="867"/>
      <c r="M759" s="867"/>
      <c r="N759" s="866"/>
      <c r="O759" s="906"/>
      <c r="P759" s="906"/>
      <c r="Q759" s="867"/>
      <c r="R759" s="867"/>
      <c r="S759" s="867"/>
      <c r="T759" s="867"/>
      <c r="U759" s="867"/>
      <c r="V759" s="867"/>
      <c r="W759" s="867"/>
      <c r="X759" s="867"/>
      <c r="Y759" s="867"/>
      <c r="Z759" s="867"/>
      <c r="AA759" s="867"/>
      <c r="AB759" s="867"/>
      <c r="AC759" s="867"/>
      <c r="AD759" s="867"/>
      <c r="AE759" s="867"/>
      <c r="AF759" s="867"/>
      <c r="AG759" s="867"/>
      <c r="AH759" s="874"/>
    </row>
    <row r="760" ht="17.25" customHeight="1">
      <c r="A760" s="867"/>
      <c r="B760" s="867"/>
      <c r="C760" s="867"/>
      <c r="D760" s="867"/>
      <c r="E760" s="866"/>
      <c r="F760" s="866"/>
      <c r="G760" s="867"/>
      <c r="H760" s="867"/>
      <c r="I760" s="867"/>
      <c r="J760" s="867"/>
      <c r="K760" s="867"/>
      <c r="L760" s="867"/>
      <c r="M760" s="867"/>
      <c r="N760" s="866"/>
      <c r="O760" s="906"/>
      <c r="P760" s="906"/>
      <c r="Q760" s="867"/>
      <c r="R760" s="867"/>
      <c r="S760" s="867"/>
      <c r="T760" s="867"/>
      <c r="U760" s="867"/>
      <c r="V760" s="867"/>
      <c r="W760" s="867"/>
      <c r="X760" s="867"/>
      <c r="Y760" s="867"/>
      <c r="Z760" s="867"/>
      <c r="AA760" s="867"/>
      <c r="AB760" s="867"/>
      <c r="AC760" s="867"/>
      <c r="AD760" s="867"/>
      <c r="AE760" s="867"/>
      <c r="AF760" s="867"/>
      <c r="AG760" s="867"/>
      <c r="AH760" s="874"/>
    </row>
    <row r="761" ht="17.25" customHeight="1">
      <c r="A761" s="867"/>
      <c r="B761" s="867"/>
      <c r="C761" s="867"/>
      <c r="D761" s="867"/>
      <c r="E761" s="866"/>
      <c r="F761" s="866"/>
      <c r="G761" s="867"/>
      <c r="H761" s="867"/>
      <c r="I761" s="867"/>
      <c r="J761" s="867"/>
      <c r="K761" s="867"/>
      <c r="L761" s="867"/>
      <c r="M761" s="867"/>
      <c r="N761" s="866"/>
      <c r="O761" s="906"/>
      <c r="P761" s="906"/>
      <c r="Q761" s="867"/>
      <c r="R761" s="867"/>
      <c r="S761" s="867"/>
      <c r="T761" s="867"/>
      <c r="U761" s="867"/>
      <c r="V761" s="867"/>
      <c r="W761" s="867"/>
      <c r="X761" s="867"/>
      <c r="Y761" s="867"/>
      <c r="Z761" s="867"/>
      <c r="AA761" s="867"/>
      <c r="AB761" s="867"/>
      <c r="AC761" s="867"/>
      <c r="AD761" s="867"/>
      <c r="AE761" s="867"/>
      <c r="AF761" s="867"/>
      <c r="AG761" s="867"/>
      <c r="AH761" s="874"/>
    </row>
    <row r="762" ht="17.25" customHeight="1">
      <c r="A762" s="867"/>
      <c r="B762" s="867"/>
      <c r="C762" s="867"/>
      <c r="D762" s="867"/>
      <c r="E762" s="866"/>
      <c r="F762" s="866"/>
      <c r="G762" s="867"/>
      <c r="H762" s="867"/>
      <c r="I762" s="867"/>
      <c r="J762" s="867"/>
      <c r="K762" s="867"/>
      <c r="L762" s="867"/>
      <c r="M762" s="867"/>
      <c r="N762" s="866"/>
      <c r="O762" s="906"/>
      <c r="P762" s="906"/>
      <c r="Q762" s="867"/>
      <c r="R762" s="867"/>
      <c r="S762" s="867"/>
      <c r="T762" s="867"/>
      <c r="U762" s="867"/>
      <c r="V762" s="867"/>
      <c r="W762" s="867"/>
      <c r="X762" s="867"/>
      <c r="Y762" s="867"/>
      <c r="Z762" s="867"/>
      <c r="AA762" s="867"/>
      <c r="AB762" s="867"/>
      <c r="AC762" s="867"/>
      <c r="AD762" s="867"/>
      <c r="AE762" s="867"/>
      <c r="AF762" s="867"/>
      <c r="AG762" s="867"/>
      <c r="AH762" s="874"/>
    </row>
    <row r="763" ht="17.25" customHeight="1">
      <c r="A763" s="867"/>
      <c r="B763" s="867"/>
      <c r="C763" s="867"/>
      <c r="D763" s="867"/>
      <c r="E763" s="866"/>
      <c r="F763" s="866"/>
      <c r="G763" s="867"/>
      <c r="H763" s="867"/>
      <c r="I763" s="867"/>
      <c r="J763" s="867"/>
      <c r="K763" s="867"/>
      <c r="L763" s="867"/>
      <c r="M763" s="867"/>
      <c r="N763" s="866"/>
      <c r="O763" s="906"/>
      <c r="P763" s="906"/>
      <c r="Q763" s="867"/>
      <c r="R763" s="867"/>
      <c r="S763" s="867"/>
      <c r="T763" s="867"/>
      <c r="U763" s="867"/>
      <c r="V763" s="867"/>
      <c r="W763" s="867"/>
      <c r="X763" s="867"/>
      <c r="Y763" s="867"/>
      <c r="Z763" s="867"/>
      <c r="AA763" s="867"/>
      <c r="AB763" s="867"/>
      <c r="AC763" s="867"/>
      <c r="AD763" s="867"/>
      <c r="AE763" s="867"/>
      <c r="AF763" s="867"/>
      <c r="AG763" s="867"/>
      <c r="AH763" s="874"/>
    </row>
    <row r="764" ht="17.25" customHeight="1">
      <c r="A764" s="867"/>
      <c r="B764" s="867"/>
      <c r="C764" s="867"/>
      <c r="D764" s="867"/>
      <c r="E764" s="866"/>
      <c r="F764" s="866"/>
      <c r="G764" s="867"/>
      <c r="H764" s="867"/>
      <c r="I764" s="867"/>
      <c r="J764" s="867"/>
      <c r="K764" s="867"/>
      <c r="L764" s="867"/>
      <c r="M764" s="867"/>
      <c r="N764" s="866"/>
      <c r="O764" s="906"/>
      <c r="P764" s="906"/>
      <c r="Q764" s="867"/>
      <c r="R764" s="867"/>
      <c r="S764" s="867"/>
      <c r="T764" s="867"/>
      <c r="U764" s="867"/>
      <c r="V764" s="867"/>
      <c r="W764" s="867"/>
      <c r="X764" s="867"/>
      <c r="Y764" s="867"/>
      <c r="Z764" s="867"/>
      <c r="AA764" s="867"/>
      <c r="AB764" s="867"/>
      <c r="AC764" s="867"/>
      <c r="AD764" s="867"/>
      <c r="AE764" s="867"/>
      <c r="AF764" s="867"/>
      <c r="AG764" s="867"/>
      <c r="AH764" s="874"/>
    </row>
    <row r="765" ht="17.25" customHeight="1">
      <c r="A765" s="867"/>
      <c r="B765" s="867"/>
      <c r="C765" s="867"/>
      <c r="D765" s="867"/>
      <c r="E765" s="866"/>
      <c r="F765" s="866"/>
      <c r="G765" s="867"/>
      <c r="H765" s="867"/>
      <c r="I765" s="867"/>
      <c r="J765" s="867"/>
      <c r="K765" s="867"/>
      <c r="L765" s="867"/>
      <c r="M765" s="867"/>
      <c r="N765" s="866"/>
      <c r="O765" s="906"/>
      <c r="P765" s="906"/>
      <c r="Q765" s="867"/>
      <c r="R765" s="867"/>
      <c r="S765" s="867"/>
      <c r="T765" s="867"/>
      <c r="U765" s="867"/>
      <c r="V765" s="867"/>
      <c r="W765" s="867"/>
      <c r="X765" s="867"/>
      <c r="Y765" s="867"/>
      <c r="Z765" s="867"/>
      <c r="AA765" s="867"/>
      <c r="AB765" s="867"/>
      <c r="AC765" s="867"/>
      <c r="AD765" s="867"/>
      <c r="AE765" s="867"/>
      <c r="AF765" s="867"/>
      <c r="AG765" s="867"/>
      <c r="AH765" s="874"/>
    </row>
    <row r="766" ht="17.25" customHeight="1">
      <c r="A766" s="867"/>
      <c r="B766" s="867"/>
      <c r="C766" s="867"/>
      <c r="D766" s="867"/>
      <c r="E766" s="866"/>
      <c r="F766" s="866"/>
      <c r="G766" s="867"/>
      <c r="H766" s="867"/>
      <c r="I766" s="867"/>
      <c r="J766" s="867"/>
      <c r="K766" s="867"/>
      <c r="L766" s="867"/>
      <c r="M766" s="867"/>
      <c r="N766" s="866"/>
      <c r="O766" s="906"/>
      <c r="P766" s="906"/>
      <c r="Q766" s="867"/>
      <c r="R766" s="867"/>
      <c r="S766" s="867"/>
      <c r="T766" s="867"/>
      <c r="U766" s="867"/>
      <c r="V766" s="867"/>
      <c r="W766" s="867"/>
      <c r="X766" s="867"/>
      <c r="Y766" s="867"/>
      <c r="Z766" s="867"/>
      <c r="AA766" s="867"/>
      <c r="AB766" s="867"/>
      <c r="AC766" s="867"/>
      <c r="AD766" s="867"/>
      <c r="AE766" s="867"/>
      <c r="AF766" s="867"/>
      <c r="AG766" s="867"/>
      <c r="AH766" s="874"/>
    </row>
    <row r="767" ht="17.25" customHeight="1">
      <c r="A767" s="867"/>
      <c r="B767" s="867"/>
      <c r="C767" s="867"/>
      <c r="D767" s="867"/>
      <c r="E767" s="866"/>
      <c r="F767" s="866"/>
      <c r="G767" s="867"/>
      <c r="H767" s="867"/>
      <c r="I767" s="867"/>
      <c r="J767" s="867"/>
      <c r="K767" s="867"/>
      <c r="L767" s="867"/>
      <c r="M767" s="867"/>
      <c r="N767" s="866"/>
      <c r="O767" s="906"/>
      <c r="P767" s="906"/>
      <c r="Q767" s="867"/>
      <c r="R767" s="867"/>
      <c r="S767" s="867"/>
      <c r="T767" s="867"/>
      <c r="U767" s="867"/>
      <c r="V767" s="867"/>
      <c r="W767" s="867"/>
      <c r="X767" s="867"/>
      <c r="Y767" s="867"/>
      <c r="Z767" s="867"/>
      <c r="AA767" s="867"/>
      <c r="AB767" s="867"/>
      <c r="AC767" s="867"/>
      <c r="AD767" s="867"/>
      <c r="AE767" s="867"/>
      <c r="AF767" s="867"/>
      <c r="AG767" s="867"/>
      <c r="AH767" s="874"/>
    </row>
    <row r="768" ht="17.25" customHeight="1">
      <c r="A768" s="867"/>
      <c r="B768" s="867"/>
      <c r="C768" s="867"/>
      <c r="D768" s="867"/>
      <c r="E768" s="866"/>
      <c r="F768" s="866"/>
      <c r="G768" s="867"/>
      <c r="H768" s="867"/>
      <c r="I768" s="867"/>
      <c r="J768" s="867"/>
      <c r="K768" s="867"/>
      <c r="L768" s="867"/>
      <c r="M768" s="867"/>
      <c r="N768" s="866"/>
      <c r="O768" s="906"/>
      <c r="P768" s="906"/>
      <c r="Q768" s="867"/>
      <c r="R768" s="867"/>
      <c r="S768" s="867"/>
      <c r="T768" s="867"/>
      <c r="U768" s="867"/>
      <c r="V768" s="867"/>
      <c r="W768" s="867"/>
      <c r="X768" s="867"/>
      <c r="Y768" s="867"/>
      <c r="Z768" s="867"/>
      <c r="AA768" s="867"/>
      <c r="AB768" s="867"/>
      <c r="AC768" s="867"/>
      <c r="AD768" s="867"/>
      <c r="AE768" s="867"/>
      <c r="AF768" s="867"/>
      <c r="AG768" s="867"/>
      <c r="AH768" s="874"/>
    </row>
    <row r="769" ht="17.25" customHeight="1">
      <c r="A769" s="867"/>
      <c r="B769" s="867"/>
      <c r="C769" s="867"/>
      <c r="D769" s="867"/>
      <c r="E769" s="866"/>
      <c r="F769" s="866"/>
      <c r="G769" s="867"/>
      <c r="H769" s="867"/>
      <c r="I769" s="867"/>
      <c r="J769" s="867"/>
      <c r="K769" s="867"/>
      <c r="L769" s="867"/>
      <c r="M769" s="867"/>
      <c r="N769" s="866"/>
      <c r="O769" s="906"/>
      <c r="P769" s="906"/>
      <c r="Q769" s="867"/>
      <c r="R769" s="867"/>
      <c r="S769" s="867"/>
      <c r="T769" s="867"/>
      <c r="U769" s="867"/>
      <c r="V769" s="867"/>
      <c r="W769" s="867"/>
      <c r="X769" s="867"/>
      <c r="Y769" s="867"/>
      <c r="Z769" s="867"/>
      <c r="AA769" s="867"/>
      <c r="AB769" s="867"/>
      <c r="AC769" s="867"/>
      <c r="AD769" s="867"/>
      <c r="AE769" s="867"/>
      <c r="AF769" s="867"/>
      <c r="AG769" s="867"/>
      <c r="AH769" s="874"/>
    </row>
    <row r="770" ht="17.25" customHeight="1">
      <c r="A770" s="867"/>
      <c r="B770" s="867"/>
      <c r="C770" s="867"/>
      <c r="D770" s="867"/>
      <c r="E770" s="866"/>
      <c r="F770" s="866"/>
      <c r="G770" s="867"/>
      <c r="H770" s="867"/>
      <c r="I770" s="867"/>
      <c r="J770" s="867"/>
      <c r="K770" s="867"/>
      <c r="L770" s="867"/>
      <c r="M770" s="867"/>
      <c r="N770" s="866"/>
      <c r="O770" s="906"/>
      <c r="P770" s="906"/>
      <c r="Q770" s="867"/>
      <c r="R770" s="867"/>
      <c r="S770" s="867"/>
      <c r="T770" s="867"/>
      <c r="U770" s="867"/>
      <c r="V770" s="867"/>
      <c r="W770" s="867"/>
      <c r="X770" s="867"/>
      <c r="Y770" s="867"/>
      <c r="Z770" s="867"/>
      <c r="AA770" s="867"/>
      <c r="AB770" s="867"/>
      <c r="AC770" s="867"/>
      <c r="AD770" s="867"/>
      <c r="AE770" s="867"/>
      <c r="AF770" s="867"/>
      <c r="AG770" s="867"/>
      <c r="AH770" s="874"/>
    </row>
    <row r="771" ht="17.25" customHeight="1">
      <c r="A771" s="867"/>
      <c r="B771" s="867"/>
      <c r="C771" s="867"/>
      <c r="D771" s="867"/>
      <c r="E771" s="866"/>
      <c r="F771" s="866"/>
      <c r="G771" s="867"/>
      <c r="H771" s="867"/>
      <c r="I771" s="867"/>
      <c r="J771" s="867"/>
      <c r="K771" s="867"/>
      <c r="L771" s="867"/>
      <c r="M771" s="867"/>
      <c r="N771" s="866"/>
      <c r="O771" s="906"/>
      <c r="P771" s="906"/>
      <c r="Q771" s="867"/>
      <c r="R771" s="867"/>
      <c r="S771" s="867"/>
      <c r="T771" s="867"/>
      <c r="U771" s="867"/>
      <c r="V771" s="867"/>
      <c r="W771" s="867"/>
      <c r="X771" s="867"/>
      <c r="Y771" s="867"/>
      <c r="Z771" s="867"/>
      <c r="AA771" s="867"/>
      <c r="AB771" s="867"/>
      <c r="AC771" s="867"/>
      <c r="AD771" s="867"/>
      <c r="AE771" s="867"/>
      <c r="AF771" s="867"/>
      <c r="AG771" s="867"/>
      <c r="AH771" s="874"/>
    </row>
    <row r="772" ht="17.25" customHeight="1">
      <c r="A772" s="867"/>
      <c r="B772" s="867"/>
      <c r="C772" s="867"/>
      <c r="D772" s="867"/>
      <c r="E772" s="866"/>
      <c r="F772" s="866"/>
      <c r="G772" s="867"/>
      <c r="H772" s="867"/>
      <c r="I772" s="867"/>
      <c r="J772" s="867"/>
      <c r="K772" s="867"/>
      <c r="L772" s="867"/>
      <c r="M772" s="867"/>
      <c r="N772" s="866"/>
      <c r="O772" s="906"/>
      <c r="P772" s="906"/>
      <c r="Q772" s="867"/>
      <c r="R772" s="867"/>
      <c r="S772" s="867"/>
      <c r="T772" s="867"/>
      <c r="U772" s="867"/>
      <c r="V772" s="867"/>
      <c r="W772" s="867"/>
      <c r="X772" s="867"/>
      <c r="Y772" s="867"/>
      <c r="Z772" s="867"/>
      <c r="AA772" s="867"/>
      <c r="AB772" s="867"/>
      <c r="AC772" s="867"/>
      <c r="AD772" s="867"/>
      <c r="AE772" s="867"/>
      <c r="AF772" s="867"/>
      <c r="AG772" s="867"/>
      <c r="AH772" s="874"/>
    </row>
    <row r="773" ht="17.25" customHeight="1">
      <c r="A773" s="867"/>
      <c r="B773" s="867"/>
      <c r="C773" s="867"/>
      <c r="D773" s="867"/>
      <c r="E773" s="866"/>
      <c r="F773" s="866"/>
      <c r="G773" s="867"/>
      <c r="H773" s="867"/>
      <c r="I773" s="867"/>
      <c r="J773" s="867"/>
      <c r="K773" s="867"/>
      <c r="L773" s="867"/>
      <c r="M773" s="867"/>
      <c r="N773" s="866"/>
      <c r="O773" s="906"/>
      <c r="P773" s="906"/>
      <c r="Q773" s="867"/>
      <c r="R773" s="867"/>
      <c r="S773" s="867"/>
      <c r="T773" s="867"/>
      <c r="U773" s="867"/>
      <c r="V773" s="867"/>
      <c r="W773" s="867"/>
      <c r="X773" s="867"/>
      <c r="Y773" s="867"/>
      <c r="Z773" s="867"/>
      <c r="AA773" s="867"/>
      <c r="AB773" s="867"/>
      <c r="AC773" s="867"/>
      <c r="AD773" s="867"/>
      <c r="AE773" s="867"/>
      <c r="AF773" s="867"/>
      <c r="AG773" s="867"/>
      <c r="AH773" s="874"/>
    </row>
    <row r="774" ht="17.25" customHeight="1">
      <c r="A774" s="867"/>
      <c r="B774" s="867"/>
      <c r="C774" s="867"/>
      <c r="D774" s="867"/>
      <c r="E774" s="866"/>
      <c r="F774" s="866"/>
      <c r="G774" s="867"/>
      <c r="H774" s="867"/>
      <c r="I774" s="867"/>
      <c r="J774" s="867"/>
      <c r="K774" s="867"/>
      <c r="L774" s="867"/>
      <c r="M774" s="867"/>
      <c r="N774" s="866"/>
      <c r="O774" s="906"/>
      <c r="P774" s="906"/>
      <c r="Q774" s="867"/>
      <c r="R774" s="867"/>
      <c r="S774" s="867"/>
      <c r="T774" s="867"/>
      <c r="U774" s="867"/>
      <c r="V774" s="867"/>
      <c r="W774" s="867"/>
      <c r="X774" s="867"/>
      <c r="Y774" s="867"/>
      <c r="Z774" s="867"/>
      <c r="AA774" s="867"/>
      <c r="AB774" s="867"/>
      <c r="AC774" s="867"/>
      <c r="AD774" s="867"/>
      <c r="AE774" s="867"/>
      <c r="AF774" s="867"/>
      <c r="AG774" s="867"/>
      <c r="AH774" s="874"/>
    </row>
    <row r="775" ht="17.25" customHeight="1">
      <c r="A775" s="867"/>
      <c r="B775" s="867"/>
      <c r="C775" s="867"/>
      <c r="D775" s="867"/>
      <c r="E775" s="866"/>
      <c r="F775" s="866"/>
      <c r="G775" s="867"/>
      <c r="H775" s="867"/>
      <c r="I775" s="867"/>
      <c r="J775" s="867"/>
      <c r="K775" s="867"/>
      <c r="L775" s="867"/>
      <c r="M775" s="867"/>
      <c r="N775" s="866"/>
      <c r="O775" s="906"/>
      <c r="P775" s="906"/>
      <c r="Q775" s="867"/>
      <c r="R775" s="867"/>
      <c r="S775" s="867"/>
      <c r="T775" s="867"/>
      <c r="U775" s="867"/>
      <c r="V775" s="867"/>
      <c r="W775" s="867"/>
      <c r="X775" s="867"/>
      <c r="Y775" s="867"/>
      <c r="Z775" s="867"/>
      <c r="AA775" s="867"/>
      <c r="AB775" s="867"/>
      <c r="AC775" s="867"/>
      <c r="AD775" s="867"/>
      <c r="AE775" s="867"/>
      <c r="AF775" s="867"/>
      <c r="AG775" s="867"/>
      <c r="AH775" s="874"/>
    </row>
    <row r="776" ht="17.25" customHeight="1">
      <c r="A776" s="867"/>
      <c r="B776" s="867"/>
      <c r="C776" s="867"/>
      <c r="D776" s="867"/>
      <c r="E776" s="866"/>
      <c r="F776" s="866"/>
      <c r="G776" s="867"/>
      <c r="H776" s="867"/>
      <c r="I776" s="867"/>
      <c r="J776" s="867"/>
      <c r="K776" s="867"/>
      <c r="L776" s="867"/>
      <c r="M776" s="867"/>
      <c r="N776" s="866"/>
      <c r="O776" s="906"/>
      <c r="P776" s="906"/>
      <c r="Q776" s="867"/>
      <c r="R776" s="867"/>
      <c r="S776" s="867"/>
      <c r="T776" s="867"/>
      <c r="U776" s="867"/>
      <c r="V776" s="867"/>
      <c r="W776" s="867"/>
      <c r="X776" s="867"/>
      <c r="Y776" s="867"/>
      <c r="Z776" s="867"/>
      <c r="AA776" s="867"/>
      <c r="AB776" s="867"/>
      <c r="AC776" s="867"/>
      <c r="AD776" s="867"/>
      <c r="AE776" s="867"/>
      <c r="AF776" s="867"/>
      <c r="AG776" s="867"/>
      <c r="AH776" s="874"/>
    </row>
    <row r="777" ht="17.25" customHeight="1">
      <c r="A777" s="867"/>
      <c r="B777" s="867"/>
      <c r="C777" s="867"/>
      <c r="D777" s="867"/>
      <c r="E777" s="866"/>
      <c r="F777" s="866"/>
      <c r="G777" s="867"/>
      <c r="H777" s="867"/>
      <c r="I777" s="867"/>
      <c r="J777" s="867"/>
      <c r="K777" s="867"/>
      <c r="L777" s="867"/>
      <c r="M777" s="867"/>
      <c r="N777" s="866"/>
      <c r="O777" s="906"/>
      <c r="P777" s="906"/>
      <c r="Q777" s="867"/>
      <c r="R777" s="867"/>
      <c r="S777" s="867"/>
      <c r="T777" s="867"/>
      <c r="U777" s="867"/>
      <c r="V777" s="867"/>
      <c r="W777" s="867"/>
      <c r="X777" s="867"/>
      <c r="Y777" s="867"/>
      <c r="Z777" s="867"/>
      <c r="AA777" s="867"/>
      <c r="AB777" s="867"/>
      <c r="AC777" s="867"/>
      <c r="AD777" s="867"/>
      <c r="AE777" s="867"/>
      <c r="AF777" s="867"/>
      <c r="AG777" s="867"/>
      <c r="AH777" s="874"/>
    </row>
    <row r="778" ht="17.25" customHeight="1">
      <c r="A778" s="867"/>
      <c r="B778" s="867"/>
      <c r="C778" s="867"/>
      <c r="D778" s="867"/>
      <c r="E778" s="866"/>
      <c r="F778" s="866"/>
      <c r="G778" s="867"/>
      <c r="H778" s="867"/>
      <c r="I778" s="867"/>
      <c r="J778" s="867"/>
      <c r="K778" s="867"/>
      <c r="L778" s="867"/>
      <c r="M778" s="867"/>
      <c r="N778" s="866"/>
      <c r="O778" s="906"/>
      <c r="P778" s="906"/>
      <c r="Q778" s="867"/>
      <c r="R778" s="867"/>
      <c r="S778" s="867"/>
      <c r="T778" s="867"/>
      <c r="U778" s="867"/>
      <c r="V778" s="867"/>
      <c r="W778" s="867"/>
      <c r="X778" s="867"/>
      <c r="Y778" s="867"/>
      <c r="Z778" s="867"/>
      <c r="AA778" s="867"/>
      <c r="AB778" s="867"/>
      <c r="AC778" s="867"/>
      <c r="AD778" s="867"/>
      <c r="AE778" s="867"/>
      <c r="AF778" s="867"/>
      <c r="AG778" s="867"/>
      <c r="AH778" s="874"/>
    </row>
    <row r="779" ht="17.25" customHeight="1">
      <c r="A779" s="867"/>
      <c r="B779" s="867"/>
      <c r="C779" s="867"/>
      <c r="D779" s="867"/>
      <c r="E779" s="866"/>
      <c r="F779" s="866"/>
      <c r="G779" s="867"/>
      <c r="H779" s="867"/>
      <c r="I779" s="867"/>
      <c r="J779" s="867"/>
      <c r="K779" s="867"/>
      <c r="L779" s="867"/>
      <c r="M779" s="867"/>
      <c r="N779" s="866"/>
      <c r="O779" s="906"/>
      <c r="P779" s="906"/>
      <c r="Q779" s="867"/>
      <c r="R779" s="867"/>
      <c r="S779" s="867"/>
      <c r="T779" s="867"/>
      <c r="U779" s="867"/>
      <c r="V779" s="867"/>
      <c r="W779" s="867"/>
      <c r="X779" s="867"/>
      <c r="Y779" s="867"/>
      <c r="Z779" s="867"/>
      <c r="AA779" s="867"/>
      <c r="AB779" s="867"/>
      <c r="AC779" s="867"/>
      <c r="AD779" s="867"/>
      <c r="AE779" s="867"/>
      <c r="AF779" s="867"/>
      <c r="AG779" s="867"/>
      <c r="AH779" s="874"/>
    </row>
    <row r="780" ht="17.25" customHeight="1">
      <c r="A780" s="867"/>
      <c r="B780" s="867"/>
      <c r="C780" s="867"/>
      <c r="D780" s="867"/>
      <c r="E780" s="866"/>
      <c r="F780" s="866"/>
      <c r="G780" s="867"/>
      <c r="H780" s="867"/>
      <c r="I780" s="867"/>
      <c r="J780" s="867"/>
      <c r="K780" s="867"/>
      <c r="L780" s="867"/>
      <c r="M780" s="867"/>
      <c r="N780" s="866"/>
      <c r="O780" s="906"/>
      <c r="P780" s="906"/>
      <c r="Q780" s="867"/>
      <c r="R780" s="867"/>
      <c r="S780" s="867"/>
      <c r="T780" s="867"/>
      <c r="U780" s="867"/>
      <c r="V780" s="867"/>
      <c r="W780" s="867"/>
      <c r="X780" s="867"/>
      <c r="Y780" s="867"/>
      <c r="Z780" s="867"/>
      <c r="AA780" s="867"/>
      <c r="AB780" s="867"/>
      <c r="AC780" s="867"/>
      <c r="AD780" s="867"/>
      <c r="AE780" s="867"/>
      <c r="AF780" s="867"/>
      <c r="AG780" s="867"/>
      <c r="AH780" s="874"/>
    </row>
    <row r="781" ht="17.25" customHeight="1">
      <c r="A781" s="867"/>
      <c r="B781" s="867"/>
      <c r="C781" s="867"/>
      <c r="D781" s="867"/>
      <c r="E781" s="866"/>
      <c r="F781" s="866"/>
      <c r="G781" s="867"/>
      <c r="H781" s="867"/>
      <c r="I781" s="867"/>
      <c r="J781" s="867"/>
      <c r="K781" s="867"/>
      <c r="L781" s="867"/>
      <c r="M781" s="867"/>
      <c r="N781" s="866"/>
      <c r="O781" s="906"/>
      <c r="P781" s="906"/>
      <c r="Q781" s="867"/>
      <c r="R781" s="867"/>
      <c r="S781" s="867"/>
      <c r="T781" s="867"/>
      <c r="U781" s="867"/>
      <c r="V781" s="867"/>
      <c r="W781" s="867"/>
      <c r="X781" s="867"/>
      <c r="Y781" s="867"/>
      <c r="Z781" s="867"/>
      <c r="AA781" s="867"/>
      <c r="AB781" s="867"/>
      <c r="AC781" s="867"/>
      <c r="AD781" s="867"/>
      <c r="AE781" s="867"/>
      <c r="AF781" s="867"/>
      <c r="AG781" s="867"/>
      <c r="AH781" s="874"/>
    </row>
    <row r="782" ht="17.25" customHeight="1">
      <c r="A782" s="867"/>
      <c r="B782" s="867"/>
      <c r="C782" s="867"/>
      <c r="D782" s="867"/>
      <c r="E782" s="866"/>
      <c r="F782" s="866"/>
      <c r="G782" s="867"/>
      <c r="H782" s="867"/>
      <c r="I782" s="867"/>
      <c r="J782" s="867"/>
      <c r="K782" s="867"/>
      <c r="L782" s="867"/>
      <c r="M782" s="867"/>
      <c r="N782" s="866"/>
      <c r="O782" s="906"/>
      <c r="P782" s="906"/>
      <c r="Q782" s="867"/>
      <c r="R782" s="867"/>
      <c r="S782" s="867"/>
      <c r="T782" s="867"/>
      <c r="U782" s="867"/>
      <c r="V782" s="867"/>
      <c r="W782" s="867"/>
      <c r="X782" s="867"/>
      <c r="Y782" s="867"/>
      <c r="Z782" s="867"/>
      <c r="AA782" s="867"/>
      <c r="AB782" s="867"/>
      <c r="AC782" s="867"/>
      <c r="AD782" s="867"/>
      <c r="AE782" s="867"/>
      <c r="AF782" s="867"/>
      <c r="AG782" s="867"/>
      <c r="AH782" s="874"/>
    </row>
    <row r="783" ht="17.25" customHeight="1">
      <c r="A783" s="867"/>
      <c r="B783" s="867"/>
      <c r="C783" s="867"/>
      <c r="D783" s="867"/>
      <c r="E783" s="866"/>
      <c r="F783" s="866"/>
      <c r="G783" s="867"/>
      <c r="H783" s="867"/>
      <c r="I783" s="867"/>
      <c r="J783" s="867"/>
      <c r="K783" s="867"/>
      <c r="L783" s="867"/>
      <c r="M783" s="867"/>
      <c r="N783" s="866"/>
      <c r="O783" s="906"/>
      <c r="P783" s="906"/>
      <c r="Q783" s="867"/>
      <c r="R783" s="867"/>
      <c r="S783" s="867"/>
      <c r="T783" s="867"/>
      <c r="U783" s="867"/>
      <c r="V783" s="867"/>
      <c r="W783" s="867"/>
      <c r="X783" s="867"/>
      <c r="Y783" s="867"/>
      <c r="Z783" s="867"/>
      <c r="AA783" s="867"/>
      <c r="AB783" s="867"/>
      <c r="AC783" s="867"/>
      <c r="AD783" s="867"/>
      <c r="AE783" s="867"/>
      <c r="AF783" s="867"/>
      <c r="AG783" s="867"/>
      <c r="AH783" s="874"/>
    </row>
    <row r="784" ht="17.25" customHeight="1">
      <c r="A784" s="867"/>
      <c r="B784" s="867"/>
      <c r="C784" s="867"/>
      <c r="D784" s="867"/>
      <c r="E784" s="866"/>
      <c r="F784" s="866"/>
      <c r="G784" s="867"/>
      <c r="H784" s="867"/>
      <c r="I784" s="867"/>
      <c r="J784" s="867"/>
      <c r="K784" s="867"/>
      <c r="L784" s="867"/>
      <c r="M784" s="867"/>
      <c r="N784" s="866"/>
      <c r="O784" s="906"/>
      <c r="P784" s="906"/>
      <c r="Q784" s="867"/>
      <c r="R784" s="867"/>
      <c r="S784" s="867"/>
      <c r="T784" s="867"/>
      <c r="U784" s="867"/>
      <c r="V784" s="867"/>
      <c r="W784" s="867"/>
      <c r="X784" s="867"/>
      <c r="Y784" s="867"/>
      <c r="Z784" s="867"/>
      <c r="AA784" s="867"/>
      <c r="AB784" s="867"/>
      <c r="AC784" s="867"/>
      <c r="AD784" s="867"/>
      <c r="AE784" s="867"/>
      <c r="AF784" s="867"/>
      <c r="AG784" s="867"/>
      <c r="AH784" s="874"/>
    </row>
    <row r="785" ht="17.25" customHeight="1">
      <c r="A785" s="867"/>
      <c r="B785" s="867"/>
      <c r="C785" s="867"/>
      <c r="D785" s="867"/>
      <c r="E785" s="866"/>
      <c r="F785" s="866"/>
      <c r="G785" s="867"/>
      <c r="H785" s="867"/>
      <c r="I785" s="867"/>
      <c r="J785" s="867"/>
      <c r="K785" s="867"/>
      <c r="L785" s="867"/>
      <c r="M785" s="867"/>
      <c r="N785" s="866"/>
      <c r="O785" s="906"/>
      <c r="P785" s="906"/>
      <c r="Q785" s="867"/>
      <c r="R785" s="867"/>
      <c r="S785" s="867"/>
      <c r="T785" s="867"/>
      <c r="U785" s="867"/>
      <c r="V785" s="867"/>
      <c r="W785" s="867"/>
      <c r="X785" s="867"/>
      <c r="Y785" s="867"/>
      <c r="Z785" s="867"/>
      <c r="AA785" s="867"/>
      <c r="AB785" s="867"/>
      <c r="AC785" s="867"/>
      <c r="AD785" s="867"/>
      <c r="AE785" s="867"/>
      <c r="AF785" s="867"/>
      <c r="AG785" s="867"/>
      <c r="AH785" s="874"/>
    </row>
    <row r="786" ht="17.25" customHeight="1">
      <c r="A786" s="867"/>
      <c r="B786" s="867"/>
      <c r="C786" s="867"/>
      <c r="D786" s="867"/>
      <c r="E786" s="866"/>
      <c r="F786" s="866"/>
      <c r="G786" s="867"/>
      <c r="H786" s="867"/>
      <c r="I786" s="867"/>
      <c r="J786" s="867"/>
      <c r="K786" s="867"/>
      <c r="L786" s="867"/>
      <c r="M786" s="867"/>
      <c r="N786" s="866"/>
      <c r="O786" s="906"/>
      <c r="P786" s="906"/>
      <c r="Q786" s="867"/>
      <c r="R786" s="867"/>
      <c r="S786" s="867"/>
      <c r="T786" s="867"/>
      <c r="U786" s="867"/>
      <c r="V786" s="867"/>
      <c r="W786" s="867"/>
      <c r="X786" s="867"/>
      <c r="Y786" s="867"/>
      <c r="Z786" s="867"/>
      <c r="AA786" s="867"/>
      <c r="AB786" s="867"/>
      <c r="AC786" s="867"/>
      <c r="AD786" s="867"/>
      <c r="AE786" s="867"/>
      <c r="AF786" s="867"/>
      <c r="AG786" s="867"/>
      <c r="AH786" s="874"/>
    </row>
    <row r="787" ht="17.25" customHeight="1">
      <c r="A787" s="867"/>
      <c r="B787" s="867"/>
      <c r="C787" s="867"/>
      <c r="D787" s="867"/>
      <c r="E787" s="866"/>
      <c r="F787" s="866"/>
      <c r="G787" s="867"/>
      <c r="H787" s="867"/>
      <c r="I787" s="867"/>
      <c r="J787" s="867"/>
      <c r="K787" s="867"/>
      <c r="L787" s="867"/>
      <c r="M787" s="867"/>
      <c r="N787" s="866"/>
      <c r="O787" s="906"/>
      <c r="P787" s="906"/>
      <c r="Q787" s="867"/>
      <c r="R787" s="867"/>
      <c r="S787" s="867"/>
      <c r="T787" s="867"/>
      <c r="U787" s="867"/>
      <c r="V787" s="867"/>
      <c r="W787" s="867"/>
      <c r="X787" s="867"/>
      <c r="Y787" s="867"/>
      <c r="Z787" s="867"/>
      <c r="AA787" s="867"/>
      <c r="AB787" s="867"/>
      <c r="AC787" s="867"/>
      <c r="AD787" s="867"/>
      <c r="AE787" s="867"/>
      <c r="AF787" s="867"/>
      <c r="AG787" s="867"/>
      <c r="AH787" s="874"/>
    </row>
    <row r="788" ht="17.25" customHeight="1">
      <c r="A788" s="867"/>
      <c r="B788" s="867"/>
      <c r="C788" s="867"/>
      <c r="D788" s="867"/>
      <c r="E788" s="866"/>
      <c r="F788" s="866"/>
      <c r="G788" s="867"/>
      <c r="H788" s="867"/>
      <c r="I788" s="867"/>
      <c r="J788" s="867"/>
      <c r="K788" s="867"/>
      <c r="L788" s="867"/>
      <c r="M788" s="867"/>
      <c r="N788" s="866"/>
      <c r="O788" s="906"/>
      <c r="P788" s="906"/>
      <c r="Q788" s="867"/>
      <c r="R788" s="867"/>
      <c r="S788" s="867"/>
      <c r="T788" s="867"/>
      <c r="U788" s="867"/>
      <c r="V788" s="867"/>
      <c r="W788" s="867"/>
      <c r="X788" s="867"/>
      <c r="Y788" s="867"/>
      <c r="Z788" s="867"/>
      <c r="AA788" s="867"/>
      <c r="AB788" s="867"/>
      <c r="AC788" s="867"/>
      <c r="AD788" s="867"/>
      <c r="AE788" s="867"/>
      <c r="AF788" s="867"/>
      <c r="AG788" s="867"/>
      <c r="AH788" s="874"/>
    </row>
    <row r="789" ht="17.25" customHeight="1">
      <c r="A789" s="867"/>
      <c r="B789" s="867"/>
      <c r="C789" s="867"/>
      <c r="D789" s="867"/>
      <c r="E789" s="866"/>
      <c r="F789" s="866"/>
      <c r="G789" s="867"/>
      <c r="H789" s="867"/>
      <c r="I789" s="867"/>
      <c r="J789" s="867"/>
      <c r="K789" s="867"/>
      <c r="L789" s="867"/>
      <c r="M789" s="867"/>
      <c r="N789" s="866"/>
      <c r="O789" s="906"/>
      <c r="P789" s="906"/>
      <c r="Q789" s="867"/>
      <c r="R789" s="867"/>
      <c r="S789" s="867"/>
      <c r="T789" s="867"/>
      <c r="U789" s="867"/>
      <c r="V789" s="867"/>
      <c r="W789" s="867"/>
      <c r="X789" s="867"/>
      <c r="Y789" s="867"/>
      <c r="Z789" s="867"/>
      <c r="AA789" s="867"/>
      <c r="AB789" s="867"/>
      <c r="AC789" s="867"/>
      <c r="AD789" s="867"/>
      <c r="AE789" s="867"/>
      <c r="AF789" s="867"/>
      <c r="AG789" s="867"/>
      <c r="AH789" s="874"/>
    </row>
    <row r="790" ht="17.25" customHeight="1">
      <c r="A790" s="867"/>
      <c r="B790" s="867"/>
      <c r="C790" s="867"/>
      <c r="D790" s="867"/>
      <c r="E790" s="866"/>
      <c r="F790" s="866"/>
      <c r="G790" s="867"/>
      <c r="H790" s="867"/>
      <c r="I790" s="867"/>
      <c r="J790" s="867"/>
      <c r="K790" s="867"/>
      <c r="L790" s="867"/>
      <c r="M790" s="867"/>
      <c r="N790" s="866"/>
      <c r="O790" s="906"/>
      <c r="P790" s="906"/>
      <c r="Q790" s="867"/>
      <c r="R790" s="867"/>
      <c r="S790" s="867"/>
      <c r="T790" s="867"/>
      <c r="U790" s="867"/>
      <c r="V790" s="867"/>
      <c r="W790" s="867"/>
      <c r="X790" s="867"/>
      <c r="Y790" s="867"/>
      <c r="Z790" s="867"/>
      <c r="AA790" s="867"/>
      <c r="AB790" s="867"/>
      <c r="AC790" s="867"/>
      <c r="AD790" s="867"/>
      <c r="AE790" s="867"/>
      <c r="AF790" s="867"/>
      <c r="AG790" s="867"/>
      <c r="AH790" s="874"/>
    </row>
    <row r="791" ht="17.25" customHeight="1">
      <c r="A791" s="867"/>
      <c r="B791" s="867"/>
      <c r="C791" s="867"/>
      <c r="D791" s="867"/>
      <c r="E791" s="866"/>
      <c r="F791" s="866"/>
      <c r="G791" s="867"/>
      <c r="H791" s="867"/>
      <c r="I791" s="867"/>
      <c r="J791" s="867"/>
      <c r="K791" s="867"/>
      <c r="L791" s="867"/>
      <c r="M791" s="867"/>
      <c r="N791" s="866"/>
      <c r="O791" s="906"/>
      <c r="P791" s="906"/>
      <c r="Q791" s="867"/>
      <c r="R791" s="867"/>
      <c r="S791" s="867"/>
      <c r="T791" s="867"/>
      <c r="U791" s="867"/>
      <c r="V791" s="867"/>
      <c r="W791" s="867"/>
      <c r="X791" s="867"/>
      <c r="Y791" s="867"/>
      <c r="Z791" s="867"/>
      <c r="AA791" s="867"/>
      <c r="AB791" s="867"/>
      <c r="AC791" s="867"/>
      <c r="AD791" s="867"/>
      <c r="AE791" s="867"/>
      <c r="AF791" s="867"/>
      <c r="AG791" s="867"/>
      <c r="AH791" s="874"/>
    </row>
    <row r="792" ht="17.25" customHeight="1">
      <c r="A792" s="867"/>
      <c r="B792" s="867"/>
      <c r="C792" s="867"/>
      <c r="D792" s="867"/>
      <c r="E792" s="866"/>
      <c r="F792" s="866"/>
      <c r="G792" s="867"/>
      <c r="H792" s="867"/>
      <c r="I792" s="867"/>
      <c r="J792" s="867"/>
      <c r="K792" s="867"/>
      <c r="L792" s="867"/>
      <c r="M792" s="867"/>
      <c r="N792" s="866"/>
      <c r="O792" s="906"/>
      <c r="P792" s="906"/>
      <c r="Q792" s="867"/>
      <c r="R792" s="867"/>
      <c r="S792" s="867"/>
      <c r="T792" s="867"/>
      <c r="U792" s="867"/>
      <c r="V792" s="867"/>
      <c r="W792" s="867"/>
      <c r="X792" s="867"/>
      <c r="Y792" s="867"/>
      <c r="Z792" s="867"/>
      <c r="AA792" s="867"/>
      <c r="AB792" s="867"/>
      <c r="AC792" s="867"/>
      <c r="AD792" s="867"/>
      <c r="AE792" s="867"/>
      <c r="AF792" s="867"/>
      <c r="AG792" s="867"/>
      <c r="AH792" s="874"/>
    </row>
    <row r="793" ht="17.25" customHeight="1">
      <c r="A793" s="867"/>
      <c r="B793" s="867"/>
      <c r="C793" s="867"/>
      <c r="D793" s="867"/>
      <c r="E793" s="866"/>
      <c r="F793" s="866"/>
      <c r="G793" s="867"/>
      <c r="H793" s="867"/>
      <c r="I793" s="867"/>
      <c r="J793" s="867"/>
      <c r="K793" s="867"/>
      <c r="L793" s="867"/>
      <c r="M793" s="867"/>
      <c r="N793" s="866"/>
      <c r="O793" s="906"/>
      <c r="P793" s="906"/>
      <c r="Q793" s="867"/>
      <c r="R793" s="867"/>
      <c r="S793" s="867"/>
      <c r="T793" s="867"/>
      <c r="U793" s="867"/>
      <c r="V793" s="867"/>
      <c r="W793" s="867"/>
      <c r="X793" s="867"/>
      <c r="Y793" s="867"/>
      <c r="Z793" s="867"/>
      <c r="AA793" s="867"/>
      <c r="AB793" s="867"/>
      <c r="AC793" s="867"/>
      <c r="AD793" s="867"/>
      <c r="AE793" s="867"/>
      <c r="AF793" s="867"/>
      <c r="AG793" s="867"/>
      <c r="AH793" s="874"/>
    </row>
    <row r="794" ht="17.25" customHeight="1">
      <c r="A794" s="867"/>
      <c r="B794" s="867"/>
      <c r="C794" s="867"/>
      <c r="D794" s="867"/>
      <c r="E794" s="866"/>
      <c r="F794" s="866"/>
      <c r="G794" s="867"/>
      <c r="H794" s="867"/>
      <c r="I794" s="867"/>
      <c r="J794" s="867"/>
      <c r="K794" s="867"/>
      <c r="L794" s="867"/>
      <c r="M794" s="867"/>
      <c r="N794" s="866"/>
      <c r="O794" s="906"/>
      <c r="P794" s="906"/>
      <c r="Q794" s="867"/>
      <c r="R794" s="867"/>
      <c r="S794" s="867"/>
      <c r="T794" s="867"/>
      <c r="U794" s="867"/>
      <c r="V794" s="867"/>
      <c r="W794" s="867"/>
      <c r="X794" s="867"/>
      <c r="Y794" s="867"/>
      <c r="Z794" s="867"/>
      <c r="AA794" s="867"/>
      <c r="AB794" s="867"/>
      <c r="AC794" s="867"/>
      <c r="AD794" s="867"/>
      <c r="AE794" s="867"/>
      <c r="AF794" s="867"/>
      <c r="AG794" s="867"/>
      <c r="AH794" s="874"/>
    </row>
    <row r="795" ht="17.25" customHeight="1">
      <c r="A795" s="867"/>
      <c r="B795" s="867"/>
      <c r="C795" s="867"/>
      <c r="D795" s="867"/>
      <c r="E795" s="866"/>
      <c r="F795" s="866"/>
      <c r="G795" s="867"/>
      <c r="H795" s="867"/>
      <c r="I795" s="867"/>
      <c r="J795" s="867"/>
      <c r="K795" s="867"/>
      <c r="L795" s="867"/>
      <c r="M795" s="867"/>
      <c r="N795" s="866"/>
      <c r="O795" s="906"/>
      <c r="P795" s="906"/>
      <c r="Q795" s="867"/>
      <c r="R795" s="867"/>
      <c r="S795" s="867"/>
      <c r="T795" s="867"/>
      <c r="U795" s="867"/>
      <c r="V795" s="867"/>
      <c r="W795" s="867"/>
      <c r="X795" s="867"/>
      <c r="Y795" s="867"/>
      <c r="Z795" s="867"/>
      <c r="AA795" s="867"/>
      <c r="AB795" s="867"/>
      <c r="AC795" s="867"/>
      <c r="AD795" s="867"/>
      <c r="AE795" s="867"/>
      <c r="AF795" s="867"/>
      <c r="AG795" s="867"/>
      <c r="AH795" s="874"/>
    </row>
    <row r="796" ht="17.25" customHeight="1">
      <c r="A796" s="867"/>
      <c r="B796" s="867"/>
      <c r="C796" s="867"/>
      <c r="D796" s="867"/>
      <c r="E796" s="866"/>
      <c r="F796" s="866"/>
      <c r="G796" s="867"/>
      <c r="H796" s="867"/>
      <c r="I796" s="867"/>
      <c r="J796" s="867"/>
      <c r="K796" s="867"/>
      <c r="L796" s="867"/>
      <c r="M796" s="867"/>
      <c r="N796" s="866"/>
      <c r="O796" s="906"/>
      <c r="P796" s="906"/>
      <c r="Q796" s="867"/>
      <c r="R796" s="867"/>
      <c r="S796" s="867"/>
      <c r="T796" s="867"/>
      <c r="U796" s="867"/>
      <c r="V796" s="867"/>
      <c r="W796" s="867"/>
      <c r="X796" s="867"/>
      <c r="Y796" s="867"/>
      <c r="Z796" s="867"/>
      <c r="AA796" s="867"/>
      <c r="AB796" s="867"/>
      <c r="AC796" s="867"/>
      <c r="AD796" s="867"/>
      <c r="AE796" s="867"/>
      <c r="AF796" s="867"/>
      <c r="AG796" s="867"/>
      <c r="AH796" s="874"/>
    </row>
    <row r="797" ht="17.25" customHeight="1">
      <c r="A797" s="867"/>
      <c r="B797" s="867"/>
      <c r="C797" s="867"/>
      <c r="D797" s="867"/>
      <c r="E797" s="866"/>
      <c r="F797" s="866"/>
      <c r="G797" s="867"/>
      <c r="H797" s="867"/>
      <c r="I797" s="867"/>
      <c r="J797" s="867"/>
      <c r="K797" s="867"/>
      <c r="L797" s="867"/>
      <c r="M797" s="867"/>
      <c r="N797" s="866"/>
      <c r="O797" s="906"/>
      <c r="P797" s="906"/>
      <c r="Q797" s="867"/>
      <c r="R797" s="867"/>
      <c r="S797" s="867"/>
      <c r="T797" s="867"/>
      <c r="U797" s="867"/>
      <c r="V797" s="867"/>
      <c r="W797" s="867"/>
      <c r="X797" s="867"/>
      <c r="Y797" s="867"/>
      <c r="Z797" s="867"/>
      <c r="AA797" s="867"/>
      <c r="AB797" s="867"/>
      <c r="AC797" s="867"/>
      <c r="AD797" s="867"/>
      <c r="AE797" s="867"/>
      <c r="AF797" s="867"/>
      <c r="AG797" s="867"/>
      <c r="AH797" s="874"/>
    </row>
    <row r="798" ht="17.25" customHeight="1">
      <c r="A798" s="867"/>
      <c r="B798" s="867"/>
      <c r="C798" s="867"/>
      <c r="D798" s="867"/>
      <c r="E798" s="866"/>
      <c r="F798" s="866"/>
      <c r="G798" s="867"/>
      <c r="H798" s="867"/>
      <c r="I798" s="867"/>
      <c r="J798" s="867"/>
      <c r="K798" s="867"/>
      <c r="L798" s="867"/>
      <c r="M798" s="867"/>
      <c r="N798" s="866"/>
      <c r="O798" s="906"/>
      <c r="P798" s="906"/>
      <c r="Q798" s="867"/>
      <c r="R798" s="867"/>
      <c r="S798" s="867"/>
      <c r="T798" s="867"/>
      <c r="U798" s="867"/>
      <c r="V798" s="867"/>
      <c r="W798" s="867"/>
      <c r="X798" s="867"/>
      <c r="Y798" s="867"/>
      <c r="Z798" s="867"/>
      <c r="AA798" s="867"/>
      <c r="AB798" s="867"/>
      <c r="AC798" s="867"/>
      <c r="AD798" s="867"/>
      <c r="AE798" s="867"/>
      <c r="AF798" s="867"/>
      <c r="AG798" s="867"/>
      <c r="AH798" s="874"/>
    </row>
    <row r="799" ht="17.25" customHeight="1">
      <c r="A799" s="867"/>
      <c r="B799" s="867"/>
      <c r="C799" s="867"/>
      <c r="D799" s="867"/>
      <c r="E799" s="866"/>
      <c r="F799" s="866"/>
      <c r="G799" s="867"/>
      <c r="H799" s="867"/>
      <c r="I799" s="867"/>
      <c r="J799" s="867"/>
      <c r="K799" s="867"/>
      <c r="L799" s="867"/>
      <c r="M799" s="867"/>
      <c r="N799" s="866"/>
      <c r="O799" s="906"/>
      <c r="P799" s="906"/>
      <c r="Q799" s="867"/>
      <c r="R799" s="867"/>
      <c r="S799" s="867"/>
      <c r="T799" s="867"/>
      <c r="U799" s="867"/>
      <c r="V799" s="867"/>
      <c r="W799" s="867"/>
      <c r="X799" s="867"/>
      <c r="Y799" s="867"/>
      <c r="Z799" s="867"/>
      <c r="AA799" s="867"/>
      <c r="AB799" s="867"/>
      <c r="AC799" s="867"/>
      <c r="AD799" s="867"/>
      <c r="AE799" s="867"/>
      <c r="AF799" s="867"/>
      <c r="AG799" s="867"/>
      <c r="AH799" s="874"/>
    </row>
    <row r="800" ht="17.25" customHeight="1">
      <c r="A800" s="867"/>
      <c r="B800" s="867"/>
      <c r="C800" s="867"/>
      <c r="D800" s="867"/>
      <c r="E800" s="866"/>
      <c r="F800" s="866"/>
      <c r="G800" s="867"/>
      <c r="H800" s="867"/>
      <c r="I800" s="867"/>
      <c r="J800" s="867"/>
      <c r="K800" s="867"/>
      <c r="L800" s="867"/>
      <c r="M800" s="867"/>
      <c r="N800" s="866"/>
      <c r="O800" s="906"/>
      <c r="P800" s="906"/>
      <c r="Q800" s="867"/>
      <c r="R800" s="867"/>
      <c r="S800" s="867"/>
      <c r="T800" s="867"/>
      <c r="U800" s="867"/>
      <c r="V800" s="867"/>
      <c r="W800" s="867"/>
      <c r="X800" s="867"/>
      <c r="Y800" s="867"/>
      <c r="Z800" s="867"/>
      <c r="AA800" s="867"/>
      <c r="AB800" s="867"/>
      <c r="AC800" s="867"/>
      <c r="AD800" s="867"/>
      <c r="AE800" s="867"/>
      <c r="AF800" s="867"/>
      <c r="AG800" s="867"/>
      <c r="AH800" s="874"/>
    </row>
    <row r="801" ht="17.25" customHeight="1">
      <c r="A801" s="867"/>
      <c r="B801" s="867"/>
      <c r="C801" s="867"/>
      <c r="D801" s="867"/>
      <c r="E801" s="866"/>
      <c r="F801" s="866"/>
      <c r="G801" s="867"/>
      <c r="H801" s="867"/>
      <c r="I801" s="867"/>
      <c r="J801" s="867"/>
      <c r="K801" s="867"/>
      <c r="L801" s="867"/>
      <c r="M801" s="867"/>
      <c r="N801" s="866"/>
      <c r="O801" s="906"/>
      <c r="P801" s="906"/>
      <c r="Q801" s="867"/>
      <c r="R801" s="867"/>
      <c r="S801" s="867"/>
      <c r="T801" s="867"/>
      <c r="U801" s="867"/>
      <c r="V801" s="867"/>
      <c r="W801" s="867"/>
      <c r="X801" s="867"/>
      <c r="Y801" s="867"/>
      <c r="Z801" s="867"/>
      <c r="AA801" s="867"/>
      <c r="AB801" s="867"/>
      <c r="AC801" s="867"/>
      <c r="AD801" s="867"/>
      <c r="AE801" s="867"/>
      <c r="AF801" s="867"/>
      <c r="AG801" s="867"/>
      <c r="AH801" s="874"/>
    </row>
    <row r="802" ht="17.25" customHeight="1">
      <c r="A802" s="867"/>
      <c r="B802" s="867"/>
      <c r="C802" s="867"/>
      <c r="D802" s="867"/>
      <c r="E802" s="866"/>
      <c r="F802" s="866"/>
      <c r="G802" s="867"/>
      <c r="H802" s="867"/>
      <c r="I802" s="867"/>
      <c r="J802" s="867"/>
      <c r="K802" s="867"/>
      <c r="L802" s="867"/>
      <c r="M802" s="867"/>
      <c r="N802" s="866"/>
      <c r="O802" s="906"/>
      <c r="P802" s="906"/>
      <c r="Q802" s="867"/>
      <c r="R802" s="867"/>
      <c r="S802" s="867"/>
      <c r="T802" s="867"/>
      <c r="U802" s="867"/>
      <c r="V802" s="867"/>
      <c r="W802" s="867"/>
      <c r="X802" s="867"/>
      <c r="Y802" s="867"/>
      <c r="Z802" s="867"/>
      <c r="AA802" s="867"/>
      <c r="AB802" s="867"/>
      <c r="AC802" s="867"/>
      <c r="AD802" s="867"/>
      <c r="AE802" s="867"/>
      <c r="AF802" s="867"/>
      <c r="AG802" s="867"/>
      <c r="AH802" s="874"/>
    </row>
    <row r="803" ht="17.25" customHeight="1">
      <c r="A803" s="867"/>
      <c r="B803" s="867"/>
      <c r="C803" s="867"/>
      <c r="D803" s="867"/>
      <c r="E803" s="866"/>
      <c r="F803" s="866"/>
      <c r="G803" s="867"/>
      <c r="H803" s="867"/>
      <c r="I803" s="867"/>
      <c r="J803" s="867"/>
      <c r="K803" s="867"/>
      <c r="L803" s="867"/>
      <c r="M803" s="867"/>
      <c r="N803" s="866"/>
      <c r="O803" s="906"/>
      <c r="P803" s="906"/>
      <c r="Q803" s="867"/>
      <c r="R803" s="867"/>
      <c r="S803" s="867"/>
      <c r="T803" s="867"/>
      <c r="U803" s="867"/>
      <c r="V803" s="867"/>
      <c r="W803" s="867"/>
      <c r="X803" s="867"/>
      <c r="Y803" s="867"/>
      <c r="Z803" s="867"/>
      <c r="AA803" s="867"/>
      <c r="AB803" s="867"/>
      <c r="AC803" s="867"/>
      <c r="AD803" s="867"/>
      <c r="AE803" s="867"/>
      <c r="AF803" s="867"/>
      <c r="AG803" s="867"/>
      <c r="AH803" s="874"/>
    </row>
    <row r="804" ht="17.25" customHeight="1">
      <c r="A804" s="867"/>
      <c r="B804" s="867"/>
      <c r="C804" s="867"/>
      <c r="D804" s="867"/>
      <c r="E804" s="866"/>
      <c r="F804" s="866"/>
      <c r="G804" s="867"/>
      <c r="H804" s="867"/>
      <c r="I804" s="867"/>
      <c r="J804" s="867"/>
      <c r="K804" s="867"/>
      <c r="L804" s="867"/>
      <c r="M804" s="867"/>
      <c r="N804" s="866"/>
      <c r="O804" s="906"/>
      <c r="P804" s="906"/>
      <c r="Q804" s="867"/>
      <c r="R804" s="867"/>
      <c r="S804" s="867"/>
      <c r="T804" s="867"/>
      <c r="U804" s="867"/>
      <c r="V804" s="867"/>
      <c r="W804" s="867"/>
      <c r="X804" s="867"/>
      <c r="Y804" s="867"/>
      <c r="Z804" s="867"/>
      <c r="AA804" s="867"/>
      <c r="AB804" s="867"/>
      <c r="AC804" s="867"/>
      <c r="AD804" s="867"/>
      <c r="AE804" s="867"/>
      <c r="AF804" s="867"/>
      <c r="AG804" s="867"/>
      <c r="AH804" s="874"/>
    </row>
    <row r="805" ht="17.25" customHeight="1">
      <c r="A805" s="867"/>
      <c r="B805" s="867"/>
      <c r="C805" s="867"/>
      <c r="D805" s="867"/>
      <c r="E805" s="866"/>
      <c r="F805" s="866"/>
      <c r="G805" s="867"/>
      <c r="H805" s="867"/>
      <c r="I805" s="867"/>
      <c r="J805" s="867"/>
      <c r="K805" s="867"/>
      <c r="L805" s="867"/>
      <c r="M805" s="867"/>
      <c r="N805" s="866"/>
      <c r="O805" s="906"/>
      <c r="P805" s="906"/>
      <c r="Q805" s="867"/>
      <c r="R805" s="867"/>
      <c r="S805" s="867"/>
      <c r="T805" s="867"/>
      <c r="U805" s="867"/>
      <c r="V805" s="867"/>
      <c r="W805" s="867"/>
      <c r="X805" s="867"/>
      <c r="Y805" s="867"/>
      <c r="Z805" s="867"/>
      <c r="AA805" s="867"/>
      <c r="AB805" s="867"/>
      <c r="AC805" s="867"/>
      <c r="AD805" s="867"/>
      <c r="AE805" s="867"/>
      <c r="AF805" s="867"/>
      <c r="AG805" s="867"/>
      <c r="AH805" s="874"/>
    </row>
    <row r="806" ht="17.25" customHeight="1">
      <c r="A806" s="867"/>
      <c r="B806" s="867"/>
      <c r="C806" s="867"/>
      <c r="D806" s="867"/>
      <c r="E806" s="866"/>
      <c r="F806" s="866"/>
      <c r="G806" s="867"/>
      <c r="H806" s="867"/>
      <c r="I806" s="867"/>
      <c r="J806" s="867"/>
      <c r="K806" s="867"/>
      <c r="L806" s="867"/>
      <c r="M806" s="867"/>
      <c r="N806" s="866"/>
      <c r="O806" s="906"/>
      <c r="P806" s="906"/>
      <c r="Q806" s="867"/>
      <c r="R806" s="867"/>
      <c r="S806" s="867"/>
      <c r="T806" s="867"/>
      <c r="U806" s="867"/>
      <c r="V806" s="867"/>
      <c r="W806" s="867"/>
      <c r="X806" s="867"/>
      <c r="Y806" s="867"/>
      <c r="Z806" s="867"/>
      <c r="AA806" s="867"/>
      <c r="AB806" s="867"/>
      <c r="AC806" s="867"/>
      <c r="AD806" s="867"/>
      <c r="AE806" s="867"/>
      <c r="AF806" s="867"/>
      <c r="AG806" s="867"/>
      <c r="AH806" s="874"/>
    </row>
    <row r="807" ht="17.25" customHeight="1">
      <c r="A807" s="867"/>
      <c r="B807" s="867"/>
      <c r="C807" s="867"/>
      <c r="D807" s="867"/>
      <c r="E807" s="866"/>
      <c r="F807" s="866"/>
      <c r="G807" s="867"/>
      <c r="H807" s="867"/>
      <c r="I807" s="867"/>
      <c r="J807" s="867"/>
      <c r="K807" s="867"/>
      <c r="L807" s="867"/>
      <c r="M807" s="867"/>
      <c r="N807" s="866"/>
      <c r="O807" s="906"/>
      <c r="P807" s="906"/>
      <c r="Q807" s="867"/>
      <c r="R807" s="867"/>
      <c r="S807" s="867"/>
      <c r="T807" s="867"/>
      <c r="U807" s="867"/>
      <c r="V807" s="867"/>
      <c r="W807" s="867"/>
      <c r="X807" s="867"/>
      <c r="Y807" s="867"/>
      <c r="Z807" s="867"/>
      <c r="AA807" s="867"/>
      <c r="AB807" s="867"/>
      <c r="AC807" s="867"/>
      <c r="AD807" s="867"/>
      <c r="AE807" s="867"/>
      <c r="AF807" s="867"/>
      <c r="AG807" s="867"/>
      <c r="AH807" s="874"/>
    </row>
    <row r="808" ht="17.25" customHeight="1">
      <c r="A808" s="867"/>
      <c r="B808" s="867"/>
      <c r="C808" s="867"/>
      <c r="D808" s="867"/>
      <c r="E808" s="866"/>
      <c r="F808" s="866"/>
      <c r="G808" s="867"/>
      <c r="H808" s="867"/>
      <c r="I808" s="867"/>
      <c r="J808" s="867"/>
      <c r="K808" s="867"/>
      <c r="L808" s="867"/>
      <c r="M808" s="867"/>
      <c r="N808" s="866"/>
      <c r="O808" s="906"/>
      <c r="P808" s="906"/>
      <c r="Q808" s="867"/>
      <c r="R808" s="867"/>
      <c r="S808" s="867"/>
      <c r="T808" s="867"/>
      <c r="U808" s="867"/>
      <c r="V808" s="867"/>
      <c r="W808" s="867"/>
      <c r="X808" s="867"/>
      <c r="Y808" s="867"/>
      <c r="Z808" s="867"/>
      <c r="AA808" s="867"/>
      <c r="AB808" s="867"/>
      <c r="AC808" s="867"/>
      <c r="AD808" s="867"/>
      <c r="AE808" s="867"/>
      <c r="AF808" s="867"/>
      <c r="AG808" s="867"/>
      <c r="AH808" s="874"/>
    </row>
    <row r="809" ht="17.25" customHeight="1">
      <c r="A809" s="867"/>
      <c r="B809" s="867"/>
      <c r="C809" s="867"/>
      <c r="D809" s="867"/>
      <c r="E809" s="866"/>
      <c r="F809" s="866"/>
      <c r="G809" s="867"/>
      <c r="H809" s="867"/>
      <c r="I809" s="867"/>
      <c r="J809" s="867"/>
      <c r="K809" s="867"/>
      <c r="L809" s="867"/>
      <c r="M809" s="867"/>
      <c r="N809" s="866"/>
      <c r="O809" s="906"/>
      <c r="P809" s="906"/>
      <c r="Q809" s="867"/>
      <c r="R809" s="867"/>
      <c r="S809" s="867"/>
      <c r="T809" s="867"/>
      <c r="U809" s="867"/>
      <c r="V809" s="867"/>
      <c r="W809" s="867"/>
      <c r="X809" s="867"/>
      <c r="Y809" s="867"/>
      <c r="Z809" s="867"/>
      <c r="AA809" s="867"/>
      <c r="AB809" s="867"/>
      <c r="AC809" s="867"/>
      <c r="AD809" s="867"/>
      <c r="AE809" s="867"/>
      <c r="AF809" s="867"/>
      <c r="AG809" s="867"/>
      <c r="AH809" s="874"/>
    </row>
    <row r="810" ht="17.25" customHeight="1">
      <c r="A810" s="867"/>
      <c r="B810" s="867"/>
      <c r="C810" s="867"/>
      <c r="D810" s="867"/>
      <c r="E810" s="866"/>
      <c r="F810" s="866"/>
      <c r="G810" s="867"/>
      <c r="H810" s="867"/>
      <c r="I810" s="867"/>
      <c r="J810" s="867"/>
      <c r="K810" s="867"/>
      <c r="L810" s="867"/>
      <c r="M810" s="867"/>
      <c r="N810" s="866"/>
      <c r="O810" s="906"/>
      <c r="P810" s="906"/>
      <c r="Q810" s="867"/>
      <c r="R810" s="867"/>
      <c r="S810" s="867"/>
      <c r="T810" s="867"/>
      <c r="U810" s="867"/>
      <c r="V810" s="867"/>
      <c r="W810" s="867"/>
      <c r="X810" s="867"/>
      <c r="Y810" s="867"/>
      <c r="Z810" s="867"/>
      <c r="AA810" s="867"/>
      <c r="AB810" s="867"/>
      <c r="AC810" s="867"/>
      <c r="AD810" s="867"/>
      <c r="AE810" s="867"/>
      <c r="AF810" s="867"/>
      <c r="AG810" s="867"/>
      <c r="AH810" s="874"/>
    </row>
    <row r="811" ht="17.25" customHeight="1">
      <c r="A811" s="867"/>
      <c r="B811" s="867"/>
      <c r="C811" s="867"/>
      <c r="D811" s="867"/>
      <c r="E811" s="866"/>
      <c r="F811" s="866"/>
      <c r="G811" s="867"/>
      <c r="H811" s="867"/>
      <c r="I811" s="867"/>
      <c r="J811" s="867"/>
      <c r="K811" s="867"/>
      <c r="L811" s="867"/>
      <c r="M811" s="867"/>
      <c r="N811" s="866"/>
      <c r="O811" s="906"/>
      <c r="P811" s="906"/>
      <c r="Q811" s="867"/>
      <c r="R811" s="867"/>
      <c r="S811" s="867"/>
      <c r="T811" s="867"/>
      <c r="U811" s="867"/>
      <c r="V811" s="867"/>
      <c r="W811" s="867"/>
      <c r="X811" s="867"/>
      <c r="Y811" s="867"/>
      <c r="Z811" s="867"/>
      <c r="AA811" s="867"/>
      <c r="AB811" s="867"/>
      <c r="AC811" s="867"/>
      <c r="AD811" s="867"/>
      <c r="AE811" s="867"/>
      <c r="AF811" s="867"/>
      <c r="AG811" s="867"/>
      <c r="AH811" s="874"/>
    </row>
    <row r="812" ht="17.25" customHeight="1">
      <c r="A812" s="867"/>
      <c r="B812" s="867"/>
      <c r="C812" s="867"/>
      <c r="D812" s="867"/>
      <c r="E812" s="866"/>
      <c r="F812" s="866"/>
      <c r="G812" s="867"/>
      <c r="H812" s="867"/>
      <c r="I812" s="867"/>
      <c r="J812" s="867"/>
      <c r="K812" s="867"/>
      <c r="L812" s="867"/>
      <c r="M812" s="867"/>
      <c r="N812" s="866"/>
      <c r="O812" s="906"/>
      <c r="P812" s="906"/>
      <c r="Q812" s="867"/>
      <c r="R812" s="867"/>
      <c r="S812" s="867"/>
      <c r="T812" s="867"/>
      <c r="U812" s="867"/>
      <c r="V812" s="867"/>
      <c r="W812" s="867"/>
      <c r="X812" s="867"/>
      <c r="Y812" s="867"/>
      <c r="Z812" s="867"/>
      <c r="AA812" s="867"/>
      <c r="AB812" s="867"/>
      <c r="AC812" s="867"/>
      <c r="AD812" s="867"/>
      <c r="AE812" s="867"/>
      <c r="AF812" s="867"/>
      <c r="AG812" s="867"/>
      <c r="AH812" s="874"/>
    </row>
    <row r="813" ht="17.25" customHeight="1">
      <c r="A813" s="867"/>
      <c r="B813" s="867"/>
      <c r="C813" s="867"/>
      <c r="D813" s="867"/>
      <c r="E813" s="866"/>
      <c r="F813" s="866"/>
      <c r="G813" s="867"/>
      <c r="H813" s="867"/>
      <c r="I813" s="867"/>
      <c r="J813" s="867"/>
      <c r="K813" s="867"/>
      <c r="L813" s="867"/>
      <c r="M813" s="867"/>
      <c r="N813" s="866"/>
      <c r="O813" s="906"/>
      <c r="P813" s="906"/>
      <c r="Q813" s="867"/>
      <c r="R813" s="867"/>
      <c r="S813" s="867"/>
      <c r="T813" s="867"/>
      <c r="U813" s="867"/>
      <c r="V813" s="867"/>
      <c r="W813" s="867"/>
      <c r="X813" s="867"/>
      <c r="Y813" s="867"/>
      <c r="Z813" s="867"/>
      <c r="AA813" s="867"/>
      <c r="AB813" s="867"/>
      <c r="AC813" s="867"/>
      <c r="AD813" s="867"/>
      <c r="AE813" s="867"/>
      <c r="AF813" s="867"/>
      <c r="AG813" s="867"/>
      <c r="AH813" s="874"/>
    </row>
    <row r="814" ht="17.25" customHeight="1">
      <c r="A814" s="867"/>
      <c r="B814" s="867"/>
      <c r="C814" s="867"/>
      <c r="D814" s="867"/>
      <c r="E814" s="866"/>
      <c r="F814" s="866"/>
      <c r="G814" s="867"/>
      <c r="H814" s="867"/>
      <c r="I814" s="867"/>
      <c r="J814" s="867"/>
      <c r="K814" s="867"/>
      <c r="L814" s="867"/>
      <c r="M814" s="867"/>
      <c r="N814" s="866"/>
      <c r="O814" s="906"/>
      <c r="P814" s="906"/>
      <c r="Q814" s="867"/>
      <c r="R814" s="867"/>
      <c r="S814" s="867"/>
      <c r="T814" s="867"/>
      <c r="U814" s="867"/>
      <c r="V814" s="867"/>
      <c r="W814" s="867"/>
      <c r="X814" s="867"/>
      <c r="Y814" s="867"/>
      <c r="Z814" s="867"/>
      <c r="AA814" s="867"/>
      <c r="AB814" s="867"/>
      <c r="AC814" s="867"/>
      <c r="AD814" s="867"/>
      <c r="AE814" s="867"/>
      <c r="AF814" s="867"/>
      <c r="AG814" s="867"/>
      <c r="AH814" s="874"/>
    </row>
    <row r="815" ht="17.25" customHeight="1">
      <c r="A815" s="867"/>
      <c r="B815" s="867"/>
      <c r="C815" s="867"/>
      <c r="D815" s="867"/>
      <c r="E815" s="866"/>
      <c r="F815" s="866"/>
      <c r="G815" s="867"/>
      <c r="H815" s="867"/>
      <c r="I815" s="867"/>
      <c r="J815" s="867"/>
      <c r="K815" s="867"/>
      <c r="L815" s="867"/>
      <c r="M815" s="867"/>
      <c r="N815" s="866"/>
      <c r="O815" s="906"/>
      <c r="P815" s="906"/>
      <c r="Q815" s="867"/>
      <c r="R815" s="867"/>
      <c r="S815" s="867"/>
      <c r="T815" s="867"/>
      <c r="U815" s="867"/>
      <c r="V815" s="867"/>
      <c r="W815" s="867"/>
      <c r="X815" s="867"/>
      <c r="Y815" s="867"/>
      <c r="Z815" s="867"/>
      <c r="AA815" s="867"/>
      <c r="AB815" s="867"/>
      <c r="AC815" s="867"/>
      <c r="AD815" s="867"/>
      <c r="AE815" s="867"/>
      <c r="AF815" s="867"/>
      <c r="AG815" s="867"/>
      <c r="AH815" s="874"/>
    </row>
    <row r="816" ht="17.25" customHeight="1">
      <c r="A816" s="867"/>
      <c r="B816" s="867"/>
      <c r="C816" s="867"/>
      <c r="D816" s="867"/>
      <c r="E816" s="866"/>
      <c r="F816" s="866"/>
      <c r="G816" s="867"/>
      <c r="H816" s="867"/>
      <c r="I816" s="867"/>
      <c r="J816" s="867"/>
      <c r="K816" s="867"/>
      <c r="L816" s="867"/>
      <c r="M816" s="867"/>
      <c r="N816" s="866"/>
      <c r="O816" s="906"/>
      <c r="P816" s="906"/>
      <c r="Q816" s="867"/>
      <c r="R816" s="867"/>
      <c r="S816" s="867"/>
      <c r="T816" s="867"/>
      <c r="U816" s="867"/>
      <c r="V816" s="867"/>
      <c r="W816" s="867"/>
      <c r="X816" s="867"/>
      <c r="Y816" s="867"/>
      <c r="Z816" s="867"/>
      <c r="AA816" s="867"/>
      <c r="AB816" s="867"/>
      <c r="AC816" s="867"/>
      <c r="AD816" s="867"/>
      <c r="AE816" s="867"/>
      <c r="AF816" s="867"/>
      <c r="AG816" s="867"/>
      <c r="AH816" s="874"/>
    </row>
    <row r="817" ht="17.25" customHeight="1">
      <c r="A817" s="867"/>
      <c r="B817" s="867"/>
      <c r="C817" s="867"/>
      <c r="D817" s="867"/>
      <c r="E817" s="866"/>
      <c r="F817" s="866"/>
      <c r="G817" s="867"/>
      <c r="H817" s="867"/>
      <c r="I817" s="867"/>
      <c r="J817" s="867"/>
      <c r="K817" s="867"/>
      <c r="L817" s="867"/>
      <c r="M817" s="867"/>
      <c r="N817" s="866"/>
      <c r="O817" s="906"/>
      <c r="P817" s="906"/>
      <c r="Q817" s="867"/>
      <c r="R817" s="867"/>
      <c r="S817" s="867"/>
      <c r="T817" s="867"/>
      <c r="U817" s="867"/>
      <c r="V817" s="867"/>
      <c r="W817" s="867"/>
      <c r="X817" s="867"/>
      <c r="Y817" s="867"/>
      <c r="Z817" s="867"/>
      <c r="AA817" s="867"/>
      <c r="AB817" s="867"/>
      <c r="AC817" s="867"/>
      <c r="AD817" s="867"/>
      <c r="AE817" s="867"/>
      <c r="AF817" s="867"/>
      <c r="AG817" s="867"/>
      <c r="AH817" s="874"/>
    </row>
    <row r="818" ht="17.25" customHeight="1">
      <c r="A818" s="867"/>
      <c r="B818" s="867"/>
      <c r="C818" s="867"/>
      <c r="D818" s="867"/>
      <c r="E818" s="866"/>
      <c r="F818" s="866"/>
      <c r="G818" s="867"/>
      <c r="H818" s="867"/>
      <c r="I818" s="867"/>
      <c r="J818" s="867"/>
      <c r="K818" s="867"/>
      <c r="L818" s="867"/>
      <c r="M818" s="867"/>
      <c r="N818" s="866"/>
      <c r="O818" s="906"/>
      <c r="P818" s="906"/>
      <c r="Q818" s="867"/>
      <c r="R818" s="867"/>
      <c r="S818" s="867"/>
      <c r="T818" s="867"/>
      <c r="U818" s="867"/>
      <c r="V818" s="867"/>
      <c r="W818" s="867"/>
      <c r="X818" s="867"/>
      <c r="Y818" s="867"/>
      <c r="Z818" s="867"/>
      <c r="AA818" s="867"/>
      <c r="AB818" s="867"/>
      <c r="AC818" s="867"/>
      <c r="AD818" s="867"/>
      <c r="AE818" s="867"/>
      <c r="AF818" s="867"/>
      <c r="AG818" s="867"/>
      <c r="AH818" s="874"/>
    </row>
    <row r="819" ht="17.25" customHeight="1">
      <c r="A819" s="867"/>
      <c r="B819" s="867"/>
      <c r="C819" s="867"/>
      <c r="D819" s="867"/>
      <c r="E819" s="866"/>
      <c r="F819" s="866"/>
      <c r="G819" s="867"/>
      <c r="H819" s="867"/>
      <c r="I819" s="867"/>
      <c r="J819" s="867"/>
      <c r="K819" s="867"/>
      <c r="L819" s="867"/>
      <c r="M819" s="867"/>
      <c r="N819" s="866"/>
      <c r="O819" s="906"/>
      <c r="P819" s="906"/>
      <c r="Q819" s="867"/>
      <c r="R819" s="867"/>
      <c r="S819" s="867"/>
      <c r="T819" s="867"/>
      <c r="U819" s="867"/>
      <c r="V819" s="867"/>
      <c r="W819" s="867"/>
      <c r="X819" s="867"/>
      <c r="Y819" s="867"/>
      <c r="Z819" s="867"/>
      <c r="AA819" s="867"/>
      <c r="AB819" s="867"/>
      <c r="AC819" s="867"/>
      <c r="AD819" s="867"/>
      <c r="AE819" s="867"/>
      <c r="AF819" s="867"/>
      <c r="AG819" s="867"/>
      <c r="AH819" s="874"/>
    </row>
    <row r="820" ht="17.25" customHeight="1">
      <c r="A820" s="867"/>
      <c r="B820" s="867"/>
      <c r="C820" s="867"/>
      <c r="D820" s="867"/>
      <c r="E820" s="866"/>
      <c r="F820" s="866"/>
      <c r="G820" s="867"/>
      <c r="H820" s="867"/>
      <c r="I820" s="867"/>
      <c r="J820" s="867"/>
      <c r="K820" s="867"/>
      <c r="L820" s="867"/>
      <c r="M820" s="867"/>
      <c r="N820" s="866"/>
      <c r="O820" s="906"/>
      <c r="P820" s="906"/>
      <c r="Q820" s="867"/>
      <c r="R820" s="867"/>
      <c r="S820" s="867"/>
      <c r="T820" s="867"/>
      <c r="U820" s="867"/>
      <c r="V820" s="867"/>
      <c r="W820" s="867"/>
      <c r="X820" s="867"/>
      <c r="Y820" s="867"/>
      <c r="Z820" s="867"/>
      <c r="AA820" s="867"/>
      <c r="AB820" s="867"/>
      <c r="AC820" s="867"/>
      <c r="AD820" s="867"/>
      <c r="AE820" s="867"/>
      <c r="AF820" s="867"/>
      <c r="AG820" s="867"/>
      <c r="AH820" s="874"/>
    </row>
    <row r="821" ht="17.25" customHeight="1">
      <c r="A821" s="867"/>
      <c r="B821" s="867"/>
      <c r="C821" s="867"/>
      <c r="D821" s="867"/>
      <c r="E821" s="866"/>
      <c r="F821" s="866"/>
      <c r="G821" s="867"/>
      <c r="H821" s="867"/>
      <c r="I821" s="867"/>
      <c r="J821" s="867"/>
      <c r="K821" s="867"/>
      <c r="L821" s="867"/>
      <c r="M821" s="867"/>
      <c r="N821" s="866"/>
      <c r="O821" s="906"/>
      <c r="P821" s="906"/>
      <c r="Q821" s="867"/>
      <c r="R821" s="867"/>
      <c r="S821" s="867"/>
      <c r="T821" s="867"/>
      <c r="U821" s="867"/>
      <c r="V821" s="867"/>
      <c r="W821" s="867"/>
      <c r="X821" s="867"/>
      <c r="Y821" s="867"/>
      <c r="Z821" s="867"/>
      <c r="AA821" s="867"/>
      <c r="AB821" s="867"/>
      <c r="AC821" s="867"/>
      <c r="AD821" s="867"/>
      <c r="AE821" s="867"/>
      <c r="AF821" s="867"/>
      <c r="AG821" s="867"/>
      <c r="AH821" s="874"/>
    </row>
    <row r="822" ht="17.25" customHeight="1">
      <c r="A822" s="867"/>
      <c r="B822" s="867"/>
      <c r="C822" s="867"/>
      <c r="D822" s="867"/>
      <c r="E822" s="866"/>
      <c r="F822" s="866"/>
      <c r="G822" s="867"/>
      <c r="H822" s="867"/>
      <c r="I822" s="867"/>
      <c r="J822" s="867"/>
      <c r="K822" s="867"/>
      <c r="L822" s="867"/>
      <c r="M822" s="867"/>
      <c r="N822" s="866"/>
      <c r="O822" s="906"/>
      <c r="P822" s="906"/>
      <c r="Q822" s="867"/>
      <c r="R822" s="867"/>
      <c r="S822" s="867"/>
      <c r="T822" s="867"/>
      <c r="U822" s="867"/>
      <c r="V822" s="867"/>
      <c r="W822" s="867"/>
      <c r="X822" s="867"/>
      <c r="Y822" s="867"/>
      <c r="Z822" s="867"/>
      <c r="AA822" s="867"/>
      <c r="AB822" s="867"/>
      <c r="AC822" s="867"/>
      <c r="AD822" s="867"/>
      <c r="AE822" s="867"/>
      <c r="AF822" s="867"/>
      <c r="AG822" s="867"/>
      <c r="AH822" s="874"/>
    </row>
    <row r="823" ht="17.25" customHeight="1">
      <c r="A823" s="867"/>
      <c r="B823" s="867"/>
      <c r="C823" s="867"/>
      <c r="D823" s="867"/>
      <c r="E823" s="866"/>
      <c r="F823" s="866"/>
      <c r="G823" s="867"/>
      <c r="H823" s="867"/>
      <c r="I823" s="867"/>
      <c r="J823" s="867"/>
      <c r="K823" s="867"/>
      <c r="L823" s="867"/>
      <c r="M823" s="867"/>
      <c r="N823" s="866"/>
      <c r="O823" s="906"/>
      <c r="P823" s="906"/>
      <c r="Q823" s="867"/>
      <c r="R823" s="867"/>
      <c r="S823" s="867"/>
      <c r="T823" s="867"/>
      <c r="U823" s="867"/>
      <c r="V823" s="867"/>
      <c r="W823" s="867"/>
      <c r="X823" s="867"/>
      <c r="Y823" s="867"/>
      <c r="Z823" s="867"/>
      <c r="AA823" s="867"/>
      <c r="AB823" s="867"/>
      <c r="AC823" s="867"/>
      <c r="AD823" s="867"/>
      <c r="AE823" s="867"/>
      <c r="AF823" s="867"/>
      <c r="AG823" s="867"/>
      <c r="AH823" s="874"/>
    </row>
    <row r="824" ht="17.25" customHeight="1">
      <c r="A824" s="867"/>
      <c r="B824" s="867"/>
      <c r="C824" s="867"/>
      <c r="D824" s="867"/>
      <c r="E824" s="866"/>
      <c r="F824" s="866"/>
      <c r="G824" s="867"/>
      <c r="H824" s="867"/>
      <c r="I824" s="867"/>
      <c r="J824" s="867"/>
      <c r="K824" s="867"/>
      <c r="L824" s="867"/>
      <c r="M824" s="867"/>
      <c r="N824" s="866"/>
      <c r="O824" s="906"/>
      <c r="P824" s="906"/>
      <c r="Q824" s="867"/>
      <c r="R824" s="867"/>
      <c r="S824" s="867"/>
      <c r="T824" s="867"/>
      <c r="U824" s="867"/>
      <c r="V824" s="867"/>
      <c r="W824" s="867"/>
      <c r="X824" s="867"/>
      <c r="Y824" s="867"/>
      <c r="Z824" s="867"/>
      <c r="AA824" s="867"/>
      <c r="AB824" s="867"/>
      <c r="AC824" s="867"/>
      <c r="AD824" s="867"/>
      <c r="AE824" s="867"/>
      <c r="AF824" s="867"/>
      <c r="AG824" s="867"/>
      <c r="AH824" s="874"/>
    </row>
    <row r="825" ht="17.25" customHeight="1">
      <c r="A825" s="867"/>
      <c r="B825" s="867"/>
      <c r="C825" s="867"/>
      <c r="D825" s="867"/>
      <c r="E825" s="866"/>
      <c r="F825" s="866"/>
      <c r="G825" s="867"/>
      <c r="H825" s="867"/>
      <c r="I825" s="867"/>
      <c r="J825" s="867"/>
      <c r="K825" s="867"/>
      <c r="L825" s="867"/>
      <c r="M825" s="867"/>
      <c r="N825" s="866"/>
      <c r="O825" s="906"/>
      <c r="P825" s="906"/>
      <c r="Q825" s="867"/>
      <c r="R825" s="867"/>
      <c r="S825" s="867"/>
      <c r="T825" s="867"/>
      <c r="U825" s="867"/>
      <c r="V825" s="867"/>
      <c r="W825" s="867"/>
      <c r="X825" s="867"/>
      <c r="Y825" s="867"/>
      <c r="Z825" s="867"/>
      <c r="AA825" s="867"/>
      <c r="AB825" s="867"/>
      <c r="AC825" s="867"/>
      <c r="AD825" s="867"/>
      <c r="AE825" s="867"/>
      <c r="AF825" s="867"/>
      <c r="AG825" s="867"/>
      <c r="AH825" s="874"/>
    </row>
    <row r="826" ht="17.25" customHeight="1">
      <c r="A826" s="867"/>
      <c r="B826" s="867"/>
      <c r="C826" s="867"/>
      <c r="D826" s="867"/>
      <c r="E826" s="866"/>
      <c r="F826" s="866"/>
      <c r="G826" s="867"/>
      <c r="H826" s="867"/>
      <c r="I826" s="867"/>
      <c r="J826" s="867"/>
      <c r="K826" s="867"/>
      <c r="L826" s="867"/>
      <c r="M826" s="867"/>
      <c r="N826" s="866"/>
      <c r="O826" s="906"/>
      <c r="P826" s="906"/>
      <c r="Q826" s="867"/>
      <c r="R826" s="867"/>
      <c r="S826" s="867"/>
      <c r="T826" s="867"/>
      <c r="U826" s="867"/>
      <c r="V826" s="867"/>
      <c r="W826" s="867"/>
      <c r="X826" s="867"/>
      <c r="Y826" s="867"/>
      <c r="Z826" s="867"/>
      <c r="AA826" s="867"/>
      <c r="AB826" s="867"/>
      <c r="AC826" s="867"/>
      <c r="AD826" s="867"/>
      <c r="AE826" s="867"/>
      <c r="AF826" s="867"/>
      <c r="AG826" s="867"/>
      <c r="AH826" s="874"/>
    </row>
    <row r="827" ht="17.25" customHeight="1">
      <c r="A827" s="867"/>
      <c r="B827" s="867"/>
      <c r="C827" s="867"/>
      <c r="D827" s="867"/>
      <c r="E827" s="866"/>
      <c r="F827" s="866"/>
      <c r="G827" s="867"/>
      <c r="H827" s="867"/>
      <c r="I827" s="867"/>
      <c r="J827" s="867"/>
      <c r="K827" s="867"/>
      <c r="L827" s="867"/>
      <c r="M827" s="867"/>
      <c r="N827" s="866"/>
      <c r="O827" s="906"/>
      <c r="P827" s="906"/>
      <c r="Q827" s="867"/>
      <c r="R827" s="867"/>
      <c r="S827" s="867"/>
      <c r="T827" s="867"/>
      <c r="U827" s="867"/>
      <c r="V827" s="867"/>
      <c r="W827" s="867"/>
      <c r="X827" s="867"/>
      <c r="Y827" s="867"/>
      <c r="Z827" s="867"/>
      <c r="AA827" s="867"/>
      <c r="AB827" s="867"/>
      <c r="AC827" s="867"/>
      <c r="AD827" s="867"/>
      <c r="AE827" s="867"/>
      <c r="AF827" s="867"/>
      <c r="AG827" s="867"/>
      <c r="AH827" s="874"/>
    </row>
    <row r="828" ht="17.25" customHeight="1">
      <c r="A828" s="867"/>
      <c r="B828" s="867"/>
      <c r="C828" s="867"/>
      <c r="D828" s="867"/>
      <c r="E828" s="866"/>
      <c r="F828" s="866"/>
      <c r="G828" s="867"/>
      <c r="H828" s="867"/>
      <c r="I828" s="867"/>
      <c r="J828" s="867"/>
      <c r="K828" s="867"/>
      <c r="L828" s="867"/>
      <c r="M828" s="867"/>
      <c r="N828" s="866"/>
      <c r="O828" s="906"/>
      <c r="P828" s="906"/>
      <c r="Q828" s="867"/>
      <c r="R828" s="867"/>
      <c r="S828" s="867"/>
      <c r="T828" s="867"/>
      <c r="U828" s="867"/>
      <c r="V828" s="867"/>
      <c r="W828" s="867"/>
      <c r="X828" s="867"/>
      <c r="Y828" s="867"/>
      <c r="Z828" s="867"/>
      <c r="AA828" s="867"/>
      <c r="AB828" s="867"/>
      <c r="AC828" s="867"/>
      <c r="AD828" s="867"/>
      <c r="AE828" s="867"/>
      <c r="AF828" s="867"/>
      <c r="AG828" s="867"/>
      <c r="AH828" s="874"/>
    </row>
    <row r="829" ht="17.25" customHeight="1">
      <c r="A829" s="867"/>
      <c r="B829" s="867"/>
      <c r="C829" s="867"/>
      <c r="D829" s="867"/>
      <c r="E829" s="866"/>
      <c r="F829" s="866"/>
      <c r="G829" s="867"/>
      <c r="H829" s="867"/>
      <c r="I829" s="867"/>
      <c r="J829" s="867"/>
      <c r="K829" s="867"/>
      <c r="L829" s="867"/>
      <c r="M829" s="867"/>
      <c r="N829" s="866"/>
      <c r="O829" s="906"/>
      <c r="P829" s="906"/>
      <c r="Q829" s="867"/>
      <c r="R829" s="867"/>
      <c r="S829" s="867"/>
      <c r="T829" s="867"/>
      <c r="U829" s="867"/>
      <c r="V829" s="867"/>
      <c r="W829" s="867"/>
      <c r="X829" s="867"/>
      <c r="Y829" s="867"/>
      <c r="Z829" s="867"/>
      <c r="AA829" s="867"/>
      <c r="AB829" s="867"/>
      <c r="AC829" s="867"/>
      <c r="AD829" s="867"/>
      <c r="AE829" s="867"/>
      <c r="AF829" s="867"/>
      <c r="AG829" s="867"/>
      <c r="AH829" s="874"/>
    </row>
    <row r="830" ht="17.25" customHeight="1">
      <c r="A830" s="867"/>
      <c r="B830" s="867"/>
      <c r="C830" s="867"/>
      <c r="D830" s="867"/>
      <c r="E830" s="866"/>
      <c r="F830" s="866"/>
      <c r="G830" s="867"/>
      <c r="H830" s="867"/>
      <c r="I830" s="867"/>
      <c r="J830" s="867"/>
      <c r="K830" s="867"/>
      <c r="L830" s="867"/>
      <c r="M830" s="867"/>
      <c r="N830" s="866"/>
      <c r="O830" s="906"/>
      <c r="P830" s="906"/>
      <c r="Q830" s="867"/>
      <c r="R830" s="867"/>
      <c r="S830" s="867"/>
      <c r="T830" s="867"/>
      <c r="U830" s="867"/>
      <c r="V830" s="867"/>
      <c r="W830" s="867"/>
      <c r="X830" s="867"/>
      <c r="Y830" s="867"/>
      <c r="Z830" s="867"/>
      <c r="AA830" s="867"/>
      <c r="AB830" s="867"/>
      <c r="AC830" s="867"/>
      <c r="AD830" s="867"/>
      <c r="AE830" s="867"/>
      <c r="AF830" s="867"/>
      <c r="AG830" s="867"/>
      <c r="AH830" s="874"/>
    </row>
    <row r="831" ht="17.25" customHeight="1">
      <c r="A831" s="867"/>
      <c r="B831" s="867"/>
      <c r="C831" s="867"/>
      <c r="D831" s="867"/>
      <c r="E831" s="866"/>
      <c r="F831" s="866"/>
      <c r="G831" s="867"/>
      <c r="H831" s="867"/>
      <c r="I831" s="867"/>
      <c r="J831" s="867"/>
      <c r="K831" s="867"/>
      <c r="L831" s="867"/>
      <c r="M831" s="867"/>
      <c r="N831" s="866"/>
      <c r="O831" s="906"/>
      <c r="P831" s="906"/>
      <c r="Q831" s="867"/>
      <c r="R831" s="867"/>
      <c r="S831" s="867"/>
      <c r="T831" s="867"/>
      <c r="U831" s="867"/>
      <c r="V831" s="867"/>
      <c r="W831" s="867"/>
      <c r="X831" s="867"/>
      <c r="Y831" s="867"/>
      <c r="Z831" s="867"/>
      <c r="AA831" s="867"/>
      <c r="AB831" s="867"/>
      <c r="AC831" s="867"/>
      <c r="AD831" s="867"/>
      <c r="AE831" s="867"/>
      <c r="AF831" s="867"/>
      <c r="AG831" s="867"/>
      <c r="AH831" s="874"/>
    </row>
    <row r="832" ht="17.25" customHeight="1">
      <c r="A832" s="867"/>
      <c r="B832" s="867"/>
      <c r="C832" s="867"/>
      <c r="D832" s="867"/>
      <c r="E832" s="866"/>
      <c r="F832" s="866"/>
      <c r="G832" s="867"/>
      <c r="H832" s="867"/>
      <c r="I832" s="867"/>
      <c r="J832" s="867"/>
      <c r="K832" s="867"/>
      <c r="L832" s="867"/>
      <c r="M832" s="867"/>
      <c r="N832" s="866"/>
      <c r="O832" s="906"/>
      <c r="P832" s="906"/>
      <c r="Q832" s="867"/>
      <c r="R832" s="867"/>
      <c r="S832" s="867"/>
      <c r="T832" s="867"/>
      <c r="U832" s="867"/>
      <c r="V832" s="867"/>
      <c r="W832" s="867"/>
      <c r="X832" s="867"/>
      <c r="Y832" s="867"/>
      <c r="Z832" s="867"/>
      <c r="AA832" s="867"/>
      <c r="AB832" s="867"/>
      <c r="AC832" s="867"/>
      <c r="AD832" s="867"/>
      <c r="AE832" s="867"/>
      <c r="AF832" s="867"/>
      <c r="AG832" s="867"/>
      <c r="AH832" s="874"/>
    </row>
    <row r="833" ht="17.25" customHeight="1">
      <c r="A833" s="867"/>
      <c r="B833" s="867"/>
      <c r="C833" s="867"/>
      <c r="D833" s="867"/>
      <c r="E833" s="866"/>
      <c r="F833" s="866"/>
      <c r="G833" s="867"/>
      <c r="H833" s="867"/>
      <c r="I833" s="867"/>
      <c r="J833" s="867"/>
      <c r="K833" s="867"/>
      <c r="L833" s="867"/>
      <c r="M833" s="867"/>
      <c r="N833" s="866"/>
      <c r="O833" s="906"/>
      <c r="P833" s="906"/>
      <c r="Q833" s="867"/>
      <c r="R833" s="867"/>
      <c r="S833" s="867"/>
      <c r="T833" s="867"/>
      <c r="U833" s="867"/>
      <c r="V833" s="867"/>
      <c r="W833" s="867"/>
      <c r="X833" s="867"/>
      <c r="Y833" s="867"/>
      <c r="Z833" s="867"/>
      <c r="AA833" s="867"/>
      <c r="AB833" s="867"/>
      <c r="AC833" s="867"/>
      <c r="AD833" s="867"/>
      <c r="AE833" s="867"/>
      <c r="AF833" s="867"/>
      <c r="AG833" s="867"/>
      <c r="AH833" s="874"/>
    </row>
    <row r="834" ht="17.25" customHeight="1">
      <c r="A834" s="867"/>
      <c r="B834" s="867"/>
      <c r="C834" s="867"/>
      <c r="D834" s="867"/>
      <c r="E834" s="866"/>
      <c r="F834" s="866"/>
      <c r="G834" s="867"/>
      <c r="H834" s="867"/>
      <c r="I834" s="867"/>
      <c r="J834" s="867"/>
      <c r="K834" s="867"/>
      <c r="L834" s="867"/>
      <c r="M834" s="867"/>
      <c r="N834" s="866"/>
      <c r="O834" s="906"/>
      <c r="P834" s="906"/>
      <c r="Q834" s="867"/>
      <c r="R834" s="867"/>
      <c r="S834" s="867"/>
      <c r="T834" s="867"/>
      <c r="U834" s="867"/>
      <c r="V834" s="867"/>
      <c r="W834" s="867"/>
      <c r="X834" s="867"/>
      <c r="Y834" s="867"/>
      <c r="Z834" s="867"/>
      <c r="AA834" s="867"/>
      <c r="AB834" s="867"/>
      <c r="AC834" s="867"/>
      <c r="AD834" s="867"/>
      <c r="AE834" s="867"/>
      <c r="AF834" s="867"/>
      <c r="AG834" s="867"/>
      <c r="AH834" s="874"/>
    </row>
    <row r="835" ht="17.25" customHeight="1">
      <c r="A835" s="867"/>
      <c r="B835" s="867"/>
      <c r="C835" s="867"/>
      <c r="D835" s="867"/>
      <c r="E835" s="866"/>
      <c r="F835" s="866"/>
      <c r="G835" s="867"/>
      <c r="H835" s="867"/>
      <c r="I835" s="867"/>
      <c r="J835" s="867"/>
      <c r="K835" s="867"/>
      <c r="L835" s="867"/>
      <c r="M835" s="867"/>
      <c r="N835" s="866"/>
      <c r="O835" s="906"/>
      <c r="P835" s="906"/>
      <c r="Q835" s="867"/>
      <c r="R835" s="867"/>
      <c r="S835" s="867"/>
      <c r="T835" s="867"/>
      <c r="U835" s="867"/>
      <c r="V835" s="867"/>
      <c r="W835" s="867"/>
      <c r="X835" s="867"/>
      <c r="Y835" s="867"/>
      <c r="Z835" s="867"/>
      <c r="AA835" s="867"/>
      <c r="AB835" s="867"/>
      <c r="AC835" s="867"/>
      <c r="AD835" s="867"/>
      <c r="AE835" s="867"/>
      <c r="AF835" s="867"/>
      <c r="AG835" s="867"/>
      <c r="AH835" s="874"/>
    </row>
    <row r="836" ht="17.25" customHeight="1">
      <c r="A836" s="867"/>
      <c r="B836" s="867"/>
      <c r="C836" s="867"/>
      <c r="D836" s="867"/>
      <c r="E836" s="866"/>
      <c r="F836" s="866"/>
      <c r="G836" s="867"/>
      <c r="H836" s="867"/>
      <c r="I836" s="867"/>
      <c r="J836" s="867"/>
      <c r="K836" s="867"/>
      <c r="L836" s="867"/>
      <c r="M836" s="867"/>
      <c r="N836" s="866"/>
      <c r="O836" s="906"/>
      <c r="P836" s="906"/>
      <c r="Q836" s="867"/>
      <c r="R836" s="867"/>
      <c r="S836" s="867"/>
      <c r="T836" s="867"/>
      <c r="U836" s="867"/>
      <c r="V836" s="867"/>
      <c r="W836" s="867"/>
      <c r="X836" s="867"/>
      <c r="Y836" s="867"/>
      <c r="Z836" s="867"/>
      <c r="AA836" s="867"/>
      <c r="AB836" s="867"/>
      <c r="AC836" s="867"/>
      <c r="AD836" s="867"/>
      <c r="AE836" s="867"/>
      <c r="AF836" s="867"/>
      <c r="AG836" s="867"/>
      <c r="AH836" s="874"/>
    </row>
    <row r="837" ht="17.25" customHeight="1">
      <c r="A837" s="867"/>
      <c r="B837" s="867"/>
      <c r="C837" s="867"/>
      <c r="D837" s="867"/>
      <c r="E837" s="866"/>
      <c r="F837" s="866"/>
      <c r="G837" s="867"/>
      <c r="H837" s="867"/>
      <c r="I837" s="867"/>
      <c r="J837" s="867"/>
      <c r="K837" s="867"/>
      <c r="L837" s="867"/>
      <c r="M837" s="867"/>
      <c r="N837" s="866"/>
      <c r="O837" s="906"/>
      <c r="P837" s="906"/>
      <c r="Q837" s="867"/>
      <c r="R837" s="867"/>
      <c r="S837" s="867"/>
      <c r="T837" s="867"/>
      <c r="U837" s="867"/>
      <c r="V837" s="867"/>
      <c r="W837" s="867"/>
      <c r="X837" s="867"/>
      <c r="Y837" s="867"/>
      <c r="Z837" s="867"/>
      <c r="AA837" s="867"/>
      <c r="AB837" s="867"/>
      <c r="AC837" s="867"/>
      <c r="AD837" s="867"/>
      <c r="AE837" s="867"/>
      <c r="AF837" s="867"/>
      <c r="AG837" s="867"/>
      <c r="AH837" s="874"/>
    </row>
    <row r="838" ht="17.25" customHeight="1">
      <c r="A838" s="867"/>
      <c r="B838" s="867"/>
      <c r="C838" s="867"/>
      <c r="D838" s="867"/>
      <c r="E838" s="866"/>
      <c r="F838" s="866"/>
      <c r="G838" s="867"/>
      <c r="H838" s="867"/>
      <c r="I838" s="867"/>
      <c r="J838" s="867"/>
      <c r="K838" s="867"/>
      <c r="L838" s="867"/>
      <c r="M838" s="867"/>
      <c r="N838" s="866"/>
      <c r="O838" s="906"/>
      <c r="P838" s="906"/>
      <c r="Q838" s="867"/>
      <c r="R838" s="867"/>
      <c r="S838" s="867"/>
      <c r="T838" s="867"/>
      <c r="U838" s="867"/>
      <c r="V838" s="867"/>
      <c r="W838" s="867"/>
      <c r="X838" s="867"/>
      <c r="Y838" s="867"/>
      <c r="Z838" s="867"/>
      <c r="AA838" s="867"/>
      <c r="AB838" s="867"/>
      <c r="AC838" s="867"/>
      <c r="AD838" s="867"/>
      <c r="AE838" s="867"/>
      <c r="AF838" s="867"/>
      <c r="AG838" s="867"/>
      <c r="AH838" s="874"/>
    </row>
    <row r="839" ht="17.25" customHeight="1">
      <c r="A839" s="867"/>
      <c r="B839" s="867"/>
      <c r="C839" s="867"/>
      <c r="D839" s="867"/>
      <c r="E839" s="866"/>
      <c r="F839" s="866"/>
      <c r="G839" s="867"/>
      <c r="H839" s="867"/>
      <c r="I839" s="867"/>
      <c r="J839" s="867"/>
      <c r="K839" s="867"/>
      <c r="L839" s="867"/>
      <c r="M839" s="867"/>
      <c r="N839" s="866"/>
      <c r="O839" s="906"/>
      <c r="P839" s="906"/>
      <c r="Q839" s="867"/>
      <c r="R839" s="867"/>
      <c r="S839" s="867"/>
      <c r="T839" s="867"/>
      <c r="U839" s="867"/>
      <c r="V839" s="867"/>
      <c r="W839" s="867"/>
      <c r="X839" s="867"/>
      <c r="Y839" s="867"/>
      <c r="Z839" s="867"/>
      <c r="AA839" s="867"/>
      <c r="AB839" s="867"/>
      <c r="AC839" s="867"/>
      <c r="AD839" s="867"/>
      <c r="AE839" s="867"/>
      <c r="AF839" s="867"/>
      <c r="AG839" s="867"/>
      <c r="AH839" s="874"/>
    </row>
    <row r="840" ht="17.25" customHeight="1">
      <c r="A840" s="867"/>
      <c r="B840" s="867"/>
      <c r="C840" s="867"/>
      <c r="D840" s="867"/>
      <c r="E840" s="866"/>
      <c r="F840" s="866"/>
      <c r="G840" s="867"/>
      <c r="H840" s="867"/>
      <c r="I840" s="867"/>
      <c r="J840" s="867"/>
      <c r="K840" s="867"/>
      <c r="L840" s="867"/>
      <c r="M840" s="867"/>
      <c r="N840" s="866"/>
      <c r="O840" s="906"/>
      <c r="P840" s="906"/>
      <c r="Q840" s="867"/>
      <c r="R840" s="867"/>
      <c r="S840" s="867"/>
      <c r="T840" s="867"/>
      <c r="U840" s="867"/>
      <c r="V840" s="867"/>
      <c r="W840" s="867"/>
      <c r="X840" s="867"/>
      <c r="Y840" s="867"/>
      <c r="Z840" s="867"/>
      <c r="AA840" s="867"/>
      <c r="AB840" s="867"/>
      <c r="AC840" s="867"/>
      <c r="AD840" s="867"/>
      <c r="AE840" s="867"/>
      <c r="AF840" s="867"/>
      <c r="AG840" s="867"/>
      <c r="AH840" s="874"/>
    </row>
    <row r="841" ht="17.25" customHeight="1">
      <c r="A841" s="867"/>
      <c r="B841" s="867"/>
      <c r="C841" s="867"/>
      <c r="D841" s="867"/>
      <c r="E841" s="866"/>
      <c r="F841" s="866"/>
      <c r="G841" s="867"/>
      <c r="H841" s="867"/>
      <c r="I841" s="867"/>
      <c r="J841" s="867"/>
      <c r="K841" s="867"/>
      <c r="L841" s="867"/>
      <c r="M841" s="867"/>
      <c r="N841" s="866"/>
      <c r="O841" s="906"/>
      <c r="P841" s="906"/>
      <c r="Q841" s="867"/>
      <c r="R841" s="867"/>
      <c r="S841" s="867"/>
      <c r="T841" s="867"/>
      <c r="U841" s="867"/>
      <c r="V841" s="867"/>
      <c r="W841" s="867"/>
      <c r="X841" s="867"/>
      <c r="Y841" s="867"/>
      <c r="Z841" s="867"/>
      <c r="AA841" s="867"/>
      <c r="AB841" s="867"/>
      <c r="AC841" s="867"/>
      <c r="AD841" s="867"/>
      <c r="AE841" s="867"/>
      <c r="AF841" s="867"/>
      <c r="AG841" s="867"/>
      <c r="AH841" s="874"/>
    </row>
    <row r="842" ht="17.25" customHeight="1">
      <c r="A842" s="867"/>
      <c r="B842" s="867"/>
      <c r="C842" s="867"/>
      <c r="D842" s="867"/>
      <c r="E842" s="866"/>
      <c r="F842" s="866"/>
      <c r="G842" s="867"/>
      <c r="H842" s="867"/>
      <c r="I842" s="867"/>
      <c r="J842" s="867"/>
      <c r="K842" s="867"/>
      <c r="L842" s="867"/>
      <c r="M842" s="867"/>
      <c r="N842" s="866"/>
      <c r="O842" s="906"/>
      <c r="P842" s="906"/>
      <c r="Q842" s="867"/>
      <c r="R842" s="867"/>
      <c r="S842" s="867"/>
      <c r="T842" s="867"/>
      <c r="U842" s="867"/>
      <c r="V842" s="867"/>
      <c r="W842" s="867"/>
      <c r="X842" s="867"/>
      <c r="Y842" s="867"/>
      <c r="Z842" s="867"/>
      <c r="AA842" s="867"/>
      <c r="AB842" s="867"/>
      <c r="AC842" s="867"/>
      <c r="AD842" s="867"/>
      <c r="AE842" s="867"/>
      <c r="AF842" s="867"/>
      <c r="AG842" s="867"/>
      <c r="AH842" s="874"/>
    </row>
    <row r="843" ht="17.25" customHeight="1">
      <c r="A843" s="867"/>
      <c r="B843" s="867"/>
      <c r="C843" s="867"/>
      <c r="D843" s="867"/>
      <c r="E843" s="866"/>
      <c r="F843" s="866"/>
      <c r="G843" s="867"/>
      <c r="H843" s="867"/>
      <c r="I843" s="867"/>
      <c r="J843" s="867"/>
      <c r="K843" s="867"/>
      <c r="L843" s="867"/>
      <c r="M843" s="867"/>
      <c r="N843" s="866"/>
      <c r="O843" s="906"/>
      <c r="P843" s="906"/>
      <c r="Q843" s="867"/>
      <c r="R843" s="867"/>
      <c r="S843" s="867"/>
      <c r="T843" s="867"/>
      <c r="U843" s="867"/>
      <c r="V843" s="867"/>
      <c r="W843" s="867"/>
      <c r="X843" s="867"/>
      <c r="Y843" s="867"/>
      <c r="Z843" s="867"/>
      <c r="AA843" s="867"/>
      <c r="AB843" s="867"/>
      <c r="AC843" s="867"/>
      <c r="AD843" s="867"/>
      <c r="AE843" s="867"/>
      <c r="AF843" s="867"/>
      <c r="AG843" s="867"/>
      <c r="AH843" s="874"/>
    </row>
    <row r="844" ht="17.25" customHeight="1">
      <c r="A844" s="867"/>
      <c r="B844" s="867"/>
      <c r="C844" s="867"/>
      <c r="D844" s="867"/>
      <c r="E844" s="866"/>
      <c r="F844" s="866"/>
      <c r="G844" s="867"/>
      <c r="H844" s="867"/>
      <c r="I844" s="867"/>
      <c r="J844" s="867"/>
      <c r="K844" s="867"/>
      <c r="L844" s="867"/>
      <c r="M844" s="867"/>
      <c r="N844" s="866"/>
      <c r="O844" s="906"/>
      <c r="P844" s="906"/>
      <c r="Q844" s="867"/>
      <c r="R844" s="867"/>
      <c r="S844" s="867"/>
      <c r="T844" s="867"/>
      <c r="U844" s="867"/>
      <c r="V844" s="867"/>
      <c r="W844" s="867"/>
      <c r="X844" s="867"/>
      <c r="Y844" s="867"/>
      <c r="Z844" s="867"/>
      <c r="AA844" s="867"/>
      <c r="AB844" s="867"/>
      <c r="AC844" s="867"/>
      <c r="AD844" s="867"/>
      <c r="AE844" s="867"/>
      <c r="AF844" s="867"/>
      <c r="AG844" s="867"/>
      <c r="AH844" s="874"/>
    </row>
    <row r="845" ht="17.25" customHeight="1">
      <c r="A845" s="867"/>
      <c r="B845" s="867"/>
      <c r="C845" s="867"/>
      <c r="D845" s="867"/>
      <c r="E845" s="866"/>
      <c r="F845" s="866"/>
      <c r="G845" s="867"/>
      <c r="H845" s="867"/>
      <c r="I845" s="867"/>
      <c r="J845" s="867"/>
      <c r="K845" s="867"/>
      <c r="L845" s="867"/>
      <c r="M845" s="867"/>
      <c r="N845" s="866"/>
      <c r="O845" s="906"/>
      <c r="P845" s="906"/>
      <c r="Q845" s="867"/>
      <c r="R845" s="867"/>
      <c r="S845" s="867"/>
      <c r="T845" s="867"/>
      <c r="U845" s="867"/>
      <c r="V845" s="867"/>
      <c r="W845" s="867"/>
      <c r="X845" s="867"/>
      <c r="Y845" s="867"/>
      <c r="Z845" s="867"/>
      <c r="AA845" s="867"/>
      <c r="AB845" s="867"/>
      <c r="AC845" s="867"/>
      <c r="AD845" s="867"/>
      <c r="AE845" s="867"/>
      <c r="AF845" s="867"/>
      <c r="AG845" s="867"/>
      <c r="AH845" s="874"/>
    </row>
    <row r="846" ht="17.25" customHeight="1">
      <c r="A846" s="867"/>
      <c r="B846" s="867"/>
      <c r="C846" s="867"/>
      <c r="D846" s="867"/>
      <c r="E846" s="866"/>
      <c r="F846" s="866"/>
      <c r="G846" s="867"/>
      <c r="H846" s="867"/>
      <c r="I846" s="867"/>
      <c r="J846" s="867"/>
      <c r="K846" s="867"/>
      <c r="L846" s="867"/>
      <c r="M846" s="867"/>
      <c r="N846" s="866"/>
      <c r="O846" s="906"/>
      <c r="P846" s="906"/>
      <c r="Q846" s="867"/>
      <c r="R846" s="867"/>
      <c r="S846" s="867"/>
      <c r="T846" s="867"/>
      <c r="U846" s="867"/>
      <c r="V846" s="867"/>
      <c r="W846" s="867"/>
      <c r="X846" s="867"/>
      <c r="Y846" s="867"/>
      <c r="Z846" s="867"/>
      <c r="AA846" s="867"/>
      <c r="AB846" s="867"/>
      <c r="AC846" s="867"/>
      <c r="AD846" s="867"/>
      <c r="AE846" s="867"/>
      <c r="AF846" s="867"/>
      <c r="AG846" s="867"/>
      <c r="AH846" s="874"/>
    </row>
    <row r="847" ht="17.25" customHeight="1">
      <c r="A847" s="867"/>
      <c r="B847" s="867"/>
      <c r="C847" s="867"/>
      <c r="D847" s="867"/>
      <c r="E847" s="866"/>
      <c r="F847" s="866"/>
      <c r="G847" s="867"/>
      <c r="H847" s="867"/>
      <c r="I847" s="867"/>
      <c r="J847" s="867"/>
      <c r="K847" s="867"/>
      <c r="L847" s="867"/>
      <c r="M847" s="867"/>
      <c r="N847" s="866"/>
      <c r="O847" s="906"/>
      <c r="P847" s="906"/>
      <c r="Q847" s="867"/>
      <c r="R847" s="867"/>
      <c r="S847" s="867"/>
      <c r="T847" s="867"/>
      <c r="U847" s="867"/>
      <c r="V847" s="867"/>
      <c r="W847" s="867"/>
      <c r="X847" s="867"/>
      <c r="Y847" s="867"/>
      <c r="Z847" s="867"/>
      <c r="AA847" s="867"/>
      <c r="AB847" s="867"/>
      <c r="AC847" s="867"/>
      <c r="AD847" s="867"/>
      <c r="AE847" s="867"/>
      <c r="AF847" s="867"/>
      <c r="AG847" s="867"/>
      <c r="AH847" s="874"/>
    </row>
    <row r="848" ht="17.25" customHeight="1">
      <c r="A848" s="867"/>
      <c r="B848" s="867"/>
      <c r="C848" s="867"/>
      <c r="D848" s="867"/>
      <c r="E848" s="866"/>
      <c r="F848" s="866"/>
      <c r="G848" s="867"/>
      <c r="H848" s="867"/>
      <c r="I848" s="867"/>
      <c r="J848" s="867"/>
      <c r="K848" s="867"/>
      <c r="L848" s="867"/>
      <c r="M848" s="867"/>
      <c r="N848" s="866"/>
      <c r="O848" s="906"/>
      <c r="P848" s="906"/>
      <c r="Q848" s="867"/>
      <c r="R848" s="867"/>
      <c r="S848" s="867"/>
      <c r="T848" s="867"/>
      <c r="U848" s="867"/>
      <c r="V848" s="867"/>
      <c r="W848" s="867"/>
      <c r="X848" s="867"/>
      <c r="Y848" s="867"/>
      <c r="Z848" s="867"/>
      <c r="AA848" s="867"/>
      <c r="AB848" s="867"/>
      <c r="AC848" s="867"/>
      <c r="AD848" s="867"/>
      <c r="AE848" s="867"/>
      <c r="AF848" s="867"/>
      <c r="AG848" s="867"/>
      <c r="AH848" s="874"/>
    </row>
    <row r="849" ht="17.25" customHeight="1">
      <c r="A849" s="867"/>
      <c r="B849" s="867"/>
      <c r="C849" s="867"/>
      <c r="D849" s="867"/>
      <c r="E849" s="866"/>
      <c r="F849" s="866"/>
      <c r="G849" s="867"/>
      <c r="H849" s="867"/>
      <c r="I849" s="867"/>
      <c r="J849" s="867"/>
      <c r="K849" s="867"/>
      <c r="L849" s="867"/>
      <c r="M849" s="867"/>
      <c r="N849" s="866"/>
      <c r="O849" s="906"/>
      <c r="P849" s="906"/>
      <c r="Q849" s="867"/>
      <c r="R849" s="867"/>
      <c r="S849" s="867"/>
      <c r="T849" s="867"/>
      <c r="U849" s="867"/>
      <c r="V849" s="867"/>
      <c r="W849" s="867"/>
      <c r="X849" s="867"/>
      <c r="Y849" s="867"/>
      <c r="Z849" s="867"/>
      <c r="AA849" s="867"/>
      <c r="AB849" s="867"/>
      <c r="AC849" s="867"/>
      <c r="AD849" s="867"/>
      <c r="AE849" s="867"/>
      <c r="AF849" s="867"/>
      <c r="AG849" s="867"/>
      <c r="AH849" s="874"/>
    </row>
    <row r="850" ht="17.25" customHeight="1">
      <c r="A850" s="867"/>
      <c r="B850" s="867"/>
      <c r="C850" s="867"/>
      <c r="D850" s="867"/>
      <c r="E850" s="866"/>
      <c r="F850" s="866"/>
      <c r="G850" s="867"/>
      <c r="H850" s="867"/>
      <c r="I850" s="867"/>
      <c r="J850" s="867"/>
      <c r="K850" s="867"/>
      <c r="L850" s="867"/>
      <c r="M850" s="867"/>
      <c r="N850" s="866"/>
      <c r="O850" s="906"/>
      <c r="P850" s="906"/>
      <c r="Q850" s="867"/>
      <c r="R850" s="867"/>
      <c r="S850" s="867"/>
      <c r="T850" s="867"/>
      <c r="U850" s="867"/>
      <c r="V850" s="867"/>
      <c r="W850" s="867"/>
      <c r="X850" s="867"/>
      <c r="Y850" s="867"/>
      <c r="Z850" s="867"/>
      <c r="AA850" s="867"/>
      <c r="AB850" s="867"/>
      <c r="AC850" s="867"/>
      <c r="AD850" s="867"/>
      <c r="AE850" s="867"/>
      <c r="AF850" s="867"/>
      <c r="AG850" s="867"/>
      <c r="AH850" s="874"/>
    </row>
    <row r="851" ht="17.25" customHeight="1">
      <c r="A851" s="867"/>
      <c r="B851" s="867"/>
      <c r="C851" s="867"/>
      <c r="D851" s="867"/>
      <c r="E851" s="866"/>
      <c r="F851" s="866"/>
      <c r="G851" s="867"/>
      <c r="H851" s="867"/>
      <c r="I851" s="867"/>
      <c r="J851" s="867"/>
      <c r="K851" s="867"/>
      <c r="L851" s="867"/>
      <c r="M851" s="867"/>
      <c r="N851" s="866"/>
      <c r="O851" s="906"/>
      <c r="P851" s="906"/>
      <c r="Q851" s="867"/>
      <c r="R851" s="867"/>
      <c r="S851" s="867"/>
      <c r="T851" s="867"/>
      <c r="U851" s="867"/>
      <c r="V851" s="867"/>
      <c r="W851" s="867"/>
      <c r="X851" s="867"/>
      <c r="Y851" s="867"/>
      <c r="Z851" s="867"/>
      <c r="AA851" s="867"/>
      <c r="AB851" s="867"/>
      <c r="AC851" s="867"/>
      <c r="AD851" s="867"/>
      <c r="AE851" s="867"/>
      <c r="AF851" s="867"/>
      <c r="AG851" s="867"/>
      <c r="AH851" s="874"/>
    </row>
    <row r="852" ht="17.25" customHeight="1">
      <c r="A852" s="867"/>
      <c r="B852" s="867"/>
      <c r="C852" s="867"/>
      <c r="D852" s="867"/>
      <c r="E852" s="866"/>
      <c r="F852" s="866"/>
      <c r="G852" s="867"/>
      <c r="H852" s="867"/>
      <c r="I852" s="867"/>
      <c r="J852" s="867"/>
      <c r="K852" s="867"/>
      <c r="L852" s="867"/>
      <c r="M852" s="867"/>
      <c r="N852" s="866"/>
      <c r="O852" s="906"/>
      <c r="P852" s="906"/>
      <c r="Q852" s="867"/>
      <c r="R852" s="867"/>
      <c r="S852" s="867"/>
      <c r="T852" s="867"/>
      <c r="U852" s="867"/>
      <c r="V852" s="867"/>
      <c r="W852" s="867"/>
      <c r="X852" s="867"/>
      <c r="Y852" s="867"/>
      <c r="Z852" s="867"/>
      <c r="AA852" s="867"/>
      <c r="AB852" s="867"/>
      <c r="AC852" s="867"/>
      <c r="AD852" s="867"/>
      <c r="AE852" s="867"/>
      <c r="AF852" s="867"/>
      <c r="AG852" s="867"/>
      <c r="AH852" s="874"/>
    </row>
    <row r="853" ht="17.25" customHeight="1">
      <c r="A853" s="867"/>
      <c r="B853" s="867"/>
      <c r="C853" s="867"/>
      <c r="D853" s="867"/>
      <c r="E853" s="866"/>
      <c r="F853" s="866"/>
      <c r="G853" s="867"/>
      <c r="H853" s="867"/>
      <c r="I853" s="867"/>
      <c r="J853" s="867"/>
      <c r="K853" s="867"/>
      <c r="L853" s="867"/>
      <c r="M853" s="867"/>
      <c r="N853" s="866"/>
      <c r="O853" s="906"/>
      <c r="P853" s="906"/>
      <c r="Q853" s="867"/>
      <c r="R853" s="867"/>
      <c r="S853" s="867"/>
      <c r="T853" s="867"/>
      <c r="U853" s="867"/>
      <c r="V853" s="867"/>
      <c r="W853" s="867"/>
      <c r="X853" s="867"/>
      <c r="Y853" s="867"/>
      <c r="Z853" s="867"/>
      <c r="AA853" s="867"/>
      <c r="AB853" s="867"/>
      <c r="AC853" s="867"/>
      <c r="AD853" s="867"/>
      <c r="AE853" s="867"/>
      <c r="AF853" s="867"/>
      <c r="AG853" s="867"/>
      <c r="AH853" s="874"/>
    </row>
    <row r="854" ht="17.25" customHeight="1">
      <c r="A854" s="867"/>
      <c r="B854" s="867"/>
      <c r="C854" s="867"/>
      <c r="D854" s="867"/>
      <c r="E854" s="866"/>
      <c r="F854" s="866"/>
      <c r="G854" s="867"/>
      <c r="H854" s="867"/>
      <c r="I854" s="867"/>
      <c r="J854" s="867"/>
      <c r="K854" s="867"/>
      <c r="L854" s="867"/>
      <c r="M854" s="867"/>
      <c r="N854" s="866"/>
      <c r="O854" s="906"/>
      <c r="P854" s="906"/>
      <c r="Q854" s="867"/>
      <c r="R854" s="867"/>
      <c r="S854" s="867"/>
      <c r="T854" s="867"/>
      <c r="U854" s="867"/>
      <c r="V854" s="867"/>
      <c r="W854" s="867"/>
      <c r="X854" s="867"/>
      <c r="Y854" s="867"/>
      <c r="Z854" s="867"/>
      <c r="AA854" s="867"/>
      <c r="AB854" s="867"/>
      <c r="AC854" s="867"/>
      <c r="AD854" s="867"/>
      <c r="AE854" s="867"/>
      <c r="AF854" s="867"/>
      <c r="AG854" s="867"/>
      <c r="AH854" s="874"/>
    </row>
    <row r="855" ht="17.25" customHeight="1">
      <c r="A855" s="867"/>
      <c r="B855" s="867"/>
      <c r="C855" s="867"/>
      <c r="D855" s="867"/>
      <c r="E855" s="866"/>
      <c r="F855" s="866"/>
      <c r="G855" s="867"/>
      <c r="H855" s="867"/>
      <c r="I855" s="867"/>
      <c r="J855" s="867"/>
      <c r="K855" s="867"/>
      <c r="L855" s="867"/>
      <c r="M855" s="867"/>
      <c r="N855" s="866"/>
      <c r="O855" s="906"/>
      <c r="P855" s="906"/>
      <c r="Q855" s="867"/>
      <c r="R855" s="867"/>
      <c r="S855" s="867"/>
      <c r="T855" s="867"/>
      <c r="U855" s="867"/>
      <c r="V855" s="867"/>
      <c r="W855" s="867"/>
      <c r="X855" s="867"/>
      <c r="Y855" s="867"/>
      <c r="Z855" s="867"/>
      <c r="AA855" s="867"/>
      <c r="AB855" s="867"/>
      <c r="AC855" s="867"/>
      <c r="AD855" s="867"/>
      <c r="AE855" s="867"/>
      <c r="AF855" s="867"/>
      <c r="AG855" s="867"/>
      <c r="AH855" s="874"/>
    </row>
    <row r="856" ht="17.25" customHeight="1">
      <c r="A856" s="867"/>
      <c r="B856" s="867"/>
      <c r="C856" s="867"/>
      <c r="D856" s="867"/>
      <c r="E856" s="866"/>
      <c r="F856" s="866"/>
      <c r="G856" s="867"/>
      <c r="H856" s="867"/>
      <c r="I856" s="867"/>
      <c r="J856" s="867"/>
      <c r="K856" s="867"/>
      <c r="L856" s="867"/>
      <c r="M856" s="867"/>
      <c r="N856" s="866"/>
      <c r="O856" s="906"/>
      <c r="P856" s="906"/>
      <c r="Q856" s="867"/>
      <c r="R856" s="867"/>
      <c r="S856" s="867"/>
      <c r="T856" s="867"/>
      <c r="U856" s="867"/>
      <c r="V856" s="867"/>
      <c r="W856" s="867"/>
      <c r="X856" s="867"/>
      <c r="Y856" s="867"/>
      <c r="Z856" s="867"/>
      <c r="AA856" s="867"/>
      <c r="AB856" s="867"/>
      <c r="AC856" s="867"/>
      <c r="AD856" s="867"/>
      <c r="AE856" s="867"/>
      <c r="AF856" s="867"/>
      <c r="AG856" s="867"/>
      <c r="AH856" s="874"/>
    </row>
    <row r="857" ht="17.25" customHeight="1">
      <c r="A857" s="867"/>
      <c r="B857" s="867"/>
      <c r="C857" s="867"/>
      <c r="D857" s="867"/>
      <c r="E857" s="866"/>
      <c r="F857" s="866"/>
      <c r="G857" s="867"/>
      <c r="H857" s="867"/>
      <c r="I857" s="867"/>
      <c r="J857" s="867"/>
      <c r="K857" s="867"/>
      <c r="L857" s="867"/>
      <c r="M857" s="867"/>
      <c r="N857" s="866"/>
      <c r="O857" s="906"/>
      <c r="P857" s="906"/>
      <c r="Q857" s="867"/>
      <c r="R857" s="867"/>
      <c r="S857" s="867"/>
      <c r="T857" s="867"/>
      <c r="U857" s="867"/>
      <c r="V857" s="867"/>
      <c r="W857" s="867"/>
      <c r="X857" s="867"/>
      <c r="Y857" s="867"/>
      <c r="Z857" s="867"/>
      <c r="AA857" s="867"/>
      <c r="AB857" s="867"/>
      <c r="AC857" s="867"/>
      <c r="AD857" s="867"/>
      <c r="AE857" s="867"/>
      <c r="AF857" s="867"/>
      <c r="AG857" s="867"/>
      <c r="AH857" s="874"/>
    </row>
    <row r="858" ht="17.25" customHeight="1">
      <c r="A858" s="867"/>
      <c r="B858" s="867"/>
      <c r="C858" s="867"/>
      <c r="D858" s="867"/>
      <c r="E858" s="866"/>
      <c r="F858" s="866"/>
      <c r="G858" s="867"/>
      <c r="H858" s="867"/>
      <c r="I858" s="867"/>
      <c r="J858" s="867"/>
      <c r="K858" s="867"/>
      <c r="L858" s="867"/>
      <c r="M858" s="867"/>
      <c r="N858" s="866"/>
      <c r="O858" s="906"/>
      <c r="P858" s="906"/>
      <c r="Q858" s="867"/>
      <c r="R858" s="867"/>
      <c r="S858" s="867"/>
      <c r="T858" s="867"/>
      <c r="U858" s="867"/>
      <c r="V858" s="867"/>
      <c r="W858" s="867"/>
      <c r="X858" s="867"/>
      <c r="Y858" s="867"/>
      <c r="Z858" s="867"/>
      <c r="AA858" s="867"/>
      <c r="AB858" s="867"/>
      <c r="AC858" s="867"/>
      <c r="AD858" s="867"/>
      <c r="AE858" s="867"/>
      <c r="AF858" s="867"/>
      <c r="AG858" s="867"/>
      <c r="AH858" s="874"/>
    </row>
    <row r="859" ht="17.25" customHeight="1">
      <c r="A859" s="867"/>
      <c r="B859" s="867"/>
      <c r="C859" s="867"/>
      <c r="D859" s="867"/>
      <c r="E859" s="866"/>
      <c r="F859" s="866"/>
      <c r="G859" s="867"/>
      <c r="H859" s="867"/>
      <c r="I859" s="867"/>
      <c r="J859" s="867"/>
      <c r="K859" s="867"/>
      <c r="L859" s="867"/>
      <c r="M859" s="867"/>
      <c r="N859" s="866"/>
      <c r="O859" s="906"/>
      <c r="P859" s="906"/>
      <c r="Q859" s="867"/>
      <c r="R859" s="867"/>
      <c r="S859" s="867"/>
      <c r="T859" s="867"/>
      <c r="U859" s="867"/>
      <c r="V859" s="867"/>
      <c r="W859" s="867"/>
      <c r="X859" s="867"/>
      <c r="Y859" s="867"/>
      <c r="Z859" s="867"/>
      <c r="AA859" s="867"/>
      <c r="AB859" s="867"/>
      <c r="AC859" s="867"/>
      <c r="AD859" s="867"/>
      <c r="AE859" s="867"/>
      <c r="AF859" s="867"/>
      <c r="AG859" s="867"/>
      <c r="AH859" s="874"/>
    </row>
    <row r="860" ht="17.25" customHeight="1">
      <c r="A860" s="867"/>
      <c r="B860" s="867"/>
      <c r="C860" s="867"/>
      <c r="D860" s="867"/>
      <c r="E860" s="866"/>
      <c r="F860" s="866"/>
      <c r="G860" s="867"/>
      <c r="H860" s="867"/>
      <c r="I860" s="867"/>
      <c r="J860" s="867"/>
      <c r="K860" s="867"/>
      <c r="L860" s="867"/>
      <c r="M860" s="867"/>
      <c r="N860" s="866"/>
      <c r="O860" s="906"/>
      <c r="P860" s="906"/>
      <c r="Q860" s="867"/>
      <c r="R860" s="867"/>
      <c r="S860" s="867"/>
      <c r="T860" s="867"/>
      <c r="U860" s="867"/>
      <c r="V860" s="867"/>
      <c r="W860" s="867"/>
      <c r="X860" s="867"/>
      <c r="Y860" s="867"/>
      <c r="Z860" s="867"/>
      <c r="AA860" s="867"/>
      <c r="AB860" s="867"/>
      <c r="AC860" s="867"/>
      <c r="AD860" s="867"/>
      <c r="AE860" s="867"/>
      <c r="AF860" s="867"/>
      <c r="AG860" s="867"/>
      <c r="AH860" s="874"/>
    </row>
    <row r="861" ht="17.25" customHeight="1">
      <c r="A861" s="867"/>
      <c r="B861" s="867"/>
      <c r="C861" s="867"/>
      <c r="D861" s="867"/>
      <c r="E861" s="866"/>
      <c r="F861" s="866"/>
      <c r="G861" s="867"/>
      <c r="H861" s="867"/>
      <c r="I861" s="867"/>
      <c r="J861" s="867"/>
      <c r="K861" s="867"/>
      <c r="L861" s="867"/>
      <c r="M861" s="867"/>
      <c r="N861" s="866"/>
      <c r="O861" s="906"/>
      <c r="P861" s="906"/>
      <c r="Q861" s="867"/>
      <c r="R861" s="867"/>
      <c r="S861" s="867"/>
      <c r="T861" s="867"/>
      <c r="U861" s="867"/>
      <c r="V861" s="867"/>
      <c r="W861" s="867"/>
      <c r="X861" s="867"/>
      <c r="Y861" s="867"/>
      <c r="Z861" s="867"/>
      <c r="AA861" s="867"/>
      <c r="AB861" s="867"/>
      <c r="AC861" s="867"/>
      <c r="AD861" s="867"/>
      <c r="AE861" s="867"/>
      <c r="AF861" s="867"/>
      <c r="AG861" s="867"/>
      <c r="AH861" s="874"/>
    </row>
    <row r="862" ht="17.25" customHeight="1">
      <c r="A862" s="867"/>
      <c r="B862" s="867"/>
      <c r="C862" s="867"/>
      <c r="D862" s="867"/>
      <c r="E862" s="866"/>
      <c r="F862" s="866"/>
      <c r="G862" s="867"/>
      <c r="H862" s="867"/>
      <c r="I862" s="867"/>
      <c r="J862" s="867"/>
      <c r="K862" s="867"/>
      <c r="L862" s="867"/>
      <c r="M862" s="867"/>
      <c r="N862" s="866"/>
      <c r="O862" s="906"/>
      <c r="P862" s="906"/>
      <c r="Q862" s="867"/>
      <c r="R862" s="867"/>
      <c r="S862" s="867"/>
      <c r="T862" s="867"/>
      <c r="U862" s="867"/>
      <c r="V862" s="867"/>
      <c r="W862" s="867"/>
      <c r="X862" s="867"/>
      <c r="Y862" s="867"/>
      <c r="Z862" s="867"/>
      <c r="AA862" s="867"/>
      <c r="AB862" s="867"/>
      <c r="AC862" s="867"/>
      <c r="AD862" s="867"/>
      <c r="AE862" s="867"/>
      <c r="AF862" s="867"/>
      <c r="AG862" s="867"/>
      <c r="AH862" s="874"/>
    </row>
    <row r="863" ht="17.25" customHeight="1">
      <c r="A863" s="867"/>
      <c r="B863" s="867"/>
      <c r="C863" s="867"/>
      <c r="D863" s="867"/>
      <c r="E863" s="866"/>
      <c r="F863" s="866"/>
      <c r="G863" s="867"/>
      <c r="H863" s="867"/>
      <c r="I863" s="867"/>
      <c r="J863" s="867"/>
      <c r="K863" s="867"/>
      <c r="L863" s="867"/>
      <c r="M863" s="867"/>
      <c r="N863" s="866"/>
      <c r="O863" s="906"/>
      <c r="P863" s="906"/>
      <c r="Q863" s="867"/>
      <c r="R863" s="867"/>
      <c r="S863" s="867"/>
      <c r="T863" s="867"/>
      <c r="U863" s="867"/>
      <c r="V863" s="867"/>
      <c r="W863" s="867"/>
      <c r="X863" s="867"/>
      <c r="Y863" s="867"/>
      <c r="Z863" s="867"/>
      <c r="AA863" s="867"/>
      <c r="AB863" s="867"/>
      <c r="AC863" s="867"/>
      <c r="AD863" s="867"/>
      <c r="AE863" s="867"/>
      <c r="AF863" s="867"/>
      <c r="AG863" s="867"/>
      <c r="AH863" s="874"/>
    </row>
    <row r="864" ht="17.25" customHeight="1">
      <c r="A864" s="867"/>
      <c r="B864" s="867"/>
      <c r="C864" s="867"/>
      <c r="D864" s="867"/>
      <c r="E864" s="866"/>
      <c r="F864" s="866"/>
      <c r="G864" s="867"/>
      <c r="H864" s="867"/>
      <c r="I864" s="867"/>
      <c r="J864" s="867"/>
      <c r="K864" s="867"/>
      <c r="L864" s="867"/>
      <c r="M864" s="867"/>
      <c r="N864" s="866"/>
      <c r="O864" s="906"/>
      <c r="P864" s="906"/>
      <c r="Q864" s="867"/>
      <c r="R864" s="867"/>
      <c r="S864" s="867"/>
      <c r="T864" s="867"/>
      <c r="U864" s="867"/>
      <c r="V864" s="867"/>
      <c r="W864" s="867"/>
      <c r="X864" s="867"/>
      <c r="Y864" s="867"/>
      <c r="Z864" s="867"/>
      <c r="AA864" s="867"/>
      <c r="AB864" s="867"/>
      <c r="AC864" s="867"/>
      <c r="AD864" s="867"/>
      <c r="AE864" s="867"/>
      <c r="AF864" s="867"/>
      <c r="AG864" s="867"/>
      <c r="AH864" s="874"/>
    </row>
    <row r="865" ht="17.25" customHeight="1">
      <c r="A865" s="867"/>
      <c r="B865" s="867"/>
      <c r="C865" s="867"/>
      <c r="D865" s="867"/>
      <c r="E865" s="866"/>
      <c r="F865" s="866"/>
      <c r="G865" s="867"/>
      <c r="H865" s="867"/>
      <c r="I865" s="867"/>
      <c r="J865" s="867"/>
      <c r="K865" s="867"/>
      <c r="L865" s="867"/>
      <c r="M865" s="867"/>
      <c r="N865" s="866"/>
      <c r="O865" s="906"/>
      <c r="P865" s="906"/>
      <c r="Q865" s="867"/>
      <c r="R865" s="867"/>
      <c r="S865" s="867"/>
      <c r="T865" s="867"/>
      <c r="U865" s="867"/>
      <c r="V865" s="867"/>
      <c r="W865" s="867"/>
      <c r="X865" s="867"/>
      <c r="Y865" s="867"/>
      <c r="Z865" s="867"/>
      <c r="AA865" s="867"/>
      <c r="AB865" s="867"/>
      <c r="AC865" s="867"/>
      <c r="AD865" s="867"/>
      <c r="AE865" s="867"/>
      <c r="AF865" s="867"/>
      <c r="AG865" s="867"/>
      <c r="AH865" s="874"/>
    </row>
    <row r="866" ht="17.25" customHeight="1">
      <c r="A866" s="867"/>
      <c r="B866" s="867"/>
      <c r="C866" s="867"/>
      <c r="D866" s="867"/>
      <c r="E866" s="866"/>
      <c r="F866" s="866"/>
      <c r="G866" s="867"/>
      <c r="H866" s="867"/>
      <c r="I866" s="867"/>
      <c r="J866" s="867"/>
      <c r="K866" s="867"/>
      <c r="L866" s="867"/>
      <c r="M866" s="867"/>
      <c r="N866" s="866"/>
      <c r="O866" s="906"/>
      <c r="P866" s="906"/>
      <c r="Q866" s="867"/>
      <c r="R866" s="867"/>
      <c r="S866" s="867"/>
      <c r="T866" s="867"/>
      <c r="U866" s="867"/>
      <c r="V866" s="867"/>
      <c r="W866" s="867"/>
      <c r="X866" s="867"/>
      <c r="Y866" s="867"/>
      <c r="Z866" s="867"/>
      <c r="AA866" s="867"/>
      <c r="AB866" s="867"/>
      <c r="AC866" s="867"/>
      <c r="AD866" s="867"/>
      <c r="AE866" s="867"/>
      <c r="AF866" s="867"/>
      <c r="AG866" s="867"/>
      <c r="AH866" s="874"/>
    </row>
    <row r="867" ht="17.25" customHeight="1">
      <c r="A867" s="867"/>
      <c r="B867" s="867"/>
      <c r="C867" s="867"/>
      <c r="D867" s="867"/>
      <c r="E867" s="866"/>
      <c r="F867" s="866"/>
      <c r="G867" s="867"/>
      <c r="H867" s="867"/>
      <c r="I867" s="867"/>
      <c r="J867" s="867"/>
      <c r="K867" s="867"/>
      <c r="L867" s="867"/>
      <c r="M867" s="867"/>
      <c r="N867" s="866"/>
      <c r="O867" s="906"/>
      <c r="P867" s="906"/>
      <c r="Q867" s="867"/>
      <c r="R867" s="867"/>
      <c r="S867" s="867"/>
      <c r="T867" s="867"/>
      <c r="U867" s="867"/>
      <c r="V867" s="867"/>
      <c r="W867" s="867"/>
      <c r="X867" s="867"/>
      <c r="Y867" s="867"/>
      <c r="Z867" s="867"/>
      <c r="AA867" s="867"/>
      <c r="AB867" s="867"/>
      <c r="AC867" s="867"/>
      <c r="AD867" s="867"/>
      <c r="AE867" s="867"/>
      <c r="AF867" s="867"/>
      <c r="AG867" s="867"/>
      <c r="AH867" s="874"/>
    </row>
    <row r="868" ht="17.25" customHeight="1">
      <c r="A868" s="867"/>
      <c r="B868" s="867"/>
      <c r="C868" s="867"/>
      <c r="D868" s="867"/>
      <c r="E868" s="866"/>
      <c r="F868" s="866"/>
      <c r="G868" s="867"/>
      <c r="H868" s="867"/>
      <c r="I868" s="867"/>
      <c r="J868" s="867"/>
      <c r="K868" s="867"/>
      <c r="L868" s="867"/>
      <c r="M868" s="867"/>
      <c r="N868" s="866"/>
      <c r="O868" s="906"/>
      <c r="P868" s="906"/>
      <c r="Q868" s="867"/>
      <c r="R868" s="867"/>
      <c r="S868" s="867"/>
      <c r="T868" s="867"/>
      <c r="U868" s="867"/>
      <c r="V868" s="867"/>
      <c r="W868" s="867"/>
      <c r="X868" s="867"/>
      <c r="Y868" s="867"/>
      <c r="Z868" s="867"/>
      <c r="AA868" s="867"/>
      <c r="AB868" s="867"/>
      <c r="AC868" s="867"/>
      <c r="AD868" s="867"/>
      <c r="AE868" s="867"/>
      <c r="AF868" s="867"/>
      <c r="AG868" s="867"/>
      <c r="AH868" s="874"/>
    </row>
    <row r="869" ht="17.25" customHeight="1">
      <c r="A869" s="867"/>
      <c r="B869" s="867"/>
      <c r="C869" s="867"/>
      <c r="D869" s="867"/>
      <c r="E869" s="866"/>
      <c r="F869" s="866"/>
      <c r="G869" s="867"/>
      <c r="H869" s="867"/>
      <c r="I869" s="867"/>
      <c r="J869" s="867"/>
      <c r="K869" s="867"/>
      <c r="L869" s="867"/>
      <c r="M869" s="867"/>
      <c r="N869" s="866"/>
      <c r="O869" s="906"/>
      <c r="P869" s="906"/>
      <c r="Q869" s="867"/>
      <c r="R869" s="867"/>
      <c r="S869" s="867"/>
      <c r="T869" s="867"/>
      <c r="U869" s="867"/>
      <c r="V869" s="867"/>
      <c r="W869" s="867"/>
      <c r="X869" s="867"/>
      <c r="Y869" s="867"/>
      <c r="Z869" s="867"/>
      <c r="AA869" s="867"/>
      <c r="AB869" s="867"/>
      <c r="AC869" s="867"/>
      <c r="AD869" s="867"/>
      <c r="AE869" s="867"/>
      <c r="AF869" s="867"/>
      <c r="AG869" s="867"/>
      <c r="AH869" s="874"/>
    </row>
    <row r="870" ht="17.25" customHeight="1">
      <c r="A870" s="867"/>
      <c r="B870" s="867"/>
      <c r="C870" s="867"/>
      <c r="D870" s="867"/>
      <c r="E870" s="866"/>
      <c r="F870" s="866"/>
      <c r="G870" s="867"/>
      <c r="H870" s="867"/>
      <c r="I870" s="867"/>
      <c r="J870" s="867"/>
      <c r="K870" s="867"/>
      <c r="L870" s="867"/>
      <c r="M870" s="867"/>
      <c r="N870" s="866"/>
      <c r="O870" s="906"/>
      <c r="P870" s="906"/>
      <c r="Q870" s="867"/>
      <c r="R870" s="867"/>
      <c r="S870" s="867"/>
      <c r="T870" s="867"/>
      <c r="U870" s="867"/>
      <c r="V870" s="867"/>
      <c r="W870" s="867"/>
      <c r="X870" s="867"/>
      <c r="Y870" s="867"/>
      <c r="Z870" s="867"/>
      <c r="AA870" s="867"/>
      <c r="AB870" s="867"/>
      <c r="AC870" s="867"/>
      <c r="AD870" s="867"/>
      <c r="AE870" s="867"/>
      <c r="AF870" s="867"/>
      <c r="AG870" s="867"/>
      <c r="AH870" s="874"/>
    </row>
    <row r="871" ht="17.25" customHeight="1">
      <c r="A871" s="867"/>
      <c r="B871" s="867"/>
      <c r="C871" s="867"/>
      <c r="D871" s="867"/>
      <c r="E871" s="866"/>
      <c r="F871" s="866"/>
      <c r="G871" s="867"/>
      <c r="H871" s="867"/>
      <c r="I871" s="867"/>
      <c r="J871" s="867"/>
      <c r="K871" s="867"/>
      <c r="L871" s="867"/>
      <c r="M871" s="867"/>
      <c r="N871" s="866"/>
      <c r="O871" s="906"/>
      <c r="P871" s="906"/>
      <c r="Q871" s="867"/>
      <c r="R871" s="867"/>
      <c r="S871" s="867"/>
      <c r="T871" s="867"/>
      <c r="U871" s="867"/>
      <c r="V871" s="867"/>
      <c r="W871" s="867"/>
      <c r="X871" s="867"/>
      <c r="Y871" s="867"/>
      <c r="Z871" s="867"/>
      <c r="AA871" s="867"/>
      <c r="AB871" s="867"/>
      <c r="AC871" s="867"/>
      <c r="AD871" s="867"/>
      <c r="AE871" s="867"/>
      <c r="AF871" s="867"/>
      <c r="AG871" s="867"/>
      <c r="AH871" s="874"/>
    </row>
    <row r="872" ht="17.25" customHeight="1">
      <c r="A872" s="867"/>
      <c r="B872" s="867"/>
      <c r="C872" s="867"/>
      <c r="D872" s="867"/>
      <c r="E872" s="866"/>
      <c r="F872" s="866"/>
      <c r="G872" s="867"/>
      <c r="H872" s="867"/>
      <c r="I872" s="867"/>
      <c r="J872" s="867"/>
      <c r="K872" s="867"/>
      <c r="L872" s="867"/>
      <c r="M872" s="867"/>
      <c r="N872" s="866"/>
      <c r="O872" s="906"/>
      <c r="P872" s="906"/>
      <c r="Q872" s="867"/>
      <c r="R872" s="867"/>
      <c r="S872" s="867"/>
      <c r="T872" s="867"/>
      <c r="U872" s="867"/>
      <c r="V872" s="867"/>
      <c r="W872" s="867"/>
      <c r="X872" s="867"/>
      <c r="Y872" s="867"/>
      <c r="Z872" s="867"/>
      <c r="AA872" s="867"/>
      <c r="AB872" s="867"/>
      <c r="AC872" s="867"/>
      <c r="AD872" s="867"/>
      <c r="AE872" s="867"/>
      <c r="AF872" s="867"/>
      <c r="AG872" s="867"/>
      <c r="AH872" s="874"/>
    </row>
    <row r="873" ht="17.25" customHeight="1">
      <c r="A873" s="867"/>
      <c r="B873" s="867"/>
      <c r="C873" s="867"/>
      <c r="D873" s="867"/>
      <c r="E873" s="866"/>
      <c r="F873" s="866"/>
      <c r="G873" s="867"/>
      <c r="H873" s="867"/>
      <c r="I873" s="867"/>
      <c r="J873" s="867"/>
      <c r="K873" s="867"/>
      <c r="L873" s="867"/>
      <c r="M873" s="867"/>
      <c r="N873" s="866"/>
      <c r="O873" s="906"/>
      <c r="P873" s="906"/>
      <c r="Q873" s="867"/>
      <c r="R873" s="867"/>
      <c r="S873" s="867"/>
      <c r="T873" s="867"/>
      <c r="U873" s="867"/>
      <c r="V873" s="867"/>
      <c r="W873" s="867"/>
      <c r="X873" s="867"/>
      <c r="Y873" s="867"/>
      <c r="Z873" s="867"/>
      <c r="AA873" s="867"/>
      <c r="AB873" s="867"/>
      <c r="AC873" s="867"/>
      <c r="AD873" s="867"/>
      <c r="AE873" s="867"/>
      <c r="AF873" s="867"/>
      <c r="AG873" s="867"/>
      <c r="AH873" s="874"/>
    </row>
    <row r="874" ht="17.25" customHeight="1">
      <c r="A874" s="867"/>
      <c r="B874" s="867"/>
      <c r="C874" s="867"/>
      <c r="D874" s="867"/>
      <c r="E874" s="866"/>
      <c r="F874" s="866"/>
      <c r="G874" s="867"/>
      <c r="H874" s="867"/>
      <c r="I874" s="867"/>
      <c r="J874" s="867"/>
      <c r="K874" s="867"/>
      <c r="L874" s="867"/>
      <c r="M874" s="867"/>
      <c r="N874" s="866"/>
      <c r="O874" s="906"/>
      <c r="P874" s="906"/>
      <c r="Q874" s="867"/>
      <c r="R874" s="867"/>
      <c r="S874" s="867"/>
      <c r="T874" s="867"/>
      <c r="U874" s="867"/>
      <c r="V874" s="867"/>
      <c r="W874" s="867"/>
      <c r="X874" s="867"/>
      <c r="Y874" s="867"/>
      <c r="Z874" s="867"/>
      <c r="AA874" s="867"/>
      <c r="AB874" s="867"/>
      <c r="AC874" s="867"/>
      <c r="AD874" s="867"/>
      <c r="AE874" s="867"/>
      <c r="AF874" s="867"/>
      <c r="AG874" s="867"/>
      <c r="AH874" s="874"/>
    </row>
    <row r="875" ht="17.25" customHeight="1">
      <c r="A875" s="867"/>
      <c r="B875" s="867"/>
      <c r="C875" s="867"/>
      <c r="D875" s="867"/>
      <c r="E875" s="866"/>
      <c r="F875" s="866"/>
      <c r="G875" s="867"/>
      <c r="H875" s="867"/>
      <c r="I875" s="867"/>
      <c r="J875" s="867"/>
      <c r="K875" s="867"/>
      <c r="L875" s="867"/>
      <c r="M875" s="867"/>
      <c r="N875" s="866"/>
      <c r="O875" s="906"/>
      <c r="P875" s="906"/>
      <c r="Q875" s="867"/>
      <c r="R875" s="867"/>
      <c r="S875" s="867"/>
      <c r="T875" s="867"/>
      <c r="U875" s="867"/>
      <c r="V875" s="867"/>
      <c r="W875" s="867"/>
      <c r="X875" s="867"/>
      <c r="Y875" s="867"/>
      <c r="Z875" s="867"/>
      <c r="AA875" s="867"/>
      <c r="AB875" s="867"/>
      <c r="AC875" s="867"/>
      <c r="AD875" s="867"/>
      <c r="AE875" s="867"/>
      <c r="AF875" s="867"/>
      <c r="AG875" s="867"/>
      <c r="AH875" s="874"/>
    </row>
    <row r="876" ht="17.25" customHeight="1">
      <c r="A876" s="867"/>
      <c r="B876" s="867"/>
      <c r="C876" s="867"/>
      <c r="D876" s="867"/>
      <c r="E876" s="866"/>
      <c r="F876" s="866"/>
      <c r="G876" s="867"/>
      <c r="H876" s="867"/>
      <c r="I876" s="867"/>
      <c r="J876" s="867"/>
      <c r="K876" s="867"/>
      <c r="L876" s="867"/>
      <c r="M876" s="867"/>
      <c r="N876" s="866"/>
      <c r="O876" s="906"/>
      <c r="P876" s="906"/>
      <c r="Q876" s="867"/>
      <c r="R876" s="867"/>
      <c r="S876" s="867"/>
      <c r="T876" s="867"/>
      <c r="U876" s="867"/>
      <c r="V876" s="867"/>
      <c r="W876" s="867"/>
      <c r="X876" s="867"/>
      <c r="Y876" s="867"/>
      <c r="Z876" s="867"/>
      <c r="AA876" s="867"/>
      <c r="AB876" s="867"/>
      <c r="AC876" s="867"/>
      <c r="AD876" s="867"/>
      <c r="AE876" s="867"/>
      <c r="AF876" s="867"/>
      <c r="AG876" s="867"/>
      <c r="AH876" s="874"/>
    </row>
    <row r="877" ht="17.25" customHeight="1">
      <c r="A877" s="867"/>
      <c r="B877" s="867"/>
      <c r="C877" s="867"/>
      <c r="D877" s="867"/>
      <c r="E877" s="866"/>
      <c r="F877" s="866"/>
      <c r="G877" s="867"/>
      <c r="H877" s="867"/>
      <c r="I877" s="867"/>
      <c r="J877" s="867"/>
      <c r="K877" s="867"/>
      <c r="L877" s="867"/>
      <c r="M877" s="867"/>
      <c r="N877" s="866"/>
      <c r="O877" s="906"/>
      <c r="P877" s="906"/>
      <c r="Q877" s="867"/>
      <c r="R877" s="867"/>
      <c r="S877" s="867"/>
      <c r="T877" s="867"/>
      <c r="U877" s="867"/>
      <c r="V877" s="867"/>
      <c r="W877" s="867"/>
      <c r="X877" s="867"/>
      <c r="Y877" s="867"/>
      <c r="Z877" s="867"/>
      <c r="AA877" s="867"/>
      <c r="AB877" s="867"/>
      <c r="AC877" s="867"/>
      <c r="AD877" s="867"/>
      <c r="AE877" s="867"/>
      <c r="AF877" s="867"/>
      <c r="AG877" s="867"/>
      <c r="AH877" s="874"/>
    </row>
    <row r="878" ht="17.25" customHeight="1">
      <c r="A878" s="867"/>
      <c r="B878" s="867"/>
      <c r="C878" s="867"/>
      <c r="D878" s="867"/>
      <c r="E878" s="866"/>
      <c r="F878" s="866"/>
      <c r="G878" s="867"/>
      <c r="H878" s="867"/>
      <c r="I878" s="867"/>
      <c r="J878" s="867"/>
      <c r="K878" s="867"/>
      <c r="L878" s="867"/>
      <c r="M878" s="867"/>
      <c r="N878" s="866"/>
      <c r="O878" s="906"/>
      <c r="P878" s="906"/>
      <c r="Q878" s="867"/>
      <c r="R878" s="867"/>
      <c r="S878" s="867"/>
      <c r="T878" s="867"/>
      <c r="U878" s="867"/>
      <c r="V878" s="867"/>
      <c r="W878" s="867"/>
      <c r="X878" s="867"/>
      <c r="Y878" s="867"/>
      <c r="Z878" s="867"/>
      <c r="AA878" s="867"/>
      <c r="AB878" s="867"/>
      <c r="AC878" s="867"/>
      <c r="AD878" s="867"/>
      <c r="AE878" s="867"/>
      <c r="AF878" s="867"/>
      <c r="AG878" s="867"/>
      <c r="AH878" s="874"/>
    </row>
    <row r="879" ht="17.25" customHeight="1">
      <c r="A879" s="867"/>
      <c r="B879" s="867"/>
      <c r="C879" s="867"/>
      <c r="D879" s="867"/>
      <c r="E879" s="866"/>
      <c r="F879" s="866"/>
      <c r="G879" s="867"/>
      <c r="H879" s="867"/>
      <c r="I879" s="867"/>
      <c r="J879" s="867"/>
      <c r="K879" s="867"/>
      <c r="L879" s="867"/>
      <c r="M879" s="867"/>
      <c r="N879" s="866"/>
      <c r="O879" s="906"/>
      <c r="P879" s="906"/>
      <c r="Q879" s="867"/>
      <c r="R879" s="867"/>
      <c r="S879" s="867"/>
      <c r="T879" s="867"/>
      <c r="U879" s="867"/>
      <c r="V879" s="867"/>
      <c r="W879" s="867"/>
      <c r="X879" s="867"/>
      <c r="Y879" s="867"/>
      <c r="Z879" s="867"/>
      <c r="AA879" s="867"/>
      <c r="AB879" s="867"/>
      <c r="AC879" s="867"/>
      <c r="AD879" s="867"/>
      <c r="AE879" s="867"/>
      <c r="AF879" s="867"/>
      <c r="AG879" s="867"/>
      <c r="AH879" s="874"/>
    </row>
    <row r="880" ht="17.25" customHeight="1">
      <c r="A880" s="867"/>
      <c r="B880" s="867"/>
      <c r="C880" s="867"/>
      <c r="D880" s="867"/>
      <c r="E880" s="866"/>
      <c r="F880" s="866"/>
      <c r="G880" s="867"/>
      <c r="H880" s="867"/>
      <c r="I880" s="867"/>
      <c r="J880" s="867"/>
      <c r="K880" s="867"/>
      <c r="L880" s="867"/>
      <c r="M880" s="867"/>
      <c r="N880" s="866"/>
      <c r="O880" s="906"/>
      <c r="P880" s="906"/>
      <c r="Q880" s="867"/>
      <c r="R880" s="867"/>
      <c r="S880" s="867"/>
      <c r="T880" s="867"/>
      <c r="U880" s="867"/>
      <c r="V880" s="867"/>
      <c r="W880" s="867"/>
      <c r="X880" s="867"/>
      <c r="Y880" s="867"/>
      <c r="Z880" s="867"/>
      <c r="AA880" s="867"/>
      <c r="AB880" s="867"/>
      <c r="AC880" s="867"/>
      <c r="AD880" s="867"/>
      <c r="AE880" s="867"/>
      <c r="AF880" s="867"/>
      <c r="AG880" s="867"/>
      <c r="AH880" s="874"/>
    </row>
    <row r="881" ht="17.25" customHeight="1">
      <c r="A881" s="867"/>
      <c r="B881" s="867"/>
      <c r="C881" s="867"/>
      <c r="D881" s="867"/>
      <c r="E881" s="866"/>
      <c r="F881" s="866"/>
      <c r="G881" s="867"/>
      <c r="H881" s="867"/>
      <c r="I881" s="867"/>
      <c r="J881" s="867"/>
      <c r="K881" s="867"/>
      <c r="L881" s="867"/>
      <c r="M881" s="867"/>
      <c r="N881" s="866"/>
      <c r="O881" s="906"/>
      <c r="P881" s="906"/>
      <c r="Q881" s="867"/>
      <c r="R881" s="867"/>
      <c r="S881" s="867"/>
      <c r="T881" s="867"/>
      <c r="U881" s="867"/>
      <c r="V881" s="867"/>
      <c r="W881" s="867"/>
      <c r="X881" s="867"/>
      <c r="Y881" s="867"/>
      <c r="Z881" s="867"/>
      <c r="AA881" s="867"/>
      <c r="AB881" s="867"/>
      <c r="AC881" s="867"/>
      <c r="AD881" s="867"/>
      <c r="AE881" s="867"/>
      <c r="AF881" s="867"/>
      <c r="AG881" s="867"/>
      <c r="AH881" s="874"/>
    </row>
    <row r="882" ht="17.25" customHeight="1">
      <c r="A882" s="867"/>
      <c r="B882" s="867"/>
      <c r="C882" s="867"/>
      <c r="D882" s="867"/>
      <c r="E882" s="866"/>
      <c r="F882" s="866"/>
      <c r="G882" s="867"/>
      <c r="H882" s="867"/>
      <c r="I882" s="867"/>
      <c r="J882" s="867"/>
      <c r="K882" s="867"/>
      <c r="L882" s="867"/>
      <c r="M882" s="867"/>
      <c r="N882" s="866"/>
      <c r="O882" s="906"/>
      <c r="P882" s="906"/>
      <c r="Q882" s="867"/>
      <c r="R882" s="867"/>
      <c r="S882" s="867"/>
      <c r="T882" s="867"/>
      <c r="U882" s="867"/>
      <c r="V882" s="867"/>
      <c r="W882" s="867"/>
      <c r="X882" s="867"/>
      <c r="Y882" s="867"/>
      <c r="Z882" s="867"/>
      <c r="AA882" s="867"/>
      <c r="AB882" s="867"/>
      <c r="AC882" s="867"/>
      <c r="AD882" s="867"/>
      <c r="AE882" s="867"/>
      <c r="AF882" s="867"/>
      <c r="AG882" s="867"/>
      <c r="AH882" s="874"/>
    </row>
    <row r="883" ht="17.25" customHeight="1">
      <c r="A883" s="867"/>
      <c r="B883" s="867"/>
      <c r="C883" s="867"/>
      <c r="D883" s="867"/>
      <c r="E883" s="866"/>
      <c r="F883" s="866"/>
      <c r="G883" s="867"/>
      <c r="H883" s="867"/>
      <c r="I883" s="867"/>
      <c r="J883" s="867"/>
      <c r="K883" s="867"/>
      <c r="L883" s="867"/>
      <c r="M883" s="867"/>
      <c r="N883" s="866"/>
      <c r="O883" s="906"/>
      <c r="P883" s="906"/>
      <c r="Q883" s="867"/>
      <c r="R883" s="867"/>
      <c r="S883" s="867"/>
      <c r="T883" s="867"/>
      <c r="U883" s="867"/>
      <c r="V883" s="867"/>
      <c r="W883" s="867"/>
      <c r="X883" s="867"/>
      <c r="Y883" s="867"/>
      <c r="Z883" s="867"/>
      <c r="AA883" s="867"/>
      <c r="AB883" s="867"/>
      <c r="AC883" s="867"/>
      <c r="AD883" s="867"/>
      <c r="AE883" s="867"/>
      <c r="AF883" s="867"/>
      <c r="AG883" s="867"/>
      <c r="AH883" s="874"/>
    </row>
    <row r="884" ht="17.25" customHeight="1">
      <c r="A884" s="867"/>
      <c r="B884" s="867"/>
      <c r="C884" s="867"/>
      <c r="D884" s="867"/>
      <c r="E884" s="866"/>
      <c r="F884" s="866"/>
      <c r="G884" s="867"/>
      <c r="H884" s="867"/>
      <c r="I884" s="867"/>
      <c r="J884" s="867"/>
      <c r="K884" s="867"/>
      <c r="L884" s="867"/>
      <c r="M884" s="867"/>
      <c r="N884" s="866"/>
      <c r="O884" s="906"/>
      <c r="P884" s="906"/>
      <c r="Q884" s="867"/>
      <c r="R884" s="867"/>
      <c r="S884" s="867"/>
      <c r="T884" s="867"/>
      <c r="U884" s="867"/>
      <c r="V884" s="867"/>
      <c r="W884" s="867"/>
      <c r="X884" s="867"/>
      <c r="Y884" s="867"/>
      <c r="Z884" s="867"/>
      <c r="AA884" s="867"/>
      <c r="AB884" s="867"/>
      <c r="AC884" s="867"/>
      <c r="AD884" s="867"/>
      <c r="AE884" s="867"/>
      <c r="AF884" s="867"/>
      <c r="AG884" s="867"/>
      <c r="AH884" s="874"/>
    </row>
    <row r="885" ht="17.25" customHeight="1">
      <c r="A885" s="867"/>
      <c r="B885" s="867"/>
      <c r="C885" s="867"/>
      <c r="D885" s="867"/>
      <c r="E885" s="866"/>
      <c r="F885" s="866"/>
      <c r="G885" s="867"/>
      <c r="H885" s="867"/>
      <c r="I885" s="867"/>
      <c r="J885" s="867"/>
      <c r="K885" s="867"/>
      <c r="L885" s="867"/>
      <c r="M885" s="867"/>
      <c r="N885" s="866"/>
      <c r="O885" s="906"/>
      <c r="P885" s="906"/>
      <c r="Q885" s="867"/>
      <c r="R885" s="867"/>
      <c r="S885" s="867"/>
      <c r="T885" s="867"/>
      <c r="U885" s="867"/>
      <c r="V885" s="867"/>
      <c r="W885" s="867"/>
      <c r="X885" s="867"/>
      <c r="Y885" s="867"/>
      <c r="Z885" s="867"/>
      <c r="AA885" s="867"/>
      <c r="AB885" s="867"/>
      <c r="AC885" s="867"/>
      <c r="AD885" s="867"/>
      <c r="AE885" s="867"/>
      <c r="AF885" s="867"/>
      <c r="AG885" s="867"/>
      <c r="AH885" s="874"/>
    </row>
    <row r="886" ht="17.25" customHeight="1">
      <c r="A886" s="867"/>
      <c r="B886" s="867"/>
      <c r="C886" s="867"/>
      <c r="D886" s="867"/>
      <c r="E886" s="866"/>
      <c r="F886" s="866"/>
      <c r="G886" s="867"/>
      <c r="H886" s="867"/>
      <c r="I886" s="867"/>
      <c r="J886" s="867"/>
      <c r="K886" s="867"/>
      <c r="L886" s="867"/>
      <c r="M886" s="867"/>
      <c r="N886" s="866"/>
      <c r="O886" s="906"/>
      <c r="P886" s="906"/>
      <c r="Q886" s="867"/>
      <c r="R886" s="867"/>
      <c r="S886" s="867"/>
      <c r="T886" s="867"/>
      <c r="U886" s="867"/>
      <c r="V886" s="867"/>
      <c r="W886" s="867"/>
      <c r="X886" s="867"/>
      <c r="Y886" s="867"/>
      <c r="Z886" s="867"/>
      <c r="AA886" s="867"/>
      <c r="AB886" s="867"/>
      <c r="AC886" s="867"/>
      <c r="AD886" s="867"/>
      <c r="AE886" s="867"/>
      <c r="AF886" s="867"/>
      <c r="AG886" s="867"/>
      <c r="AH886" s="874"/>
    </row>
    <row r="887" ht="17.25" customHeight="1">
      <c r="A887" s="867"/>
      <c r="B887" s="867"/>
      <c r="C887" s="867"/>
      <c r="D887" s="867"/>
      <c r="E887" s="866"/>
      <c r="F887" s="866"/>
      <c r="G887" s="867"/>
      <c r="H887" s="867"/>
      <c r="I887" s="867"/>
      <c r="J887" s="867"/>
      <c r="K887" s="867"/>
      <c r="L887" s="867"/>
      <c r="M887" s="867"/>
      <c r="N887" s="866"/>
      <c r="O887" s="906"/>
      <c r="P887" s="906"/>
      <c r="Q887" s="867"/>
      <c r="R887" s="867"/>
      <c r="S887" s="867"/>
      <c r="T887" s="867"/>
      <c r="U887" s="867"/>
      <c r="V887" s="867"/>
      <c r="W887" s="867"/>
      <c r="X887" s="867"/>
      <c r="Y887" s="867"/>
      <c r="Z887" s="867"/>
      <c r="AA887" s="867"/>
      <c r="AB887" s="867"/>
      <c r="AC887" s="867"/>
      <c r="AD887" s="867"/>
      <c r="AE887" s="867"/>
      <c r="AF887" s="867"/>
      <c r="AG887" s="867"/>
      <c r="AH887" s="874"/>
    </row>
    <row r="888" ht="17.25" customHeight="1">
      <c r="A888" s="867"/>
      <c r="B888" s="867"/>
      <c r="C888" s="867"/>
      <c r="D888" s="867"/>
      <c r="E888" s="866"/>
      <c r="F888" s="866"/>
      <c r="G888" s="867"/>
      <c r="H888" s="867"/>
      <c r="I888" s="867"/>
      <c r="J888" s="867"/>
      <c r="K888" s="867"/>
      <c r="L888" s="867"/>
      <c r="M888" s="867"/>
      <c r="N888" s="866"/>
      <c r="O888" s="906"/>
      <c r="P888" s="906"/>
      <c r="Q888" s="867"/>
      <c r="R888" s="867"/>
      <c r="S888" s="867"/>
      <c r="T888" s="867"/>
      <c r="U888" s="867"/>
      <c r="V888" s="867"/>
      <c r="W888" s="867"/>
      <c r="X888" s="867"/>
      <c r="Y888" s="867"/>
      <c r="Z888" s="867"/>
      <c r="AA888" s="867"/>
      <c r="AB888" s="867"/>
      <c r="AC888" s="867"/>
      <c r="AD888" s="867"/>
      <c r="AE888" s="867"/>
      <c r="AF888" s="867"/>
      <c r="AG888" s="867"/>
      <c r="AH888" s="874"/>
    </row>
    <row r="889" ht="17.25" customHeight="1">
      <c r="A889" s="867"/>
      <c r="B889" s="867"/>
      <c r="C889" s="867"/>
      <c r="D889" s="867"/>
      <c r="E889" s="866"/>
      <c r="F889" s="866"/>
      <c r="G889" s="867"/>
      <c r="H889" s="867"/>
      <c r="I889" s="867"/>
      <c r="J889" s="867"/>
      <c r="K889" s="867"/>
      <c r="L889" s="867"/>
      <c r="M889" s="867"/>
      <c r="N889" s="866"/>
      <c r="O889" s="906"/>
      <c r="P889" s="906"/>
      <c r="Q889" s="867"/>
      <c r="R889" s="867"/>
      <c r="S889" s="867"/>
      <c r="T889" s="867"/>
      <c r="U889" s="867"/>
      <c r="V889" s="867"/>
      <c r="W889" s="867"/>
      <c r="X889" s="867"/>
      <c r="Y889" s="867"/>
      <c r="Z889" s="867"/>
      <c r="AA889" s="867"/>
      <c r="AB889" s="867"/>
      <c r="AC889" s="867"/>
      <c r="AD889" s="867"/>
      <c r="AE889" s="867"/>
      <c r="AF889" s="867"/>
      <c r="AG889" s="867"/>
      <c r="AH889" s="874"/>
    </row>
    <row r="890" ht="17.25" customHeight="1">
      <c r="A890" s="867"/>
      <c r="B890" s="867"/>
      <c r="C890" s="867"/>
      <c r="D890" s="867"/>
      <c r="E890" s="866"/>
      <c r="F890" s="866"/>
      <c r="G890" s="867"/>
      <c r="H890" s="867"/>
      <c r="I890" s="867"/>
      <c r="J890" s="867"/>
      <c r="K890" s="867"/>
      <c r="L890" s="867"/>
      <c r="M890" s="867"/>
      <c r="N890" s="866"/>
      <c r="O890" s="906"/>
      <c r="P890" s="906"/>
      <c r="Q890" s="867"/>
      <c r="R890" s="867"/>
      <c r="S890" s="867"/>
      <c r="T890" s="867"/>
      <c r="U890" s="867"/>
      <c r="V890" s="867"/>
      <c r="W890" s="867"/>
      <c r="X890" s="867"/>
      <c r="Y890" s="867"/>
      <c r="Z890" s="867"/>
      <c r="AA890" s="867"/>
      <c r="AB890" s="867"/>
      <c r="AC890" s="867"/>
      <c r="AD890" s="867"/>
      <c r="AE890" s="867"/>
      <c r="AF890" s="867"/>
      <c r="AG890" s="867"/>
      <c r="AH890" s="874"/>
    </row>
    <row r="891" ht="17.25" customHeight="1">
      <c r="A891" s="867"/>
      <c r="B891" s="867"/>
      <c r="C891" s="867"/>
      <c r="D891" s="867"/>
      <c r="E891" s="866"/>
      <c r="F891" s="866"/>
      <c r="G891" s="867"/>
      <c r="H891" s="867"/>
      <c r="I891" s="867"/>
      <c r="J891" s="867"/>
      <c r="K891" s="867"/>
      <c r="L891" s="867"/>
      <c r="M891" s="867"/>
      <c r="N891" s="866"/>
      <c r="O891" s="906"/>
      <c r="P891" s="906"/>
      <c r="Q891" s="867"/>
      <c r="R891" s="867"/>
      <c r="S891" s="867"/>
      <c r="T891" s="867"/>
      <c r="U891" s="867"/>
      <c r="V891" s="867"/>
      <c r="W891" s="867"/>
      <c r="X891" s="867"/>
      <c r="Y891" s="867"/>
      <c r="Z891" s="867"/>
      <c r="AA891" s="867"/>
      <c r="AB891" s="867"/>
      <c r="AC891" s="867"/>
      <c r="AD891" s="867"/>
      <c r="AE891" s="867"/>
      <c r="AF891" s="867"/>
      <c r="AG891" s="867"/>
      <c r="AH891" s="874"/>
    </row>
    <row r="892" ht="17.25" customHeight="1">
      <c r="A892" s="867"/>
      <c r="B892" s="867"/>
      <c r="C892" s="867"/>
      <c r="D892" s="867"/>
      <c r="E892" s="866"/>
      <c r="F892" s="866"/>
      <c r="G892" s="867"/>
      <c r="H892" s="867"/>
      <c r="I892" s="867"/>
      <c r="J892" s="867"/>
      <c r="K892" s="867"/>
      <c r="L892" s="867"/>
      <c r="M892" s="867"/>
      <c r="N892" s="866"/>
      <c r="O892" s="906"/>
      <c r="P892" s="906"/>
      <c r="Q892" s="867"/>
      <c r="R892" s="867"/>
      <c r="S892" s="867"/>
      <c r="T892" s="867"/>
      <c r="U892" s="867"/>
      <c r="V892" s="867"/>
      <c r="W892" s="867"/>
      <c r="X892" s="867"/>
      <c r="Y892" s="867"/>
      <c r="Z892" s="867"/>
      <c r="AA892" s="867"/>
      <c r="AB892" s="867"/>
      <c r="AC892" s="867"/>
      <c r="AD892" s="867"/>
      <c r="AE892" s="867"/>
      <c r="AF892" s="867"/>
      <c r="AG892" s="867"/>
      <c r="AH892" s="874"/>
    </row>
    <row r="893" ht="17.25" customHeight="1">
      <c r="A893" s="867"/>
      <c r="B893" s="867"/>
      <c r="C893" s="867"/>
      <c r="D893" s="867"/>
      <c r="E893" s="866"/>
      <c r="F893" s="866"/>
      <c r="G893" s="867"/>
      <c r="H893" s="867"/>
      <c r="I893" s="867"/>
      <c r="J893" s="867"/>
      <c r="K893" s="867"/>
      <c r="L893" s="867"/>
      <c r="M893" s="867"/>
      <c r="N893" s="866"/>
      <c r="O893" s="906"/>
      <c r="P893" s="906"/>
      <c r="Q893" s="867"/>
      <c r="R893" s="867"/>
      <c r="S893" s="867"/>
      <c r="T893" s="867"/>
      <c r="U893" s="867"/>
      <c r="V893" s="867"/>
      <c r="W893" s="867"/>
      <c r="X893" s="867"/>
      <c r="Y893" s="867"/>
      <c r="Z893" s="867"/>
      <c r="AA893" s="867"/>
      <c r="AB893" s="867"/>
      <c r="AC893" s="867"/>
      <c r="AD893" s="867"/>
      <c r="AE893" s="867"/>
      <c r="AF893" s="867"/>
      <c r="AG893" s="867"/>
      <c r="AH893" s="874"/>
    </row>
    <row r="894" ht="17.25" customHeight="1">
      <c r="A894" s="867"/>
      <c r="B894" s="867"/>
      <c r="C894" s="867"/>
      <c r="D894" s="867"/>
      <c r="E894" s="866"/>
      <c r="F894" s="866"/>
      <c r="G894" s="867"/>
      <c r="H894" s="867"/>
      <c r="I894" s="867"/>
      <c r="J894" s="867"/>
      <c r="K894" s="867"/>
      <c r="L894" s="867"/>
      <c r="M894" s="867"/>
      <c r="N894" s="866"/>
      <c r="O894" s="906"/>
      <c r="P894" s="906"/>
      <c r="Q894" s="867"/>
      <c r="R894" s="867"/>
      <c r="S894" s="867"/>
      <c r="T894" s="867"/>
      <c r="U894" s="867"/>
      <c r="V894" s="867"/>
      <c r="W894" s="867"/>
      <c r="X894" s="867"/>
      <c r="Y894" s="867"/>
      <c r="Z894" s="867"/>
      <c r="AA894" s="867"/>
      <c r="AB894" s="867"/>
      <c r="AC894" s="867"/>
      <c r="AD894" s="867"/>
      <c r="AE894" s="867"/>
      <c r="AF894" s="867"/>
      <c r="AG894" s="867"/>
      <c r="AH894" s="874"/>
    </row>
    <row r="895" ht="17.25" customHeight="1">
      <c r="A895" s="867"/>
      <c r="B895" s="867"/>
      <c r="C895" s="867"/>
      <c r="D895" s="867"/>
      <c r="E895" s="866"/>
      <c r="F895" s="866"/>
      <c r="G895" s="867"/>
      <c r="H895" s="867"/>
      <c r="I895" s="867"/>
      <c r="J895" s="867"/>
      <c r="K895" s="867"/>
      <c r="L895" s="867"/>
      <c r="M895" s="867"/>
      <c r="N895" s="866"/>
      <c r="O895" s="906"/>
      <c r="P895" s="906"/>
      <c r="Q895" s="867"/>
      <c r="R895" s="867"/>
      <c r="S895" s="867"/>
      <c r="T895" s="867"/>
      <c r="U895" s="867"/>
      <c r="V895" s="867"/>
      <c r="W895" s="867"/>
      <c r="X895" s="867"/>
      <c r="Y895" s="867"/>
      <c r="Z895" s="867"/>
      <c r="AA895" s="867"/>
      <c r="AB895" s="867"/>
      <c r="AC895" s="867"/>
      <c r="AD895" s="867"/>
      <c r="AE895" s="867"/>
      <c r="AF895" s="867"/>
      <c r="AG895" s="867"/>
      <c r="AH895" s="874"/>
    </row>
    <row r="896" ht="17.25" customHeight="1">
      <c r="A896" s="867"/>
      <c r="B896" s="867"/>
      <c r="C896" s="867"/>
      <c r="D896" s="867"/>
      <c r="E896" s="866"/>
      <c r="F896" s="866"/>
      <c r="G896" s="867"/>
      <c r="H896" s="867"/>
      <c r="I896" s="867"/>
      <c r="J896" s="867"/>
      <c r="K896" s="867"/>
      <c r="L896" s="867"/>
      <c r="M896" s="867"/>
      <c r="N896" s="866"/>
      <c r="O896" s="906"/>
      <c r="P896" s="906"/>
      <c r="Q896" s="867"/>
      <c r="R896" s="867"/>
      <c r="S896" s="867"/>
      <c r="T896" s="867"/>
      <c r="U896" s="867"/>
      <c r="V896" s="867"/>
      <c r="W896" s="867"/>
      <c r="X896" s="867"/>
      <c r="Y896" s="867"/>
      <c r="Z896" s="867"/>
      <c r="AA896" s="867"/>
      <c r="AB896" s="867"/>
      <c r="AC896" s="867"/>
      <c r="AD896" s="867"/>
      <c r="AE896" s="867"/>
      <c r="AF896" s="867"/>
      <c r="AG896" s="867"/>
      <c r="AH896" s="874"/>
    </row>
    <row r="897" ht="17.25" customHeight="1">
      <c r="A897" s="867"/>
      <c r="B897" s="867"/>
      <c r="C897" s="867"/>
      <c r="D897" s="867"/>
      <c r="E897" s="866"/>
      <c r="F897" s="866"/>
      <c r="G897" s="867"/>
      <c r="H897" s="867"/>
      <c r="I897" s="867"/>
      <c r="J897" s="867"/>
      <c r="K897" s="867"/>
      <c r="L897" s="867"/>
      <c r="M897" s="867"/>
      <c r="N897" s="866"/>
      <c r="O897" s="906"/>
      <c r="P897" s="906"/>
      <c r="Q897" s="867"/>
      <c r="R897" s="867"/>
      <c r="S897" s="867"/>
      <c r="T897" s="867"/>
      <c r="U897" s="867"/>
      <c r="V897" s="867"/>
      <c r="W897" s="867"/>
      <c r="X897" s="867"/>
      <c r="Y897" s="867"/>
      <c r="Z897" s="867"/>
      <c r="AA897" s="867"/>
      <c r="AB897" s="867"/>
      <c r="AC897" s="867"/>
      <c r="AD897" s="867"/>
      <c r="AE897" s="867"/>
      <c r="AF897" s="867"/>
      <c r="AG897" s="867"/>
      <c r="AH897" s="874"/>
    </row>
    <row r="898" ht="17.25" customHeight="1">
      <c r="A898" s="867"/>
      <c r="B898" s="867"/>
      <c r="C898" s="867"/>
      <c r="D898" s="867"/>
      <c r="E898" s="866"/>
      <c r="F898" s="866"/>
      <c r="G898" s="867"/>
      <c r="H898" s="867"/>
      <c r="I898" s="867"/>
      <c r="J898" s="867"/>
      <c r="K898" s="867"/>
      <c r="L898" s="867"/>
      <c r="M898" s="867"/>
      <c r="N898" s="866"/>
      <c r="O898" s="906"/>
      <c r="P898" s="906"/>
      <c r="Q898" s="867"/>
      <c r="R898" s="867"/>
      <c r="S898" s="867"/>
      <c r="T898" s="867"/>
      <c r="U898" s="867"/>
      <c r="V898" s="867"/>
      <c r="W898" s="867"/>
      <c r="X898" s="867"/>
      <c r="Y898" s="867"/>
      <c r="Z898" s="867"/>
      <c r="AA898" s="867"/>
      <c r="AB898" s="867"/>
      <c r="AC898" s="867"/>
      <c r="AD898" s="867"/>
      <c r="AE898" s="867"/>
      <c r="AF898" s="867"/>
      <c r="AG898" s="867"/>
      <c r="AH898" s="874"/>
    </row>
    <row r="899" ht="17.25" customHeight="1">
      <c r="A899" s="867"/>
      <c r="B899" s="867"/>
      <c r="C899" s="867"/>
      <c r="D899" s="867"/>
      <c r="E899" s="866"/>
      <c r="F899" s="866"/>
      <c r="G899" s="867"/>
      <c r="H899" s="867"/>
      <c r="I899" s="867"/>
      <c r="J899" s="867"/>
      <c r="K899" s="867"/>
      <c r="L899" s="867"/>
      <c r="M899" s="867"/>
      <c r="N899" s="866"/>
      <c r="O899" s="906"/>
      <c r="P899" s="906"/>
      <c r="Q899" s="867"/>
      <c r="R899" s="867"/>
      <c r="S899" s="867"/>
      <c r="T899" s="867"/>
      <c r="U899" s="867"/>
      <c r="V899" s="867"/>
      <c r="W899" s="867"/>
      <c r="X899" s="867"/>
      <c r="Y899" s="867"/>
      <c r="Z899" s="867"/>
      <c r="AA899" s="867"/>
      <c r="AB899" s="867"/>
      <c r="AC899" s="867"/>
      <c r="AD899" s="867"/>
      <c r="AE899" s="867"/>
      <c r="AF899" s="867"/>
      <c r="AG899" s="867"/>
      <c r="AH899" s="874"/>
    </row>
    <row r="900" ht="17.25" customHeight="1">
      <c r="A900" s="867"/>
      <c r="B900" s="867"/>
      <c r="C900" s="867"/>
      <c r="D900" s="867"/>
      <c r="E900" s="866"/>
      <c r="F900" s="866"/>
      <c r="G900" s="867"/>
      <c r="H900" s="867"/>
      <c r="I900" s="867"/>
      <c r="J900" s="867"/>
      <c r="K900" s="867"/>
      <c r="L900" s="867"/>
      <c r="M900" s="867"/>
      <c r="N900" s="866"/>
      <c r="O900" s="906"/>
      <c r="P900" s="906"/>
      <c r="Q900" s="867"/>
      <c r="R900" s="867"/>
      <c r="S900" s="867"/>
      <c r="T900" s="867"/>
      <c r="U900" s="867"/>
      <c r="V900" s="867"/>
      <c r="W900" s="867"/>
      <c r="X900" s="867"/>
      <c r="Y900" s="867"/>
      <c r="Z900" s="867"/>
      <c r="AA900" s="867"/>
      <c r="AB900" s="867"/>
      <c r="AC900" s="867"/>
      <c r="AD900" s="867"/>
      <c r="AE900" s="867"/>
      <c r="AF900" s="867"/>
      <c r="AG900" s="867"/>
      <c r="AH900" s="874"/>
    </row>
    <row r="901" ht="17.25" customHeight="1">
      <c r="A901" s="867"/>
      <c r="B901" s="867"/>
      <c r="C901" s="867"/>
      <c r="D901" s="867"/>
      <c r="E901" s="866"/>
      <c r="F901" s="866"/>
      <c r="G901" s="867"/>
      <c r="H901" s="867"/>
      <c r="I901" s="867"/>
      <c r="J901" s="867"/>
      <c r="K901" s="867"/>
      <c r="L901" s="867"/>
      <c r="M901" s="867"/>
      <c r="N901" s="866"/>
      <c r="O901" s="906"/>
      <c r="P901" s="906"/>
      <c r="Q901" s="867"/>
      <c r="R901" s="867"/>
      <c r="S901" s="867"/>
      <c r="T901" s="867"/>
      <c r="U901" s="867"/>
      <c r="V901" s="867"/>
      <c r="W901" s="867"/>
      <c r="X901" s="867"/>
      <c r="Y901" s="867"/>
      <c r="Z901" s="867"/>
      <c r="AA901" s="867"/>
      <c r="AB901" s="867"/>
      <c r="AC901" s="867"/>
      <c r="AD901" s="867"/>
      <c r="AE901" s="867"/>
      <c r="AF901" s="867"/>
      <c r="AG901" s="867"/>
      <c r="AH901" s="874"/>
    </row>
    <row r="902" ht="17.25" customHeight="1">
      <c r="A902" s="867"/>
      <c r="B902" s="867"/>
      <c r="C902" s="867"/>
      <c r="D902" s="867"/>
      <c r="E902" s="866"/>
      <c r="F902" s="866"/>
      <c r="G902" s="867"/>
      <c r="H902" s="867"/>
      <c r="I902" s="867"/>
      <c r="J902" s="867"/>
      <c r="K902" s="867"/>
      <c r="L902" s="867"/>
      <c r="M902" s="867"/>
      <c r="N902" s="866"/>
      <c r="O902" s="906"/>
      <c r="P902" s="906"/>
      <c r="Q902" s="867"/>
      <c r="R902" s="867"/>
      <c r="S902" s="867"/>
      <c r="T902" s="867"/>
      <c r="U902" s="867"/>
      <c r="V902" s="867"/>
      <c r="W902" s="867"/>
      <c r="X902" s="867"/>
      <c r="Y902" s="867"/>
      <c r="Z902" s="867"/>
      <c r="AA902" s="867"/>
      <c r="AB902" s="867"/>
      <c r="AC902" s="867"/>
      <c r="AD902" s="867"/>
      <c r="AE902" s="867"/>
      <c r="AF902" s="867"/>
      <c r="AG902" s="867"/>
      <c r="AH902" s="874"/>
    </row>
    <row r="903" ht="17.25" customHeight="1">
      <c r="A903" s="867"/>
      <c r="B903" s="867"/>
      <c r="C903" s="867"/>
      <c r="D903" s="867"/>
      <c r="E903" s="866"/>
      <c r="F903" s="866"/>
      <c r="G903" s="867"/>
      <c r="H903" s="867"/>
      <c r="I903" s="867"/>
      <c r="J903" s="867"/>
      <c r="K903" s="867"/>
      <c r="L903" s="867"/>
      <c r="M903" s="867"/>
      <c r="N903" s="866"/>
      <c r="O903" s="906"/>
      <c r="P903" s="906"/>
      <c r="Q903" s="867"/>
      <c r="R903" s="867"/>
      <c r="S903" s="867"/>
      <c r="T903" s="867"/>
      <c r="U903" s="867"/>
      <c r="V903" s="867"/>
      <c r="W903" s="867"/>
      <c r="X903" s="867"/>
      <c r="Y903" s="867"/>
      <c r="Z903" s="867"/>
      <c r="AA903" s="867"/>
      <c r="AB903" s="867"/>
      <c r="AC903" s="867"/>
      <c r="AD903" s="867"/>
      <c r="AE903" s="867"/>
      <c r="AF903" s="867"/>
      <c r="AG903" s="867"/>
      <c r="AH903" s="874"/>
    </row>
    <row r="904" ht="17.25" customHeight="1">
      <c r="A904" s="867"/>
      <c r="B904" s="867"/>
      <c r="C904" s="867"/>
      <c r="D904" s="867"/>
      <c r="E904" s="866"/>
      <c r="F904" s="866"/>
      <c r="G904" s="867"/>
      <c r="H904" s="867"/>
      <c r="I904" s="867"/>
      <c r="J904" s="867"/>
      <c r="K904" s="867"/>
      <c r="L904" s="867"/>
      <c r="M904" s="867"/>
      <c r="N904" s="866"/>
      <c r="O904" s="906"/>
      <c r="P904" s="906"/>
      <c r="Q904" s="867"/>
      <c r="R904" s="867"/>
      <c r="S904" s="867"/>
      <c r="T904" s="867"/>
      <c r="U904" s="867"/>
      <c r="V904" s="867"/>
      <c r="W904" s="867"/>
      <c r="X904" s="867"/>
      <c r="Y904" s="867"/>
      <c r="Z904" s="867"/>
      <c r="AA904" s="867"/>
      <c r="AB904" s="867"/>
      <c r="AC904" s="867"/>
      <c r="AD904" s="867"/>
      <c r="AE904" s="867"/>
      <c r="AF904" s="867"/>
      <c r="AG904" s="867"/>
      <c r="AH904" s="874"/>
    </row>
    <row r="905" ht="17.25" customHeight="1">
      <c r="A905" s="867"/>
      <c r="B905" s="867"/>
      <c r="C905" s="867"/>
      <c r="D905" s="867"/>
      <c r="E905" s="866"/>
      <c r="F905" s="866"/>
      <c r="G905" s="867"/>
      <c r="H905" s="867"/>
      <c r="I905" s="867"/>
      <c r="J905" s="867"/>
      <c r="K905" s="867"/>
      <c r="L905" s="867"/>
      <c r="M905" s="867"/>
      <c r="N905" s="866"/>
      <c r="O905" s="906"/>
      <c r="P905" s="906"/>
      <c r="Q905" s="867"/>
      <c r="R905" s="867"/>
      <c r="S905" s="867"/>
      <c r="T905" s="867"/>
      <c r="U905" s="867"/>
      <c r="V905" s="867"/>
      <c r="W905" s="867"/>
      <c r="X905" s="867"/>
      <c r="Y905" s="867"/>
      <c r="Z905" s="867"/>
      <c r="AA905" s="867"/>
      <c r="AB905" s="867"/>
      <c r="AC905" s="867"/>
      <c r="AD905" s="867"/>
      <c r="AE905" s="867"/>
      <c r="AF905" s="867"/>
      <c r="AG905" s="867"/>
      <c r="AH905" s="874"/>
    </row>
    <row r="906" ht="17.25" customHeight="1">
      <c r="A906" s="867"/>
      <c r="B906" s="867"/>
      <c r="C906" s="867"/>
      <c r="D906" s="867"/>
      <c r="E906" s="866"/>
      <c r="F906" s="866"/>
      <c r="G906" s="867"/>
      <c r="H906" s="867"/>
      <c r="I906" s="867"/>
      <c r="J906" s="867"/>
      <c r="K906" s="867"/>
      <c r="L906" s="867"/>
      <c r="M906" s="867"/>
      <c r="N906" s="866"/>
      <c r="O906" s="906"/>
      <c r="P906" s="906"/>
      <c r="Q906" s="867"/>
      <c r="R906" s="867"/>
      <c r="S906" s="867"/>
      <c r="T906" s="867"/>
      <c r="U906" s="867"/>
      <c r="V906" s="867"/>
      <c r="W906" s="867"/>
      <c r="X906" s="867"/>
      <c r="Y906" s="867"/>
      <c r="Z906" s="867"/>
      <c r="AA906" s="867"/>
      <c r="AB906" s="867"/>
      <c r="AC906" s="867"/>
      <c r="AD906" s="867"/>
      <c r="AE906" s="867"/>
      <c r="AF906" s="867"/>
      <c r="AG906" s="867"/>
      <c r="AH906" s="874"/>
    </row>
    <row r="907" ht="17.25" customHeight="1">
      <c r="A907" s="867"/>
      <c r="B907" s="867"/>
      <c r="C907" s="867"/>
      <c r="D907" s="867"/>
      <c r="E907" s="866"/>
      <c r="F907" s="866"/>
      <c r="G907" s="867"/>
      <c r="H907" s="867"/>
      <c r="I907" s="867"/>
      <c r="J907" s="867"/>
      <c r="K907" s="867"/>
      <c r="L907" s="867"/>
      <c r="M907" s="867"/>
      <c r="N907" s="866"/>
      <c r="O907" s="906"/>
      <c r="P907" s="906"/>
      <c r="Q907" s="867"/>
      <c r="R907" s="867"/>
      <c r="S907" s="867"/>
      <c r="T907" s="867"/>
      <c r="U907" s="867"/>
      <c r="V907" s="867"/>
      <c r="W907" s="867"/>
      <c r="X907" s="867"/>
      <c r="Y907" s="867"/>
      <c r="Z907" s="867"/>
      <c r="AA907" s="867"/>
      <c r="AB907" s="867"/>
      <c r="AC907" s="867"/>
      <c r="AD907" s="867"/>
      <c r="AE907" s="867"/>
      <c r="AF907" s="867"/>
      <c r="AG907" s="867"/>
      <c r="AH907" s="874"/>
    </row>
    <row r="908" ht="17.25" customHeight="1">
      <c r="A908" s="867"/>
      <c r="B908" s="867"/>
      <c r="C908" s="867"/>
      <c r="D908" s="867"/>
      <c r="E908" s="866"/>
      <c r="F908" s="866"/>
      <c r="G908" s="867"/>
      <c r="H908" s="867"/>
      <c r="I908" s="867"/>
      <c r="J908" s="867"/>
      <c r="K908" s="867"/>
      <c r="L908" s="867"/>
      <c r="M908" s="867"/>
      <c r="N908" s="866"/>
      <c r="O908" s="906"/>
      <c r="P908" s="906"/>
      <c r="Q908" s="867"/>
      <c r="R908" s="867"/>
      <c r="S908" s="867"/>
      <c r="T908" s="867"/>
      <c r="U908" s="867"/>
      <c r="V908" s="867"/>
      <c r="W908" s="867"/>
      <c r="X908" s="867"/>
      <c r="Y908" s="867"/>
      <c r="Z908" s="867"/>
      <c r="AA908" s="867"/>
      <c r="AB908" s="867"/>
      <c r="AC908" s="867"/>
      <c r="AD908" s="867"/>
      <c r="AE908" s="867"/>
      <c r="AF908" s="867"/>
      <c r="AG908" s="867"/>
      <c r="AH908" s="874"/>
    </row>
    <row r="909" ht="17.25" customHeight="1">
      <c r="A909" s="867"/>
      <c r="B909" s="867"/>
      <c r="C909" s="867"/>
      <c r="D909" s="867"/>
      <c r="E909" s="866"/>
      <c r="F909" s="866"/>
      <c r="G909" s="867"/>
      <c r="H909" s="867"/>
      <c r="I909" s="867"/>
      <c r="J909" s="867"/>
      <c r="K909" s="867"/>
      <c r="L909" s="867"/>
      <c r="M909" s="867"/>
      <c r="N909" s="866"/>
      <c r="O909" s="906"/>
      <c r="P909" s="906"/>
      <c r="Q909" s="867"/>
      <c r="R909" s="867"/>
      <c r="S909" s="867"/>
      <c r="T909" s="867"/>
      <c r="U909" s="867"/>
      <c r="V909" s="867"/>
      <c r="W909" s="867"/>
      <c r="X909" s="867"/>
      <c r="Y909" s="867"/>
      <c r="Z909" s="867"/>
      <c r="AA909" s="867"/>
      <c r="AB909" s="867"/>
      <c r="AC909" s="867"/>
      <c r="AD909" s="867"/>
      <c r="AE909" s="867"/>
      <c r="AF909" s="867"/>
      <c r="AG909" s="867"/>
      <c r="AH909" s="874"/>
    </row>
    <row r="910" ht="17.25" customHeight="1">
      <c r="A910" s="867"/>
      <c r="B910" s="867"/>
      <c r="C910" s="867"/>
      <c r="D910" s="867"/>
      <c r="E910" s="866"/>
      <c r="F910" s="866"/>
      <c r="G910" s="867"/>
      <c r="H910" s="867"/>
      <c r="I910" s="867"/>
      <c r="J910" s="867"/>
      <c r="K910" s="867"/>
      <c r="L910" s="867"/>
      <c r="M910" s="867"/>
      <c r="N910" s="866"/>
      <c r="O910" s="906"/>
      <c r="P910" s="906"/>
      <c r="Q910" s="867"/>
      <c r="R910" s="867"/>
      <c r="S910" s="867"/>
      <c r="T910" s="867"/>
      <c r="U910" s="867"/>
      <c r="V910" s="867"/>
      <c r="W910" s="867"/>
      <c r="X910" s="867"/>
      <c r="Y910" s="867"/>
      <c r="Z910" s="867"/>
      <c r="AA910" s="867"/>
      <c r="AB910" s="867"/>
      <c r="AC910" s="867"/>
      <c r="AD910" s="867"/>
      <c r="AE910" s="867"/>
      <c r="AF910" s="867"/>
      <c r="AG910" s="867"/>
      <c r="AH910" s="874"/>
    </row>
    <row r="911" ht="17.25" customHeight="1">
      <c r="A911" s="867"/>
      <c r="B911" s="867"/>
      <c r="C911" s="867"/>
      <c r="D911" s="867"/>
      <c r="E911" s="866"/>
      <c r="F911" s="866"/>
      <c r="G911" s="867"/>
      <c r="H911" s="867"/>
      <c r="I911" s="867"/>
      <c r="J911" s="867"/>
      <c r="K911" s="867"/>
      <c r="L911" s="867"/>
      <c r="M911" s="867"/>
      <c r="N911" s="866"/>
      <c r="O911" s="906"/>
      <c r="P911" s="906"/>
      <c r="Q911" s="867"/>
      <c r="R911" s="867"/>
      <c r="S911" s="867"/>
      <c r="T911" s="867"/>
      <c r="U911" s="867"/>
      <c r="V911" s="867"/>
      <c r="W911" s="867"/>
      <c r="X911" s="867"/>
      <c r="Y911" s="867"/>
      <c r="Z911" s="867"/>
      <c r="AA911" s="867"/>
      <c r="AB911" s="867"/>
      <c r="AC911" s="867"/>
      <c r="AD911" s="867"/>
      <c r="AE911" s="867"/>
      <c r="AF911" s="867"/>
      <c r="AG911" s="867"/>
      <c r="AH911" s="874"/>
    </row>
    <row r="912" ht="17.25" customHeight="1">
      <c r="A912" s="867"/>
      <c r="B912" s="867"/>
      <c r="C912" s="867"/>
      <c r="D912" s="867"/>
      <c r="E912" s="866"/>
      <c r="F912" s="866"/>
      <c r="G912" s="867"/>
      <c r="H912" s="867"/>
      <c r="I912" s="867"/>
      <c r="J912" s="867"/>
      <c r="K912" s="867"/>
      <c r="L912" s="867"/>
      <c r="M912" s="867"/>
      <c r="N912" s="866"/>
      <c r="O912" s="906"/>
      <c r="P912" s="906"/>
      <c r="Q912" s="867"/>
      <c r="R912" s="867"/>
      <c r="S912" s="867"/>
      <c r="T912" s="867"/>
      <c r="U912" s="867"/>
      <c r="V912" s="867"/>
      <c r="W912" s="867"/>
      <c r="X912" s="867"/>
      <c r="Y912" s="867"/>
      <c r="Z912" s="867"/>
      <c r="AA912" s="867"/>
      <c r="AB912" s="867"/>
      <c r="AC912" s="867"/>
      <c r="AD912" s="867"/>
      <c r="AE912" s="867"/>
      <c r="AF912" s="867"/>
      <c r="AG912" s="867"/>
      <c r="AH912" s="874"/>
    </row>
    <row r="913" ht="17.25" customHeight="1">
      <c r="A913" s="867"/>
      <c r="B913" s="867"/>
      <c r="C913" s="867"/>
      <c r="D913" s="867"/>
      <c r="E913" s="866"/>
      <c r="F913" s="866"/>
      <c r="G913" s="867"/>
      <c r="H913" s="867"/>
      <c r="I913" s="867"/>
      <c r="J913" s="867"/>
      <c r="K913" s="867"/>
      <c r="L913" s="867"/>
      <c r="M913" s="867"/>
      <c r="N913" s="866"/>
      <c r="O913" s="906"/>
      <c r="P913" s="906"/>
      <c r="Q913" s="867"/>
      <c r="R913" s="867"/>
      <c r="S913" s="867"/>
      <c r="T913" s="867"/>
      <c r="U913" s="867"/>
      <c r="V913" s="867"/>
      <c r="W913" s="867"/>
      <c r="X913" s="867"/>
      <c r="Y913" s="867"/>
      <c r="Z913" s="867"/>
      <c r="AA913" s="867"/>
      <c r="AB913" s="867"/>
      <c r="AC913" s="867"/>
      <c r="AD913" s="867"/>
      <c r="AE913" s="867"/>
      <c r="AF913" s="867"/>
      <c r="AG913" s="867"/>
      <c r="AH913" s="874"/>
    </row>
    <row r="914" ht="17.25" customHeight="1">
      <c r="A914" s="867"/>
      <c r="B914" s="867"/>
      <c r="C914" s="867"/>
      <c r="D914" s="867"/>
      <c r="E914" s="866"/>
      <c r="F914" s="866"/>
      <c r="G914" s="867"/>
      <c r="H914" s="867"/>
      <c r="I914" s="867"/>
      <c r="J914" s="867"/>
      <c r="K914" s="867"/>
      <c r="L914" s="867"/>
      <c r="M914" s="867"/>
      <c r="N914" s="866"/>
      <c r="O914" s="906"/>
      <c r="P914" s="906"/>
      <c r="Q914" s="867"/>
      <c r="R914" s="867"/>
      <c r="S914" s="867"/>
      <c r="T914" s="867"/>
      <c r="U914" s="867"/>
      <c r="V914" s="867"/>
      <c r="W914" s="867"/>
      <c r="X914" s="867"/>
      <c r="Y914" s="867"/>
      <c r="Z914" s="867"/>
      <c r="AA914" s="867"/>
      <c r="AB914" s="867"/>
      <c r="AC914" s="867"/>
      <c r="AD914" s="867"/>
      <c r="AE914" s="867"/>
      <c r="AF914" s="867"/>
      <c r="AG914" s="867"/>
      <c r="AH914" s="874"/>
    </row>
    <row r="915" ht="17.25" customHeight="1">
      <c r="A915" s="867"/>
      <c r="B915" s="867"/>
      <c r="C915" s="867"/>
      <c r="D915" s="867"/>
      <c r="E915" s="866"/>
      <c r="F915" s="866"/>
      <c r="G915" s="867"/>
      <c r="H915" s="867"/>
      <c r="I915" s="867"/>
      <c r="J915" s="867"/>
      <c r="K915" s="867"/>
      <c r="L915" s="867"/>
      <c r="M915" s="867"/>
      <c r="N915" s="866"/>
      <c r="O915" s="906"/>
      <c r="P915" s="906"/>
      <c r="Q915" s="867"/>
      <c r="R915" s="867"/>
      <c r="S915" s="867"/>
      <c r="T915" s="867"/>
      <c r="U915" s="867"/>
      <c r="V915" s="867"/>
      <c r="W915" s="867"/>
      <c r="X915" s="867"/>
      <c r="Y915" s="867"/>
      <c r="Z915" s="867"/>
      <c r="AA915" s="867"/>
      <c r="AB915" s="867"/>
      <c r="AC915" s="867"/>
      <c r="AD915" s="867"/>
      <c r="AE915" s="867"/>
      <c r="AF915" s="867"/>
      <c r="AG915" s="867"/>
      <c r="AH915" s="874"/>
    </row>
    <row r="916" ht="17.25" customHeight="1">
      <c r="A916" s="867"/>
      <c r="B916" s="867"/>
      <c r="C916" s="867"/>
      <c r="D916" s="867"/>
      <c r="E916" s="866"/>
      <c r="F916" s="866"/>
      <c r="G916" s="867"/>
      <c r="H916" s="867"/>
      <c r="I916" s="867"/>
      <c r="J916" s="867"/>
      <c r="K916" s="867"/>
      <c r="L916" s="867"/>
      <c r="M916" s="867"/>
      <c r="N916" s="866"/>
      <c r="O916" s="906"/>
      <c r="P916" s="906"/>
      <c r="Q916" s="867"/>
      <c r="R916" s="867"/>
      <c r="S916" s="867"/>
      <c r="T916" s="867"/>
      <c r="U916" s="867"/>
      <c r="V916" s="867"/>
      <c r="W916" s="867"/>
      <c r="X916" s="867"/>
      <c r="Y916" s="867"/>
      <c r="Z916" s="867"/>
      <c r="AA916" s="867"/>
      <c r="AB916" s="867"/>
      <c r="AC916" s="867"/>
      <c r="AD916" s="867"/>
      <c r="AE916" s="867"/>
      <c r="AF916" s="867"/>
      <c r="AG916" s="867"/>
      <c r="AH916" s="874"/>
    </row>
    <row r="917" ht="17.25" customHeight="1">
      <c r="A917" s="867"/>
      <c r="B917" s="867"/>
      <c r="C917" s="867"/>
      <c r="D917" s="867"/>
      <c r="E917" s="866"/>
      <c r="F917" s="866"/>
      <c r="G917" s="867"/>
      <c r="H917" s="867"/>
      <c r="I917" s="867"/>
      <c r="J917" s="867"/>
      <c r="K917" s="867"/>
      <c r="L917" s="867"/>
      <c r="M917" s="867"/>
      <c r="N917" s="866"/>
      <c r="O917" s="906"/>
      <c r="P917" s="906"/>
      <c r="Q917" s="867"/>
      <c r="R917" s="867"/>
      <c r="S917" s="867"/>
      <c r="T917" s="867"/>
      <c r="U917" s="867"/>
      <c r="V917" s="867"/>
      <c r="W917" s="867"/>
      <c r="X917" s="867"/>
      <c r="Y917" s="867"/>
      <c r="Z917" s="867"/>
      <c r="AA917" s="867"/>
      <c r="AB917" s="867"/>
      <c r="AC917" s="867"/>
      <c r="AD917" s="867"/>
      <c r="AE917" s="867"/>
      <c r="AF917" s="867"/>
      <c r="AG917" s="867"/>
      <c r="AH917" s="874"/>
    </row>
    <row r="918" ht="17.25" customHeight="1">
      <c r="A918" s="867"/>
      <c r="B918" s="867"/>
      <c r="C918" s="867"/>
      <c r="D918" s="867"/>
      <c r="E918" s="866"/>
      <c r="F918" s="866"/>
      <c r="G918" s="867"/>
      <c r="H918" s="867"/>
      <c r="I918" s="867"/>
      <c r="J918" s="867"/>
      <c r="K918" s="867"/>
      <c r="L918" s="867"/>
      <c r="M918" s="867"/>
      <c r="N918" s="866"/>
      <c r="O918" s="906"/>
      <c r="P918" s="906"/>
      <c r="Q918" s="867"/>
      <c r="R918" s="867"/>
      <c r="S918" s="867"/>
      <c r="T918" s="867"/>
      <c r="U918" s="867"/>
      <c r="V918" s="867"/>
      <c r="W918" s="867"/>
      <c r="X918" s="867"/>
      <c r="Y918" s="867"/>
      <c r="Z918" s="867"/>
      <c r="AA918" s="867"/>
      <c r="AB918" s="867"/>
      <c r="AC918" s="867"/>
      <c r="AD918" s="867"/>
      <c r="AE918" s="867"/>
      <c r="AF918" s="867"/>
      <c r="AG918" s="867"/>
      <c r="AH918" s="874"/>
    </row>
    <row r="919" ht="17.25" customHeight="1">
      <c r="A919" s="867"/>
      <c r="B919" s="867"/>
      <c r="C919" s="867"/>
      <c r="D919" s="867"/>
      <c r="E919" s="866"/>
      <c r="F919" s="866"/>
      <c r="G919" s="867"/>
      <c r="H919" s="867"/>
      <c r="I919" s="867"/>
      <c r="J919" s="867"/>
      <c r="K919" s="867"/>
      <c r="L919" s="867"/>
      <c r="M919" s="867"/>
      <c r="N919" s="866"/>
      <c r="O919" s="906"/>
      <c r="P919" s="906"/>
      <c r="Q919" s="867"/>
      <c r="R919" s="867"/>
      <c r="S919" s="867"/>
      <c r="T919" s="867"/>
      <c r="U919" s="867"/>
      <c r="V919" s="867"/>
      <c r="W919" s="867"/>
      <c r="X919" s="867"/>
      <c r="Y919" s="867"/>
      <c r="Z919" s="867"/>
      <c r="AA919" s="867"/>
      <c r="AB919" s="867"/>
      <c r="AC919" s="867"/>
      <c r="AD919" s="867"/>
      <c r="AE919" s="867"/>
      <c r="AF919" s="867"/>
      <c r="AG919" s="867"/>
      <c r="AH919" s="874"/>
    </row>
    <row r="920" ht="17.25" customHeight="1">
      <c r="A920" s="867"/>
      <c r="B920" s="867"/>
      <c r="C920" s="867"/>
      <c r="D920" s="867"/>
      <c r="E920" s="866"/>
      <c r="F920" s="866"/>
      <c r="G920" s="867"/>
      <c r="H920" s="867"/>
      <c r="I920" s="867"/>
      <c r="J920" s="867"/>
      <c r="K920" s="867"/>
      <c r="L920" s="867"/>
      <c r="M920" s="867"/>
      <c r="N920" s="866"/>
      <c r="O920" s="906"/>
      <c r="P920" s="906"/>
      <c r="Q920" s="867"/>
      <c r="R920" s="867"/>
      <c r="S920" s="867"/>
      <c r="T920" s="867"/>
      <c r="U920" s="867"/>
      <c r="V920" s="867"/>
      <c r="W920" s="867"/>
      <c r="X920" s="867"/>
      <c r="Y920" s="867"/>
      <c r="Z920" s="867"/>
      <c r="AA920" s="867"/>
      <c r="AB920" s="867"/>
      <c r="AC920" s="867"/>
      <c r="AD920" s="867"/>
      <c r="AE920" s="867"/>
      <c r="AF920" s="867"/>
      <c r="AG920" s="867"/>
      <c r="AH920" s="874"/>
    </row>
    <row r="921" ht="17.25" customHeight="1">
      <c r="A921" s="867"/>
      <c r="B921" s="867"/>
      <c r="C921" s="867"/>
      <c r="D921" s="867"/>
      <c r="E921" s="866"/>
      <c r="F921" s="866"/>
      <c r="G921" s="867"/>
      <c r="H921" s="867"/>
      <c r="I921" s="867"/>
      <c r="J921" s="867"/>
      <c r="K921" s="867"/>
      <c r="L921" s="867"/>
      <c r="M921" s="867"/>
      <c r="N921" s="866"/>
      <c r="O921" s="906"/>
      <c r="P921" s="906"/>
      <c r="Q921" s="867"/>
      <c r="R921" s="867"/>
      <c r="S921" s="867"/>
      <c r="T921" s="867"/>
      <c r="U921" s="867"/>
      <c r="V921" s="867"/>
      <c r="W921" s="867"/>
      <c r="X921" s="867"/>
      <c r="Y921" s="867"/>
      <c r="Z921" s="867"/>
      <c r="AA921" s="867"/>
      <c r="AB921" s="867"/>
      <c r="AC921" s="867"/>
      <c r="AD921" s="867"/>
      <c r="AE921" s="867"/>
      <c r="AF921" s="867"/>
      <c r="AG921" s="867"/>
      <c r="AH921" s="874"/>
    </row>
    <row r="922" ht="17.25" customHeight="1">
      <c r="A922" s="867"/>
      <c r="B922" s="867"/>
      <c r="C922" s="867"/>
      <c r="D922" s="867"/>
      <c r="E922" s="866"/>
      <c r="F922" s="866"/>
      <c r="G922" s="867"/>
      <c r="H922" s="867"/>
      <c r="I922" s="867"/>
      <c r="J922" s="867"/>
      <c r="K922" s="867"/>
      <c r="L922" s="867"/>
      <c r="M922" s="867"/>
      <c r="N922" s="866"/>
      <c r="O922" s="906"/>
      <c r="P922" s="906"/>
      <c r="Q922" s="867"/>
      <c r="R922" s="867"/>
      <c r="S922" s="867"/>
      <c r="T922" s="867"/>
      <c r="U922" s="867"/>
      <c r="V922" s="867"/>
      <c r="W922" s="867"/>
      <c r="X922" s="867"/>
      <c r="Y922" s="867"/>
      <c r="Z922" s="867"/>
      <c r="AA922" s="867"/>
      <c r="AB922" s="867"/>
      <c r="AC922" s="867"/>
      <c r="AD922" s="867"/>
      <c r="AE922" s="867"/>
      <c r="AF922" s="867"/>
      <c r="AG922" s="867"/>
      <c r="AH922" s="874"/>
    </row>
    <row r="923" ht="17.25" customHeight="1">
      <c r="A923" s="867"/>
      <c r="B923" s="867"/>
      <c r="C923" s="867"/>
      <c r="D923" s="867"/>
      <c r="E923" s="866"/>
      <c r="F923" s="866"/>
      <c r="G923" s="867"/>
      <c r="H923" s="867"/>
      <c r="I923" s="867"/>
      <c r="J923" s="867"/>
      <c r="K923" s="867"/>
      <c r="L923" s="867"/>
      <c r="M923" s="867"/>
      <c r="N923" s="866"/>
      <c r="O923" s="906"/>
      <c r="P923" s="906"/>
      <c r="Q923" s="867"/>
      <c r="R923" s="867"/>
      <c r="S923" s="867"/>
      <c r="T923" s="867"/>
      <c r="U923" s="867"/>
      <c r="V923" s="867"/>
      <c r="W923" s="867"/>
      <c r="X923" s="867"/>
      <c r="Y923" s="867"/>
      <c r="Z923" s="867"/>
      <c r="AA923" s="867"/>
      <c r="AB923" s="867"/>
      <c r="AC923" s="867"/>
      <c r="AD923" s="867"/>
      <c r="AE923" s="867"/>
      <c r="AF923" s="867"/>
      <c r="AG923" s="867"/>
      <c r="AH923" s="874"/>
    </row>
    <row r="924" ht="17.25" customHeight="1">
      <c r="A924" s="867"/>
      <c r="B924" s="867"/>
      <c r="C924" s="867"/>
      <c r="D924" s="867"/>
      <c r="E924" s="866"/>
      <c r="F924" s="866"/>
      <c r="G924" s="867"/>
      <c r="H924" s="867"/>
      <c r="I924" s="867"/>
      <c r="J924" s="867"/>
      <c r="K924" s="867"/>
      <c r="L924" s="867"/>
      <c r="M924" s="867"/>
      <c r="N924" s="866"/>
      <c r="O924" s="906"/>
      <c r="P924" s="906"/>
      <c r="Q924" s="867"/>
      <c r="R924" s="867"/>
      <c r="S924" s="867"/>
      <c r="T924" s="867"/>
      <c r="U924" s="867"/>
      <c r="V924" s="867"/>
      <c r="W924" s="867"/>
      <c r="X924" s="867"/>
      <c r="Y924" s="867"/>
      <c r="Z924" s="867"/>
      <c r="AA924" s="867"/>
      <c r="AB924" s="867"/>
      <c r="AC924" s="867"/>
      <c r="AD924" s="867"/>
      <c r="AE924" s="867"/>
      <c r="AF924" s="867"/>
      <c r="AG924" s="867"/>
      <c r="AH924" s="874"/>
    </row>
    <row r="925" ht="17.25" customHeight="1">
      <c r="A925" s="867"/>
      <c r="B925" s="867"/>
      <c r="C925" s="867"/>
      <c r="D925" s="867"/>
      <c r="E925" s="866"/>
      <c r="F925" s="866"/>
      <c r="G925" s="867"/>
      <c r="H925" s="867"/>
      <c r="I925" s="867"/>
      <c r="J925" s="867"/>
      <c r="K925" s="867"/>
      <c r="L925" s="867"/>
      <c r="M925" s="867"/>
      <c r="N925" s="866"/>
      <c r="O925" s="906"/>
      <c r="P925" s="906"/>
      <c r="Q925" s="867"/>
      <c r="R925" s="867"/>
      <c r="S925" s="867"/>
      <c r="T925" s="867"/>
      <c r="U925" s="867"/>
      <c r="V925" s="867"/>
      <c r="W925" s="867"/>
      <c r="X925" s="867"/>
      <c r="Y925" s="867"/>
      <c r="Z925" s="867"/>
      <c r="AA925" s="867"/>
      <c r="AB925" s="867"/>
      <c r="AC925" s="867"/>
      <c r="AD925" s="867"/>
      <c r="AE925" s="867"/>
      <c r="AF925" s="867"/>
      <c r="AG925" s="867"/>
      <c r="AH925" s="874"/>
    </row>
    <row r="926" ht="17.25" customHeight="1">
      <c r="A926" s="867"/>
      <c r="B926" s="867"/>
      <c r="C926" s="867"/>
      <c r="D926" s="867"/>
      <c r="E926" s="866"/>
      <c r="F926" s="866"/>
      <c r="G926" s="867"/>
      <c r="H926" s="867"/>
      <c r="I926" s="867"/>
      <c r="J926" s="867"/>
      <c r="K926" s="867"/>
      <c r="L926" s="867"/>
      <c r="M926" s="867"/>
      <c r="N926" s="866"/>
      <c r="O926" s="906"/>
      <c r="P926" s="906"/>
      <c r="Q926" s="867"/>
      <c r="R926" s="867"/>
      <c r="S926" s="867"/>
      <c r="T926" s="867"/>
      <c r="U926" s="867"/>
      <c r="V926" s="867"/>
      <c r="W926" s="867"/>
      <c r="X926" s="867"/>
      <c r="Y926" s="867"/>
      <c r="Z926" s="867"/>
      <c r="AA926" s="867"/>
      <c r="AB926" s="867"/>
      <c r="AC926" s="867"/>
      <c r="AD926" s="867"/>
      <c r="AE926" s="867"/>
      <c r="AF926" s="867"/>
      <c r="AG926" s="867"/>
      <c r="AH926" s="874"/>
    </row>
    <row r="927" ht="17.25" customHeight="1">
      <c r="A927" s="867"/>
      <c r="B927" s="867"/>
      <c r="C927" s="867"/>
      <c r="D927" s="867"/>
      <c r="E927" s="866"/>
      <c r="F927" s="866"/>
      <c r="G927" s="867"/>
      <c r="H927" s="867"/>
      <c r="I927" s="867"/>
      <c r="J927" s="867"/>
      <c r="K927" s="867"/>
      <c r="L927" s="867"/>
      <c r="M927" s="867"/>
      <c r="N927" s="866"/>
      <c r="O927" s="906"/>
      <c r="P927" s="906"/>
      <c r="Q927" s="867"/>
      <c r="R927" s="867"/>
      <c r="S927" s="867"/>
      <c r="T927" s="867"/>
      <c r="U927" s="867"/>
      <c r="V927" s="867"/>
      <c r="W927" s="867"/>
      <c r="X927" s="867"/>
      <c r="Y927" s="867"/>
      <c r="Z927" s="867"/>
      <c r="AA927" s="867"/>
      <c r="AB927" s="867"/>
      <c r="AC927" s="867"/>
      <c r="AD927" s="867"/>
      <c r="AE927" s="867"/>
      <c r="AF927" s="867"/>
      <c r="AG927" s="867"/>
      <c r="AH927" s="874"/>
    </row>
    <row r="928" ht="17.25" customHeight="1">
      <c r="A928" s="867"/>
      <c r="B928" s="867"/>
      <c r="C928" s="867"/>
      <c r="D928" s="867"/>
      <c r="E928" s="866"/>
      <c r="F928" s="866"/>
      <c r="G928" s="867"/>
      <c r="H928" s="867"/>
      <c r="I928" s="867"/>
      <c r="J928" s="867"/>
      <c r="K928" s="867"/>
      <c r="L928" s="867"/>
      <c r="M928" s="867"/>
      <c r="N928" s="866"/>
      <c r="O928" s="906"/>
      <c r="P928" s="906"/>
      <c r="Q928" s="867"/>
      <c r="R928" s="867"/>
      <c r="S928" s="867"/>
      <c r="T928" s="867"/>
      <c r="U928" s="867"/>
      <c r="V928" s="867"/>
      <c r="W928" s="867"/>
      <c r="X928" s="867"/>
      <c r="Y928" s="867"/>
      <c r="Z928" s="867"/>
      <c r="AA928" s="867"/>
      <c r="AB928" s="867"/>
      <c r="AC928" s="867"/>
      <c r="AD928" s="867"/>
      <c r="AE928" s="867"/>
      <c r="AF928" s="867"/>
      <c r="AG928" s="867"/>
      <c r="AH928" s="874"/>
    </row>
    <row r="929" ht="17.25" customHeight="1">
      <c r="A929" s="867"/>
      <c r="B929" s="867"/>
      <c r="C929" s="867"/>
      <c r="D929" s="867"/>
      <c r="E929" s="866"/>
      <c r="F929" s="866"/>
      <c r="G929" s="867"/>
      <c r="H929" s="867"/>
      <c r="I929" s="867"/>
      <c r="J929" s="867"/>
      <c r="K929" s="867"/>
      <c r="L929" s="867"/>
      <c r="M929" s="867"/>
      <c r="N929" s="866"/>
      <c r="O929" s="906"/>
      <c r="P929" s="906"/>
      <c r="Q929" s="867"/>
      <c r="R929" s="867"/>
      <c r="S929" s="867"/>
      <c r="T929" s="867"/>
      <c r="U929" s="867"/>
      <c r="V929" s="867"/>
      <c r="W929" s="867"/>
      <c r="X929" s="867"/>
      <c r="Y929" s="867"/>
      <c r="Z929" s="867"/>
      <c r="AA929" s="867"/>
      <c r="AB929" s="867"/>
      <c r="AC929" s="867"/>
      <c r="AD929" s="867"/>
      <c r="AE929" s="867"/>
      <c r="AF929" s="867"/>
      <c r="AG929" s="867"/>
      <c r="AH929" s="874"/>
    </row>
    <row r="930" ht="17.25" customHeight="1">
      <c r="A930" s="867"/>
      <c r="B930" s="867"/>
      <c r="C930" s="867"/>
      <c r="D930" s="867"/>
      <c r="E930" s="866"/>
      <c r="F930" s="866"/>
      <c r="G930" s="867"/>
      <c r="H930" s="867"/>
      <c r="I930" s="867"/>
      <c r="J930" s="867"/>
      <c r="K930" s="867"/>
      <c r="L930" s="867"/>
      <c r="M930" s="867"/>
      <c r="N930" s="866"/>
      <c r="O930" s="906"/>
      <c r="P930" s="906"/>
      <c r="Q930" s="867"/>
      <c r="R930" s="867"/>
      <c r="S930" s="867"/>
      <c r="T930" s="867"/>
      <c r="U930" s="867"/>
      <c r="V930" s="867"/>
      <c r="W930" s="867"/>
      <c r="X930" s="867"/>
      <c r="Y930" s="867"/>
      <c r="Z930" s="867"/>
      <c r="AA930" s="867"/>
      <c r="AB930" s="867"/>
      <c r="AC930" s="867"/>
      <c r="AD930" s="867"/>
      <c r="AE930" s="867"/>
      <c r="AF930" s="867"/>
      <c r="AG930" s="867"/>
      <c r="AH930" s="874"/>
    </row>
    <row r="931" ht="17.25" customHeight="1">
      <c r="A931" s="867"/>
      <c r="B931" s="867"/>
      <c r="C931" s="867"/>
      <c r="D931" s="867"/>
      <c r="E931" s="866"/>
      <c r="F931" s="866"/>
      <c r="G931" s="867"/>
      <c r="H931" s="867"/>
      <c r="I931" s="867"/>
      <c r="J931" s="867"/>
      <c r="K931" s="867"/>
      <c r="L931" s="867"/>
      <c r="M931" s="867"/>
      <c r="N931" s="866"/>
      <c r="O931" s="906"/>
      <c r="P931" s="906"/>
      <c r="Q931" s="867"/>
      <c r="R931" s="867"/>
      <c r="S931" s="867"/>
      <c r="T931" s="867"/>
      <c r="U931" s="867"/>
      <c r="V931" s="867"/>
      <c r="W931" s="867"/>
      <c r="X931" s="867"/>
      <c r="Y931" s="867"/>
      <c r="Z931" s="867"/>
      <c r="AA931" s="867"/>
      <c r="AB931" s="867"/>
      <c r="AC931" s="867"/>
      <c r="AD931" s="867"/>
      <c r="AE931" s="867"/>
      <c r="AF931" s="867"/>
      <c r="AG931" s="867"/>
      <c r="AH931" s="874"/>
    </row>
    <row r="932" ht="17.25" customHeight="1">
      <c r="A932" s="867"/>
      <c r="B932" s="867"/>
      <c r="C932" s="867"/>
      <c r="D932" s="867"/>
      <c r="E932" s="866"/>
      <c r="F932" s="866"/>
      <c r="G932" s="867"/>
      <c r="H932" s="867"/>
      <c r="I932" s="867"/>
      <c r="J932" s="867"/>
      <c r="K932" s="867"/>
      <c r="L932" s="867"/>
      <c r="M932" s="867"/>
      <c r="N932" s="866"/>
      <c r="O932" s="906"/>
      <c r="P932" s="906"/>
      <c r="Q932" s="867"/>
      <c r="R932" s="867"/>
      <c r="S932" s="867"/>
      <c r="T932" s="867"/>
      <c r="U932" s="867"/>
      <c r="V932" s="867"/>
      <c r="W932" s="867"/>
      <c r="X932" s="867"/>
      <c r="Y932" s="867"/>
      <c r="Z932" s="867"/>
      <c r="AA932" s="867"/>
      <c r="AB932" s="867"/>
      <c r="AC932" s="867"/>
      <c r="AD932" s="867"/>
      <c r="AE932" s="867"/>
      <c r="AF932" s="867"/>
      <c r="AG932" s="867"/>
      <c r="AH932" s="874"/>
    </row>
    <row r="933" ht="17.25" customHeight="1">
      <c r="A933" s="867"/>
      <c r="B933" s="867"/>
      <c r="C933" s="867"/>
      <c r="D933" s="867"/>
      <c r="E933" s="866"/>
      <c r="F933" s="866"/>
      <c r="G933" s="867"/>
      <c r="H933" s="867"/>
      <c r="I933" s="867"/>
      <c r="J933" s="867"/>
      <c r="K933" s="867"/>
      <c r="L933" s="867"/>
      <c r="M933" s="867"/>
      <c r="N933" s="866"/>
      <c r="O933" s="906"/>
      <c r="P933" s="906"/>
      <c r="Q933" s="867"/>
      <c r="R933" s="867"/>
      <c r="S933" s="867"/>
      <c r="T933" s="867"/>
      <c r="U933" s="867"/>
      <c r="V933" s="867"/>
      <c r="W933" s="867"/>
      <c r="X933" s="867"/>
      <c r="Y933" s="867"/>
      <c r="Z933" s="867"/>
      <c r="AA933" s="867"/>
      <c r="AB933" s="867"/>
      <c r="AC933" s="867"/>
      <c r="AD933" s="867"/>
      <c r="AE933" s="867"/>
      <c r="AF933" s="867"/>
      <c r="AG933" s="867"/>
      <c r="AH933" s="874"/>
    </row>
    <row r="934" ht="17.25" customHeight="1">
      <c r="A934" s="867"/>
      <c r="B934" s="867"/>
      <c r="C934" s="867"/>
      <c r="D934" s="867"/>
      <c r="E934" s="866"/>
      <c r="F934" s="866"/>
      <c r="G934" s="867"/>
      <c r="H934" s="867"/>
      <c r="I934" s="867"/>
      <c r="J934" s="867"/>
      <c r="K934" s="867"/>
      <c r="L934" s="867"/>
      <c r="M934" s="867"/>
      <c r="N934" s="866"/>
      <c r="O934" s="906"/>
      <c r="P934" s="906"/>
      <c r="Q934" s="867"/>
      <c r="R934" s="867"/>
      <c r="S934" s="867"/>
      <c r="T934" s="867"/>
      <c r="U934" s="867"/>
      <c r="V934" s="867"/>
      <c r="W934" s="867"/>
      <c r="X934" s="867"/>
      <c r="Y934" s="867"/>
      <c r="Z934" s="867"/>
      <c r="AA934" s="867"/>
      <c r="AB934" s="867"/>
      <c r="AC934" s="867"/>
      <c r="AD934" s="867"/>
      <c r="AE934" s="867"/>
      <c r="AF934" s="867"/>
      <c r="AG934" s="867"/>
      <c r="AH934" s="874"/>
    </row>
    <row r="935" ht="17.25" customHeight="1">
      <c r="A935" s="867"/>
      <c r="B935" s="867"/>
      <c r="C935" s="867"/>
      <c r="D935" s="867"/>
      <c r="E935" s="866"/>
      <c r="F935" s="866"/>
      <c r="G935" s="867"/>
      <c r="H935" s="867"/>
      <c r="I935" s="867"/>
      <c r="J935" s="867"/>
      <c r="K935" s="867"/>
      <c r="L935" s="867"/>
      <c r="M935" s="867"/>
      <c r="N935" s="866"/>
      <c r="O935" s="906"/>
      <c r="P935" s="906"/>
      <c r="Q935" s="867"/>
      <c r="R935" s="867"/>
      <c r="S935" s="867"/>
      <c r="T935" s="867"/>
      <c r="U935" s="867"/>
      <c r="V935" s="867"/>
      <c r="W935" s="867"/>
      <c r="X935" s="867"/>
      <c r="Y935" s="867"/>
      <c r="Z935" s="867"/>
      <c r="AA935" s="867"/>
      <c r="AB935" s="867"/>
      <c r="AC935" s="867"/>
      <c r="AD935" s="867"/>
      <c r="AE935" s="867"/>
      <c r="AF935" s="867"/>
      <c r="AG935" s="867"/>
      <c r="AH935" s="874"/>
    </row>
    <row r="936" ht="17.25" customHeight="1">
      <c r="A936" s="867"/>
      <c r="B936" s="867"/>
      <c r="C936" s="867"/>
      <c r="D936" s="867"/>
      <c r="E936" s="866"/>
      <c r="F936" s="866"/>
      <c r="G936" s="867"/>
      <c r="H936" s="867"/>
      <c r="I936" s="867"/>
      <c r="J936" s="867"/>
      <c r="K936" s="867"/>
      <c r="L936" s="867"/>
      <c r="M936" s="867"/>
      <c r="N936" s="866"/>
      <c r="O936" s="906"/>
      <c r="P936" s="906"/>
      <c r="Q936" s="867"/>
      <c r="R936" s="867"/>
      <c r="S936" s="867"/>
      <c r="T936" s="867"/>
      <c r="U936" s="867"/>
      <c r="V936" s="867"/>
      <c r="W936" s="867"/>
      <c r="X936" s="867"/>
      <c r="Y936" s="867"/>
      <c r="Z936" s="867"/>
      <c r="AA936" s="867"/>
      <c r="AB936" s="867"/>
      <c r="AC936" s="867"/>
      <c r="AD936" s="867"/>
      <c r="AE936" s="867"/>
      <c r="AF936" s="867"/>
      <c r="AG936" s="867"/>
      <c r="AH936" s="874"/>
    </row>
    <row r="937" ht="17.25" customHeight="1">
      <c r="A937" s="867"/>
      <c r="B937" s="867"/>
      <c r="C937" s="867"/>
      <c r="D937" s="867"/>
      <c r="E937" s="866"/>
      <c r="F937" s="866"/>
      <c r="G937" s="867"/>
      <c r="H937" s="867"/>
      <c r="I937" s="867"/>
      <c r="J937" s="867"/>
      <c r="K937" s="867"/>
      <c r="L937" s="867"/>
      <c r="M937" s="867"/>
      <c r="N937" s="866"/>
      <c r="O937" s="906"/>
      <c r="P937" s="906"/>
      <c r="Q937" s="867"/>
      <c r="R937" s="867"/>
      <c r="S937" s="867"/>
      <c r="T937" s="867"/>
      <c r="U937" s="867"/>
      <c r="V937" s="867"/>
      <c r="W937" s="867"/>
      <c r="X937" s="867"/>
      <c r="Y937" s="867"/>
      <c r="Z937" s="867"/>
      <c r="AA937" s="867"/>
      <c r="AB937" s="867"/>
      <c r="AC937" s="867"/>
      <c r="AD937" s="867"/>
      <c r="AE937" s="867"/>
      <c r="AF937" s="867"/>
      <c r="AG937" s="867"/>
      <c r="AH937" s="874"/>
    </row>
    <row r="938" ht="17.25" customHeight="1">
      <c r="A938" s="867"/>
      <c r="B938" s="867"/>
      <c r="C938" s="867"/>
      <c r="D938" s="867"/>
      <c r="E938" s="866"/>
      <c r="F938" s="866"/>
      <c r="G938" s="867"/>
      <c r="H938" s="867"/>
      <c r="I938" s="867"/>
      <c r="J938" s="867"/>
      <c r="K938" s="867"/>
      <c r="L938" s="867"/>
      <c r="M938" s="867"/>
      <c r="N938" s="866"/>
      <c r="O938" s="906"/>
      <c r="P938" s="906"/>
      <c r="Q938" s="867"/>
      <c r="R938" s="867"/>
      <c r="S938" s="867"/>
      <c r="T938" s="867"/>
      <c r="U938" s="867"/>
      <c r="V938" s="867"/>
      <c r="W938" s="867"/>
      <c r="X938" s="867"/>
      <c r="Y938" s="867"/>
      <c r="Z938" s="867"/>
      <c r="AA938" s="867"/>
      <c r="AB938" s="867"/>
      <c r="AC938" s="867"/>
      <c r="AD938" s="867"/>
      <c r="AE938" s="867"/>
      <c r="AF938" s="867"/>
      <c r="AG938" s="867"/>
      <c r="AH938" s="874"/>
    </row>
    <row r="939" ht="17.25" customHeight="1">
      <c r="A939" s="867"/>
      <c r="B939" s="867"/>
      <c r="C939" s="867"/>
      <c r="D939" s="867"/>
      <c r="E939" s="866"/>
      <c r="F939" s="866"/>
      <c r="G939" s="867"/>
      <c r="H939" s="867"/>
      <c r="I939" s="867"/>
      <c r="J939" s="867"/>
      <c r="K939" s="867"/>
      <c r="L939" s="867"/>
      <c r="M939" s="867"/>
      <c r="N939" s="866"/>
      <c r="O939" s="906"/>
      <c r="P939" s="906"/>
      <c r="Q939" s="867"/>
      <c r="R939" s="867"/>
      <c r="S939" s="867"/>
      <c r="T939" s="867"/>
      <c r="U939" s="867"/>
      <c r="V939" s="867"/>
      <c r="W939" s="867"/>
      <c r="X939" s="867"/>
      <c r="Y939" s="867"/>
      <c r="Z939" s="867"/>
      <c r="AA939" s="867"/>
      <c r="AB939" s="867"/>
      <c r="AC939" s="867"/>
      <c r="AD939" s="867"/>
      <c r="AE939" s="867"/>
      <c r="AF939" s="867"/>
      <c r="AG939" s="867"/>
      <c r="AH939" s="874"/>
    </row>
    <row r="940" ht="17.25" customHeight="1">
      <c r="A940" s="867"/>
      <c r="B940" s="867"/>
      <c r="C940" s="867"/>
      <c r="D940" s="867"/>
      <c r="E940" s="866"/>
      <c r="F940" s="866"/>
      <c r="G940" s="867"/>
      <c r="H940" s="867"/>
      <c r="I940" s="867"/>
      <c r="J940" s="867"/>
      <c r="K940" s="867"/>
      <c r="L940" s="867"/>
      <c r="M940" s="867"/>
      <c r="N940" s="866"/>
      <c r="O940" s="906"/>
      <c r="P940" s="906"/>
      <c r="Q940" s="867"/>
      <c r="R940" s="867"/>
      <c r="S940" s="867"/>
      <c r="T940" s="867"/>
      <c r="U940" s="867"/>
      <c r="V940" s="867"/>
      <c r="W940" s="867"/>
      <c r="X940" s="867"/>
      <c r="Y940" s="867"/>
      <c r="Z940" s="867"/>
      <c r="AA940" s="867"/>
      <c r="AB940" s="867"/>
      <c r="AC940" s="867"/>
      <c r="AD940" s="867"/>
      <c r="AE940" s="867"/>
      <c r="AF940" s="867"/>
      <c r="AG940" s="867"/>
      <c r="AH940" s="874"/>
    </row>
    <row r="941" ht="17.25" customHeight="1">
      <c r="A941" s="867"/>
      <c r="B941" s="867"/>
      <c r="C941" s="867"/>
      <c r="D941" s="867"/>
      <c r="E941" s="866"/>
      <c r="F941" s="866"/>
      <c r="G941" s="867"/>
      <c r="H941" s="867"/>
      <c r="I941" s="867"/>
      <c r="J941" s="867"/>
      <c r="K941" s="867"/>
      <c r="L941" s="867"/>
      <c r="M941" s="867"/>
      <c r="N941" s="866"/>
      <c r="O941" s="906"/>
      <c r="P941" s="906"/>
      <c r="Q941" s="867"/>
      <c r="R941" s="867"/>
      <c r="S941" s="867"/>
      <c r="T941" s="867"/>
      <c r="U941" s="867"/>
      <c r="V941" s="867"/>
      <c r="W941" s="867"/>
      <c r="X941" s="867"/>
      <c r="Y941" s="867"/>
      <c r="Z941" s="867"/>
      <c r="AA941" s="867"/>
      <c r="AB941" s="867"/>
      <c r="AC941" s="867"/>
      <c r="AD941" s="867"/>
      <c r="AE941" s="867"/>
      <c r="AF941" s="867"/>
      <c r="AG941" s="867"/>
      <c r="AH941" s="874"/>
    </row>
    <row r="942" ht="17.25" customHeight="1">
      <c r="A942" s="867"/>
      <c r="B942" s="867"/>
      <c r="C942" s="867"/>
      <c r="D942" s="867"/>
      <c r="E942" s="866"/>
      <c r="F942" s="866"/>
      <c r="G942" s="867"/>
      <c r="H942" s="867"/>
      <c r="I942" s="867"/>
      <c r="J942" s="867"/>
      <c r="K942" s="867"/>
      <c r="L942" s="867"/>
      <c r="M942" s="867"/>
      <c r="N942" s="866"/>
      <c r="O942" s="906"/>
      <c r="P942" s="906"/>
      <c r="Q942" s="867"/>
      <c r="R942" s="867"/>
      <c r="S942" s="867"/>
      <c r="T942" s="867"/>
      <c r="U942" s="867"/>
      <c r="V942" s="867"/>
      <c r="W942" s="867"/>
      <c r="X942" s="867"/>
      <c r="Y942" s="867"/>
      <c r="Z942" s="867"/>
      <c r="AA942" s="867"/>
      <c r="AB942" s="867"/>
      <c r="AC942" s="867"/>
      <c r="AD942" s="867"/>
      <c r="AE942" s="867"/>
      <c r="AF942" s="867"/>
      <c r="AG942" s="867"/>
      <c r="AH942" s="874"/>
    </row>
    <row r="943" ht="17.25" customHeight="1">
      <c r="A943" s="867"/>
      <c r="B943" s="867"/>
      <c r="C943" s="867"/>
      <c r="D943" s="867"/>
      <c r="E943" s="866"/>
      <c r="F943" s="866"/>
      <c r="G943" s="867"/>
      <c r="H943" s="867"/>
      <c r="I943" s="867"/>
      <c r="J943" s="867"/>
      <c r="K943" s="867"/>
      <c r="L943" s="867"/>
      <c r="M943" s="867"/>
      <c r="N943" s="866"/>
      <c r="O943" s="906"/>
      <c r="P943" s="906"/>
      <c r="Q943" s="867"/>
      <c r="R943" s="867"/>
      <c r="S943" s="867"/>
      <c r="T943" s="867"/>
      <c r="U943" s="867"/>
      <c r="V943" s="867"/>
      <c r="W943" s="867"/>
      <c r="X943" s="867"/>
      <c r="Y943" s="867"/>
      <c r="Z943" s="867"/>
      <c r="AA943" s="867"/>
      <c r="AB943" s="867"/>
      <c r="AC943" s="867"/>
      <c r="AD943" s="867"/>
      <c r="AE943" s="867"/>
      <c r="AF943" s="867"/>
      <c r="AG943" s="867"/>
      <c r="AH943" s="874"/>
    </row>
    <row r="944" ht="17.25" customHeight="1">
      <c r="A944" s="867"/>
      <c r="B944" s="867"/>
      <c r="C944" s="867"/>
      <c r="D944" s="867"/>
      <c r="E944" s="866"/>
      <c r="F944" s="866"/>
      <c r="G944" s="867"/>
      <c r="H944" s="867"/>
      <c r="I944" s="867"/>
      <c r="J944" s="867"/>
      <c r="K944" s="867"/>
      <c r="L944" s="867"/>
      <c r="M944" s="867"/>
      <c r="N944" s="866"/>
      <c r="O944" s="906"/>
      <c r="P944" s="906"/>
      <c r="Q944" s="867"/>
      <c r="R944" s="867"/>
      <c r="S944" s="867"/>
      <c r="T944" s="867"/>
      <c r="U944" s="867"/>
      <c r="V944" s="867"/>
      <c r="W944" s="867"/>
      <c r="X944" s="867"/>
      <c r="Y944" s="867"/>
      <c r="Z944" s="867"/>
      <c r="AA944" s="867"/>
      <c r="AB944" s="867"/>
      <c r="AC944" s="867"/>
      <c r="AD944" s="867"/>
      <c r="AE944" s="867"/>
      <c r="AF944" s="867"/>
      <c r="AG944" s="867"/>
      <c r="AH944" s="874"/>
    </row>
    <row r="945" ht="17.25" customHeight="1">
      <c r="A945" s="867"/>
      <c r="B945" s="867"/>
      <c r="C945" s="867"/>
      <c r="D945" s="867"/>
      <c r="E945" s="866"/>
      <c r="F945" s="866"/>
      <c r="G945" s="867"/>
      <c r="H945" s="867"/>
      <c r="I945" s="867"/>
      <c r="J945" s="867"/>
      <c r="K945" s="867"/>
      <c r="L945" s="867"/>
      <c r="M945" s="867"/>
      <c r="N945" s="866"/>
      <c r="O945" s="906"/>
      <c r="P945" s="906"/>
      <c r="Q945" s="867"/>
      <c r="R945" s="867"/>
      <c r="S945" s="867"/>
      <c r="T945" s="867"/>
      <c r="U945" s="867"/>
      <c r="V945" s="867"/>
      <c r="W945" s="867"/>
      <c r="X945" s="867"/>
      <c r="Y945" s="867"/>
      <c r="Z945" s="867"/>
      <c r="AA945" s="867"/>
      <c r="AB945" s="867"/>
      <c r="AC945" s="867"/>
      <c r="AD945" s="867"/>
      <c r="AE945" s="867"/>
      <c r="AF945" s="867"/>
      <c r="AG945" s="867"/>
      <c r="AH945" s="874"/>
    </row>
    <row r="946" ht="17.25" customHeight="1">
      <c r="A946" s="867"/>
      <c r="B946" s="867"/>
      <c r="C946" s="867"/>
      <c r="D946" s="867"/>
      <c r="E946" s="866"/>
      <c r="F946" s="866"/>
      <c r="G946" s="867"/>
      <c r="H946" s="867"/>
      <c r="I946" s="867"/>
      <c r="J946" s="867"/>
      <c r="K946" s="867"/>
      <c r="L946" s="867"/>
      <c r="M946" s="867"/>
      <c r="N946" s="866"/>
      <c r="O946" s="906"/>
      <c r="P946" s="906"/>
      <c r="Q946" s="867"/>
      <c r="R946" s="867"/>
      <c r="S946" s="867"/>
      <c r="T946" s="867"/>
      <c r="U946" s="867"/>
      <c r="V946" s="867"/>
      <c r="W946" s="867"/>
      <c r="X946" s="867"/>
      <c r="Y946" s="867"/>
      <c r="Z946" s="867"/>
      <c r="AA946" s="867"/>
      <c r="AB946" s="867"/>
      <c r="AC946" s="867"/>
      <c r="AD946" s="867"/>
      <c r="AE946" s="867"/>
      <c r="AF946" s="867"/>
      <c r="AG946" s="867"/>
      <c r="AH946" s="874"/>
    </row>
    <row r="947" ht="17.25" customHeight="1">
      <c r="A947" s="867"/>
      <c r="B947" s="867"/>
      <c r="C947" s="867"/>
      <c r="D947" s="867"/>
      <c r="E947" s="866"/>
      <c r="F947" s="866"/>
      <c r="G947" s="867"/>
      <c r="H947" s="867"/>
      <c r="I947" s="867"/>
      <c r="J947" s="867"/>
      <c r="K947" s="867"/>
      <c r="L947" s="867"/>
      <c r="M947" s="867"/>
      <c r="N947" s="866"/>
      <c r="O947" s="906"/>
      <c r="P947" s="906"/>
      <c r="Q947" s="867"/>
      <c r="R947" s="867"/>
      <c r="S947" s="867"/>
      <c r="T947" s="867"/>
      <c r="U947" s="867"/>
      <c r="V947" s="867"/>
      <c r="W947" s="867"/>
      <c r="X947" s="867"/>
      <c r="Y947" s="867"/>
      <c r="Z947" s="867"/>
      <c r="AA947" s="867"/>
      <c r="AB947" s="867"/>
      <c r="AC947" s="867"/>
      <c r="AD947" s="867"/>
      <c r="AE947" s="867"/>
      <c r="AF947" s="867"/>
      <c r="AG947" s="867"/>
      <c r="AH947" s="874"/>
    </row>
    <row r="948" ht="17.25" customHeight="1">
      <c r="A948" s="867"/>
      <c r="B948" s="867"/>
      <c r="C948" s="867"/>
      <c r="D948" s="867"/>
      <c r="E948" s="866"/>
      <c r="F948" s="866"/>
      <c r="G948" s="867"/>
      <c r="H948" s="867"/>
      <c r="I948" s="867"/>
      <c r="J948" s="867"/>
      <c r="K948" s="867"/>
      <c r="L948" s="867"/>
      <c r="M948" s="867"/>
      <c r="N948" s="866"/>
      <c r="O948" s="906"/>
      <c r="P948" s="906"/>
      <c r="Q948" s="867"/>
      <c r="R948" s="867"/>
      <c r="S948" s="867"/>
      <c r="T948" s="867"/>
      <c r="U948" s="867"/>
      <c r="V948" s="867"/>
      <c r="W948" s="867"/>
      <c r="X948" s="867"/>
      <c r="Y948" s="867"/>
      <c r="Z948" s="867"/>
      <c r="AA948" s="867"/>
      <c r="AB948" s="867"/>
      <c r="AC948" s="867"/>
      <c r="AD948" s="867"/>
      <c r="AE948" s="867"/>
      <c r="AF948" s="867"/>
      <c r="AG948" s="867"/>
      <c r="AH948" s="874"/>
    </row>
    <row r="949" ht="17.25" customHeight="1">
      <c r="A949" s="867"/>
      <c r="B949" s="867"/>
      <c r="C949" s="867"/>
      <c r="D949" s="867"/>
      <c r="E949" s="866"/>
      <c r="F949" s="866"/>
      <c r="G949" s="867"/>
      <c r="H949" s="867"/>
      <c r="I949" s="867"/>
      <c r="J949" s="867"/>
      <c r="K949" s="867"/>
      <c r="L949" s="867"/>
      <c r="M949" s="867"/>
      <c r="N949" s="866"/>
      <c r="O949" s="906"/>
      <c r="P949" s="906"/>
      <c r="Q949" s="867"/>
      <c r="R949" s="867"/>
      <c r="S949" s="867"/>
      <c r="T949" s="867"/>
      <c r="U949" s="867"/>
      <c r="V949" s="867"/>
      <c r="W949" s="867"/>
      <c r="X949" s="867"/>
      <c r="Y949" s="867"/>
      <c r="Z949" s="867"/>
      <c r="AA949" s="867"/>
      <c r="AB949" s="867"/>
      <c r="AC949" s="867"/>
      <c r="AD949" s="867"/>
      <c r="AE949" s="867"/>
      <c r="AF949" s="867"/>
      <c r="AG949" s="867"/>
      <c r="AH949" s="874"/>
    </row>
    <row r="950" ht="17.25" customHeight="1">
      <c r="A950" s="867"/>
      <c r="B950" s="867"/>
      <c r="C950" s="867"/>
      <c r="D950" s="867"/>
      <c r="E950" s="866"/>
      <c r="F950" s="866"/>
      <c r="G950" s="867"/>
      <c r="H950" s="867"/>
      <c r="I950" s="867"/>
      <c r="J950" s="867"/>
      <c r="K950" s="867"/>
      <c r="L950" s="867"/>
      <c r="M950" s="867"/>
      <c r="N950" s="866"/>
      <c r="O950" s="906"/>
      <c r="P950" s="906"/>
      <c r="Q950" s="867"/>
      <c r="R950" s="867"/>
      <c r="S950" s="867"/>
      <c r="T950" s="867"/>
      <c r="U950" s="867"/>
      <c r="V950" s="867"/>
      <c r="W950" s="867"/>
      <c r="X950" s="867"/>
      <c r="Y950" s="867"/>
      <c r="Z950" s="867"/>
      <c r="AA950" s="867"/>
      <c r="AB950" s="867"/>
      <c r="AC950" s="867"/>
      <c r="AD950" s="867"/>
      <c r="AE950" s="867"/>
      <c r="AF950" s="867"/>
      <c r="AG950" s="867"/>
      <c r="AH950" s="874"/>
    </row>
    <row r="951" ht="17.25" customHeight="1">
      <c r="A951" s="867"/>
      <c r="B951" s="867"/>
      <c r="C951" s="867"/>
      <c r="D951" s="867"/>
      <c r="E951" s="866"/>
      <c r="F951" s="866"/>
      <c r="G951" s="867"/>
      <c r="H951" s="867"/>
      <c r="I951" s="867"/>
      <c r="J951" s="867"/>
      <c r="K951" s="867"/>
      <c r="L951" s="867"/>
      <c r="M951" s="867"/>
      <c r="N951" s="866"/>
      <c r="O951" s="906"/>
      <c r="P951" s="906"/>
      <c r="Q951" s="867"/>
      <c r="R951" s="867"/>
      <c r="S951" s="867"/>
      <c r="T951" s="867"/>
      <c r="U951" s="867"/>
      <c r="V951" s="867"/>
      <c r="W951" s="867"/>
      <c r="X951" s="867"/>
      <c r="Y951" s="867"/>
      <c r="Z951" s="867"/>
      <c r="AA951" s="867"/>
      <c r="AB951" s="867"/>
      <c r="AC951" s="867"/>
      <c r="AD951" s="867"/>
      <c r="AE951" s="867"/>
      <c r="AF951" s="867"/>
      <c r="AG951" s="867"/>
      <c r="AH951" s="874"/>
    </row>
    <row r="952" ht="17.25" customHeight="1">
      <c r="A952" s="867"/>
      <c r="B952" s="867"/>
      <c r="C952" s="867"/>
      <c r="D952" s="867"/>
      <c r="E952" s="866"/>
      <c r="F952" s="866"/>
      <c r="G952" s="867"/>
      <c r="H952" s="867"/>
      <c r="I952" s="867"/>
      <c r="J952" s="867"/>
      <c r="K952" s="867"/>
      <c r="L952" s="867"/>
      <c r="M952" s="867"/>
      <c r="N952" s="866"/>
      <c r="O952" s="906"/>
      <c r="P952" s="906"/>
      <c r="Q952" s="867"/>
      <c r="R952" s="867"/>
      <c r="S952" s="867"/>
      <c r="T952" s="867"/>
      <c r="U952" s="867"/>
      <c r="V952" s="867"/>
      <c r="W952" s="867"/>
      <c r="X952" s="867"/>
      <c r="Y952" s="867"/>
      <c r="Z952" s="867"/>
      <c r="AA952" s="867"/>
      <c r="AB952" s="867"/>
      <c r="AC952" s="867"/>
      <c r="AD952" s="867"/>
      <c r="AE952" s="867"/>
      <c r="AF952" s="867"/>
      <c r="AG952" s="867"/>
      <c r="AH952" s="874"/>
    </row>
    <row r="953" ht="17.25" customHeight="1">
      <c r="A953" s="867"/>
      <c r="B953" s="867"/>
      <c r="C953" s="867"/>
      <c r="D953" s="867"/>
      <c r="E953" s="866"/>
      <c r="F953" s="866"/>
      <c r="G953" s="867"/>
      <c r="H953" s="867"/>
      <c r="I953" s="867"/>
      <c r="J953" s="867"/>
      <c r="K953" s="867"/>
      <c r="L953" s="867"/>
      <c r="M953" s="867"/>
      <c r="N953" s="866"/>
      <c r="O953" s="906"/>
      <c r="P953" s="906"/>
      <c r="Q953" s="867"/>
      <c r="R953" s="867"/>
      <c r="S953" s="867"/>
      <c r="T953" s="867"/>
      <c r="U953" s="867"/>
      <c r="V953" s="867"/>
      <c r="W953" s="867"/>
      <c r="X953" s="867"/>
      <c r="Y953" s="867"/>
      <c r="Z953" s="867"/>
      <c r="AA953" s="867"/>
      <c r="AB953" s="867"/>
      <c r="AC953" s="867"/>
      <c r="AD953" s="867"/>
      <c r="AE953" s="867"/>
      <c r="AF953" s="867"/>
      <c r="AG953" s="867"/>
      <c r="AH953" s="874"/>
    </row>
    <row r="954" ht="17.25" customHeight="1">
      <c r="A954" s="867"/>
      <c r="B954" s="867"/>
      <c r="C954" s="867"/>
      <c r="D954" s="867"/>
      <c r="E954" s="866"/>
      <c r="F954" s="866"/>
      <c r="G954" s="867"/>
      <c r="H954" s="867"/>
      <c r="I954" s="867"/>
      <c r="J954" s="867"/>
      <c r="K954" s="867"/>
      <c r="L954" s="867"/>
      <c r="M954" s="867"/>
      <c r="N954" s="866"/>
      <c r="O954" s="906"/>
      <c r="P954" s="906"/>
      <c r="Q954" s="867"/>
      <c r="R954" s="867"/>
      <c r="S954" s="867"/>
      <c r="T954" s="867"/>
      <c r="U954" s="867"/>
      <c r="V954" s="867"/>
      <c r="W954" s="867"/>
      <c r="X954" s="867"/>
      <c r="Y954" s="867"/>
      <c r="Z954" s="867"/>
      <c r="AA954" s="867"/>
      <c r="AB954" s="867"/>
      <c r="AC954" s="867"/>
      <c r="AD954" s="867"/>
      <c r="AE954" s="867"/>
      <c r="AF954" s="867"/>
      <c r="AG954" s="867"/>
      <c r="AH954" s="874"/>
    </row>
    <row r="955" ht="17.25" customHeight="1">
      <c r="A955" s="867"/>
      <c r="B955" s="867"/>
      <c r="C955" s="867"/>
      <c r="D955" s="867"/>
      <c r="E955" s="866"/>
      <c r="F955" s="866"/>
      <c r="G955" s="867"/>
      <c r="H955" s="867"/>
      <c r="I955" s="867"/>
      <c r="J955" s="867"/>
      <c r="K955" s="867"/>
      <c r="L955" s="867"/>
      <c r="M955" s="867"/>
      <c r="N955" s="866"/>
      <c r="O955" s="906"/>
      <c r="P955" s="906"/>
      <c r="Q955" s="867"/>
      <c r="R955" s="867"/>
      <c r="S955" s="867"/>
      <c r="T955" s="867"/>
      <c r="U955" s="867"/>
      <c r="V955" s="867"/>
      <c r="W955" s="867"/>
      <c r="X955" s="867"/>
      <c r="Y955" s="867"/>
      <c r="Z955" s="867"/>
      <c r="AA955" s="867"/>
      <c r="AB955" s="867"/>
      <c r="AC955" s="867"/>
      <c r="AD955" s="867"/>
      <c r="AE955" s="867"/>
      <c r="AF955" s="867"/>
      <c r="AG955" s="867"/>
      <c r="AH955" s="874"/>
    </row>
    <row r="956" ht="17.25" customHeight="1">
      <c r="A956" s="867"/>
      <c r="B956" s="867"/>
      <c r="C956" s="867"/>
      <c r="D956" s="867"/>
      <c r="E956" s="866"/>
      <c r="F956" s="866"/>
      <c r="G956" s="867"/>
      <c r="H956" s="867"/>
      <c r="I956" s="867"/>
      <c r="J956" s="867"/>
      <c r="K956" s="867"/>
      <c r="L956" s="867"/>
      <c r="M956" s="867"/>
      <c r="N956" s="866"/>
      <c r="O956" s="906"/>
      <c r="P956" s="906"/>
      <c r="Q956" s="867"/>
      <c r="R956" s="867"/>
      <c r="S956" s="867"/>
      <c r="T956" s="867"/>
      <c r="U956" s="867"/>
      <c r="V956" s="867"/>
      <c r="W956" s="867"/>
      <c r="X956" s="867"/>
      <c r="Y956" s="867"/>
      <c r="Z956" s="867"/>
      <c r="AA956" s="867"/>
      <c r="AB956" s="867"/>
      <c r="AC956" s="867"/>
      <c r="AD956" s="867"/>
      <c r="AE956" s="867"/>
      <c r="AF956" s="867"/>
      <c r="AG956" s="867"/>
      <c r="AH956" s="874"/>
    </row>
    <row r="957" ht="17.25" customHeight="1">
      <c r="A957" s="867"/>
      <c r="B957" s="867"/>
      <c r="C957" s="867"/>
      <c r="D957" s="867"/>
      <c r="E957" s="866"/>
      <c r="F957" s="866"/>
      <c r="G957" s="867"/>
      <c r="H957" s="867"/>
      <c r="I957" s="867"/>
      <c r="J957" s="867"/>
      <c r="K957" s="867"/>
      <c r="L957" s="867"/>
      <c r="M957" s="867"/>
      <c r="N957" s="866"/>
      <c r="O957" s="906"/>
      <c r="P957" s="906"/>
      <c r="Q957" s="867"/>
      <c r="R957" s="867"/>
      <c r="S957" s="867"/>
      <c r="T957" s="867"/>
      <c r="U957" s="867"/>
      <c r="V957" s="867"/>
      <c r="W957" s="867"/>
      <c r="X957" s="867"/>
      <c r="Y957" s="867"/>
      <c r="Z957" s="867"/>
      <c r="AA957" s="867"/>
      <c r="AB957" s="867"/>
      <c r="AC957" s="867"/>
      <c r="AD957" s="867"/>
      <c r="AE957" s="867"/>
      <c r="AF957" s="867"/>
      <c r="AG957" s="867"/>
      <c r="AH957" s="874"/>
    </row>
    <row r="958" ht="17.25" customHeight="1">
      <c r="A958" s="867"/>
      <c r="B958" s="867"/>
      <c r="C958" s="867"/>
      <c r="D958" s="867"/>
      <c r="E958" s="866"/>
      <c r="F958" s="866"/>
      <c r="G958" s="867"/>
      <c r="H958" s="867"/>
      <c r="I958" s="867"/>
      <c r="J958" s="867"/>
      <c r="K958" s="867"/>
      <c r="L958" s="867"/>
      <c r="M958" s="867"/>
      <c r="N958" s="866"/>
      <c r="O958" s="906"/>
      <c r="P958" s="906"/>
      <c r="Q958" s="867"/>
      <c r="R958" s="867"/>
      <c r="S958" s="867"/>
      <c r="T958" s="867"/>
      <c r="U958" s="867"/>
      <c r="V958" s="867"/>
      <c r="W958" s="867"/>
      <c r="X958" s="867"/>
      <c r="Y958" s="867"/>
      <c r="Z958" s="867"/>
      <c r="AA958" s="867"/>
      <c r="AB958" s="867"/>
      <c r="AC958" s="867"/>
      <c r="AD958" s="867"/>
      <c r="AE958" s="867"/>
      <c r="AF958" s="867"/>
      <c r="AG958" s="867"/>
      <c r="AH958" s="874"/>
    </row>
    <row r="959" ht="17.25" customHeight="1">
      <c r="A959" s="867"/>
      <c r="B959" s="867"/>
      <c r="C959" s="867"/>
      <c r="D959" s="867"/>
      <c r="E959" s="866"/>
      <c r="F959" s="866"/>
      <c r="G959" s="867"/>
      <c r="H959" s="867"/>
      <c r="I959" s="867"/>
      <c r="J959" s="867"/>
      <c r="K959" s="867"/>
      <c r="L959" s="867"/>
      <c r="M959" s="867"/>
      <c r="N959" s="866"/>
      <c r="O959" s="906"/>
      <c r="P959" s="906"/>
      <c r="Q959" s="867"/>
      <c r="R959" s="867"/>
      <c r="S959" s="867"/>
      <c r="T959" s="867"/>
      <c r="U959" s="867"/>
      <c r="V959" s="867"/>
      <c r="W959" s="867"/>
      <c r="X959" s="867"/>
      <c r="Y959" s="867"/>
      <c r="Z959" s="867"/>
      <c r="AA959" s="867"/>
      <c r="AB959" s="867"/>
      <c r="AC959" s="867"/>
      <c r="AD959" s="867"/>
      <c r="AE959" s="867"/>
      <c r="AF959" s="867"/>
      <c r="AG959" s="867"/>
      <c r="AH959" s="874"/>
    </row>
    <row r="960" ht="17.25" customHeight="1">
      <c r="A960" s="867"/>
      <c r="B960" s="867"/>
      <c r="C960" s="867"/>
      <c r="D960" s="867"/>
      <c r="E960" s="866"/>
      <c r="F960" s="866"/>
      <c r="G960" s="867"/>
      <c r="H960" s="867"/>
      <c r="I960" s="867"/>
      <c r="J960" s="867"/>
      <c r="K960" s="867"/>
      <c r="L960" s="867"/>
      <c r="M960" s="867"/>
      <c r="N960" s="866"/>
      <c r="O960" s="906"/>
      <c r="P960" s="906"/>
      <c r="Q960" s="867"/>
      <c r="R960" s="867"/>
      <c r="S960" s="867"/>
      <c r="T960" s="867"/>
      <c r="U960" s="867"/>
      <c r="V960" s="867"/>
      <c r="W960" s="867"/>
      <c r="X960" s="867"/>
      <c r="Y960" s="867"/>
      <c r="Z960" s="867"/>
      <c r="AA960" s="867"/>
      <c r="AB960" s="867"/>
      <c r="AC960" s="867"/>
      <c r="AD960" s="867"/>
      <c r="AE960" s="867"/>
      <c r="AF960" s="867"/>
      <c r="AG960" s="867"/>
      <c r="AH960" s="874"/>
    </row>
    <row r="961" ht="17.25" customHeight="1">
      <c r="A961" s="867"/>
      <c r="B961" s="867"/>
      <c r="C961" s="867"/>
      <c r="D961" s="867"/>
      <c r="E961" s="866"/>
      <c r="F961" s="866"/>
      <c r="G961" s="867"/>
      <c r="H961" s="867"/>
      <c r="I961" s="867"/>
      <c r="J961" s="867"/>
      <c r="K961" s="867"/>
      <c r="L961" s="867"/>
      <c r="M961" s="867"/>
      <c r="N961" s="866"/>
      <c r="O961" s="906"/>
      <c r="P961" s="906"/>
      <c r="Q961" s="867"/>
      <c r="R961" s="867"/>
      <c r="S961" s="867"/>
      <c r="T961" s="867"/>
      <c r="U961" s="867"/>
      <c r="V961" s="867"/>
      <c r="W961" s="867"/>
      <c r="X961" s="867"/>
      <c r="Y961" s="867"/>
      <c r="Z961" s="867"/>
      <c r="AA961" s="867"/>
      <c r="AB961" s="867"/>
      <c r="AC961" s="867"/>
      <c r="AD961" s="867"/>
      <c r="AE961" s="867"/>
      <c r="AF961" s="867"/>
      <c r="AG961" s="867"/>
      <c r="AH961" s="874"/>
    </row>
    <row r="962" ht="17.25" customHeight="1">
      <c r="A962" s="867"/>
      <c r="B962" s="867"/>
      <c r="C962" s="867"/>
      <c r="D962" s="867"/>
      <c r="E962" s="866"/>
      <c r="F962" s="866"/>
      <c r="G962" s="867"/>
      <c r="H962" s="867"/>
      <c r="I962" s="867"/>
      <c r="J962" s="867"/>
      <c r="K962" s="867"/>
      <c r="L962" s="867"/>
      <c r="M962" s="867"/>
      <c r="N962" s="866"/>
      <c r="O962" s="906"/>
      <c r="P962" s="906"/>
      <c r="Q962" s="867"/>
      <c r="R962" s="867"/>
      <c r="S962" s="867"/>
      <c r="T962" s="867"/>
      <c r="U962" s="867"/>
      <c r="V962" s="867"/>
      <c r="W962" s="867"/>
      <c r="X962" s="867"/>
      <c r="Y962" s="867"/>
      <c r="Z962" s="867"/>
      <c r="AA962" s="867"/>
      <c r="AB962" s="867"/>
      <c r="AC962" s="867"/>
      <c r="AD962" s="867"/>
      <c r="AE962" s="867"/>
      <c r="AF962" s="867"/>
      <c r="AG962" s="867"/>
      <c r="AH962" s="874"/>
    </row>
    <row r="963" ht="17.25" customHeight="1">
      <c r="A963" s="867"/>
      <c r="B963" s="867"/>
      <c r="C963" s="867"/>
      <c r="D963" s="867"/>
      <c r="E963" s="866"/>
      <c r="F963" s="866"/>
      <c r="G963" s="867"/>
      <c r="H963" s="867"/>
      <c r="I963" s="867"/>
      <c r="J963" s="867"/>
      <c r="K963" s="867"/>
      <c r="L963" s="867"/>
      <c r="M963" s="867"/>
      <c r="N963" s="866"/>
      <c r="O963" s="906"/>
      <c r="P963" s="906"/>
      <c r="Q963" s="867"/>
      <c r="R963" s="867"/>
      <c r="S963" s="867"/>
      <c r="T963" s="867"/>
      <c r="U963" s="867"/>
      <c r="V963" s="867"/>
      <c r="W963" s="867"/>
      <c r="X963" s="867"/>
      <c r="Y963" s="867"/>
      <c r="Z963" s="867"/>
      <c r="AA963" s="867"/>
      <c r="AB963" s="867"/>
      <c r="AC963" s="867"/>
      <c r="AD963" s="867"/>
      <c r="AE963" s="867"/>
      <c r="AF963" s="867"/>
      <c r="AG963" s="867"/>
      <c r="AH963" s="874"/>
    </row>
    <row r="964" ht="17.25" customHeight="1">
      <c r="A964" s="867"/>
      <c r="B964" s="867"/>
      <c r="C964" s="867"/>
      <c r="D964" s="867"/>
      <c r="E964" s="866"/>
      <c r="F964" s="866"/>
      <c r="G964" s="867"/>
      <c r="H964" s="867"/>
      <c r="I964" s="867"/>
      <c r="J964" s="867"/>
      <c r="K964" s="867"/>
      <c r="L964" s="867"/>
      <c r="M964" s="867"/>
      <c r="N964" s="866"/>
      <c r="O964" s="906"/>
      <c r="P964" s="906"/>
      <c r="Q964" s="867"/>
      <c r="R964" s="867"/>
      <c r="S964" s="867"/>
      <c r="T964" s="867"/>
      <c r="U964" s="867"/>
      <c r="V964" s="867"/>
      <c r="W964" s="867"/>
      <c r="X964" s="867"/>
      <c r="Y964" s="867"/>
      <c r="Z964" s="867"/>
      <c r="AA964" s="867"/>
      <c r="AB964" s="867"/>
      <c r="AC964" s="867"/>
      <c r="AD964" s="867"/>
      <c r="AE964" s="867"/>
      <c r="AF964" s="867"/>
      <c r="AG964" s="867"/>
      <c r="AH964" s="874"/>
    </row>
    <row r="965" ht="17.25" customHeight="1">
      <c r="A965" s="867"/>
      <c r="B965" s="867"/>
      <c r="C965" s="867"/>
      <c r="D965" s="867"/>
      <c r="E965" s="866"/>
      <c r="F965" s="866"/>
      <c r="G965" s="867"/>
      <c r="H965" s="867"/>
      <c r="I965" s="867"/>
      <c r="J965" s="867"/>
      <c r="K965" s="867"/>
      <c r="L965" s="867"/>
      <c r="M965" s="867"/>
      <c r="N965" s="866"/>
      <c r="O965" s="906"/>
      <c r="P965" s="906"/>
      <c r="Q965" s="867"/>
      <c r="R965" s="867"/>
      <c r="S965" s="867"/>
      <c r="T965" s="867"/>
      <c r="U965" s="867"/>
      <c r="V965" s="867"/>
      <c r="W965" s="867"/>
      <c r="X965" s="867"/>
      <c r="Y965" s="867"/>
      <c r="Z965" s="867"/>
      <c r="AA965" s="867"/>
      <c r="AB965" s="867"/>
      <c r="AC965" s="867"/>
      <c r="AD965" s="867"/>
      <c r="AE965" s="867"/>
      <c r="AF965" s="867"/>
      <c r="AG965" s="867"/>
      <c r="AH965" s="874"/>
    </row>
    <row r="966" ht="17.25" customHeight="1">
      <c r="A966" s="867"/>
      <c r="B966" s="867"/>
      <c r="C966" s="867"/>
      <c r="D966" s="867"/>
      <c r="E966" s="866"/>
      <c r="F966" s="866"/>
      <c r="G966" s="867"/>
      <c r="H966" s="867"/>
      <c r="I966" s="867"/>
      <c r="J966" s="867"/>
      <c r="K966" s="867"/>
      <c r="L966" s="867"/>
      <c r="M966" s="867"/>
      <c r="N966" s="866"/>
      <c r="O966" s="906"/>
      <c r="P966" s="906"/>
      <c r="Q966" s="867"/>
      <c r="R966" s="867"/>
      <c r="S966" s="867"/>
      <c r="T966" s="867"/>
      <c r="U966" s="867"/>
      <c r="V966" s="867"/>
      <c r="W966" s="867"/>
      <c r="X966" s="867"/>
      <c r="Y966" s="867"/>
      <c r="Z966" s="867"/>
      <c r="AA966" s="867"/>
      <c r="AB966" s="867"/>
      <c r="AC966" s="867"/>
      <c r="AD966" s="867"/>
      <c r="AE966" s="867"/>
      <c r="AF966" s="867"/>
      <c r="AG966" s="867"/>
      <c r="AH966" s="874"/>
    </row>
    <row r="967" ht="17.25" customHeight="1">
      <c r="A967" s="867"/>
      <c r="B967" s="867"/>
      <c r="C967" s="867"/>
      <c r="D967" s="867"/>
      <c r="E967" s="866"/>
      <c r="F967" s="866"/>
      <c r="G967" s="867"/>
      <c r="H967" s="867"/>
      <c r="I967" s="867"/>
      <c r="J967" s="867"/>
      <c r="K967" s="867"/>
      <c r="L967" s="867"/>
      <c r="M967" s="867"/>
      <c r="N967" s="866"/>
      <c r="O967" s="906"/>
      <c r="P967" s="906"/>
      <c r="Q967" s="867"/>
      <c r="R967" s="867"/>
      <c r="S967" s="867"/>
      <c r="T967" s="867"/>
      <c r="U967" s="867"/>
      <c r="V967" s="867"/>
      <c r="W967" s="867"/>
      <c r="X967" s="867"/>
      <c r="Y967" s="867"/>
      <c r="Z967" s="867"/>
      <c r="AA967" s="867"/>
      <c r="AB967" s="867"/>
      <c r="AC967" s="867"/>
      <c r="AD967" s="867"/>
      <c r="AE967" s="867"/>
      <c r="AF967" s="867"/>
      <c r="AG967" s="867"/>
      <c r="AH967" s="874"/>
    </row>
    <row r="968" ht="17.25" customHeight="1">
      <c r="A968" s="867"/>
      <c r="B968" s="867"/>
      <c r="C968" s="867"/>
      <c r="D968" s="867"/>
      <c r="E968" s="866"/>
      <c r="F968" s="866"/>
      <c r="G968" s="867"/>
      <c r="H968" s="867"/>
      <c r="I968" s="867"/>
      <c r="J968" s="867"/>
      <c r="K968" s="867"/>
      <c r="L968" s="867"/>
      <c r="M968" s="867"/>
      <c r="N968" s="866"/>
      <c r="O968" s="906"/>
      <c r="P968" s="906"/>
      <c r="Q968" s="867"/>
      <c r="R968" s="867"/>
      <c r="S968" s="867"/>
      <c r="T968" s="867"/>
      <c r="U968" s="867"/>
      <c r="V968" s="867"/>
      <c r="W968" s="867"/>
      <c r="X968" s="867"/>
      <c r="Y968" s="867"/>
      <c r="Z968" s="867"/>
      <c r="AA968" s="867"/>
      <c r="AB968" s="867"/>
      <c r="AC968" s="867"/>
      <c r="AD968" s="867"/>
      <c r="AE968" s="867"/>
      <c r="AF968" s="867"/>
      <c r="AG968" s="867"/>
      <c r="AH968" s="874"/>
    </row>
    <row r="969" ht="17.25" customHeight="1">
      <c r="A969" s="867"/>
      <c r="B969" s="867"/>
      <c r="C969" s="867"/>
      <c r="D969" s="867"/>
      <c r="E969" s="866"/>
      <c r="F969" s="866"/>
      <c r="G969" s="867"/>
      <c r="H969" s="867"/>
      <c r="I969" s="867"/>
      <c r="J969" s="867"/>
      <c r="K969" s="867"/>
      <c r="L969" s="867"/>
      <c r="M969" s="867"/>
      <c r="N969" s="866"/>
      <c r="O969" s="906"/>
      <c r="P969" s="906"/>
      <c r="Q969" s="867"/>
      <c r="R969" s="867"/>
      <c r="S969" s="867"/>
      <c r="T969" s="867"/>
      <c r="U969" s="867"/>
      <c r="V969" s="867"/>
      <c r="W969" s="867"/>
      <c r="X969" s="867"/>
      <c r="Y969" s="867"/>
      <c r="Z969" s="867"/>
      <c r="AA969" s="867"/>
      <c r="AB969" s="867"/>
      <c r="AC969" s="867"/>
      <c r="AD969" s="867"/>
      <c r="AE969" s="867"/>
      <c r="AF969" s="867"/>
      <c r="AG969" s="867"/>
      <c r="AH969" s="874"/>
    </row>
    <row r="970" ht="17.25" customHeight="1">
      <c r="A970" s="867"/>
      <c r="B970" s="867"/>
      <c r="C970" s="867"/>
      <c r="D970" s="867"/>
      <c r="E970" s="866"/>
      <c r="F970" s="866"/>
      <c r="G970" s="867"/>
      <c r="H970" s="867"/>
      <c r="I970" s="867"/>
      <c r="J970" s="867"/>
      <c r="K970" s="867"/>
      <c r="L970" s="867"/>
      <c r="M970" s="867"/>
      <c r="N970" s="866"/>
      <c r="O970" s="906"/>
      <c r="P970" s="906"/>
      <c r="Q970" s="867"/>
      <c r="R970" s="867"/>
      <c r="S970" s="867"/>
      <c r="T970" s="867"/>
      <c r="U970" s="867"/>
      <c r="V970" s="867"/>
      <c r="W970" s="867"/>
      <c r="X970" s="867"/>
      <c r="Y970" s="867"/>
      <c r="Z970" s="867"/>
      <c r="AA970" s="867"/>
      <c r="AB970" s="867"/>
      <c r="AC970" s="867"/>
      <c r="AD970" s="867"/>
      <c r="AE970" s="867"/>
      <c r="AF970" s="867"/>
      <c r="AG970" s="867"/>
      <c r="AH970" s="874"/>
    </row>
    <row r="971" ht="17.25" customHeight="1">
      <c r="A971" s="867"/>
      <c r="B971" s="867"/>
      <c r="C971" s="867"/>
      <c r="D971" s="867"/>
      <c r="E971" s="866"/>
      <c r="F971" s="866"/>
      <c r="G971" s="867"/>
      <c r="H971" s="867"/>
      <c r="I971" s="867"/>
      <c r="J971" s="867"/>
      <c r="K971" s="867"/>
      <c r="L971" s="867"/>
      <c r="M971" s="867"/>
      <c r="N971" s="866"/>
      <c r="O971" s="906"/>
      <c r="P971" s="906"/>
      <c r="Q971" s="867"/>
      <c r="R971" s="867"/>
      <c r="S971" s="867"/>
      <c r="T971" s="867"/>
      <c r="U971" s="867"/>
      <c r="V971" s="867"/>
      <c r="W971" s="867"/>
      <c r="X971" s="867"/>
      <c r="Y971" s="867"/>
      <c r="Z971" s="867"/>
      <c r="AA971" s="867"/>
      <c r="AB971" s="867"/>
      <c r="AC971" s="867"/>
      <c r="AD971" s="867"/>
      <c r="AE971" s="867"/>
      <c r="AF971" s="867"/>
      <c r="AG971" s="867"/>
      <c r="AH971" s="874"/>
    </row>
    <row r="972" ht="17.25" customHeight="1">
      <c r="A972" s="867"/>
      <c r="B972" s="867"/>
      <c r="C972" s="867"/>
      <c r="D972" s="867"/>
      <c r="E972" s="866"/>
      <c r="F972" s="866"/>
      <c r="G972" s="867"/>
      <c r="H972" s="867"/>
      <c r="I972" s="867"/>
      <c r="J972" s="867"/>
      <c r="K972" s="867"/>
      <c r="L972" s="867"/>
      <c r="M972" s="867"/>
      <c r="N972" s="866"/>
      <c r="O972" s="906"/>
      <c r="P972" s="906"/>
      <c r="Q972" s="867"/>
      <c r="R972" s="867"/>
      <c r="S972" s="867"/>
      <c r="T972" s="867"/>
      <c r="U972" s="867"/>
      <c r="V972" s="867"/>
      <c r="W972" s="867"/>
      <c r="X972" s="867"/>
      <c r="Y972" s="867"/>
      <c r="Z972" s="867"/>
      <c r="AA972" s="867"/>
      <c r="AB972" s="867"/>
      <c r="AC972" s="867"/>
      <c r="AD972" s="867"/>
      <c r="AE972" s="867"/>
      <c r="AF972" s="867"/>
      <c r="AG972" s="867"/>
      <c r="AH972" s="874"/>
    </row>
    <row r="973" ht="17.25" customHeight="1">
      <c r="A973" s="867"/>
      <c r="B973" s="867"/>
      <c r="C973" s="867"/>
      <c r="D973" s="867"/>
      <c r="E973" s="866"/>
      <c r="F973" s="866"/>
      <c r="G973" s="867"/>
      <c r="H973" s="867"/>
      <c r="I973" s="867"/>
      <c r="J973" s="867"/>
      <c r="K973" s="867"/>
      <c r="L973" s="867"/>
      <c r="M973" s="867"/>
      <c r="N973" s="866"/>
      <c r="O973" s="906"/>
      <c r="P973" s="906"/>
      <c r="Q973" s="867"/>
      <c r="R973" s="867"/>
      <c r="S973" s="867"/>
      <c r="T973" s="867"/>
      <c r="U973" s="867"/>
      <c r="V973" s="867"/>
      <c r="W973" s="867"/>
      <c r="X973" s="867"/>
      <c r="Y973" s="867"/>
      <c r="Z973" s="867"/>
      <c r="AA973" s="867"/>
      <c r="AB973" s="867"/>
      <c r="AC973" s="867"/>
      <c r="AD973" s="867"/>
      <c r="AE973" s="867"/>
      <c r="AF973" s="867"/>
      <c r="AG973" s="867"/>
      <c r="AH973" s="874"/>
    </row>
  </sheetData>
  <mergeCells count="37">
    <mergeCell ref="S7:S8"/>
    <mergeCell ref="T7:U7"/>
    <mergeCell ref="V7:V8"/>
    <mergeCell ref="W7:W8"/>
    <mergeCell ref="Y6:Z6"/>
    <mergeCell ref="Y7:AA7"/>
    <mergeCell ref="AB7:AD7"/>
    <mergeCell ref="AE7:AE8"/>
    <mergeCell ref="AF7:AF8"/>
    <mergeCell ref="AG7:AG8"/>
    <mergeCell ref="B1:AG3"/>
    <mergeCell ref="AB6:AC6"/>
    <mergeCell ref="AE6:AG6"/>
    <mergeCell ref="A7:A8"/>
    <mergeCell ref="B7:B8"/>
    <mergeCell ref="C7:C8"/>
    <mergeCell ref="X7:X8"/>
    <mergeCell ref="D7:D8"/>
    <mergeCell ref="E7:E8"/>
    <mergeCell ref="A9:A12"/>
    <mergeCell ref="A13:A16"/>
    <mergeCell ref="A17:A20"/>
    <mergeCell ref="A21:A24"/>
    <mergeCell ref="A25:A30"/>
    <mergeCell ref="A31:A33"/>
    <mergeCell ref="F7:F8"/>
    <mergeCell ref="G7:G8"/>
    <mergeCell ref="H7:H8"/>
    <mergeCell ref="J7:J8"/>
    <mergeCell ref="K7:K8"/>
    <mergeCell ref="L7:L8"/>
    <mergeCell ref="M7:M8"/>
    <mergeCell ref="N7:N8"/>
    <mergeCell ref="O7:O8"/>
    <mergeCell ref="P7:P8"/>
    <mergeCell ref="Q7:Q8"/>
    <mergeCell ref="R7:R8"/>
  </mergeCells>
  <dataValidations>
    <dataValidation type="list" allowBlank="1" showErrorMessage="1" sqref="T9:U33">
      <formula1>"O,X,△,-"</formula1>
    </dataValidation>
  </dataValidations>
  <printOptions horizontalCentered="1"/>
  <pageMargins bottom="0.15748031496062992" footer="0.0" header="0.0" left="0.15748031496062992" right="0.35433070866141736" top="0.35433070866141736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0.0" ySplit="2.0" topLeftCell="U3" activePane="bottomRight" state="frozen"/>
      <selection activeCell="U1" sqref="U1" pane="topRight"/>
      <selection activeCell="A3" sqref="A3" pane="bottomLeft"/>
      <selection activeCell="U3" sqref="U3" pane="bottomRight"/>
    </sheetView>
  </sheetViews>
  <sheetFormatPr customHeight="1" defaultColWidth="12.63" defaultRowHeight="15.0" outlineLevelCol="1" outlineLevelRow="1"/>
  <cols>
    <col customWidth="1" min="1" max="1" width="5.13"/>
    <col customWidth="1" min="2" max="2" width="7.63"/>
    <col customWidth="1" min="3" max="3" width="11.38"/>
    <col customWidth="1" min="4" max="4" width="10.13"/>
    <col customWidth="1" min="5" max="5" width="15.13"/>
    <col customWidth="1" min="6" max="6" width="18.88"/>
    <col customWidth="1" min="7" max="7" width="23.88"/>
    <col customWidth="1" hidden="1" min="8" max="8" width="12.75" outlineLevel="1"/>
    <col customWidth="1" hidden="1" min="9" max="17" width="11.0" outlineLevel="1"/>
    <col customWidth="1" hidden="1" min="18" max="20" width="9.25" outlineLevel="1"/>
    <col collapsed="1" customWidth="1" min="21" max="21" width="1.25"/>
    <col customWidth="1" hidden="1" min="22" max="22" width="8.75" outlineLevel="1"/>
    <col customWidth="1" hidden="1" min="23" max="23" width="13.63" outlineLevel="1"/>
    <col customWidth="1" hidden="1" min="24" max="24" width="20.75" outlineLevel="1"/>
    <col customWidth="1" hidden="1" min="25" max="25" width="16.38" outlineLevel="1"/>
    <col customWidth="1" hidden="1" min="26" max="26" width="13.63" outlineLevel="1"/>
    <col customWidth="1" hidden="1" min="27" max="27" width="12.5" outlineLevel="1"/>
    <col customWidth="1" hidden="1" min="28" max="28" width="11.5" outlineLevel="1"/>
    <col customWidth="1" hidden="1" min="29" max="29" width="12.0" outlineLevel="1"/>
    <col customWidth="1" hidden="1" min="30" max="30" width="9.38" outlineLevel="1"/>
    <col customWidth="1" hidden="1" min="31" max="31" width="16.13" outlineLevel="1"/>
    <col customWidth="1" hidden="1" min="32" max="32" width="20.5" outlineLevel="1"/>
    <col customWidth="1" hidden="1" min="33" max="33" width="13.63" outlineLevel="1"/>
    <col customWidth="1" hidden="1" min="34" max="34" width="6.38" outlineLevel="1"/>
    <col customWidth="1" hidden="1" min="35" max="35" width="15.75" outlineLevel="1"/>
    <col customWidth="1" hidden="1" min="36" max="36" width="15.25" outlineLevel="1"/>
    <col collapsed="1" customWidth="1" min="37" max="37" width="1.25"/>
    <col customWidth="1" min="38" max="38" width="21.63"/>
    <col customWidth="1" min="39" max="39" width="15.25"/>
    <col customWidth="1" min="40" max="40" width="31.38"/>
    <col customWidth="1" min="41" max="41" width="13.88"/>
    <col customWidth="1" min="42" max="43" width="8.25"/>
    <col customWidth="1" hidden="1" min="44" max="44" width="4.13"/>
    <col customWidth="1" hidden="1" min="45" max="75" width="4.0" outlineLevel="1"/>
    <col customWidth="1" hidden="1" min="76" max="76" width="4.5"/>
    <col customWidth="1" hidden="1" min="77" max="77" width="4.13"/>
    <col customWidth="1" hidden="1" min="78" max="105" width="4.0" outlineLevel="1"/>
    <col customWidth="1" hidden="1" min="106" max="106" width="3.5"/>
    <col customWidth="1" hidden="1" min="107" max="137" width="4.0" outlineLevel="1"/>
    <col customWidth="1" hidden="1" min="138" max="138" width="2.13"/>
    <col customWidth="1" hidden="1" min="139" max="142" width="4.0" outlineLevel="1"/>
    <col customWidth="1" hidden="1" min="143" max="143" width="4.5" outlineLevel="1"/>
    <col customWidth="1" hidden="1" min="144" max="168" width="4.0" outlineLevel="1"/>
    <col customWidth="1" hidden="1" min="169" max="169" width="2.13"/>
    <col customWidth="1" hidden="1" min="170" max="200" width="4.0" outlineLevel="1"/>
    <col collapsed="1" customWidth="1" hidden="1" min="201" max="201" width="4.0"/>
    <col customWidth="1" min="202" max="231" width="4.0" outlineLevel="1"/>
    <col customWidth="1" min="232" max="232" width="4.0"/>
    <col customWidth="1" hidden="1" min="233" max="239" width="7.88"/>
  </cols>
  <sheetData>
    <row r="1" ht="45.0" customHeight="1">
      <c r="A1" s="426" t="s">
        <v>2531</v>
      </c>
      <c r="B1" s="427"/>
      <c r="C1" s="427"/>
      <c r="D1" s="427"/>
      <c r="E1" s="427"/>
      <c r="F1" s="427"/>
      <c r="G1" s="428"/>
      <c r="H1" s="429"/>
      <c r="I1" s="430" t="s">
        <v>2532</v>
      </c>
      <c r="J1" s="431"/>
      <c r="K1" s="430" t="s">
        <v>2533</v>
      </c>
      <c r="L1" s="431"/>
      <c r="M1" s="430" t="s">
        <v>2534</v>
      </c>
      <c r="N1" s="431"/>
      <c r="O1" s="430" t="s">
        <v>2535</v>
      </c>
      <c r="P1" s="432"/>
      <c r="Q1" s="431"/>
      <c r="R1" s="430" t="s">
        <v>2536</v>
      </c>
      <c r="S1" s="432"/>
      <c r="T1" s="432"/>
      <c r="U1" s="431"/>
      <c r="V1" s="429"/>
      <c r="W1" s="433" t="s">
        <v>2537</v>
      </c>
      <c r="X1" s="432"/>
      <c r="Y1" s="432"/>
      <c r="Z1" s="431"/>
      <c r="AA1" s="434" t="s">
        <v>2538</v>
      </c>
      <c r="AB1" s="427"/>
      <c r="AC1" s="427"/>
      <c r="AD1" s="427"/>
      <c r="AE1" s="428"/>
      <c r="AF1" s="433" t="s">
        <v>2539</v>
      </c>
      <c r="AG1" s="432"/>
      <c r="AH1" s="432"/>
      <c r="AI1" s="432"/>
      <c r="AJ1" s="432"/>
      <c r="AK1" s="431"/>
      <c r="AL1" s="435"/>
      <c r="AM1" s="436"/>
      <c r="AN1" s="437"/>
      <c r="AO1" s="437"/>
      <c r="AP1" s="438" t="s">
        <v>2540</v>
      </c>
      <c r="AQ1" s="428"/>
      <c r="AR1" s="439"/>
      <c r="AS1" s="440" t="s">
        <v>2541</v>
      </c>
      <c r="AT1" s="441"/>
      <c r="AU1" s="441"/>
      <c r="AV1" s="441"/>
      <c r="AW1" s="441"/>
      <c r="AX1" s="441"/>
      <c r="AY1" s="441"/>
      <c r="AZ1" s="441"/>
      <c r="BA1" s="441"/>
      <c r="BB1" s="441"/>
      <c r="BC1" s="441"/>
      <c r="BD1" s="441"/>
      <c r="BE1" s="441"/>
      <c r="BF1" s="441"/>
      <c r="BG1" s="441"/>
      <c r="BH1" s="441"/>
      <c r="BI1" s="441"/>
      <c r="BJ1" s="441"/>
      <c r="BK1" s="441"/>
      <c r="BL1" s="441"/>
      <c r="BM1" s="441"/>
      <c r="BN1" s="441"/>
      <c r="BO1" s="441"/>
      <c r="BP1" s="441"/>
      <c r="BQ1" s="441"/>
      <c r="BR1" s="441"/>
      <c r="BS1" s="441"/>
      <c r="BT1" s="441"/>
      <c r="BU1" s="441"/>
      <c r="BV1" s="441"/>
      <c r="BW1" s="442"/>
      <c r="BX1" s="443"/>
      <c r="BY1" s="444"/>
      <c r="BZ1" s="440" t="s">
        <v>2542</v>
      </c>
      <c r="CA1" s="441"/>
      <c r="CB1" s="441"/>
      <c r="CC1" s="441"/>
      <c r="CD1" s="441"/>
      <c r="CE1" s="441"/>
      <c r="CF1" s="441"/>
      <c r="CG1" s="441"/>
      <c r="CH1" s="441"/>
      <c r="CI1" s="441"/>
      <c r="CJ1" s="441"/>
      <c r="CK1" s="441"/>
      <c r="CL1" s="441"/>
      <c r="CM1" s="441"/>
      <c r="CN1" s="441"/>
      <c r="CO1" s="441"/>
      <c r="CP1" s="441"/>
      <c r="CQ1" s="441"/>
      <c r="CR1" s="441"/>
      <c r="CS1" s="441"/>
      <c r="CT1" s="441"/>
      <c r="CU1" s="441"/>
      <c r="CV1" s="441"/>
      <c r="CW1" s="441"/>
      <c r="CX1" s="441"/>
      <c r="CY1" s="441"/>
      <c r="CZ1" s="441"/>
      <c r="DA1" s="445"/>
      <c r="DB1" s="444"/>
      <c r="DC1" s="440" t="s">
        <v>2543</v>
      </c>
      <c r="DD1" s="441"/>
      <c r="DE1" s="441"/>
      <c r="DF1" s="441"/>
      <c r="DG1" s="441"/>
      <c r="DH1" s="441"/>
      <c r="DI1" s="441"/>
      <c r="DJ1" s="441"/>
      <c r="DK1" s="441"/>
      <c r="DL1" s="441"/>
      <c r="DM1" s="441"/>
      <c r="DN1" s="441"/>
      <c r="DO1" s="441"/>
      <c r="DP1" s="441"/>
      <c r="DQ1" s="441"/>
      <c r="DR1" s="441"/>
      <c r="DS1" s="441"/>
      <c r="DT1" s="441"/>
      <c r="DU1" s="441"/>
      <c r="DV1" s="441"/>
      <c r="DW1" s="441"/>
      <c r="DX1" s="441"/>
      <c r="DY1" s="441"/>
      <c r="DZ1" s="441"/>
      <c r="EA1" s="441"/>
      <c r="EB1" s="441"/>
      <c r="EC1" s="441"/>
      <c r="ED1" s="441"/>
      <c r="EE1" s="441"/>
      <c r="EF1" s="441"/>
      <c r="EG1" s="445"/>
      <c r="EH1" s="444"/>
      <c r="EI1" s="446"/>
      <c r="EJ1" s="447"/>
      <c r="EK1" s="447"/>
      <c r="EL1" s="448"/>
      <c r="EM1" s="448"/>
      <c r="EN1" s="447"/>
      <c r="EO1" s="447"/>
      <c r="EP1" s="447"/>
      <c r="EQ1" s="447"/>
      <c r="ER1" s="447"/>
      <c r="ES1" s="448"/>
      <c r="ET1" s="448"/>
      <c r="EU1" s="447"/>
      <c r="EV1" s="447"/>
      <c r="EW1" s="447"/>
      <c r="EX1" s="447"/>
      <c r="EY1" s="447"/>
      <c r="EZ1" s="448"/>
      <c r="FA1" s="448"/>
      <c r="FB1" s="447"/>
      <c r="FC1" s="447"/>
      <c r="FD1" s="447"/>
      <c r="FE1" s="447"/>
      <c r="FF1" s="447"/>
      <c r="FG1" s="448"/>
      <c r="FH1" s="448"/>
      <c r="FI1" s="447"/>
      <c r="FJ1" s="447"/>
      <c r="FK1" s="447"/>
      <c r="FL1" s="449"/>
      <c r="FM1" s="444"/>
      <c r="FN1" s="450" t="s">
        <v>2544</v>
      </c>
      <c r="FO1" s="432"/>
      <c r="FP1" s="432"/>
      <c r="FQ1" s="432"/>
      <c r="FR1" s="432"/>
      <c r="FS1" s="432"/>
      <c r="FT1" s="432"/>
      <c r="FU1" s="432"/>
      <c r="FV1" s="432"/>
      <c r="FW1" s="432"/>
      <c r="FX1" s="432"/>
      <c r="FY1" s="432"/>
      <c r="FZ1" s="432"/>
      <c r="GA1" s="432"/>
      <c r="GB1" s="432"/>
      <c r="GC1" s="432"/>
      <c r="GD1" s="432"/>
      <c r="GE1" s="432"/>
      <c r="GF1" s="432"/>
      <c r="GG1" s="432"/>
      <c r="GH1" s="432"/>
      <c r="GI1" s="432"/>
      <c r="GJ1" s="432"/>
      <c r="GK1" s="432"/>
      <c r="GL1" s="432"/>
      <c r="GM1" s="432"/>
      <c r="GN1" s="432"/>
      <c r="GO1" s="432"/>
      <c r="GP1" s="432"/>
      <c r="GQ1" s="432"/>
      <c r="GR1" s="432"/>
      <c r="GS1" s="431"/>
      <c r="GT1" s="907" t="s">
        <v>2545</v>
      </c>
      <c r="GU1" s="432"/>
      <c r="GV1" s="432"/>
      <c r="GW1" s="432"/>
      <c r="GX1" s="432"/>
      <c r="GY1" s="432"/>
      <c r="GZ1" s="432"/>
      <c r="HA1" s="432"/>
      <c r="HB1" s="432"/>
      <c r="HC1" s="432"/>
      <c r="HD1" s="432"/>
      <c r="HE1" s="432"/>
      <c r="HF1" s="432"/>
      <c r="HG1" s="432"/>
      <c r="HH1" s="432"/>
      <c r="HI1" s="432"/>
      <c r="HJ1" s="432"/>
      <c r="HK1" s="432"/>
      <c r="HL1" s="432"/>
      <c r="HM1" s="432"/>
      <c r="HN1" s="432"/>
      <c r="HO1" s="432"/>
      <c r="HP1" s="432"/>
      <c r="HQ1" s="432"/>
      <c r="HR1" s="432"/>
      <c r="HS1" s="432"/>
      <c r="HT1" s="432"/>
      <c r="HU1" s="432"/>
      <c r="HV1" s="432"/>
      <c r="HW1" s="432"/>
      <c r="HX1" s="431"/>
      <c r="HY1" s="452" t="s">
        <v>2546</v>
      </c>
      <c r="HZ1" s="452" t="s">
        <v>2547</v>
      </c>
      <c r="IA1" s="452" t="s">
        <v>2548</v>
      </c>
      <c r="IB1" s="452" t="s">
        <v>2549</v>
      </c>
      <c r="IC1" s="452" t="s">
        <v>2550</v>
      </c>
      <c r="ID1" s="452" t="s">
        <v>2551</v>
      </c>
      <c r="IE1" s="452" t="s">
        <v>2552</v>
      </c>
    </row>
    <row r="2" ht="58.5" customHeight="1">
      <c r="A2" s="453" t="s">
        <v>1952</v>
      </c>
      <c r="B2" s="433" t="s">
        <v>2553</v>
      </c>
      <c r="C2" s="451"/>
      <c r="D2" s="454" t="s">
        <v>2554</v>
      </c>
      <c r="E2" s="454" t="s">
        <v>2555</v>
      </c>
      <c r="F2" s="454" t="s">
        <v>2556</v>
      </c>
      <c r="G2" s="454" t="s">
        <v>2557</v>
      </c>
      <c r="H2" s="429" t="s">
        <v>2558</v>
      </c>
      <c r="I2" s="455" t="s">
        <v>2559</v>
      </c>
      <c r="J2" s="456" t="s">
        <v>2560</v>
      </c>
      <c r="K2" s="429" t="s">
        <v>2561</v>
      </c>
      <c r="L2" s="429" t="s">
        <v>2562</v>
      </c>
      <c r="M2" s="457" t="s">
        <v>2563</v>
      </c>
      <c r="N2" s="457" t="s">
        <v>2564</v>
      </c>
      <c r="O2" s="457" t="s">
        <v>2565</v>
      </c>
      <c r="P2" s="457" t="s">
        <v>2566</v>
      </c>
      <c r="Q2" s="457" t="s">
        <v>2567</v>
      </c>
      <c r="R2" s="457" t="s">
        <v>2568</v>
      </c>
      <c r="S2" s="457" t="s">
        <v>2569</v>
      </c>
      <c r="T2" s="457" t="s">
        <v>2570</v>
      </c>
      <c r="U2" s="457"/>
      <c r="V2" s="429" t="s">
        <v>2571</v>
      </c>
      <c r="W2" s="429" t="s">
        <v>2572</v>
      </c>
      <c r="X2" s="429" t="s">
        <v>2573</v>
      </c>
      <c r="Y2" s="429" t="s">
        <v>2574</v>
      </c>
      <c r="Z2" s="429" t="s">
        <v>2575</v>
      </c>
      <c r="AA2" s="429" t="s">
        <v>2576</v>
      </c>
      <c r="AB2" s="458" t="s">
        <v>2577</v>
      </c>
      <c r="AC2" s="458" t="s">
        <v>2578</v>
      </c>
      <c r="AD2" s="459" t="s">
        <v>2579</v>
      </c>
      <c r="AE2" s="460" t="s">
        <v>2580</v>
      </c>
      <c r="AF2" s="461" t="s">
        <v>2581</v>
      </c>
      <c r="AG2" s="462" t="s">
        <v>2582</v>
      </c>
      <c r="AH2" s="429" t="s">
        <v>2583</v>
      </c>
      <c r="AI2" s="429" t="s">
        <v>2584</v>
      </c>
      <c r="AJ2" s="429" t="s">
        <v>2585</v>
      </c>
      <c r="AK2" s="457"/>
      <c r="AL2" s="462" t="s">
        <v>2586</v>
      </c>
      <c r="AM2" s="463" t="s">
        <v>2587</v>
      </c>
      <c r="AN2" s="464" t="s">
        <v>2588</v>
      </c>
      <c r="AO2" s="465" t="s">
        <v>2589</v>
      </c>
      <c r="AP2" s="466" t="s">
        <v>2590</v>
      </c>
      <c r="AQ2" s="467" t="s">
        <v>2591</v>
      </c>
      <c r="AR2" s="449"/>
      <c r="AS2" s="468">
        <v>46023.0</v>
      </c>
      <c r="AT2" s="469">
        <v>46024.0</v>
      </c>
      <c r="AU2" s="470">
        <v>46025.0</v>
      </c>
      <c r="AV2" s="471">
        <v>46026.0</v>
      </c>
      <c r="AW2" s="472">
        <v>46027.0</v>
      </c>
      <c r="AX2" s="469">
        <v>46028.0</v>
      </c>
      <c r="AY2" s="469">
        <v>46029.0</v>
      </c>
      <c r="AZ2" s="469">
        <v>46030.0</v>
      </c>
      <c r="BA2" s="469">
        <v>46031.0</v>
      </c>
      <c r="BB2" s="470">
        <v>46032.0</v>
      </c>
      <c r="BC2" s="471">
        <v>46033.0</v>
      </c>
      <c r="BD2" s="472">
        <v>46034.0</v>
      </c>
      <c r="BE2" s="469">
        <v>46035.0</v>
      </c>
      <c r="BF2" s="469">
        <v>46036.0</v>
      </c>
      <c r="BG2" s="469">
        <v>46037.0</v>
      </c>
      <c r="BH2" s="469">
        <v>46038.0</v>
      </c>
      <c r="BI2" s="470">
        <v>46039.0</v>
      </c>
      <c r="BJ2" s="471">
        <v>46040.0</v>
      </c>
      <c r="BK2" s="472">
        <v>46041.0</v>
      </c>
      <c r="BL2" s="469">
        <v>46042.0</v>
      </c>
      <c r="BM2" s="469">
        <v>46043.0</v>
      </c>
      <c r="BN2" s="469">
        <v>46044.0</v>
      </c>
      <c r="BO2" s="469">
        <v>46045.0</v>
      </c>
      <c r="BP2" s="470">
        <v>46046.0</v>
      </c>
      <c r="BQ2" s="471">
        <v>46047.0</v>
      </c>
      <c r="BR2" s="472">
        <v>46048.0</v>
      </c>
      <c r="BS2" s="469">
        <v>46049.0</v>
      </c>
      <c r="BT2" s="469">
        <v>46050.0</v>
      </c>
      <c r="BU2" s="469">
        <v>46051.0</v>
      </c>
      <c r="BV2" s="469">
        <v>46052.0</v>
      </c>
      <c r="BW2" s="471">
        <v>46053.0</v>
      </c>
      <c r="BX2" s="473"/>
      <c r="BY2" s="474"/>
      <c r="BZ2" s="475">
        <v>46054.0</v>
      </c>
      <c r="CA2" s="472">
        <v>46055.0</v>
      </c>
      <c r="CB2" s="469">
        <v>46056.0</v>
      </c>
      <c r="CC2" s="469">
        <v>46057.0</v>
      </c>
      <c r="CD2" s="469">
        <v>46058.0</v>
      </c>
      <c r="CE2" s="469">
        <v>46059.0</v>
      </c>
      <c r="CF2" s="470">
        <v>46060.0</v>
      </c>
      <c r="CG2" s="471">
        <v>46061.0</v>
      </c>
      <c r="CH2" s="472">
        <v>46062.0</v>
      </c>
      <c r="CI2" s="469">
        <v>46063.0</v>
      </c>
      <c r="CJ2" s="469">
        <v>46064.0</v>
      </c>
      <c r="CK2" s="469">
        <v>46065.0</v>
      </c>
      <c r="CL2" s="469">
        <v>46066.0</v>
      </c>
      <c r="CM2" s="470">
        <v>46067.0</v>
      </c>
      <c r="CN2" s="471">
        <v>46068.0</v>
      </c>
      <c r="CO2" s="476">
        <v>46069.0</v>
      </c>
      <c r="CP2" s="470">
        <v>46070.0</v>
      </c>
      <c r="CQ2" s="470">
        <v>46071.0</v>
      </c>
      <c r="CR2" s="469">
        <v>46072.0</v>
      </c>
      <c r="CS2" s="469">
        <v>46073.0</v>
      </c>
      <c r="CT2" s="470">
        <v>46074.0</v>
      </c>
      <c r="CU2" s="471">
        <v>46075.0</v>
      </c>
      <c r="CV2" s="472">
        <v>46076.0</v>
      </c>
      <c r="CW2" s="469">
        <v>46077.0</v>
      </c>
      <c r="CX2" s="469">
        <v>46078.0</v>
      </c>
      <c r="CY2" s="469">
        <v>46079.0</v>
      </c>
      <c r="CZ2" s="469">
        <v>46080.0</v>
      </c>
      <c r="DA2" s="471">
        <v>46081.0</v>
      </c>
      <c r="DB2" s="474"/>
      <c r="DC2" s="477">
        <v>46082.0</v>
      </c>
      <c r="DD2" s="478">
        <v>46083.0</v>
      </c>
      <c r="DE2" s="447">
        <v>46084.0</v>
      </c>
      <c r="DF2" s="447">
        <v>46085.0</v>
      </c>
      <c r="DG2" s="447">
        <v>46086.0</v>
      </c>
      <c r="DH2" s="447">
        <v>46087.0</v>
      </c>
      <c r="DI2" s="448">
        <v>46088.0</v>
      </c>
      <c r="DJ2" s="479">
        <v>46089.0</v>
      </c>
      <c r="DK2" s="480">
        <v>46090.0</v>
      </c>
      <c r="DL2" s="447">
        <v>46091.0</v>
      </c>
      <c r="DM2" s="447">
        <v>46092.0</v>
      </c>
      <c r="DN2" s="447">
        <v>46093.0</v>
      </c>
      <c r="DO2" s="447">
        <v>46094.0</v>
      </c>
      <c r="DP2" s="448">
        <v>46095.0</v>
      </c>
      <c r="DQ2" s="479">
        <v>46096.0</v>
      </c>
      <c r="DR2" s="480">
        <v>46097.0</v>
      </c>
      <c r="DS2" s="447">
        <v>46098.0</v>
      </c>
      <c r="DT2" s="447">
        <v>46099.0</v>
      </c>
      <c r="DU2" s="447">
        <v>46100.0</v>
      </c>
      <c r="DV2" s="447">
        <v>46101.0</v>
      </c>
      <c r="DW2" s="448">
        <v>46102.0</v>
      </c>
      <c r="DX2" s="479">
        <v>46103.0</v>
      </c>
      <c r="DY2" s="480">
        <v>46104.0</v>
      </c>
      <c r="DZ2" s="447">
        <v>46105.0</v>
      </c>
      <c r="EA2" s="447">
        <v>46106.0</v>
      </c>
      <c r="EB2" s="447">
        <v>46107.0</v>
      </c>
      <c r="EC2" s="447">
        <v>46108.0</v>
      </c>
      <c r="ED2" s="448">
        <v>46109.0</v>
      </c>
      <c r="EE2" s="479">
        <v>46110.0</v>
      </c>
      <c r="EF2" s="480">
        <v>46111.0</v>
      </c>
      <c r="EG2" s="449">
        <v>46112.0</v>
      </c>
      <c r="EH2" s="474"/>
      <c r="EI2" s="446">
        <v>46113.0</v>
      </c>
      <c r="EJ2" s="447">
        <v>46114.0</v>
      </c>
      <c r="EK2" s="447">
        <v>46115.0</v>
      </c>
      <c r="EL2" s="448">
        <v>46116.0</v>
      </c>
      <c r="EM2" s="479">
        <v>46117.0</v>
      </c>
      <c r="EN2" s="480">
        <v>46118.0</v>
      </c>
      <c r="EO2" s="447">
        <v>46119.0</v>
      </c>
      <c r="EP2" s="447">
        <v>46120.0</v>
      </c>
      <c r="EQ2" s="447">
        <v>46121.0</v>
      </c>
      <c r="ER2" s="447">
        <v>46122.0</v>
      </c>
      <c r="ES2" s="448">
        <v>46123.0</v>
      </c>
      <c r="ET2" s="479">
        <v>46124.0</v>
      </c>
      <c r="EU2" s="480">
        <v>46125.0</v>
      </c>
      <c r="EV2" s="447">
        <v>46126.0</v>
      </c>
      <c r="EW2" s="447">
        <v>46127.0</v>
      </c>
      <c r="EX2" s="447">
        <v>46128.0</v>
      </c>
      <c r="EY2" s="447">
        <v>46129.0</v>
      </c>
      <c r="EZ2" s="448">
        <v>46130.0</v>
      </c>
      <c r="FA2" s="479">
        <v>46131.0</v>
      </c>
      <c r="FB2" s="480">
        <v>46132.0</v>
      </c>
      <c r="FC2" s="447">
        <v>46133.0</v>
      </c>
      <c r="FD2" s="447">
        <v>46134.0</v>
      </c>
      <c r="FE2" s="447">
        <v>46135.0</v>
      </c>
      <c r="FF2" s="447">
        <v>46136.0</v>
      </c>
      <c r="FG2" s="448">
        <v>46137.0</v>
      </c>
      <c r="FH2" s="479">
        <v>46138.0</v>
      </c>
      <c r="FI2" s="480">
        <v>46139.0</v>
      </c>
      <c r="FJ2" s="447">
        <v>46140.0</v>
      </c>
      <c r="FK2" s="447">
        <v>46141.0</v>
      </c>
      <c r="FL2" s="449">
        <v>46142.0</v>
      </c>
      <c r="FM2" s="481"/>
      <c r="FN2" s="482">
        <v>46143.0</v>
      </c>
      <c r="FO2" s="448">
        <v>46144.0</v>
      </c>
      <c r="FP2" s="479">
        <v>46145.0</v>
      </c>
      <c r="FQ2" s="480">
        <v>46146.0</v>
      </c>
      <c r="FR2" s="448">
        <v>46147.0</v>
      </c>
      <c r="FS2" s="447">
        <v>46148.0</v>
      </c>
      <c r="FT2" s="447">
        <v>46149.0</v>
      </c>
      <c r="FU2" s="447">
        <v>46150.0</v>
      </c>
      <c r="FV2" s="448">
        <v>46151.0</v>
      </c>
      <c r="FW2" s="479">
        <v>46152.0</v>
      </c>
      <c r="FX2" s="480">
        <v>46153.0</v>
      </c>
      <c r="FY2" s="447">
        <v>46154.0</v>
      </c>
      <c r="FZ2" s="447">
        <v>46155.0</v>
      </c>
      <c r="GA2" s="447">
        <v>46156.0</v>
      </c>
      <c r="GB2" s="447">
        <v>46157.0</v>
      </c>
      <c r="GC2" s="448">
        <v>46158.0</v>
      </c>
      <c r="GD2" s="479">
        <v>46159.0</v>
      </c>
      <c r="GE2" s="480">
        <v>46160.0</v>
      </c>
      <c r="GF2" s="447">
        <v>46161.0</v>
      </c>
      <c r="GG2" s="447">
        <v>46162.0</v>
      </c>
      <c r="GH2" s="447">
        <v>46163.0</v>
      </c>
      <c r="GI2" s="447">
        <v>46164.0</v>
      </c>
      <c r="GJ2" s="448">
        <v>46165.0</v>
      </c>
      <c r="GK2" s="479">
        <v>46166.0</v>
      </c>
      <c r="GL2" s="478">
        <v>46167.0</v>
      </c>
      <c r="GM2" s="447">
        <v>46168.0</v>
      </c>
      <c r="GN2" s="447">
        <v>46169.0</v>
      </c>
      <c r="GO2" s="447">
        <v>46170.0</v>
      </c>
      <c r="GP2" s="447">
        <v>46171.0</v>
      </c>
      <c r="GQ2" s="448">
        <v>46172.0</v>
      </c>
      <c r="GR2" s="479">
        <v>46173.0</v>
      </c>
      <c r="GS2" s="908"/>
      <c r="GT2" s="909">
        <v>46174.0</v>
      </c>
      <c r="GU2" s="910">
        <v>46175.0</v>
      </c>
      <c r="GV2" s="911">
        <v>46176.0</v>
      </c>
      <c r="GW2" s="910">
        <v>46177.0</v>
      </c>
      <c r="GX2" s="910">
        <v>46178.0</v>
      </c>
      <c r="GY2" s="911">
        <v>46179.0</v>
      </c>
      <c r="GZ2" s="912">
        <v>46180.0</v>
      </c>
      <c r="HA2" s="913">
        <v>46181.0</v>
      </c>
      <c r="HB2" s="910">
        <v>46182.0</v>
      </c>
      <c r="HC2" s="910">
        <v>46183.0</v>
      </c>
      <c r="HD2" s="910">
        <v>46184.0</v>
      </c>
      <c r="HE2" s="910">
        <v>46185.0</v>
      </c>
      <c r="HF2" s="911">
        <v>46186.0</v>
      </c>
      <c r="HG2" s="912">
        <v>46187.0</v>
      </c>
      <c r="HH2" s="913">
        <v>46188.0</v>
      </c>
      <c r="HI2" s="910">
        <v>46189.0</v>
      </c>
      <c r="HJ2" s="910">
        <v>46190.0</v>
      </c>
      <c r="HK2" s="910">
        <v>46191.0</v>
      </c>
      <c r="HL2" s="910">
        <v>46192.0</v>
      </c>
      <c r="HM2" s="911">
        <v>46193.0</v>
      </c>
      <c r="HN2" s="912">
        <v>46194.0</v>
      </c>
      <c r="HO2" s="913">
        <v>46195.0</v>
      </c>
      <c r="HP2" s="910">
        <v>46196.0</v>
      </c>
      <c r="HQ2" s="910">
        <v>46197.0</v>
      </c>
      <c r="HR2" s="910">
        <v>46198.0</v>
      </c>
      <c r="HS2" s="910">
        <v>46199.0</v>
      </c>
      <c r="HT2" s="911">
        <v>46200.0</v>
      </c>
      <c r="HU2" s="912">
        <v>46201.0</v>
      </c>
      <c r="HV2" s="913">
        <v>46202.0</v>
      </c>
      <c r="HW2" s="914">
        <v>46203.0</v>
      </c>
      <c r="HX2" s="915"/>
      <c r="HY2" s="483" t="s">
        <v>2592</v>
      </c>
      <c r="HZ2" s="483" t="s">
        <v>2593</v>
      </c>
      <c r="IA2" s="483" t="s">
        <v>2594</v>
      </c>
      <c r="IB2" s="483" t="s">
        <v>2595</v>
      </c>
      <c r="IC2" s="483" t="s">
        <v>2596</v>
      </c>
      <c r="ID2" s="483" t="s">
        <v>2597</v>
      </c>
      <c r="IE2" s="474" t="s">
        <v>2598</v>
      </c>
    </row>
    <row r="3" ht="24.0" customHeight="1">
      <c r="A3" s="916">
        <f>A17+1</f>
        <v>18</v>
      </c>
      <c r="B3" s="917" t="s">
        <v>45</v>
      </c>
      <c r="C3" s="918" t="s">
        <v>2599</v>
      </c>
      <c r="D3" s="494" t="str">
        <f t="array" ref="D3">INDEX('코드분류표(보조)'!$G$5:$G$72,MATCH(E3,'코드분류표(보조)'!$F$5:$F$72,0))</f>
        <v>CB-212</v>
      </c>
      <c r="E3" s="494" t="s">
        <v>2600</v>
      </c>
      <c r="F3" s="494" t="s">
        <v>2601</v>
      </c>
      <c r="G3" s="919" t="s">
        <v>2602</v>
      </c>
      <c r="H3" s="494" t="s">
        <v>2603</v>
      </c>
      <c r="I3" s="920">
        <v>31671.0</v>
      </c>
      <c r="J3" s="921">
        <f>I3*0.3025</f>
        <v>9580.4775</v>
      </c>
      <c r="K3" s="922" t="s">
        <v>2604</v>
      </c>
      <c r="L3" s="922"/>
      <c r="M3" s="922" t="s">
        <v>2604</v>
      </c>
      <c r="N3" s="919" t="s">
        <v>2605</v>
      </c>
      <c r="O3" s="919" t="s">
        <v>2606</v>
      </c>
      <c r="P3" s="919" t="s">
        <v>2607</v>
      </c>
      <c r="R3" s="923">
        <v>0.6</v>
      </c>
      <c r="S3" s="919" t="s">
        <v>2608</v>
      </c>
      <c r="T3" s="923">
        <v>0.7</v>
      </c>
      <c r="U3" s="924"/>
      <c r="V3" s="493" t="s">
        <v>2609</v>
      </c>
      <c r="W3" s="925" t="s">
        <v>2610</v>
      </c>
      <c r="X3" s="926">
        <f>ROUND(X6*60%,0) -1</f>
        <v>74534068</v>
      </c>
      <c r="Y3" s="926"/>
      <c r="Z3" s="926"/>
      <c r="AA3" s="927"/>
      <c r="AB3" s="928"/>
      <c r="AC3" s="928"/>
      <c r="AD3" s="929"/>
      <c r="AE3" s="930"/>
      <c r="AF3" s="931" t="s">
        <v>2611</v>
      </c>
      <c r="AG3" s="932">
        <f>SUM(AG5:AG16)</f>
        <v>12870000</v>
      </c>
      <c r="AH3" s="932"/>
      <c r="AI3" s="933"/>
      <c r="AJ3" s="933"/>
      <c r="AK3" s="934"/>
      <c r="AL3" s="935" t="s">
        <v>2612</v>
      </c>
      <c r="AM3" s="935" t="s">
        <v>2613</v>
      </c>
      <c r="AN3" s="936" t="s">
        <v>2614</v>
      </c>
      <c r="AO3" s="936"/>
      <c r="AP3" s="937" t="s">
        <v>2615</v>
      </c>
      <c r="AQ3" s="938" t="s">
        <v>2616</v>
      </c>
      <c r="AR3" s="481"/>
      <c r="AS3" s="481"/>
      <c r="AT3" s="481"/>
      <c r="AU3" s="481"/>
      <c r="AV3" s="481"/>
      <c r="AW3" s="481"/>
      <c r="AX3" s="481"/>
      <c r="AY3" s="481"/>
      <c r="AZ3" s="481"/>
      <c r="BA3" s="481"/>
      <c r="BB3" s="481"/>
      <c r="BC3" s="481"/>
      <c r="BD3" s="481"/>
      <c r="BE3" s="481"/>
      <c r="BF3" s="481"/>
      <c r="BG3" s="481"/>
      <c r="BH3" s="481"/>
      <c r="BI3" s="481"/>
      <c r="BJ3" s="481"/>
      <c r="BK3" s="481"/>
      <c r="BL3" s="481"/>
      <c r="BM3" s="481"/>
      <c r="BN3" s="481"/>
      <c r="BO3" s="481"/>
      <c r="BP3" s="481"/>
      <c r="BQ3" s="481"/>
      <c r="BR3" s="481"/>
      <c r="BS3" s="481"/>
      <c r="BT3" s="481"/>
      <c r="BU3" s="481"/>
      <c r="BV3" s="481"/>
      <c r="BW3" s="481"/>
      <c r="BX3" s="481"/>
      <c r="BY3" s="481"/>
      <c r="BZ3" s="481"/>
      <c r="CA3" s="481"/>
      <c r="CB3" s="481"/>
      <c r="CC3" s="481"/>
      <c r="CD3" s="481"/>
      <c r="CE3" s="481"/>
      <c r="CF3" s="481"/>
      <c r="CG3" s="481"/>
      <c r="CH3" s="481"/>
      <c r="CI3" s="481"/>
      <c r="CJ3" s="481"/>
      <c r="CK3" s="481"/>
      <c r="CL3" s="481"/>
      <c r="CM3" s="481"/>
      <c r="CN3" s="481"/>
      <c r="CO3" s="481"/>
      <c r="CP3" s="481"/>
      <c r="CQ3" s="481"/>
      <c r="CR3" s="481"/>
      <c r="CS3" s="481"/>
      <c r="CT3" s="481"/>
      <c r="CU3" s="481"/>
      <c r="CV3" s="481"/>
      <c r="CW3" s="481"/>
      <c r="CX3" s="481"/>
      <c r="CY3" s="481"/>
      <c r="CZ3" s="481"/>
      <c r="DA3" s="481"/>
      <c r="DB3" s="481"/>
      <c r="DC3" s="481"/>
      <c r="DD3" s="481"/>
      <c r="DE3" s="481"/>
      <c r="DF3" s="481"/>
      <c r="DG3" s="481"/>
      <c r="DH3" s="481"/>
      <c r="DI3" s="481"/>
      <c r="DJ3" s="481"/>
      <c r="DK3" s="481"/>
      <c r="DL3" s="481"/>
      <c r="DM3" s="481"/>
      <c r="DN3" s="481"/>
      <c r="DO3" s="481"/>
      <c r="DP3" s="481"/>
      <c r="DQ3" s="481"/>
      <c r="DR3" s="481"/>
      <c r="DS3" s="481"/>
      <c r="DT3" s="481"/>
      <c r="DU3" s="481"/>
      <c r="DV3" s="481"/>
      <c r="DW3" s="481"/>
      <c r="DX3" s="481"/>
      <c r="DY3" s="481"/>
      <c r="DZ3" s="481"/>
      <c r="EA3" s="481"/>
      <c r="EB3" s="481"/>
      <c r="EC3" s="481"/>
      <c r="ED3" s="481"/>
      <c r="EE3" s="481"/>
      <c r="EF3" s="481"/>
      <c r="EG3" s="481"/>
      <c r="EH3" s="481"/>
      <c r="EI3" s="939"/>
      <c r="EJ3" s="939"/>
      <c r="EK3" s="939"/>
      <c r="EL3" s="939"/>
      <c r="EM3" s="939"/>
      <c r="EN3" s="939"/>
      <c r="EO3" s="939"/>
      <c r="EP3" s="939"/>
      <c r="EQ3" s="939"/>
      <c r="ER3" s="939"/>
      <c r="ES3" s="939"/>
      <c r="ET3" s="939"/>
      <c r="EU3" s="939"/>
      <c r="EV3" s="939"/>
      <c r="EW3" s="939"/>
      <c r="EX3" s="939"/>
      <c r="EY3" s="939"/>
      <c r="EZ3" s="939"/>
      <c r="FA3" s="939"/>
      <c r="FB3" s="939"/>
      <c r="FC3" s="939"/>
      <c r="FD3" s="939"/>
      <c r="FE3" s="939"/>
      <c r="FF3" s="939"/>
      <c r="FG3" s="939"/>
      <c r="FH3" s="939"/>
      <c r="FI3" s="939"/>
      <c r="FJ3" s="939"/>
      <c r="FK3" s="939"/>
      <c r="FL3" s="939"/>
      <c r="FM3" s="481"/>
      <c r="FN3" s="939"/>
      <c r="FO3" s="939"/>
      <c r="FP3" s="939"/>
      <c r="FQ3" s="939"/>
      <c r="FR3" s="939"/>
      <c r="FS3" s="939"/>
      <c r="FT3" s="939"/>
      <c r="FU3" s="939"/>
      <c r="FV3" s="939"/>
      <c r="FW3" s="939"/>
      <c r="FX3" s="940"/>
      <c r="FY3" s="939"/>
      <c r="FZ3" s="939"/>
      <c r="GA3" s="939"/>
      <c r="GB3" s="939"/>
      <c r="GC3" s="939"/>
      <c r="GD3" s="939"/>
      <c r="GE3" s="939"/>
      <c r="GF3" s="939"/>
      <c r="GG3" s="939"/>
      <c r="GH3" s="939"/>
      <c r="GI3" s="939"/>
      <c r="GJ3" s="939"/>
      <c r="GK3" s="939"/>
      <c r="GL3" s="939"/>
      <c r="GM3" s="939"/>
      <c r="GN3" s="939"/>
      <c r="GO3" s="939"/>
      <c r="GP3" s="939"/>
      <c r="GQ3" s="939"/>
      <c r="GR3" s="939"/>
      <c r="GS3" s="939"/>
      <c r="GT3" s="941"/>
      <c r="GU3" s="941"/>
      <c r="GV3" s="941"/>
      <c r="GW3" s="941"/>
      <c r="GX3" s="941"/>
      <c r="GY3" s="941"/>
      <c r="GZ3" s="941"/>
      <c r="HA3" s="942"/>
      <c r="HB3" s="942"/>
      <c r="HC3" s="942"/>
      <c r="HD3" s="942"/>
      <c r="HE3" s="942"/>
      <c r="HF3" s="941"/>
      <c r="HG3" s="941"/>
      <c r="HH3" s="941"/>
      <c r="HI3" s="941"/>
      <c r="HJ3" s="941"/>
      <c r="HK3" s="942"/>
      <c r="HL3" s="941"/>
      <c r="HM3" s="941"/>
      <c r="HN3" s="941"/>
      <c r="HO3" s="941"/>
      <c r="HP3" s="941"/>
      <c r="HQ3" s="941"/>
      <c r="HR3" s="941"/>
      <c r="HS3" s="941"/>
      <c r="HT3" s="941"/>
      <c r="HU3" s="941"/>
      <c r="HV3" s="941"/>
      <c r="HW3" s="941"/>
      <c r="HX3" s="943"/>
      <c r="HY3" s="944"/>
      <c r="HZ3" s="944"/>
      <c r="IA3" s="944"/>
      <c r="IB3" s="944"/>
      <c r="IC3" s="944"/>
      <c r="ID3" s="944"/>
      <c r="IE3" s="945"/>
    </row>
    <row r="4" ht="24.0" customHeight="1" outlineLevel="1">
      <c r="A4" s="946"/>
      <c r="B4" s="947"/>
      <c r="C4" s="947"/>
      <c r="D4" s="947"/>
      <c r="E4" s="947"/>
      <c r="F4" s="947"/>
      <c r="G4" s="947"/>
      <c r="H4" s="947"/>
      <c r="I4" s="947"/>
      <c r="J4" s="947"/>
      <c r="K4" s="947"/>
      <c r="L4" s="947"/>
      <c r="M4" s="947"/>
      <c r="N4" s="947"/>
      <c r="O4" s="947"/>
      <c r="P4" s="947"/>
      <c r="R4" s="947"/>
      <c r="S4" s="947"/>
      <c r="T4" s="947"/>
      <c r="U4" s="948"/>
      <c r="V4" s="947"/>
      <c r="W4" s="949" t="s">
        <v>2617</v>
      </c>
      <c r="X4" s="950">
        <f>ROUND(X6*20%,0)</f>
        <v>24844690</v>
      </c>
      <c r="Y4" s="950"/>
      <c r="Z4" s="950"/>
      <c r="AA4" s="951"/>
      <c r="AB4" s="952"/>
      <c r="AC4" s="952"/>
      <c r="AD4" s="953"/>
      <c r="AE4" s="954"/>
      <c r="AF4" s="955"/>
      <c r="AG4" s="956"/>
      <c r="AH4" s="956"/>
      <c r="AI4" s="957"/>
      <c r="AJ4" s="957"/>
      <c r="AK4" s="958"/>
      <c r="AL4" s="959" t="s">
        <v>2618</v>
      </c>
      <c r="AM4" s="959" t="s">
        <v>2619</v>
      </c>
      <c r="AN4" s="712"/>
      <c r="AO4" s="712"/>
      <c r="AP4" s="712"/>
      <c r="AQ4" s="712"/>
      <c r="AR4" s="481"/>
      <c r="AS4" s="481"/>
      <c r="AT4" s="481"/>
      <c r="AU4" s="481"/>
      <c r="AV4" s="481"/>
      <c r="AW4" s="481"/>
      <c r="AX4" s="481"/>
      <c r="AY4" s="481"/>
      <c r="AZ4" s="481"/>
      <c r="BA4" s="481"/>
      <c r="BB4" s="481"/>
      <c r="BC4" s="481"/>
      <c r="BD4" s="481"/>
      <c r="BE4" s="481"/>
      <c r="BF4" s="481"/>
      <c r="BG4" s="481"/>
      <c r="BH4" s="481"/>
      <c r="BI4" s="481"/>
      <c r="BJ4" s="481"/>
      <c r="BK4" s="481"/>
      <c r="BL4" s="481"/>
      <c r="BM4" s="481"/>
      <c r="BN4" s="481"/>
      <c r="BO4" s="481"/>
      <c r="BP4" s="481"/>
      <c r="BQ4" s="481"/>
      <c r="BR4" s="481"/>
      <c r="BS4" s="481"/>
      <c r="BT4" s="481"/>
      <c r="BU4" s="481"/>
      <c r="BV4" s="481"/>
      <c r="BW4" s="481"/>
      <c r="BX4" s="481"/>
      <c r="BY4" s="481"/>
      <c r="BZ4" s="481"/>
      <c r="CA4" s="481"/>
      <c r="CB4" s="481"/>
      <c r="CC4" s="481"/>
      <c r="CD4" s="481"/>
      <c r="CE4" s="481"/>
      <c r="CF4" s="481"/>
      <c r="CG4" s="481"/>
      <c r="CH4" s="481"/>
      <c r="CI4" s="481"/>
      <c r="CJ4" s="481"/>
      <c r="CK4" s="481"/>
      <c r="CL4" s="481"/>
      <c r="CM4" s="481"/>
      <c r="CN4" s="481"/>
      <c r="CO4" s="481"/>
      <c r="CP4" s="481"/>
      <c r="CQ4" s="481"/>
      <c r="CR4" s="481"/>
      <c r="CS4" s="481"/>
      <c r="CT4" s="481"/>
      <c r="CU4" s="481"/>
      <c r="CV4" s="481"/>
      <c r="CW4" s="481"/>
      <c r="CX4" s="481"/>
      <c r="CY4" s="481"/>
      <c r="CZ4" s="481"/>
      <c r="DA4" s="481"/>
      <c r="DB4" s="481"/>
      <c r="DC4" s="481"/>
      <c r="DD4" s="481"/>
      <c r="DE4" s="481"/>
      <c r="DF4" s="481"/>
      <c r="DG4" s="481"/>
      <c r="DH4" s="481"/>
      <c r="DI4" s="481"/>
      <c r="DJ4" s="481"/>
      <c r="DK4" s="481"/>
      <c r="DL4" s="481"/>
      <c r="DM4" s="481"/>
      <c r="DN4" s="481"/>
      <c r="DO4" s="481"/>
      <c r="DP4" s="481"/>
      <c r="DQ4" s="481"/>
      <c r="DR4" s="481"/>
      <c r="DS4" s="481"/>
      <c r="DT4" s="481"/>
      <c r="DU4" s="481"/>
      <c r="DV4" s="481"/>
      <c r="DW4" s="481"/>
      <c r="DX4" s="481"/>
      <c r="DY4" s="481"/>
      <c r="DZ4" s="481"/>
      <c r="EA4" s="481"/>
      <c r="EB4" s="481"/>
      <c r="EC4" s="481"/>
      <c r="ED4" s="481"/>
      <c r="EE4" s="481"/>
      <c r="EF4" s="481"/>
      <c r="EG4" s="481"/>
      <c r="EH4" s="481"/>
      <c r="EI4" s="939"/>
      <c r="EJ4" s="939"/>
      <c r="EK4" s="939"/>
      <c r="EL4" s="939"/>
      <c r="EM4" s="939"/>
      <c r="EN4" s="939"/>
      <c r="EO4" s="939"/>
      <c r="EP4" s="939"/>
      <c r="EQ4" s="939"/>
      <c r="ER4" s="939"/>
      <c r="ES4" s="939"/>
      <c r="ET4" s="939"/>
      <c r="EU4" s="939"/>
      <c r="EV4" s="939"/>
      <c r="EW4" s="939"/>
      <c r="EX4" s="939"/>
      <c r="EY4" s="939"/>
      <c r="EZ4" s="939"/>
      <c r="FA4" s="939"/>
      <c r="FB4" s="939"/>
      <c r="FC4" s="939"/>
      <c r="FD4" s="939"/>
      <c r="FE4" s="939"/>
      <c r="FF4" s="939"/>
      <c r="FG4" s="939"/>
      <c r="FH4" s="939"/>
      <c r="FI4" s="939"/>
      <c r="FJ4" s="939"/>
      <c r="FK4" s="939"/>
      <c r="FL4" s="939"/>
      <c r="FM4" s="481"/>
      <c r="FN4" s="939"/>
      <c r="FO4" s="939"/>
      <c r="FP4" s="939"/>
      <c r="FQ4" s="939"/>
      <c r="FR4" s="939"/>
      <c r="FS4" s="939"/>
      <c r="FT4" s="939"/>
      <c r="FU4" s="939"/>
      <c r="FV4" s="939"/>
      <c r="FW4" s="939"/>
      <c r="FX4" s="960"/>
      <c r="FY4" s="939"/>
      <c r="FZ4" s="939"/>
      <c r="GA4" s="939"/>
      <c r="GB4" s="939"/>
      <c r="GC4" s="939"/>
      <c r="GD4" s="939"/>
      <c r="GE4" s="939"/>
      <c r="GF4" s="939"/>
      <c r="GG4" s="939"/>
      <c r="GH4" s="939"/>
      <c r="GI4" s="939"/>
      <c r="GJ4" s="939"/>
      <c r="GK4" s="939"/>
      <c r="GL4" s="939"/>
      <c r="GM4" s="939"/>
      <c r="GN4" s="939"/>
      <c r="GO4" s="939"/>
      <c r="GP4" s="939"/>
      <c r="GQ4" s="939"/>
      <c r="GR4" s="939"/>
      <c r="GS4" s="939"/>
      <c r="GT4" s="961"/>
      <c r="GU4" s="961"/>
      <c r="GV4" s="961"/>
      <c r="GW4" s="961"/>
      <c r="GX4" s="961"/>
      <c r="GY4" s="961"/>
      <c r="GZ4" s="961"/>
      <c r="HA4" s="962"/>
      <c r="HB4" s="962"/>
      <c r="HC4" s="962"/>
      <c r="HD4" s="962"/>
      <c r="HE4" s="962"/>
      <c r="HF4" s="961"/>
      <c r="HG4" s="961"/>
      <c r="HH4" s="961"/>
      <c r="HI4" s="961"/>
      <c r="HJ4" s="961"/>
      <c r="HK4" s="961"/>
      <c r="HL4" s="961"/>
      <c r="HM4" s="961"/>
      <c r="HN4" s="961"/>
      <c r="HO4" s="961"/>
      <c r="HP4" s="961"/>
      <c r="HQ4" s="961"/>
      <c r="HR4" s="961"/>
      <c r="HS4" s="961"/>
      <c r="HT4" s="961"/>
      <c r="HU4" s="961"/>
      <c r="HV4" s="961"/>
      <c r="HW4" s="961"/>
      <c r="HX4" s="963"/>
      <c r="HY4" s="964"/>
      <c r="HZ4" s="964"/>
      <c r="IA4" s="964"/>
      <c r="IB4" s="964"/>
      <c r="IC4" s="964"/>
      <c r="ID4" s="964"/>
      <c r="IE4" s="965"/>
    </row>
    <row r="5" ht="24.0" customHeight="1" outlineLevel="1">
      <c r="A5" s="946"/>
      <c r="B5" s="947"/>
      <c r="C5" s="947"/>
      <c r="D5" s="947"/>
      <c r="E5" s="947"/>
      <c r="F5" s="947"/>
      <c r="G5" s="947"/>
      <c r="H5" s="947"/>
      <c r="I5" s="947"/>
      <c r="J5" s="947"/>
      <c r="K5" s="947"/>
      <c r="L5" s="947"/>
      <c r="M5" s="947"/>
      <c r="N5" s="947"/>
      <c r="O5" s="947"/>
      <c r="P5" s="947"/>
      <c r="R5" s="947"/>
      <c r="S5" s="947"/>
      <c r="T5" s="947"/>
      <c r="U5" s="948"/>
      <c r="V5" s="947"/>
      <c r="W5" s="949" t="s">
        <v>2620</v>
      </c>
      <c r="X5" s="950">
        <f>ROUND(X6*20%,0)</f>
        <v>24844690</v>
      </c>
      <c r="Y5" s="950"/>
      <c r="Z5" s="950"/>
      <c r="AA5" s="951"/>
      <c r="AB5" s="952"/>
      <c r="AC5" s="952"/>
      <c r="AD5" s="953"/>
      <c r="AE5" s="954"/>
      <c r="AF5" s="949"/>
      <c r="AG5" s="950"/>
      <c r="AH5" s="950"/>
      <c r="AI5" s="957"/>
      <c r="AJ5" s="957"/>
      <c r="AK5" s="958"/>
      <c r="AL5" s="966" t="s">
        <v>2621</v>
      </c>
      <c r="AM5" s="966" t="s">
        <v>2622</v>
      </c>
      <c r="AN5" s="967" t="s">
        <v>2623</v>
      </c>
      <c r="AO5" s="936"/>
      <c r="AP5" s="937" t="s">
        <v>2624</v>
      </c>
      <c r="AQ5" s="938" t="s">
        <v>2625</v>
      </c>
      <c r="AR5" s="481"/>
      <c r="AS5" s="481"/>
      <c r="AT5" s="481"/>
      <c r="AU5" s="481"/>
      <c r="AV5" s="481"/>
      <c r="AW5" s="481"/>
      <c r="AX5" s="481"/>
      <c r="AY5" s="481"/>
      <c r="AZ5" s="481"/>
      <c r="BA5" s="481"/>
      <c r="BB5" s="481"/>
      <c r="BC5" s="481"/>
      <c r="BD5" s="481"/>
      <c r="BE5" s="481"/>
      <c r="BF5" s="481"/>
      <c r="BG5" s="481"/>
      <c r="BH5" s="481"/>
      <c r="BI5" s="481"/>
      <c r="BJ5" s="481"/>
      <c r="BK5" s="481"/>
      <c r="BL5" s="481"/>
      <c r="BM5" s="481"/>
      <c r="BN5" s="481"/>
      <c r="BO5" s="481"/>
      <c r="BP5" s="481"/>
      <c r="BQ5" s="481"/>
      <c r="BR5" s="481"/>
      <c r="BS5" s="481"/>
      <c r="BT5" s="481"/>
      <c r="BU5" s="481"/>
      <c r="BV5" s="481"/>
      <c r="BW5" s="481"/>
      <c r="BX5" s="481"/>
      <c r="BY5" s="481"/>
      <c r="BZ5" s="481"/>
      <c r="CA5" s="481"/>
      <c r="CB5" s="481"/>
      <c r="CC5" s="481"/>
      <c r="CD5" s="481"/>
      <c r="CE5" s="481"/>
      <c r="CF5" s="481"/>
      <c r="CG5" s="481"/>
      <c r="CH5" s="481"/>
      <c r="CI5" s="481"/>
      <c r="CJ5" s="481"/>
      <c r="CK5" s="481"/>
      <c r="CL5" s="481"/>
      <c r="CM5" s="481"/>
      <c r="CN5" s="481"/>
      <c r="CO5" s="481"/>
      <c r="CP5" s="481"/>
      <c r="CQ5" s="481"/>
      <c r="CR5" s="481"/>
      <c r="CS5" s="481"/>
      <c r="CT5" s="481"/>
      <c r="CU5" s="481"/>
      <c r="CV5" s="481"/>
      <c r="CW5" s="481"/>
      <c r="CX5" s="481"/>
      <c r="CY5" s="481"/>
      <c r="CZ5" s="481"/>
      <c r="DA5" s="481"/>
      <c r="DB5" s="481"/>
      <c r="DC5" s="481"/>
      <c r="DD5" s="481"/>
      <c r="DE5" s="481"/>
      <c r="DF5" s="481"/>
      <c r="DG5" s="481"/>
      <c r="DH5" s="481"/>
      <c r="DI5" s="481"/>
      <c r="DJ5" s="481"/>
      <c r="DK5" s="481"/>
      <c r="DL5" s="481"/>
      <c r="DM5" s="481"/>
      <c r="DN5" s="481"/>
      <c r="DO5" s="481"/>
      <c r="DP5" s="481"/>
      <c r="DQ5" s="481"/>
      <c r="DR5" s="481"/>
      <c r="DS5" s="481"/>
      <c r="DT5" s="481"/>
      <c r="DU5" s="481"/>
      <c r="DV5" s="481"/>
      <c r="DW5" s="481"/>
      <c r="DX5" s="481"/>
      <c r="DY5" s="481"/>
      <c r="DZ5" s="481"/>
      <c r="EA5" s="481"/>
      <c r="EB5" s="481"/>
      <c r="EC5" s="481"/>
      <c r="ED5" s="481"/>
      <c r="EE5" s="481"/>
      <c r="EF5" s="481"/>
      <c r="EG5" s="481"/>
      <c r="EH5" s="481"/>
      <c r="EI5" s="939"/>
      <c r="EJ5" s="939"/>
      <c r="EK5" s="939"/>
      <c r="EL5" s="939"/>
      <c r="EM5" s="939"/>
      <c r="EN5" s="939"/>
      <c r="EO5" s="939"/>
      <c r="EP5" s="939"/>
      <c r="EQ5" s="968"/>
      <c r="ER5" s="968"/>
      <c r="ES5" s="939"/>
      <c r="ET5" s="939"/>
      <c r="EU5" s="968"/>
      <c r="EV5" s="968"/>
      <c r="EW5" s="968"/>
      <c r="EX5" s="968"/>
      <c r="EY5" s="968"/>
      <c r="EZ5" s="939"/>
      <c r="FA5" s="939"/>
      <c r="FB5" s="968"/>
      <c r="FC5" s="968"/>
      <c r="FD5" s="968"/>
      <c r="FE5" s="968"/>
      <c r="FF5" s="968"/>
      <c r="FG5" s="939"/>
      <c r="FH5" s="939"/>
      <c r="FI5" s="968"/>
      <c r="FJ5" s="968"/>
      <c r="FK5" s="968"/>
      <c r="FL5" s="968"/>
      <c r="FM5" s="481"/>
      <c r="FN5" s="939"/>
      <c r="FO5" s="939"/>
      <c r="FP5" s="939"/>
      <c r="FQ5" s="939"/>
      <c r="FR5" s="939"/>
      <c r="FS5" s="968"/>
      <c r="FT5" s="968"/>
      <c r="FU5" s="968"/>
      <c r="FV5" s="939"/>
      <c r="FW5" s="939"/>
      <c r="FX5" s="968"/>
      <c r="FY5" s="968"/>
      <c r="FZ5" s="939"/>
      <c r="GA5" s="939"/>
      <c r="GB5" s="939"/>
      <c r="GC5" s="939"/>
      <c r="GD5" s="939"/>
      <c r="GE5" s="939"/>
      <c r="GF5" s="939"/>
      <c r="GG5" s="939"/>
      <c r="GH5" s="939"/>
      <c r="GI5" s="939"/>
      <c r="GJ5" s="939"/>
      <c r="GK5" s="939"/>
      <c r="GL5" s="939"/>
      <c r="GM5" s="939"/>
      <c r="GN5" s="939"/>
      <c r="GO5" s="939"/>
      <c r="GP5" s="939"/>
      <c r="GQ5" s="939"/>
      <c r="GR5" s="939"/>
      <c r="GS5" s="939"/>
      <c r="GT5" s="968"/>
      <c r="GU5" s="969"/>
      <c r="GV5" s="970"/>
      <c r="GW5" s="970"/>
      <c r="GX5" s="970"/>
      <c r="GY5" s="961"/>
      <c r="GZ5" s="961"/>
      <c r="HA5" s="961"/>
      <c r="HB5" s="961"/>
      <c r="HC5" s="971"/>
      <c r="HD5" s="971"/>
      <c r="HE5" s="971"/>
      <c r="HF5" s="961"/>
      <c r="HG5" s="961"/>
      <c r="HH5" s="971"/>
      <c r="HI5" s="971"/>
      <c r="HJ5" s="971"/>
      <c r="HK5" s="961"/>
      <c r="HL5" s="961"/>
      <c r="HM5" s="961"/>
      <c r="HN5" s="961"/>
      <c r="HO5" s="961"/>
      <c r="HP5" s="961"/>
      <c r="HQ5" s="961"/>
      <c r="HR5" s="961"/>
      <c r="HS5" s="961"/>
      <c r="HT5" s="961"/>
      <c r="HU5" s="961"/>
      <c r="HV5" s="961"/>
      <c r="HW5" s="961"/>
      <c r="HX5" s="963"/>
      <c r="HY5" s="964"/>
      <c r="HZ5" s="964"/>
      <c r="IA5" s="964"/>
      <c r="IB5" s="964"/>
      <c r="IC5" s="964"/>
      <c r="ID5" s="964"/>
      <c r="IE5" s="965"/>
    </row>
    <row r="6" ht="24.0" customHeight="1" outlineLevel="1">
      <c r="A6" s="946"/>
      <c r="B6" s="947"/>
      <c r="C6" s="947"/>
      <c r="D6" s="947"/>
      <c r="E6" s="947"/>
      <c r="F6" s="947"/>
      <c r="G6" s="947"/>
      <c r="H6" s="947"/>
      <c r="I6" s="947"/>
      <c r="J6" s="947"/>
      <c r="K6" s="947"/>
      <c r="L6" s="947"/>
      <c r="M6" s="947"/>
      <c r="N6" s="947"/>
      <c r="O6" s="947"/>
      <c r="P6" s="947"/>
      <c r="R6" s="947"/>
      <c r="S6" s="947"/>
      <c r="T6" s="947"/>
      <c r="U6" s="948"/>
      <c r="V6" s="972"/>
      <c r="W6" s="955" t="s">
        <v>2626</v>
      </c>
      <c r="X6" s="973">
        <v>1.24223448E8</v>
      </c>
      <c r="Y6" s="950"/>
      <c r="Z6" s="950"/>
      <c r="AA6" s="951"/>
      <c r="AB6" s="952"/>
      <c r="AC6" s="952"/>
      <c r="AD6" s="953"/>
      <c r="AE6" s="954"/>
      <c r="AF6" s="949"/>
      <c r="AG6" s="950"/>
      <c r="AH6" s="950"/>
      <c r="AI6" s="957"/>
      <c r="AJ6" s="957"/>
      <c r="AK6" s="958"/>
      <c r="AL6" s="974" t="s">
        <v>2627</v>
      </c>
      <c r="AM6" s="974" t="s">
        <v>2628</v>
      </c>
      <c r="AN6" s="712"/>
      <c r="AO6" s="712"/>
      <c r="AP6" s="712"/>
      <c r="AQ6" s="712"/>
      <c r="AR6" s="481"/>
      <c r="AS6" s="481"/>
      <c r="AT6" s="481"/>
      <c r="AU6" s="481"/>
      <c r="AV6" s="481"/>
      <c r="AW6" s="481"/>
      <c r="AX6" s="481"/>
      <c r="AY6" s="481"/>
      <c r="AZ6" s="481"/>
      <c r="BA6" s="481"/>
      <c r="BB6" s="481"/>
      <c r="BC6" s="481"/>
      <c r="BD6" s="481"/>
      <c r="BE6" s="481"/>
      <c r="BF6" s="481"/>
      <c r="BG6" s="481"/>
      <c r="BH6" s="481"/>
      <c r="BI6" s="481"/>
      <c r="BJ6" s="481"/>
      <c r="BK6" s="481"/>
      <c r="BL6" s="481"/>
      <c r="BM6" s="481"/>
      <c r="BN6" s="481"/>
      <c r="BO6" s="481"/>
      <c r="BP6" s="481"/>
      <c r="BQ6" s="481"/>
      <c r="BR6" s="481"/>
      <c r="BS6" s="481"/>
      <c r="BT6" s="481"/>
      <c r="BU6" s="481"/>
      <c r="BV6" s="481"/>
      <c r="BW6" s="481"/>
      <c r="BX6" s="481"/>
      <c r="BY6" s="481"/>
      <c r="BZ6" s="481"/>
      <c r="CA6" s="481"/>
      <c r="CB6" s="481"/>
      <c r="CC6" s="481"/>
      <c r="CD6" s="481"/>
      <c r="CE6" s="481"/>
      <c r="CF6" s="481"/>
      <c r="CG6" s="481"/>
      <c r="CH6" s="481"/>
      <c r="CI6" s="481"/>
      <c r="CJ6" s="481"/>
      <c r="CK6" s="481"/>
      <c r="CL6" s="481"/>
      <c r="CM6" s="481"/>
      <c r="CN6" s="481"/>
      <c r="CO6" s="481"/>
      <c r="CP6" s="481"/>
      <c r="CQ6" s="481"/>
      <c r="CR6" s="481"/>
      <c r="CS6" s="481"/>
      <c r="CT6" s="481"/>
      <c r="CU6" s="481"/>
      <c r="CV6" s="481"/>
      <c r="CW6" s="481"/>
      <c r="CX6" s="481"/>
      <c r="CY6" s="481"/>
      <c r="CZ6" s="481"/>
      <c r="DA6" s="481"/>
      <c r="DB6" s="481"/>
      <c r="DC6" s="481"/>
      <c r="DD6" s="481"/>
      <c r="DE6" s="481"/>
      <c r="DF6" s="481"/>
      <c r="DG6" s="481"/>
      <c r="DH6" s="481"/>
      <c r="DI6" s="481"/>
      <c r="DJ6" s="481"/>
      <c r="DK6" s="481"/>
      <c r="DL6" s="481"/>
      <c r="DM6" s="481"/>
      <c r="DN6" s="481"/>
      <c r="DO6" s="481"/>
      <c r="DP6" s="481"/>
      <c r="DQ6" s="481"/>
      <c r="DR6" s="481"/>
      <c r="DS6" s="481"/>
      <c r="DT6" s="481"/>
      <c r="DU6" s="481"/>
      <c r="DV6" s="481"/>
      <c r="DW6" s="481"/>
      <c r="DX6" s="481"/>
      <c r="DY6" s="481"/>
      <c r="DZ6" s="481"/>
      <c r="EA6" s="481"/>
      <c r="EB6" s="481"/>
      <c r="EC6" s="481"/>
      <c r="ED6" s="481"/>
      <c r="EE6" s="481"/>
      <c r="EF6" s="481"/>
      <c r="EG6" s="481"/>
      <c r="EH6" s="481"/>
      <c r="EI6" s="939"/>
      <c r="EJ6" s="939"/>
      <c r="EK6" s="939"/>
      <c r="EL6" s="939"/>
      <c r="EM6" s="939"/>
      <c r="EN6" s="939"/>
      <c r="EO6" s="939"/>
      <c r="EP6" s="939"/>
      <c r="EQ6" s="975"/>
      <c r="ER6" s="975"/>
      <c r="ES6" s="939"/>
      <c r="ET6" s="939"/>
      <c r="EU6" s="975"/>
      <c r="EV6" s="975"/>
      <c r="EW6" s="975"/>
      <c r="EX6" s="975"/>
      <c r="EY6" s="975"/>
      <c r="EZ6" s="939"/>
      <c r="FA6" s="939"/>
      <c r="FB6" s="975"/>
      <c r="FC6" s="975"/>
      <c r="FD6" s="975"/>
      <c r="FE6" s="975"/>
      <c r="FF6" s="975"/>
      <c r="FG6" s="939"/>
      <c r="FH6" s="939"/>
      <c r="FI6" s="975"/>
      <c r="FJ6" s="975"/>
      <c r="FK6" s="975"/>
      <c r="FL6" s="975"/>
      <c r="FM6" s="481"/>
      <c r="FN6" s="939"/>
      <c r="FO6" s="939"/>
      <c r="FP6" s="939"/>
      <c r="FQ6" s="939"/>
      <c r="FR6" s="939"/>
      <c r="FS6" s="975"/>
      <c r="FT6" s="975"/>
      <c r="FU6" s="975"/>
      <c r="FV6" s="939"/>
      <c r="FW6" s="939"/>
      <c r="FX6" s="975"/>
      <c r="FY6" s="975"/>
      <c r="FZ6" s="939"/>
      <c r="GA6" s="939"/>
      <c r="GB6" s="939"/>
      <c r="GC6" s="939"/>
      <c r="GD6" s="939"/>
      <c r="GE6" s="939"/>
      <c r="GF6" s="939"/>
      <c r="GG6" s="939"/>
      <c r="GH6" s="939"/>
      <c r="GI6" s="939"/>
      <c r="GJ6" s="939"/>
      <c r="GK6" s="939"/>
      <c r="GL6" s="939"/>
      <c r="GM6" s="939"/>
      <c r="GN6" s="939"/>
      <c r="GO6" s="939"/>
      <c r="GP6" s="939"/>
      <c r="GQ6" s="939"/>
      <c r="GR6" s="939"/>
      <c r="GS6" s="939"/>
      <c r="GT6" s="975"/>
      <c r="GU6" s="961"/>
      <c r="GV6" s="961"/>
      <c r="GW6" s="961"/>
      <c r="GX6" s="961"/>
      <c r="GY6" s="961"/>
      <c r="GZ6" s="961"/>
      <c r="HA6" s="961"/>
      <c r="HB6" s="961"/>
      <c r="HC6" s="975"/>
      <c r="HD6" s="975"/>
      <c r="HE6" s="975"/>
      <c r="HF6" s="961"/>
      <c r="HG6" s="961"/>
      <c r="HH6" s="961"/>
      <c r="HI6" s="961"/>
      <c r="HJ6" s="961"/>
      <c r="HK6" s="961"/>
      <c r="HL6" s="961"/>
      <c r="HM6" s="961"/>
      <c r="HN6" s="961"/>
      <c r="HO6" s="961"/>
      <c r="HP6" s="961"/>
      <c r="HQ6" s="961"/>
      <c r="HR6" s="961"/>
      <c r="HS6" s="961"/>
      <c r="HT6" s="961"/>
      <c r="HU6" s="961"/>
      <c r="HV6" s="961"/>
      <c r="HW6" s="961"/>
      <c r="HX6" s="963"/>
      <c r="HY6" s="964"/>
      <c r="HZ6" s="964"/>
      <c r="IA6" s="964"/>
      <c r="IB6" s="964"/>
      <c r="IC6" s="964"/>
      <c r="ID6" s="964"/>
      <c r="IE6" s="965"/>
    </row>
    <row r="7" ht="24.0" customHeight="1" outlineLevel="1">
      <c r="A7" s="946"/>
      <c r="B7" s="947"/>
      <c r="C7" s="947"/>
      <c r="D7" s="947"/>
      <c r="E7" s="947"/>
      <c r="F7" s="947"/>
      <c r="G7" s="947"/>
      <c r="H7" s="947"/>
      <c r="I7" s="947"/>
      <c r="J7" s="947"/>
      <c r="K7" s="947"/>
      <c r="L7" s="947"/>
      <c r="M7" s="947"/>
      <c r="N7" s="947"/>
      <c r="O7" s="947"/>
      <c r="P7" s="947"/>
      <c r="R7" s="947"/>
      <c r="S7" s="947"/>
      <c r="T7" s="947"/>
      <c r="U7" s="948"/>
      <c r="V7" s="948"/>
      <c r="W7" s="955" t="s">
        <v>2629</v>
      </c>
      <c r="X7" s="950">
        <f>X6-AG3</f>
        <v>111353448</v>
      </c>
      <c r="Y7" s="956"/>
      <c r="Z7" s="956"/>
      <c r="AA7" s="951"/>
      <c r="AB7" s="952"/>
      <c r="AC7" s="952"/>
      <c r="AD7" s="953"/>
      <c r="AE7" s="954"/>
      <c r="AF7" s="950"/>
      <c r="AG7" s="976"/>
      <c r="AH7" s="976"/>
      <c r="AI7" s="957"/>
      <c r="AJ7" s="957"/>
      <c r="AK7" s="958"/>
      <c r="AL7" s="977" t="s">
        <v>2630</v>
      </c>
      <c r="AM7" s="977" t="s">
        <v>2631</v>
      </c>
      <c r="AN7" s="936" t="s">
        <v>2632</v>
      </c>
      <c r="AO7" s="978" t="s">
        <v>2633</v>
      </c>
      <c r="AP7" s="937" t="s">
        <v>2634</v>
      </c>
      <c r="AQ7" s="938" t="s">
        <v>2635</v>
      </c>
      <c r="AR7" s="481"/>
      <c r="AS7" s="481"/>
      <c r="AT7" s="481"/>
      <c r="AU7" s="481"/>
      <c r="AV7" s="481"/>
      <c r="AW7" s="481"/>
      <c r="AX7" s="481"/>
      <c r="AY7" s="481"/>
      <c r="AZ7" s="481"/>
      <c r="BA7" s="481"/>
      <c r="BB7" s="481"/>
      <c r="BC7" s="481"/>
      <c r="BD7" s="481"/>
      <c r="BE7" s="481"/>
      <c r="BF7" s="481"/>
      <c r="BG7" s="481"/>
      <c r="BH7" s="481"/>
      <c r="BI7" s="481"/>
      <c r="BJ7" s="481"/>
      <c r="BK7" s="481"/>
      <c r="BL7" s="481"/>
      <c r="BM7" s="481"/>
      <c r="BN7" s="481"/>
      <c r="BO7" s="481"/>
      <c r="BP7" s="481"/>
      <c r="BQ7" s="481"/>
      <c r="BR7" s="481"/>
      <c r="BS7" s="481"/>
      <c r="BT7" s="481"/>
      <c r="BU7" s="481"/>
      <c r="BV7" s="481"/>
      <c r="BW7" s="481"/>
      <c r="BX7" s="481"/>
      <c r="BY7" s="481"/>
      <c r="BZ7" s="481"/>
      <c r="CA7" s="481"/>
      <c r="CB7" s="481"/>
      <c r="CC7" s="481"/>
      <c r="CD7" s="481"/>
      <c r="CE7" s="481"/>
      <c r="CF7" s="481"/>
      <c r="CG7" s="481"/>
      <c r="CH7" s="481"/>
      <c r="CI7" s="481"/>
      <c r="CJ7" s="481"/>
      <c r="CK7" s="481"/>
      <c r="CL7" s="481"/>
      <c r="CM7" s="481"/>
      <c r="CN7" s="481"/>
      <c r="CO7" s="481"/>
      <c r="CP7" s="481"/>
      <c r="CQ7" s="481"/>
      <c r="CR7" s="481"/>
      <c r="CS7" s="481"/>
      <c r="CT7" s="481"/>
      <c r="CU7" s="481"/>
      <c r="CV7" s="481"/>
      <c r="CW7" s="481"/>
      <c r="CX7" s="481"/>
      <c r="CY7" s="481"/>
      <c r="CZ7" s="481"/>
      <c r="DA7" s="481"/>
      <c r="DB7" s="481"/>
      <c r="DC7" s="481"/>
      <c r="DD7" s="481"/>
      <c r="DE7" s="481"/>
      <c r="DF7" s="481"/>
      <c r="DG7" s="481"/>
      <c r="DH7" s="481"/>
      <c r="DI7" s="481"/>
      <c r="DJ7" s="481"/>
      <c r="DK7" s="481"/>
      <c r="DL7" s="481"/>
      <c r="DM7" s="481"/>
      <c r="DN7" s="481"/>
      <c r="DO7" s="481"/>
      <c r="DP7" s="481"/>
      <c r="DQ7" s="481"/>
      <c r="DR7" s="481"/>
      <c r="DS7" s="481"/>
      <c r="DT7" s="481"/>
      <c r="DU7" s="481"/>
      <c r="DV7" s="481"/>
      <c r="DW7" s="481"/>
      <c r="DX7" s="481"/>
      <c r="DY7" s="481"/>
      <c r="DZ7" s="481"/>
      <c r="EA7" s="481"/>
      <c r="EB7" s="481"/>
      <c r="EC7" s="481"/>
      <c r="ED7" s="481"/>
      <c r="EE7" s="481"/>
      <c r="EF7" s="481"/>
      <c r="EG7" s="481"/>
      <c r="EH7" s="481"/>
      <c r="EI7" s="939"/>
      <c r="EJ7" s="939"/>
      <c r="EK7" s="939"/>
      <c r="EL7" s="939"/>
      <c r="EM7" s="939"/>
      <c r="EN7" s="939"/>
      <c r="EO7" s="939"/>
      <c r="EP7" s="939"/>
      <c r="EQ7" s="979"/>
      <c r="ER7" s="979"/>
      <c r="ES7" s="939"/>
      <c r="ET7" s="939"/>
      <c r="EU7" s="979"/>
      <c r="EV7" s="979"/>
      <c r="EW7" s="979"/>
      <c r="EX7" s="979"/>
      <c r="EY7" s="979"/>
      <c r="EZ7" s="939"/>
      <c r="FA7" s="939"/>
      <c r="FB7" s="979"/>
      <c r="FC7" s="979"/>
      <c r="FD7" s="979"/>
      <c r="FE7" s="979"/>
      <c r="FF7" s="979"/>
      <c r="FG7" s="939"/>
      <c r="FH7" s="939"/>
      <c r="FI7" s="979"/>
      <c r="FJ7" s="979"/>
      <c r="FK7" s="979"/>
      <c r="FL7" s="979"/>
      <c r="FM7" s="481"/>
      <c r="FN7" s="939"/>
      <c r="FO7" s="939"/>
      <c r="FP7" s="939"/>
      <c r="FQ7" s="939"/>
      <c r="FR7" s="939"/>
      <c r="FS7" s="939"/>
      <c r="FT7" s="939"/>
      <c r="FU7" s="939"/>
      <c r="FV7" s="939"/>
      <c r="FW7" s="939"/>
      <c r="FX7" s="939"/>
      <c r="FY7" s="939"/>
      <c r="FZ7" s="979"/>
      <c r="GA7" s="979"/>
      <c r="GB7" s="979"/>
      <c r="GC7" s="939"/>
      <c r="GD7" s="939"/>
      <c r="GE7" s="939"/>
      <c r="GF7" s="939"/>
      <c r="GG7" s="939"/>
      <c r="GH7" s="939"/>
      <c r="GI7" s="939"/>
      <c r="GJ7" s="939"/>
      <c r="GK7" s="939"/>
      <c r="GL7" s="939"/>
      <c r="GM7" s="939"/>
      <c r="GN7" s="939"/>
      <c r="GO7" s="939"/>
      <c r="GP7" s="939"/>
      <c r="GQ7" s="939"/>
      <c r="GR7" s="939"/>
      <c r="GS7" s="939"/>
      <c r="GT7" s="961"/>
      <c r="GU7" s="961"/>
      <c r="GV7" s="961"/>
      <c r="GW7" s="961"/>
      <c r="GX7" s="961"/>
      <c r="GY7" s="961"/>
      <c r="GZ7" s="961"/>
      <c r="HA7" s="961"/>
      <c r="HB7" s="961"/>
      <c r="HC7" s="961"/>
      <c r="HD7" s="961"/>
      <c r="HE7" s="961"/>
      <c r="HF7" s="961"/>
      <c r="HG7" s="961"/>
      <c r="HH7" s="961"/>
      <c r="HI7" s="961"/>
      <c r="HJ7" s="961"/>
      <c r="HK7" s="961"/>
      <c r="HL7" s="961"/>
      <c r="HM7" s="961"/>
      <c r="HN7" s="961"/>
      <c r="HO7" s="961"/>
      <c r="HP7" s="961"/>
      <c r="HQ7" s="961"/>
      <c r="HR7" s="961"/>
      <c r="HS7" s="961"/>
      <c r="HT7" s="961"/>
      <c r="HU7" s="961"/>
      <c r="HV7" s="961"/>
      <c r="HW7" s="961"/>
      <c r="HX7" s="963"/>
      <c r="HY7" s="964"/>
      <c r="HZ7" s="964"/>
      <c r="IA7" s="964"/>
      <c r="IB7" s="964"/>
      <c r="IC7" s="964"/>
      <c r="ID7" s="964"/>
      <c r="IE7" s="965"/>
    </row>
    <row r="8" ht="24.0" customHeight="1" outlineLevel="1">
      <c r="A8" s="946"/>
      <c r="B8" s="947"/>
      <c r="C8" s="947"/>
      <c r="D8" s="947"/>
      <c r="E8" s="947"/>
      <c r="F8" s="947"/>
      <c r="G8" s="947"/>
      <c r="H8" s="947"/>
      <c r="I8" s="947"/>
      <c r="J8" s="947"/>
      <c r="K8" s="947"/>
      <c r="L8" s="947"/>
      <c r="M8" s="947"/>
      <c r="N8" s="947"/>
      <c r="O8" s="947"/>
      <c r="P8" s="947"/>
      <c r="R8" s="947"/>
      <c r="S8" s="947"/>
      <c r="T8" s="947"/>
      <c r="U8" s="948"/>
      <c r="V8" s="980" t="s">
        <v>2636</v>
      </c>
      <c r="W8" s="949" t="s">
        <v>2637</v>
      </c>
      <c r="X8" s="981"/>
      <c r="Y8" s="956"/>
      <c r="Z8" s="956"/>
      <c r="AA8" s="951"/>
      <c r="AB8" s="952"/>
      <c r="AC8" s="952"/>
      <c r="AD8" s="953"/>
      <c r="AE8" s="954"/>
      <c r="AF8" s="950"/>
      <c r="AG8" s="976"/>
      <c r="AH8" s="976"/>
      <c r="AI8" s="957"/>
      <c r="AJ8" s="957"/>
      <c r="AK8" s="958"/>
      <c r="AL8" s="982" t="s">
        <v>2638</v>
      </c>
      <c r="AM8" s="982" t="s">
        <v>2639</v>
      </c>
      <c r="AN8" s="712"/>
      <c r="AO8" s="712"/>
      <c r="AP8" s="712"/>
      <c r="AQ8" s="712"/>
      <c r="AR8" s="481"/>
      <c r="AS8" s="481"/>
      <c r="AT8" s="481"/>
      <c r="AU8" s="481"/>
      <c r="AV8" s="481"/>
      <c r="AW8" s="481"/>
      <c r="AX8" s="481"/>
      <c r="AY8" s="481"/>
      <c r="AZ8" s="481"/>
      <c r="BA8" s="481"/>
      <c r="BB8" s="481"/>
      <c r="BC8" s="481"/>
      <c r="BD8" s="481"/>
      <c r="BE8" s="481"/>
      <c r="BF8" s="481"/>
      <c r="BG8" s="481"/>
      <c r="BH8" s="481"/>
      <c r="BI8" s="481"/>
      <c r="BJ8" s="481"/>
      <c r="BK8" s="481"/>
      <c r="BL8" s="481"/>
      <c r="BM8" s="481"/>
      <c r="BN8" s="481"/>
      <c r="BO8" s="481"/>
      <c r="BP8" s="481"/>
      <c r="BQ8" s="481"/>
      <c r="BR8" s="481"/>
      <c r="BS8" s="481"/>
      <c r="BT8" s="481"/>
      <c r="BU8" s="481"/>
      <c r="BV8" s="481"/>
      <c r="BW8" s="481"/>
      <c r="BX8" s="481"/>
      <c r="BY8" s="481"/>
      <c r="BZ8" s="481"/>
      <c r="CA8" s="481"/>
      <c r="CB8" s="481"/>
      <c r="CC8" s="481"/>
      <c r="CD8" s="481"/>
      <c r="CE8" s="481"/>
      <c r="CF8" s="481"/>
      <c r="CG8" s="481"/>
      <c r="CH8" s="481"/>
      <c r="CI8" s="481"/>
      <c r="CJ8" s="481"/>
      <c r="CK8" s="481"/>
      <c r="CL8" s="481"/>
      <c r="CM8" s="481"/>
      <c r="CN8" s="481"/>
      <c r="CO8" s="481"/>
      <c r="CP8" s="481"/>
      <c r="CQ8" s="481"/>
      <c r="CR8" s="481"/>
      <c r="CS8" s="481"/>
      <c r="CT8" s="481"/>
      <c r="CU8" s="481"/>
      <c r="CV8" s="481"/>
      <c r="CW8" s="481"/>
      <c r="CX8" s="481"/>
      <c r="CY8" s="481"/>
      <c r="CZ8" s="481"/>
      <c r="DA8" s="481"/>
      <c r="DB8" s="481"/>
      <c r="DC8" s="481"/>
      <c r="DD8" s="481"/>
      <c r="DE8" s="481"/>
      <c r="DF8" s="481"/>
      <c r="DG8" s="481"/>
      <c r="DH8" s="481"/>
      <c r="DI8" s="481"/>
      <c r="DJ8" s="481"/>
      <c r="DK8" s="481"/>
      <c r="DL8" s="481"/>
      <c r="DM8" s="481"/>
      <c r="DN8" s="481"/>
      <c r="DO8" s="481"/>
      <c r="DP8" s="481"/>
      <c r="DQ8" s="481"/>
      <c r="DR8" s="481"/>
      <c r="DS8" s="481"/>
      <c r="DT8" s="481"/>
      <c r="DU8" s="481"/>
      <c r="DV8" s="481"/>
      <c r="DW8" s="481"/>
      <c r="DX8" s="481"/>
      <c r="DY8" s="481"/>
      <c r="DZ8" s="481"/>
      <c r="EA8" s="481"/>
      <c r="EB8" s="481"/>
      <c r="EC8" s="481"/>
      <c r="ED8" s="481"/>
      <c r="EE8" s="481"/>
      <c r="EF8" s="481"/>
      <c r="EG8" s="481"/>
      <c r="EH8" s="481"/>
      <c r="EI8" s="939"/>
      <c r="EJ8" s="939"/>
      <c r="EK8" s="939"/>
      <c r="EL8" s="939"/>
      <c r="EM8" s="939"/>
      <c r="EN8" s="939"/>
      <c r="EO8" s="939"/>
      <c r="EP8" s="939"/>
      <c r="EQ8" s="983"/>
      <c r="ER8" s="983"/>
      <c r="ES8" s="939"/>
      <c r="ET8" s="939"/>
      <c r="EU8" s="983"/>
      <c r="EV8" s="983"/>
      <c r="EW8" s="983"/>
      <c r="EX8" s="983"/>
      <c r="EY8" s="983"/>
      <c r="EZ8" s="939"/>
      <c r="FA8" s="939"/>
      <c r="FB8" s="983"/>
      <c r="FC8" s="983"/>
      <c r="FD8" s="983"/>
      <c r="FE8" s="983"/>
      <c r="FF8" s="983"/>
      <c r="FG8" s="939"/>
      <c r="FH8" s="939"/>
      <c r="FI8" s="983"/>
      <c r="FJ8" s="983"/>
      <c r="FK8" s="983"/>
      <c r="FL8" s="983"/>
      <c r="FM8" s="481"/>
      <c r="FN8" s="939"/>
      <c r="FO8" s="939"/>
      <c r="FP8" s="939"/>
      <c r="FQ8" s="939"/>
      <c r="FR8" s="939"/>
      <c r="FS8" s="939"/>
      <c r="FT8" s="939"/>
      <c r="FU8" s="939"/>
      <c r="FV8" s="939"/>
      <c r="FW8" s="939"/>
      <c r="FX8" s="939"/>
      <c r="FY8" s="939"/>
      <c r="FZ8" s="983"/>
      <c r="GA8" s="983"/>
      <c r="GB8" s="983"/>
      <c r="GC8" s="939"/>
      <c r="GD8" s="939"/>
      <c r="GE8" s="939"/>
      <c r="GF8" s="939"/>
      <c r="GG8" s="939"/>
      <c r="GH8" s="939"/>
      <c r="GI8" s="939"/>
      <c r="GJ8" s="939"/>
      <c r="GK8" s="939"/>
      <c r="GL8" s="939"/>
      <c r="GM8" s="939"/>
      <c r="GN8" s="939"/>
      <c r="GO8" s="939"/>
      <c r="GP8" s="939"/>
      <c r="GQ8" s="939"/>
      <c r="GR8" s="939"/>
      <c r="GS8" s="939"/>
      <c r="GT8" s="961"/>
      <c r="GU8" s="961"/>
      <c r="GV8" s="961"/>
      <c r="GW8" s="961"/>
      <c r="GX8" s="961"/>
      <c r="GY8" s="961"/>
      <c r="GZ8" s="961"/>
      <c r="HA8" s="961"/>
      <c r="HB8" s="961"/>
      <c r="HC8" s="961"/>
      <c r="HD8" s="961"/>
      <c r="HE8" s="961"/>
      <c r="HF8" s="961"/>
      <c r="HG8" s="961"/>
      <c r="HH8" s="961"/>
      <c r="HI8" s="961"/>
      <c r="HJ8" s="961"/>
      <c r="HK8" s="961"/>
      <c r="HL8" s="961"/>
      <c r="HM8" s="961"/>
      <c r="HN8" s="961"/>
      <c r="HO8" s="961"/>
      <c r="HP8" s="961"/>
      <c r="HQ8" s="961"/>
      <c r="HR8" s="961"/>
      <c r="HS8" s="961"/>
      <c r="HT8" s="961"/>
      <c r="HU8" s="961"/>
      <c r="HV8" s="961"/>
      <c r="HW8" s="961"/>
      <c r="HX8" s="963"/>
      <c r="HY8" s="964"/>
      <c r="HZ8" s="964"/>
      <c r="IA8" s="964"/>
      <c r="IB8" s="964"/>
      <c r="IC8" s="964"/>
      <c r="ID8" s="964"/>
      <c r="IE8" s="965"/>
    </row>
    <row r="9" ht="24.0" customHeight="1" outlineLevel="1">
      <c r="A9" s="946"/>
      <c r="B9" s="947"/>
      <c r="C9" s="947"/>
      <c r="D9" s="947"/>
      <c r="E9" s="947"/>
      <c r="F9" s="947"/>
      <c r="G9" s="947"/>
      <c r="H9" s="947"/>
      <c r="I9" s="947"/>
      <c r="J9" s="947"/>
      <c r="K9" s="947"/>
      <c r="L9" s="947"/>
      <c r="M9" s="947"/>
      <c r="N9" s="947"/>
      <c r="O9" s="947"/>
      <c r="P9" s="947"/>
      <c r="R9" s="947"/>
      <c r="S9" s="947"/>
      <c r="T9" s="947"/>
      <c r="U9" s="948"/>
      <c r="V9" s="972"/>
      <c r="W9" s="949" t="s">
        <v>2640</v>
      </c>
      <c r="X9" s="956"/>
      <c r="Y9" s="956"/>
      <c r="Z9" s="956"/>
      <c r="AA9" s="951"/>
      <c r="AB9" s="952"/>
      <c r="AC9" s="952"/>
      <c r="AD9" s="953"/>
      <c r="AE9" s="954"/>
      <c r="AF9" s="950"/>
      <c r="AG9" s="976"/>
      <c r="AH9" s="976"/>
      <c r="AI9" s="957"/>
      <c r="AJ9" s="957"/>
      <c r="AK9" s="958"/>
      <c r="AL9" s="984" t="s">
        <v>2641</v>
      </c>
      <c r="AM9" s="984" t="s">
        <v>2642</v>
      </c>
      <c r="AN9" s="936" t="s">
        <v>2643</v>
      </c>
      <c r="AO9" s="967" t="s">
        <v>2644</v>
      </c>
      <c r="AP9" s="937" t="s">
        <v>2634</v>
      </c>
      <c r="AQ9" s="985" t="s">
        <v>2645</v>
      </c>
      <c r="AR9" s="481"/>
      <c r="AS9" s="481"/>
      <c r="AT9" s="481"/>
      <c r="AU9" s="481"/>
      <c r="AV9" s="481"/>
      <c r="AW9" s="481"/>
      <c r="AX9" s="481"/>
      <c r="AY9" s="481"/>
      <c r="AZ9" s="481"/>
      <c r="BA9" s="481"/>
      <c r="BB9" s="481"/>
      <c r="BC9" s="481"/>
      <c r="BD9" s="481"/>
      <c r="BE9" s="481"/>
      <c r="BF9" s="481"/>
      <c r="BG9" s="481"/>
      <c r="BH9" s="481"/>
      <c r="BI9" s="481"/>
      <c r="BJ9" s="481"/>
      <c r="BK9" s="481"/>
      <c r="BL9" s="481"/>
      <c r="BM9" s="481"/>
      <c r="BN9" s="481"/>
      <c r="BO9" s="481"/>
      <c r="BP9" s="481"/>
      <c r="BQ9" s="481"/>
      <c r="BR9" s="481"/>
      <c r="BS9" s="481"/>
      <c r="BT9" s="481"/>
      <c r="BU9" s="481"/>
      <c r="BV9" s="481"/>
      <c r="BW9" s="481"/>
      <c r="BX9" s="481"/>
      <c r="BY9" s="481"/>
      <c r="BZ9" s="481"/>
      <c r="CA9" s="481"/>
      <c r="CB9" s="481"/>
      <c r="CC9" s="481"/>
      <c r="CD9" s="481"/>
      <c r="CE9" s="481"/>
      <c r="CF9" s="481"/>
      <c r="CG9" s="481"/>
      <c r="CH9" s="481"/>
      <c r="CI9" s="481"/>
      <c r="CJ9" s="481"/>
      <c r="CK9" s="481"/>
      <c r="CL9" s="481"/>
      <c r="CM9" s="481"/>
      <c r="CN9" s="481"/>
      <c r="CO9" s="481"/>
      <c r="CP9" s="481"/>
      <c r="CQ9" s="481"/>
      <c r="CR9" s="481"/>
      <c r="CS9" s="481"/>
      <c r="CT9" s="481"/>
      <c r="CU9" s="481"/>
      <c r="CV9" s="481"/>
      <c r="CW9" s="481"/>
      <c r="CX9" s="481"/>
      <c r="CY9" s="481"/>
      <c r="CZ9" s="481"/>
      <c r="DA9" s="481"/>
      <c r="DB9" s="481"/>
      <c r="DC9" s="481"/>
      <c r="DD9" s="481"/>
      <c r="DE9" s="481"/>
      <c r="DF9" s="481"/>
      <c r="DG9" s="481"/>
      <c r="DH9" s="481"/>
      <c r="DI9" s="481"/>
      <c r="DJ9" s="481"/>
      <c r="DK9" s="481"/>
      <c r="DL9" s="481"/>
      <c r="DM9" s="481"/>
      <c r="DN9" s="481"/>
      <c r="DO9" s="481"/>
      <c r="DP9" s="481"/>
      <c r="DQ9" s="481"/>
      <c r="DR9" s="481"/>
      <c r="DS9" s="481"/>
      <c r="DT9" s="481"/>
      <c r="DU9" s="481"/>
      <c r="DV9" s="481"/>
      <c r="DW9" s="481"/>
      <c r="DX9" s="481"/>
      <c r="DY9" s="481"/>
      <c r="DZ9" s="481"/>
      <c r="EA9" s="481"/>
      <c r="EB9" s="481"/>
      <c r="EC9" s="481"/>
      <c r="ED9" s="481"/>
      <c r="EE9" s="481"/>
      <c r="EF9" s="481"/>
      <c r="EG9" s="481"/>
      <c r="EH9" s="481"/>
      <c r="EI9" s="939"/>
      <c r="EJ9" s="939"/>
      <c r="EK9" s="939"/>
      <c r="EL9" s="939"/>
      <c r="EM9" s="939"/>
      <c r="EN9" s="986"/>
      <c r="EO9" s="986"/>
      <c r="EP9" s="986"/>
      <c r="EQ9" s="986"/>
      <c r="ER9" s="986"/>
      <c r="ES9" s="939"/>
      <c r="ET9" s="939"/>
      <c r="EU9" s="986"/>
      <c r="EV9" s="986"/>
      <c r="EW9" s="986"/>
      <c r="EX9" s="986"/>
      <c r="EY9" s="986"/>
      <c r="EZ9" s="939"/>
      <c r="FA9" s="939"/>
      <c r="FB9" s="986"/>
      <c r="FC9" s="986"/>
      <c r="FD9" s="986"/>
      <c r="FE9" s="986"/>
      <c r="FF9" s="986"/>
      <c r="FG9" s="939"/>
      <c r="FH9" s="939"/>
      <c r="FI9" s="986"/>
      <c r="FJ9" s="986"/>
      <c r="FK9" s="986"/>
      <c r="FL9" s="986"/>
      <c r="FM9" s="481"/>
      <c r="FN9" s="939"/>
      <c r="FO9" s="939"/>
      <c r="FP9" s="939"/>
      <c r="FQ9" s="939"/>
      <c r="FR9" s="939"/>
      <c r="FS9" s="939"/>
      <c r="FT9" s="939"/>
      <c r="FU9" s="939"/>
      <c r="FV9" s="939"/>
      <c r="FW9" s="939"/>
      <c r="FX9" s="939"/>
      <c r="FY9" s="939"/>
      <c r="FZ9" s="939"/>
      <c r="GA9" s="939"/>
      <c r="GB9" s="939"/>
      <c r="GC9" s="939"/>
      <c r="GD9" s="939"/>
      <c r="GE9" s="939"/>
      <c r="GF9" s="939"/>
      <c r="GG9" s="939"/>
      <c r="GH9" s="939"/>
      <c r="GI9" s="939"/>
      <c r="GJ9" s="939"/>
      <c r="GK9" s="939"/>
      <c r="GL9" s="939"/>
      <c r="GM9" s="939"/>
      <c r="GN9" s="939"/>
      <c r="GO9" s="939"/>
      <c r="GP9" s="939"/>
      <c r="GQ9" s="939"/>
      <c r="GR9" s="939"/>
      <c r="GS9" s="939"/>
      <c r="GT9" s="961"/>
      <c r="GU9" s="961"/>
      <c r="GV9" s="961"/>
      <c r="GW9" s="961"/>
      <c r="GX9" s="961"/>
      <c r="GY9" s="961"/>
      <c r="GZ9" s="961"/>
      <c r="HA9" s="961"/>
      <c r="HB9" s="961"/>
      <c r="HC9" s="961"/>
      <c r="HD9" s="961"/>
      <c r="HE9" s="961"/>
      <c r="HF9" s="961"/>
      <c r="HG9" s="961"/>
      <c r="HH9" s="961"/>
      <c r="HI9" s="961"/>
      <c r="HJ9" s="961"/>
      <c r="HK9" s="961"/>
      <c r="HL9" s="961"/>
      <c r="HM9" s="961"/>
      <c r="HN9" s="961"/>
      <c r="HO9" s="984"/>
      <c r="HP9" s="984"/>
      <c r="HQ9" s="984"/>
      <c r="HR9" s="961"/>
      <c r="HS9" s="961"/>
      <c r="HT9" s="961"/>
      <c r="HU9" s="961"/>
      <c r="HV9" s="961"/>
      <c r="HW9" s="961"/>
      <c r="HX9" s="963"/>
      <c r="HY9" s="964"/>
      <c r="HZ9" s="964"/>
      <c r="IA9" s="964"/>
      <c r="IB9" s="964"/>
      <c r="IC9" s="964"/>
      <c r="ID9" s="964"/>
      <c r="IE9" s="965"/>
    </row>
    <row r="10" ht="24.0" customHeight="1" outlineLevel="1">
      <c r="A10" s="946"/>
      <c r="B10" s="947"/>
      <c r="C10" s="947"/>
      <c r="D10" s="947"/>
      <c r="E10" s="947"/>
      <c r="F10" s="947"/>
      <c r="G10" s="947"/>
      <c r="H10" s="947"/>
      <c r="I10" s="947"/>
      <c r="J10" s="947"/>
      <c r="K10" s="947"/>
      <c r="L10" s="947"/>
      <c r="M10" s="947"/>
      <c r="N10" s="947"/>
      <c r="O10" s="947"/>
      <c r="P10" s="947"/>
      <c r="R10" s="947"/>
      <c r="S10" s="947"/>
      <c r="T10" s="947"/>
      <c r="U10" s="948"/>
      <c r="V10" s="948"/>
      <c r="W10" s="955"/>
      <c r="X10" s="956"/>
      <c r="Y10" s="956"/>
      <c r="Z10" s="956"/>
      <c r="AA10" s="951"/>
      <c r="AB10" s="952"/>
      <c r="AC10" s="952"/>
      <c r="AD10" s="953"/>
      <c r="AE10" s="954"/>
      <c r="AF10" s="950"/>
      <c r="AG10" s="976"/>
      <c r="AH10" s="976"/>
      <c r="AI10" s="957"/>
      <c r="AJ10" s="957"/>
      <c r="AK10" s="958"/>
      <c r="AL10" s="987" t="s">
        <v>2646</v>
      </c>
      <c r="AM10" s="987" t="s">
        <v>2647</v>
      </c>
      <c r="AN10" s="712"/>
      <c r="AO10" s="712"/>
      <c r="AP10" s="712"/>
      <c r="AQ10" s="712"/>
      <c r="AR10" s="481"/>
      <c r="AS10" s="481"/>
      <c r="AT10" s="481"/>
      <c r="AU10" s="481"/>
      <c r="AV10" s="481"/>
      <c r="AW10" s="481"/>
      <c r="AX10" s="481"/>
      <c r="AY10" s="481"/>
      <c r="AZ10" s="481"/>
      <c r="BA10" s="481"/>
      <c r="BB10" s="481"/>
      <c r="BC10" s="481"/>
      <c r="BD10" s="481"/>
      <c r="BE10" s="481"/>
      <c r="BF10" s="481"/>
      <c r="BG10" s="481"/>
      <c r="BH10" s="481"/>
      <c r="BI10" s="481"/>
      <c r="BJ10" s="481"/>
      <c r="BK10" s="481"/>
      <c r="BL10" s="481"/>
      <c r="BM10" s="481"/>
      <c r="BN10" s="481"/>
      <c r="BO10" s="481"/>
      <c r="BP10" s="481"/>
      <c r="BQ10" s="481"/>
      <c r="BR10" s="481"/>
      <c r="BS10" s="481"/>
      <c r="BT10" s="481"/>
      <c r="BU10" s="481"/>
      <c r="BV10" s="481"/>
      <c r="BW10" s="481"/>
      <c r="BX10" s="481"/>
      <c r="BY10" s="481"/>
      <c r="BZ10" s="481"/>
      <c r="CA10" s="481"/>
      <c r="CB10" s="481"/>
      <c r="CC10" s="481"/>
      <c r="CD10" s="481"/>
      <c r="CE10" s="481"/>
      <c r="CF10" s="481"/>
      <c r="CG10" s="481"/>
      <c r="CH10" s="481"/>
      <c r="CI10" s="481"/>
      <c r="CJ10" s="481"/>
      <c r="CK10" s="481"/>
      <c r="CL10" s="481"/>
      <c r="CM10" s="481"/>
      <c r="CN10" s="481"/>
      <c r="CO10" s="481"/>
      <c r="CP10" s="481"/>
      <c r="CQ10" s="481"/>
      <c r="CR10" s="481"/>
      <c r="CS10" s="481"/>
      <c r="CT10" s="481"/>
      <c r="CU10" s="481"/>
      <c r="CV10" s="481"/>
      <c r="CW10" s="481"/>
      <c r="CX10" s="481"/>
      <c r="CY10" s="481"/>
      <c r="CZ10" s="481"/>
      <c r="DA10" s="481"/>
      <c r="DB10" s="481"/>
      <c r="DC10" s="481"/>
      <c r="DD10" s="481"/>
      <c r="DE10" s="481"/>
      <c r="DF10" s="481"/>
      <c r="DG10" s="481"/>
      <c r="DH10" s="481"/>
      <c r="DI10" s="481"/>
      <c r="DJ10" s="481"/>
      <c r="DK10" s="481"/>
      <c r="DL10" s="481"/>
      <c r="DM10" s="481"/>
      <c r="DN10" s="481"/>
      <c r="DO10" s="481"/>
      <c r="DP10" s="481"/>
      <c r="DQ10" s="481"/>
      <c r="DR10" s="481"/>
      <c r="DS10" s="481"/>
      <c r="DT10" s="481"/>
      <c r="DU10" s="481"/>
      <c r="DV10" s="481"/>
      <c r="DW10" s="481"/>
      <c r="DX10" s="481"/>
      <c r="DY10" s="481"/>
      <c r="DZ10" s="481"/>
      <c r="EA10" s="481"/>
      <c r="EB10" s="481"/>
      <c r="EC10" s="481"/>
      <c r="ED10" s="481"/>
      <c r="EE10" s="481"/>
      <c r="EF10" s="481"/>
      <c r="EG10" s="481"/>
      <c r="EH10" s="481"/>
      <c r="EI10" s="939"/>
      <c r="EJ10" s="939"/>
      <c r="EK10" s="939"/>
      <c r="EL10" s="939"/>
      <c r="EM10" s="939"/>
      <c r="EN10" s="939"/>
      <c r="EO10" s="939"/>
      <c r="EP10" s="939"/>
      <c r="EQ10" s="988"/>
      <c r="ER10" s="988"/>
      <c r="ES10" s="939"/>
      <c r="ET10" s="939"/>
      <c r="EU10" s="988"/>
      <c r="EV10" s="988"/>
      <c r="EW10" s="988"/>
      <c r="EX10" s="988"/>
      <c r="EY10" s="988"/>
      <c r="EZ10" s="939"/>
      <c r="FA10" s="939"/>
      <c r="FB10" s="988"/>
      <c r="FC10" s="988"/>
      <c r="FD10" s="988"/>
      <c r="FE10" s="988"/>
      <c r="FF10" s="988"/>
      <c r="FG10" s="939"/>
      <c r="FH10" s="939"/>
      <c r="FI10" s="988"/>
      <c r="FJ10" s="988"/>
      <c r="FK10" s="988"/>
      <c r="FL10" s="988"/>
      <c r="FM10" s="481"/>
      <c r="FN10" s="939"/>
      <c r="FO10" s="939"/>
      <c r="FP10" s="939"/>
      <c r="FQ10" s="939"/>
      <c r="FR10" s="939"/>
      <c r="FS10" s="939"/>
      <c r="FT10" s="939"/>
      <c r="FU10" s="939"/>
      <c r="FV10" s="939"/>
      <c r="FW10" s="939"/>
      <c r="FX10" s="939"/>
      <c r="FY10" s="939"/>
      <c r="FZ10" s="939"/>
      <c r="GA10" s="939"/>
      <c r="GB10" s="939"/>
      <c r="GC10" s="939"/>
      <c r="GD10" s="939"/>
      <c r="GE10" s="939"/>
      <c r="GF10" s="939"/>
      <c r="GG10" s="939"/>
      <c r="GH10" s="939"/>
      <c r="GI10" s="939"/>
      <c r="GJ10" s="939"/>
      <c r="GK10" s="939"/>
      <c r="GL10" s="939"/>
      <c r="GM10" s="939"/>
      <c r="GN10" s="939"/>
      <c r="GO10" s="939"/>
      <c r="GP10" s="939"/>
      <c r="GQ10" s="939"/>
      <c r="GR10" s="939"/>
      <c r="GS10" s="939"/>
      <c r="GT10" s="961"/>
      <c r="GU10" s="961"/>
      <c r="GV10" s="961"/>
      <c r="GW10" s="961"/>
      <c r="GX10" s="961"/>
      <c r="GY10" s="961"/>
      <c r="GZ10" s="961"/>
      <c r="HA10" s="961"/>
      <c r="HB10" s="961"/>
      <c r="HC10" s="961"/>
      <c r="HD10" s="961"/>
      <c r="HE10" s="961"/>
      <c r="HF10" s="961"/>
      <c r="HG10" s="961"/>
      <c r="HH10" s="961"/>
      <c r="HI10" s="961"/>
      <c r="HJ10" s="961"/>
      <c r="HK10" s="961"/>
      <c r="HL10" s="961"/>
      <c r="HM10" s="961"/>
      <c r="HN10" s="961"/>
      <c r="HO10" s="961"/>
      <c r="HP10" s="961"/>
      <c r="HQ10" s="961"/>
      <c r="HR10" s="961"/>
      <c r="HS10" s="961"/>
      <c r="HT10" s="961"/>
      <c r="HU10" s="961"/>
      <c r="HV10" s="961"/>
      <c r="HW10" s="961"/>
      <c r="HX10" s="963"/>
      <c r="HY10" s="964"/>
      <c r="HZ10" s="964"/>
      <c r="IA10" s="964"/>
      <c r="IB10" s="964"/>
      <c r="IC10" s="964"/>
      <c r="ID10" s="964"/>
      <c r="IE10" s="965"/>
    </row>
    <row r="11" ht="24.0" customHeight="1" outlineLevel="1">
      <c r="A11" s="946"/>
      <c r="B11" s="947"/>
      <c r="C11" s="947"/>
      <c r="D11" s="947"/>
      <c r="E11" s="947"/>
      <c r="F11" s="947"/>
      <c r="G11" s="947"/>
      <c r="H11" s="947"/>
      <c r="I11" s="947"/>
      <c r="J11" s="947"/>
      <c r="K11" s="947"/>
      <c r="L11" s="947"/>
      <c r="M11" s="947"/>
      <c r="N11" s="947"/>
      <c r="O11" s="947"/>
      <c r="P11" s="947"/>
      <c r="R11" s="947"/>
      <c r="S11" s="947"/>
      <c r="T11" s="947"/>
      <c r="U11" s="948"/>
      <c r="V11" s="989"/>
      <c r="W11" s="981"/>
      <c r="X11" s="956"/>
      <c r="Y11" s="956"/>
      <c r="Z11" s="956"/>
      <c r="AA11" s="990"/>
      <c r="AB11" s="991"/>
      <c r="AC11" s="991"/>
      <c r="AD11" s="992"/>
      <c r="AE11" s="993"/>
      <c r="AF11" s="949" t="s">
        <v>2648</v>
      </c>
      <c r="AG11" s="950">
        <v>4000000.0</v>
      </c>
      <c r="AH11" s="976"/>
      <c r="AI11" s="957"/>
      <c r="AJ11" s="957"/>
      <c r="AK11" s="958"/>
      <c r="AL11" s="994" t="s">
        <v>2649</v>
      </c>
      <c r="AM11" s="994" t="s">
        <v>2650</v>
      </c>
      <c r="AN11" s="936" t="s">
        <v>2651</v>
      </c>
      <c r="AO11" s="936"/>
      <c r="AP11" s="937" t="s">
        <v>2652</v>
      </c>
      <c r="AQ11" s="995" t="s">
        <v>2653</v>
      </c>
      <c r="AR11" s="481"/>
      <c r="AS11" s="481"/>
      <c r="AT11" s="481"/>
      <c r="AU11" s="481"/>
      <c r="AV11" s="481"/>
      <c r="AW11" s="481"/>
      <c r="AX11" s="481"/>
      <c r="AY11" s="481"/>
      <c r="AZ11" s="481"/>
      <c r="BA11" s="481"/>
      <c r="BB11" s="481"/>
      <c r="BC11" s="481"/>
      <c r="BD11" s="481"/>
      <c r="BE11" s="481"/>
      <c r="BF11" s="481"/>
      <c r="BG11" s="481"/>
      <c r="BH11" s="481"/>
      <c r="BI11" s="481"/>
      <c r="BJ11" s="481"/>
      <c r="BK11" s="481"/>
      <c r="BL11" s="481"/>
      <c r="BM11" s="481"/>
      <c r="BN11" s="481"/>
      <c r="BO11" s="481"/>
      <c r="BP11" s="481"/>
      <c r="BQ11" s="481"/>
      <c r="BR11" s="481"/>
      <c r="BS11" s="481"/>
      <c r="BT11" s="481"/>
      <c r="BU11" s="481"/>
      <c r="BV11" s="481"/>
      <c r="BW11" s="481"/>
      <c r="BX11" s="481"/>
      <c r="BY11" s="481"/>
      <c r="BZ11" s="481"/>
      <c r="CA11" s="481"/>
      <c r="CB11" s="481"/>
      <c r="CC11" s="481"/>
      <c r="CD11" s="481"/>
      <c r="CE11" s="481"/>
      <c r="CF11" s="481"/>
      <c r="CG11" s="481"/>
      <c r="CH11" s="481"/>
      <c r="CI11" s="481"/>
      <c r="CJ11" s="481"/>
      <c r="CK11" s="481"/>
      <c r="CL11" s="481"/>
      <c r="CM11" s="481"/>
      <c r="CN11" s="481"/>
      <c r="CO11" s="481"/>
      <c r="CP11" s="481"/>
      <c r="CQ11" s="481"/>
      <c r="CR11" s="481"/>
      <c r="CS11" s="481"/>
      <c r="CT11" s="481"/>
      <c r="CU11" s="481"/>
      <c r="CV11" s="481"/>
      <c r="CW11" s="481"/>
      <c r="CX11" s="481"/>
      <c r="CY11" s="481"/>
      <c r="CZ11" s="481"/>
      <c r="DA11" s="481"/>
      <c r="DB11" s="481"/>
      <c r="DC11" s="481"/>
      <c r="DD11" s="481"/>
      <c r="DE11" s="481"/>
      <c r="DF11" s="481"/>
      <c r="DG11" s="481"/>
      <c r="DH11" s="481"/>
      <c r="DI11" s="481"/>
      <c r="DJ11" s="481"/>
      <c r="DK11" s="481"/>
      <c r="DL11" s="481"/>
      <c r="DM11" s="481"/>
      <c r="DN11" s="481"/>
      <c r="DO11" s="481"/>
      <c r="DP11" s="481"/>
      <c r="DQ11" s="481"/>
      <c r="DR11" s="481"/>
      <c r="DS11" s="481"/>
      <c r="DT11" s="481"/>
      <c r="DU11" s="481"/>
      <c r="DV11" s="481"/>
      <c r="DW11" s="481"/>
      <c r="DX11" s="481"/>
      <c r="DY11" s="996"/>
      <c r="DZ11" s="996"/>
      <c r="EA11" s="996"/>
      <c r="EB11" s="996"/>
      <c r="EC11" s="996"/>
      <c r="ED11" s="997"/>
      <c r="EE11" s="997"/>
      <c r="EF11" s="996"/>
      <c r="EG11" s="996"/>
      <c r="EH11" s="481"/>
      <c r="EI11" s="998"/>
      <c r="EJ11" s="998"/>
      <c r="EK11" s="998"/>
      <c r="EL11" s="939"/>
      <c r="EM11" s="939"/>
      <c r="EN11" s="998"/>
      <c r="EO11" s="998"/>
      <c r="EP11" s="998"/>
      <c r="EQ11" s="998"/>
      <c r="ER11" s="998"/>
      <c r="ES11" s="939"/>
      <c r="ET11" s="939"/>
      <c r="EU11" s="998"/>
      <c r="EV11" s="998"/>
      <c r="EW11" s="998"/>
      <c r="EX11" s="998"/>
      <c r="EY11" s="998"/>
      <c r="EZ11" s="939"/>
      <c r="FA11" s="939"/>
      <c r="FB11" s="998"/>
      <c r="FC11" s="998"/>
      <c r="FD11" s="998"/>
      <c r="FE11" s="939"/>
      <c r="FF11" s="939"/>
      <c r="FG11" s="939"/>
      <c r="FH11" s="939"/>
      <c r="FI11" s="939"/>
      <c r="FJ11" s="939"/>
      <c r="FK11" s="939"/>
      <c r="FL11" s="939"/>
      <c r="FM11" s="481"/>
      <c r="FN11" s="939"/>
      <c r="FO11" s="939"/>
      <c r="FP11" s="939"/>
      <c r="FQ11" s="939"/>
      <c r="FR11" s="939"/>
      <c r="FS11" s="939"/>
      <c r="FT11" s="939"/>
      <c r="FU11" s="939"/>
      <c r="FV11" s="939"/>
      <c r="FW11" s="939"/>
      <c r="FX11" s="939"/>
      <c r="FY11" s="939"/>
      <c r="FZ11" s="939"/>
      <c r="GA11" s="939"/>
      <c r="GB11" s="939"/>
      <c r="GC11" s="939"/>
      <c r="GD11" s="939"/>
      <c r="GE11" s="939"/>
      <c r="GF11" s="939"/>
      <c r="GG11" s="939"/>
      <c r="GH11" s="939"/>
      <c r="GI11" s="939"/>
      <c r="GJ11" s="939"/>
      <c r="GK11" s="939"/>
      <c r="GL11" s="939"/>
      <c r="GM11" s="939"/>
      <c r="GN11" s="939"/>
      <c r="GO11" s="939"/>
      <c r="GP11" s="939"/>
      <c r="GQ11" s="939"/>
      <c r="GR11" s="939"/>
      <c r="GS11" s="939"/>
      <c r="GT11" s="961"/>
      <c r="GU11" s="961"/>
      <c r="GV11" s="961"/>
      <c r="GW11" s="961"/>
      <c r="GX11" s="961"/>
      <c r="GY11" s="961"/>
      <c r="GZ11" s="961"/>
      <c r="HA11" s="961"/>
      <c r="HB11" s="961"/>
      <c r="HC11" s="961"/>
      <c r="HD11" s="961"/>
      <c r="HE11" s="961"/>
      <c r="HF11" s="961"/>
      <c r="HG11" s="961"/>
      <c r="HH11" s="961"/>
      <c r="HI11" s="961"/>
      <c r="HJ11" s="961"/>
      <c r="HK11" s="961"/>
      <c r="HL11" s="961"/>
      <c r="HM11" s="961"/>
      <c r="HN11" s="961"/>
      <c r="HO11" s="961"/>
      <c r="HP11" s="961"/>
      <c r="HQ11" s="961"/>
      <c r="HR11" s="961"/>
      <c r="HS11" s="961"/>
      <c r="HT11" s="961"/>
      <c r="HU11" s="961"/>
      <c r="HV11" s="961"/>
      <c r="HW11" s="961"/>
      <c r="HX11" s="963"/>
      <c r="HY11" s="964"/>
      <c r="HZ11" s="964"/>
      <c r="IA11" s="964"/>
      <c r="IB11" s="964"/>
      <c r="IC11" s="964"/>
      <c r="ID11" s="964"/>
      <c r="IE11" s="965"/>
    </row>
    <row r="12" ht="24.0" customHeight="1" outlineLevel="1">
      <c r="A12" s="946"/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947"/>
      <c r="O12" s="947"/>
      <c r="P12" s="947"/>
      <c r="R12" s="947"/>
      <c r="S12" s="947"/>
      <c r="T12" s="947"/>
      <c r="U12" s="948"/>
      <c r="V12" s="989"/>
      <c r="W12" s="949"/>
      <c r="X12" s="956"/>
      <c r="Y12" s="956"/>
      <c r="Z12" s="956"/>
      <c r="AA12" s="990"/>
      <c r="AB12" s="991"/>
      <c r="AC12" s="991"/>
      <c r="AD12" s="992"/>
      <c r="AE12" s="993"/>
      <c r="AF12" s="949"/>
      <c r="AG12" s="950"/>
      <c r="AH12" s="976"/>
      <c r="AI12" s="957"/>
      <c r="AJ12" s="957"/>
      <c r="AK12" s="958"/>
      <c r="AL12" s="999" t="s">
        <v>2654</v>
      </c>
      <c r="AM12" s="999" t="s">
        <v>2655</v>
      </c>
      <c r="AN12" s="712"/>
      <c r="AO12" s="712"/>
      <c r="AP12" s="712"/>
      <c r="AQ12" s="712"/>
      <c r="AR12" s="481"/>
      <c r="AS12" s="481"/>
      <c r="AT12" s="481"/>
      <c r="AU12" s="481"/>
      <c r="AV12" s="481"/>
      <c r="AW12" s="481"/>
      <c r="AX12" s="481"/>
      <c r="AY12" s="481"/>
      <c r="AZ12" s="481"/>
      <c r="BA12" s="481"/>
      <c r="BB12" s="481"/>
      <c r="BC12" s="481"/>
      <c r="BD12" s="481"/>
      <c r="BE12" s="481"/>
      <c r="BF12" s="481"/>
      <c r="BG12" s="481"/>
      <c r="BH12" s="481"/>
      <c r="BI12" s="481"/>
      <c r="BJ12" s="481"/>
      <c r="BK12" s="481"/>
      <c r="BL12" s="481"/>
      <c r="BM12" s="481"/>
      <c r="BN12" s="481"/>
      <c r="BO12" s="481"/>
      <c r="BP12" s="481"/>
      <c r="BQ12" s="481"/>
      <c r="BR12" s="481"/>
      <c r="BS12" s="481"/>
      <c r="BT12" s="481"/>
      <c r="BU12" s="481"/>
      <c r="BV12" s="481"/>
      <c r="BW12" s="481"/>
      <c r="BX12" s="481"/>
      <c r="BY12" s="481"/>
      <c r="BZ12" s="481"/>
      <c r="CA12" s="481"/>
      <c r="CB12" s="481"/>
      <c r="CC12" s="481"/>
      <c r="CD12" s="481"/>
      <c r="CE12" s="481"/>
      <c r="CF12" s="481"/>
      <c r="CG12" s="481"/>
      <c r="CH12" s="481"/>
      <c r="CI12" s="481"/>
      <c r="CJ12" s="481"/>
      <c r="CK12" s="481"/>
      <c r="CL12" s="481"/>
      <c r="CM12" s="481"/>
      <c r="CN12" s="481"/>
      <c r="CO12" s="481"/>
      <c r="CP12" s="481"/>
      <c r="CQ12" s="481"/>
      <c r="CR12" s="481"/>
      <c r="CS12" s="481"/>
      <c r="CT12" s="481"/>
      <c r="CU12" s="481"/>
      <c r="CV12" s="481"/>
      <c r="CW12" s="481"/>
      <c r="CX12" s="481"/>
      <c r="CY12" s="481"/>
      <c r="CZ12" s="481"/>
      <c r="DA12" s="481"/>
      <c r="DB12" s="481"/>
      <c r="DC12" s="481"/>
      <c r="DD12" s="481"/>
      <c r="DE12" s="481"/>
      <c r="DF12" s="481"/>
      <c r="DG12" s="481"/>
      <c r="DH12" s="481"/>
      <c r="DI12" s="481"/>
      <c r="DJ12" s="481"/>
      <c r="DK12" s="481"/>
      <c r="DL12" s="481"/>
      <c r="DM12" s="481"/>
      <c r="DN12" s="481"/>
      <c r="DO12" s="481"/>
      <c r="DP12" s="481"/>
      <c r="DQ12" s="481"/>
      <c r="DR12" s="481"/>
      <c r="DS12" s="481"/>
      <c r="DT12" s="481"/>
      <c r="DU12" s="481"/>
      <c r="DV12" s="481"/>
      <c r="DW12" s="481"/>
      <c r="DX12" s="481"/>
      <c r="DY12" s="1000"/>
      <c r="DZ12" s="1000"/>
      <c r="EA12" s="1000"/>
      <c r="EB12" s="1000"/>
      <c r="EC12" s="1000"/>
      <c r="ED12" s="997"/>
      <c r="EE12" s="997"/>
      <c r="EF12" s="1000"/>
      <c r="EG12" s="1000"/>
      <c r="EH12" s="481"/>
      <c r="EI12" s="1000"/>
      <c r="EJ12" s="1000"/>
      <c r="EK12" s="1000"/>
      <c r="EL12" s="939"/>
      <c r="EM12" s="939"/>
      <c r="EN12" s="1000"/>
      <c r="EO12" s="1000"/>
      <c r="EP12" s="1000"/>
      <c r="EQ12" s="1000"/>
      <c r="ER12" s="1000"/>
      <c r="ES12" s="939"/>
      <c r="ET12" s="939"/>
      <c r="EU12" s="1000"/>
      <c r="EV12" s="1000"/>
      <c r="EW12" s="1000"/>
      <c r="EX12" s="1000"/>
      <c r="EY12" s="1000"/>
      <c r="EZ12" s="939"/>
      <c r="FA12" s="939"/>
      <c r="FB12" s="1000"/>
      <c r="FC12" s="1000"/>
      <c r="FD12" s="1000"/>
      <c r="FE12" s="939"/>
      <c r="FF12" s="939"/>
      <c r="FG12" s="939"/>
      <c r="FH12" s="939"/>
      <c r="FI12" s="939"/>
      <c r="FJ12" s="939"/>
      <c r="FK12" s="939"/>
      <c r="FL12" s="939"/>
      <c r="FM12" s="481"/>
      <c r="FN12" s="939"/>
      <c r="FO12" s="939"/>
      <c r="FP12" s="939"/>
      <c r="FQ12" s="939"/>
      <c r="FR12" s="939"/>
      <c r="FS12" s="939"/>
      <c r="FT12" s="939"/>
      <c r="FU12" s="939"/>
      <c r="FV12" s="939"/>
      <c r="FW12" s="939"/>
      <c r="FX12" s="939"/>
      <c r="FY12" s="939"/>
      <c r="FZ12" s="939"/>
      <c r="GA12" s="939"/>
      <c r="GB12" s="939"/>
      <c r="GC12" s="939"/>
      <c r="GD12" s="939"/>
      <c r="GE12" s="939"/>
      <c r="GF12" s="939"/>
      <c r="GG12" s="939"/>
      <c r="GH12" s="939"/>
      <c r="GI12" s="939"/>
      <c r="GJ12" s="939"/>
      <c r="GK12" s="939"/>
      <c r="GL12" s="939"/>
      <c r="GM12" s="939"/>
      <c r="GN12" s="939"/>
      <c r="GO12" s="939"/>
      <c r="GP12" s="939"/>
      <c r="GQ12" s="939"/>
      <c r="GR12" s="939"/>
      <c r="GS12" s="939"/>
      <c r="GT12" s="961"/>
      <c r="GU12" s="961"/>
      <c r="GV12" s="961"/>
      <c r="GW12" s="961"/>
      <c r="GX12" s="961"/>
      <c r="GY12" s="961"/>
      <c r="GZ12" s="961"/>
      <c r="HA12" s="961"/>
      <c r="HB12" s="961"/>
      <c r="HC12" s="961"/>
      <c r="HD12" s="961"/>
      <c r="HE12" s="961"/>
      <c r="HF12" s="961"/>
      <c r="HG12" s="961"/>
      <c r="HH12" s="961"/>
      <c r="HI12" s="961"/>
      <c r="HJ12" s="961"/>
      <c r="HK12" s="961"/>
      <c r="HL12" s="961"/>
      <c r="HM12" s="961"/>
      <c r="HN12" s="961"/>
      <c r="HO12" s="961"/>
      <c r="HP12" s="961"/>
      <c r="HQ12" s="961"/>
      <c r="HR12" s="961"/>
      <c r="HS12" s="961"/>
      <c r="HT12" s="961"/>
      <c r="HU12" s="961"/>
      <c r="HV12" s="961"/>
      <c r="HW12" s="961"/>
      <c r="HX12" s="963"/>
      <c r="HY12" s="964"/>
      <c r="HZ12" s="964"/>
      <c r="IA12" s="964"/>
      <c r="IB12" s="964"/>
      <c r="IC12" s="964"/>
      <c r="ID12" s="964"/>
      <c r="IE12" s="965"/>
    </row>
    <row r="13" ht="24.0" customHeight="1" outlineLevel="1">
      <c r="A13" s="946"/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947"/>
      <c r="O13" s="947"/>
      <c r="P13" s="947"/>
      <c r="R13" s="947"/>
      <c r="S13" s="947"/>
      <c r="T13" s="947"/>
      <c r="U13" s="948"/>
      <c r="V13" s="989"/>
      <c r="W13" s="949"/>
      <c r="X13" s="956"/>
      <c r="Y13" s="956"/>
      <c r="Z13" s="956"/>
      <c r="AA13" s="990"/>
      <c r="AB13" s="1001"/>
      <c r="AC13" s="1001"/>
      <c r="AD13" s="1002"/>
      <c r="AE13" s="954"/>
      <c r="AF13" s="949" t="s">
        <v>2656</v>
      </c>
      <c r="AG13" s="950">
        <v>6000000.0</v>
      </c>
      <c r="AH13" s="976"/>
      <c r="AI13" s="957"/>
      <c r="AJ13" s="957"/>
      <c r="AK13" s="958"/>
      <c r="AL13" s="994" t="s">
        <v>2657</v>
      </c>
      <c r="AM13" s="994" t="s">
        <v>2658</v>
      </c>
      <c r="AN13" s="936" t="s">
        <v>2659</v>
      </c>
      <c r="AO13" s="936"/>
      <c r="AP13" s="937" t="s">
        <v>2652</v>
      </c>
      <c r="AQ13" s="995" t="s">
        <v>2653</v>
      </c>
      <c r="AR13" s="481"/>
      <c r="AS13" s="481"/>
      <c r="AT13" s="481"/>
      <c r="AU13" s="481"/>
      <c r="AV13" s="481"/>
      <c r="AW13" s="481"/>
      <c r="AX13" s="481"/>
      <c r="AY13" s="481"/>
      <c r="AZ13" s="481"/>
      <c r="BA13" s="481"/>
      <c r="BB13" s="481"/>
      <c r="BC13" s="481"/>
      <c r="BD13" s="481"/>
      <c r="BE13" s="481"/>
      <c r="BF13" s="481"/>
      <c r="BG13" s="481"/>
      <c r="BH13" s="481"/>
      <c r="BI13" s="481"/>
      <c r="BJ13" s="481"/>
      <c r="BK13" s="481"/>
      <c r="BL13" s="481"/>
      <c r="BM13" s="481"/>
      <c r="BN13" s="481"/>
      <c r="BO13" s="481"/>
      <c r="BP13" s="481"/>
      <c r="BQ13" s="481"/>
      <c r="BR13" s="481"/>
      <c r="BS13" s="481"/>
      <c r="BT13" s="481"/>
      <c r="BU13" s="481"/>
      <c r="BV13" s="481"/>
      <c r="BW13" s="481"/>
      <c r="BX13" s="481"/>
      <c r="BY13" s="481"/>
      <c r="BZ13" s="481"/>
      <c r="CA13" s="481"/>
      <c r="CB13" s="481"/>
      <c r="CC13" s="481"/>
      <c r="CD13" s="481"/>
      <c r="CE13" s="481"/>
      <c r="CF13" s="481"/>
      <c r="CG13" s="481"/>
      <c r="CH13" s="481"/>
      <c r="CI13" s="481"/>
      <c r="CJ13" s="481"/>
      <c r="CK13" s="481"/>
      <c r="CL13" s="481"/>
      <c r="CM13" s="481"/>
      <c r="CN13" s="481"/>
      <c r="CO13" s="481"/>
      <c r="CP13" s="481"/>
      <c r="CQ13" s="481"/>
      <c r="CR13" s="481"/>
      <c r="CS13" s="481"/>
      <c r="CT13" s="481"/>
      <c r="CU13" s="481"/>
      <c r="CV13" s="481"/>
      <c r="CW13" s="481"/>
      <c r="CX13" s="481"/>
      <c r="CY13" s="481"/>
      <c r="CZ13" s="481"/>
      <c r="DA13" s="481"/>
      <c r="DB13" s="481"/>
      <c r="DC13" s="481"/>
      <c r="DD13" s="481"/>
      <c r="DE13" s="481"/>
      <c r="DF13" s="481"/>
      <c r="DG13" s="481"/>
      <c r="DH13" s="481"/>
      <c r="DI13" s="481"/>
      <c r="DJ13" s="481"/>
      <c r="DK13" s="481"/>
      <c r="DL13" s="481"/>
      <c r="DM13" s="481"/>
      <c r="DN13" s="481"/>
      <c r="DO13" s="481"/>
      <c r="DP13" s="481"/>
      <c r="DQ13" s="481"/>
      <c r="DR13" s="481"/>
      <c r="DS13" s="481"/>
      <c r="DT13" s="481"/>
      <c r="DU13" s="481"/>
      <c r="DV13" s="481"/>
      <c r="DW13" s="481"/>
      <c r="DX13" s="481"/>
      <c r="DY13" s="996"/>
      <c r="DZ13" s="996"/>
      <c r="EA13" s="996"/>
      <c r="EB13" s="996"/>
      <c r="EC13" s="996"/>
      <c r="ED13" s="997"/>
      <c r="EE13" s="997"/>
      <c r="EF13" s="996"/>
      <c r="EG13" s="996"/>
      <c r="EH13" s="481"/>
      <c r="EI13" s="996"/>
      <c r="EJ13" s="996"/>
      <c r="EK13" s="996"/>
      <c r="EL13" s="939"/>
      <c r="EM13" s="939"/>
      <c r="EN13" s="996"/>
      <c r="EO13" s="996"/>
      <c r="EP13" s="996"/>
      <c r="EQ13" s="996"/>
      <c r="ER13" s="996"/>
      <c r="ES13" s="939"/>
      <c r="ET13" s="939"/>
      <c r="EU13" s="996"/>
      <c r="EV13" s="996"/>
      <c r="EW13" s="996"/>
      <c r="EX13" s="996"/>
      <c r="EY13" s="996"/>
      <c r="EZ13" s="939"/>
      <c r="FA13" s="939"/>
      <c r="FB13" s="996"/>
      <c r="FC13" s="996"/>
      <c r="FD13" s="996"/>
      <c r="FE13" s="939"/>
      <c r="FF13" s="939"/>
      <c r="FG13" s="939"/>
      <c r="FH13" s="939"/>
      <c r="FI13" s="939"/>
      <c r="FJ13" s="939"/>
      <c r="FK13" s="939"/>
      <c r="FL13" s="939"/>
      <c r="FM13" s="481"/>
      <c r="FN13" s="939"/>
      <c r="FO13" s="939"/>
      <c r="FP13" s="939"/>
      <c r="FQ13" s="939"/>
      <c r="FR13" s="939"/>
      <c r="FS13" s="939"/>
      <c r="FT13" s="939"/>
      <c r="FU13" s="939"/>
      <c r="FV13" s="939"/>
      <c r="FW13" s="939"/>
      <c r="FX13" s="939"/>
      <c r="FY13" s="939"/>
      <c r="FZ13" s="939"/>
      <c r="GA13" s="939"/>
      <c r="GB13" s="939"/>
      <c r="GC13" s="939"/>
      <c r="GD13" s="939"/>
      <c r="GE13" s="939"/>
      <c r="GF13" s="939"/>
      <c r="GG13" s="939"/>
      <c r="GH13" s="939"/>
      <c r="GI13" s="939"/>
      <c r="GJ13" s="939"/>
      <c r="GK13" s="939"/>
      <c r="GL13" s="939"/>
      <c r="GM13" s="939"/>
      <c r="GN13" s="939"/>
      <c r="GO13" s="939"/>
      <c r="GP13" s="939"/>
      <c r="GQ13" s="939"/>
      <c r="GR13" s="939"/>
      <c r="GS13" s="939"/>
      <c r="GT13" s="961"/>
      <c r="GU13" s="961"/>
      <c r="GV13" s="961"/>
      <c r="GW13" s="961"/>
      <c r="GX13" s="961"/>
      <c r="GY13" s="961"/>
      <c r="GZ13" s="961"/>
      <c r="HA13" s="961"/>
      <c r="HB13" s="961"/>
      <c r="HC13" s="961"/>
      <c r="HD13" s="961"/>
      <c r="HE13" s="961"/>
      <c r="HF13" s="961"/>
      <c r="HG13" s="961"/>
      <c r="HH13" s="961"/>
      <c r="HI13" s="961"/>
      <c r="HJ13" s="961"/>
      <c r="HK13" s="961"/>
      <c r="HL13" s="961"/>
      <c r="HM13" s="961"/>
      <c r="HN13" s="961"/>
      <c r="HO13" s="961"/>
      <c r="HP13" s="961"/>
      <c r="HQ13" s="961"/>
      <c r="HR13" s="961"/>
      <c r="HS13" s="961"/>
      <c r="HT13" s="961"/>
      <c r="HU13" s="961"/>
      <c r="HV13" s="961"/>
      <c r="HW13" s="961"/>
      <c r="HX13" s="963"/>
      <c r="HY13" s="964"/>
      <c r="HZ13" s="964"/>
      <c r="IA13" s="964"/>
      <c r="IB13" s="964"/>
      <c r="IC13" s="964"/>
      <c r="ID13" s="964"/>
      <c r="IE13" s="965"/>
    </row>
    <row r="14" ht="24.0" customHeight="1" outlineLevel="1">
      <c r="A14" s="946"/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947"/>
      <c r="O14" s="947"/>
      <c r="P14" s="947"/>
      <c r="R14" s="947"/>
      <c r="S14" s="947"/>
      <c r="T14" s="947"/>
      <c r="U14" s="948"/>
      <c r="V14" s="989"/>
      <c r="W14" s="949"/>
      <c r="X14" s="956"/>
      <c r="Y14" s="956"/>
      <c r="Z14" s="956"/>
      <c r="AA14" s="990"/>
      <c r="AB14" s="1001"/>
      <c r="AC14" s="1001"/>
      <c r="AD14" s="1002"/>
      <c r="AE14" s="954"/>
      <c r="AF14" s="949"/>
      <c r="AG14" s="950"/>
      <c r="AH14" s="976"/>
      <c r="AI14" s="957"/>
      <c r="AJ14" s="957"/>
      <c r="AK14" s="958"/>
      <c r="AL14" s="999" t="s">
        <v>2660</v>
      </c>
      <c r="AM14" s="999" t="s">
        <v>2661</v>
      </c>
      <c r="AN14" s="712"/>
      <c r="AO14" s="712"/>
      <c r="AP14" s="712"/>
      <c r="AQ14" s="712"/>
      <c r="AR14" s="481"/>
      <c r="AS14" s="481"/>
      <c r="AT14" s="481"/>
      <c r="AU14" s="481"/>
      <c r="AV14" s="481"/>
      <c r="AW14" s="481"/>
      <c r="AX14" s="481"/>
      <c r="AY14" s="481"/>
      <c r="AZ14" s="481"/>
      <c r="BA14" s="481"/>
      <c r="BB14" s="481"/>
      <c r="BC14" s="481"/>
      <c r="BD14" s="481"/>
      <c r="BE14" s="481"/>
      <c r="BF14" s="481"/>
      <c r="BG14" s="481"/>
      <c r="BH14" s="481"/>
      <c r="BI14" s="481"/>
      <c r="BJ14" s="481"/>
      <c r="BK14" s="481"/>
      <c r="BL14" s="481"/>
      <c r="BM14" s="481"/>
      <c r="BN14" s="481"/>
      <c r="BO14" s="481"/>
      <c r="BP14" s="481"/>
      <c r="BQ14" s="481"/>
      <c r="BR14" s="481"/>
      <c r="BS14" s="481"/>
      <c r="BT14" s="481"/>
      <c r="BU14" s="481"/>
      <c r="BV14" s="481"/>
      <c r="BW14" s="481"/>
      <c r="BX14" s="481"/>
      <c r="BY14" s="481"/>
      <c r="BZ14" s="481"/>
      <c r="CA14" s="481"/>
      <c r="CB14" s="481"/>
      <c r="CC14" s="481"/>
      <c r="CD14" s="481"/>
      <c r="CE14" s="481"/>
      <c r="CF14" s="481"/>
      <c r="CG14" s="481"/>
      <c r="CH14" s="481"/>
      <c r="CI14" s="481"/>
      <c r="CJ14" s="481"/>
      <c r="CK14" s="481"/>
      <c r="CL14" s="481"/>
      <c r="CM14" s="481"/>
      <c r="CN14" s="481"/>
      <c r="CO14" s="481"/>
      <c r="CP14" s="481"/>
      <c r="CQ14" s="481"/>
      <c r="CR14" s="481"/>
      <c r="CS14" s="481"/>
      <c r="CT14" s="481"/>
      <c r="CU14" s="481"/>
      <c r="CV14" s="481"/>
      <c r="CW14" s="481"/>
      <c r="CX14" s="481"/>
      <c r="CY14" s="481"/>
      <c r="CZ14" s="481"/>
      <c r="DA14" s="481"/>
      <c r="DB14" s="481"/>
      <c r="DC14" s="481"/>
      <c r="DD14" s="481"/>
      <c r="DE14" s="481"/>
      <c r="DF14" s="481"/>
      <c r="DG14" s="481"/>
      <c r="DH14" s="481"/>
      <c r="DI14" s="481"/>
      <c r="DJ14" s="481"/>
      <c r="DK14" s="481"/>
      <c r="DL14" s="481"/>
      <c r="DM14" s="481"/>
      <c r="DN14" s="481"/>
      <c r="DO14" s="481"/>
      <c r="DP14" s="481"/>
      <c r="DQ14" s="481"/>
      <c r="DR14" s="481"/>
      <c r="DS14" s="481"/>
      <c r="DT14" s="481"/>
      <c r="DU14" s="481"/>
      <c r="DV14" s="481"/>
      <c r="DW14" s="481"/>
      <c r="DX14" s="481"/>
      <c r="DY14" s="1000"/>
      <c r="DZ14" s="1000"/>
      <c r="EA14" s="1000"/>
      <c r="EB14" s="1000"/>
      <c r="EC14" s="1000"/>
      <c r="ED14" s="997"/>
      <c r="EE14" s="997"/>
      <c r="EF14" s="1000"/>
      <c r="EG14" s="1000"/>
      <c r="EH14" s="481"/>
      <c r="EI14" s="1000"/>
      <c r="EJ14" s="1000"/>
      <c r="EK14" s="1000"/>
      <c r="EL14" s="939"/>
      <c r="EM14" s="939"/>
      <c r="EN14" s="1000"/>
      <c r="EO14" s="1000"/>
      <c r="EP14" s="1000"/>
      <c r="EQ14" s="1000"/>
      <c r="ER14" s="1000"/>
      <c r="ES14" s="939"/>
      <c r="ET14" s="939"/>
      <c r="EU14" s="1000"/>
      <c r="EV14" s="1000"/>
      <c r="EW14" s="1000"/>
      <c r="EX14" s="1000"/>
      <c r="EY14" s="1000"/>
      <c r="EZ14" s="939"/>
      <c r="FA14" s="939"/>
      <c r="FB14" s="1000"/>
      <c r="FC14" s="1000"/>
      <c r="FD14" s="1000"/>
      <c r="FE14" s="939"/>
      <c r="FF14" s="939"/>
      <c r="FG14" s="939"/>
      <c r="FH14" s="939"/>
      <c r="FI14" s="939"/>
      <c r="FJ14" s="939"/>
      <c r="FK14" s="939"/>
      <c r="FL14" s="939"/>
      <c r="FM14" s="481"/>
      <c r="FN14" s="939"/>
      <c r="FO14" s="939"/>
      <c r="FP14" s="939"/>
      <c r="FQ14" s="939"/>
      <c r="FR14" s="939"/>
      <c r="FS14" s="939"/>
      <c r="FT14" s="939"/>
      <c r="FU14" s="939"/>
      <c r="FV14" s="939"/>
      <c r="FW14" s="939"/>
      <c r="FX14" s="939"/>
      <c r="FY14" s="939"/>
      <c r="FZ14" s="939"/>
      <c r="GA14" s="939"/>
      <c r="GB14" s="939"/>
      <c r="GC14" s="939"/>
      <c r="GD14" s="939"/>
      <c r="GE14" s="939"/>
      <c r="GF14" s="939"/>
      <c r="GG14" s="939"/>
      <c r="GH14" s="939"/>
      <c r="GI14" s="939"/>
      <c r="GJ14" s="939"/>
      <c r="GK14" s="939"/>
      <c r="GL14" s="939"/>
      <c r="GM14" s="939"/>
      <c r="GN14" s="939"/>
      <c r="GO14" s="939"/>
      <c r="GP14" s="939"/>
      <c r="GQ14" s="939"/>
      <c r="GR14" s="939"/>
      <c r="GS14" s="939"/>
      <c r="GT14" s="961"/>
      <c r="GU14" s="961"/>
      <c r="GV14" s="961"/>
      <c r="GW14" s="961"/>
      <c r="GX14" s="961"/>
      <c r="GY14" s="961"/>
      <c r="GZ14" s="961"/>
      <c r="HA14" s="961"/>
      <c r="HB14" s="961"/>
      <c r="HC14" s="961"/>
      <c r="HD14" s="961"/>
      <c r="HE14" s="961"/>
      <c r="HF14" s="961"/>
      <c r="HG14" s="961"/>
      <c r="HH14" s="961"/>
      <c r="HI14" s="961"/>
      <c r="HJ14" s="961"/>
      <c r="HK14" s="961"/>
      <c r="HL14" s="961"/>
      <c r="HM14" s="961"/>
      <c r="HN14" s="961"/>
      <c r="HO14" s="961"/>
      <c r="HP14" s="961"/>
      <c r="HQ14" s="961"/>
      <c r="HR14" s="961"/>
      <c r="HS14" s="961"/>
      <c r="HT14" s="961"/>
      <c r="HU14" s="961"/>
      <c r="HV14" s="961"/>
      <c r="HW14" s="961"/>
      <c r="HX14" s="963"/>
      <c r="HY14" s="964"/>
      <c r="HZ14" s="964"/>
      <c r="IA14" s="964"/>
      <c r="IB14" s="964"/>
      <c r="IC14" s="964"/>
      <c r="ID14" s="964"/>
      <c r="IE14" s="965"/>
    </row>
    <row r="15" ht="24.0" customHeight="1" outlineLevel="1">
      <c r="A15" s="946"/>
      <c r="B15" s="947"/>
      <c r="C15" s="947"/>
      <c r="D15" s="947"/>
      <c r="E15" s="947"/>
      <c r="F15" s="947"/>
      <c r="G15" s="947"/>
      <c r="H15" s="947"/>
      <c r="I15" s="947"/>
      <c r="J15" s="947"/>
      <c r="K15" s="947"/>
      <c r="L15" s="947"/>
      <c r="M15" s="947"/>
      <c r="N15" s="947"/>
      <c r="O15" s="947"/>
      <c r="P15" s="947"/>
      <c r="R15" s="947"/>
      <c r="S15" s="947"/>
      <c r="T15" s="947"/>
      <c r="U15" s="948"/>
      <c r="V15" s="989"/>
      <c r="W15" s="949"/>
      <c r="X15" s="956"/>
      <c r="Y15" s="956"/>
      <c r="Z15" s="956"/>
      <c r="AA15" s="990"/>
      <c r="AB15" s="1001"/>
      <c r="AC15" s="1001"/>
      <c r="AD15" s="1002"/>
      <c r="AE15" s="954"/>
      <c r="AF15" s="949" t="s">
        <v>2662</v>
      </c>
      <c r="AG15" s="950">
        <v>2870000.0</v>
      </c>
      <c r="AH15" s="976"/>
      <c r="AI15" s="957"/>
      <c r="AJ15" s="957"/>
      <c r="AK15" s="958"/>
      <c r="AL15" s="994" t="s">
        <v>2663</v>
      </c>
      <c r="AM15" s="994" t="s">
        <v>2664</v>
      </c>
      <c r="AN15" s="936" t="s">
        <v>2665</v>
      </c>
      <c r="AO15" s="936"/>
      <c r="AP15" s="937" t="s">
        <v>2652</v>
      </c>
      <c r="AQ15" s="995" t="s">
        <v>2653</v>
      </c>
      <c r="AR15" s="481"/>
      <c r="AS15" s="481"/>
      <c r="AT15" s="481"/>
      <c r="AU15" s="481"/>
      <c r="AV15" s="481"/>
      <c r="AW15" s="481"/>
      <c r="AX15" s="481"/>
      <c r="AY15" s="481"/>
      <c r="AZ15" s="481"/>
      <c r="BA15" s="481"/>
      <c r="BB15" s="481"/>
      <c r="BC15" s="481"/>
      <c r="BD15" s="481"/>
      <c r="BE15" s="481"/>
      <c r="BF15" s="481"/>
      <c r="BG15" s="481"/>
      <c r="BH15" s="481"/>
      <c r="BI15" s="481"/>
      <c r="BJ15" s="481"/>
      <c r="BK15" s="481"/>
      <c r="BL15" s="481"/>
      <c r="BM15" s="481"/>
      <c r="BN15" s="481"/>
      <c r="BO15" s="481"/>
      <c r="BP15" s="481"/>
      <c r="BQ15" s="481"/>
      <c r="BR15" s="481"/>
      <c r="BS15" s="481"/>
      <c r="BT15" s="481"/>
      <c r="BU15" s="481"/>
      <c r="BV15" s="481"/>
      <c r="BW15" s="481"/>
      <c r="BX15" s="481"/>
      <c r="BY15" s="481"/>
      <c r="BZ15" s="481"/>
      <c r="CA15" s="481"/>
      <c r="CB15" s="481"/>
      <c r="CC15" s="481"/>
      <c r="CD15" s="481"/>
      <c r="CE15" s="481"/>
      <c r="CF15" s="481"/>
      <c r="CG15" s="481"/>
      <c r="CH15" s="481"/>
      <c r="CI15" s="481"/>
      <c r="CJ15" s="481"/>
      <c r="CK15" s="481"/>
      <c r="CL15" s="481"/>
      <c r="CM15" s="481"/>
      <c r="CN15" s="481"/>
      <c r="CO15" s="481"/>
      <c r="CP15" s="481"/>
      <c r="CQ15" s="481"/>
      <c r="CR15" s="481"/>
      <c r="CS15" s="481"/>
      <c r="CT15" s="481"/>
      <c r="CU15" s="481"/>
      <c r="CV15" s="481"/>
      <c r="CW15" s="481"/>
      <c r="CX15" s="481"/>
      <c r="CY15" s="481"/>
      <c r="CZ15" s="481"/>
      <c r="DA15" s="481"/>
      <c r="DB15" s="481"/>
      <c r="DC15" s="481"/>
      <c r="DD15" s="481"/>
      <c r="DE15" s="481"/>
      <c r="DF15" s="481"/>
      <c r="DG15" s="481"/>
      <c r="DH15" s="481"/>
      <c r="DI15" s="481"/>
      <c r="DJ15" s="481"/>
      <c r="DK15" s="481"/>
      <c r="DL15" s="481"/>
      <c r="DM15" s="481"/>
      <c r="DN15" s="481"/>
      <c r="DO15" s="481"/>
      <c r="DP15" s="481"/>
      <c r="DQ15" s="481"/>
      <c r="DR15" s="481"/>
      <c r="DS15" s="481"/>
      <c r="DT15" s="481"/>
      <c r="DU15" s="481"/>
      <c r="DV15" s="481"/>
      <c r="DW15" s="481"/>
      <c r="DX15" s="481"/>
      <c r="DY15" s="996"/>
      <c r="DZ15" s="996"/>
      <c r="EA15" s="996"/>
      <c r="EB15" s="996"/>
      <c r="EC15" s="996"/>
      <c r="ED15" s="997"/>
      <c r="EE15" s="997"/>
      <c r="EF15" s="996"/>
      <c r="EG15" s="996"/>
      <c r="EH15" s="481"/>
      <c r="EI15" s="996"/>
      <c r="EJ15" s="996"/>
      <c r="EK15" s="996"/>
      <c r="EL15" s="939"/>
      <c r="EM15" s="939"/>
      <c r="EN15" s="996"/>
      <c r="EO15" s="996"/>
      <c r="EP15" s="996"/>
      <c r="EQ15" s="996"/>
      <c r="ER15" s="996"/>
      <c r="ES15" s="939"/>
      <c r="ET15" s="939"/>
      <c r="EU15" s="996"/>
      <c r="EV15" s="996"/>
      <c r="EW15" s="996"/>
      <c r="EX15" s="996"/>
      <c r="EY15" s="996"/>
      <c r="EZ15" s="939"/>
      <c r="FA15" s="939"/>
      <c r="FB15" s="996"/>
      <c r="FC15" s="996"/>
      <c r="FD15" s="996"/>
      <c r="FE15" s="939"/>
      <c r="FF15" s="939"/>
      <c r="FG15" s="939"/>
      <c r="FH15" s="939"/>
      <c r="FI15" s="939"/>
      <c r="FJ15" s="939"/>
      <c r="FK15" s="939"/>
      <c r="FL15" s="939"/>
      <c r="FM15" s="481"/>
      <c r="FN15" s="939"/>
      <c r="FO15" s="939"/>
      <c r="FP15" s="939"/>
      <c r="FQ15" s="939"/>
      <c r="FR15" s="939"/>
      <c r="FS15" s="939"/>
      <c r="FT15" s="939"/>
      <c r="FU15" s="939"/>
      <c r="FV15" s="939"/>
      <c r="FW15" s="939"/>
      <c r="FX15" s="939"/>
      <c r="FY15" s="939"/>
      <c r="FZ15" s="939"/>
      <c r="GA15" s="939"/>
      <c r="GB15" s="939"/>
      <c r="GC15" s="939"/>
      <c r="GD15" s="939"/>
      <c r="GE15" s="939"/>
      <c r="GF15" s="939"/>
      <c r="GG15" s="939"/>
      <c r="GH15" s="939"/>
      <c r="GI15" s="939"/>
      <c r="GJ15" s="939"/>
      <c r="GK15" s="939"/>
      <c r="GL15" s="939"/>
      <c r="GM15" s="939"/>
      <c r="GN15" s="939"/>
      <c r="GO15" s="939"/>
      <c r="GP15" s="939"/>
      <c r="GQ15" s="939"/>
      <c r="GR15" s="939"/>
      <c r="GS15" s="939"/>
      <c r="GT15" s="961"/>
      <c r="GU15" s="961"/>
      <c r="GV15" s="961"/>
      <c r="GW15" s="961"/>
      <c r="GX15" s="961"/>
      <c r="GY15" s="961"/>
      <c r="GZ15" s="961"/>
      <c r="HA15" s="961"/>
      <c r="HB15" s="961"/>
      <c r="HC15" s="961"/>
      <c r="HD15" s="961"/>
      <c r="HE15" s="961"/>
      <c r="HF15" s="961"/>
      <c r="HG15" s="961"/>
      <c r="HH15" s="961"/>
      <c r="HI15" s="961"/>
      <c r="HJ15" s="961"/>
      <c r="HK15" s="961"/>
      <c r="HL15" s="961"/>
      <c r="HM15" s="961"/>
      <c r="HN15" s="961"/>
      <c r="HO15" s="961"/>
      <c r="HP15" s="961"/>
      <c r="HQ15" s="961"/>
      <c r="HR15" s="961"/>
      <c r="HS15" s="961"/>
      <c r="HT15" s="961"/>
      <c r="HU15" s="961"/>
      <c r="HV15" s="961"/>
      <c r="HW15" s="961"/>
      <c r="HX15" s="963"/>
      <c r="HY15" s="964"/>
      <c r="HZ15" s="964"/>
      <c r="IA15" s="964"/>
      <c r="IB15" s="964"/>
      <c r="IC15" s="964"/>
      <c r="ID15" s="964"/>
      <c r="IE15" s="965"/>
    </row>
    <row r="16" ht="24.0" customHeight="1" outlineLevel="1">
      <c r="A16" s="1003"/>
      <c r="B16" s="1004"/>
      <c r="C16" s="1004"/>
      <c r="D16" s="1004"/>
      <c r="E16" s="1004"/>
      <c r="F16" s="1004"/>
      <c r="G16" s="1004"/>
      <c r="H16" s="1004"/>
      <c r="I16" s="1004"/>
      <c r="J16" s="1004"/>
      <c r="K16" s="1004"/>
      <c r="L16" s="1004"/>
      <c r="M16" s="1004"/>
      <c r="N16" s="1004"/>
      <c r="O16" s="1004"/>
      <c r="P16" s="1004"/>
      <c r="R16" s="1004"/>
      <c r="S16" s="1004"/>
      <c r="T16" s="1004"/>
      <c r="U16" s="1005"/>
      <c r="V16" s="1005"/>
      <c r="W16" s="1006"/>
      <c r="X16" s="1007"/>
      <c r="Y16" s="1007"/>
      <c r="Z16" s="1007"/>
      <c r="AA16" s="1008"/>
      <c r="AB16" s="1009"/>
      <c r="AC16" s="1009"/>
      <c r="AD16" s="1010"/>
      <c r="AE16" s="1011"/>
      <c r="AF16" s="1012"/>
      <c r="AG16" s="1012"/>
      <c r="AH16" s="1012"/>
      <c r="AI16" s="1013"/>
      <c r="AJ16" s="1013"/>
      <c r="AK16" s="1014"/>
      <c r="AL16" s="999" t="s">
        <v>2666</v>
      </c>
      <c r="AM16" s="999" t="s">
        <v>2667</v>
      </c>
      <c r="AN16" s="712"/>
      <c r="AO16" s="712"/>
      <c r="AP16" s="712"/>
      <c r="AQ16" s="712"/>
      <c r="AR16" s="481"/>
      <c r="AS16" s="481"/>
      <c r="AT16" s="481"/>
      <c r="AU16" s="481"/>
      <c r="AV16" s="481"/>
      <c r="AW16" s="481"/>
      <c r="AX16" s="481"/>
      <c r="AY16" s="481"/>
      <c r="AZ16" s="481"/>
      <c r="BA16" s="481"/>
      <c r="BB16" s="481"/>
      <c r="BC16" s="481"/>
      <c r="BD16" s="481"/>
      <c r="BE16" s="481"/>
      <c r="BF16" s="481"/>
      <c r="BG16" s="481"/>
      <c r="BH16" s="481"/>
      <c r="BI16" s="481"/>
      <c r="BJ16" s="481"/>
      <c r="BK16" s="481"/>
      <c r="BL16" s="481"/>
      <c r="BM16" s="481"/>
      <c r="BN16" s="481"/>
      <c r="BO16" s="481"/>
      <c r="BP16" s="481"/>
      <c r="BQ16" s="481"/>
      <c r="BR16" s="481"/>
      <c r="BS16" s="481"/>
      <c r="BT16" s="481"/>
      <c r="BU16" s="481"/>
      <c r="BV16" s="481"/>
      <c r="BW16" s="481"/>
      <c r="BX16" s="481"/>
      <c r="BY16" s="481"/>
      <c r="BZ16" s="481"/>
      <c r="CA16" s="481"/>
      <c r="CB16" s="481"/>
      <c r="CC16" s="481"/>
      <c r="CD16" s="481"/>
      <c r="CE16" s="481"/>
      <c r="CF16" s="481"/>
      <c r="CG16" s="481"/>
      <c r="CH16" s="481"/>
      <c r="CI16" s="481"/>
      <c r="CJ16" s="481"/>
      <c r="CK16" s="481"/>
      <c r="CL16" s="481"/>
      <c r="CM16" s="481"/>
      <c r="CN16" s="481"/>
      <c r="CO16" s="481"/>
      <c r="CP16" s="481"/>
      <c r="CQ16" s="481"/>
      <c r="CR16" s="481"/>
      <c r="CS16" s="481"/>
      <c r="CT16" s="481"/>
      <c r="CU16" s="481"/>
      <c r="CV16" s="481"/>
      <c r="CW16" s="481"/>
      <c r="CX16" s="481"/>
      <c r="CY16" s="481"/>
      <c r="CZ16" s="481"/>
      <c r="DA16" s="481"/>
      <c r="DB16" s="481"/>
      <c r="DC16" s="481"/>
      <c r="DD16" s="481"/>
      <c r="DE16" s="481"/>
      <c r="DF16" s="481"/>
      <c r="DG16" s="481"/>
      <c r="DH16" s="481"/>
      <c r="DI16" s="481"/>
      <c r="DJ16" s="481"/>
      <c r="DK16" s="481"/>
      <c r="DL16" s="481"/>
      <c r="DM16" s="481"/>
      <c r="DN16" s="481"/>
      <c r="DO16" s="481"/>
      <c r="DP16" s="481"/>
      <c r="DQ16" s="481"/>
      <c r="DR16" s="481"/>
      <c r="DS16" s="481"/>
      <c r="DT16" s="481"/>
      <c r="DU16" s="481"/>
      <c r="DV16" s="481"/>
      <c r="DW16" s="481"/>
      <c r="DX16" s="481"/>
      <c r="DY16" s="1000"/>
      <c r="DZ16" s="1000"/>
      <c r="EA16" s="1000"/>
      <c r="EB16" s="1000"/>
      <c r="EC16" s="1000"/>
      <c r="ED16" s="481"/>
      <c r="EE16" s="481"/>
      <c r="EF16" s="1000"/>
      <c r="EG16" s="1000"/>
      <c r="EH16" s="481"/>
      <c r="EI16" s="1000"/>
      <c r="EJ16" s="1000"/>
      <c r="EK16" s="1000"/>
      <c r="EL16" s="939"/>
      <c r="EM16" s="939"/>
      <c r="EN16" s="1000"/>
      <c r="EO16" s="1000"/>
      <c r="EP16" s="1000"/>
      <c r="EQ16" s="1000"/>
      <c r="ER16" s="1000"/>
      <c r="ES16" s="939"/>
      <c r="ET16" s="939"/>
      <c r="EU16" s="1000"/>
      <c r="EV16" s="1000"/>
      <c r="EW16" s="1000"/>
      <c r="EX16" s="1000"/>
      <c r="EY16" s="1000"/>
      <c r="EZ16" s="939"/>
      <c r="FA16" s="939"/>
      <c r="FB16" s="1000"/>
      <c r="FC16" s="1000"/>
      <c r="FD16" s="1000"/>
      <c r="FE16" s="939"/>
      <c r="FF16" s="939"/>
      <c r="FG16" s="939"/>
      <c r="FH16" s="939"/>
      <c r="FI16" s="939"/>
      <c r="FJ16" s="939"/>
      <c r="FK16" s="939"/>
      <c r="FL16" s="939"/>
      <c r="FM16" s="481"/>
      <c r="FN16" s="939"/>
      <c r="FO16" s="939"/>
      <c r="FP16" s="939"/>
      <c r="FQ16" s="939"/>
      <c r="FR16" s="939"/>
      <c r="FS16" s="939"/>
      <c r="FT16" s="939"/>
      <c r="FU16" s="939"/>
      <c r="FV16" s="939"/>
      <c r="FW16" s="939"/>
      <c r="FX16" s="939"/>
      <c r="FY16" s="939"/>
      <c r="FZ16" s="939"/>
      <c r="GA16" s="939"/>
      <c r="GB16" s="939"/>
      <c r="GC16" s="939"/>
      <c r="GD16" s="939"/>
      <c r="GE16" s="939"/>
      <c r="GF16" s="939"/>
      <c r="GG16" s="939"/>
      <c r="GH16" s="939"/>
      <c r="GI16" s="939"/>
      <c r="GJ16" s="939"/>
      <c r="GK16" s="939"/>
      <c r="GL16" s="939"/>
      <c r="GM16" s="939"/>
      <c r="GN16" s="939"/>
      <c r="GO16" s="939"/>
      <c r="GP16" s="939"/>
      <c r="GQ16" s="939"/>
      <c r="GR16" s="939"/>
      <c r="GS16" s="939"/>
      <c r="GT16" s="961"/>
      <c r="GU16" s="961"/>
      <c r="GV16" s="961"/>
      <c r="GW16" s="961"/>
      <c r="GX16" s="961"/>
      <c r="GY16" s="961"/>
      <c r="GZ16" s="961"/>
      <c r="HA16" s="961"/>
      <c r="HB16" s="961"/>
      <c r="HC16" s="961"/>
      <c r="HD16" s="961"/>
      <c r="HE16" s="961"/>
      <c r="HF16" s="961"/>
      <c r="HG16" s="961"/>
      <c r="HH16" s="961"/>
      <c r="HI16" s="961"/>
      <c r="HJ16" s="961"/>
      <c r="HK16" s="961"/>
      <c r="HL16" s="961"/>
      <c r="HM16" s="961"/>
      <c r="HN16" s="961"/>
      <c r="HO16" s="961"/>
      <c r="HP16" s="961"/>
      <c r="HQ16" s="961"/>
      <c r="HR16" s="961"/>
      <c r="HS16" s="961"/>
      <c r="HT16" s="961"/>
      <c r="HU16" s="961"/>
      <c r="HV16" s="961"/>
      <c r="HW16" s="961"/>
      <c r="HX16" s="1015"/>
      <c r="HY16" s="1016"/>
      <c r="HZ16" s="1016"/>
      <c r="IA16" s="1016"/>
      <c r="IB16" s="1016"/>
      <c r="IC16" s="1016"/>
      <c r="ID16" s="1016"/>
      <c r="IE16" s="1017"/>
    </row>
    <row r="17" ht="24.0" customHeight="1">
      <c r="A17" s="916">
        <f>A35+1</f>
        <v>17</v>
      </c>
      <c r="B17" s="494" t="s">
        <v>45</v>
      </c>
      <c r="C17" s="918" t="s">
        <v>2599</v>
      </c>
      <c r="D17" s="494" t="str">
        <f t="array" ref="D17">INDEX('코드분류표(보조)'!$G$5:$G$72,MATCH(E17,'코드분류표(보조)'!$F$5:$F$72,0))</f>
        <v>CB-212</v>
      </c>
      <c r="E17" s="494" t="s">
        <v>2600</v>
      </c>
      <c r="F17" s="494" t="s">
        <v>2668</v>
      </c>
      <c r="G17" s="494" t="s">
        <v>2669</v>
      </c>
      <c r="H17" s="494" t="s">
        <v>2670</v>
      </c>
      <c r="I17" s="920">
        <v>8395.74</v>
      </c>
      <c r="J17" s="921">
        <f>I17*0.3025</f>
        <v>2539.71135</v>
      </c>
      <c r="K17" s="922" t="s">
        <v>2671</v>
      </c>
      <c r="L17" s="922"/>
      <c r="M17" s="922" t="s">
        <v>2672</v>
      </c>
      <c r="N17" s="922"/>
      <c r="O17" s="922"/>
      <c r="P17" s="922"/>
      <c r="Q17" s="922"/>
      <c r="R17" s="923">
        <v>0.6</v>
      </c>
      <c r="S17" s="923">
        <v>0.6</v>
      </c>
      <c r="T17" s="923">
        <v>0.7</v>
      </c>
      <c r="U17" s="924"/>
      <c r="V17" s="493" t="s">
        <v>2673</v>
      </c>
      <c r="W17" s="925" t="s">
        <v>2674</v>
      </c>
      <c r="X17" s="926">
        <f>ROUND(X20*60%,0) -1</f>
        <v>23805445</v>
      </c>
      <c r="Y17" s="926"/>
      <c r="Z17" s="926"/>
      <c r="AA17" s="927"/>
      <c r="AB17" s="928"/>
      <c r="AC17" s="928"/>
      <c r="AD17" s="929"/>
      <c r="AE17" s="1018"/>
      <c r="AF17" s="1019" t="s">
        <v>2675</v>
      </c>
      <c r="AG17" s="926">
        <f>SUM(AG18:AG34)</f>
        <v>16000000</v>
      </c>
      <c r="AH17" s="926"/>
      <c r="AI17" s="933"/>
      <c r="AJ17" s="933"/>
      <c r="AK17" s="934"/>
      <c r="AL17" s="935" t="s">
        <v>2676</v>
      </c>
      <c r="AM17" s="935" t="s">
        <v>2677</v>
      </c>
      <c r="AN17" s="936" t="s">
        <v>2678</v>
      </c>
      <c r="AO17" s="936"/>
      <c r="AP17" s="937" t="s">
        <v>2679</v>
      </c>
      <c r="AQ17" s="985" t="s">
        <v>2680</v>
      </c>
      <c r="AR17" s="481"/>
      <c r="AS17" s="481"/>
      <c r="AT17" s="481"/>
      <c r="AU17" s="481"/>
      <c r="AV17" s="481"/>
      <c r="AW17" s="481"/>
      <c r="AX17" s="481"/>
      <c r="AY17" s="481"/>
      <c r="AZ17" s="481"/>
      <c r="BA17" s="481"/>
      <c r="BB17" s="481"/>
      <c r="BC17" s="481"/>
      <c r="BD17" s="481"/>
      <c r="BE17" s="481"/>
      <c r="BF17" s="481"/>
      <c r="BG17" s="481"/>
      <c r="BH17" s="481"/>
      <c r="BI17" s="481"/>
      <c r="BJ17" s="481"/>
      <c r="BK17" s="481"/>
      <c r="BL17" s="481"/>
      <c r="BM17" s="481"/>
      <c r="BN17" s="481"/>
      <c r="BO17" s="481"/>
      <c r="BP17" s="481"/>
      <c r="BQ17" s="481"/>
      <c r="BR17" s="481"/>
      <c r="BS17" s="481"/>
      <c r="BT17" s="481"/>
      <c r="BU17" s="481"/>
      <c r="BV17" s="481"/>
      <c r="BW17" s="481"/>
      <c r="BX17" s="481"/>
      <c r="BY17" s="481"/>
      <c r="BZ17" s="481"/>
      <c r="CA17" s="481"/>
      <c r="CB17" s="481"/>
      <c r="CC17" s="481"/>
      <c r="CD17" s="481"/>
      <c r="CE17" s="481"/>
      <c r="CF17" s="481"/>
      <c r="CG17" s="481"/>
      <c r="CH17" s="481"/>
      <c r="CI17" s="481"/>
      <c r="CJ17" s="481"/>
      <c r="CK17" s="481"/>
      <c r="CL17" s="481"/>
      <c r="CM17" s="481"/>
      <c r="CN17" s="481"/>
      <c r="CO17" s="481"/>
      <c r="CP17" s="481"/>
      <c r="CQ17" s="481"/>
      <c r="CR17" s="481"/>
      <c r="CS17" s="481"/>
      <c r="CT17" s="481"/>
      <c r="CU17" s="481"/>
      <c r="CV17" s="481"/>
      <c r="CW17" s="481"/>
      <c r="CX17" s="481"/>
      <c r="CY17" s="481"/>
      <c r="CZ17" s="481"/>
      <c r="DA17" s="481"/>
      <c r="DB17" s="481"/>
      <c r="DC17" s="481"/>
      <c r="DD17" s="481"/>
      <c r="DE17" s="481"/>
      <c r="DF17" s="481"/>
      <c r="DG17" s="481"/>
      <c r="DH17" s="481"/>
      <c r="DI17" s="481"/>
      <c r="DJ17" s="481"/>
      <c r="DK17" s="481"/>
      <c r="DL17" s="481"/>
      <c r="DM17" s="481"/>
      <c r="DN17" s="481"/>
      <c r="DO17" s="481"/>
      <c r="DP17" s="481"/>
      <c r="DQ17" s="481"/>
      <c r="DR17" s="481"/>
      <c r="DS17" s="481"/>
      <c r="DT17" s="481"/>
      <c r="DU17" s="481"/>
      <c r="DV17" s="481"/>
      <c r="DW17" s="481"/>
      <c r="DX17" s="481"/>
      <c r="DY17" s="481"/>
      <c r="DZ17" s="481"/>
      <c r="EA17" s="481"/>
      <c r="EB17" s="481"/>
      <c r="EC17" s="481"/>
      <c r="ED17" s="481"/>
      <c r="EE17" s="481"/>
      <c r="EF17" s="481"/>
      <c r="EG17" s="481"/>
      <c r="EH17" s="481"/>
      <c r="EI17" s="939"/>
      <c r="EJ17" s="939"/>
      <c r="EK17" s="939"/>
      <c r="EL17" s="939"/>
      <c r="EM17" s="939"/>
      <c r="EN17" s="939"/>
      <c r="EO17" s="939"/>
      <c r="EP17" s="939"/>
      <c r="EQ17" s="939"/>
      <c r="ER17" s="939"/>
      <c r="ES17" s="939"/>
      <c r="ET17" s="939"/>
      <c r="EU17" s="939"/>
      <c r="EV17" s="939"/>
      <c r="EW17" s="939"/>
      <c r="EX17" s="939"/>
      <c r="EY17" s="939"/>
      <c r="EZ17" s="939"/>
      <c r="FA17" s="939"/>
      <c r="FB17" s="939"/>
      <c r="FC17" s="939"/>
      <c r="FD17" s="939"/>
      <c r="FE17" s="939"/>
      <c r="FF17" s="939"/>
      <c r="FG17" s="939"/>
      <c r="FH17" s="939"/>
      <c r="FI17" s="939"/>
      <c r="FJ17" s="939"/>
      <c r="FK17" s="939"/>
      <c r="FL17" s="939"/>
      <c r="FM17" s="481"/>
      <c r="FN17" s="939"/>
      <c r="FO17" s="939"/>
      <c r="FP17" s="939"/>
      <c r="FQ17" s="939"/>
      <c r="FR17" s="939"/>
      <c r="FS17" s="939"/>
      <c r="FT17" s="939"/>
      <c r="FU17" s="939"/>
      <c r="FV17" s="939"/>
      <c r="FW17" s="939"/>
      <c r="FX17" s="939"/>
      <c r="FY17" s="939"/>
      <c r="FZ17" s="940"/>
      <c r="GA17" s="939"/>
      <c r="GB17" s="939"/>
      <c r="GC17" s="939"/>
      <c r="GD17" s="939"/>
      <c r="GE17" s="939"/>
      <c r="GF17" s="939"/>
      <c r="GG17" s="939"/>
      <c r="GH17" s="939"/>
      <c r="GI17" s="961"/>
      <c r="GJ17" s="939"/>
      <c r="GK17" s="939"/>
      <c r="GL17" s="939"/>
      <c r="GM17" s="939"/>
      <c r="GN17" s="939"/>
      <c r="GO17" s="939"/>
      <c r="GP17" s="939"/>
      <c r="GQ17" s="939"/>
      <c r="GR17" s="939"/>
      <c r="GS17" s="939"/>
      <c r="GT17" s="961"/>
      <c r="GU17" s="961"/>
      <c r="GV17" s="961"/>
      <c r="GW17" s="970"/>
      <c r="GX17" s="970"/>
      <c r="GY17" s="970"/>
      <c r="GZ17" s="970"/>
      <c r="HA17" s="970"/>
      <c r="HB17" s="970"/>
      <c r="HC17" s="970"/>
      <c r="HD17" s="970"/>
      <c r="HE17" s="970"/>
      <c r="HF17" s="961"/>
      <c r="HG17" s="961"/>
      <c r="HH17" s="970"/>
      <c r="HI17" s="970"/>
      <c r="HJ17" s="970"/>
      <c r="HK17" s="1020"/>
      <c r="HL17" s="961"/>
      <c r="HM17" s="961"/>
      <c r="HN17" s="961"/>
      <c r="HO17" s="961"/>
      <c r="HP17" s="961"/>
      <c r="HQ17" s="961"/>
      <c r="HR17" s="961"/>
      <c r="HS17" s="961"/>
      <c r="HT17" s="961"/>
      <c r="HU17" s="961"/>
      <c r="HV17" s="961"/>
      <c r="HW17" s="961"/>
      <c r="HX17" s="1021"/>
      <c r="HY17" s="1022"/>
      <c r="HZ17" s="944"/>
      <c r="IA17" s="944"/>
      <c r="IB17" s="944"/>
      <c r="IC17" s="944"/>
      <c r="ID17" s="944"/>
      <c r="IE17" s="945"/>
    </row>
    <row r="18" ht="24.0" customHeight="1" outlineLevel="1">
      <c r="A18" s="946"/>
      <c r="B18" s="947"/>
      <c r="C18" s="947"/>
      <c r="D18" s="947"/>
      <c r="E18" s="947"/>
      <c r="F18" s="947"/>
      <c r="G18" s="947"/>
      <c r="H18" s="947"/>
      <c r="I18" s="947"/>
      <c r="J18" s="947"/>
      <c r="K18" s="947"/>
      <c r="L18" s="947"/>
      <c r="M18" s="947"/>
      <c r="N18" s="947"/>
      <c r="O18" s="947"/>
      <c r="P18" s="947"/>
      <c r="Q18" s="947"/>
      <c r="R18" s="947"/>
      <c r="S18" s="947"/>
      <c r="T18" s="947"/>
      <c r="U18" s="948"/>
      <c r="V18" s="947"/>
      <c r="W18" s="949" t="s">
        <v>2681</v>
      </c>
      <c r="X18" s="950">
        <f>ROUND(X20*20%,0)</f>
        <v>7935149</v>
      </c>
      <c r="Y18" s="950"/>
      <c r="Z18" s="950"/>
      <c r="AA18" s="951"/>
      <c r="AB18" s="952"/>
      <c r="AC18" s="952"/>
      <c r="AD18" s="953"/>
      <c r="AE18" s="1023"/>
      <c r="AF18" s="1024"/>
      <c r="AG18" s="950"/>
      <c r="AH18" s="950"/>
      <c r="AI18" s="957"/>
      <c r="AJ18" s="957"/>
      <c r="AK18" s="958"/>
      <c r="AL18" s="959" t="s">
        <v>2682</v>
      </c>
      <c r="AM18" s="959" t="s">
        <v>2683</v>
      </c>
      <c r="AN18" s="712"/>
      <c r="AO18" s="712"/>
      <c r="AP18" s="712"/>
      <c r="AQ18" s="712"/>
      <c r="AR18" s="481"/>
      <c r="AS18" s="481"/>
      <c r="AT18" s="481"/>
      <c r="AU18" s="481"/>
      <c r="AV18" s="481"/>
      <c r="AW18" s="481"/>
      <c r="AX18" s="481"/>
      <c r="AY18" s="481"/>
      <c r="AZ18" s="481"/>
      <c r="BA18" s="481"/>
      <c r="BB18" s="481"/>
      <c r="BC18" s="481"/>
      <c r="BD18" s="481"/>
      <c r="BE18" s="481"/>
      <c r="BF18" s="481"/>
      <c r="BG18" s="481"/>
      <c r="BH18" s="481"/>
      <c r="BI18" s="481"/>
      <c r="BJ18" s="481"/>
      <c r="BK18" s="481"/>
      <c r="BL18" s="481"/>
      <c r="BM18" s="481"/>
      <c r="BN18" s="481"/>
      <c r="BO18" s="481"/>
      <c r="BP18" s="481"/>
      <c r="BQ18" s="481"/>
      <c r="BR18" s="481"/>
      <c r="BS18" s="481"/>
      <c r="BT18" s="481"/>
      <c r="BU18" s="481"/>
      <c r="BV18" s="481"/>
      <c r="BW18" s="481"/>
      <c r="BX18" s="481"/>
      <c r="BY18" s="481"/>
      <c r="BZ18" s="481"/>
      <c r="CA18" s="481"/>
      <c r="CB18" s="481"/>
      <c r="CC18" s="481"/>
      <c r="CD18" s="481"/>
      <c r="CE18" s="481"/>
      <c r="CF18" s="481"/>
      <c r="CG18" s="481"/>
      <c r="CH18" s="481"/>
      <c r="CI18" s="481"/>
      <c r="CJ18" s="481"/>
      <c r="CK18" s="481"/>
      <c r="CL18" s="481"/>
      <c r="CM18" s="481"/>
      <c r="CN18" s="481"/>
      <c r="CO18" s="481"/>
      <c r="CP18" s="481"/>
      <c r="CQ18" s="481"/>
      <c r="CR18" s="481"/>
      <c r="CS18" s="481"/>
      <c r="CT18" s="481"/>
      <c r="CU18" s="481"/>
      <c r="CV18" s="481"/>
      <c r="CW18" s="481"/>
      <c r="CX18" s="481"/>
      <c r="CY18" s="481"/>
      <c r="CZ18" s="481"/>
      <c r="DA18" s="481"/>
      <c r="DB18" s="481"/>
      <c r="DC18" s="481"/>
      <c r="DD18" s="481"/>
      <c r="DE18" s="481"/>
      <c r="DF18" s="481"/>
      <c r="DG18" s="481"/>
      <c r="DH18" s="481"/>
      <c r="DI18" s="481"/>
      <c r="DJ18" s="481"/>
      <c r="DK18" s="481"/>
      <c r="DL18" s="481"/>
      <c r="DM18" s="481"/>
      <c r="DN18" s="481"/>
      <c r="DO18" s="481"/>
      <c r="DP18" s="481"/>
      <c r="DQ18" s="481"/>
      <c r="DR18" s="481"/>
      <c r="DS18" s="481"/>
      <c r="DT18" s="481"/>
      <c r="DU18" s="481"/>
      <c r="DV18" s="481"/>
      <c r="DW18" s="481"/>
      <c r="DX18" s="481"/>
      <c r="DY18" s="481"/>
      <c r="DZ18" s="481"/>
      <c r="EA18" s="481"/>
      <c r="EB18" s="481"/>
      <c r="EC18" s="481"/>
      <c r="ED18" s="481"/>
      <c r="EE18" s="481"/>
      <c r="EF18" s="481"/>
      <c r="EG18" s="481"/>
      <c r="EH18" s="481"/>
      <c r="EI18" s="939"/>
      <c r="EJ18" s="939"/>
      <c r="EK18" s="939"/>
      <c r="EL18" s="939"/>
      <c r="EM18" s="939"/>
      <c r="EN18" s="939"/>
      <c r="EO18" s="939"/>
      <c r="EP18" s="939"/>
      <c r="EQ18" s="939"/>
      <c r="ER18" s="939"/>
      <c r="ES18" s="939"/>
      <c r="ET18" s="939"/>
      <c r="EU18" s="939"/>
      <c r="EV18" s="939"/>
      <c r="EW18" s="939"/>
      <c r="EX18" s="939"/>
      <c r="EY18" s="939"/>
      <c r="EZ18" s="939"/>
      <c r="FA18" s="939"/>
      <c r="FB18" s="939"/>
      <c r="FC18" s="939"/>
      <c r="FD18" s="939"/>
      <c r="FE18" s="939"/>
      <c r="FF18" s="939"/>
      <c r="FG18" s="939"/>
      <c r="FH18" s="939"/>
      <c r="FI18" s="939"/>
      <c r="FJ18" s="939"/>
      <c r="FK18" s="939"/>
      <c r="FL18" s="939"/>
      <c r="FM18" s="481"/>
      <c r="FN18" s="939"/>
      <c r="FO18" s="939"/>
      <c r="FP18" s="939"/>
      <c r="FQ18" s="939"/>
      <c r="FR18" s="939"/>
      <c r="FS18" s="939"/>
      <c r="FT18" s="939"/>
      <c r="FU18" s="939"/>
      <c r="FV18" s="939"/>
      <c r="FW18" s="939"/>
      <c r="FX18" s="939"/>
      <c r="FY18" s="939"/>
      <c r="FZ18" s="960"/>
      <c r="GA18" s="939"/>
      <c r="GB18" s="939"/>
      <c r="GC18" s="939"/>
      <c r="GD18" s="939"/>
      <c r="GE18" s="939"/>
      <c r="GF18" s="939"/>
      <c r="GG18" s="939"/>
      <c r="GH18" s="939"/>
      <c r="GI18" s="939"/>
      <c r="GJ18" s="939"/>
      <c r="GK18" s="939"/>
      <c r="GL18" s="939"/>
      <c r="GM18" s="939"/>
      <c r="GN18" s="939"/>
      <c r="GO18" s="939"/>
      <c r="GP18" s="1025" t="s">
        <v>2684</v>
      </c>
      <c r="GQ18" s="939"/>
      <c r="GR18" s="939"/>
      <c r="GS18" s="939"/>
      <c r="GT18" s="1026"/>
      <c r="GU18" s="1026"/>
      <c r="GV18" s="961"/>
      <c r="GW18" s="961"/>
      <c r="GX18" s="961"/>
      <c r="GY18" s="961"/>
      <c r="GZ18" s="961"/>
      <c r="HA18" s="961"/>
      <c r="HB18" s="961"/>
      <c r="HC18" s="961"/>
      <c r="HD18" s="961"/>
      <c r="HE18" s="961"/>
      <c r="HF18" s="961"/>
      <c r="HG18" s="961"/>
      <c r="HH18" s="961"/>
      <c r="HI18" s="961"/>
      <c r="HJ18" s="961"/>
      <c r="HK18" s="961"/>
      <c r="HL18" s="961"/>
      <c r="HM18" s="961"/>
      <c r="HN18" s="961"/>
      <c r="HO18" s="961"/>
      <c r="HP18" s="961"/>
      <c r="HQ18" s="961"/>
      <c r="HR18" s="961"/>
      <c r="HS18" s="961"/>
      <c r="HT18" s="961"/>
      <c r="HU18" s="961"/>
      <c r="HV18" s="961"/>
      <c r="HW18" s="961"/>
      <c r="HX18" s="1027"/>
      <c r="HY18" s="1028"/>
      <c r="HZ18" s="964"/>
      <c r="IA18" s="964"/>
      <c r="IB18" s="964"/>
      <c r="IC18" s="964"/>
      <c r="ID18" s="964"/>
      <c r="IE18" s="965"/>
    </row>
    <row r="19" ht="24.0" customHeight="1" outlineLevel="1">
      <c r="A19" s="946"/>
      <c r="B19" s="947"/>
      <c r="C19" s="947"/>
      <c r="D19" s="947"/>
      <c r="E19" s="947"/>
      <c r="F19" s="947"/>
      <c r="G19" s="947"/>
      <c r="H19" s="947"/>
      <c r="I19" s="947"/>
      <c r="J19" s="947"/>
      <c r="K19" s="947"/>
      <c r="L19" s="947"/>
      <c r="M19" s="947"/>
      <c r="N19" s="947"/>
      <c r="O19" s="947"/>
      <c r="P19" s="947"/>
      <c r="Q19" s="947"/>
      <c r="R19" s="947"/>
      <c r="S19" s="947"/>
      <c r="T19" s="947"/>
      <c r="U19" s="948"/>
      <c r="V19" s="947"/>
      <c r="W19" s="949" t="s">
        <v>2685</v>
      </c>
      <c r="X19" s="950">
        <f>ROUND(X20*20%,0)</f>
        <v>7935149</v>
      </c>
      <c r="Y19" s="956"/>
      <c r="Z19" s="956"/>
      <c r="AA19" s="951"/>
      <c r="AB19" s="952"/>
      <c r="AC19" s="952"/>
      <c r="AD19" s="953"/>
      <c r="AE19" s="1023"/>
      <c r="AF19" s="1029"/>
      <c r="AG19" s="976"/>
      <c r="AH19" s="976"/>
      <c r="AI19" s="957"/>
      <c r="AJ19" s="957"/>
      <c r="AK19" s="958"/>
      <c r="AL19" s="1030" t="s">
        <v>2686</v>
      </c>
      <c r="AM19" s="1030" t="s">
        <v>2687</v>
      </c>
      <c r="AN19" s="936"/>
      <c r="AO19" s="936"/>
      <c r="AP19" s="1031"/>
      <c r="AQ19" s="985"/>
      <c r="AR19" s="481"/>
      <c r="AS19" s="481"/>
      <c r="AT19" s="481"/>
      <c r="AU19" s="481"/>
      <c r="AV19" s="481"/>
      <c r="AW19" s="481"/>
      <c r="AX19" s="481"/>
      <c r="AY19" s="481"/>
      <c r="AZ19" s="481"/>
      <c r="BA19" s="481"/>
      <c r="BB19" s="481"/>
      <c r="BC19" s="481"/>
      <c r="BD19" s="481"/>
      <c r="BE19" s="481"/>
      <c r="BF19" s="481"/>
      <c r="BG19" s="481"/>
      <c r="BH19" s="481"/>
      <c r="BI19" s="481"/>
      <c r="BJ19" s="481"/>
      <c r="BK19" s="481"/>
      <c r="BL19" s="481"/>
      <c r="BM19" s="481"/>
      <c r="BN19" s="481"/>
      <c r="BO19" s="481"/>
      <c r="BP19" s="481"/>
      <c r="BQ19" s="481"/>
      <c r="BR19" s="481"/>
      <c r="BS19" s="481"/>
      <c r="BT19" s="481"/>
      <c r="BU19" s="481"/>
      <c r="BV19" s="481"/>
      <c r="BW19" s="481"/>
      <c r="BX19" s="481"/>
      <c r="BY19" s="481"/>
      <c r="BZ19" s="481"/>
      <c r="CA19" s="481"/>
      <c r="CB19" s="481"/>
      <c r="CC19" s="481"/>
      <c r="CD19" s="481"/>
      <c r="CE19" s="481"/>
      <c r="CF19" s="481"/>
      <c r="CG19" s="481"/>
      <c r="CH19" s="481"/>
      <c r="CI19" s="481"/>
      <c r="CJ19" s="481"/>
      <c r="CK19" s="481"/>
      <c r="CL19" s="481"/>
      <c r="CM19" s="481"/>
      <c r="CN19" s="481"/>
      <c r="CO19" s="481"/>
      <c r="CP19" s="481"/>
      <c r="CQ19" s="481"/>
      <c r="CR19" s="481"/>
      <c r="CS19" s="481"/>
      <c r="CT19" s="481"/>
      <c r="CU19" s="481"/>
      <c r="CV19" s="481"/>
      <c r="CW19" s="481"/>
      <c r="CX19" s="481"/>
      <c r="CY19" s="481"/>
      <c r="CZ19" s="481"/>
      <c r="DA19" s="481"/>
      <c r="DB19" s="481"/>
      <c r="DC19" s="481"/>
      <c r="DD19" s="481"/>
      <c r="DE19" s="481"/>
      <c r="DF19" s="481"/>
      <c r="DG19" s="481"/>
      <c r="DH19" s="481"/>
      <c r="DI19" s="481"/>
      <c r="DJ19" s="481"/>
      <c r="DK19" s="481"/>
      <c r="DL19" s="481"/>
      <c r="DM19" s="481"/>
      <c r="DN19" s="481"/>
      <c r="DO19" s="481"/>
      <c r="DP19" s="481"/>
      <c r="DQ19" s="481"/>
      <c r="DR19" s="481"/>
      <c r="DS19" s="481"/>
      <c r="DT19" s="481"/>
      <c r="DU19" s="481"/>
      <c r="DV19" s="481"/>
      <c r="DW19" s="481"/>
      <c r="DX19" s="481"/>
      <c r="DY19" s="481"/>
      <c r="DZ19" s="481"/>
      <c r="EA19" s="481"/>
      <c r="EB19" s="481"/>
      <c r="EC19" s="481"/>
      <c r="ED19" s="481"/>
      <c r="EE19" s="481"/>
      <c r="EF19" s="481"/>
      <c r="EG19" s="481"/>
      <c r="EH19" s="481"/>
      <c r="EI19" s="939"/>
      <c r="EJ19" s="939"/>
      <c r="EK19" s="939"/>
      <c r="EL19" s="939"/>
      <c r="EM19" s="939"/>
      <c r="EN19" s="939"/>
      <c r="EO19" s="939"/>
      <c r="EP19" s="939"/>
      <c r="EQ19" s="939"/>
      <c r="ER19" s="939"/>
      <c r="ES19" s="939"/>
      <c r="ET19" s="939"/>
      <c r="EU19" s="969"/>
      <c r="EV19" s="969"/>
      <c r="EW19" s="969"/>
      <c r="EX19" s="969"/>
      <c r="EY19" s="969"/>
      <c r="EZ19" s="939"/>
      <c r="FA19" s="939"/>
      <c r="FB19" s="939"/>
      <c r="FC19" s="939"/>
      <c r="FD19" s="939"/>
      <c r="FE19" s="939"/>
      <c r="FF19" s="939"/>
      <c r="FG19" s="939"/>
      <c r="FH19" s="939"/>
      <c r="FI19" s="939"/>
      <c r="FJ19" s="939"/>
      <c r="FK19" s="939"/>
      <c r="FL19" s="939"/>
      <c r="FM19" s="481"/>
      <c r="FN19" s="939"/>
      <c r="FO19" s="939"/>
      <c r="FP19" s="939"/>
      <c r="FQ19" s="939"/>
      <c r="FR19" s="939"/>
      <c r="FS19" s="939"/>
      <c r="FT19" s="939"/>
      <c r="FU19" s="939"/>
      <c r="FV19" s="939"/>
      <c r="FW19" s="939"/>
      <c r="FX19" s="939"/>
      <c r="FY19" s="939"/>
      <c r="FZ19" s="939"/>
      <c r="GA19" s="939"/>
      <c r="GB19" s="939"/>
      <c r="GC19" s="939"/>
      <c r="GD19" s="939"/>
      <c r="GE19" s="939"/>
      <c r="GF19" s="939"/>
      <c r="GG19" s="939"/>
      <c r="GH19" s="939"/>
      <c r="GI19" s="939"/>
      <c r="GJ19" s="939"/>
      <c r="GK19" s="939"/>
      <c r="GL19" s="939"/>
      <c r="GM19" s="939"/>
      <c r="GN19" s="939"/>
      <c r="GO19" s="939"/>
      <c r="GP19" s="939"/>
      <c r="GQ19" s="939"/>
      <c r="GR19" s="939"/>
      <c r="GS19" s="939"/>
      <c r="GT19" s="961"/>
      <c r="GU19" s="961"/>
      <c r="GV19" s="961"/>
      <c r="GW19" s="961"/>
      <c r="GX19" s="961"/>
      <c r="GY19" s="961"/>
      <c r="GZ19" s="961"/>
      <c r="HA19" s="961"/>
      <c r="HB19" s="961"/>
      <c r="HC19" s="961"/>
      <c r="HD19" s="961"/>
      <c r="HE19" s="961"/>
      <c r="HF19" s="961"/>
      <c r="HG19" s="961"/>
      <c r="HH19" s="961"/>
      <c r="HI19" s="961"/>
      <c r="HJ19" s="961"/>
      <c r="HK19" s="961"/>
      <c r="HL19" s="961"/>
      <c r="HM19" s="961"/>
      <c r="HN19" s="961"/>
      <c r="HO19" s="961"/>
      <c r="HP19" s="961"/>
      <c r="HQ19" s="961"/>
      <c r="HR19" s="961"/>
      <c r="HS19" s="961"/>
      <c r="HT19" s="961"/>
      <c r="HU19" s="961"/>
      <c r="HV19" s="961"/>
      <c r="HW19" s="961"/>
      <c r="HX19" s="1027"/>
      <c r="HY19" s="1028"/>
      <c r="HZ19" s="964"/>
      <c r="IA19" s="964"/>
      <c r="IB19" s="964"/>
      <c r="IC19" s="964"/>
      <c r="ID19" s="964"/>
      <c r="IE19" s="965"/>
    </row>
    <row r="20" ht="24.0" customHeight="1" outlineLevel="1">
      <c r="A20" s="946"/>
      <c r="B20" s="947"/>
      <c r="C20" s="947"/>
      <c r="D20" s="947"/>
      <c r="E20" s="947"/>
      <c r="F20" s="947"/>
      <c r="G20" s="947"/>
      <c r="H20" s="947"/>
      <c r="I20" s="947"/>
      <c r="J20" s="947"/>
      <c r="K20" s="947"/>
      <c r="L20" s="947"/>
      <c r="M20" s="947"/>
      <c r="N20" s="947"/>
      <c r="O20" s="947"/>
      <c r="P20" s="947"/>
      <c r="Q20" s="947"/>
      <c r="R20" s="947"/>
      <c r="S20" s="947"/>
      <c r="T20" s="947"/>
      <c r="U20" s="948"/>
      <c r="V20" s="972"/>
      <c r="W20" s="955" t="s">
        <v>2688</v>
      </c>
      <c r="X20" s="956">
        <v>3.9675743E7</v>
      </c>
      <c r="Y20" s="956"/>
      <c r="Z20" s="956"/>
      <c r="AA20" s="951"/>
      <c r="AB20" s="952"/>
      <c r="AC20" s="952"/>
      <c r="AD20" s="953"/>
      <c r="AE20" s="1023"/>
      <c r="AF20" s="1029"/>
      <c r="AG20" s="976"/>
      <c r="AH20" s="976"/>
      <c r="AI20" s="957"/>
      <c r="AJ20" s="957"/>
      <c r="AK20" s="958"/>
      <c r="AL20" s="1032" t="s">
        <v>2689</v>
      </c>
      <c r="AM20" s="1032" t="s">
        <v>2690</v>
      </c>
      <c r="AN20" s="712"/>
      <c r="AO20" s="712"/>
      <c r="AP20" s="712"/>
      <c r="AQ20" s="712"/>
      <c r="AR20" s="481"/>
      <c r="AS20" s="481"/>
      <c r="AT20" s="481"/>
      <c r="AU20" s="481"/>
      <c r="AV20" s="481"/>
      <c r="AW20" s="481"/>
      <c r="AX20" s="481"/>
      <c r="AY20" s="481"/>
      <c r="AZ20" s="481"/>
      <c r="BA20" s="481"/>
      <c r="BB20" s="481"/>
      <c r="BC20" s="481"/>
      <c r="BD20" s="481"/>
      <c r="BE20" s="481"/>
      <c r="BF20" s="481"/>
      <c r="BG20" s="481"/>
      <c r="BH20" s="481"/>
      <c r="BI20" s="481"/>
      <c r="BJ20" s="481"/>
      <c r="BK20" s="481"/>
      <c r="BL20" s="481"/>
      <c r="BM20" s="481"/>
      <c r="BN20" s="481"/>
      <c r="BO20" s="481"/>
      <c r="BP20" s="481"/>
      <c r="BQ20" s="481"/>
      <c r="BR20" s="481"/>
      <c r="BS20" s="481"/>
      <c r="BT20" s="481"/>
      <c r="BU20" s="481"/>
      <c r="BV20" s="481"/>
      <c r="BW20" s="481"/>
      <c r="BX20" s="481"/>
      <c r="BY20" s="481"/>
      <c r="BZ20" s="481"/>
      <c r="CA20" s="481"/>
      <c r="CB20" s="481"/>
      <c r="CC20" s="481"/>
      <c r="CD20" s="481"/>
      <c r="CE20" s="481"/>
      <c r="CF20" s="481"/>
      <c r="CG20" s="481"/>
      <c r="CH20" s="481"/>
      <c r="CI20" s="481"/>
      <c r="CJ20" s="481"/>
      <c r="CK20" s="481"/>
      <c r="CL20" s="481"/>
      <c r="CM20" s="481"/>
      <c r="CN20" s="481"/>
      <c r="CO20" s="481"/>
      <c r="CP20" s="481"/>
      <c r="CQ20" s="481"/>
      <c r="CR20" s="481"/>
      <c r="CS20" s="481"/>
      <c r="CT20" s="481"/>
      <c r="CU20" s="481"/>
      <c r="CV20" s="481"/>
      <c r="CW20" s="481"/>
      <c r="CX20" s="481"/>
      <c r="CY20" s="481"/>
      <c r="CZ20" s="481"/>
      <c r="DA20" s="481"/>
      <c r="DB20" s="481"/>
      <c r="DC20" s="481"/>
      <c r="DD20" s="481"/>
      <c r="DE20" s="481"/>
      <c r="DF20" s="481"/>
      <c r="DG20" s="481"/>
      <c r="DH20" s="481"/>
      <c r="DI20" s="481"/>
      <c r="DJ20" s="481"/>
      <c r="DK20" s="481"/>
      <c r="DL20" s="481"/>
      <c r="DM20" s="481"/>
      <c r="DN20" s="481"/>
      <c r="DO20" s="481"/>
      <c r="DP20" s="481"/>
      <c r="DQ20" s="481"/>
      <c r="DR20" s="481"/>
      <c r="DS20" s="481"/>
      <c r="DT20" s="481"/>
      <c r="DU20" s="481"/>
      <c r="DV20" s="481"/>
      <c r="DW20" s="481"/>
      <c r="DX20" s="481"/>
      <c r="DY20" s="481"/>
      <c r="DZ20" s="481"/>
      <c r="EA20" s="481"/>
      <c r="EB20" s="481"/>
      <c r="EC20" s="481"/>
      <c r="ED20" s="481"/>
      <c r="EE20" s="481"/>
      <c r="EF20" s="481"/>
      <c r="EG20" s="481"/>
      <c r="EH20" s="481"/>
      <c r="EI20" s="939"/>
      <c r="EJ20" s="939"/>
      <c r="EK20" s="939"/>
      <c r="EL20" s="939"/>
      <c r="EM20" s="939"/>
      <c r="EN20" s="939"/>
      <c r="EO20" s="939"/>
      <c r="EP20" s="939"/>
      <c r="EQ20" s="939"/>
      <c r="ER20" s="939"/>
      <c r="ES20" s="939"/>
      <c r="ET20" s="939"/>
      <c r="EU20" s="939"/>
      <c r="EV20" s="939"/>
      <c r="EW20" s="939"/>
      <c r="EX20" s="939"/>
      <c r="EY20" s="939"/>
      <c r="EZ20" s="939"/>
      <c r="FA20" s="939"/>
      <c r="FB20" s="939"/>
      <c r="FC20" s="939"/>
      <c r="FD20" s="939"/>
      <c r="FE20" s="939"/>
      <c r="FF20" s="939"/>
      <c r="FG20" s="939"/>
      <c r="FH20" s="939"/>
      <c r="FI20" s="939"/>
      <c r="FJ20" s="939"/>
      <c r="FK20" s="939"/>
      <c r="FL20" s="939"/>
      <c r="FM20" s="481"/>
      <c r="FN20" s="939"/>
      <c r="FO20" s="939"/>
      <c r="FP20" s="939"/>
      <c r="FQ20" s="939"/>
      <c r="FR20" s="939"/>
      <c r="FS20" s="939"/>
      <c r="FT20" s="939"/>
      <c r="FU20" s="939"/>
      <c r="FV20" s="939"/>
      <c r="FW20" s="939"/>
      <c r="FX20" s="939"/>
      <c r="FY20" s="939"/>
      <c r="FZ20" s="939"/>
      <c r="GA20" s="939"/>
      <c r="GB20" s="939"/>
      <c r="GC20" s="939"/>
      <c r="GD20" s="939"/>
      <c r="GE20" s="939"/>
      <c r="GF20" s="939"/>
      <c r="GG20" s="939"/>
      <c r="GH20" s="939"/>
      <c r="GI20" s="939"/>
      <c r="GJ20" s="939"/>
      <c r="GK20" s="939"/>
      <c r="GL20" s="939"/>
      <c r="GM20" s="939"/>
      <c r="GN20" s="939"/>
      <c r="GO20" s="939"/>
      <c r="GP20" s="939"/>
      <c r="GQ20" s="939"/>
      <c r="GR20" s="939"/>
      <c r="GS20" s="939"/>
      <c r="GT20" s="961"/>
      <c r="GU20" s="961"/>
      <c r="GV20" s="961"/>
      <c r="GW20" s="961"/>
      <c r="GX20" s="961"/>
      <c r="GY20" s="961"/>
      <c r="GZ20" s="961"/>
      <c r="HA20" s="961"/>
      <c r="HB20" s="961"/>
      <c r="HC20" s="961"/>
      <c r="HD20" s="961"/>
      <c r="HE20" s="961"/>
      <c r="HF20" s="961"/>
      <c r="HG20" s="961"/>
      <c r="HH20" s="961"/>
      <c r="HI20" s="961"/>
      <c r="HJ20" s="961"/>
      <c r="HK20" s="961"/>
      <c r="HL20" s="961"/>
      <c r="HM20" s="961"/>
      <c r="HN20" s="961"/>
      <c r="HO20" s="961"/>
      <c r="HP20" s="961"/>
      <c r="HQ20" s="961"/>
      <c r="HR20" s="961"/>
      <c r="HS20" s="961"/>
      <c r="HT20" s="961"/>
      <c r="HU20" s="961"/>
      <c r="HV20" s="961"/>
      <c r="HW20" s="961"/>
      <c r="HX20" s="1027"/>
      <c r="HY20" s="1028"/>
      <c r="HZ20" s="964"/>
      <c r="IA20" s="964"/>
      <c r="IB20" s="964"/>
      <c r="IC20" s="964"/>
      <c r="ID20" s="964"/>
      <c r="IE20" s="965"/>
    </row>
    <row r="21" ht="24.0" customHeight="1" outlineLevel="1">
      <c r="A21" s="946"/>
      <c r="B21" s="947"/>
      <c r="C21" s="947"/>
      <c r="D21" s="947"/>
      <c r="E21" s="947"/>
      <c r="F21" s="947"/>
      <c r="G21" s="947"/>
      <c r="H21" s="947"/>
      <c r="I21" s="947"/>
      <c r="J21" s="947"/>
      <c r="K21" s="947"/>
      <c r="L21" s="947"/>
      <c r="M21" s="947"/>
      <c r="N21" s="947"/>
      <c r="O21" s="947"/>
      <c r="P21" s="947"/>
      <c r="Q21" s="947"/>
      <c r="R21" s="947"/>
      <c r="S21" s="947"/>
      <c r="T21" s="947"/>
      <c r="U21" s="948"/>
      <c r="V21" s="948"/>
      <c r="W21" s="955" t="s">
        <v>2691</v>
      </c>
      <c r="X21" s="950">
        <f>X20-AG17</f>
        <v>23675743</v>
      </c>
      <c r="Y21" s="950"/>
      <c r="Z21" s="950"/>
      <c r="AA21" s="951"/>
      <c r="AB21" s="952"/>
      <c r="AC21" s="952"/>
      <c r="AD21" s="953"/>
      <c r="AE21" s="1023"/>
      <c r="AF21" s="1024"/>
      <c r="AG21" s="950"/>
      <c r="AH21" s="950"/>
      <c r="AI21" s="957"/>
      <c r="AJ21" s="957"/>
      <c r="AK21" s="958"/>
      <c r="AL21" s="966" t="s">
        <v>2692</v>
      </c>
      <c r="AM21" s="966" t="s">
        <v>2693</v>
      </c>
      <c r="AN21" s="936"/>
      <c r="AO21" s="967" t="s">
        <v>2694</v>
      </c>
      <c r="AP21" s="1031"/>
      <c r="AQ21" s="985"/>
      <c r="AR21" s="481"/>
      <c r="AS21" s="481"/>
      <c r="AT21" s="481"/>
      <c r="AU21" s="481"/>
      <c r="AV21" s="481"/>
      <c r="AW21" s="481"/>
      <c r="AX21" s="481"/>
      <c r="AY21" s="481"/>
      <c r="AZ21" s="481"/>
      <c r="BA21" s="481"/>
      <c r="BB21" s="481"/>
      <c r="BC21" s="481"/>
      <c r="BD21" s="481"/>
      <c r="BE21" s="481"/>
      <c r="BF21" s="481"/>
      <c r="BG21" s="481"/>
      <c r="BH21" s="481"/>
      <c r="BI21" s="481"/>
      <c r="BJ21" s="481"/>
      <c r="BK21" s="481"/>
      <c r="BL21" s="481"/>
      <c r="BM21" s="481"/>
      <c r="BN21" s="481"/>
      <c r="BO21" s="481"/>
      <c r="BP21" s="481"/>
      <c r="BQ21" s="481"/>
      <c r="BR21" s="481"/>
      <c r="BS21" s="481"/>
      <c r="BT21" s="481"/>
      <c r="BU21" s="481"/>
      <c r="BV21" s="481"/>
      <c r="BW21" s="481"/>
      <c r="BX21" s="481"/>
      <c r="BY21" s="481"/>
      <c r="BZ21" s="481"/>
      <c r="CA21" s="481"/>
      <c r="CB21" s="481"/>
      <c r="CC21" s="481"/>
      <c r="CD21" s="481"/>
      <c r="CE21" s="481"/>
      <c r="CF21" s="481"/>
      <c r="CG21" s="481"/>
      <c r="CH21" s="481"/>
      <c r="CI21" s="481"/>
      <c r="CJ21" s="481"/>
      <c r="CK21" s="481"/>
      <c r="CL21" s="481"/>
      <c r="CM21" s="481"/>
      <c r="CN21" s="481"/>
      <c r="CO21" s="481"/>
      <c r="CP21" s="481"/>
      <c r="CQ21" s="481"/>
      <c r="CR21" s="481"/>
      <c r="CS21" s="481"/>
      <c r="CT21" s="481"/>
      <c r="CU21" s="481"/>
      <c r="CV21" s="481"/>
      <c r="CW21" s="481"/>
      <c r="CX21" s="481"/>
      <c r="CY21" s="481"/>
      <c r="CZ21" s="481"/>
      <c r="DA21" s="481"/>
      <c r="DB21" s="481"/>
      <c r="DC21" s="481"/>
      <c r="DD21" s="481"/>
      <c r="DE21" s="481"/>
      <c r="DF21" s="481"/>
      <c r="DG21" s="481"/>
      <c r="DH21" s="481"/>
      <c r="DI21" s="481"/>
      <c r="DJ21" s="481"/>
      <c r="DK21" s="481"/>
      <c r="DL21" s="481"/>
      <c r="DM21" s="481"/>
      <c r="DN21" s="481"/>
      <c r="DO21" s="481"/>
      <c r="DP21" s="481"/>
      <c r="DQ21" s="481"/>
      <c r="DR21" s="481"/>
      <c r="DS21" s="481"/>
      <c r="DT21" s="481"/>
      <c r="DU21" s="481"/>
      <c r="DV21" s="481"/>
      <c r="DW21" s="481"/>
      <c r="DX21" s="481"/>
      <c r="DY21" s="481"/>
      <c r="DZ21" s="481"/>
      <c r="EA21" s="481"/>
      <c r="EB21" s="481"/>
      <c r="EC21" s="481"/>
      <c r="ED21" s="481"/>
      <c r="EE21" s="481"/>
      <c r="EF21" s="481"/>
      <c r="EG21" s="481"/>
      <c r="EH21" s="481"/>
      <c r="EI21" s="939"/>
      <c r="EJ21" s="939"/>
      <c r="EK21" s="939"/>
      <c r="EL21" s="939"/>
      <c r="EM21" s="939"/>
      <c r="EN21" s="939"/>
      <c r="EO21" s="939"/>
      <c r="EP21" s="939"/>
      <c r="EQ21" s="939"/>
      <c r="ER21" s="939"/>
      <c r="ES21" s="939"/>
      <c r="ET21" s="939"/>
      <c r="EU21" s="939"/>
      <c r="EV21" s="939"/>
      <c r="EW21" s="939"/>
      <c r="EX21" s="939"/>
      <c r="EY21" s="939"/>
      <c r="EZ21" s="939"/>
      <c r="FA21" s="939"/>
      <c r="FB21" s="939"/>
      <c r="FC21" s="939"/>
      <c r="FD21" s="939"/>
      <c r="FE21" s="939"/>
      <c r="FF21" s="939"/>
      <c r="FG21" s="939"/>
      <c r="FH21" s="939"/>
      <c r="FI21" s="939"/>
      <c r="FJ21" s="939"/>
      <c r="FK21" s="939"/>
      <c r="FL21" s="939"/>
      <c r="FM21" s="481"/>
      <c r="FN21" s="939"/>
      <c r="FO21" s="939"/>
      <c r="FP21" s="939"/>
      <c r="FQ21" s="939"/>
      <c r="FR21" s="939"/>
      <c r="FS21" s="939"/>
      <c r="FT21" s="939"/>
      <c r="FU21" s="968"/>
      <c r="FV21" s="939"/>
      <c r="FW21" s="939"/>
      <c r="FX21" s="939"/>
      <c r="FY21" s="968"/>
      <c r="FZ21" s="939"/>
      <c r="GA21" s="939"/>
      <c r="GB21" s="939"/>
      <c r="GC21" s="939"/>
      <c r="GD21" s="939"/>
      <c r="GE21" s="939"/>
      <c r="GF21" s="939"/>
      <c r="GG21" s="939"/>
      <c r="GH21" s="939"/>
      <c r="GI21" s="939"/>
      <c r="GJ21" s="939"/>
      <c r="GK21" s="939"/>
      <c r="GL21" s="939"/>
      <c r="GM21" s="939"/>
      <c r="GN21" s="939"/>
      <c r="GO21" s="939"/>
      <c r="GP21" s="939"/>
      <c r="GQ21" s="939"/>
      <c r="GR21" s="939"/>
      <c r="GS21" s="939"/>
      <c r="GT21" s="961"/>
      <c r="GU21" s="961"/>
      <c r="GV21" s="961"/>
      <c r="GW21" s="961"/>
      <c r="GX21" s="961"/>
      <c r="GY21" s="961"/>
      <c r="GZ21" s="961"/>
      <c r="HA21" s="961"/>
      <c r="HB21" s="961"/>
      <c r="HC21" s="961"/>
      <c r="HD21" s="961"/>
      <c r="HE21" s="961"/>
      <c r="HF21" s="961"/>
      <c r="HG21" s="961"/>
      <c r="HH21" s="961"/>
      <c r="HI21" s="961"/>
      <c r="HJ21" s="961"/>
      <c r="HK21" s="961"/>
      <c r="HL21" s="971"/>
      <c r="HM21" s="971"/>
      <c r="HN21" s="961"/>
      <c r="HO21" s="961"/>
      <c r="HP21" s="961"/>
      <c r="HQ21" s="961"/>
      <c r="HR21" s="961"/>
      <c r="HS21" s="961"/>
      <c r="HT21" s="961"/>
      <c r="HU21" s="961"/>
      <c r="HV21" s="961"/>
      <c r="HW21" s="961"/>
      <c r="HX21" s="1027"/>
      <c r="HY21" s="1028"/>
      <c r="HZ21" s="964"/>
      <c r="IA21" s="964"/>
      <c r="IB21" s="964"/>
      <c r="IC21" s="964"/>
      <c r="ID21" s="964"/>
      <c r="IE21" s="965"/>
    </row>
    <row r="22" ht="24.0" customHeight="1" outlineLevel="1">
      <c r="A22" s="946"/>
      <c r="B22" s="947"/>
      <c r="C22" s="947"/>
      <c r="D22" s="947"/>
      <c r="E22" s="947"/>
      <c r="F22" s="947"/>
      <c r="G22" s="947"/>
      <c r="H22" s="947"/>
      <c r="I22" s="947"/>
      <c r="J22" s="947"/>
      <c r="K22" s="947"/>
      <c r="L22" s="947"/>
      <c r="M22" s="947"/>
      <c r="N22" s="947"/>
      <c r="O22" s="947"/>
      <c r="P22" s="947"/>
      <c r="Q22" s="947"/>
      <c r="R22" s="947"/>
      <c r="S22" s="947"/>
      <c r="T22" s="947"/>
      <c r="U22" s="948"/>
      <c r="V22" s="980" t="s">
        <v>2695</v>
      </c>
      <c r="W22" s="949" t="s">
        <v>2696</v>
      </c>
      <c r="X22" s="981"/>
      <c r="Y22" s="950"/>
      <c r="Z22" s="950"/>
      <c r="AA22" s="951"/>
      <c r="AB22" s="952"/>
      <c r="AC22" s="952"/>
      <c r="AD22" s="953"/>
      <c r="AE22" s="1023"/>
      <c r="AF22" s="1024"/>
      <c r="AG22" s="950"/>
      <c r="AH22" s="950"/>
      <c r="AI22" s="957"/>
      <c r="AJ22" s="957"/>
      <c r="AK22" s="958"/>
      <c r="AL22" s="974" t="s">
        <v>2697</v>
      </c>
      <c r="AM22" s="974" t="s">
        <v>2698</v>
      </c>
      <c r="AN22" s="712"/>
      <c r="AO22" s="712"/>
      <c r="AP22" s="712"/>
      <c r="AQ22" s="712"/>
      <c r="AR22" s="481"/>
      <c r="AS22" s="481"/>
      <c r="AT22" s="481"/>
      <c r="AU22" s="481"/>
      <c r="AV22" s="481"/>
      <c r="AW22" s="481"/>
      <c r="AX22" s="481"/>
      <c r="AY22" s="481"/>
      <c r="AZ22" s="481"/>
      <c r="BA22" s="481"/>
      <c r="BB22" s="481"/>
      <c r="BC22" s="481"/>
      <c r="BD22" s="481"/>
      <c r="BE22" s="481"/>
      <c r="BF22" s="481"/>
      <c r="BG22" s="481"/>
      <c r="BH22" s="481"/>
      <c r="BI22" s="481"/>
      <c r="BJ22" s="481"/>
      <c r="BK22" s="481"/>
      <c r="BL22" s="481"/>
      <c r="BM22" s="481"/>
      <c r="BN22" s="481"/>
      <c r="BO22" s="481"/>
      <c r="BP22" s="481"/>
      <c r="BQ22" s="481"/>
      <c r="BR22" s="481"/>
      <c r="BS22" s="481"/>
      <c r="BT22" s="481"/>
      <c r="BU22" s="481"/>
      <c r="BV22" s="481"/>
      <c r="BW22" s="481"/>
      <c r="BX22" s="481"/>
      <c r="BY22" s="481"/>
      <c r="BZ22" s="481"/>
      <c r="CA22" s="481"/>
      <c r="CB22" s="481"/>
      <c r="CC22" s="481"/>
      <c r="CD22" s="481"/>
      <c r="CE22" s="481"/>
      <c r="CF22" s="481"/>
      <c r="CG22" s="481"/>
      <c r="CH22" s="481"/>
      <c r="CI22" s="481"/>
      <c r="CJ22" s="481"/>
      <c r="CK22" s="481"/>
      <c r="CL22" s="481"/>
      <c r="CM22" s="481"/>
      <c r="CN22" s="481"/>
      <c r="CO22" s="481"/>
      <c r="CP22" s="481"/>
      <c r="CQ22" s="481"/>
      <c r="CR22" s="481"/>
      <c r="CS22" s="481"/>
      <c r="CT22" s="481"/>
      <c r="CU22" s="481"/>
      <c r="CV22" s="481"/>
      <c r="CW22" s="481"/>
      <c r="CX22" s="481"/>
      <c r="CY22" s="481"/>
      <c r="CZ22" s="481"/>
      <c r="DA22" s="481"/>
      <c r="DB22" s="481"/>
      <c r="DC22" s="481"/>
      <c r="DD22" s="481"/>
      <c r="DE22" s="481"/>
      <c r="DF22" s="481"/>
      <c r="DG22" s="481"/>
      <c r="DH22" s="481"/>
      <c r="DI22" s="481"/>
      <c r="DJ22" s="481"/>
      <c r="DK22" s="481"/>
      <c r="DL22" s="481"/>
      <c r="DM22" s="481"/>
      <c r="DN22" s="481"/>
      <c r="DO22" s="481"/>
      <c r="DP22" s="481"/>
      <c r="DQ22" s="481"/>
      <c r="DR22" s="481"/>
      <c r="DS22" s="481"/>
      <c r="DT22" s="481"/>
      <c r="DU22" s="481"/>
      <c r="DV22" s="481"/>
      <c r="DW22" s="481"/>
      <c r="DX22" s="481"/>
      <c r="DY22" s="481"/>
      <c r="DZ22" s="481"/>
      <c r="EA22" s="481"/>
      <c r="EB22" s="481"/>
      <c r="EC22" s="481"/>
      <c r="ED22" s="481"/>
      <c r="EE22" s="481"/>
      <c r="EF22" s="481"/>
      <c r="EG22" s="481"/>
      <c r="EH22" s="481"/>
      <c r="EI22" s="939"/>
      <c r="EJ22" s="939"/>
      <c r="EK22" s="939"/>
      <c r="EL22" s="939"/>
      <c r="EM22" s="939"/>
      <c r="EN22" s="939"/>
      <c r="EO22" s="939"/>
      <c r="EP22" s="939"/>
      <c r="EQ22" s="939"/>
      <c r="ER22" s="939"/>
      <c r="ES22" s="939"/>
      <c r="ET22" s="939"/>
      <c r="EU22" s="939"/>
      <c r="EV22" s="939"/>
      <c r="EW22" s="939"/>
      <c r="EX22" s="939"/>
      <c r="EY22" s="939"/>
      <c r="EZ22" s="939"/>
      <c r="FA22" s="939"/>
      <c r="FB22" s="939"/>
      <c r="FC22" s="939"/>
      <c r="FD22" s="939"/>
      <c r="FE22" s="939"/>
      <c r="FF22" s="939"/>
      <c r="FG22" s="939"/>
      <c r="FH22" s="939"/>
      <c r="FI22" s="939"/>
      <c r="FJ22" s="939"/>
      <c r="FK22" s="939"/>
      <c r="FL22" s="939"/>
      <c r="FM22" s="481"/>
      <c r="FN22" s="939"/>
      <c r="FO22" s="939"/>
      <c r="FP22" s="939"/>
      <c r="FQ22" s="939"/>
      <c r="FR22" s="939"/>
      <c r="FS22" s="939"/>
      <c r="FT22" s="939"/>
      <c r="FU22" s="975"/>
      <c r="FV22" s="939"/>
      <c r="FW22" s="939"/>
      <c r="FX22" s="939"/>
      <c r="FY22" s="975"/>
      <c r="FZ22" s="939"/>
      <c r="GA22" s="939"/>
      <c r="GB22" s="939"/>
      <c r="GC22" s="939"/>
      <c r="GD22" s="939"/>
      <c r="GE22" s="939"/>
      <c r="GF22" s="939"/>
      <c r="GG22" s="939"/>
      <c r="GH22" s="939"/>
      <c r="GI22" s="939"/>
      <c r="GJ22" s="939"/>
      <c r="GK22" s="939"/>
      <c r="GL22" s="939"/>
      <c r="GM22" s="939"/>
      <c r="GN22" s="939"/>
      <c r="GO22" s="939"/>
      <c r="GP22" s="939"/>
      <c r="GQ22" s="939"/>
      <c r="GR22" s="939"/>
      <c r="GS22" s="939"/>
      <c r="GT22" s="961"/>
      <c r="GU22" s="961"/>
      <c r="GV22" s="961"/>
      <c r="GW22" s="961"/>
      <c r="GX22" s="961"/>
      <c r="GY22" s="961"/>
      <c r="GZ22" s="961"/>
      <c r="HA22" s="961"/>
      <c r="HB22" s="961"/>
      <c r="HC22" s="961"/>
      <c r="HD22" s="961"/>
      <c r="HE22" s="961"/>
      <c r="HF22" s="961"/>
      <c r="HG22" s="961"/>
      <c r="HH22" s="961"/>
      <c r="HI22" s="961"/>
      <c r="HJ22" s="961"/>
      <c r="HK22" s="961"/>
      <c r="HL22" s="961"/>
      <c r="HM22" s="961"/>
      <c r="HN22" s="961"/>
      <c r="HO22" s="961"/>
      <c r="HP22" s="961"/>
      <c r="HQ22" s="961"/>
      <c r="HR22" s="961"/>
      <c r="HS22" s="961"/>
      <c r="HT22" s="961"/>
      <c r="HU22" s="961"/>
      <c r="HV22" s="961"/>
      <c r="HW22" s="961"/>
      <c r="HX22" s="1027"/>
      <c r="HY22" s="1028"/>
      <c r="HZ22" s="964"/>
      <c r="IA22" s="964"/>
      <c r="IB22" s="964"/>
      <c r="IC22" s="964"/>
      <c r="ID22" s="964"/>
      <c r="IE22" s="965"/>
    </row>
    <row r="23" ht="24.0" customHeight="1" outlineLevel="1">
      <c r="A23" s="946"/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947"/>
      <c r="S23" s="947"/>
      <c r="T23" s="947"/>
      <c r="U23" s="948"/>
      <c r="V23" s="972"/>
      <c r="W23" s="949" t="s">
        <v>2699</v>
      </c>
      <c r="X23" s="956"/>
      <c r="Y23" s="956"/>
      <c r="Z23" s="956"/>
      <c r="AA23" s="951"/>
      <c r="AB23" s="952"/>
      <c r="AC23" s="952"/>
      <c r="AD23" s="953"/>
      <c r="AE23" s="1023"/>
      <c r="AF23" s="1029"/>
      <c r="AG23" s="976"/>
      <c r="AH23" s="976"/>
      <c r="AI23" s="957"/>
      <c r="AJ23" s="957"/>
      <c r="AK23" s="958"/>
      <c r="AL23" s="977" t="s">
        <v>2700</v>
      </c>
      <c r="AM23" s="977" t="s">
        <v>2701</v>
      </c>
      <c r="AN23" s="967" t="s">
        <v>2702</v>
      </c>
      <c r="AO23" s="967" t="s">
        <v>2703</v>
      </c>
      <c r="AP23" s="937" t="s">
        <v>2704</v>
      </c>
      <c r="AQ23" s="938" t="s">
        <v>2616</v>
      </c>
      <c r="AR23" s="481"/>
      <c r="AS23" s="481"/>
      <c r="AT23" s="481"/>
      <c r="AU23" s="481"/>
      <c r="AV23" s="481"/>
      <c r="AW23" s="481"/>
      <c r="AX23" s="481"/>
      <c r="AY23" s="481"/>
      <c r="AZ23" s="481"/>
      <c r="BA23" s="481"/>
      <c r="BB23" s="481"/>
      <c r="BC23" s="481"/>
      <c r="BD23" s="481"/>
      <c r="BE23" s="481"/>
      <c r="BF23" s="481"/>
      <c r="BG23" s="481"/>
      <c r="BH23" s="481"/>
      <c r="BI23" s="481"/>
      <c r="BJ23" s="481"/>
      <c r="BK23" s="481"/>
      <c r="BL23" s="481"/>
      <c r="BM23" s="481"/>
      <c r="BN23" s="481"/>
      <c r="BO23" s="481"/>
      <c r="BP23" s="481"/>
      <c r="BQ23" s="481"/>
      <c r="BR23" s="481"/>
      <c r="BS23" s="481"/>
      <c r="BT23" s="481"/>
      <c r="BU23" s="481"/>
      <c r="BV23" s="481"/>
      <c r="BW23" s="481"/>
      <c r="BX23" s="481"/>
      <c r="BY23" s="481"/>
      <c r="BZ23" s="481"/>
      <c r="CA23" s="481"/>
      <c r="CB23" s="481"/>
      <c r="CC23" s="481"/>
      <c r="CD23" s="481"/>
      <c r="CE23" s="481"/>
      <c r="CF23" s="481"/>
      <c r="CG23" s="481"/>
      <c r="CH23" s="481"/>
      <c r="CI23" s="481"/>
      <c r="CJ23" s="481"/>
      <c r="CK23" s="481"/>
      <c r="CL23" s="481"/>
      <c r="CM23" s="481"/>
      <c r="CN23" s="481"/>
      <c r="CO23" s="481"/>
      <c r="CP23" s="481"/>
      <c r="CQ23" s="481"/>
      <c r="CR23" s="481"/>
      <c r="CS23" s="481"/>
      <c r="CT23" s="481"/>
      <c r="CU23" s="481"/>
      <c r="CV23" s="481"/>
      <c r="CW23" s="481"/>
      <c r="CX23" s="481"/>
      <c r="CY23" s="481"/>
      <c r="CZ23" s="481"/>
      <c r="DA23" s="481"/>
      <c r="DB23" s="481"/>
      <c r="DC23" s="481"/>
      <c r="DD23" s="481"/>
      <c r="DE23" s="481"/>
      <c r="DF23" s="481"/>
      <c r="DG23" s="481"/>
      <c r="DH23" s="481"/>
      <c r="DI23" s="481"/>
      <c r="DJ23" s="481"/>
      <c r="DK23" s="481"/>
      <c r="DL23" s="481"/>
      <c r="DM23" s="481"/>
      <c r="DN23" s="481"/>
      <c r="DO23" s="481"/>
      <c r="DP23" s="481"/>
      <c r="DQ23" s="481"/>
      <c r="DR23" s="481"/>
      <c r="DS23" s="481"/>
      <c r="DT23" s="481"/>
      <c r="DU23" s="481"/>
      <c r="DV23" s="481"/>
      <c r="DW23" s="481"/>
      <c r="DX23" s="481"/>
      <c r="DY23" s="481"/>
      <c r="DZ23" s="481"/>
      <c r="EA23" s="481"/>
      <c r="EB23" s="481"/>
      <c r="EC23" s="481"/>
      <c r="ED23" s="481"/>
      <c r="EE23" s="481"/>
      <c r="EF23" s="481"/>
      <c r="EG23" s="481"/>
      <c r="EH23" s="481"/>
      <c r="EI23" s="939"/>
      <c r="EJ23" s="939"/>
      <c r="EK23" s="939"/>
      <c r="EL23" s="939"/>
      <c r="EM23" s="939"/>
      <c r="EN23" s="939"/>
      <c r="EO23" s="939"/>
      <c r="EP23" s="939"/>
      <c r="EQ23" s="939"/>
      <c r="ER23" s="939"/>
      <c r="ES23" s="939"/>
      <c r="ET23" s="939"/>
      <c r="EU23" s="939"/>
      <c r="EV23" s="939"/>
      <c r="EW23" s="939"/>
      <c r="EX23" s="939"/>
      <c r="EY23" s="939"/>
      <c r="EZ23" s="939"/>
      <c r="FA23" s="939"/>
      <c r="FB23" s="939"/>
      <c r="FC23" s="939"/>
      <c r="FD23" s="939"/>
      <c r="FE23" s="939"/>
      <c r="FF23" s="939"/>
      <c r="FG23" s="939"/>
      <c r="FH23" s="939"/>
      <c r="FI23" s="939"/>
      <c r="FJ23" s="939"/>
      <c r="FK23" s="939"/>
      <c r="FL23" s="939"/>
      <c r="FM23" s="481"/>
      <c r="FN23" s="939"/>
      <c r="FO23" s="939"/>
      <c r="FP23" s="939"/>
      <c r="FQ23" s="979"/>
      <c r="FR23" s="939"/>
      <c r="FS23" s="979"/>
      <c r="FT23" s="979"/>
      <c r="FU23" s="979"/>
      <c r="FV23" s="939"/>
      <c r="FW23" s="939"/>
      <c r="FX23" s="939"/>
      <c r="FY23" s="939"/>
      <c r="FZ23" s="939"/>
      <c r="GA23" s="939"/>
      <c r="GB23" s="939"/>
      <c r="GC23" s="939"/>
      <c r="GD23" s="939"/>
      <c r="GE23" s="939"/>
      <c r="GF23" s="939"/>
      <c r="GG23" s="939"/>
      <c r="GH23" s="939"/>
      <c r="GI23" s="939"/>
      <c r="GJ23" s="939"/>
      <c r="GK23" s="939"/>
      <c r="GL23" s="939"/>
      <c r="GM23" s="939"/>
      <c r="GN23" s="939"/>
      <c r="GO23" s="939"/>
      <c r="GP23" s="979"/>
      <c r="GQ23" s="939"/>
      <c r="GR23" s="939"/>
      <c r="GS23" s="939"/>
      <c r="GT23" s="979"/>
      <c r="GU23" s="979"/>
      <c r="GV23" s="961"/>
      <c r="GW23" s="961"/>
      <c r="GX23" s="961"/>
      <c r="GY23" s="961"/>
      <c r="GZ23" s="961"/>
      <c r="HA23" s="979"/>
      <c r="HB23" s="979"/>
      <c r="HC23" s="979"/>
      <c r="HD23" s="979"/>
      <c r="HE23" s="979"/>
      <c r="HF23" s="961"/>
      <c r="HG23" s="961"/>
      <c r="HH23" s="979"/>
      <c r="HI23" s="979"/>
      <c r="HJ23" s="979"/>
      <c r="HK23" s="979"/>
      <c r="HL23" s="961"/>
      <c r="HM23" s="961"/>
      <c r="HN23" s="961"/>
      <c r="HO23" s="961"/>
      <c r="HP23" s="961"/>
      <c r="HQ23" s="979"/>
      <c r="HR23" s="979"/>
      <c r="HS23" s="979"/>
      <c r="HT23" s="961"/>
      <c r="HU23" s="961"/>
      <c r="HV23" s="961"/>
      <c r="HW23" s="961"/>
      <c r="HX23" s="1027"/>
      <c r="HY23" s="1028"/>
      <c r="HZ23" s="964"/>
      <c r="IA23" s="964"/>
      <c r="IB23" s="964"/>
      <c r="IC23" s="964"/>
      <c r="ID23" s="964"/>
      <c r="IE23" s="965"/>
    </row>
    <row r="24" ht="24.0" customHeight="1" outlineLevel="1">
      <c r="A24" s="946"/>
      <c r="B24" s="947"/>
      <c r="C24" s="947"/>
      <c r="D24" s="947"/>
      <c r="E24" s="947"/>
      <c r="F24" s="947"/>
      <c r="G24" s="947"/>
      <c r="H24" s="947"/>
      <c r="I24" s="947"/>
      <c r="J24" s="947"/>
      <c r="K24" s="947"/>
      <c r="L24" s="947"/>
      <c r="M24" s="947"/>
      <c r="N24" s="947"/>
      <c r="O24" s="947"/>
      <c r="P24" s="947"/>
      <c r="Q24" s="947"/>
      <c r="R24" s="947"/>
      <c r="S24" s="947"/>
      <c r="T24" s="947"/>
      <c r="U24" s="948"/>
      <c r="V24" s="989"/>
      <c r="W24" s="955"/>
      <c r="X24" s="956"/>
      <c r="Y24" s="956"/>
      <c r="Z24" s="956"/>
      <c r="AA24" s="951"/>
      <c r="AB24" s="952"/>
      <c r="AC24" s="952"/>
      <c r="AD24" s="953"/>
      <c r="AE24" s="1023"/>
      <c r="AF24" s="1029"/>
      <c r="AG24" s="976"/>
      <c r="AH24" s="976"/>
      <c r="AI24" s="957"/>
      <c r="AJ24" s="957"/>
      <c r="AK24" s="958"/>
      <c r="AL24" s="982" t="s">
        <v>2705</v>
      </c>
      <c r="AM24" s="982" t="s">
        <v>2706</v>
      </c>
      <c r="AN24" s="712"/>
      <c r="AO24" s="712"/>
      <c r="AP24" s="712"/>
      <c r="AQ24" s="712"/>
      <c r="AR24" s="481"/>
      <c r="AS24" s="481"/>
      <c r="AT24" s="481"/>
      <c r="AU24" s="481"/>
      <c r="AV24" s="481"/>
      <c r="AW24" s="481"/>
      <c r="AX24" s="481"/>
      <c r="AY24" s="481"/>
      <c r="AZ24" s="481"/>
      <c r="BA24" s="481"/>
      <c r="BB24" s="481"/>
      <c r="BC24" s="481"/>
      <c r="BD24" s="481"/>
      <c r="BE24" s="481"/>
      <c r="BF24" s="481"/>
      <c r="BG24" s="481"/>
      <c r="BH24" s="481"/>
      <c r="BI24" s="481"/>
      <c r="BJ24" s="481"/>
      <c r="BK24" s="481"/>
      <c r="BL24" s="481"/>
      <c r="BM24" s="481"/>
      <c r="BN24" s="481"/>
      <c r="BO24" s="481"/>
      <c r="BP24" s="481"/>
      <c r="BQ24" s="481"/>
      <c r="BR24" s="481"/>
      <c r="BS24" s="481"/>
      <c r="BT24" s="481"/>
      <c r="BU24" s="481"/>
      <c r="BV24" s="481"/>
      <c r="BW24" s="481"/>
      <c r="BX24" s="481"/>
      <c r="BY24" s="481"/>
      <c r="BZ24" s="481"/>
      <c r="CA24" s="481"/>
      <c r="CB24" s="481"/>
      <c r="CC24" s="481"/>
      <c r="CD24" s="481"/>
      <c r="CE24" s="481"/>
      <c r="CF24" s="481"/>
      <c r="CG24" s="481"/>
      <c r="CH24" s="481"/>
      <c r="CI24" s="481"/>
      <c r="CJ24" s="481"/>
      <c r="CK24" s="481"/>
      <c r="CL24" s="481"/>
      <c r="CM24" s="481"/>
      <c r="CN24" s="481"/>
      <c r="CO24" s="481"/>
      <c r="CP24" s="481"/>
      <c r="CQ24" s="481"/>
      <c r="CR24" s="481"/>
      <c r="CS24" s="481"/>
      <c r="CT24" s="481"/>
      <c r="CU24" s="481"/>
      <c r="CV24" s="481"/>
      <c r="CW24" s="481"/>
      <c r="CX24" s="481"/>
      <c r="CY24" s="481"/>
      <c r="CZ24" s="481"/>
      <c r="DA24" s="481"/>
      <c r="DB24" s="481"/>
      <c r="DC24" s="481"/>
      <c r="DD24" s="481"/>
      <c r="DE24" s="481"/>
      <c r="DF24" s="481"/>
      <c r="DG24" s="481"/>
      <c r="DH24" s="481"/>
      <c r="DI24" s="481"/>
      <c r="DJ24" s="481"/>
      <c r="DK24" s="481"/>
      <c r="DL24" s="481"/>
      <c r="DM24" s="481"/>
      <c r="DN24" s="481"/>
      <c r="DO24" s="481"/>
      <c r="DP24" s="481"/>
      <c r="DQ24" s="481"/>
      <c r="DR24" s="481"/>
      <c r="DS24" s="481"/>
      <c r="DT24" s="481"/>
      <c r="DU24" s="481"/>
      <c r="DV24" s="481"/>
      <c r="DW24" s="481"/>
      <c r="DX24" s="481"/>
      <c r="DY24" s="481"/>
      <c r="DZ24" s="481"/>
      <c r="EA24" s="481"/>
      <c r="EB24" s="481"/>
      <c r="EC24" s="481"/>
      <c r="ED24" s="481"/>
      <c r="EE24" s="481"/>
      <c r="EF24" s="481"/>
      <c r="EG24" s="481"/>
      <c r="EH24" s="481"/>
      <c r="EI24" s="939"/>
      <c r="EJ24" s="939"/>
      <c r="EK24" s="939"/>
      <c r="EL24" s="939"/>
      <c r="EM24" s="939"/>
      <c r="EN24" s="939"/>
      <c r="EO24" s="939"/>
      <c r="EP24" s="939"/>
      <c r="EQ24" s="939"/>
      <c r="ER24" s="939"/>
      <c r="ES24" s="939"/>
      <c r="ET24" s="939"/>
      <c r="EU24" s="939"/>
      <c r="EV24" s="939"/>
      <c r="EW24" s="939"/>
      <c r="EX24" s="939"/>
      <c r="EY24" s="939"/>
      <c r="EZ24" s="939"/>
      <c r="FA24" s="939"/>
      <c r="FB24" s="939"/>
      <c r="FC24" s="939"/>
      <c r="FD24" s="939"/>
      <c r="FE24" s="939"/>
      <c r="FF24" s="939"/>
      <c r="FG24" s="939"/>
      <c r="FH24" s="939"/>
      <c r="FI24" s="939"/>
      <c r="FJ24" s="939"/>
      <c r="FK24" s="939"/>
      <c r="FL24" s="939"/>
      <c r="FM24" s="481"/>
      <c r="FN24" s="939"/>
      <c r="FO24" s="939"/>
      <c r="FP24" s="939"/>
      <c r="FQ24" s="983"/>
      <c r="FR24" s="939"/>
      <c r="FS24" s="983"/>
      <c r="FT24" s="983"/>
      <c r="FU24" s="983"/>
      <c r="FV24" s="939"/>
      <c r="FW24" s="939"/>
      <c r="FX24" s="939"/>
      <c r="FY24" s="939"/>
      <c r="FZ24" s="939"/>
      <c r="GA24" s="939"/>
      <c r="GB24" s="939"/>
      <c r="GC24" s="939"/>
      <c r="GD24" s="939"/>
      <c r="GE24" s="939"/>
      <c r="GF24" s="939"/>
      <c r="GG24" s="939"/>
      <c r="GH24" s="939"/>
      <c r="GI24" s="939"/>
      <c r="GJ24" s="939"/>
      <c r="GK24" s="939"/>
      <c r="GL24" s="939"/>
      <c r="GM24" s="939"/>
      <c r="GN24" s="939"/>
      <c r="GO24" s="939"/>
      <c r="GP24" s="983"/>
      <c r="GQ24" s="939"/>
      <c r="GR24" s="939"/>
      <c r="GS24" s="939"/>
      <c r="GT24" s="1025"/>
      <c r="GU24" s="1025"/>
      <c r="GV24" s="961"/>
      <c r="GW24" s="961"/>
      <c r="GX24" s="961"/>
      <c r="GY24" s="961"/>
      <c r="GZ24" s="961"/>
      <c r="HA24" s="1025"/>
      <c r="HB24" s="1025"/>
      <c r="HC24" s="1025"/>
      <c r="HD24" s="1025"/>
      <c r="HE24" s="1025"/>
      <c r="HF24" s="961"/>
      <c r="HG24" s="961"/>
      <c r="HH24" s="1025"/>
      <c r="HI24" s="1025"/>
      <c r="HJ24" s="961"/>
      <c r="HK24" s="961"/>
      <c r="HL24" s="961"/>
      <c r="HM24" s="961"/>
      <c r="HN24" s="961"/>
      <c r="HO24" s="961"/>
      <c r="HP24" s="961"/>
      <c r="HQ24" s="961"/>
      <c r="HR24" s="961"/>
      <c r="HS24" s="961"/>
      <c r="HT24" s="961"/>
      <c r="HU24" s="961"/>
      <c r="HV24" s="961"/>
      <c r="HW24" s="961"/>
      <c r="HX24" s="1027"/>
      <c r="HY24" s="1028"/>
      <c r="HZ24" s="964"/>
      <c r="IA24" s="964"/>
      <c r="IB24" s="964"/>
      <c r="IC24" s="964"/>
      <c r="ID24" s="964"/>
      <c r="IE24" s="965"/>
    </row>
    <row r="25" ht="24.0" customHeight="1" outlineLevel="1">
      <c r="A25" s="946"/>
      <c r="B25" s="947"/>
      <c r="C25" s="947"/>
      <c r="D25" s="947"/>
      <c r="E25" s="947"/>
      <c r="F25" s="947"/>
      <c r="G25" s="947"/>
      <c r="H25" s="947"/>
      <c r="I25" s="947"/>
      <c r="J25" s="947"/>
      <c r="K25" s="947"/>
      <c r="L25" s="947"/>
      <c r="M25" s="947"/>
      <c r="N25" s="947"/>
      <c r="O25" s="947"/>
      <c r="P25" s="947"/>
      <c r="Q25" s="947"/>
      <c r="R25" s="947"/>
      <c r="S25" s="947"/>
      <c r="T25" s="947"/>
      <c r="U25" s="948"/>
      <c r="V25" s="989"/>
      <c r="W25" s="981"/>
      <c r="X25" s="956"/>
      <c r="Y25" s="956"/>
      <c r="Z25" s="956"/>
      <c r="AA25" s="951"/>
      <c r="AB25" s="952"/>
      <c r="AC25" s="952"/>
      <c r="AD25" s="953"/>
      <c r="AE25" s="1023"/>
      <c r="AF25" s="1029"/>
      <c r="AG25" s="976"/>
      <c r="AH25" s="976"/>
      <c r="AI25" s="957"/>
      <c r="AJ25" s="957"/>
      <c r="AK25" s="958"/>
      <c r="AL25" s="984" t="s">
        <v>2707</v>
      </c>
      <c r="AM25" s="984" t="s">
        <v>2708</v>
      </c>
      <c r="AN25" s="936"/>
      <c r="AO25" s="967" t="s">
        <v>2709</v>
      </c>
      <c r="AP25" s="1033" t="s">
        <v>2710</v>
      </c>
      <c r="AQ25" s="938" t="s">
        <v>2711</v>
      </c>
      <c r="AR25" s="481"/>
      <c r="AS25" s="481"/>
      <c r="AT25" s="481"/>
      <c r="AU25" s="481"/>
      <c r="AV25" s="481"/>
      <c r="AW25" s="481"/>
      <c r="AX25" s="481"/>
      <c r="AY25" s="481"/>
      <c r="AZ25" s="481"/>
      <c r="BA25" s="481"/>
      <c r="BB25" s="481"/>
      <c r="BC25" s="481"/>
      <c r="BD25" s="481"/>
      <c r="BE25" s="481"/>
      <c r="BF25" s="481"/>
      <c r="BG25" s="481"/>
      <c r="BH25" s="481"/>
      <c r="BI25" s="481"/>
      <c r="BJ25" s="481"/>
      <c r="BK25" s="481"/>
      <c r="BL25" s="481"/>
      <c r="BM25" s="481"/>
      <c r="BN25" s="481"/>
      <c r="BO25" s="481"/>
      <c r="BP25" s="481"/>
      <c r="BQ25" s="481"/>
      <c r="BR25" s="481"/>
      <c r="BS25" s="481"/>
      <c r="BT25" s="481"/>
      <c r="BU25" s="481"/>
      <c r="BV25" s="481"/>
      <c r="BW25" s="481"/>
      <c r="BX25" s="481"/>
      <c r="BY25" s="481"/>
      <c r="BZ25" s="481"/>
      <c r="CA25" s="481"/>
      <c r="CB25" s="481"/>
      <c r="CC25" s="481"/>
      <c r="CD25" s="481"/>
      <c r="CE25" s="481"/>
      <c r="CF25" s="481"/>
      <c r="CG25" s="481"/>
      <c r="CH25" s="481"/>
      <c r="CI25" s="481"/>
      <c r="CJ25" s="481"/>
      <c r="CK25" s="481"/>
      <c r="CL25" s="481"/>
      <c r="CM25" s="481"/>
      <c r="CN25" s="481"/>
      <c r="CO25" s="481"/>
      <c r="CP25" s="481"/>
      <c r="CQ25" s="481"/>
      <c r="CR25" s="481"/>
      <c r="CS25" s="481"/>
      <c r="CT25" s="481"/>
      <c r="CU25" s="481"/>
      <c r="CV25" s="481"/>
      <c r="CW25" s="481"/>
      <c r="CX25" s="481"/>
      <c r="CY25" s="481"/>
      <c r="CZ25" s="481"/>
      <c r="DA25" s="481"/>
      <c r="DB25" s="481"/>
      <c r="DC25" s="481"/>
      <c r="DD25" s="481"/>
      <c r="DE25" s="481"/>
      <c r="DF25" s="481"/>
      <c r="DG25" s="481"/>
      <c r="DH25" s="481"/>
      <c r="DI25" s="481"/>
      <c r="DJ25" s="481"/>
      <c r="DK25" s="481"/>
      <c r="DL25" s="481"/>
      <c r="DM25" s="481"/>
      <c r="DN25" s="481"/>
      <c r="DO25" s="481"/>
      <c r="DP25" s="481"/>
      <c r="DQ25" s="481"/>
      <c r="DR25" s="481"/>
      <c r="DS25" s="481"/>
      <c r="DT25" s="481"/>
      <c r="DU25" s="481"/>
      <c r="DV25" s="481"/>
      <c r="DW25" s="481"/>
      <c r="DX25" s="481"/>
      <c r="DY25" s="481"/>
      <c r="DZ25" s="481"/>
      <c r="EA25" s="481"/>
      <c r="EB25" s="481"/>
      <c r="EC25" s="481"/>
      <c r="ED25" s="481"/>
      <c r="EE25" s="481"/>
      <c r="EF25" s="481"/>
      <c r="EG25" s="481"/>
      <c r="EH25" s="481"/>
      <c r="EI25" s="939"/>
      <c r="EJ25" s="939"/>
      <c r="EK25" s="939"/>
      <c r="EL25" s="939"/>
      <c r="EM25" s="939"/>
      <c r="EN25" s="939"/>
      <c r="EO25" s="939"/>
      <c r="EP25" s="939"/>
      <c r="EQ25" s="939"/>
      <c r="ER25" s="939"/>
      <c r="ES25" s="939"/>
      <c r="ET25" s="939"/>
      <c r="EU25" s="939"/>
      <c r="EV25" s="939"/>
      <c r="EW25" s="939"/>
      <c r="EX25" s="939"/>
      <c r="EY25" s="939"/>
      <c r="EZ25" s="939"/>
      <c r="FA25" s="939"/>
      <c r="FB25" s="939"/>
      <c r="FC25" s="939"/>
      <c r="FD25" s="939"/>
      <c r="FE25" s="939"/>
      <c r="FF25" s="939"/>
      <c r="FG25" s="939"/>
      <c r="FH25" s="939"/>
      <c r="FI25" s="939"/>
      <c r="FJ25" s="939"/>
      <c r="FK25" s="939"/>
      <c r="FL25" s="939"/>
      <c r="FM25" s="481"/>
      <c r="FN25" s="939"/>
      <c r="FO25" s="939"/>
      <c r="FP25" s="939"/>
      <c r="FQ25" s="939"/>
      <c r="FR25" s="939"/>
      <c r="FS25" s="939"/>
      <c r="FT25" s="939"/>
      <c r="FU25" s="939"/>
      <c r="FV25" s="939"/>
      <c r="FW25" s="939"/>
      <c r="FX25" s="939"/>
      <c r="FY25" s="939"/>
      <c r="FZ25" s="939"/>
      <c r="GA25" s="939"/>
      <c r="GB25" s="939"/>
      <c r="GC25" s="939"/>
      <c r="GD25" s="939"/>
      <c r="GE25" s="939"/>
      <c r="GF25" s="939"/>
      <c r="GG25" s="939"/>
      <c r="GH25" s="939"/>
      <c r="GI25" s="939"/>
      <c r="GJ25" s="939"/>
      <c r="GK25" s="939"/>
      <c r="GL25" s="939"/>
      <c r="GM25" s="939"/>
      <c r="GN25" s="939"/>
      <c r="GO25" s="939"/>
      <c r="GP25" s="939"/>
      <c r="GQ25" s="939"/>
      <c r="GR25" s="939"/>
      <c r="GS25" s="939"/>
      <c r="GT25" s="961"/>
      <c r="GU25" s="961"/>
      <c r="GV25" s="961"/>
      <c r="GW25" s="961"/>
      <c r="GX25" s="961"/>
      <c r="GY25" s="961"/>
      <c r="GZ25" s="961"/>
      <c r="HA25" s="961"/>
      <c r="HB25" s="961"/>
      <c r="HC25" s="961"/>
      <c r="HD25" s="961"/>
      <c r="HE25" s="961"/>
      <c r="HF25" s="961"/>
      <c r="HG25" s="961"/>
      <c r="HH25" s="961"/>
      <c r="HI25" s="961"/>
      <c r="HJ25" s="961"/>
      <c r="HK25" s="961"/>
      <c r="HL25" s="961"/>
      <c r="HM25" s="961"/>
      <c r="HN25" s="961"/>
      <c r="HO25" s="961"/>
      <c r="HP25" s="961"/>
      <c r="HQ25" s="961"/>
      <c r="HR25" s="1034"/>
      <c r="HS25" s="1034"/>
      <c r="HT25" s="961"/>
      <c r="HU25" s="961"/>
      <c r="HV25" s="1034"/>
      <c r="HW25" s="961"/>
      <c r="HX25" s="1027"/>
      <c r="HY25" s="1028"/>
      <c r="HZ25" s="964"/>
      <c r="IA25" s="964"/>
      <c r="IB25" s="964"/>
      <c r="IC25" s="964"/>
      <c r="ID25" s="964"/>
      <c r="IE25" s="965"/>
    </row>
    <row r="26" ht="24.0" customHeight="1" outlineLevel="1">
      <c r="A26" s="946"/>
      <c r="B26" s="947"/>
      <c r="C26" s="947"/>
      <c r="D26" s="947"/>
      <c r="E26" s="947"/>
      <c r="F26" s="947"/>
      <c r="G26" s="947"/>
      <c r="H26" s="947"/>
      <c r="I26" s="947"/>
      <c r="J26" s="947"/>
      <c r="K26" s="947"/>
      <c r="L26" s="947"/>
      <c r="M26" s="947"/>
      <c r="N26" s="947"/>
      <c r="O26" s="947"/>
      <c r="P26" s="947"/>
      <c r="Q26" s="947"/>
      <c r="R26" s="947"/>
      <c r="S26" s="947"/>
      <c r="T26" s="947"/>
      <c r="U26" s="948"/>
      <c r="V26" s="948"/>
      <c r="W26" s="955"/>
      <c r="X26" s="956"/>
      <c r="Y26" s="956"/>
      <c r="Z26" s="956"/>
      <c r="AA26" s="951"/>
      <c r="AB26" s="952"/>
      <c r="AC26" s="952"/>
      <c r="AD26" s="953"/>
      <c r="AE26" s="1023"/>
      <c r="AF26" s="1029"/>
      <c r="AG26" s="976"/>
      <c r="AH26" s="976"/>
      <c r="AI26" s="957"/>
      <c r="AJ26" s="957"/>
      <c r="AK26" s="958"/>
      <c r="AL26" s="987" t="s">
        <v>2712</v>
      </c>
      <c r="AM26" s="987" t="s">
        <v>2713</v>
      </c>
      <c r="AN26" s="712"/>
      <c r="AO26" s="712"/>
      <c r="AP26" s="712"/>
      <c r="AQ26" s="712"/>
      <c r="AR26" s="481"/>
      <c r="AS26" s="481"/>
      <c r="AT26" s="481"/>
      <c r="AU26" s="481"/>
      <c r="AV26" s="481"/>
      <c r="AW26" s="481"/>
      <c r="AX26" s="481"/>
      <c r="AY26" s="481"/>
      <c r="AZ26" s="481"/>
      <c r="BA26" s="481"/>
      <c r="BB26" s="481"/>
      <c r="BC26" s="481"/>
      <c r="BD26" s="481"/>
      <c r="BE26" s="481"/>
      <c r="BF26" s="481"/>
      <c r="BG26" s="481"/>
      <c r="BH26" s="481"/>
      <c r="BI26" s="481"/>
      <c r="BJ26" s="481"/>
      <c r="BK26" s="481"/>
      <c r="BL26" s="481"/>
      <c r="BM26" s="481"/>
      <c r="BN26" s="481"/>
      <c r="BO26" s="481"/>
      <c r="BP26" s="481"/>
      <c r="BQ26" s="481"/>
      <c r="BR26" s="481"/>
      <c r="BS26" s="481"/>
      <c r="BT26" s="481"/>
      <c r="BU26" s="481"/>
      <c r="BV26" s="481"/>
      <c r="BW26" s="481"/>
      <c r="BX26" s="481"/>
      <c r="BY26" s="481"/>
      <c r="BZ26" s="481"/>
      <c r="CA26" s="481"/>
      <c r="CB26" s="481"/>
      <c r="CC26" s="481"/>
      <c r="CD26" s="481"/>
      <c r="CE26" s="481"/>
      <c r="CF26" s="481"/>
      <c r="CG26" s="481"/>
      <c r="CH26" s="481"/>
      <c r="CI26" s="481"/>
      <c r="CJ26" s="481"/>
      <c r="CK26" s="481"/>
      <c r="CL26" s="481"/>
      <c r="CM26" s="481"/>
      <c r="CN26" s="481"/>
      <c r="CO26" s="481"/>
      <c r="CP26" s="481"/>
      <c r="CQ26" s="481"/>
      <c r="CR26" s="481"/>
      <c r="CS26" s="481"/>
      <c r="CT26" s="481"/>
      <c r="CU26" s="481"/>
      <c r="CV26" s="481"/>
      <c r="CW26" s="481"/>
      <c r="CX26" s="481"/>
      <c r="CY26" s="481"/>
      <c r="CZ26" s="481"/>
      <c r="DA26" s="481"/>
      <c r="DB26" s="481"/>
      <c r="DC26" s="481"/>
      <c r="DD26" s="481"/>
      <c r="DE26" s="481"/>
      <c r="DF26" s="481"/>
      <c r="DG26" s="481"/>
      <c r="DH26" s="481"/>
      <c r="DI26" s="481"/>
      <c r="DJ26" s="481"/>
      <c r="DK26" s="481"/>
      <c r="DL26" s="481"/>
      <c r="DM26" s="481"/>
      <c r="DN26" s="481"/>
      <c r="DO26" s="481"/>
      <c r="DP26" s="481"/>
      <c r="DQ26" s="481"/>
      <c r="DR26" s="481"/>
      <c r="DS26" s="481"/>
      <c r="DT26" s="481"/>
      <c r="DU26" s="481"/>
      <c r="DV26" s="481"/>
      <c r="DW26" s="481"/>
      <c r="DX26" s="481"/>
      <c r="DY26" s="481"/>
      <c r="DZ26" s="481"/>
      <c r="EA26" s="481"/>
      <c r="EB26" s="481"/>
      <c r="EC26" s="481"/>
      <c r="ED26" s="481"/>
      <c r="EE26" s="481"/>
      <c r="EF26" s="481"/>
      <c r="EG26" s="481"/>
      <c r="EH26" s="481"/>
      <c r="EI26" s="939"/>
      <c r="EJ26" s="939"/>
      <c r="EK26" s="939"/>
      <c r="EL26" s="939"/>
      <c r="EM26" s="939"/>
      <c r="EN26" s="939"/>
      <c r="EO26" s="939"/>
      <c r="EP26" s="939"/>
      <c r="EQ26" s="939"/>
      <c r="ER26" s="939"/>
      <c r="ES26" s="939"/>
      <c r="ET26" s="939"/>
      <c r="EU26" s="939"/>
      <c r="EV26" s="939"/>
      <c r="EW26" s="939"/>
      <c r="EX26" s="939"/>
      <c r="EY26" s="939"/>
      <c r="EZ26" s="939"/>
      <c r="FA26" s="939"/>
      <c r="FB26" s="939"/>
      <c r="FC26" s="939"/>
      <c r="FD26" s="939"/>
      <c r="FE26" s="939"/>
      <c r="FF26" s="939"/>
      <c r="FG26" s="939"/>
      <c r="FH26" s="939"/>
      <c r="FI26" s="939"/>
      <c r="FJ26" s="939"/>
      <c r="FK26" s="939"/>
      <c r="FL26" s="939"/>
      <c r="FM26" s="481"/>
      <c r="FN26" s="939"/>
      <c r="FO26" s="939"/>
      <c r="FP26" s="939"/>
      <c r="FQ26" s="939"/>
      <c r="FR26" s="939"/>
      <c r="FS26" s="939"/>
      <c r="FT26" s="939"/>
      <c r="FU26" s="939"/>
      <c r="FV26" s="939"/>
      <c r="FW26" s="939"/>
      <c r="FX26" s="939"/>
      <c r="FY26" s="939"/>
      <c r="FZ26" s="939"/>
      <c r="GA26" s="939"/>
      <c r="GB26" s="939"/>
      <c r="GC26" s="939"/>
      <c r="GD26" s="939"/>
      <c r="GE26" s="939"/>
      <c r="GF26" s="939"/>
      <c r="GG26" s="939"/>
      <c r="GH26" s="939"/>
      <c r="GI26" s="939"/>
      <c r="GJ26" s="939"/>
      <c r="GK26" s="939"/>
      <c r="GL26" s="939"/>
      <c r="GM26" s="939"/>
      <c r="GN26" s="939"/>
      <c r="GO26" s="939"/>
      <c r="GP26" s="939"/>
      <c r="GQ26" s="939"/>
      <c r="GR26" s="939"/>
      <c r="GS26" s="939"/>
      <c r="GT26" s="961"/>
      <c r="GU26" s="961"/>
      <c r="GV26" s="961"/>
      <c r="GW26" s="961"/>
      <c r="GX26" s="961"/>
      <c r="GY26" s="961"/>
      <c r="GZ26" s="961"/>
      <c r="HA26" s="961"/>
      <c r="HB26" s="961"/>
      <c r="HC26" s="961"/>
      <c r="HD26" s="961"/>
      <c r="HE26" s="961"/>
      <c r="HF26" s="961"/>
      <c r="HG26" s="961"/>
      <c r="HH26" s="961"/>
      <c r="HI26" s="961"/>
      <c r="HJ26" s="961"/>
      <c r="HK26" s="961"/>
      <c r="HL26" s="961"/>
      <c r="HM26" s="961"/>
      <c r="HN26" s="961"/>
      <c r="HO26" s="961"/>
      <c r="HP26" s="961"/>
      <c r="HQ26" s="961"/>
      <c r="HR26" s="961"/>
      <c r="HS26" s="961"/>
      <c r="HT26" s="961"/>
      <c r="HU26" s="961"/>
      <c r="HV26" s="961"/>
      <c r="HW26" s="961"/>
      <c r="HX26" s="1027"/>
      <c r="HY26" s="1028"/>
      <c r="HZ26" s="964"/>
      <c r="IA26" s="964"/>
      <c r="IB26" s="964"/>
      <c r="IC26" s="964"/>
      <c r="ID26" s="964"/>
      <c r="IE26" s="965"/>
    </row>
    <row r="27" ht="24.0" customHeight="1" outlineLevel="1">
      <c r="A27" s="946"/>
      <c r="B27" s="947"/>
      <c r="C27" s="947"/>
      <c r="D27" s="947"/>
      <c r="E27" s="947"/>
      <c r="F27" s="947"/>
      <c r="G27" s="947"/>
      <c r="H27" s="947"/>
      <c r="I27" s="947"/>
      <c r="J27" s="947"/>
      <c r="K27" s="947"/>
      <c r="L27" s="947"/>
      <c r="M27" s="947"/>
      <c r="N27" s="947"/>
      <c r="O27" s="947"/>
      <c r="P27" s="947"/>
      <c r="Q27" s="947"/>
      <c r="R27" s="947"/>
      <c r="S27" s="947"/>
      <c r="T27" s="947"/>
      <c r="U27" s="948"/>
      <c r="V27" s="989"/>
      <c r="W27" s="949"/>
      <c r="X27" s="956"/>
      <c r="Y27" s="956"/>
      <c r="Z27" s="956"/>
      <c r="AA27" s="990"/>
      <c r="AB27" s="1001"/>
      <c r="AC27" s="1001"/>
      <c r="AD27" s="1002"/>
      <c r="AE27" s="1023"/>
      <c r="AF27" s="1024" t="s">
        <v>2714</v>
      </c>
      <c r="AG27" s="950">
        <v>9000000.0</v>
      </c>
      <c r="AH27" s="976"/>
      <c r="AI27" s="957"/>
      <c r="AJ27" s="957"/>
      <c r="AK27" s="958"/>
      <c r="AL27" s="994" t="s">
        <v>2715</v>
      </c>
      <c r="AM27" s="994" t="s">
        <v>2716</v>
      </c>
      <c r="AN27" s="1035" t="s">
        <v>1368</v>
      </c>
      <c r="AO27" s="936"/>
      <c r="AP27" s="937" t="s">
        <v>2652</v>
      </c>
      <c r="AQ27" s="1036" t="s">
        <v>2653</v>
      </c>
      <c r="AR27" s="481"/>
      <c r="AS27" s="481"/>
      <c r="AT27" s="481"/>
      <c r="AU27" s="481"/>
      <c r="AV27" s="481"/>
      <c r="AW27" s="481"/>
      <c r="AX27" s="481"/>
      <c r="AY27" s="481"/>
      <c r="AZ27" s="481"/>
      <c r="BA27" s="481"/>
      <c r="BB27" s="481"/>
      <c r="BC27" s="481"/>
      <c r="BD27" s="481"/>
      <c r="BE27" s="481"/>
      <c r="BF27" s="481"/>
      <c r="BG27" s="481"/>
      <c r="BH27" s="481"/>
      <c r="BI27" s="481"/>
      <c r="BJ27" s="481"/>
      <c r="BK27" s="481"/>
      <c r="BL27" s="481"/>
      <c r="BM27" s="481"/>
      <c r="BN27" s="481"/>
      <c r="BO27" s="481"/>
      <c r="BP27" s="481"/>
      <c r="BQ27" s="481"/>
      <c r="BR27" s="481"/>
      <c r="BS27" s="481"/>
      <c r="BT27" s="481"/>
      <c r="BU27" s="481"/>
      <c r="BV27" s="481"/>
      <c r="BW27" s="481"/>
      <c r="BX27" s="481"/>
      <c r="BY27" s="481"/>
      <c r="BZ27" s="481"/>
      <c r="CA27" s="481"/>
      <c r="CB27" s="481"/>
      <c r="CC27" s="481"/>
      <c r="CD27" s="481"/>
      <c r="CE27" s="481"/>
      <c r="CF27" s="481"/>
      <c r="CG27" s="481"/>
      <c r="CH27" s="481"/>
      <c r="CI27" s="481"/>
      <c r="CJ27" s="481"/>
      <c r="CK27" s="481"/>
      <c r="CL27" s="481"/>
      <c r="CM27" s="481"/>
      <c r="CN27" s="481"/>
      <c r="CO27" s="481"/>
      <c r="CP27" s="481"/>
      <c r="CQ27" s="481"/>
      <c r="CR27" s="481"/>
      <c r="CS27" s="481"/>
      <c r="CT27" s="481"/>
      <c r="CU27" s="481"/>
      <c r="CV27" s="481"/>
      <c r="CW27" s="481"/>
      <c r="CX27" s="481"/>
      <c r="CY27" s="481"/>
      <c r="CZ27" s="481"/>
      <c r="DA27" s="481"/>
      <c r="DB27" s="481"/>
      <c r="DC27" s="481"/>
      <c r="DD27" s="481"/>
      <c r="DE27" s="481"/>
      <c r="DF27" s="481"/>
      <c r="DG27" s="481"/>
      <c r="DH27" s="481"/>
      <c r="DI27" s="481"/>
      <c r="DJ27" s="481"/>
      <c r="DK27" s="481"/>
      <c r="DL27" s="481"/>
      <c r="DM27" s="481"/>
      <c r="DN27" s="481"/>
      <c r="DO27" s="481"/>
      <c r="DP27" s="481"/>
      <c r="DQ27" s="481"/>
      <c r="DR27" s="481"/>
      <c r="DS27" s="481"/>
      <c r="DT27" s="481"/>
      <c r="DU27" s="481"/>
      <c r="DV27" s="481"/>
      <c r="DW27" s="481"/>
      <c r="DX27" s="481"/>
      <c r="DY27" s="996"/>
      <c r="DZ27" s="996"/>
      <c r="EA27" s="996"/>
      <c r="EB27" s="996"/>
      <c r="EC27" s="996"/>
      <c r="ED27" s="481"/>
      <c r="EE27" s="481"/>
      <c r="EF27" s="996"/>
      <c r="EG27" s="996"/>
      <c r="EH27" s="481"/>
      <c r="EI27" s="998"/>
      <c r="EJ27" s="998"/>
      <c r="EK27" s="998"/>
      <c r="EL27" s="939"/>
      <c r="EM27" s="939"/>
      <c r="EN27" s="998"/>
      <c r="EO27" s="998"/>
      <c r="EP27" s="998"/>
      <c r="EQ27" s="998"/>
      <c r="ER27" s="998"/>
      <c r="ES27" s="939"/>
      <c r="ET27" s="939"/>
      <c r="EU27" s="998"/>
      <c r="EV27" s="939"/>
      <c r="EW27" s="939"/>
      <c r="EX27" s="939"/>
      <c r="EY27" s="939"/>
      <c r="EZ27" s="939"/>
      <c r="FA27" s="939"/>
      <c r="FB27" s="939"/>
      <c r="FC27" s="939"/>
      <c r="FD27" s="939"/>
      <c r="FE27" s="939"/>
      <c r="FF27" s="939"/>
      <c r="FG27" s="939"/>
      <c r="FH27" s="939"/>
      <c r="FI27" s="939"/>
      <c r="FJ27" s="939"/>
      <c r="FK27" s="939"/>
      <c r="FL27" s="939"/>
      <c r="FM27" s="481"/>
      <c r="FN27" s="939"/>
      <c r="FO27" s="939"/>
      <c r="FP27" s="939"/>
      <c r="FQ27" s="939"/>
      <c r="FR27" s="939"/>
      <c r="FS27" s="939"/>
      <c r="FT27" s="939"/>
      <c r="FU27" s="939"/>
      <c r="FV27" s="939"/>
      <c r="FW27" s="939"/>
      <c r="FX27" s="939"/>
      <c r="FY27" s="939"/>
      <c r="FZ27" s="939"/>
      <c r="GA27" s="939"/>
      <c r="GB27" s="939"/>
      <c r="GC27" s="939"/>
      <c r="GD27" s="939"/>
      <c r="GE27" s="939"/>
      <c r="GF27" s="939"/>
      <c r="GG27" s="939"/>
      <c r="GH27" s="939"/>
      <c r="GI27" s="939"/>
      <c r="GJ27" s="939"/>
      <c r="GK27" s="939"/>
      <c r="GL27" s="939"/>
      <c r="GM27" s="939"/>
      <c r="GN27" s="939"/>
      <c r="GO27" s="939"/>
      <c r="GP27" s="939"/>
      <c r="GQ27" s="939"/>
      <c r="GR27" s="939"/>
      <c r="GS27" s="939"/>
      <c r="GT27" s="961"/>
      <c r="GU27" s="961"/>
      <c r="GV27" s="961"/>
      <c r="GW27" s="961"/>
      <c r="GX27" s="961"/>
      <c r="GY27" s="961"/>
      <c r="GZ27" s="961"/>
      <c r="HA27" s="961"/>
      <c r="HB27" s="961"/>
      <c r="HC27" s="961"/>
      <c r="HD27" s="961"/>
      <c r="HE27" s="961"/>
      <c r="HF27" s="961"/>
      <c r="HG27" s="961"/>
      <c r="HH27" s="961"/>
      <c r="HI27" s="961"/>
      <c r="HJ27" s="961"/>
      <c r="HK27" s="961"/>
      <c r="HL27" s="961"/>
      <c r="HM27" s="961"/>
      <c r="HN27" s="961"/>
      <c r="HO27" s="961"/>
      <c r="HP27" s="961"/>
      <c r="HQ27" s="961"/>
      <c r="HR27" s="961"/>
      <c r="HS27" s="961"/>
      <c r="HT27" s="961"/>
      <c r="HU27" s="961"/>
      <c r="HV27" s="961"/>
      <c r="HW27" s="961"/>
      <c r="HX27" s="1027"/>
      <c r="HY27" s="1028"/>
      <c r="HZ27" s="964"/>
      <c r="IA27" s="964"/>
      <c r="IB27" s="964"/>
      <c r="IC27" s="964"/>
      <c r="ID27" s="964"/>
      <c r="IE27" s="965"/>
    </row>
    <row r="28" ht="24.0" customHeight="1" outlineLevel="1">
      <c r="A28" s="946"/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8"/>
      <c r="V28" s="989"/>
      <c r="W28" s="949"/>
      <c r="X28" s="956"/>
      <c r="Y28" s="956"/>
      <c r="Z28" s="956"/>
      <c r="AA28" s="990"/>
      <c r="AB28" s="1001"/>
      <c r="AC28" s="1001"/>
      <c r="AD28" s="1002"/>
      <c r="AE28" s="1023"/>
      <c r="AF28" s="1024"/>
      <c r="AG28" s="950"/>
      <c r="AH28" s="976"/>
      <c r="AI28" s="957"/>
      <c r="AJ28" s="957"/>
      <c r="AK28" s="958"/>
      <c r="AL28" s="999" t="s">
        <v>2717</v>
      </c>
      <c r="AM28" s="999" t="s">
        <v>2718</v>
      </c>
      <c r="AN28" s="712"/>
      <c r="AO28" s="712"/>
      <c r="AP28" s="712"/>
      <c r="AQ28" s="712"/>
      <c r="AR28" s="481"/>
      <c r="AS28" s="481"/>
      <c r="AT28" s="481"/>
      <c r="AU28" s="481"/>
      <c r="AV28" s="481"/>
      <c r="AW28" s="481"/>
      <c r="AX28" s="481"/>
      <c r="AY28" s="481"/>
      <c r="AZ28" s="481"/>
      <c r="BA28" s="481"/>
      <c r="BB28" s="481"/>
      <c r="BC28" s="481"/>
      <c r="BD28" s="481"/>
      <c r="BE28" s="481"/>
      <c r="BF28" s="481"/>
      <c r="BG28" s="481"/>
      <c r="BH28" s="481"/>
      <c r="BI28" s="481"/>
      <c r="BJ28" s="481"/>
      <c r="BK28" s="481"/>
      <c r="BL28" s="481"/>
      <c r="BM28" s="481"/>
      <c r="BN28" s="481"/>
      <c r="BO28" s="481"/>
      <c r="BP28" s="481"/>
      <c r="BQ28" s="481"/>
      <c r="BR28" s="481"/>
      <c r="BS28" s="481"/>
      <c r="BT28" s="481"/>
      <c r="BU28" s="481"/>
      <c r="BV28" s="481"/>
      <c r="BW28" s="481"/>
      <c r="BX28" s="481"/>
      <c r="BY28" s="481"/>
      <c r="BZ28" s="481"/>
      <c r="CA28" s="481"/>
      <c r="CB28" s="481"/>
      <c r="CC28" s="481"/>
      <c r="CD28" s="481"/>
      <c r="CE28" s="481"/>
      <c r="CF28" s="481"/>
      <c r="CG28" s="481"/>
      <c r="CH28" s="481"/>
      <c r="CI28" s="481"/>
      <c r="CJ28" s="481"/>
      <c r="CK28" s="481"/>
      <c r="CL28" s="481"/>
      <c r="CM28" s="481"/>
      <c r="CN28" s="481"/>
      <c r="CO28" s="481"/>
      <c r="CP28" s="481"/>
      <c r="CQ28" s="481"/>
      <c r="CR28" s="481"/>
      <c r="CS28" s="481"/>
      <c r="CT28" s="481"/>
      <c r="CU28" s="481"/>
      <c r="CV28" s="481"/>
      <c r="CW28" s="481"/>
      <c r="CX28" s="481"/>
      <c r="CY28" s="481"/>
      <c r="CZ28" s="481"/>
      <c r="DA28" s="481"/>
      <c r="DB28" s="481"/>
      <c r="DC28" s="481"/>
      <c r="DD28" s="481"/>
      <c r="DE28" s="481"/>
      <c r="DF28" s="481"/>
      <c r="DG28" s="481"/>
      <c r="DH28" s="481"/>
      <c r="DI28" s="481"/>
      <c r="DJ28" s="481"/>
      <c r="DK28" s="481"/>
      <c r="DL28" s="481"/>
      <c r="DM28" s="481"/>
      <c r="DN28" s="481"/>
      <c r="DO28" s="481"/>
      <c r="DP28" s="481"/>
      <c r="DQ28" s="481"/>
      <c r="DR28" s="481"/>
      <c r="DS28" s="481"/>
      <c r="DT28" s="481"/>
      <c r="DU28" s="481"/>
      <c r="DV28" s="481"/>
      <c r="DW28" s="481"/>
      <c r="DX28" s="481"/>
      <c r="DY28" s="1000"/>
      <c r="DZ28" s="1000"/>
      <c r="EA28" s="1000"/>
      <c r="EB28" s="1000"/>
      <c r="EC28" s="1000"/>
      <c r="ED28" s="481"/>
      <c r="EE28" s="481"/>
      <c r="EF28" s="1000"/>
      <c r="EG28" s="1000"/>
      <c r="EH28" s="481"/>
      <c r="EI28" s="1000"/>
      <c r="EJ28" s="1000"/>
      <c r="EK28" s="1000"/>
      <c r="EL28" s="939"/>
      <c r="EM28" s="939"/>
      <c r="EN28" s="1000"/>
      <c r="EO28" s="1000"/>
      <c r="EP28" s="1000"/>
      <c r="EQ28" s="1000"/>
      <c r="ER28" s="1000"/>
      <c r="ES28" s="939"/>
      <c r="ET28" s="939"/>
      <c r="EU28" s="1000"/>
      <c r="EV28" s="939"/>
      <c r="EW28" s="939"/>
      <c r="EX28" s="939"/>
      <c r="EY28" s="939"/>
      <c r="EZ28" s="939"/>
      <c r="FA28" s="939"/>
      <c r="FB28" s="939"/>
      <c r="FC28" s="939"/>
      <c r="FD28" s="939"/>
      <c r="FE28" s="939"/>
      <c r="FF28" s="939"/>
      <c r="FG28" s="939"/>
      <c r="FH28" s="939"/>
      <c r="FI28" s="939"/>
      <c r="FJ28" s="939"/>
      <c r="FK28" s="939"/>
      <c r="FL28" s="939"/>
      <c r="FM28" s="481"/>
      <c r="FN28" s="939"/>
      <c r="FO28" s="939"/>
      <c r="FP28" s="939"/>
      <c r="FQ28" s="939"/>
      <c r="FR28" s="939"/>
      <c r="FS28" s="939"/>
      <c r="FT28" s="939"/>
      <c r="FU28" s="939"/>
      <c r="FV28" s="939"/>
      <c r="FW28" s="939"/>
      <c r="FX28" s="939"/>
      <c r="FY28" s="939"/>
      <c r="FZ28" s="939"/>
      <c r="GA28" s="939"/>
      <c r="GB28" s="939"/>
      <c r="GC28" s="939"/>
      <c r="GD28" s="939"/>
      <c r="GE28" s="939"/>
      <c r="GF28" s="939"/>
      <c r="GG28" s="939"/>
      <c r="GH28" s="939"/>
      <c r="GI28" s="939"/>
      <c r="GJ28" s="939"/>
      <c r="GK28" s="939"/>
      <c r="GL28" s="939"/>
      <c r="GM28" s="939"/>
      <c r="GN28" s="939"/>
      <c r="GO28" s="939"/>
      <c r="GP28" s="939"/>
      <c r="GQ28" s="939"/>
      <c r="GR28" s="939"/>
      <c r="GS28" s="939"/>
      <c r="GT28" s="961"/>
      <c r="GU28" s="961"/>
      <c r="GV28" s="961"/>
      <c r="GW28" s="961"/>
      <c r="GX28" s="961"/>
      <c r="GY28" s="961"/>
      <c r="GZ28" s="961"/>
      <c r="HA28" s="961"/>
      <c r="HB28" s="961"/>
      <c r="HC28" s="961"/>
      <c r="HD28" s="961"/>
      <c r="HE28" s="961"/>
      <c r="HF28" s="961"/>
      <c r="HG28" s="961"/>
      <c r="HH28" s="961"/>
      <c r="HI28" s="961"/>
      <c r="HJ28" s="961"/>
      <c r="HK28" s="961"/>
      <c r="HL28" s="961"/>
      <c r="HM28" s="961"/>
      <c r="HN28" s="961"/>
      <c r="HO28" s="961"/>
      <c r="HP28" s="961"/>
      <c r="HQ28" s="961"/>
      <c r="HR28" s="961"/>
      <c r="HS28" s="961"/>
      <c r="HT28" s="961"/>
      <c r="HU28" s="961"/>
      <c r="HV28" s="961"/>
      <c r="HW28" s="961"/>
      <c r="HX28" s="1027"/>
      <c r="HY28" s="1028"/>
      <c r="HZ28" s="964"/>
      <c r="IA28" s="964"/>
      <c r="IB28" s="964"/>
      <c r="IC28" s="964"/>
      <c r="ID28" s="964"/>
      <c r="IE28" s="965"/>
    </row>
    <row r="29" ht="24.0" customHeight="1" outlineLevel="1">
      <c r="A29" s="946"/>
      <c r="B29" s="947"/>
      <c r="C29" s="947"/>
      <c r="D29" s="947"/>
      <c r="E29" s="947"/>
      <c r="F29" s="947"/>
      <c r="G29" s="947"/>
      <c r="H29" s="947"/>
      <c r="I29" s="947"/>
      <c r="J29" s="947"/>
      <c r="K29" s="947"/>
      <c r="L29" s="947"/>
      <c r="M29" s="947"/>
      <c r="N29" s="947"/>
      <c r="O29" s="947"/>
      <c r="P29" s="947"/>
      <c r="Q29" s="947"/>
      <c r="R29" s="947"/>
      <c r="S29" s="947"/>
      <c r="T29" s="947"/>
      <c r="U29" s="948"/>
      <c r="V29" s="989"/>
      <c r="W29" s="949"/>
      <c r="X29" s="956"/>
      <c r="Y29" s="956"/>
      <c r="Z29" s="956"/>
      <c r="AA29" s="990"/>
      <c r="AB29" s="1001"/>
      <c r="AC29" s="1001"/>
      <c r="AD29" s="1002"/>
      <c r="AE29" s="1023"/>
      <c r="AF29" s="1024" t="s">
        <v>2719</v>
      </c>
      <c r="AG29" s="950">
        <v>4000000.0</v>
      </c>
      <c r="AH29" s="976"/>
      <c r="AI29" s="957"/>
      <c r="AJ29" s="957"/>
      <c r="AK29" s="958"/>
      <c r="AL29" s="994" t="s">
        <v>2720</v>
      </c>
      <c r="AM29" s="994" t="s">
        <v>2721</v>
      </c>
      <c r="AN29" s="936" t="s">
        <v>2722</v>
      </c>
      <c r="AO29" s="936"/>
      <c r="AP29" s="937" t="s">
        <v>2652</v>
      </c>
      <c r="AQ29" s="995" t="s">
        <v>2624</v>
      </c>
      <c r="AR29" s="481"/>
      <c r="AS29" s="481"/>
      <c r="AT29" s="481"/>
      <c r="AU29" s="481"/>
      <c r="AV29" s="481"/>
      <c r="AW29" s="481"/>
      <c r="AX29" s="481"/>
      <c r="AY29" s="481"/>
      <c r="AZ29" s="481"/>
      <c r="BA29" s="481"/>
      <c r="BB29" s="481"/>
      <c r="BC29" s="481"/>
      <c r="BD29" s="481"/>
      <c r="BE29" s="481"/>
      <c r="BF29" s="481"/>
      <c r="BG29" s="481"/>
      <c r="BH29" s="481"/>
      <c r="BI29" s="481"/>
      <c r="BJ29" s="481"/>
      <c r="BK29" s="481"/>
      <c r="BL29" s="481"/>
      <c r="BM29" s="481"/>
      <c r="BN29" s="481"/>
      <c r="BO29" s="481"/>
      <c r="BP29" s="481"/>
      <c r="BQ29" s="481"/>
      <c r="BR29" s="481"/>
      <c r="BS29" s="481"/>
      <c r="BT29" s="481"/>
      <c r="BU29" s="481"/>
      <c r="BV29" s="481"/>
      <c r="BW29" s="481"/>
      <c r="BX29" s="481"/>
      <c r="BY29" s="481"/>
      <c r="BZ29" s="481"/>
      <c r="CA29" s="481"/>
      <c r="CB29" s="481"/>
      <c r="CC29" s="481"/>
      <c r="CD29" s="481"/>
      <c r="CE29" s="481"/>
      <c r="CF29" s="481"/>
      <c r="CG29" s="481"/>
      <c r="CH29" s="481"/>
      <c r="CI29" s="481"/>
      <c r="CJ29" s="481"/>
      <c r="CK29" s="481"/>
      <c r="CL29" s="481"/>
      <c r="CM29" s="481"/>
      <c r="CN29" s="481"/>
      <c r="CO29" s="481"/>
      <c r="CP29" s="481"/>
      <c r="CQ29" s="481"/>
      <c r="CR29" s="481"/>
      <c r="CS29" s="481"/>
      <c r="CT29" s="481"/>
      <c r="CU29" s="481"/>
      <c r="CV29" s="481"/>
      <c r="CW29" s="481"/>
      <c r="CX29" s="481"/>
      <c r="CY29" s="481"/>
      <c r="CZ29" s="481"/>
      <c r="DA29" s="481"/>
      <c r="DB29" s="481"/>
      <c r="DC29" s="481"/>
      <c r="DD29" s="481"/>
      <c r="DE29" s="481"/>
      <c r="DF29" s="481"/>
      <c r="DG29" s="481"/>
      <c r="DH29" s="481"/>
      <c r="DI29" s="481"/>
      <c r="DJ29" s="481"/>
      <c r="DK29" s="481"/>
      <c r="DL29" s="481"/>
      <c r="DM29" s="481"/>
      <c r="DN29" s="481"/>
      <c r="DO29" s="481"/>
      <c r="DP29" s="481"/>
      <c r="DQ29" s="481"/>
      <c r="DR29" s="481"/>
      <c r="DS29" s="481"/>
      <c r="DT29" s="481"/>
      <c r="DU29" s="481"/>
      <c r="DV29" s="481"/>
      <c r="DW29" s="481"/>
      <c r="DX29" s="481"/>
      <c r="DY29" s="996"/>
      <c r="DZ29" s="996"/>
      <c r="EA29" s="996"/>
      <c r="EB29" s="996"/>
      <c r="EC29" s="996"/>
      <c r="ED29" s="481"/>
      <c r="EE29" s="481"/>
      <c r="EF29" s="996"/>
      <c r="EG29" s="996"/>
      <c r="EH29" s="481"/>
      <c r="EI29" s="996"/>
      <c r="EJ29" s="996"/>
      <c r="EK29" s="996"/>
      <c r="EL29" s="939"/>
      <c r="EM29" s="939"/>
      <c r="EN29" s="996"/>
      <c r="EO29" s="996"/>
      <c r="EP29" s="996"/>
      <c r="EQ29" s="996"/>
      <c r="ER29" s="996"/>
      <c r="ES29" s="939"/>
      <c r="ET29" s="939"/>
      <c r="EU29" s="996"/>
      <c r="EV29" s="939"/>
      <c r="EW29" s="939"/>
      <c r="EX29" s="939"/>
      <c r="EY29" s="939"/>
      <c r="EZ29" s="939"/>
      <c r="FA29" s="939"/>
      <c r="FB29" s="939"/>
      <c r="FC29" s="939"/>
      <c r="FD29" s="939"/>
      <c r="FE29" s="939"/>
      <c r="FF29" s="939"/>
      <c r="FG29" s="939"/>
      <c r="FH29" s="939"/>
      <c r="FI29" s="939"/>
      <c r="FJ29" s="939"/>
      <c r="FK29" s="939"/>
      <c r="FL29" s="939"/>
      <c r="FM29" s="481"/>
      <c r="FN29" s="939"/>
      <c r="FO29" s="939"/>
      <c r="FP29" s="939"/>
      <c r="FQ29" s="939"/>
      <c r="FR29" s="939"/>
      <c r="FS29" s="939"/>
      <c r="FT29" s="939"/>
      <c r="FU29" s="939"/>
      <c r="FV29" s="939"/>
      <c r="FW29" s="939"/>
      <c r="FX29" s="939"/>
      <c r="FY29" s="939"/>
      <c r="FZ29" s="939"/>
      <c r="GA29" s="939"/>
      <c r="GB29" s="939"/>
      <c r="GC29" s="939"/>
      <c r="GD29" s="939"/>
      <c r="GE29" s="939"/>
      <c r="GF29" s="939"/>
      <c r="GG29" s="939"/>
      <c r="GH29" s="939"/>
      <c r="GI29" s="939"/>
      <c r="GJ29" s="939"/>
      <c r="GK29" s="939"/>
      <c r="GL29" s="939"/>
      <c r="GM29" s="939"/>
      <c r="GN29" s="939"/>
      <c r="GO29" s="939"/>
      <c r="GP29" s="939"/>
      <c r="GQ29" s="939"/>
      <c r="GR29" s="939"/>
      <c r="GS29" s="939"/>
      <c r="GT29" s="961"/>
      <c r="GU29" s="961"/>
      <c r="GV29" s="961"/>
      <c r="GW29" s="961"/>
      <c r="GX29" s="961"/>
      <c r="GY29" s="961"/>
      <c r="GZ29" s="961"/>
      <c r="HA29" s="961"/>
      <c r="HB29" s="961"/>
      <c r="HC29" s="961"/>
      <c r="HD29" s="961"/>
      <c r="HE29" s="961"/>
      <c r="HF29" s="961"/>
      <c r="HG29" s="961"/>
      <c r="HH29" s="961"/>
      <c r="HI29" s="961"/>
      <c r="HJ29" s="961"/>
      <c r="HK29" s="961"/>
      <c r="HL29" s="961"/>
      <c r="HM29" s="961"/>
      <c r="HN29" s="961"/>
      <c r="HO29" s="961"/>
      <c r="HP29" s="961"/>
      <c r="HQ29" s="961"/>
      <c r="HR29" s="961"/>
      <c r="HS29" s="961"/>
      <c r="HT29" s="961"/>
      <c r="HU29" s="961"/>
      <c r="HV29" s="961"/>
      <c r="HW29" s="961"/>
      <c r="HX29" s="1027"/>
      <c r="HY29" s="1028"/>
      <c r="HZ29" s="964"/>
      <c r="IA29" s="964"/>
      <c r="IB29" s="964"/>
      <c r="IC29" s="964"/>
      <c r="ID29" s="964"/>
      <c r="IE29" s="965"/>
    </row>
    <row r="30" ht="24.0" customHeight="1" outlineLevel="1">
      <c r="A30" s="946"/>
      <c r="B30" s="947"/>
      <c r="C30" s="947"/>
      <c r="D30" s="947"/>
      <c r="E30" s="947"/>
      <c r="F30" s="947"/>
      <c r="G30" s="947"/>
      <c r="H30" s="947"/>
      <c r="I30" s="947"/>
      <c r="J30" s="947"/>
      <c r="K30" s="947"/>
      <c r="L30" s="947"/>
      <c r="M30" s="947"/>
      <c r="N30" s="947"/>
      <c r="O30" s="947"/>
      <c r="P30" s="947"/>
      <c r="Q30" s="947"/>
      <c r="R30" s="947"/>
      <c r="S30" s="947"/>
      <c r="T30" s="947"/>
      <c r="U30" s="948"/>
      <c r="V30" s="989"/>
      <c r="W30" s="949"/>
      <c r="X30" s="956"/>
      <c r="Y30" s="956"/>
      <c r="Z30" s="956"/>
      <c r="AA30" s="990"/>
      <c r="AB30" s="1001"/>
      <c r="AC30" s="1001"/>
      <c r="AD30" s="1002"/>
      <c r="AE30" s="1023"/>
      <c r="AF30" s="1024"/>
      <c r="AG30" s="950"/>
      <c r="AH30" s="976"/>
      <c r="AI30" s="957"/>
      <c r="AJ30" s="957"/>
      <c r="AK30" s="958"/>
      <c r="AL30" s="999" t="s">
        <v>2723</v>
      </c>
      <c r="AM30" s="999" t="s">
        <v>2724</v>
      </c>
      <c r="AN30" s="712"/>
      <c r="AO30" s="712"/>
      <c r="AP30" s="712"/>
      <c r="AQ30" s="712"/>
      <c r="AR30" s="481"/>
      <c r="AS30" s="481"/>
      <c r="AT30" s="481"/>
      <c r="AU30" s="481"/>
      <c r="AV30" s="481"/>
      <c r="AW30" s="481"/>
      <c r="AX30" s="481"/>
      <c r="AY30" s="481"/>
      <c r="AZ30" s="481"/>
      <c r="BA30" s="481"/>
      <c r="BB30" s="481"/>
      <c r="BC30" s="481"/>
      <c r="BD30" s="481"/>
      <c r="BE30" s="481"/>
      <c r="BF30" s="481"/>
      <c r="BG30" s="481"/>
      <c r="BH30" s="481"/>
      <c r="BI30" s="481"/>
      <c r="BJ30" s="481"/>
      <c r="BK30" s="481"/>
      <c r="BL30" s="481"/>
      <c r="BM30" s="481"/>
      <c r="BN30" s="481"/>
      <c r="BO30" s="481"/>
      <c r="BP30" s="481"/>
      <c r="BQ30" s="481"/>
      <c r="BR30" s="481"/>
      <c r="BS30" s="481"/>
      <c r="BT30" s="481"/>
      <c r="BU30" s="481"/>
      <c r="BV30" s="481"/>
      <c r="BW30" s="481"/>
      <c r="BX30" s="481"/>
      <c r="BY30" s="481"/>
      <c r="BZ30" s="481"/>
      <c r="CA30" s="481"/>
      <c r="CB30" s="481"/>
      <c r="CC30" s="481"/>
      <c r="CD30" s="481"/>
      <c r="CE30" s="481"/>
      <c r="CF30" s="481"/>
      <c r="CG30" s="481"/>
      <c r="CH30" s="481"/>
      <c r="CI30" s="481"/>
      <c r="CJ30" s="481"/>
      <c r="CK30" s="481"/>
      <c r="CL30" s="481"/>
      <c r="CM30" s="481"/>
      <c r="CN30" s="481"/>
      <c r="CO30" s="481"/>
      <c r="CP30" s="481"/>
      <c r="CQ30" s="481"/>
      <c r="CR30" s="481"/>
      <c r="CS30" s="481"/>
      <c r="CT30" s="481"/>
      <c r="CU30" s="481"/>
      <c r="CV30" s="481"/>
      <c r="CW30" s="481"/>
      <c r="CX30" s="481"/>
      <c r="CY30" s="481"/>
      <c r="CZ30" s="481"/>
      <c r="DA30" s="481"/>
      <c r="DB30" s="481"/>
      <c r="DC30" s="481"/>
      <c r="DD30" s="481"/>
      <c r="DE30" s="481"/>
      <c r="DF30" s="481"/>
      <c r="DG30" s="481"/>
      <c r="DH30" s="481"/>
      <c r="DI30" s="481"/>
      <c r="DJ30" s="481"/>
      <c r="DK30" s="481"/>
      <c r="DL30" s="481"/>
      <c r="DM30" s="481"/>
      <c r="DN30" s="481"/>
      <c r="DO30" s="481"/>
      <c r="DP30" s="481"/>
      <c r="DQ30" s="481"/>
      <c r="DR30" s="481"/>
      <c r="DS30" s="481"/>
      <c r="DT30" s="481"/>
      <c r="DU30" s="481"/>
      <c r="DV30" s="481"/>
      <c r="DW30" s="481"/>
      <c r="DX30" s="481"/>
      <c r="DY30" s="1000"/>
      <c r="DZ30" s="1000"/>
      <c r="EA30" s="1000"/>
      <c r="EB30" s="1000"/>
      <c r="EC30" s="1000"/>
      <c r="ED30" s="481"/>
      <c r="EE30" s="481"/>
      <c r="EF30" s="1000"/>
      <c r="EG30" s="1000"/>
      <c r="EH30" s="481"/>
      <c r="EI30" s="1000"/>
      <c r="EJ30" s="1000"/>
      <c r="EK30" s="1000"/>
      <c r="EL30" s="939"/>
      <c r="EM30" s="939"/>
      <c r="EN30" s="1000"/>
      <c r="EO30" s="1000"/>
      <c r="EP30" s="1000"/>
      <c r="EQ30" s="1000"/>
      <c r="ER30" s="1000"/>
      <c r="ES30" s="939"/>
      <c r="ET30" s="939"/>
      <c r="EU30" s="1000"/>
      <c r="EV30" s="939"/>
      <c r="EW30" s="939"/>
      <c r="EX30" s="939"/>
      <c r="EY30" s="939"/>
      <c r="EZ30" s="939"/>
      <c r="FA30" s="939"/>
      <c r="FB30" s="939"/>
      <c r="FC30" s="939"/>
      <c r="FD30" s="939"/>
      <c r="FE30" s="939"/>
      <c r="FF30" s="939"/>
      <c r="FG30" s="939"/>
      <c r="FH30" s="939"/>
      <c r="FI30" s="939"/>
      <c r="FJ30" s="939"/>
      <c r="FK30" s="939"/>
      <c r="FL30" s="939"/>
      <c r="FM30" s="481"/>
      <c r="FN30" s="939"/>
      <c r="FO30" s="939"/>
      <c r="FP30" s="939"/>
      <c r="FQ30" s="939"/>
      <c r="FR30" s="939"/>
      <c r="FS30" s="939"/>
      <c r="FT30" s="939"/>
      <c r="FU30" s="939"/>
      <c r="FV30" s="939"/>
      <c r="FW30" s="939"/>
      <c r="FX30" s="939"/>
      <c r="FY30" s="939"/>
      <c r="FZ30" s="939"/>
      <c r="GA30" s="939"/>
      <c r="GB30" s="939"/>
      <c r="GC30" s="939"/>
      <c r="GD30" s="939"/>
      <c r="GE30" s="939"/>
      <c r="GF30" s="939"/>
      <c r="GG30" s="939"/>
      <c r="GH30" s="939"/>
      <c r="GI30" s="939"/>
      <c r="GJ30" s="939"/>
      <c r="GK30" s="939"/>
      <c r="GL30" s="939"/>
      <c r="GM30" s="939"/>
      <c r="GN30" s="939"/>
      <c r="GO30" s="939"/>
      <c r="GP30" s="939"/>
      <c r="GQ30" s="939"/>
      <c r="GR30" s="939"/>
      <c r="GS30" s="939"/>
      <c r="GT30" s="961"/>
      <c r="GU30" s="961"/>
      <c r="GV30" s="961"/>
      <c r="GW30" s="961"/>
      <c r="GX30" s="961"/>
      <c r="GY30" s="961"/>
      <c r="GZ30" s="961"/>
      <c r="HA30" s="961"/>
      <c r="HB30" s="961"/>
      <c r="HC30" s="961"/>
      <c r="HD30" s="961"/>
      <c r="HE30" s="961"/>
      <c r="HF30" s="961"/>
      <c r="HG30" s="961"/>
      <c r="HH30" s="961"/>
      <c r="HI30" s="961"/>
      <c r="HJ30" s="961"/>
      <c r="HK30" s="961"/>
      <c r="HL30" s="961"/>
      <c r="HM30" s="961"/>
      <c r="HN30" s="961"/>
      <c r="HO30" s="961"/>
      <c r="HP30" s="961"/>
      <c r="HQ30" s="961"/>
      <c r="HR30" s="961"/>
      <c r="HS30" s="961"/>
      <c r="HT30" s="961"/>
      <c r="HU30" s="961"/>
      <c r="HV30" s="961"/>
      <c r="HW30" s="961"/>
      <c r="HX30" s="1027"/>
      <c r="HY30" s="1028"/>
      <c r="HZ30" s="964"/>
      <c r="IA30" s="964"/>
      <c r="IB30" s="964"/>
      <c r="IC30" s="964"/>
      <c r="ID30" s="964"/>
      <c r="IE30" s="965"/>
    </row>
    <row r="31" ht="24.0" customHeight="1" outlineLevel="1">
      <c r="A31" s="946"/>
      <c r="B31" s="947"/>
      <c r="C31" s="947"/>
      <c r="D31" s="947"/>
      <c r="E31" s="947"/>
      <c r="F31" s="947"/>
      <c r="G31" s="947"/>
      <c r="H31" s="947"/>
      <c r="I31" s="947"/>
      <c r="J31" s="947"/>
      <c r="K31" s="947"/>
      <c r="L31" s="947"/>
      <c r="M31" s="947"/>
      <c r="N31" s="947"/>
      <c r="O31" s="947"/>
      <c r="P31" s="947"/>
      <c r="Q31" s="947"/>
      <c r="R31" s="947"/>
      <c r="S31" s="947"/>
      <c r="T31" s="947"/>
      <c r="U31" s="948"/>
      <c r="V31" s="989"/>
      <c r="W31" s="949"/>
      <c r="X31" s="956"/>
      <c r="Y31" s="956"/>
      <c r="Z31" s="956"/>
      <c r="AA31" s="990"/>
      <c r="AB31" s="1001"/>
      <c r="AC31" s="1001"/>
      <c r="AD31" s="1002"/>
      <c r="AE31" s="1023"/>
      <c r="AF31" s="1024" t="s">
        <v>2725</v>
      </c>
      <c r="AG31" s="950">
        <v>2000000.0</v>
      </c>
      <c r="AH31" s="976"/>
      <c r="AI31" s="957"/>
      <c r="AJ31" s="957"/>
      <c r="AK31" s="958"/>
      <c r="AL31" s="994" t="s">
        <v>2726</v>
      </c>
      <c r="AM31" s="994" t="s">
        <v>2727</v>
      </c>
      <c r="AN31" s="936" t="s">
        <v>2728</v>
      </c>
      <c r="AO31" s="936"/>
      <c r="AP31" s="937" t="s">
        <v>2652</v>
      </c>
      <c r="AQ31" s="995" t="s">
        <v>2624</v>
      </c>
      <c r="AR31" s="481"/>
      <c r="AS31" s="481"/>
      <c r="AT31" s="481"/>
      <c r="AU31" s="481"/>
      <c r="AV31" s="481"/>
      <c r="AW31" s="481"/>
      <c r="AX31" s="481"/>
      <c r="AY31" s="481"/>
      <c r="AZ31" s="481"/>
      <c r="BA31" s="481"/>
      <c r="BB31" s="481"/>
      <c r="BC31" s="481"/>
      <c r="BD31" s="481"/>
      <c r="BE31" s="481"/>
      <c r="BF31" s="481"/>
      <c r="BG31" s="481"/>
      <c r="BH31" s="481"/>
      <c r="BI31" s="481"/>
      <c r="BJ31" s="481"/>
      <c r="BK31" s="481"/>
      <c r="BL31" s="481"/>
      <c r="BM31" s="481"/>
      <c r="BN31" s="481"/>
      <c r="BO31" s="481"/>
      <c r="BP31" s="481"/>
      <c r="BQ31" s="481"/>
      <c r="BR31" s="481"/>
      <c r="BS31" s="481"/>
      <c r="BT31" s="481"/>
      <c r="BU31" s="481"/>
      <c r="BV31" s="481"/>
      <c r="BW31" s="481"/>
      <c r="BX31" s="481"/>
      <c r="BY31" s="481"/>
      <c r="BZ31" s="481"/>
      <c r="CA31" s="481"/>
      <c r="CB31" s="481"/>
      <c r="CC31" s="481"/>
      <c r="CD31" s="481"/>
      <c r="CE31" s="481"/>
      <c r="CF31" s="481"/>
      <c r="CG31" s="481"/>
      <c r="CH31" s="481"/>
      <c r="CI31" s="481"/>
      <c r="CJ31" s="481"/>
      <c r="CK31" s="481"/>
      <c r="CL31" s="481"/>
      <c r="CM31" s="481"/>
      <c r="CN31" s="481"/>
      <c r="CO31" s="481"/>
      <c r="CP31" s="481"/>
      <c r="CQ31" s="481"/>
      <c r="CR31" s="481"/>
      <c r="CS31" s="481"/>
      <c r="CT31" s="481"/>
      <c r="CU31" s="481"/>
      <c r="CV31" s="481"/>
      <c r="CW31" s="481"/>
      <c r="CX31" s="481"/>
      <c r="CY31" s="481"/>
      <c r="CZ31" s="481"/>
      <c r="DA31" s="481"/>
      <c r="DB31" s="481"/>
      <c r="DC31" s="481"/>
      <c r="DD31" s="481"/>
      <c r="DE31" s="481"/>
      <c r="DF31" s="481"/>
      <c r="DG31" s="481"/>
      <c r="DH31" s="481"/>
      <c r="DI31" s="481"/>
      <c r="DJ31" s="481"/>
      <c r="DK31" s="481"/>
      <c r="DL31" s="481"/>
      <c r="DM31" s="481"/>
      <c r="DN31" s="481"/>
      <c r="DO31" s="481"/>
      <c r="DP31" s="481"/>
      <c r="DQ31" s="481"/>
      <c r="DR31" s="481"/>
      <c r="DS31" s="481"/>
      <c r="DT31" s="481"/>
      <c r="DU31" s="481"/>
      <c r="DV31" s="481"/>
      <c r="DW31" s="481"/>
      <c r="DX31" s="481"/>
      <c r="DY31" s="996"/>
      <c r="DZ31" s="996"/>
      <c r="EA31" s="996"/>
      <c r="EB31" s="996"/>
      <c r="EC31" s="996"/>
      <c r="ED31" s="481"/>
      <c r="EE31" s="481"/>
      <c r="EF31" s="996"/>
      <c r="EG31" s="996"/>
      <c r="EH31" s="481"/>
      <c r="EI31" s="996"/>
      <c r="EJ31" s="996"/>
      <c r="EK31" s="996"/>
      <c r="EL31" s="939"/>
      <c r="EM31" s="939"/>
      <c r="EN31" s="996"/>
      <c r="EO31" s="996"/>
      <c r="EP31" s="996"/>
      <c r="EQ31" s="996"/>
      <c r="ER31" s="996"/>
      <c r="ES31" s="939"/>
      <c r="ET31" s="939"/>
      <c r="EU31" s="996"/>
      <c r="EV31" s="939"/>
      <c r="EW31" s="939"/>
      <c r="EX31" s="939"/>
      <c r="EY31" s="939"/>
      <c r="EZ31" s="939"/>
      <c r="FA31" s="939"/>
      <c r="FB31" s="939"/>
      <c r="FC31" s="939"/>
      <c r="FD31" s="939"/>
      <c r="FE31" s="939"/>
      <c r="FF31" s="939"/>
      <c r="FG31" s="939"/>
      <c r="FH31" s="939"/>
      <c r="FI31" s="939"/>
      <c r="FJ31" s="939"/>
      <c r="FK31" s="939"/>
      <c r="FL31" s="939"/>
      <c r="FM31" s="481"/>
      <c r="FN31" s="939"/>
      <c r="FO31" s="939"/>
      <c r="FP31" s="939"/>
      <c r="FQ31" s="939"/>
      <c r="FR31" s="939"/>
      <c r="FS31" s="939"/>
      <c r="FT31" s="939"/>
      <c r="FU31" s="939"/>
      <c r="FV31" s="939"/>
      <c r="FW31" s="939"/>
      <c r="FX31" s="939"/>
      <c r="FY31" s="939"/>
      <c r="FZ31" s="939"/>
      <c r="GA31" s="939"/>
      <c r="GB31" s="939"/>
      <c r="GC31" s="939"/>
      <c r="GD31" s="939"/>
      <c r="GE31" s="939"/>
      <c r="GF31" s="939"/>
      <c r="GG31" s="939"/>
      <c r="GH31" s="939"/>
      <c r="GI31" s="939"/>
      <c r="GJ31" s="939"/>
      <c r="GK31" s="939"/>
      <c r="GL31" s="939"/>
      <c r="GM31" s="939"/>
      <c r="GN31" s="939"/>
      <c r="GO31" s="939"/>
      <c r="GP31" s="939"/>
      <c r="GQ31" s="939"/>
      <c r="GR31" s="939"/>
      <c r="GS31" s="939"/>
      <c r="GT31" s="961"/>
      <c r="GU31" s="961"/>
      <c r="GV31" s="961"/>
      <c r="GW31" s="961"/>
      <c r="GX31" s="961"/>
      <c r="GY31" s="961"/>
      <c r="GZ31" s="961"/>
      <c r="HA31" s="961"/>
      <c r="HB31" s="961"/>
      <c r="HC31" s="961"/>
      <c r="HD31" s="961"/>
      <c r="HE31" s="961"/>
      <c r="HF31" s="961"/>
      <c r="HG31" s="961"/>
      <c r="HH31" s="961"/>
      <c r="HI31" s="961"/>
      <c r="HJ31" s="961"/>
      <c r="HK31" s="961"/>
      <c r="HL31" s="961"/>
      <c r="HM31" s="961"/>
      <c r="HN31" s="961"/>
      <c r="HO31" s="961"/>
      <c r="HP31" s="961"/>
      <c r="HQ31" s="961"/>
      <c r="HR31" s="961"/>
      <c r="HS31" s="961"/>
      <c r="HT31" s="961"/>
      <c r="HU31" s="961"/>
      <c r="HV31" s="961"/>
      <c r="HW31" s="961"/>
      <c r="HX31" s="1027"/>
      <c r="HY31" s="1028"/>
      <c r="HZ31" s="964"/>
      <c r="IA31" s="964"/>
      <c r="IB31" s="964"/>
      <c r="IC31" s="964"/>
      <c r="ID31" s="964"/>
      <c r="IE31" s="965"/>
    </row>
    <row r="32" ht="24.0" customHeight="1" outlineLevel="1">
      <c r="A32" s="946"/>
      <c r="B32" s="947"/>
      <c r="C32" s="947"/>
      <c r="D32" s="947"/>
      <c r="E32" s="947"/>
      <c r="F32" s="947"/>
      <c r="G32" s="947"/>
      <c r="H32" s="947"/>
      <c r="I32" s="947"/>
      <c r="J32" s="947"/>
      <c r="K32" s="947"/>
      <c r="L32" s="947"/>
      <c r="M32" s="947"/>
      <c r="N32" s="947"/>
      <c r="O32" s="947"/>
      <c r="P32" s="947"/>
      <c r="Q32" s="947"/>
      <c r="R32" s="947"/>
      <c r="S32" s="947"/>
      <c r="T32" s="947"/>
      <c r="U32" s="948"/>
      <c r="V32" s="989"/>
      <c r="W32" s="949"/>
      <c r="X32" s="956"/>
      <c r="Y32" s="956"/>
      <c r="Z32" s="956"/>
      <c r="AA32" s="990"/>
      <c r="AB32" s="1001"/>
      <c r="AC32" s="1001"/>
      <c r="AD32" s="1002"/>
      <c r="AE32" s="1023"/>
      <c r="AF32" s="1024"/>
      <c r="AG32" s="950"/>
      <c r="AH32" s="976"/>
      <c r="AI32" s="957"/>
      <c r="AJ32" s="957"/>
      <c r="AK32" s="958"/>
      <c r="AL32" s="999" t="s">
        <v>2729</v>
      </c>
      <c r="AM32" s="999" t="s">
        <v>2730</v>
      </c>
      <c r="AN32" s="712"/>
      <c r="AO32" s="712"/>
      <c r="AP32" s="712"/>
      <c r="AQ32" s="712"/>
      <c r="AR32" s="481"/>
      <c r="AS32" s="481"/>
      <c r="AT32" s="481"/>
      <c r="AU32" s="481"/>
      <c r="AV32" s="481"/>
      <c r="AW32" s="481"/>
      <c r="AX32" s="481"/>
      <c r="AY32" s="481"/>
      <c r="AZ32" s="481"/>
      <c r="BA32" s="481"/>
      <c r="BB32" s="481"/>
      <c r="BC32" s="481"/>
      <c r="BD32" s="481"/>
      <c r="BE32" s="481"/>
      <c r="BF32" s="481"/>
      <c r="BG32" s="481"/>
      <c r="BH32" s="481"/>
      <c r="BI32" s="481"/>
      <c r="BJ32" s="481"/>
      <c r="BK32" s="481"/>
      <c r="BL32" s="481"/>
      <c r="BM32" s="481"/>
      <c r="BN32" s="481"/>
      <c r="BO32" s="481"/>
      <c r="BP32" s="481"/>
      <c r="BQ32" s="481"/>
      <c r="BR32" s="481"/>
      <c r="BS32" s="481"/>
      <c r="BT32" s="481"/>
      <c r="BU32" s="481"/>
      <c r="BV32" s="481"/>
      <c r="BW32" s="481"/>
      <c r="BX32" s="481"/>
      <c r="BY32" s="481"/>
      <c r="BZ32" s="481"/>
      <c r="CA32" s="481"/>
      <c r="CB32" s="481"/>
      <c r="CC32" s="481"/>
      <c r="CD32" s="481"/>
      <c r="CE32" s="481"/>
      <c r="CF32" s="481"/>
      <c r="CG32" s="481"/>
      <c r="CH32" s="481"/>
      <c r="CI32" s="481"/>
      <c r="CJ32" s="481"/>
      <c r="CK32" s="481"/>
      <c r="CL32" s="481"/>
      <c r="CM32" s="481"/>
      <c r="CN32" s="481"/>
      <c r="CO32" s="481"/>
      <c r="CP32" s="481"/>
      <c r="CQ32" s="481"/>
      <c r="CR32" s="481"/>
      <c r="CS32" s="481"/>
      <c r="CT32" s="481"/>
      <c r="CU32" s="481"/>
      <c r="CV32" s="481"/>
      <c r="CW32" s="481"/>
      <c r="CX32" s="481"/>
      <c r="CY32" s="481"/>
      <c r="CZ32" s="481"/>
      <c r="DA32" s="481"/>
      <c r="DB32" s="481"/>
      <c r="DC32" s="481"/>
      <c r="DD32" s="481"/>
      <c r="DE32" s="481"/>
      <c r="DF32" s="481"/>
      <c r="DG32" s="481"/>
      <c r="DH32" s="481"/>
      <c r="DI32" s="481"/>
      <c r="DJ32" s="481"/>
      <c r="DK32" s="481"/>
      <c r="DL32" s="481"/>
      <c r="DM32" s="481"/>
      <c r="DN32" s="481"/>
      <c r="DO32" s="481"/>
      <c r="DP32" s="481"/>
      <c r="DQ32" s="481"/>
      <c r="DR32" s="481"/>
      <c r="DS32" s="481"/>
      <c r="DT32" s="481"/>
      <c r="DU32" s="481"/>
      <c r="DV32" s="481"/>
      <c r="DW32" s="481"/>
      <c r="DX32" s="481"/>
      <c r="DY32" s="1000"/>
      <c r="DZ32" s="1000"/>
      <c r="EA32" s="1000"/>
      <c r="EB32" s="1000"/>
      <c r="EC32" s="1000"/>
      <c r="ED32" s="481"/>
      <c r="EE32" s="481"/>
      <c r="EF32" s="1000"/>
      <c r="EG32" s="1000"/>
      <c r="EH32" s="481"/>
      <c r="EI32" s="1000"/>
      <c r="EJ32" s="1000"/>
      <c r="EK32" s="1000"/>
      <c r="EL32" s="939"/>
      <c r="EM32" s="939"/>
      <c r="EN32" s="1000"/>
      <c r="EO32" s="1000"/>
      <c r="EP32" s="1000"/>
      <c r="EQ32" s="1000"/>
      <c r="ER32" s="1000"/>
      <c r="ES32" s="939"/>
      <c r="ET32" s="939"/>
      <c r="EU32" s="1000"/>
      <c r="EV32" s="939"/>
      <c r="EW32" s="939"/>
      <c r="EX32" s="939"/>
      <c r="EY32" s="939"/>
      <c r="EZ32" s="939"/>
      <c r="FA32" s="939"/>
      <c r="FB32" s="939"/>
      <c r="FC32" s="939"/>
      <c r="FD32" s="939"/>
      <c r="FE32" s="939"/>
      <c r="FF32" s="939"/>
      <c r="FG32" s="939"/>
      <c r="FH32" s="939"/>
      <c r="FI32" s="939"/>
      <c r="FJ32" s="939"/>
      <c r="FK32" s="939"/>
      <c r="FL32" s="939"/>
      <c r="FM32" s="481"/>
      <c r="FN32" s="939"/>
      <c r="FO32" s="939"/>
      <c r="FP32" s="939"/>
      <c r="FQ32" s="939"/>
      <c r="FR32" s="939"/>
      <c r="FS32" s="939"/>
      <c r="FT32" s="939"/>
      <c r="FU32" s="939"/>
      <c r="FV32" s="939"/>
      <c r="FW32" s="939"/>
      <c r="FX32" s="939"/>
      <c r="FY32" s="939"/>
      <c r="FZ32" s="939"/>
      <c r="GA32" s="939"/>
      <c r="GB32" s="939"/>
      <c r="GC32" s="939"/>
      <c r="GD32" s="939"/>
      <c r="GE32" s="939"/>
      <c r="GF32" s="939"/>
      <c r="GG32" s="939"/>
      <c r="GH32" s="939"/>
      <c r="GI32" s="939"/>
      <c r="GJ32" s="939"/>
      <c r="GK32" s="939"/>
      <c r="GL32" s="939"/>
      <c r="GM32" s="939"/>
      <c r="GN32" s="939"/>
      <c r="GO32" s="939"/>
      <c r="GP32" s="939"/>
      <c r="GQ32" s="939"/>
      <c r="GR32" s="939"/>
      <c r="GS32" s="939"/>
      <c r="GT32" s="961"/>
      <c r="GU32" s="961"/>
      <c r="GV32" s="961"/>
      <c r="GW32" s="961"/>
      <c r="GX32" s="961"/>
      <c r="GY32" s="961"/>
      <c r="GZ32" s="961"/>
      <c r="HA32" s="961"/>
      <c r="HB32" s="961"/>
      <c r="HC32" s="961"/>
      <c r="HD32" s="961"/>
      <c r="HE32" s="961"/>
      <c r="HF32" s="961"/>
      <c r="HG32" s="961"/>
      <c r="HH32" s="961"/>
      <c r="HI32" s="961"/>
      <c r="HJ32" s="961"/>
      <c r="HK32" s="961"/>
      <c r="HL32" s="961"/>
      <c r="HM32" s="961"/>
      <c r="HN32" s="961"/>
      <c r="HO32" s="961"/>
      <c r="HP32" s="961"/>
      <c r="HQ32" s="961"/>
      <c r="HR32" s="961"/>
      <c r="HS32" s="961"/>
      <c r="HT32" s="961"/>
      <c r="HU32" s="961"/>
      <c r="HV32" s="961"/>
      <c r="HW32" s="961"/>
      <c r="HX32" s="1027"/>
      <c r="HY32" s="1028"/>
      <c r="HZ32" s="964"/>
      <c r="IA32" s="964"/>
      <c r="IB32" s="964"/>
      <c r="IC32" s="964"/>
      <c r="ID32" s="964"/>
      <c r="IE32" s="965"/>
    </row>
    <row r="33" ht="24.0" customHeight="1" outlineLevel="1">
      <c r="A33" s="946"/>
      <c r="B33" s="947"/>
      <c r="C33" s="947"/>
      <c r="D33" s="947"/>
      <c r="E33" s="947"/>
      <c r="F33" s="947"/>
      <c r="G33" s="947"/>
      <c r="H33" s="947"/>
      <c r="I33" s="947"/>
      <c r="J33" s="947"/>
      <c r="K33" s="947"/>
      <c r="L33" s="947"/>
      <c r="M33" s="947"/>
      <c r="N33" s="947"/>
      <c r="O33" s="947"/>
      <c r="P33" s="947"/>
      <c r="Q33" s="947"/>
      <c r="R33" s="947"/>
      <c r="S33" s="947"/>
      <c r="T33" s="947"/>
      <c r="U33" s="948"/>
      <c r="V33" s="989"/>
      <c r="W33" s="949"/>
      <c r="X33" s="956"/>
      <c r="Y33" s="956"/>
      <c r="Z33" s="956"/>
      <c r="AA33" s="990"/>
      <c r="AB33" s="1001"/>
      <c r="AC33" s="1001"/>
      <c r="AD33" s="1002"/>
      <c r="AE33" s="1023"/>
      <c r="AF33" s="1024" t="s">
        <v>2731</v>
      </c>
      <c r="AG33" s="950">
        <v>1000000.0</v>
      </c>
      <c r="AH33" s="976"/>
      <c r="AI33" s="957"/>
      <c r="AJ33" s="957"/>
      <c r="AK33" s="958"/>
      <c r="AL33" s="994" t="s">
        <v>2732</v>
      </c>
      <c r="AM33" s="994" t="s">
        <v>2733</v>
      </c>
      <c r="AN33" s="936" t="s">
        <v>2734</v>
      </c>
      <c r="AO33" s="1037"/>
      <c r="AP33" s="937" t="s">
        <v>2652</v>
      </c>
      <c r="AQ33" s="995" t="s">
        <v>2624</v>
      </c>
      <c r="AR33" s="481"/>
      <c r="AS33" s="481"/>
      <c r="AT33" s="481"/>
      <c r="AU33" s="481"/>
      <c r="AV33" s="481"/>
      <c r="AW33" s="481"/>
      <c r="AX33" s="481"/>
      <c r="AY33" s="481"/>
      <c r="AZ33" s="481"/>
      <c r="BA33" s="481"/>
      <c r="BB33" s="481"/>
      <c r="BC33" s="481"/>
      <c r="BD33" s="481"/>
      <c r="BE33" s="481"/>
      <c r="BF33" s="481"/>
      <c r="BG33" s="481"/>
      <c r="BH33" s="481"/>
      <c r="BI33" s="481"/>
      <c r="BJ33" s="481"/>
      <c r="BK33" s="481"/>
      <c r="BL33" s="481"/>
      <c r="BM33" s="481"/>
      <c r="BN33" s="481"/>
      <c r="BO33" s="481"/>
      <c r="BP33" s="481"/>
      <c r="BQ33" s="481"/>
      <c r="BR33" s="481"/>
      <c r="BS33" s="481"/>
      <c r="BT33" s="481"/>
      <c r="BU33" s="481"/>
      <c r="BV33" s="481"/>
      <c r="BW33" s="481"/>
      <c r="BX33" s="481"/>
      <c r="BY33" s="481"/>
      <c r="BZ33" s="481"/>
      <c r="CA33" s="481"/>
      <c r="CB33" s="481"/>
      <c r="CC33" s="481"/>
      <c r="CD33" s="481"/>
      <c r="CE33" s="481"/>
      <c r="CF33" s="481"/>
      <c r="CG33" s="481"/>
      <c r="CH33" s="481"/>
      <c r="CI33" s="481"/>
      <c r="CJ33" s="481"/>
      <c r="CK33" s="481"/>
      <c r="CL33" s="481"/>
      <c r="CM33" s="481"/>
      <c r="CN33" s="481"/>
      <c r="CO33" s="481"/>
      <c r="CP33" s="481"/>
      <c r="CQ33" s="481"/>
      <c r="CR33" s="481"/>
      <c r="CS33" s="481"/>
      <c r="CT33" s="481"/>
      <c r="CU33" s="481"/>
      <c r="CV33" s="481"/>
      <c r="CW33" s="481"/>
      <c r="CX33" s="481"/>
      <c r="CY33" s="481"/>
      <c r="CZ33" s="481"/>
      <c r="DA33" s="481"/>
      <c r="DB33" s="481"/>
      <c r="DC33" s="481"/>
      <c r="DD33" s="481"/>
      <c r="DE33" s="481"/>
      <c r="DF33" s="481"/>
      <c r="DG33" s="481"/>
      <c r="DH33" s="481"/>
      <c r="DI33" s="481"/>
      <c r="DJ33" s="481"/>
      <c r="DK33" s="481"/>
      <c r="DL33" s="481"/>
      <c r="DM33" s="481"/>
      <c r="DN33" s="481"/>
      <c r="DO33" s="481"/>
      <c r="DP33" s="481"/>
      <c r="DQ33" s="481"/>
      <c r="DR33" s="481"/>
      <c r="DS33" s="481"/>
      <c r="DT33" s="481"/>
      <c r="DU33" s="481"/>
      <c r="DV33" s="481"/>
      <c r="DW33" s="481"/>
      <c r="DX33" s="481"/>
      <c r="DY33" s="996"/>
      <c r="DZ33" s="996"/>
      <c r="EA33" s="996"/>
      <c r="EB33" s="996"/>
      <c r="EC33" s="996"/>
      <c r="ED33" s="481"/>
      <c r="EE33" s="481"/>
      <c r="EF33" s="996"/>
      <c r="EG33" s="996"/>
      <c r="EH33" s="481"/>
      <c r="EI33" s="996"/>
      <c r="EJ33" s="996"/>
      <c r="EK33" s="996"/>
      <c r="EL33" s="939"/>
      <c r="EM33" s="939"/>
      <c r="EN33" s="996"/>
      <c r="EO33" s="996"/>
      <c r="EP33" s="996"/>
      <c r="EQ33" s="996"/>
      <c r="ER33" s="996"/>
      <c r="ES33" s="939"/>
      <c r="ET33" s="939"/>
      <c r="EU33" s="996"/>
      <c r="EV33" s="939"/>
      <c r="EW33" s="939"/>
      <c r="EX33" s="939"/>
      <c r="EY33" s="939"/>
      <c r="EZ33" s="939"/>
      <c r="FA33" s="939"/>
      <c r="FB33" s="939"/>
      <c r="FC33" s="939"/>
      <c r="FD33" s="939"/>
      <c r="FE33" s="939"/>
      <c r="FF33" s="939"/>
      <c r="FG33" s="939"/>
      <c r="FH33" s="939"/>
      <c r="FI33" s="939"/>
      <c r="FJ33" s="939"/>
      <c r="FK33" s="939"/>
      <c r="FL33" s="939"/>
      <c r="FM33" s="481"/>
      <c r="FN33" s="939"/>
      <c r="FO33" s="939"/>
      <c r="FP33" s="939"/>
      <c r="FQ33" s="939"/>
      <c r="FR33" s="939"/>
      <c r="FS33" s="939"/>
      <c r="FT33" s="939"/>
      <c r="FU33" s="939"/>
      <c r="FV33" s="939"/>
      <c r="FW33" s="939"/>
      <c r="FX33" s="939"/>
      <c r="FY33" s="939"/>
      <c r="FZ33" s="939"/>
      <c r="GA33" s="939"/>
      <c r="GB33" s="939"/>
      <c r="GC33" s="939"/>
      <c r="GD33" s="939"/>
      <c r="GE33" s="939"/>
      <c r="GF33" s="939"/>
      <c r="GG33" s="939"/>
      <c r="GH33" s="939"/>
      <c r="GI33" s="939"/>
      <c r="GJ33" s="939"/>
      <c r="GK33" s="939"/>
      <c r="GL33" s="939"/>
      <c r="GM33" s="939"/>
      <c r="GN33" s="939"/>
      <c r="GO33" s="939"/>
      <c r="GP33" s="939"/>
      <c r="GQ33" s="939"/>
      <c r="GR33" s="939"/>
      <c r="GS33" s="939"/>
      <c r="GT33" s="961"/>
      <c r="GU33" s="961"/>
      <c r="GV33" s="961"/>
      <c r="GW33" s="961"/>
      <c r="GX33" s="961"/>
      <c r="GY33" s="961"/>
      <c r="GZ33" s="961"/>
      <c r="HA33" s="961"/>
      <c r="HB33" s="961"/>
      <c r="HC33" s="961"/>
      <c r="HD33" s="961"/>
      <c r="HE33" s="961"/>
      <c r="HF33" s="961"/>
      <c r="HG33" s="961"/>
      <c r="HH33" s="961"/>
      <c r="HI33" s="961"/>
      <c r="HJ33" s="961"/>
      <c r="HK33" s="961"/>
      <c r="HL33" s="961"/>
      <c r="HM33" s="961"/>
      <c r="HN33" s="961"/>
      <c r="HO33" s="961"/>
      <c r="HP33" s="961"/>
      <c r="HQ33" s="961"/>
      <c r="HR33" s="961"/>
      <c r="HS33" s="961"/>
      <c r="HT33" s="961"/>
      <c r="HU33" s="961"/>
      <c r="HV33" s="961"/>
      <c r="HW33" s="961"/>
      <c r="HX33" s="1027"/>
      <c r="HY33" s="1028"/>
      <c r="HZ33" s="964"/>
      <c r="IA33" s="964"/>
      <c r="IB33" s="964"/>
      <c r="IC33" s="964"/>
      <c r="ID33" s="964"/>
      <c r="IE33" s="965"/>
    </row>
    <row r="34" ht="24.0" customHeight="1" outlineLevel="1">
      <c r="A34" s="1003"/>
      <c r="B34" s="1004"/>
      <c r="C34" s="1004"/>
      <c r="D34" s="1004"/>
      <c r="E34" s="1004"/>
      <c r="F34" s="1004"/>
      <c r="G34" s="1004"/>
      <c r="H34" s="1004"/>
      <c r="I34" s="1004"/>
      <c r="J34" s="1004"/>
      <c r="K34" s="1004"/>
      <c r="L34" s="1004"/>
      <c r="M34" s="1004"/>
      <c r="N34" s="1004"/>
      <c r="O34" s="1004"/>
      <c r="P34" s="1004"/>
      <c r="Q34" s="1004"/>
      <c r="R34" s="1004"/>
      <c r="S34" s="1004"/>
      <c r="T34" s="1004"/>
      <c r="U34" s="1005"/>
      <c r="V34" s="1038"/>
      <c r="W34" s="1006"/>
      <c r="X34" s="1007"/>
      <c r="Y34" s="1007"/>
      <c r="Z34" s="1007"/>
      <c r="AA34" s="1008"/>
      <c r="AB34" s="1009"/>
      <c r="AC34" s="1009"/>
      <c r="AD34" s="1010"/>
      <c r="AE34" s="1039"/>
      <c r="AF34" s="1040"/>
      <c r="AG34" s="1012"/>
      <c r="AH34" s="1041"/>
      <c r="AI34" s="1013"/>
      <c r="AJ34" s="1013"/>
      <c r="AK34" s="1014"/>
      <c r="AL34" s="999" t="s">
        <v>2735</v>
      </c>
      <c r="AM34" s="999" t="s">
        <v>2736</v>
      </c>
      <c r="AN34" s="712"/>
      <c r="AO34" s="712"/>
      <c r="AP34" s="712"/>
      <c r="AQ34" s="712"/>
      <c r="AR34" s="481"/>
      <c r="AS34" s="481"/>
      <c r="AT34" s="481"/>
      <c r="AU34" s="481"/>
      <c r="AV34" s="481"/>
      <c r="AW34" s="481"/>
      <c r="AX34" s="481"/>
      <c r="AY34" s="481"/>
      <c r="AZ34" s="481"/>
      <c r="BA34" s="481"/>
      <c r="BB34" s="481"/>
      <c r="BC34" s="481"/>
      <c r="BD34" s="481"/>
      <c r="BE34" s="481"/>
      <c r="BF34" s="481"/>
      <c r="BG34" s="481"/>
      <c r="BH34" s="481"/>
      <c r="BI34" s="481"/>
      <c r="BJ34" s="481"/>
      <c r="BK34" s="481"/>
      <c r="BL34" s="481"/>
      <c r="BM34" s="481"/>
      <c r="BN34" s="481"/>
      <c r="BO34" s="481"/>
      <c r="BP34" s="481"/>
      <c r="BQ34" s="481"/>
      <c r="BR34" s="481"/>
      <c r="BS34" s="481"/>
      <c r="BT34" s="481"/>
      <c r="BU34" s="481"/>
      <c r="BV34" s="481"/>
      <c r="BW34" s="481"/>
      <c r="BX34" s="481"/>
      <c r="BY34" s="481"/>
      <c r="BZ34" s="481"/>
      <c r="CA34" s="481"/>
      <c r="CB34" s="481"/>
      <c r="CC34" s="481"/>
      <c r="CD34" s="481"/>
      <c r="CE34" s="481"/>
      <c r="CF34" s="481"/>
      <c r="CG34" s="481"/>
      <c r="CH34" s="481"/>
      <c r="CI34" s="481"/>
      <c r="CJ34" s="481"/>
      <c r="CK34" s="481"/>
      <c r="CL34" s="481"/>
      <c r="CM34" s="481"/>
      <c r="CN34" s="481"/>
      <c r="CO34" s="481"/>
      <c r="CP34" s="481"/>
      <c r="CQ34" s="481"/>
      <c r="CR34" s="481"/>
      <c r="CS34" s="481"/>
      <c r="CT34" s="481"/>
      <c r="CU34" s="481"/>
      <c r="CV34" s="481"/>
      <c r="CW34" s="481"/>
      <c r="CX34" s="481"/>
      <c r="CY34" s="481"/>
      <c r="CZ34" s="481"/>
      <c r="DA34" s="481"/>
      <c r="DB34" s="481"/>
      <c r="DC34" s="481"/>
      <c r="DD34" s="481"/>
      <c r="DE34" s="481"/>
      <c r="DF34" s="481"/>
      <c r="DG34" s="481"/>
      <c r="DH34" s="481"/>
      <c r="DI34" s="481"/>
      <c r="DJ34" s="481"/>
      <c r="DK34" s="481"/>
      <c r="DL34" s="481"/>
      <c r="DM34" s="481"/>
      <c r="DN34" s="481"/>
      <c r="DO34" s="481"/>
      <c r="DP34" s="481"/>
      <c r="DQ34" s="481"/>
      <c r="DR34" s="481"/>
      <c r="DS34" s="481"/>
      <c r="DT34" s="481"/>
      <c r="DU34" s="481"/>
      <c r="DV34" s="481"/>
      <c r="DW34" s="481"/>
      <c r="DX34" s="481"/>
      <c r="DY34" s="1000"/>
      <c r="DZ34" s="1000"/>
      <c r="EA34" s="1000"/>
      <c r="EB34" s="1000"/>
      <c r="EC34" s="1000"/>
      <c r="ED34" s="481"/>
      <c r="EE34" s="481"/>
      <c r="EF34" s="1000"/>
      <c r="EG34" s="1000"/>
      <c r="EH34" s="481"/>
      <c r="EI34" s="1000"/>
      <c r="EJ34" s="1000"/>
      <c r="EK34" s="1000"/>
      <c r="EL34" s="939"/>
      <c r="EM34" s="939"/>
      <c r="EN34" s="1000"/>
      <c r="EO34" s="1000"/>
      <c r="EP34" s="1000"/>
      <c r="EQ34" s="1000"/>
      <c r="ER34" s="1000"/>
      <c r="ES34" s="939"/>
      <c r="ET34" s="939"/>
      <c r="EU34" s="1000"/>
      <c r="EV34" s="939"/>
      <c r="EW34" s="939"/>
      <c r="EX34" s="939"/>
      <c r="EY34" s="939"/>
      <c r="EZ34" s="939"/>
      <c r="FA34" s="939"/>
      <c r="FB34" s="939"/>
      <c r="FC34" s="939"/>
      <c r="FD34" s="939"/>
      <c r="FE34" s="939"/>
      <c r="FF34" s="939"/>
      <c r="FG34" s="939"/>
      <c r="FH34" s="939"/>
      <c r="FI34" s="939"/>
      <c r="FJ34" s="939"/>
      <c r="FK34" s="939"/>
      <c r="FL34" s="939"/>
      <c r="FM34" s="481"/>
      <c r="FN34" s="939"/>
      <c r="FO34" s="939"/>
      <c r="FP34" s="939"/>
      <c r="FQ34" s="939"/>
      <c r="FR34" s="939"/>
      <c r="FS34" s="939"/>
      <c r="FT34" s="939"/>
      <c r="FU34" s="939"/>
      <c r="FV34" s="939"/>
      <c r="FW34" s="939"/>
      <c r="FX34" s="939"/>
      <c r="FY34" s="939"/>
      <c r="FZ34" s="939"/>
      <c r="GA34" s="939"/>
      <c r="GB34" s="939"/>
      <c r="GC34" s="939"/>
      <c r="GD34" s="939"/>
      <c r="GE34" s="939"/>
      <c r="GF34" s="939"/>
      <c r="GG34" s="939"/>
      <c r="GH34" s="939"/>
      <c r="GI34" s="939"/>
      <c r="GJ34" s="939"/>
      <c r="GK34" s="939"/>
      <c r="GL34" s="939"/>
      <c r="GM34" s="939"/>
      <c r="GN34" s="939"/>
      <c r="GO34" s="939"/>
      <c r="GP34" s="939"/>
      <c r="GQ34" s="939"/>
      <c r="GR34" s="939"/>
      <c r="GS34" s="939"/>
      <c r="GT34" s="961"/>
      <c r="GU34" s="961"/>
      <c r="GV34" s="961"/>
      <c r="GW34" s="961"/>
      <c r="GX34" s="961"/>
      <c r="GY34" s="961"/>
      <c r="GZ34" s="961"/>
      <c r="HA34" s="961"/>
      <c r="HB34" s="961"/>
      <c r="HC34" s="961"/>
      <c r="HD34" s="961"/>
      <c r="HE34" s="961"/>
      <c r="HF34" s="961"/>
      <c r="HG34" s="961"/>
      <c r="HH34" s="961"/>
      <c r="HI34" s="961"/>
      <c r="HJ34" s="961"/>
      <c r="HK34" s="961"/>
      <c r="HL34" s="961"/>
      <c r="HM34" s="961"/>
      <c r="HN34" s="961"/>
      <c r="HO34" s="961"/>
      <c r="HP34" s="961"/>
      <c r="HQ34" s="961"/>
      <c r="HR34" s="961"/>
      <c r="HS34" s="961"/>
      <c r="HT34" s="961"/>
      <c r="HU34" s="961"/>
      <c r="HV34" s="961"/>
      <c r="HW34" s="961"/>
      <c r="HX34" s="1042"/>
      <c r="HY34" s="1043"/>
      <c r="HZ34" s="1016"/>
      <c r="IA34" s="1016"/>
      <c r="IB34" s="1016"/>
      <c r="IC34" s="1016"/>
      <c r="ID34" s="1016"/>
      <c r="IE34" s="1017"/>
    </row>
    <row r="35" ht="24.0" customHeight="1">
      <c r="A35" s="916">
        <f>A51+1</f>
        <v>16</v>
      </c>
      <c r="B35" s="1044" t="s">
        <v>42</v>
      </c>
      <c r="C35" s="494" t="s">
        <v>2737</v>
      </c>
      <c r="D35" s="494" t="str">
        <f t="array" ref="D35">INDEX('코드분류표(보조)'!$G$5:$G$72,MATCH(E35,'코드분류표(보조)'!$F$5:$F$72,0))</f>
        <v>CB-212</v>
      </c>
      <c r="E35" s="494" t="s">
        <v>2600</v>
      </c>
      <c r="F35" s="494" t="s">
        <v>2738</v>
      </c>
      <c r="G35" s="494" t="s">
        <v>2739</v>
      </c>
      <c r="H35" s="494" t="s">
        <v>2740</v>
      </c>
      <c r="I35" s="920">
        <v>4572.33</v>
      </c>
      <c r="J35" s="921">
        <f>I35*0.3025</f>
        <v>1383.129825</v>
      </c>
      <c r="K35" s="922" t="s">
        <v>2741</v>
      </c>
      <c r="L35" s="922"/>
      <c r="M35" s="922" t="s">
        <v>2742</v>
      </c>
      <c r="N35" s="922" t="s">
        <v>2743</v>
      </c>
      <c r="O35" s="922"/>
      <c r="P35" s="922"/>
      <c r="Q35" s="922"/>
      <c r="R35" s="493">
        <v>0.6</v>
      </c>
      <c r="S35" s="493">
        <v>0.6</v>
      </c>
      <c r="T35" s="493">
        <v>0.6</v>
      </c>
      <c r="U35" s="924"/>
      <c r="V35" s="493" t="s">
        <v>2744</v>
      </c>
      <c r="W35" s="925" t="s">
        <v>2745</v>
      </c>
      <c r="X35" s="926">
        <f>ROUND(X38*60%,0)</f>
        <v>12964483</v>
      </c>
      <c r="Y35" s="926"/>
      <c r="Z35" s="926"/>
      <c r="AA35" s="927"/>
      <c r="AB35" s="928"/>
      <c r="AC35" s="928"/>
      <c r="AD35" s="929"/>
      <c r="AE35" s="1018"/>
      <c r="AF35" s="1019" t="s">
        <v>2746</v>
      </c>
      <c r="AG35" s="932">
        <f>SUM(AG36:AG50)</f>
        <v>7000000</v>
      </c>
      <c r="AH35" s="932"/>
      <c r="AI35" s="933"/>
      <c r="AJ35" s="933"/>
      <c r="AK35" s="934"/>
      <c r="AL35" s="935" t="s">
        <v>2747</v>
      </c>
      <c r="AM35" s="935" t="s">
        <v>2748</v>
      </c>
      <c r="AN35" s="936"/>
      <c r="AO35" s="978" t="s">
        <v>2749</v>
      </c>
      <c r="AP35" s="1033" t="s">
        <v>2750</v>
      </c>
      <c r="AQ35" s="938" t="s">
        <v>2751</v>
      </c>
      <c r="AR35" s="481"/>
      <c r="AS35" s="481"/>
      <c r="AT35" s="481"/>
      <c r="AU35" s="481"/>
      <c r="AV35" s="481"/>
      <c r="AW35" s="481"/>
      <c r="AX35" s="481"/>
      <c r="AY35" s="481"/>
      <c r="AZ35" s="481"/>
      <c r="BA35" s="481"/>
      <c r="BB35" s="481"/>
      <c r="BC35" s="481"/>
      <c r="BD35" s="481"/>
      <c r="BE35" s="481"/>
      <c r="BF35" s="481"/>
      <c r="BG35" s="481"/>
      <c r="BH35" s="481"/>
      <c r="BI35" s="481"/>
      <c r="BJ35" s="481"/>
      <c r="BK35" s="481"/>
      <c r="BL35" s="481"/>
      <c r="BM35" s="481"/>
      <c r="BN35" s="481"/>
      <c r="BO35" s="481"/>
      <c r="BP35" s="481"/>
      <c r="BQ35" s="481"/>
      <c r="BR35" s="481"/>
      <c r="BS35" s="481"/>
      <c r="BT35" s="481"/>
      <c r="BU35" s="481"/>
      <c r="BV35" s="481"/>
      <c r="BW35" s="481"/>
      <c r="BX35" s="481"/>
      <c r="BY35" s="481"/>
      <c r="BZ35" s="481"/>
      <c r="CA35" s="481"/>
      <c r="CB35" s="481"/>
      <c r="CC35" s="481"/>
      <c r="CD35" s="481"/>
      <c r="CE35" s="481"/>
      <c r="CF35" s="481"/>
      <c r="CG35" s="481"/>
      <c r="CH35" s="481"/>
      <c r="CI35" s="481"/>
      <c r="CJ35" s="481"/>
      <c r="CK35" s="481"/>
      <c r="CL35" s="481"/>
      <c r="CM35" s="481"/>
      <c r="CN35" s="481"/>
      <c r="CO35" s="481"/>
      <c r="CP35" s="481"/>
      <c r="CQ35" s="481"/>
      <c r="CR35" s="481"/>
      <c r="CS35" s="481"/>
      <c r="CT35" s="481"/>
      <c r="CU35" s="481"/>
      <c r="CV35" s="481"/>
      <c r="CW35" s="481"/>
      <c r="CX35" s="481"/>
      <c r="CY35" s="481"/>
      <c r="CZ35" s="481"/>
      <c r="DA35" s="481"/>
      <c r="DB35" s="481"/>
      <c r="DC35" s="481"/>
      <c r="DD35" s="481"/>
      <c r="DE35" s="481"/>
      <c r="DF35" s="481"/>
      <c r="DG35" s="481"/>
      <c r="DH35" s="481"/>
      <c r="DI35" s="481"/>
      <c r="DJ35" s="481"/>
      <c r="DK35" s="481"/>
      <c r="DL35" s="481"/>
      <c r="DM35" s="481"/>
      <c r="DN35" s="481"/>
      <c r="DO35" s="481"/>
      <c r="DP35" s="481"/>
      <c r="DQ35" s="481"/>
      <c r="DR35" s="481"/>
      <c r="DS35" s="481"/>
      <c r="DT35" s="481"/>
      <c r="DU35" s="481"/>
      <c r="DV35" s="481"/>
      <c r="DW35" s="481"/>
      <c r="DX35" s="481"/>
      <c r="DY35" s="481"/>
      <c r="DZ35" s="481"/>
      <c r="EA35" s="481"/>
      <c r="EB35" s="481"/>
      <c r="EC35" s="481"/>
      <c r="ED35" s="481"/>
      <c r="EE35" s="481"/>
      <c r="EF35" s="481"/>
      <c r="EG35" s="481"/>
      <c r="EH35" s="481"/>
      <c r="EI35" s="939"/>
      <c r="EJ35" s="940"/>
      <c r="EK35" s="940"/>
      <c r="EL35" s="939"/>
      <c r="EM35" s="939"/>
      <c r="EN35" s="939"/>
      <c r="EO35" s="939"/>
      <c r="EP35" s="939"/>
      <c r="EQ35" s="939"/>
      <c r="ER35" s="939"/>
      <c r="ES35" s="939"/>
      <c r="ET35" s="939"/>
      <c r="EU35" s="939"/>
      <c r="EV35" s="939"/>
      <c r="EW35" s="939"/>
      <c r="EX35" s="939"/>
      <c r="EY35" s="939"/>
      <c r="EZ35" s="939"/>
      <c r="FA35" s="939"/>
      <c r="FB35" s="939"/>
      <c r="FC35" s="939"/>
      <c r="FD35" s="939"/>
      <c r="FE35" s="939"/>
      <c r="FF35" s="939"/>
      <c r="FG35" s="939"/>
      <c r="FH35" s="939"/>
      <c r="FI35" s="939"/>
      <c r="FJ35" s="939"/>
      <c r="FK35" s="939"/>
      <c r="FL35" s="939"/>
      <c r="FM35" s="481"/>
      <c r="FN35" s="939"/>
      <c r="FO35" s="939"/>
      <c r="FP35" s="939"/>
      <c r="FQ35" s="939"/>
      <c r="FR35" s="939"/>
      <c r="FS35" s="939"/>
      <c r="FT35" s="939"/>
      <c r="FU35" s="939"/>
      <c r="FV35" s="939"/>
      <c r="FW35" s="939"/>
      <c r="FX35" s="939"/>
      <c r="FY35" s="939"/>
      <c r="FZ35" s="939"/>
      <c r="GA35" s="939"/>
      <c r="GB35" s="939"/>
      <c r="GC35" s="939"/>
      <c r="GD35" s="939"/>
      <c r="GE35" s="939"/>
      <c r="GF35" s="939"/>
      <c r="GG35" s="939"/>
      <c r="GH35" s="939"/>
      <c r="GI35" s="939"/>
      <c r="GJ35" s="939"/>
      <c r="GK35" s="939"/>
      <c r="GL35" s="939"/>
      <c r="GM35" s="939"/>
      <c r="GN35" s="939"/>
      <c r="GO35" s="939"/>
      <c r="GP35" s="939"/>
      <c r="GQ35" s="939"/>
      <c r="GR35" s="939"/>
      <c r="GS35" s="939"/>
      <c r="GT35" s="961"/>
      <c r="GU35" s="961"/>
      <c r="GV35" s="961"/>
      <c r="GW35" s="961"/>
      <c r="GX35" s="961"/>
      <c r="GY35" s="961"/>
      <c r="GZ35" s="961"/>
      <c r="HA35" s="961"/>
      <c r="HB35" s="961"/>
      <c r="HC35" s="961"/>
      <c r="HD35" s="961"/>
      <c r="HE35" s="961"/>
      <c r="HF35" s="961"/>
      <c r="HG35" s="961"/>
      <c r="HH35" s="970"/>
      <c r="HI35" s="970"/>
      <c r="HJ35" s="970"/>
      <c r="HK35" s="970"/>
      <c r="HL35" s="970"/>
      <c r="HM35" s="961"/>
      <c r="HN35" s="961"/>
      <c r="HO35" s="961"/>
      <c r="HP35" s="961"/>
      <c r="HQ35" s="1020"/>
      <c r="HR35" s="1020"/>
      <c r="HS35" s="1020"/>
      <c r="HT35" s="961"/>
      <c r="HU35" s="961"/>
      <c r="HV35" s="1020"/>
      <c r="HW35" s="1020"/>
      <c r="HX35" s="1021"/>
      <c r="HY35" s="1022"/>
      <c r="HZ35" s="944"/>
      <c r="IA35" s="944"/>
      <c r="IB35" s="944"/>
      <c r="IC35" s="944"/>
      <c r="ID35" s="944"/>
      <c r="IE35" s="945"/>
    </row>
    <row r="36" ht="24.0" customHeight="1" outlineLevel="1">
      <c r="A36" s="946"/>
      <c r="B36" s="947"/>
      <c r="C36" s="947"/>
      <c r="D36" s="947"/>
      <c r="E36" s="947"/>
      <c r="F36" s="947"/>
      <c r="G36" s="947"/>
      <c r="H36" s="947"/>
      <c r="I36" s="947"/>
      <c r="J36" s="947"/>
      <c r="K36" s="947"/>
      <c r="L36" s="947"/>
      <c r="M36" s="947"/>
      <c r="N36" s="947"/>
      <c r="O36" s="947"/>
      <c r="P36" s="947"/>
      <c r="Q36" s="947"/>
      <c r="R36" s="947"/>
      <c r="S36" s="947"/>
      <c r="T36" s="947"/>
      <c r="U36" s="948"/>
      <c r="V36" s="947"/>
      <c r="W36" s="949" t="s">
        <v>2752</v>
      </c>
      <c r="X36" s="950">
        <f>ROUND(X38*20%,0)</f>
        <v>4321494</v>
      </c>
      <c r="Y36" s="950"/>
      <c r="Z36" s="950"/>
      <c r="AA36" s="951"/>
      <c r="AB36" s="952"/>
      <c r="AC36" s="952"/>
      <c r="AD36" s="953"/>
      <c r="AE36" s="1023"/>
      <c r="AF36" s="1045"/>
      <c r="AG36" s="956"/>
      <c r="AH36" s="956"/>
      <c r="AI36" s="957"/>
      <c r="AJ36" s="957"/>
      <c r="AK36" s="958"/>
      <c r="AL36" s="959" t="s">
        <v>2753</v>
      </c>
      <c r="AM36" s="959" t="s">
        <v>2754</v>
      </c>
      <c r="AN36" s="712"/>
      <c r="AO36" s="712"/>
      <c r="AP36" s="712"/>
      <c r="AQ36" s="712"/>
      <c r="AR36" s="481"/>
      <c r="AS36" s="481"/>
      <c r="AT36" s="481"/>
      <c r="AU36" s="481"/>
      <c r="AV36" s="481"/>
      <c r="AW36" s="481"/>
      <c r="AX36" s="481"/>
      <c r="AY36" s="481"/>
      <c r="AZ36" s="481"/>
      <c r="BA36" s="481"/>
      <c r="BB36" s="481"/>
      <c r="BC36" s="481"/>
      <c r="BD36" s="481"/>
      <c r="BE36" s="481"/>
      <c r="BF36" s="481"/>
      <c r="BG36" s="481"/>
      <c r="BH36" s="481"/>
      <c r="BI36" s="481"/>
      <c r="BJ36" s="481"/>
      <c r="BK36" s="481"/>
      <c r="BL36" s="481"/>
      <c r="BM36" s="481"/>
      <c r="BN36" s="481"/>
      <c r="BO36" s="481"/>
      <c r="BP36" s="481"/>
      <c r="BQ36" s="481"/>
      <c r="BR36" s="481"/>
      <c r="BS36" s="481"/>
      <c r="BT36" s="481"/>
      <c r="BU36" s="481"/>
      <c r="BV36" s="481"/>
      <c r="BW36" s="481"/>
      <c r="BX36" s="481"/>
      <c r="BY36" s="481"/>
      <c r="BZ36" s="481"/>
      <c r="CA36" s="481"/>
      <c r="CB36" s="481"/>
      <c r="CC36" s="481"/>
      <c r="CD36" s="481"/>
      <c r="CE36" s="481"/>
      <c r="CF36" s="481"/>
      <c r="CG36" s="481"/>
      <c r="CH36" s="481"/>
      <c r="CI36" s="481"/>
      <c r="CJ36" s="481"/>
      <c r="CK36" s="481"/>
      <c r="CL36" s="481"/>
      <c r="CM36" s="481"/>
      <c r="CN36" s="481"/>
      <c r="CO36" s="481"/>
      <c r="CP36" s="481"/>
      <c r="CQ36" s="481"/>
      <c r="CR36" s="481"/>
      <c r="CS36" s="481"/>
      <c r="CT36" s="481"/>
      <c r="CU36" s="481"/>
      <c r="CV36" s="481"/>
      <c r="CW36" s="481"/>
      <c r="CX36" s="481"/>
      <c r="CY36" s="481"/>
      <c r="CZ36" s="481"/>
      <c r="DA36" s="481"/>
      <c r="DB36" s="481"/>
      <c r="DC36" s="481"/>
      <c r="DD36" s="481"/>
      <c r="DE36" s="481"/>
      <c r="DF36" s="481"/>
      <c r="DG36" s="481"/>
      <c r="DH36" s="481"/>
      <c r="DI36" s="481"/>
      <c r="DJ36" s="481"/>
      <c r="DK36" s="481"/>
      <c r="DL36" s="481"/>
      <c r="DM36" s="481"/>
      <c r="DN36" s="481"/>
      <c r="DO36" s="481"/>
      <c r="DP36" s="481"/>
      <c r="DQ36" s="481"/>
      <c r="DR36" s="481"/>
      <c r="DS36" s="481"/>
      <c r="DT36" s="481"/>
      <c r="DU36" s="481"/>
      <c r="DV36" s="481"/>
      <c r="DW36" s="481"/>
      <c r="DX36" s="481"/>
      <c r="DY36" s="481"/>
      <c r="DZ36" s="481"/>
      <c r="EA36" s="481"/>
      <c r="EB36" s="481"/>
      <c r="EC36" s="481"/>
      <c r="ED36" s="481"/>
      <c r="EE36" s="481"/>
      <c r="EF36" s="481"/>
      <c r="EG36" s="481"/>
      <c r="EH36" s="481"/>
      <c r="EI36" s="939"/>
      <c r="EJ36" s="960"/>
      <c r="EK36" s="960"/>
      <c r="EL36" s="939"/>
      <c r="EM36" s="939"/>
      <c r="EN36" s="939"/>
      <c r="EO36" s="939"/>
      <c r="EP36" s="939"/>
      <c r="EQ36" s="939"/>
      <c r="ER36" s="939"/>
      <c r="ES36" s="939"/>
      <c r="ET36" s="939"/>
      <c r="EU36" s="939"/>
      <c r="EV36" s="939"/>
      <c r="EW36" s="939"/>
      <c r="EX36" s="939"/>
      <c r="EY36" s="939"/>
      <c r="EZ36" s="939"/>
      <c r="FA36" s="939"/>
      <c r="FB36" s="939"/>
      <c r="FC36" s="939"/>
      <c r="FD36" s="939"/>
      <c r="FE36" s="939"/>
      <c r="FF36" s="939"/>
      <c r="FG36" s="939"/>
      <c r="FH36" s="939"/>
      <c r="FI36" s="939"/>
      <c r="FJ36" s="939"/>
      <c r="FK36" s="939"/>
      <c r="FL36" s="939"/>
      <c r="FM36" s="481"/>
      <c r="FN36" s="939"/>
      <c r="FO36" s="939"/>
      <c r="FP36" s="939"/>
      <c r="FQ36" s="939"/>
      <c r="FR36" s="939"/>
      <c r="FS36" s="939"/>
      <c r="FT36" s="939"/>
      <c r="FU36" s="939"/>
      <c r="FV36" s="939"/>
      <c r="FW36" s="939"/>
      <c r="FX36" s="939"/>
      <c r="FY36" s="939"/>
      <c r="FZ36" s="939"/>
      <c r="GA36" s="939"/>
      <c r="GB36" s="939"/>
      <c r="GC36" s="939"/>
      <c r="GD36" s="939"/>
      <c r="GE36" s="939"/>
      <c r="GF36" s="939"/>
      <c r="GG36" s="939"/>
      <c r="GH36" s="939"/>
      <c r="GI36" s="939"/>
      <c r="GJ36" s="939"/>
      <c r="GK36" s="939"/>
      <c r="GL36" s="939"/>
      <c r="GM36" s="939"/>
      <c r="GN36" s="939"/>
      <c r="GO36" s="939"/>
      <c r="GP36" s="939"/>
      <c r="GQ36" s="939"/>
      <c r="GR36" s="939"/>
      <c r="GS36" s="939"/>
      <c r="GT36" s="961"/>
      <c r="GU36" s="961"/>
      <c r="GV36" s="961"/>
      <c r="GW36" s="961"/>
      <c r="GX36" s="961"/>
      <c r="GY36" s="961"/>
      <c r="GZ36" s="961"/>
      <c r="HA36" s="961"/>
      <c r="HB36" s="961"/>
      <c r="HC36" s="961"/>
      <c r="HD36" s="961"/>
      <c r="HE36" s="961"/>
      <c r="HF36" s="961"/>
      <c r="HG36" s="961"/>
      <c r="HH36" s="961"/>
      <c r="HI36" s="961"/>
      <c r="HJ36" s="961"/>
      <c r="HK36" s="961"/>
      <c r="HL36" s="961"/>
      <c r="HM36" s="961"/>
      <c r="HN36" s="961"/>
      <c r="HO36" s="961"/>
      <c r="HP36" s="961"/>
      <c r="HQ36" s="961"/>
      <c r="HR36" s="961"/>
      <c r="HS36" s="961"/>
      <c r="HT36" s="961"/>
      <c r="HU36" s="961"/>
      <c r="HV36" s="961"/>
      <c r="HW36" s="961"/>
      <c r="HX36" s="1027"/>
      <c r="HY36" s="1028"/>
      <c r="HZ36" s="964"/>
      <c r="IA36" s="964"/>
      <c r="IB36" s="964"/>
      <c r="IC36" s="964"/>
      <c r="ID36" s="964"/>
      <c r="IE36" s="965"/>
    </row>
    <row r="37" ht="24.0" customHeight="1" outlineLevel="1">
      <c r="A37" s="946"/>
      <c r="B37" s="947"/>
      <c r="C37" s="947"/>
      <c r="D37" s="947"/>
      <c r="E37" s="947"/>
      <c r="F37" s="947"/>
      <c r="G37" s="947"/>
      <c r="H37" s="947"/>
      <c r="I37" s="947"/>
      <c r="J37" s="947"/>
      <c r="K37" s="947"/>
      <c r="L37" s="947"/>
      <c r="M37" s="947"/>
      <c r="N37" s="947"/>
      <c r="O37" s="947"/>
      <c r="P37" s="947"/>
      <c r="Q37" s="947"/>
      <c r="R37" s="947"/>
      <c r="S37" s="947"/>
      <c r="T37" s="947"/>
      <c r="U37" s="948"/>
      <c r="V37" s="947"/>
      <c r="W37" s="949" t="s">
        <v>2755</v>
      </c>
      <c r="X37" s="950">
        <f>ROUND(X38*20%,0)</f>
        <v>4321494</v>
      </c>
      <c r="Y37" s="950"/>
      <c r="Z37" s="950"/>
      <c r="AA37" s="951"/>
      <c r="AB37" s="952"/>
      <c r="AC37" s="952"/>
      <c r="AD37" s="953"/>
      <c r="AE37" s="1023"/>
      <c r="AF37" s="1046"/>
      <c r="AG37" s="981"/>
      <c r="AH37" s="981"/>
      <c r="AI37" s="957"/>
      <c r="AJ37" s="957"/>
      <c r="AK37" s="958"/>
      <c r="AL37" s="1030" t="s">
        <v>2756</v>
      </c>
      <c r="AM37" s="1030" t="s">
        <v>2757</v>
      </c>
      <c r="AN37" s="936"/>
      <c r="AO37" s="936"/>
      <c r="AP37" s="1031"/>
      <c r="AQ37" s="985"/>
      <c r="AR37" s="481"/>
      <c r="AS37" s="481"/>
      <c r="AT37" s="481"/>
      <c r="AU37" s="481"/>
      <c r="AV37" s="481"/>
      <c r="AW37" s="481"/>
      <c r="AX37" s="481"/>
      <c r="AY37" s="481"/>
      <c r="AZ37" s="481"/>
      <c r="BA37" s="481"/>
      <c r="BB37" s="481"/>
      <c r="BC37" s="481"/>
      <c r="BD37" s="481"/>
      <c r="BE37" s="481"/>
      <c r="BF37" s="481"/>
      <c r="BG37" s="481"/>
      <c r="BH37" s="481"/>
      <c r="BI37" s="481"/>
      <c r="BJ37" s="481"/>
      <c r="BK37" s="481"/>
      <c r="BL37" s="481"/>
      <c r="BM37" s="481"/>
      <c r="BN37" s="481"/>
      <c r="BO37" s="481"/>
      <c r="BP37" s="481"/>
      <c r="BQ37" s="481"/>
      <c r="BR37" s="481"/>
      <c r="BS37" s="481"/>
      <c r="BT37" s="481"/>
      <c r="BU37" s="481"/>
      <c r="BV37" s="481"/>
      <c r="BW37" s="481"/>
      <c r="BX37" s="481"/>
      <c r="BY37" s="481"/>
      <c r="BZ37" s="481"/>
      <c r="CA37" s="481"/>
      <c r="CB37" s="481"/>
      <c r="CC37" s="481"/>
      <c r="CD37" s="481"/>
      <c r="CE37" s="481"/>
      <c r="CF37" s="481"/>
      <c r="CG37" s="481"/>
      <c r="CH37" s="481"/>
      <c r="CI37" s="481"/>
      <c r="CJ37" s="481"/>
      <c r="CK37" s="481"/>
      <c r="CL37" s="481"/>
      <c r="CM37" s="481"/>
      <c r="CN37" s="481"/>
      <c r="CO37" s="481"/>
      <c r="CP37" s="481"/>
      <c r="CQ37" s="481"/>
      <c r="CR37" s="481"/>
      <c r="CS37" s="481"/>
      <c r="CT37" s="481"/>
      <c r="CU37" s="481"/>
      <c r="CV37" s="481"/>
      <c r="CW37" s="481"/>
      <c r="CX37" s="481"/>
      <c r="CY37" s="481"/>
      <c r="CZ37" s="481"/>
      <c r="DA37" s="481"/>
      <c r="DB37" s="481"/>
      <c r="DC37" s="481"/>
      <c r="DD37" s="481"/>
      <c r="DE37" s="481"/>
      <c r="DF37" s="481"/>
      <c r="DG37" s="481"/>
      <c r="DH37" s="481"/>
      <c r="DI37" s="481"/>
      <c r="DJ37" s="481"/>
      <c r="DK37" s="481"/>
      <c r="DL37" s="481"/>
      <c r="DM37" s="481"/>
      <c r="DN37" s="481"/>
      <c r="DO37" s="481"/>
      <c r="DP37" s="481"/>
      <c r="DQ37" s="481"/>
      <c r="DR37" s="481"/>
      <c r="DS37" s="481"/>
      <c r="DT37" s="481"/>
      <c r="DU37" s="481"/>
      <c r="DV37" s="997"/>
      <c r="DW37" s="481"/>
      <c r="DX37" s="481"/>
      <c r="DY37" s="997"/>
      <c r="DZ37" s="997"/>
      <c r="EA37" s="481"/>
      <c r="EB37" s="481"/>
      <c r="EC37" s="481"/>
      <c r="ED37" s="481"/>
      <c r="EE37" s="481"/>
      <c r="EF37" s="481"/>
      <c r="EG37" s="481"/>
      <c r="EH37" s="481"/>
      <c r="EI37" s="939"/>
      <c r="EJ37" s="939"/>
      <c r="EK37" s="939"/>
      <c r="EL37" s="939"/>
      <c r="EM37" s="939"/>
      <c r="EN37" s="939"/>
      <c r="EO37" s="939"/>
      <c r="EP37" s="939"/>
      <c r="EQ37" s="939"/>
      <c r="ER37" s="939"/>
      <c r="ES37" s="939"/>
      <c r="ET37" s="939"/>
      <c r="EU37" s="939"/>
      <c r="EV37" s="939"/>
      <c r="EW37" s="939"/>
      <c r="EX37" s="939"/>
      <c r="EY37" s="939"/>
      <c r="EZ37" s="939"/>
      <c r="FA37" s="939"/>
      <c r="FB37" s="939"/>
      <c r="FC37" s="939"/>
      <c r="FD37" s="939"/>
      <c r="FE37" s="939"/>
      <c r="FF37" s="939"/>
      <c r="FG37" s="939"/>
      <c r="FH37" s="939"/>
      <c r="FI37" s="939"/>
      <c r="FJ37" s="939"/>
      <c r="FK37" s="939"/>
      <c r="FL37" s="939"/>
      <c r="FM37" s="481"/>
      <c r="FN37" s="939"/>
      <c r="FO37" s="939"/>
      <c r="FP37" s="939"/>
      <c r="FQ37" s="939"/>
      <c r="FR37" s="939"/>
      <c r="FS37" s="939"/>
      <c r="FT37" s="939"/>
      <c r="FU37" s="939"/>
      <c r="FV37" s="939"/>
      <c r="FW37" s="939"/>
      <c r="FX37" s="939"/>
      <c r="FY37" s="939"/>
      <c r="FZ37" s="939"/>
      <c r="GA37" s="939"/>
      <c r="GB37" s="939"/>
      <c r="GC37" s="939"/>
      <c r="GD37" s="939"/>
      <c r="GE37" s="939"/>
      <c r="GF37" s="939"/>
      <c r="GG37" s="939"/>
      <c r="GH37" s="939"/>
      <c r="GI37" s="939"/>
      <c r="GJ37" s="939"/>
      <c r="GK37" s="939"/>
      <c r="GL37" s="939"/>
      <c r="GM37" s="939"/>
      <c r="GN37" s="939"/>
      <c r="GO37" s="939"/>
      <c r="GP37" s="939"/>
      <c r="GQ37" s="939"/>
      <c r="GR37" s="939"/>
      <c r="GS37" s="939"/>
      <c r="GT37" s="961"/>
      <c r="GU37" s="961"/>
      <c r="GV37" s="961"/>
      <c r="GW37" s="961"/>
      <c r="GX37" s="961"/>
      <c r="GY37" s="961"/>
      <c r="GZ37" s="961"/>
      <c r="HA37" s="961"/>
      <c r="HB37" s="961"/>
      <c r="HC37" s="961"/>
      <c r="HD37" s="961"/>
      <c r="HE37" s="961"/>
      <c r="HF37" s="961"/>
      <c r="HG37" s="961"/>
      <c r="HH37" s="961"/>
      <c r="HI37" s="961"/>
      <c r="HJ37" s="961"/>
      <c r="HK37" s="961"/>
      <c r="HL37" s="961"/>
      <c r="HM37" s="961"/>
      <c r="HN37" s="961"/>
      <c r="HO37" s="961"/>
      <c r="HP37" s="961"/>
      <c r="HQ37" s="961"/>
      <c r="HR37" s="961"/>
      <c r="HS37" s="961"/>
      <c r="HT37" s="961"/>
      <c r="HU37" s="961"/>
      <c r="HV37" s="961"/>
      <c r="HW37" s="961"/>
      <c r="HX37" s="1027"/>
      <c r="HY37" s="1028"/>
      <c r="HZ37" s="964"/>
      <c r="IA37" s="964"/>
      <c r="IB37" s="964"/>
      <c r="IC37" s="964"/>
      <c r="ID37" s="964"/>
      <c r="IE37" s="965"/>
    </row>
    <row r="38" ht="24.0" customHeight="1" outlineLevel="1">
      <c r="A38" s="946"/>
      <c r="B38" s="947"/>
      <c r="C38" s="947"/>
      <c r="D38" s="947"/>
      <c r="E38" s="947"/>
      <c r="F38" s="947"/>
      <c r="G38" s="947"/>
      <c r="H38" s="947"/>
      <c r="I38" s="947"/>
      <c r="J38" s="947"/>
      <c r="K38" s="947"/>
      <c r="L38" s="947"/>
      <c r="M38" s="947"/>
      <c r="N38" s="947"/>
      <c r="O38" s="947"/>
      <c r="P38" s="947"/>
      <c r="Q38" s="947"/>
      <c r="R38" s="947"/>
      <c r="S38" s="947"/>
      <c r="T38" s="947"/>
      <c r="U38" s="948"/>
      <c r="V38" s="947"/>
      <c r="W38" s="955" t="s">
        <v>2758</v>
      </c>
      <c r="X38" s="956">
        <v>2.1607471E7</v>
      </c>
      <c r="Y38" s="950"/>
      <c r="Z38" s="950"/>
      <c r="AA38" s="951"/>
      <c r="AB38" s="952"/>
      <c r="AC38" s="952"/>
      <c r="AD38" s="953"/>
      <c r="AE38" s="1023"/>
      <c r="AF38" s="1046"/>
      <c r="AG38" s="981"/>
      <c r="AH38" s="981"/>
      <c r="AI38" s="957"/>
      <c r="AJ38" s="957"/>
      <c r="AK38" s="958"/>
      <c r="AL38" s="1032" t="s">
        <v>2759</v>
      </c>
      <c r="AM38" s="1032" t="s">
        <v>2760</v>
      </c>
      <c r="AN38" s="712"/>
      <c r="AO38" s="712"/>
      <c r="AP38" s="712"/>
      <c r="AQ38" s="712"/>
      <c r="AR38" s="481"/>
      <c r="AS38" s="481"/>
      <c r="AT38" s="481"/>
      <c r="AU38" s="481"/>
      <c r="AV38" s="481"/>
      <c r="AW38" s="481"/>
      <c r="AX38" s="481"/>
      <c r="AY38" s="481"/>
      <c r="AZ38" s="481"/>
      <c r="BA38" s="481"/>
      <c r="BB38" s="481"/>
      <c r="BC38" s="481"/>
      <c r="BD38" s="481"/>
      <c r="BE38" s="481"/>
      <c r="BF38" s="481"/>
      <c r="BG38" s="481"/>
      <c r="BH38" s="481"/>
      <c r="BI38" s="481"/>
      <c r="BJ38" s="481"/>
      <c r="BK38" s="481"/>
      <c r="BL38" s="481"/>
      <c r="BM38" s="481"/>
      <c r="BN38" s="481"/>
      <c r="BO38" s="481"/>
      <c r="BP38" s="481"/>
      <c r="BQ38" s="481"/>
      <c r="BR38" s="481"/>
      <c r="BS38" s="481"/>
      <c r="BT38" s="481"/>
      <c r="BU38" s="481"/>
      <c r="BV38" s="481"/>
      <c r="BW38" s="481"/>
      <c r="BX38" s="481"/>
      <c r="BY38" s="481"/>
      <c r="BZ38" s="481"/>
      <c r="CA38" s="481"/>
      <c r="CB38" s="481"/>
      <c r="CC38" s="481"/>
      <c r="CD38" s="481"/>
      <c r="CE38" s="481"/>
      <c r="CF38" s="481"/>
      <c r="CG38" s="481"/>
      <c r="CH38" s="481"/>
      <c r="CI38" s="481"/>
      <c r="CJ38" s="481"/>
      <c r="CK38" s="481"/>
      <c r="CL38" s="481"/>
      <c r="CM38" s="481"/>
      <c r="CN38" s="481"/>
      <c r="CO38" s="481"/>
      <c r="CP38" s="481"/>
      <c r="CQ38" s="481"/>
      <c r="CR38" s="481"/>
      <c r="CS38" s="481"/>
      <c r="CT38" s="481"/>
      <c r="CU38" s="481"/>
      <c r="CV38" s="481"/>
      <c r="CW38" s="481"/>
      <c r="CX38" s="481"/>
      <c r="CY38" s="481"/>
      <c r="CZ38" s="481"/>
      <c r="DA38" s="481"/>
      <c r="DB38" s="481"/>
      <c r="DC38" s="481"/>
      <c r="DD38" s="481"/>
      <c r="DE38" s="481"/>
      <c r="DF38" s="481"/>
      <c r="DG38" s="481"/>
      <c r="DH38" s="481"/>
      <c r="DI38" s="481"/>
      <c r="DJ38" s="481"/>
      <c r="DK38" s="481"/>
      <c r="DL38" s="481"/>
      <c r="DM38" s="481"/>
      <c r="DN38" s="481"/>
      <c r="DO38" s="481"/>
      <c r="DP38" s="481"/>
      <c r="DQ38" s="481"/>
      <c r="DR38" s="481"/>
      <c r="DS38" s="481"/>
      <c r="DT38" s="481"/>
      <c r="DU38" s="481"/>
      <c r="DV38" s="481"/>
      <c r="DW38" s="481"/>
      <c r="DX38" s="481"/>
      <c r="DY38" s="481"/>
      <c r="DZ38" s="481"/>
      <c r="EA38" s="481"/>
      <c r="EB38" s="481"/>
      <c r="EC38" s="481"/>
      <c r="ED38" s="481"/>
      <c r="EE38" s="481"/>
      <c r="EF38" s="481"/>
      <c r="EG38" s="481"/>
      <c r="EH38" s="481"/>
      <c r="EI38" s="939"/>
      <c r="EJ38" s="939"/>
      <c r="EK38" s="939"/>
      <c r="EL38" s="939"/>
      <c r="EM38" s="939"/>
      <c r="EN38" s="939"/>
      <c r="EO38" s="939"/>
      <c r="EP38" s="939"/>
      <c r="EQ38" s="939"/>
      <c r="ER38" s="939"/>
      <c r="ES38" s="939"/>
      <c r="ET38" s="939"/>
      <c r="EU38" s="939"/>
      <c r="EV38" s="939"/>
      <c r="EW38" s="939"/>
      <c r="EX38" s="939"/>
      <c r="EY38" s="939"/>
      <c r="EZ38" s="939"/>
      <c r="FA38" s="939"/>
      <c r="FB38" s="939"/>
      <c r="FC38" s="939"/>
      <c r="FD38" s="939"/>
      <c r="FE38" s="939"/>
      <c r="FF38" s="939"/>
      <c r="FG38" s="939"/>
      <c r="FH38" s="939"/>
      <c r="FI38" s="939"/>
      <c r="FJ38" s="939"/>
      <c r="FK38" s="939"/>
      <c r="FL38" s="939"/>
      <c r="FM38" s="481"/>
      <c r="FN38" s="939"/>
      <c r="FO38" s="939"/>
      <c r="FP38" s="939"/>
      <c r="FQ38" s="939"/>
      <c r="FR38" s="939"/>
      <c r="FS38" s="939"/>
      <c r="FT38" s="939"/>
      <c r="FU38" s="939"/>
      <c r="FV38" s="939"/>
      <c r="FW38" s="939"/>
      <c r="FX38" s="939"/>
      <c r="FY38" s="939"/>
      <c r="FZ38" s="939"/>
      <c r="GA38" s="939"/>
      <c r="GB38" s="939"/>
      <c r="GC38" s="939"/>
      <c r="GD38" s="939"/>
      <c r="GE38" s="939"/>
      <c r="GF38" s="939"/>
      <c r="GG38" s="939"/>
      <c r="GH38" s="939"/>
      <c r="GI38" s="939"/>
      <c r="GJ38" s="939"/>
      <c r="GK38" s="939"/>
      <c r="GL38" s="939"/>
      <c r="GM38" s="939"/>
      <c r="GN38" s="939"/>
      <c r="GO38" s="939"/>
      <c r="GP38" s="939"/>
      <c r="GQ38" s="939"/>
      <c r="GR38" s="939"/>
      <c r="GS38" s="939"/>
      <c r="GT38" s="961"/>
      <c r="GU38" s="961"/>
      <c r="GV38" s="961"/>
      <c r="GW38" s="961"/>
      <c r="GX38" s="961"/>
      <c r="GY38" s="961"/>
      <c r="GZ38" s="961"/>
      <c r="HA38" s="961"/>
      <c r="HB38" s="961"/>
      <c r="HC38" s="961"/>
      <c r="HD38" s="961"/>
      <c r="HE38" s="961"/>
      <c r="HF38" s="961"/>
      <c r="HG38" s="961"/>
      <c r="HH38" s="961"/>
      <c r="HI38" s="961"/>
      <c r="HJ38" s="961"/>
      <c r="HK38" s="961"/>
      <c r="HL38" s="961"/>
      <c r="HM38" s="961"/>
      <c r="HN38" s="961"/>
      <c r="HO38" s="961"/>
      <c r="HP38" s="961"/>
      <c r="HQ38" s="961"/>
      <c r="HR38" s="961"/>
      <c r="HS38" s="961"/>
      <c r="HT38" s="961"/>
      <c r="HU38" s="961"/>
      <c r="HV38" s="961"/>
      <c r="HW38" s="961"/>
      <c r="HX38" s="1027"/>
      <c r="HY38" s="1028"/>
      <c r="HZ38" s="964"/>
      <c r="IA38" s="964"/>
      <c r="IB38" s="964"/>
      <c r="IC38" s="964"/>
      <c r="ID38" s="964"/>
      <c r="IE38" s="965"/>
    </row>
    <row r="39" ht="24.0" customHeight="1" outlineLevel="1">
      <c r="A39" s="946"/>
      <c r="B39" s="947"/>
      <c r="C39" s="947"/>
      <c r="D39" s="947"/>
      <c r="E39" s="947"/>
      <c r="F39" s="947"/>
      <c r="G39" s="947"/>
      <c r="H39" s="947"/>
      <c r="I39" s="947"/>
      <c r="J39" s="947"/>
      <c r="K39" s="947"/>
      <c r="L39" s="947"/>
      <c r="M39" s="947"/>
      <c r="N39" s="947"/>
      <c r="O39" s="947"/>
      <c r="P39" s="947"/>
      <c r="Q39" s="947"/>
      <c r="R39" s="947"/>
      <c r="S39" s="947"/>
      <c r="T39" s="947"/>
      <c r="U39" s="948"/>
      <c r="V39" s="972"/>
      <c r="W39" s="955" t="s">
        <v>2761</v>
      </c>
      <c r="X39" s="956">
        <f>X38-AG35</f>
        <v>14607471</v>
      </c>
      <c r="Y39" s="950"/>
      <c r="Z39" s="950"/>
      <c r="AA39" s="951"/>
      <c r="AB39" s="952"/>
      <c r="AC39" s="952"/>
      <c r="AD39" s="953"/>
      <c r="AE39" s="1023"/>
      <c r="AF39" s="1024"/>
      <c r="AG39" s="950"/>
      <c r="AH39" s="950"/>
      <c r="AI39" s="957"/>
      <c r="AJ39" s="957"/>
      <c r="AK39" s="958"/>
      <c r="AL39" s="966" t="s">
        <v>2762</v>
      </c>
      <c r="AM39" s="966" t="s">
        <v>2763</v>
      </c>
      <c r="AN39" s="967" t="s">
        <v>2764</v>
      </c>
      <c r="AO39" s="1047"/>
      <c r="AP39" s="937" t="s">
        <v>2765</v>
      </c>
      <c r="AQ39" s="985" t="s">
        <v>2766</v>
      </c>
      <c r="AR39" s="481"/>
      <c r="AS39" s="481"/>
      <c r="AT39" s="481"/>
      <c r="AU39" s="481"/>
      <c r="AV39" s="481"/>
      <c r="AW39" s="481"/>
      <c r="AX39" s="481"/>
      <c r="AY39" s="481"/>
      <c r="AZ39" s="481"/>
      <c r="BA39" s="481"/>
      <c r="BB39" s="481"/>
      <c r="BC39" s="481"/>
      <c r="BD39" s="481"/>
      <c r="BE39" s="481"/>
      <c r="BF39" s="481"/>
      <c r="BG39" s="481"/>
      <c r="BH39" s="481"/>
      <c r="BI39" s="481"/>
      <c r="BJ39" s="481"/>
      <c r="BK39" s="481"/>
      <c r="BL39" s="481"/>
      <c r="BM39" s="481"/>
      <c r="BN39" s="481"/>
      <c r="BO39" s="481"/>
      <c r="BP39" s="481"/>
      <c r="BQ39" s="481"/>
      <c r="BR39" s="481"/>
      <c r="BS39" s="481"/>
      <c r="BT39" s="481"/>
      <c r="BU39" s="481"/>
      <c r="BV39" s="481"/>
      <c r="BW39" s="481"/>
      <c r="BX39" s="481"/>
      <c r="BY39" s="481"/>
      <c r="BZ39" s="481"/>
      <c r="CA39" s="481"/>
      <c r="CB39" s="481"/>
      <c r="CC39" s="481"/>
      <c r="CD39" s="481"/>
      <c r="CE39" s="481"/>
      <c r="CF39" s="481"/>
      <c r="CG39" s="481"/>
      <c r="CH39" s="481"/>
      <c r="CI39" s="481"/>
      <c r="CJ39" s="481"/>
      <c r="CK39" s="481"/>
      <c r="CL39" s="481"/>
      <c r="CM39" s="481"/>
      <c r="CN39" s="481"/>
      <c r="CO39" s="481"/>
      <c r="CP39" s="481"/>
      <c r="CQ39" s="481"/>
      <c r="CR39" s="481"/>
      <c r="CS39" s="481"/>
      <c r="CT39" s="481"/>
      <c r="CU39" s="481"/>
      <c r="CV39" s="481"/>
      <c r="CW39" s="481"/>
      <c r="CX39" s="481"/>
      <c r="CY39" s="481"/>
      <c r="CZ39" s="481"/>
      <c r="DA39" s="481"/>
      <c r="DB39" s="481"/>
      <c r="DC39" s="481"/>
      <c r="DD39" s="481"/>
      <c r="DE39" s="481"/>
      <c r="DF39" s="1048"/>
      <c r="DG39" s="1048"/>
      <c r="DH39" s="1048"/>
      <c r="DI39" s="481"/>
      <c r="DJ39" s="481"/>
      <c r="DK39" s="1048"/>
      <c r="DL39" s="1048"/>
      <c r="DM39" s="1048"/>
      <c r="DN39" s="1048"/>
      <c r="DO39" s="1048"/>
      <c r="DP39" s="481"/>
      <c r="DQ39" s="481"/>
      <c r="DR39" s="1048"/>
      <c r="DS39" s="1048"/>
      <c r="DT39" s="1048"/>
      <c r="DU39" s="1048"/>
      <c r="DV39" s="1048"/>
      <c r="DW39" s="481"/>
      <c r="DX39" s="481"/>
      <c r="DY39" s="1048"/>
      <c r="DZ39" s="1048"/>
      <c r="EA39" s="1048"/>
      <c r="EB39" s="1048"/>
      <c r="EC39" s="1048"/>
      <c r="ED39" s="481"/>
      <c r="EE39" s="481"/>
      <c r="EF39" s="1048"/>
      <c r="EG39" s="1048"/>
      <c r="EH39" s="481"/>
      <c r="EI39" s="968"/>
      <c r="EJ39" s="968"/>
      <c r="EK39" s="968"/>
      <c r="EL39" s="939"/>
      <c r="EM39" s="939"/>
      <c r="EN39" s="939"/>
      <c r="EO39" s="939"/>
      <c r="EP39" s="939"/>
      <c r="EQ39" s="939"/>
      <c r="ER39" s="939"/>
      <c r="ES39" s="939"/>
      <c r="ET39" s="939"/>
      <c r="EU39" s="939"/>
      <c r="EV39" s="939"/>
      <c r="EW39" s="939"/>
      <c r="EX39" s="939"/>
      <c r="EY39" s="939"/>
      <c r="EZ39" s="939"/>
      <c r="FA39" s="939"/>
      <c r="FB39" s="939"/>
      <c r="FC39" s="939"/>
      <c r="FD39" s="939"/>
      <c r="FE39" s="939"/>
      <c r="FF39" s="939"/>
      <c r="FG39" s="939"/>
      <c r="FH39" s="939"/>
      <c r="FI39" s="939"/>
      <c r="FJ39" s="939"/>
      <c r="FK39" s="939"/>
      <c r="FL39" s="939"/>
      <c r="FM39" s="481"/>
      <c r="FN39" s="939"/>
      <c r="FO39" s="939"/>
      <c r="FP39" s="939"/>
      <c r="FQ39" s="939"/>
      <c r="FR39" s="939"/>
      <c r="FS39" s="939"/>
      <c r="FT39" s="939"/>
      <c r="FU39" s="939"/>
      <c r="FV39" s="939"/>
      <c r="FW39" s="939"/>
      <c r="FX39" s="939"/>
      <c r="FY39" s="939"/>
      <c r="FZ39" s="939"/>
      <c r="GA39" s="939"/>
      <c r="GB39" s="939"/>
      <c r="GC39" s="939"/>
      <c r="GD39" s="939"/>
      <c r="GE39" s="939"/>
      <c r="GF39" s="939"/>
      <c r="GG39" s="939"/>
      <c r="GH39" s="939"/>
      <c r="GI39" s="939"/>
      <c r="GJ39" s="939"/>
      <c r="GK39" s="939"/>
      <c r="GL39" s="939"/>
      <c r="GM39" s="939"/>
      <c r="GN39" s="939"/>
      <c r="GO39" s="939"/>
      <c r="GP39" s="939"/>
      <c r="GQ39" s="939"/>
      <c r="GR39" s="939"/>
      <c r="GS39" s="939"/>
      <c r="GT39" s="961"/>
      <c r="GU39" s="961"/>
      <c r="GV39" s="961"/>
      <c r="GW39" s="961"/>
      <c r="GX39" s="961"/>
      <c r="GY39" s="961"/>
      <c r="GZ39" s="961"/>
      <c r="HA39" s="961"/>
      <c r="HB39" s="961"/>
      <c r="HC39" s="961"/>
      <c r="HD39" s="961"/>
      <c r="HE39" s="961"/>
      <c r="HF39" s="961"/>
      <c r="HG39" s="961"/>
      <c r="HH39" s="961"/>
      <c r="HI39" s="961"/>
      <c r="HJ39" s="961"/>
      <c r="HK39" s="961"/>
      <c r="HL39" s="961"/>
      <c r="HM39" s="961"/>
      <c r="HN39" s="961"/>
      <c r="HO39" s="971"/>
      <c r="HP39" s="971"/>
      <c r="HQ39" s="961"/>
      <c r="HR39" s="961"/>
      <c r="HS39" s="961"/>
      <c r="HT39" s="961"/>
      <c r="HU39" s="961"/>
      <c r="HV39" s="961"/>
      <c r="HW39" s="961"/>
      <c r="HX39" s="1027"/>
      <c r="HY39" s="1028"/>
      <c r="HZ39" s="964"/>
      <c r="IA39" s="964"/>
      <c r="IB39" s="964"/>
      <c r="IC39" s="964"/>
      <c r="ID39" s="964"/>
      <c r="IE39" s="965"/>
    </row>
    <row r="40" ht="24.0" customHeight="1" outlineLevel="1">
      <c r="A40" s="946"/>
      <c r="B40" s="947"/>
      <c r="C40" s="947"/>
      <c r="D40" s="947"/>
      <c r="E40" s="947"/>
      <c r="F40" s="947"/>
      <c r="G40" s="947"/>
      <c r="H40" s="947"/>
      <c r="I40" s="947"/>
      <c r="J40" s="947"/>
      <c r="K40" s="947"/>
      <c r="L40" s="947"/>
      <c r="M40" s="947"/>
      <c r="N40" s="947"/>
      <c r="O40" s="947"/>
      <c r="P40" s="947"/>
      <c r="Q40" s="947"/>
      <c r="R40" s="947"/>
      <c r="S40" s="947"/>
      <c r="T40" s="947"/>
      <c r="U40" s="948"/>
      <c r="V40" s="980" t="s">
        <v>2767</v>
      </c>
      <c r="W40" s="949" t="s">
        <v>2768</v>
      </c>
      <c r="X40" s="981"/>
      <c r="Y40" s="950"/>
      <c r="Z40" s="950"/>
      <c r="AA40" s="951"/>
      <c r="AB40" s="952"/>
      <c r="AC40" s="952"/>
      <c r="AD40" s="953"/>
      <c r="AE40" s="1023"/>
      <c r="AF40" s="1024"/>
      <c r="AG40" s="950"/>
      <c r="AH40" s="950"/>
      <c r="AI40" s="957"/>
      <c r="AJ40" s="957"/>
      <c r="AK40" s="958"/>
      <c r="AL40" s="974" t="s">
        <v>2769</v>
      </c>
      <c r="AM40" s="974" t="s">
        <v>2770</v>
      </c>
      <c r="AN40" s="712"/>
      <c r="AO40" s="712"/>
      <c r="AP40" s="712"/>
      <c r="AQ40" s="712"/>
      <c r="AR40" s="481"/>
      <c r="AS40" s="481"/>
      <c r="AT40" s="481"/>
      <c r="AU40" s="481"/>
      <c r="AV40" s="481"/>
      <c r="AW40" s="481"/>
      <c r="AX40" s="481"/>
      <c r="AY40" s="481"/>
      <c r="AZ40" s="481"/>
      <c r="BA40" s="481"/>
      <c r="BB40" s="481"/>
      <c r="BC40" s="481"/>
      <c r="BD40" s="481"/>
      <c r="BE40" s="481"/>
      <c r="BF40" s="481"/>
      <c r="BG40" s="481"/>
      <c r="BH40" s="481"/>
      <c r="BI40" s="481"/>
      <c r="BJ40" s="481"/>
      <c r="BK40" s="481"/>
      <c r="BL40" s="481"/>
      <c r="BM40" s="481"/>
      <c r="BN40" s="481"/>
      <c r="BO40" s="481"/>
      <c r="BP40" s="481"/>
      <c r="BQ40" s="481"/>
      <c r="BR40" s="481"/>
      <c r="BS40" s="481"/>
      <c r="BT40" s="481"/>
      <c r="BU40" s="481"/>
      <c r="BV40" s="481"/>
      <c r="BW40" s="481"/>
      <c r="BX40" s="481"/>
      <c r="BY40" s="481"/>
      <c r="BZ40" s="481"/>
      <c r="CA40" s="481"/>
      <c r="CB40" s="481"/>
      <c r="CC40" s="481"/>
      <c r="CD40" s="481"/>
      <c r="CE40" s="481"/>
      <c r="CF40" s="481"/>
      <c r="CG40" s="481"/>
      <c r="CH40" s="481"/>
      <c r="CI40" s="481"/>
      <c r="CJ40" s="481"/>
      <c r="CK40" s="481"/>
      <c r="CL40" s="481"/>
      <c r="CM40" s="481"/>
      <c r="CN40" s="481"/>
      <c r="CO40" s="481"/>
      <c r="CP40" s="481"/>
      <c r="CQ40" s="481"/>
      <c r="CR40" s="481"/>
      <c r="CS40" s="481"/>
      <c r="CT40" s="481"/>
      <c r="CU40" s="481"/>
      <c r="CV40" s="481"/>
      <c r="CW40" s="481"/>
      <c r="CX40" s="481"/>
      <c r="CY40" s="481"/>
      <c r="CZ40" s="481"/>
      <c r="DA40" s="481"/>
      <c r="DB40" s="481"/>
      <c r="DC40" s="481"/>
      <c r="DD40" s="481"/>
      <c r="DE40" s="481"/>
      <c r="DF40" s="1049"/>
      <c r="DG40" s="1049"/>
      <c r="DH40" s="1049"/>
      <c r="DI40" s="481"/>
      <c r="DJ40" s="481"/>
      <c r="DK40" s="481"/>
      <c r="DL40" s="481"/>
      <c r="DM40" s="1049"/>
      <c r="DN40" s="1049"/>
      <c r="DO40" s="1049"/>
      <c r="DP40" s="481"/>
      <c r="DQ40" s="481"/>
      <c r="DR40" s="1049"/>
      <c r="DS40" s="1049"/>
      <c r="DT40" s="481"/>
      <c r="DU40" s="1049"/>
      <c r="DV40" s="1049"/>
      <c r="DW40" s="481"/>
      <c r="DX40" s="481"/>
      <c r="DY40" s="1049"/>
      <c r="DZ40" s="1049"/>
      <c r="EA40" s="1049"/>
      <c r="EB40" s="1049"/>
      <c r="EC40" s="1049"/>
      <c r="ED40" s="481"/>
      <c r="EE40" s="481"/>
      <c r="EF40" s="1049"/>
      <c r="EG40" s="1049"/>
      <c r="EH40" s="481"/>
      <c r="EI40" s="1049"/>
      <c r="EJ40" s="1049"/>
      <c r="EK40" s="975"/>
      <c r="EL40" s="939"/>
      <c r="EM40" s="939"/>
      <c r="EN40" s="939"/>
      <c r="EO40" s="939"/>
      <c r="EP40" s="939"/>
      <c r="EQ40" s="939"/>
      <c r="ER40" s="939"/>
      <c r="ES40" s="939"/>
      <c r="ET40" s="939"/>
      <c r="EU40" s="939"/>
      <c r="EV40" s="939"/>
      <c r="EW40" s="939"/>
      <c r="EX40" s="939"/>
      <c r="EY40" s="939"/>
      <c r="EZ40" s="939"/>
      <c r="FA40" s="939"/>
      <c r="FB40" s="939"/>
      <c r="FC40" s="939"/>
      <c r="FD40" s="939"/>
      <c r="FE40" s="939"/>
      <c r="FF40" s="939"/>
      <c r="FG40" s="939"/>
      <c r="FH40" s="939"/>
      <c r="FI40" s="939"/>
      <c r="FJ40" s="939"/>
      <c r="FK40" s="939"/>
      <c r="FL40" s="939"/>
      <c r="FM40" s="481"/>
      <c r="FN40" s="939"/>
      <c r="FO40" s="939"/>
      <c r="FP40" s="939"/>
      <c r="FQ40" s="939"/>
      <c r="FR40" s="939"/>
      <c r="FS40" s="939"/>
      <c r="FT40" s="939"/>
      <c r="FU40" s="939"/>
      <c r="FV40" s="939"/>
      <c r="FW40" s="939"/>
      <c r="FX40" s="939"/>
      <c r="FY40" s="939"/>
      <c r="FZ40" s="939"/>
      <c r="GA40" s="939"/>
      <c r="GB40" s="939"/>
      <c r="GC40" s="939"/>
      <c r="GD40" s="939"/>
      <c r="GE40" s="939"/>
      <c r="GF40" s="939"/>
      <c r="GG40" s="939"/>
      <c r="GH40" s="939"/>
      <c r="GI40" s="939"/>
      <c r="GJ40" s="939"/>
      <c r="GK40" s="939"/>
      <c r="GL40" s="939"/>
      <c r="GM40" s="939"/>
      <c r="GN40" s="939"/>
      <c r="GO40" s="939"/>
      <c r="GP40" s="939"/>
      <c r="GQ40" s="939"/>
      <c r="GR40" s="939"/>
      <c r="GS40" s="939"/>
      <c r="GT40" s="961"/>
      <c r="GU40" s="961"/>
      <c r="GV40" s="961"/>
      <c r="GW40" s="961"/>
      <c r="GX40" s="961"/>
      <c r="GY40" s="961"/>
      <c r="GZ40" s="961"/>
      <c r="HA40" s="961"/>
      <c r="HB40" s="961"/>
      <c r="HC40" s="961"/>
      <c r="HD40" s="961"/>
      <c r="HE40" s="961"/>
      <c r="HF40" s="961"/>
      <c r="HG40" s="961"/>
      <c r="HH40" s="961"/>
      <c r="HI40" s="961"/>
      <c r="HJ40" s="961"/>
      <c r="HK40" s="961"/>
      <c r="HL40" s="961"/>
      <c r="HM40" s="961"/>
      <c r="HN40" s="961"/>
      <c r="HO40" s="961"/>
      <c r="HP40" s="961"/>
      <c r="HQ40" s="961"/>
      <c r="HR40" s="961"/>
      <c r="HS40" s="961"/>
      <c r="HT40" s="961"/>
      <c r="HU40" s="961"/>
      <c r="HV40" s="961"/>
      <c r="HW40" s="961"/>
      <c r="HX40" s="1027"/>
      <c r="HY40" s="1028"/>
      <c r="HZ40" s="964"/>
      <c r="IA40" s="964"/>
      <c r="IB40" s="964"/>
      <c r="IC40" s="964"/>
      <c r="ID40" s="964"/>
      <c r="IE40" s="965"/>
    </row>
    <row r="41" ht="24.0" customHeight="1" outlineLevel="1">
      <c r="A41" s="946"/>
      <c r="B41" s="947"/>
      <c r="C41" s="947"/>
      <c r="D41" s="947"/>
      <c r="E41" s="947"/>
      <c r="F41" s="947"/>
      <c r="G41" s="947"/>
      <c r="H41" s="947"/>
      <c r="I41" s="947"/>
      <c r="J41" s="947"/>
      <c r="K41" s="947"/>
      <c r="L41" s="947"/>
      <c r="M41" s="947"/>
      <c r="N41" s="947"/>
      <c r="O41" s="947"/>
      <c r="P41" s="947"/>
      <c r="Q41" s="947"/>
      <c r="R41" s="947"/>
      <c r="S41" s="947"/>
      <c r="T41" s="947"/>
      <c r="U41" s="948"/>
      <c r="V41" s="972"/>
      <c r="W41" s="949" t="s">
        <v>2771</v>
      </c>
      <c r="X41" s="956"/>
      <c r="Y41" s="956"/>
      <c r="Z41" s="956"/>
      <c r="AA41" s="951"/>
      <c r="AB41" s="952"/>
      <c r="AC41" s="952"/>
      <c r="AD41" s="953"/>
      <c r="AE41" s="1023"/>
      <c r="AF41" s="1029"/>
      <c r="AG41" s="976"/>
      <c r="AH41" s="976"/>
      <c r="AI41" s="957"/>
      <c r="AJ41" s="957"/>
      <c r="AK41" s="958"/>
      <c r="AL41" s="984" t="s">
        <v>2772</v>
      </c>
      <c r="AM41" s="984" t="s">
        <v>2773</v>
      </c>
      <c r="AN41" s="936" t="s">
        <v>2774</v>
      </c>
      <c r="AO41" s="967" t="s">
        <v>2775</v>
      </c>
      <c r="AP41" s="937" t="s">
        <v>2776</v>
      </c>
      <c r="AQ41" s="985" t="s">
        <v>2777</v>
      </c>
      <c r="AR41" s="481"/>
      <c r="AS41" s="481"/>
      <c r="AT41" s="481"/>
      <c r="AU41" s="481"/>
      <c r="AV41" s="481"/>
      <c r="AW41" s="481"/>
      <c r="AX41" s="481"/>
      <c r="AY41" s="481"/>
      <c r="AZ41" s="481"/>
      <c r="BA41" s="481"/>
      <c r="BB41" s="481"/>
      <c r="BC41" s="481"/>
      <c r="BD41" s="481"/>
      <c r="BE41" s="481"/>
      <c r="BF41" s="481"/>
      <c r="BG41" s="481"/>
      <c r="BH41" s="481"/>
      <c r="BI41" s="481"/>
      <c r="BJ41" s="481"/>
      <c r="BK41" s="481"/>
      <c r="BL41" s="481"/>
      <c r="BM41" s="481"/>
      <c r="BN41" s="481"/>
      <c r="BO41" s="481"/>
      <c r="BP41" s="481"/>
      <c r="BQ41" s="481"/>
      <c r="BR41" s="481"/>
      <c r="BS41" s="481"/>
      <c r="BT41" s="481"/>
      <c r="BU41" s="481"/>
      <c r="BV41" s="481"/>
      <c r="BW41" s="481"/>
      <c r="BX41" s="481"/>
      <c r="BY41" s="481"/>
      <c r="BZ41" s="481"/>
      <c r="CA41" s="481"/>
      <c r="CB41" s="481"/>
      <c r="CC41" s="481"/>
      <c r="CD41" s="481"/>
      <c r="CE41" s="481"/>
      <c r="CF41" s="481"/>
      <c r="CG41" s="481"/>
      <c r="CH41" s="481"/>
      <c r="CI41" s="481"/>
      <c r="CJ41" s="481"/>
      <c r="CK41" s="481"/>
      <c r="CL41" s="481"/>
      <c r="CM41" s="481"/>
      <c r="CN41" s="481"/>
      <c r="CO41" s="481"/>
      <c r="CP41" s="481"/>
      <c r="CQ41" s="481"/>
      <c r="CR41" s="481"/>
      <c r="CS41" s="481"/>
      <c r="CT41" s="481"/>
      <c r="CU41" s="481"/>
      <c r="CV41" s="481"/>
      <c r="CW41" s="481"/>
      <c r="CX41" s="481"/>
      <c r="CY41" s="481"/>
      <c r="CZ41" s="481"/>
      <c r="DA41" s="481"/>
      <c r="DB41" s="481"/>
      <c r="DC41" s="481"/>
      <c r="DD41" s="481"/>
      <c r="DE41" s="481"/>
      <c r="DF41" s="481"/>
      <c r="DG41" s="481"/>
      <c r="DH41" s="481"/>
      <c r="DI41" s="481"/>
      <c r="DJ41" s="481"/>
      <c r="DK41" s="481"/>
      <c r="DL41" s="481"/>
      <c r="DM41" s="481"/>
      <c r="DN41" s="481"/>
      <c r="DO41" s="481"/>
      <c r="DP41" s="481"/>
      <c r="DQ41" s="481"/>
      <c r="DR41" s="1050"/>
      <c r="DS41" s="1050"/>
      <c r="DT41" s="1050"/>
      <c r="DU41" s="1050"/>
      <c r="DV41" s="1050"/>
      <c r="DW41" s="481"/>
      <c r="DX41" s="481"/>
      <c r="DY41" s="1050"/>
      <c r="DZ41" s="1050"/>
      <c r="EA41" s="1050"/>
      <c r="EB41" s="1050"/>
      <c r="EC41" s="1050"/>
      <c r="ED41" s="481"/>
      <c r="EE41" s="481"/>
      <c r="EF41" s="1050"/>
      <c r="EG41" s="1050"/>
      <c r="EH41" s="481"/>
      <c r="EI41" s="986"/>
      <c r="EJ41" s="986"/>
      <c r="EK41" s="969"/>
      <c r="EL41" s="939"/>
      <c r="EM41" s="939"/>
      <c r="EN41" s="939"/>
      <c r="EO41" s="939"/>
      <c r="EP41" s="939"/>
      <c r="EQ41" s="939"/>
      <c r="ER41" s="939"/>
      <c r="ES41" s="939"/>
      <c r="ET41" s="939"/>
      <c r="EU41" s="939"/>
      <c r="EV41" s="939"/>
      <c r="EW41" s="939"/>
      <c r="EX41" s="939"/>
      <c r="EY41" s="939"/>
      <c r="EZ41" s="939"/>
      <c r="FA41" s="939"/>
      <c r="FB41" s="939"/>
      <c r="FC41" s="939"/>
      <c r="FD41" s="939"/>
      <c r="FE41" s="939"/>
      <c r="FF41" s="939"/>
      <c r="FG41" s="939"/>
      <c r="FH41" s="939"/>
      <c r="FI41" s="939"/>
      <c r="FJ41" s="939"/>
      <c r="FK41" s="939"/>
      <c r="FL41" s="939"/>
      <c r="FM41" s="481"/>
      <c r="FN41" s="939"/>
      <c r="FO41" s="939"/>
      <c r="FP41" s="939"/>
      <c r="FQ41" s="939"/>
      <c r="FR41" s="939"/>
      <c r="FS41" s="939"/>
      <c r="FT41" s="939"/>
      <c r="FU41" s="939"/>
      <c r="FV41" s="939"/>
      <c r="FW41" s="939"/>
      <c r="FX41" s="939"/>
      <c r="FY41" s="939"/>
      <c r="FZ41" s="939"/>
      <c r="GA41" s="939"/>
      <c r="GB41" s="939"/>
      <c r="GC41" s="939"/>
      <c r="GD41" s="939"/>
      <c r="GE41" s="939"/>
      <c r="GF41" s="939"/>
      <c r="GG41" s="939"/>
      <c r="GH41" s="939"/>
      <c r="GI41" s="939"/>
      <c r="GJ41" s="939"/>
      <c r="GK41" s="939"/>
      <c r="GL41" s="939"/>
      <c r="GM41" s="939"/>
      <c r="GN41" s="939"/>
      <c r="GO41" s="939"/>
      <c r="GP41" s="939"/>
      <c r="GQ41" s="939"/>
      <c r="GR41" s="939"/>
      <c r="GS41" s="939"/>
      <c r="GT41" s="961"/>
      <c r="GU41" s="961"/>
      <c r="GV41" s="961"/>
      <c r="GW41" s="961"/>
      <c r="GX41" s="961"/>
      <c r="GY41" s="961"/>
      <c r="GZ41" s="961"/>
      <c r="HA41" s="961"/>
      <c r="HB41" s="961"/>
      <c r="HC41" s="961"/>
      <c r="HD41" s="961"/>
      <c r="HE41" s="961"/>
      <c r="HF41" s="961"/>
      <c r="HG41" s="961"/>
      <c r="HH41" s="961"/>
      <c r="HI41" s="961"/>
      <c r="HJ41" s="961"/>
      <c r="HK41" s="961"/>
      <c r="HL41" s="961"/>
      <c r="HM41" s="961"/>
      <c r="HN41" s="961"/>
      <c r="HO41" s="961"/>
      <c r="HP41" s="961"/>
      <c r="HQ41" s="961"/>
      <c r="HR41" s="961"/>
      <c r="HS41" s="961"/>
      <c r="HT41" s="961"/>
      <c r="HU41" s="961"/>
      <c r="HV41" s="961"/>
      <c r="HW41" s="1034"/>
      <c r="HX41" s="1027"/>
      <c r="HY41" s="1028"/>
      <c r="HZ41" s="964"/>
      <c r="IA41" s="964"/>
      <c r="IB41" s="964"/>
      <c r="IC41" s="964"/>
      <c r="ID41" s="964"/>
      <c r="IE41" s="965"/>
    </row>
    <row r="42" ht="21.75" customHeight="1" outlineLevel="1">
      <c r="A42" s="946"/>
      <c r="B42" s="947"/>
      <c r="C42" s="947"/>
      <c r="D42" s="947"/>
      <c r="E42" s="947"/>
      <c r="F42" s="947"/>
      <c r="G42" s="947"/>
      <c r="H42" s="947"/>
      <c r="I42" s="947"/>
      <c r="J42" s="947"/>
      <c r="K42" s="947"/>
      <c r="L42" s="947"/>
      <c r="M42" s="947"/>
      <c r="N42" s="947"/>
      <c r="O42" s="947"/>
      <c r="P42" s="947"/>
      <c r="Q42" s="947"/>
      <c r="R42" s="947"/>
      <c r="S42" s="947"/>
      <c r="T42" s="947"/>
      <c r="U42" s="948"/>
      <c r="V42" s="989"/>
      <c r="W42" s="981"/>
      <c r="X42" s="956"/>
      <c r="Y42" s="956"/>
      <c r="Z42" s="956"/>
      <c r="AA42" s="951"/>
      <c r="AB42" s="952"/>
      <c r="AC42" s="952"/>
      <c r="AD42" s="953"/>
      <c r="AE42" s="1023"/>
      <c r="AF42" s="1029"/>
      <c r="AG42" s="976"/>
      <c r="AH42" s="976"/>
      <c r="AI42" s="957"/>
      <c r="AJ42" s="957"/>
      <c r="AK42" s="958"/>
      <c r="AL42" s="987" t="s">
        <v>2778</v>
      </c>
      <c r="AM42" s="987" t="s">
        <v>2779</v>
      </c>
      <c r="AN42" s="712"/>
      <c r="AO42" s="712"/>
      <c r="AP42" s="712"/>
      <c r="AQ42" s="712"/>
      <c r="AR42" s="481"/>
      <c r="AS42" s="481"/>
      <c r="AT42" s="481"/>
      <c r="AU42" s="481"/>
      <c r="AV42" s="481"/>
      <c r="AW42" s="481"/>
      <c r="AX42" s="481"/>
      <c r="AY42" s="481"/>
      <c r="AZ42" s="481"/>
      <c r="BA42" s="481"/>
      <c r="BB42" s="481"/>
      <c r="BC42" s="481"/>
      <c r="BD42" s="481"/>
      <c r="BE42" s="481"/>
      <c r="BF42" s="481"/>
      <c r="BG42" s="481"/>
      <c r="BH42" s="481"/>
      <c r="BI42" s="481"/>
      <c r="BJ42" s="481"/>
      <c r="BK42" s="481"/>
      <c r="BL42" s="481"/>
      <c r="BM42" s="481"/>
      <c r="BN42" s="481"/>
      <c r="BO42" s="481"/>
      <c r="BP42" s="481"/>
      <c r="BQ42" s="481"/>
      <c r="BR42" s="481"/>
      <c r="BS42" s="481"/>
      <c r="BT42" s="481"/>
      <c r="BU42" s="481"/>
      <c r="BV42" s="481"/>
      <c r="BW42" s="481"/>
      <c r="BX42" s="481"/>
      <c r="BY42" s="481"/>
      <c r="BZ42" s="481"/>
      <c r="CA42" s="481"/>
      <c r="CB42" s="481"/>
      <c r="CC42" s="481"/>
      <c r="CD42" s="481"/>
      <c r="CE42" s="481"/>
      <c r="CF42" s="481"/>
      <c r="CG42" s="481"/>
      <c r="CH42" s="481"/>
      <c r="CI42" s="481"/>
      <c r="CJ42" s="481"/>
      <c r="CK42" s="481"/>
      <c r="CL42" s="481"/>
      <c r="CM42" s="481"/>
      <c r="CN42" s="481"/>
      <c r="CO42" s="481"/>
      <c r="CP42" s="481"/>
      <c r="CQ42" s="481"/>
      <c r="CR42" s="481"/>
      <c r="CS42" s="481"/>
      <c r="CT42" s="481"/>
      <c r="CU42" s="481"/>
      <c r="CV42" s="481"/>
      <c r="CW42" s="481"/>
      <c r="CX42" s="481"/>
      <c r="CY42" s="481"/>
      <c r="CZ42" s="481"/>
      <c r="DA42" s="481"/>
      <c r="DB42" s="481"/>
      <c r="DC42" s="481"/>
      <c r="DD42" s="481"/>
      <c r="DE42" s="481"/>
      <c r="DF42" s="481"/>
      <c r="DG42" s="481"/>
      <c r="DH42" s="481"/>
      <c r="DI42" s="481"/>
      <c r="DJ42" s="481"/>
      <c r="DK42" s="481"/>
      <c r="DL42" s="481"/>
      <c r="DM42" s="481"/>
      <c r="DN42" s="481"/>
      <c r="DO42" s="481"/>
      <c r="DP42" s="481"/>
      <c r="DQ42" s="481"/>
      <c r="DR42" s="1051"/>
      <c r="DS42" s="1051"/>
      <c r="DT42" s="1051"/>
      <c r="DU42" s="1051"/>
      <c r="DV42" s="1051"/>
      <c r="DW42" s="481"/>
      <c r="DX42" s="481"/>
      <c r="DY42" s="1051"/>
      <c r="DZ42" s="1051"/>
      <c r="EA42" s="1051"/>
      <c r="EB42" s="1051"/>
      <c r="EC42" s="1051"/>
      <c r="ED42" s="481"/>
      <c r="EE42" s="481"/>
      <c r="EF42" s="1051"/>
      <c r="EG42" s="1051"/>
      <c r="EH42" s="481"/>
      <c r="EI42" s="988"/>
      <c r="EJ42" s="988"/>
      <c r="EK42" s="939"/>
      <c r="EL42" s="939"/>
      <c r="EM42" s="939"/>
      <c r="EN42" s="939"/>
      <c r="EO42" s="939"/>
      <c r="EP42" s="939"/>
      <c r="EQ42" s="939"/>
      <c r="ER42" s="939"/>
      <c r="ES42" s="939"/>
      <c r="ET42" s="939"/>
      <c r="EU42" s="939"/>
      <c r="EV42" s="939"/>
      <c r="EW42" s="939"/>
      <c r="EX42" s="939"/>
      <c r="EY42" s="939"/>
      <c r="EZ42" s="939"/>
      <c r="FA42" s="939"/>
      <c r="FB42" s="939"/>
      <c r="FC42" s="939"/>
      <c r="FD42" s="939"/>
      <c r="FE42" s="939"/>
      <c r="FF42" s="939"/>
      <c r="FG42" s="939"/>
      <c r="FH42" s="939"/>
      <c r="FI42" s="939"/>
      <c r="FJ42" s="939"/>
      <c r="FK42" s="939"/>
      <c r="FL42" s="939"/>
      <c r="FM42" s="481"/>
      <c r="FN42" s="939"/>
      <c r="FO42" s="939"/>
      <c r="FP42" s="939"/>
      <c r="FQ42" s="939"/>
      <c r="FR42" s="939"/>
      <c r="FS42" s="939"/>
      <c r="FT42" s="939"/>
      <c r="FU42" s="939"/>
      <c r="FV42" s="939"/>
      <c r="FW42" s="939"/>
      <c r="FX42" s="939"/>
      <c r="FY42" s="939"/>
      <c r="FZ42" s="939"/>
      <c r="GA42" s="939"/>
      <c r="GB42" s="939"/>
      <c r="GC42" s="939"/>
      <c r="GD42" s="939"/>
      <c r="GE42" s="939"/>
      <c r="GF42" s="939"/>
      <c r="GG42" s="939"/>
      <c r="GH42" s="939"/>
      <c r="GI42" s="939"/>
      <c r="GJ42" s="939"/>
      <c r="GK42" s="939"/>
      <c r="GL42" s="939"/>
      <c r="GM42" s="939"/>
      <c r="GN42" s="939"/>
      <c r="GO42" s="939"/>
      <c r="GP42" s="939"/>
      <c r="GQ42" s="939"/>
      <c r="GR42" s="939"/>
      <c r="GS42" s="939"/>
      <c r="GT42" s="961"/>
      <c r="GU42" s="961"/>
      <c r="GV42" s="961"/>
      <c r="GW42" s="961"/>
      <c r="GX42" s="961"/>
      <c r="GY42" s="961"/>
      <c r="GZ42" s="961"/>
      <c r="HA42" s="961"/>
      <c r="HB42" s="961"/>
      <c r="HC42" s="961"/>
      <c r="HD42" s="961"/>
      <c r="HE42" s="961"/>
      <c r="HF42" s="961"/>
      <c r="HG42" s="961"/>
      <c r="HH42" s="961"/>
      <c r="HI42" s="961"/>
      <c r="HJ42" s="961"/>
      <c r="HK42" s="961"/>
      <c r="HL42" s="961"/>
      <c r="HM42" s="961"/>
      <c r="HN42" s="961"/>
      <c r="HO42" s="961"/>
      <c r="HP42" s="961"/>
      <c r="HQ42" s="961"/>
      <c r="HR42" s="961"/>
      <c r="HS42" s="961"/>
      <c r="HT42" s="961"/>
      <c r="HU42" s="961"/>
      <c r="HV42" s="961"/>
      <c r="HW42" s="961"/>
      <c r="HX42" s="1027"/>
      <c r="HY42" s="1028"/>
      <c r="HZ42" s="964"/>
      <c r="IA42" s="964"/>
      <c r="IB42" s="964"/>
      <c r="IC42" s="964"/>
      <c r="ID42" s="964"/>
      <c r="IE42" s="965"/>
    </row>
    <row r="43" ht="24.0" customHeight="1" outlineLevel="1">
      <c r="A43" s="946"/>
      <c r="B43" s="947"/>
      <c r="C43" s="947"/>
      <c r="D43" s="947"/>
      <c r="E43" s="947"/>
      <c r="F43" s="947"/>
      <c r="G43" s="947"/>
      <c r="H43" s="947"/>
      <c r="I43" s="947"/>
      <c r="J43" s="947"/>
      <c r="K43" s="947"/>
      <c r="L43" s="947"/>
      <c r="M43" s="947"/>
      <c r="N43" s="947"/>
      <c r="O43" s="947"/>
      <c r="P43" s="947"/>
      <c r="Q43" s="947"/>
      <c r="R43" s="947"/>
      <c r="S43" s="947"/>
      <c r="T43" s="947"/>
      <c r="U43" s="948"/>
      <c r="V43" s="948"/>
      <c r="W43" s="955"/>
      <c r="X43" s="956"/>
      <c r="Y43" s="956"/>
      <c r="Z43" s="956"/>
      <c r="AA43" s="951"/>
      <c r="AB43" s="952"/>
      <c r="AC43" s="952"/>
      <c r="AD43" s="953"/>
      <c r="AE43" s="1023"/>
      <c r="AF43" s="1029"/>
      <c r="AG43" s="976"/>
      <c r="AH43" s="976"/>
      <c r="AI43" s="957"/>
      <c r="AJ43" s="957"/>
      <c r="AK43" s="958"/>
      <c r="AL43" s="977" t="s">
        <v>2780</v>
      </c>
      <c r="AM43" s="977" t="s">
        <v>2781</v>
      </c>
      <c r="AN43" s="967" t="s">
        <v>2782</v>
      </c>
      <c r="AO43" s="1037" t="s">
        <v>2783</v>
      </c>
      <c r="AP43" s="1033" t="s">
        <v>2750</v>
      </c>
      <c r="AQ43" s="938" t="s">
        <v>2751</v>
      </c>
      <c r="AR43" s="481"/>
      <c r="AS43" s="481"/>
      <c r="AT43" s="481"/>
      <c r="AU43" s="481"/>
      <c r="AV43" s="481"/>
      <c r="AW43" s="481"/>
      <c r="AX43" s="481"/>
      <c r="AY43" s="481"/>
      <c r="AZ43" s="481"/>
      <c r="BA43" s="481"/>
      <c r="BB43" s="481"/>
      <c r="BC43" s="481"/>
      <c r="BD43" s="481"/>
      <c r="BE43" s="481"/>
      <c r="BF43" s="481"/>
      <c r="BG43" s="481"/>
      <c r="BH43" s="481"/>
      <c r="BI43" s="481"/>
      <c r="BJ43" s="481"/>
      <c r="BK43" s="481"/>
      <c r="BL43" s="481"/>
      <c r="BM43" s="481"/>
      <c r="BN43" s="481"/>
      <c r="BO43" s="481"/>
      <c r="BP43" s="481"/>
      <c r="BQ43" s="481"/>
      <c r="BR43" s="481"/>
      <c r="BS43" s="481"/>
      <c r="BT43" s="481"/>
      <c r="BU43" s="481"/>
      <c r="BV43" s="481"/>
      <c r="BW43" s="481"/>
      <c r="BX43" s="481"/>
      <c r="BY43" s="481"/>
      <c r="BZ43" s="481"/>
      <c r="CA43" s="481"/>
      <c r="CB43" s="481"/>
      <c r="CC43" s="481"/>
      <c r="CD43" s="481"/>
      <c r="CE43" s="481"/>
      <c r="CF43" s="481"/>
      <c r="CG43" s="481"/>
      <c r="CH43" s="481"/>
      <c r="CI43" s="481"/>
      <c r="CJ43" s="481"/>
      <c r="CK43" s="481"/>
      <c r="CL43" s="481"/>
      <c r="CM43" s="481"/>
      <c r="CN43" s="481"/>
      <c r="CO43" s="481"/>
      <c r="CP43" s="481"/>
      <c r="CQ43" s="481"/>
      <c r="CR43" s="481"/>
      <c r="CS43" s="481"/>
      <c r="CT43" s="481"/>
      <c r="CU43" s="481"/>
      <c r="CV43" s="481"/>
      <c r="CW43" s="481"/>
      <c r="CX43" s="481"/>
      <c r="CY43" s="481"/>
      <c r="CZ43" s="1052"/>
      <c r="DA43" s="481"/>
      <c r="DB43" s="481"/>
      <c r="DC43" s="481"/>
      <c r="DD43" s="481"/>
      <c r="DE43" s="481"/>
      <c r="DF43" s="481"/>
      <c r="DG43" s="481"/>
      <c r="DH43" s="481"/>
      <c r="DI43" s="481"/>
      <c r="DJ43" s="481"/>
      <c r="DK43" s="481"/>
      <c r="DL43" s="481"/>
      <c r="DM43" s="481"/>
      <c r="DN43" s="481"/>
      <c r="DO43" s="481"/>
      <c r="DP43" s="481"/>
      <c r="DQ43" s="481"/>
      <c r="DR43" s="481"/>
      <c r="DS43" s="481"/>
      <c r="DT43" s="481"/>
      <c r="DU43" s="481"/>
      <c r="DV43" s="481"/>
      <c r="DW43" s="481"/>
      <c r="DX43" s="481"/>
      <c r="DY43" s="481"/>
      <c r="DZ43" s="481"/>
      <c r="EA43" s="481"/>
      <c r="EB43" s="481"/>
      <c r="EC43" s="1052"/>
      <c r="ED43" s="481"/>
      <c r="EE43" s="481"/>
      <c r="EF43" s="481"/>
      <c r="EG43" s="481"/>
      <c r="EH43" s="481"/>
      <c r="EI43" s="939"/>
      <c r="EJ43" s="939"/>
      <c r="EK43" s="939"/>
      <c r="EL43" s="939"/>
      <c r="EM43" s="939"/>
      <c r="EN43" s="939"/>
      <c r="EO43" s="939"/>
      <c r="EP43" s="939"/>
      <c r="EQ43" s="939"/>
      <c r="ER43" s="939"/>
      <c r="ES43" s="939"/>
      <c r="ET43" s="939"/>
      <c r="EU43" s="939"/>
      <c r="EV43" s="939"/>
      <c r="EW43" s="939"/>
      <c r="EX43" s="939"/>
      <c r="EY43" s="939"/>
      <c r="EZ43" s="939"/>
      <c r="FA43" s="939"/>
      <c r="FB43" s="939"/>
      <c r="FC43" s="939"/>
      <c r="FD43" s="939"/>
      <c r="FE43" s="939"/>
      <c r="FF43" s="939"/>
      <c r="FG43" s="939"/>
      <c r="FH43" s="939"/>
      <c r="FI43" s="939"/>
      <c r="FJ43" s="939"/>
      <c r="FK43" s="939"/>
      <c r="FL43" s="939"/>
      <c r="FM43" s="481"/>
      <c r="FN43" s="939"/>
      <c r="FO43" s="939"/>
      <c r="FP43" s="939"/>
      <c r="FQ43" s="939"/>
      <c r="FR43" s="939"/>
      <c r="FS43" s="939"/>
      <c r="FT43" s="939"/>
      <c r="FU43" s="939"/>
      <c r="FV43" s="939"/>
      <c r="FW43" s="939"/>
      <c r="FX43" s="939"/>
      <c r="FY43" s="939"/>
      <c r="FZ43" s="939"/>
      <c r="GA43" s="939"/>
      <c r="GB43" s="939"/>
      <c r="GC43" s="939"/>
      <c r="GD43" s="939"/>
      <c r="GE43" s="939"/>
      <c r="GF43" s="939"/>
      <c r="GG43" s="939"/>
      <c r="GH43" s="939"/>
      <c r="GI43" s="939"/>
      <c r="GJ43" s="939"/>
      <c r="GK43" s="939"/>
      <c r="GL43" s="939"/>
      <c r="GM43" s="939"/>
      <c r="GN43" s="939"/>
      <c r="GO43" s="939"/>
      <c r="GP43" s="939"/>
      <c r="GQ43" s="939"/>
      <c r="GR43" s="939"/>
      <c r="GS43" s="939"/>
      <c r="GT43" s="961"/>
      <c r="GU43" s="961"/>
      <c r="GV43" s="961"/>
      <c r="GW43" s="961"/>
      <c r="GX43" s="961"/>
      <c r="GY43" s="961"/>
      <c r="GZ43" s="961"/>
      <c r="HA43" s="961"/>
      <c r="HB43" s="961"/>
      <c r="HC43" s="961"/>
      <c r="HD43" s="961"/>
      <c r="HE43" s="961"/>
      <c r="HF43" s="961"/>
      <c r="HG43" s="961"/>
      <c r="HH43" s="961"/>
      <c r="HI43" s="961"/>
      <c r="HJ43" s="961"/>
      <c r="HK43" s="961"/>
      <c r="HL43" s="961"/>
      <c r="HM43" s="961"/>
      <c r="HN43" s="961"/>
      <c r="HO43" s="961"/>
      <c r="HP43" s="961"/>
      <c r="HQ43" s="979"/>
      <c r="HR43" s="979"/>
      <c r="HS43" s="979"/>
      <c r="HT43" s="961"/>
      <c r="HU43" s="961"/>
      <c r="HV43" s="979"/>
      <c r="HW43" s="979"/>
      <c r="HX43" s="1027"/>
      <c r="HY43" s="1028"/>
      <c r="HZ43" s="964"/>
      <c r="IA43" s="964"/>
      <c r="IB43" s="964"/>
      <c r="IC43" s="964"/>
      <c r="ID43" s="964"/>
      <c r="IE43" s="965"/>
    </row>
    <row r="44" ht="24.0" customHeight="1" outlineLevel="1">
      <c r="A44" s="946"/>
      <c r="B44" s="947"/>
      <c r="C44" s="947"/>
      <c r="D44" s="947"/>
      <c r="E44" s="947"/>
      <c r="F44" s="947"/>
      <c r="G44" s="947"/>
      <c r="H44" s="947"/>
      <c r="I44" s="947"/>
      <c r="J44" s="947"/>
      <c r="K44" s="947"/>
      <c r="L44" s="947"/>
      <c r="M44" s="947"/>
      <c r="N44" s="947"/>
      <c r="O44" s="947"/>
      <c r="P44" s="947"/>
      <c r="Q44" s="947"/>
      <c r="R44" s="947"/>
      <c r="S44" s="947"/>
      <c r="T44" s="947"/>
      <c r="U44" s="948"/>
      <c r="V44" s="989"/>
      <c r="W44" s="981"/>
      <c r="X44" s="956"/>
      <c r="Y44" s="956"/>
      <c r="Z44" s="956"/>
      <c r="AA44" s="990"/>
      <c r="AB44" s="991"/>
      <c r="AC44" s="991"/>
      <c r="AD44" s="992"/>
      <c r="AE44" s="1053"/>
      <c r="AF44" s="1024"/>
      <c r="AG44" s="950"/>
      <c r="AH44" s="976"/>
      <c r="AI44" s="957"/>
      <c r="AJ44" s="957"/>
      <c r="AK44" s="958"/>
      <c r="AL44" s="982" t="s">
        <v>2784</v>
      </c>
      <c r="AM44" s="982" t="s">
        <v>2785</v>
      </c>
      <c r="AN44" s="712"/>
      <c r="AO44" s="712"/>
      <c r="AP44" s="712"/>
      <c r="AQ44" s="712"/>
      <c r="AR44" s="481"/>
      <c r="AS44" s="481"/>
      <c r="AT44" s="481"/>
      <c r="AU44" s="481"/>
      <c r="AV44" s="481"/>
      <c r="AW44" s="481"/>
      <c r="AX44" s="481"/>
      <c r="AY44" s="481"/>
      <c r="AZ44" s="481"/>
      <c r="BA44" s="481"/>
      <c r="BB44" s="481"/>
      <c r="BC44" s="481"/>
      <c r="BD44" s="481"/>
      <c r="BE44" s="481"/>
      <c r="BF44" s="481"/>
      <c r="BG44" s="481"/>
      <c r="BH44" s="481"/>
      <c r="BI44" s="481"/>
      <c r="BJ44" s="481"/>
      <c r="BK44" s="481"/>
      <c r="BL44" s="481"/>
      <c r="BM44" s="481"/>
      <c r="BN44" s="481"/>
      <c r="BO44" s="481"/>
      <c r="BP44" s="481"/>
      <c r="BQ44" s="481"/>
      <c r="BR44" s="481"/>
      <c r="BS44" s="481"/>
      <c r="BT44" s="481"/>
      <c r="BU44" s="481"/>
      <c r="BV44" s="481"/>
      <c r="BW44" s="481"/>
      <c r="BX44" s="481"/>
      <c r="BY44" s="481"/>
      <c r="BZ44" s="481"/>
      <c r="CA44" s="481"/>
      <c r="CB44" s="481"/>
      <c r="CC44" s="481"/>
      <c r="CD44" s="481"/>
      <c r="CE44" s="481"/>
      <c r="CF44" s="481"/>
      <c r="CG44" s="481"/>
      <c r="CH44" s="481"/>
      <c r="CI44" s="481"/>
      <c r="CJ44" s="481"/>
      <c r="CK44" s="481"/>
      <c r="CL44" s="481"/>
      <c r="CM44" s="481"/>
      <c r="CN44" s="481"/>
      <c r="CO44" s="481"/>
      <c r="CP44" s="481"/>
      <c r="CQ44" s="481"/>
      <c r="CR44" s="481"/>
      <c r="CS44" s="481"/>
      <c r="CT44" s="481"/>
      <c r="CU44" s="481"/>
      <c r="CV44" s="481"/>
      <c r="CW44" s="481"/>
      <c r="CX44" s="481"/>
      <c r="CY44" s="481"/>
      <c r="CZ44" s="1054"/>
      <c r="DA44" s="481"/>
      <c r="DB44" s="481"/>
      <c r="DC44" s="481"/>
      <c r="DD44" s="481"/>
      <c r="DE44" s="481"/>
      <c r="DF44" s="481"/>
      <c r="DG44" s="481"/>
      <c r="DH44" s="481"/>
      <c r="DI44" s="481"/>
      <c r="DJ44" s="481"/>
      <c r="DK44" s="481"/>
      <c r="DL44" s="481"/>
      <c r="DM44" s="481"/>
      <c r="DN44" s="481"/>
      <c r="DO44" s="481"/>
      <c r="DP44" s="481"/>
      <c r="DQ44" s="481"/>
      <c r="DR44" s="481"/>
      <c r="DS44" s="481"/>
      <c r="DT44" s="481"/>
      <c r="DU44" s="481"/>
      <c r="DV44" s="481"/>
      <c r="DW44" s="481"/>
      <c r="DX44" s="481"/>
      <c r="DY44" s="481"/>
      <c r="DZ44" s="481"/>
      <c r="EA44" s="481"/>
      <c r="EB44" s="481"/>
      <c r="EC44" s="1054"/>
      <c r="ED44" s="481"/>
      <c r="EE44" s="481"/>
      <c r="EF44" s="481"/>
      <c r="EG44" s="481"/>
      <c r="EH44" s="481"/>
      <c r="EI44" s="939"/>
      <c r="EJ44" s="939"/>
      <c r="EK44" s="939"/>
      <c r="EL44" s="939"/>
      <c r="EM44" s="939"/>
      <c r="EN44" s="939"/>
      <c r="EO44" s="939"/>
      <c r="EP44" s="939"/>
      <c r="EQ44" s="939"/>
      <c r="ER44" s="939"/>
      <c r="ES44" s="939"/>
      <c r="ET44" s="939"/>
      <c r="EU44" s="939"/>
      <c r="EV44" s="939"/>
      <c r="EW44" s="939"/>
      <c r="EX44" s="939"/>
      <c r="EY44" s="939"/>
      <c r="EZ44" s="939"/>
      <c r="FA44" s="939"/>
      <c r="FB44" s="939"/>
      <c r="FC44" s="939"/>
      <c r="FD44" s="939"/>
      <c r="FE44" s="939"/>
      <c r="FF44" s="939"/>
      <c r="FG44" s="939"/>
      <c r="FH44" s="939"/>
      <c r="FI44" s="939"/>
      <c r="FJ44" s="939"/>
      <c r="FK44" s="939"/>
      <c r="FL44" s="939"/>
      <c r="FM44" s="481"/>
      <c r="FN44" s="939"/>
      <c r="FO44" s="939"/>
      <c r="FP44" s="939"/>
      <c r="FQ44" s="939"/>
      <c r="FR44" s="939"/>
      <c r="FS44" s="939"/>
      <c r="FT44" s="939"/>
      <c r="FU44" s="939"/>
      <c r="FV44" s="939"/>
      <c r="FW44" s="939"/>
      <c r="FX44" s="939"/>
      <c r="FY44" s="939"/>
      <c r="FZ44" s="939"/>
      <c r="GA44" s="939"/>
      <c r="GB44" s="939"/>
      <c r="GC44" s="939"/>
      <c r="GD44" s="939"/>
      <c r="GE44" s="939"/>
      <c r="GF44" s="939"/>
      <c r="GG44" s="939"/>
      <c r="GH44" s="939"/>
      <c r="GI44" s="939"/>
      <c r="GJ44" s="939"/>
      <c r="GK44" s="939"/>
      <c r="GL44" s="939"/>
      <c r="GM44" s="939"/>
      <c r="GN44" s="939"/>
      <c r="GO44" s="939"/>
      <c r="GP44" s="939"/>
      <c r="GQ44" s="939"/>
      <c r="GR44" s="939"/>
      <c r="GS44" s="939"/>
      <c r="GT44" s="961"/>
      <c r="GU44" s="961"/>
      <c r="GV44" s="961"/>
      <c r="GW44" s="961"/>
      <c r="GX44" s="961"/>
      <c r="GY44" s="961"/>
      <c r="GZ44" s="961"/>
      <c r="HA44" s="961"/>
      <c r="HB44" s="961"/>
      <c r="HC44" s="961"/>
      <c r="HD44" s="961"/>
      <c r="HE44" s="961"/>
      <c r="HF44" s="961"/>
      <c r="HG44" s="961"/>
      <c r="HH44" s="961"/>
      <c r="HI44" s="961"/>
      <c r="HJ44" s="961"/>
      <c r="HK44" s="961"/>
      <c r="HL44" s="961"/>
      <c r="HM44" s="961"/>
      <c r="HN44" s="961"/>
      <c r="HO44" s="961"/>
      <c r="HP44" s="961"/>
      <c r="HQ44" s="961"/>
      <c r="HR44" s="961"/>
      <c r="HS44" s="961"/>
      <c r="HT44" s="961"/>
      <c r="HU44" s="961"/>
      <c r="HV44" s="961"/>
      <c r="HW44" s="961"/>
      <c r="HX44" s="1027"/>
      <c r="HY44" s="1028"/>
      <c r="HZ44" s="964"/>
      <c r="IA44" s="964"/>
      <c r="IB44" s="964"/>
      <c r="IC44" s="964"/>
      <c r="ID44" s="964"/>
      <c r="IE44" s="965"/>
    </row>
    <row r="45" ht="24.0" customHeight="1" outlineLevel="1">
      <c r="A45" s="946"/>
      <c r="B45" s="947"/>
      <c r="C45" s="947"/>
      <c r="D45" s="947"/>
      <c r="E45" s="947"/>
      <c r="F45" s="947"/>
      <c r="G45" s="947"/>
      <c r="H45" s="947"/>
      <c r="I45" s="947"/>
      <c r="J45" s="947"/>
      <c r="K45" s="947"/>
      <c r="L45" s="947"/>
      <c r="M45" s="947"/>
      <c r="N45" s="947"/>
      <c r="O45" s="947"/>
      <c r="P45" s="947"/>
      <c r="Q45" s="947"/>
      <c r="R45" s="947"/>
      <c r="S45" s="947"/>
      <c r="T45" s="947"/>
      <c r="U45" s="948"/>
      <c r="V45" s="989"/>
      <c r="W45" s="949"/>
      <c r="X45" s="956"/>
      <c r="Y45" s="956"/>
      <c r="Z45" s="956"/>
      <c r="AA45" s="990"/>
      <c r="AB45" s="1001" t="s">
        <v>240</v>
      </c>
      <c r="AC45" s="1001" t="s">
        <v>240</v>
      </c>
      <c r="AD45" s="1002" t="s">
        <v>240</v>
      </c>
      <c r="AE45" s="1053"/>
      <c r="AF45" s="1024" t="s">
        <v>2786</v>
      </c>
      <c r="AG45" s="950">
        <v>4000000.0</v>
      </c>
      <c r="AH45" s="976"/>
      <c r="AI45" s="957"/>
      <c r="AJ45" s="957"/>
      <c r="AK45" s="958"/>
      <c r="AL45" s="994" t="s">
        <v>2787</v>
      </c>
      <c r="AM45" s="994" t="s">
        <v>2788</v>
      </c>
      <c r="AN45" s="936" t="s">
        <v>2789</v>
      </c>
      <c r="AO45" s="1037"/>
      <c r="AP45" s="937" t="s">
        <v>2790</v>
      </c>
      <c r="AQ45" s="1055" t="s">
        <v>2652</v>
      </c>
      <c r="AR45" s="481"/>
      <c r="AS45" s="481"/>
      <c r="AT45" s="481"/>
      <c r="AU45" s="481"/>
      <c r="AV45" s="481"/>
      <c r="AW45" s="481"/>
      <c r="AX45" s="481"/>
      <c r="AY45" s="481"/>
      <c r="AZ45" s="481"/>
      <c r="BA45" s="481"/>
      <c r="BB45" s="481"/>
      <c r="BC45" s="481"/>
      <c r="BD45" s="481"/>
      <c r="BE45" s="481"/>
      <c r="BF45" s="481"/>
      <c r="BG45" s="481"/>
      <c r="BH45" s="481"/>
      <c r="BI45" s="481"/>
      <c r="BJ45" s="481"/>
      <c r="BK45" s="481"/>
      <c r="BL45" s="481"/>
      <c r="BM45" s="481"/>
      <c r="BN45" s="481"/>
      <c r="BO45" s="481"/>
      <c r="BP45" s="481"/>
      <c r="BQ45" s="481"/>
      <c r="BR45" s="481"/>
      <c r="BS45" s="481"/>
      <c r="BT45" s="481"/>
      <c r="BU45" s="481"/>
      <c r="BV45" s="481"/>
      <c r="BW45" s="481"/>
      <c r="BX45" s="481"/>
      <c r="BY45" s="481"/>
      <c r="BZ45" s="481"/>
      <c r="CA45" s="481"/>
      <c r="CB45" s="481"/>
      <c r="CC45" s="481"/>
      <c r="CD45" s="481"/>
      <c r="CE45" s="481"/>
      <c r="CF45" s="481"/>
      <c r="CG45" s="481"/>
      <c r="CH45" s="481"/>
      <c r="CI45" s="481"/>
      <c r="CJ45" s="481"/>
      <c r="CK45" s="481"/>
      <c r="CL45" s="481"/>
      <c r="CM45" s="481"/>
      <c r="CN45" s="481"/>
      <c r="CO45" s="481"/>
      <c r="CP45" s="481"/>
      <c r="CQ45" s="481"/>
      <c r="CR45" s="481"/>
      <c r="CS45" s="481"/>
      <c r="CT45" s="481"/>
      <c r="CU45" s="481"/>
      <c r="CV45" s="481"/>
      <c r="CW45" s="481"/>
      <c r="CX45" s="481"/>
      <c r="CY45" s="481"/>
      <c r="CZ45" s="481"/>
      <c r="DA45" s="481"/>
      <c r="DB45" s="481"/>
      <c r="DC45" s="481"/>
      <c r="DD45" s="481"/>
      <c r="DE45" s="996"/>
      <c r="DF45" s="996"/>
      <c r="DG45" s="996"/>
      <c r="DH45" s="996"/>
      <c r="DI45" s="481"/>
      <c r="DJ45" s="481"/>
      <c r="DK45" s="996"/>
      <c r="DL45" s="996"/>
      <c r="DM45" s="996"/>
      <c r="DN45" s="996"/>
      <c r="DO45" s="996"/>
      <c r="DP45" s="481"/>
      <c r="DQ45" s="481"/>
      <c r="DR45" s="996"/>
      <c r="DS45" s="996"/>
      <c r="DT45" s="996"/>
      <c r="DU45" s="996"/>
      <c r="DV45" s="996"/>
      <c r="DW45" s="481"/>
      <c r="DX45" s="481"/>
      <c r="DY45" s="996"/>
      <c r="DZ45" s="481"/>
      <c r="EA45" s="481"/>
      <c r="EB45" s="481"/>
      <c r="EC45" s="481"/>
      <c r="ED45" s="481"/>
      <c r="EE45" s="481"/>
      <c r="EF45" s="481"/>
      <c r="EG45" s="481"/>
      <c r="EH45" s="481"/>
      <c r="EI45" s="939"/>
      <c r="EJ45" s="939"/>
      <c r="EK45" s="939"/>
      <c r="EL45" s="939"/>
      <c r="EM45" s="939"/>
      <c r="EN45" s="939"/>
      <c r="EO45" s="939"/>
      <c r="EP45" s="939"/>
      <c r="EQ45" s="939"/>
      <c r="ER45" s="939"/>
      <c r="ES45" s="939"/>
      <c r="ET45" s="939"/>
      <c r="EU45" s="939"/>
      <c r="EV45" s="939"/>
      <c r="EW45" s="939"/>
      <c r="EX45" s="939"/>
      <c r="EY45" s="939"/>
      <c r="EZ45" s="939"/>
      <c r="FA45" s="939"/>
      <c r="FB45" s="939"/>
      <c r="FC45" s="939"/>
      <c r="FD45" s="939"/>
      <c r="FE45" s="939"/>
      <c r="FF45" s="939"/>
      <c r="FG45" s="939"/>
      <c r="FH45" s="939"/>
      <c r="FI45" s="939"/>
      <c r="FJ45" s="939"/>
      <c r="FK45" s="939"/>
      <c r="FL45" s="939"/>
      <c r="FM45" s="481"/>
      <c r="FN45" s="939"/>
      <c r="FO45" s="939"/>
      <c r="FP45" s="939"/>
      <c r="FQ45" s="939"/>
      <c r="FR45" s="939"/>
      <c r="FS45" s="939"/>
      <c r="FT45" s="939"/>
      <c r="FU45" s="939"/>
      <c r="FV45" s="939"/>
      <c r="FW45" s="939"/>
      <c r="FX45" s="939"/>
      <c r="FY45" s="939"/>
      <c r="FZ45" s="939"/>
      <c r="GA45" s="939"/>
      <c r="GB45" s="939"/>
      <c r="GC45" s="939"/>
      <c r="GD45" s="939"/>
      <c r="GE45" s="939"/>
      <c r="GF45" s="939"/>
      <c r="GG45" s="939"/>
      <c r="GH45" s="939"/>
      <c r="GI45" s="939"/>
      <c r="GJ45" s="939"/>
      <c r="GK45" s="939"/>
      <c r="GL45" s="939"/>
      <c r="GM45" s="939"/>
      <c r="GN45" s="939"/>
      <c r="GO45" s="939"/>
      <c r="GP45" s="939"/>
      <c r="GQ45" s="939"/>
      <c r="GR45" s="939"/>
      <c r="GS45" s="939"/>
      <c r="GT45" s="961"/>
      <c r="GU45" s="961"/>
      <c r="GV45" s="961"/>
      <c r="GW45" s="961"/>
      <c r="GX45" s="961"/>
      <c r="GY45" s="961"/>
      <c r="GZ45" s="961"/>
      <c r="HA45" s="961"/>
      <c r="HB45" s="961"/>
      <c r="HC45" s="961"/>
      <c r="HD45" s="961"/>
      <c r="HE45" s="961"/>
      <c r="HF45" s="961"/>
      <c r="HG45" s="961"/>
      <c r="HH45" s="961"/>
      <c r="HI45" s="961"/>
      <c r="HJ45" s="961"/>
      <c r="HK45" s="961"/>
      <c r="HL45" s="961"/>
      <c r="HM45" s="961"/>
      <c r="HN45" s="961"/>
      <c r="HO45" s="961"/>
      <c r="HP45" s="961"/>
      <c r="HQ45" s="961"/>
      <c r="HR45" s="961"/>
      <c r="HS45" s="961"/>
      <c r="HT45" s="961"/>
      <c r="HU45" s="961"/>
      <c r="HV45" s="961"/>
      <c r="HW45" s="961"/>
      <c r="HX45" s="1027"/>
      <c r="HY45" s="1028"/>
      <c r="HZ45" s="964"/>
      <c r="IA45" s="964"/>
      <c r="IB45" s="964"/>
      <c r="IC45" s="964"/>
      <c r="ID45" s="964"/>
      <c r="IE45" s="965"/>
    </row>
    <row r="46" ht="24.0" customHeight="1" outlineLevel="1">
      <c r="A46" s="946"/>
      <c r="B46" s="947"/>
      <c r="C46" s="947"/>
      <c r="D46" s="947"/>
      <c r="E46" s="947"/>
      <c r="F46" s="947"/>
      <c r="G46" s="947"/>
      <c r="H46" s="947"/>
      <c r="I46" s="947"/>
      <c r="J46" s="947"/>
      <c r="K46" s="947"/>
      <c r="L46" s="947"/>
      <c r="M46" s="947"/>
      <c r="N46" s="947"/>
      <c r="O46" s="947"/>
      <c r="P46" s="947"/>
      <c r="Q46" s="947"/>
      <c r="R46" s="947"/>
      <c r="S46" s="947"/>
      <c r="T46" s="947"/>
      <c r="U46" s="948"/>
      <c r="V46" s="989"/>
      <c r="W46" s="949"/>
      <c r="X46" s="956"/>
      <c r="Y46" s="956"/>
      <c r="Z46" s="956"/>
      <c r="AA46" s="990"/>
      <c r="AB46" s="1001"/>
      <c r="AC46" s="1001"/>
      <c r="AD46" s="1002"/>
      <c r="AE46" s="1023"/>
      <c r="AF46" s="1024"/>
      <c r="AG46" s="950"/>
      <c r="AH46" s="976"/>
      <c r="AI46" s="957"/>
      <c r="AJ46" s="957"/>
      <c r="AK46" s="958"/>
      <c r="AL46" s="999" t="s">
        <v>2791</v>
      </c>
      <c r="AM46" s="999" t="s">
        <v>2792</v>
      </c>
      <c r="AN46" s="712"/>
      <c r="AO46" s="712"/>
      <c r="AP46" s="712"/>
      <c r="AQ46" s="712"/>
      <c r="AR46" s="481"/>
      <c r="AS46" s="481"/>
      <c r="AT46" s="481"/>
      <c r="AU46" s="481"/>
      <c r="AV46" s="481"/>
      <c r="AW46" s="481"/>
      <c r="AX46" s="481"/>
      <c r="AY46" s="481"/>
      <c r="AZ46" s="481"/>
      <c r="BA46" s="481"/>
      <c r="BB46" s="481"/>
      <c r="BC46" s="481"/>
      <c r="BD46" s="481"/>
      <c r="BE46" s="481"/>
      <c r="BF46" s="481"/>
      <c r="BG46" s="481"/>
      <c r="BH46" s="481"/>
      <c r="BI46" s="481"/>
      <c r="BJ46" s="481"/>
      <c r="BK46" s="481"/>
      <c r="BL46" s="481"/>
      <c r="BM46" s="481"/>
      <c r="BN46" s="481"/>
      <c r="BO46" s="481"/>
      <c r="BP46" s="481"/>
      <c r="BQ46" s="481"/>
      <c r="BR46" s="481"/>
      <c r="BS46" s="481"/>
      <c r="BT46" s="481"/>
      <c r="BU46" s="481"/>
      <c r="BV46" s="481"/>
      <c r="BW46" s="481"/>
      <c r="BX46" s="481"/>
      <c r="BY46" s="481"/>
      <c r="BZ46" s="481"/>
      <c r="CA46" s="481"/>
      <c r="CB46" s="481"/>
      <c r="CC46" s="481"/>
      <c r="CD46" s="481"/>
      <c r="CE46" s="481"/>
      <c r="CF46" s="481"/>
      <c r="CG46" s="481"/>
      <c r="CH46" s="481"/>
      <c r="CI46" s="481"/>
      <c r="CJ46" s="481"/>
      <c r="CK46" s="481"/>
      <c r="CL46" s="481"/>
      <c r="CM46" s="481"/>
      <c r="CN46" s="481"/>
      <c r="CO46" s="481"/>
      <c r="CP46" s="481"/>
      <c r="CQ46" s="481"/>
      <c r="CR46" s="481"/>
      <c r="CS46" s="481"/>
      <c r="CT46" s="481"/>
      <c r="CU46" s="481"/>
      <c r="CV46" s="481"/>
      <c r="CW46" s="481"/>
      <c r="CX46" s="481"/>
      <c r="CY46" s="481"/>
      <c r="CZ46" s="481"/>
      <c r="DA46" s="481"/>
      <c r="DB46" s="481"/>
      <c r="DC46" s="481"/>
      <c r="DD46" s="481"/>
      <c r="DE46" s="1000"/>
      <c r="DF46" s="1000"/>
      <c r="DG46" s="1000"/>
      <c r="DH46" s="1000"/>
      <c r="DI46" s="481"/>
      <c r="DJ46" s="481"/>
      <c r="DK46" s="1000"/>
      <c r="DL46" s="1000"/>
      <c r="DM46" s="1000"/>
      <c r="DN46" s="1000"/>
      <c r="DO46" s="1000"/>
      <c r="DP46" s="481"/>
      <c r="DQ46" s="481"/>
      <c r="DR46" s="1000"/>
      <c r="DS46" s="1000"/>
      <c r="DT46" s="1000"/>
      <c r="DU46" s="1000"/>
      <c r="DV46" s="1000"/>
      <c r="DW46" s="481"/>
      <c r="DX46" s="481"/>
      <c r="DY46" s="1000"/>
      <c r="DZ46" s="481"/>
      <c r="EA46" s="481"/>
      <c r="EB46" s="481"/>
      <c r="EC46" s="481"/>
      <c r="ED46" s="481"/>
      <c r="EE46" s="481"/>
      <c r="EF46" s="481"/>
      <c r="EG46" s="481"/>
      <c r="EH46" s="481"/>
      <c r="EI46" s="939"/>
      <c r="EJ46" s="939"/>
      <c r="EK46" s="939"/>
      <c r="EL46" s="939"/>
      <c r="EM46" s="939"/>
      <c r="EN46" s="939"/>
      <c r="EO46" s="939"/>
      <c r="EP46" s="939"/>
      <c r="EQ46" s="939"/>
      <c r="ER46" s="939"/>
      <c r="ES46" s="939"/>
      <c r="ET46" s="939"/>
      <c r="EU46" s="939"/>
      <c r="EV46" s="939"/>
      <c r="EW46" s="939"/>
      <c r="EX46" s="939"/>
      <c r="EY46" s="939"/>
      <c r="EZ46" s="939"/>
      <c r="FA46" s="939"/>
      <c r="FB46" s="939"/>
      <c r="FC46" s="939"/>
      <c r="FD46" s="939"/>
      <c r="FE46" s="939"/>
      <c r="FF46" s="939"/>
      <c r="FG46" s="939"/>
      <c r="FH46" s="939"/>
      <c r="FI46" s="939"/>
      <c r="FJ46" s="939"/>
      <c r="FK46" s="939"/>
      <c r="FL46" s="939"/>
      <c r="FM46" s="481"/>
      <c r="FN46" s="939"/>
      <c r="FO46" s="939"/>
      <c r="FP46" s="939"/>
      <c r="FQ46" s="939"/>
      <c r="FR46" s="939"/>
      <c r="FS46" s="939"/>
      <c r="FT46" s="939"/>
      <c r="FU46" s="939"/>
      <c r="FV46" s="939"/>
      <c r="FW46" s="939"/>
      <c r="FX46" s="939"/>
      <c r="FY46" s="939"/>
      <c r="FZ46" s="939"/>
      <c r="GA46" s="939"/>
      <c r="GB46" s="939"/>
      <c r="GC46" s="939"/>
      <c r="GD46" s="939"/>
      <c r="GE46" s="939"/>
      <c r="GF46" s="939"/>
      <c r="GG46" s="939"/>
      <c r="GH46" s="939"/>
      <c r="GI46" s="939"/>
      <c r="GJ46" s="939"/>
      <c r="GK46" s="939"/>
      <c r="GL46" s="939"/>
      <c r="GM46" s="939"/>
      <c r="GN46" s="939"/>
      <c r="GO46" s="939"/>
      <c r="GP46" s="939"/>
      <c r="GQ46" s="939"/>
      <c r="GR46" s="939"/>
      <c r="GS46" s="939"/>
      <c r="GT46" s="961"/>
      <c r="GU46" s="961"/>
      <c r="GV46" s="961"/>
      <c r="GW46" s="961"/>
      <c r="GX46" s="961"/>
      <c r="GY46" s="961"/>
      <c r="GZ46" s="961"/>
      <c r="HA46" s="961"/>
      <c r="HB46" s="961"/>
      <c r="HC46" s="961"/>
      <c r="HD46" s="961"/>
      <c r="HE46" s="961"/>
      <c r="HF46" s="961"/>
      <c r="HG46" s="961"/>
      <c r="HH46" s="961"/>
      <c r="HI46" s="961"/>
      <c r="HJ46" s="961"/>
      <c r="HK46" s="961"/>
      <c r="HL46" s="961"/>
      <c r="HM46" s="961"/>
      <c r="HN46" s="961"/>
      <c r="HO46" s="961"/>
      <c r="HP46" s="961"/>
      <c r="HQ46" s="961"/>
      <c r="HR46" s="961"/>
      <c r="HS46" s="961"/>
      <c r="HT46" s="961"/>
      <c r="HU46" s="961"/>
      <c r="HV46" s="961"/>
      <c r="HW46" s="961"/>
      <c r="HX46" s="1027"/>
      <c r="HY46" s="1028"/>
      <c r="HZ46" s="964"/>
      <c r="IA46" s="964"/>
      <c r="IB46" s="964"/>
      <c r="IC46" s="964"/>
      <c r="ID46" s="964"/>
      <c r="IE46" s="965"/>
    </row>
    <row r="47" ht="24.0" customHeight="1" outlineLevel="1">
      <c r="A47" s="946"/>
      <c r="B47" s="947"/>
      <c r="C47" s="947"/>
      <c r="D47" s="947"/>
      <c r="E47" s="947"/>
      <c r="F47" s="947"/>
      <c r="G47" s="947"/>
      <c r="H47" s="947"/>
      <c r="I47" s="947"/>
      <c r="J47" s="947"/>
      <c r="K47" s="947"/>
      <c r="L47" s="947"/>
      <c r="M47" s="947"/>
      <c r="N47" s="947"/>
      <c r="O47" s="947"/>
      <c r="P47" s="947"/>
      <c r="Q47" s="947"/>
      <c r="R47" s="947"/>
      <c r="S47" s="947"/>
      <c r="T47" s="947"/>
      <c r="U47" s="948"/>
      <c r="V47" s="989"/>
      <c r="W47" s="949"/>
      <c r="X47" s="956"/>
      <c r="Y47" s="956"/>
      <c r="Z47" s="956"/>
      <c r="AA47" s="990"/>
      <c r="AB47" s="1001" t="s">
        <v>240</v>
      </c>
      <c r="AC47" s="1001" t="s">
        <v>240</v>
      </c>
      <c r="AD47" s="1002" t="s">
        <v>240</v>
      </c>
      <c r="AE47" s="1023"/>
      <c r="AF47" s="1024" t="s">
        <v>2793</v>
      </c>
      <c r="AG47" s="950">
        <v>2000000.0</v>
      </c>
      <c r="AH47" s="976"/>
      <c r="AI47" s="957"/>
      <c r="AJ47" s="957"/>
      <c r="AK47" s="958"/>
      <c r="AL47" s="994" t="s">
        <v>2794</v>
      </c>
      <c r="AM47" s="994" t="s">
        <v>2795</v>
      </c>
      <c r="AN47" s="936" t="s">
        <v>2796</v>
      </c>
      <c r="AO47" s="1037"/>
      <c r="AP47" s="937" t="s">
        <v>2790</v>
      </c>
      <c r="AQ47" s="1055" t="s">
        <v>2652</v>
      </c>
      <c r="AR47" s="481"/>
      <c r="AS47" s="481"/>
      <c r="AT47" s="481"/>
      <c r="AU47" s="481"/>
      <c r="AV47" s="481"/>
      <c r="AW47" s="481"/>
      <c r="AX47" s="481"/>
      <c r="AY47" s="481"/>
      <c r="AZ47" s="481"/>
      <c r="BA47" s="481"/>
      <c r="BB47" s="481"/>
      <c r="BC47" s="481"/>
      <c r="BD47" s="481"/>
      <c r="BE47" s="481"/>
      <c r="BF47" s="481"/>
      <c r="BG47" s="481"/>
      <c r="BH47" s="481"/>
      <c r="BI47" s="481"/>
      <c r="BJ47" s="481"/>
      <c r="BK47" s="481"/>
      <c r="BL47" s="481"/>
      <c r="BM47" s="481"/>
      <c r="BN47" s="481"/>
      <c r="BO47" s="481"/>
      <c r="BP47" s="481"/>
      <c r="BQ47" s="481"/>
      <c r="BR47" s="481"/>
      <c r="BS47" s="481"/>
      <c r="BT47" s="481"/>
      <c r="BU47" s="481"/>
      <c r="BV47" s="481"/>
      <c r="BW47" s="481"/>
      <c r="BX47" s="481"/>
      <c r="BY47" s="481"/>
      <c r="BZ47" s="481"/>
      <c r="CA47" s="481"/>
      <c r="CB47" s="481"/>
      <c r="CC47" s="481"/>
      <c r="CD47" s="481"/>
      <c r="CE47" s="481"/>
      <c r="CF47" s="481"/>
      <c r="CG47" s="481"/>
      <c r="CH47" s="481"/>
      <c r="CI47" s="481"/>
      <c r="CJ47" s="481"/>
      <c r="CK47" s="481"/>
      <c r="CL47" s="481"/>
      <c r="CM47" s="481"/>
      <c r="CN47" s="481"/>
      <c r="CO47" s="481"/>
      <c r="CP47" s="481"/>
      <c r="CQ47" s="481"/>
      <c r="CR47" s="481"/>
      <c r="CS47" s="481"/>
      <c r="CT47" s="481"/>
      <c r="CU47" s="481"/>
      <c r="CV47" s="481"/>
      <c r="CW47" s="481"/>
      <c r="CX47" s="481"/>
      <c r="CY47" s="481"/>
      <c r="CZ47" s="481"/>
      <c r="DA47" s="481"/>
      <c r="DB47" s="481"/>
      <c r="DC47" s="481"/>
      <c r="DD47" s="481"/>
      <c r="DE47" s="996"/>
      <c r="DF47" s="996"/>
      <c r="DG47" s="996"/>
      <c r="DH47" s="996"/>
      <c r="DI47" s="481"/>
      <c r="DJ47" s="481"/>
      <c r="DK47" s="996"/>
      <c r="DL47" s="996"/>
      <c r="DM47" s="996"/>
      <c r="DN47" s="996"/>
      <c r="DO47" s="996"/>
      <c r="DP47" s="481"/>
      <c r="DQ47" s="481"/>
      <c r="DR47" s="996"/>
      <c r="DS47" s="996"/>
      <c r="DT47" s="996"/>
      <c r="DU47" s="996"/>
      <c r="DV47" s="996"/>
      <c r="DW47" s="481"/>
      <c r="DX47" s="481"/>
      <c r="DY47" s="996"/>
      <c r="DZ47" s="481"/>
      <c r="EA47" s="481"/>
      <c r="EB47" s="481"/>
      <c r="EC47" s="481"/>
      <c r="ED47" s="481"/>
      <c r="EE47" s="481"/>
      <c r="EF47" s="481"/>
      <c r="EG47" s="481"/>
      <c r="EH47" s="481"/>
      <c r="EI47" s="939"/>
      <c r="EJ47" s="939"/>
      <c r="EK47" s="939"/>
      <c r="EL47" s="939"/>
      <c r="EM47" s="939"/>
      <c r="EN47" s="939"/>
      <c r="EO47" s="939"/>
      <c r="EP47" s="939"/>
      <c r="EQ47" s="939"/>
      <c r="ER47" s="939"/>
      <c r="ES47" s="939"/>
      <c r="ET47" s="939"/>
      <c r="EU47" s="939"/>
      <c r="EV47" s="939"/>
      <c r="EW47" s="939"/>
      <c r="EX47" s="939"/>
      <c r="EY47" s="939"/>
      <c r="EZ47" s="939"/>
      <c r="FA47" s="939"/>
      <c r="FB47" s="939"/>
      <c r="FC47" s="939"/>
      <c r="FD47" s="939"/>
      <c r="FE47" s="939"/>
      <c r="FF47" s="939"/>
      <c r="FG47" s="939"/>
      <c r="FH47" s="939"/>
      <c r="FI47" s="939"/>
      <c r="FJ47" s="939"/>
      <c r="FK47" s="939"/>
      <c r="FL47" s="939"/>
      <c r="FM47" s="481"/>
      <c r="FN47" s="939"/>
      <c r="FO47" s="939"/>
      <c r="FP47" s="939"/>
      <c r="FQ47" s="939"/>
      <c r="FR47" s="939"/>
      <c r="FS47" s="939"/>
      <c r="FT47" s="939"/>
      <c r="FU47" s="939"/>
      <c r="FV47" s="939"/>
      <c r="FW47" s="939"/>
      <c r="FX47" s="939"/>
      <c r="FY47" s="939"/>
      <c r="FZ47" s="939"/>
      <c r="GA47" s="939"/>
      <c r="GB47" s="939"/>
      <c r="GC47" s="939"/>
      <c r="GD47" s="939"/>
      <c r="GE47" s="939"/>
      <c r="GF47" s="939"/>
      <c r="GG47" s="939"/>
      <c r="GH47" s="939"/>
      <c r="GI47" s="939"/>
      <c r="GJ47" s="939"/>
      <c r="GK47" s="939"/>
      <c r="GL47" s="939"/>
      <c r="GM47" s="939"/>
      <c r="GN47" s="939"/>
      <c r="GO47" s="939"/>
      <c r="GP47" s="939"/>
      <c r="GQ47" s="939"/>
      <c r="GR47" s="939"/>
      <c r="GS47" s="939"/>
      <c r="GT47" s="961"/>
      <c r="GU47" s="961"/>
      <c r="GV47" s="961"/>
      <c r="GW47" s="961"/>
      <c r="GX47" s="961"/>
      <c r="GY47" s="961"/>
      <c r="GZ47" s="961"/>
      <c r="HA47" s="961"/>
      <c r="HB47" s="961"/>
      <c r="HC47" s="961"/>
      <c r="HD47" s="961"/>
      <c r="HE47" s="961"/>
      <c r="HF47" s="961"/>
      <c r="HG47" s="961"/>
      <c r="HH47" s="961"/>
      <c r="HI47" s="961"/>
      <c r="HJ47" s="961"/>
      <c r="HK47" s="961"/>
      <c r="HL47" s="961"/>
      <c r="HM47" s="961"/>
      <c r="HN47" s="961"/>
      <c r="HO47" s="961"/>
      <c r="HP47" s="961"/>
      <c r="HQ47" s="961"/>
      <c r="HR47" s="961"/>
      <c r="HS47" s="961"/>
      <c r="HT47" s="961"/>
      <c r="HU47" s="961"/>
      <c r="HV47" s="961"/>
      <c r="HW47" s="961"/>
      <c r="HX47" s="1027"/>
      <c r="HY47" s="1028"/>
      <c r="HZ47" s="964"/>
      <c r="IA47" s="964"/>
      <c r="IB47" s="964"/>
      <c r="IC47" s="964"/>
      <c r="ID47" s="964"/>
      <c r="IE47" s="965"/>
    </row>
    <row r="48" ht="24.0" customHeight="1" outlineLevel="1">
      <c r="A48" s="946"/>
      <c r="B48" s="947"/>
      <c r="C48" s="947"/>
      <c r="D48" s="947"/>
      <c r="E48" s="947"/>
      <c r="F48" s="947"/>
      <c r="G48" s="947"/>
      <c r="H48" s="947"/>
      <c r="I48" s="947"/>
      <c r="J48" s="947"/>
      <c r="K48" s="947"/>
      <c r="L48" s="947"/>
      <c r="M48" s="947"/>
      <c r="N48" s="947"/>
      <c r="O48" s="947"/>
      <c r="P48" s="947"/>
      <c r="Q48" s="947"/>
      <c r="R48" s="947"/>
      <c r="S48" s="947"/>
      <c r="T48" s="947"/>
      <c r="U48" s="948"/>
      <c r="V48" s="989"/>
      <c r="W48" s="949"/>
      <c r="X48" s="956"/>
      <c r="Y48" s="956"/>
      <c r="Z48" s="956"/>
      <c r="AA48" s="990"/>
      <c r="AB48" s="1001"/>
      <c r="AC48" s="1001"/>
      <c r="AD48" s="1002"/>
      <c r="AE48" s="1023"/>
      <c r="AF48" s="1024"/>
      <c r="AG48" s="950"/>
      <c r="AH48" s="976"/>
      <c r="AI48" s="957"/>
      <c r="AJ48" s="957"/>
      <c r="AK48" s="958"/>
      <c r="AL48" s="999" t="s">
        <v>2797</v>
      </c>
      <c r="AM48" s="999" t="s">
        <v>2798</v>
      </c>
      <c r="AN48" s="712"/>
      <c r="AO48" s="712"/>
      <c r="AP48" s="712"/>
      <c r="AQ48" s="712"/>
      <c r="AR48" s="481"/>
      <c r="AS48" s="481"/>
      <c r="AT48" s="481"/>
      <c r="AU48" s="481"/>
      <c r="AV48" s="481"/>
      <c r="AW48" s="481"/>
      <c r="AX48" s="481"/>
      <c r="AY48" s="481"/>
      <c r="AZ48" s="481"/>
      <c r="BA48" s="481"/>
      <c r="BB48" s="481"/>
      <c r="BC48" s="481"/>
      <c r="BD48" s="481"/>
      <c r="BE48" s="481"/>
      <c r="BF48" s="481"/>
      <c r="BG48" s="481"/>
      <c r="BH48" s="481"/>
      <c r="BI48" s="481"/>
      <c r="BJ48" s="481"/>
      <c r="BK48" s="481"/>
      <c r="BL48" s="481"/>
      <c r="BM48" s="481"/>
      <c r="BN48" s="481"/>
      <c r="BO48" s="481"/>
      <c r="BP48" s="481"/>
      <c r="BQ48" s="481"/>
      <c r="BR48" s="481"/>
      <c r="BS48" s="481"/>
      <c r="BT48" s="481"/>
      <c r="BU48" s="481"/>
      <c r="BV48" s="481"/>
      <c r="BW48" s="481"/>
      <c r="BX48" s="481"/>
      <c r="BY48" s="481"/>
      <c r="BZ48" s="481"/>
      <c r="CA48" s="481"/>
      <c r="CB48" s="481"/>
      <c r="CC48" s="481"/>
      <c r="CD48" s="481"/>
      <c r="CE48" s="481"/>
      <c r="CF48" s="481"/>
      <c r="CG48" s="481"/>
      <c r="CH48" s="481"/>
      <c r="CI48" s="481"/>
      <c r="CJ48" s="481"/>
      <c r="CK48" s="481"/>
      <c r="CL48" s="481"/>
      <c r="CM48" s="481"/>
      <c r="CN48" s="481"/>
      <c r="CO48" s="481"/>
      <c r="CP48" s="481"/>
      <c r="CQ48" s="481"/>
      <c r="CR48" s="481"/>
      <c r="CS48" s="481"/>
      <c r="CT48" s="481"/>
      <c r="CU48" s="481"/>
      <c r="CV48" s="481"/>
      <c r="CW48" s="481"/>
      <c r="CX48" s="481"/>
      <c r="CY48" s="481"/>
      <c r="CZ48" s="481"/>
      <c r="DA48" s="481"/>
      <c r="DB48" s="481"/>
      <c r="DC48" s="481"/>
      <c r="DD48" s="481"/>
      <c r="DE48" s="1000"/>
      <c r="DF48" s="1000"/>
      <c r="DG48" s="1000"/>
      <c r="DH48" s="1000"/>
      <c r="DI48" s="481"/>
      <c r="DJ48" s="481"/>
      <c r="DK48" s="1000"/>
      <c r="DL48" s="1000"/>
      <c r="DM48" s="1000"/>
      <c r="DN48" s="1000"/>
      <c r="DO48" s="1000"/>
      <c r="DP48" s="481"/>
      <c r="DQ48" s="481"/>
      <c r="DR48" s="1000"/>
      <c r="DS48" s="1000"/>
      <c r="DT48" s="1000"/>
      <c r="DU48" s="1000"/>
      <c r="DV48" s="1000"/>
      <c r="DW48" s="481"/>
      <c r="DX48" s="481"/>
      <c r="DY48" s="1000"/>
      <c r="DZ48" s="481"/>
      <c r="EA48" s="481"/>
      <c r="EB48" s="481"/>
      <c r="EC48" s="481"/>
      <c r="ED48" s="481"/>
      <c r="EE48" s="481"/>
      <c r="EF48" s="481"/>
      <c r="EG48" s="481"/>
      <c r="EH48" s="481"/>
      <c r="EI48" s="939"/>
      <c r="EJ48" s="939"/>
      <c r="EK48" s="939"/>
      <c r="EL48" s="939"/>
      <c r="EM48" s="939"/>
      <c r="EN48" s="939"/>
      <c r="EO48" s="939"/>
      <c r="EP48" s="939"/>
      <c r="EQ48" s="939"/>
      <c r="ER48" s="939"/>
      <c r="ES48" s="939"/>
      <c r="ET48" s="939"/>
      <c r="EU48" s="939"/>
      <c r="EV48" s="939"/>
      <c r="EW48" s="939"/>
      <c r="EX48" s="939"/>
      <c r="EY48" s="939"/>
      <c r="EZ48" s="939"/>
      <c r="FA48" s="939"/>
      <c r="FB48" s="939"/>
      <c r="FC48" s="939"/>
      <c r="FD48" s="939"/>
      <c r="FE48" s="939"/>
      <c r="FF48" s="939"/>
      <c r="FG48" s="939"/>
      <c r="FH48" s="939"/>
      <c r="FI48" s="939"/>
      <c r="FJ48" s="939"/>
      <c r="FK48" s="939"/>
      <c r="FL48" s="939"/>
      <c r="FM48" s="481"/>
      <c r="FN48" s="939"/>
      <c r="FO48" s="939"/>
      <c r="FP48" s="939"/>
      <c r="FQ48" s="939"/>
      <c r="FR48" s="939"/>
      <c r="FS48" s="939"/>
      <c r="FT48" s="939"/>
      <c r="FU48" s="939"/>
      <c r="FV48" s="939"/>
      <c r="FW48" s="939"/>
      <c r="FX48" s="939"/>
      <c r="FY48" s="939"/>
      <c r="FZ48" s="939"/>
      <c r="GA48" s="939"/>
      <c r="GB48" s="939"/>
      <c r="GC48" s="939"/>
      <c r="GD48" s="939"/>
      <c r="GE48" s="939"/>
      <c r="GF48" s="939"/>
      <c r="GG48" s="939"/>
      <c r="GH48" s="939"/>
      <c r="GI48" s="939"/>
      <c r="GJ48" s="939"/>
      <c r="GK48" s="939"/>
      <c r="GL48" s="939"/>
      <c r="GM48" s="939"/>
      <c r="GN48" s="939"/>
      <c r="GO48" s="939"/>
      <c r="GP48" s="939"/>
      <c r="GQ48" s="939"/>
      <c r="GR48" s="939"/>
      <c r="GS48" s="939"/>
      <c r="GT48" s="961"/>
      <c r="GU48" s="961"/>
      <c r="GV48" s="961"/>
      <c r="GW48" s="961"/>
      <c r="GX48" s="961"/>
      <c r="GY48" s="961"/>
      <c r="GZ48" s="961"/>
      <c r="HA48" s="961"/>
      <c r="HB48" s="961"/>
      <c r="HC48" s="961"/>
      <c r="HD48" s="961"/>
      <c r="HE48" s="961"/>
      <c r="HF48" s="961"/>
      <c r="HG48" s="961"/>
      <c r="HH48" s="961"/>
      <c r="HI48" s="961"/>
      <c r="HJ48" s="961"/>
      <c r="HK48" s="961"/>
      <c r="HL48" s="961"/>
      <c r="HM48" s="961"/>
      <c r="HN48" s="961"/>
      <c r="HO48" s="961"/>
      <c r="HP48" s="961"/>
      <c r="HQ48" s="961"/>
      <c r="HR48" s="961"/>
      <c r="HS48" s="961"/>
      <c r="HT48" s="961"/>
      <c r="HU48" s="961"/>
      <c r="HV48" s="961"/>
      <c r="HW48" s="961"/>
      <c r="HX48" s="1027"/>
      <c r="HY48" s="1028"/>
      <c r="HZ48" s="964"/>
      <c r="IA48" s="964"/>
      <c r="IB48" s="964"/>
      <c r="IC48" s="964"/>
      <c r="ID48" s="964"/>
      <c r="IE48" s="965"/>
    </row>
    <row r="49" ht="24.0" customHeight="1" outlineLevel="1">
      <c r="A49" s="946"/>
      <c r="B49" s="947"/>
      <c r="C49" s="947"/>
      <c r="D49" s="947"/>
      <c r="E49" s="947"/>
      <c r="F49" s="947"/>
      <c r="G49" s="947"/>
      <c r="H49" s="947"/>
      <c r="I49" s="947"/>
      <c r="J49" s="947"/>
      <c r="K49" s="947"/>
      <c r="L49" s="947"/>
      <c r="M49" s="947"/>
      <c r="N49" s="947"/>
      <c r="O49" s="947"/>
      <c r="P49" s="947"/>
      <c r="Q49" s="947"/>
      <c r="R49" s="947"/>
      <c r="S49" s="947"/>
      <c r="T49" s="947"/>
      <c r="U49" s="948"/>
      <c r="V49" s="989"/>
      <c r="W49" s="949"/>
      <c r="X49" s="956"/>
      <c r="Y49" s="956"/>
      <c r="Z49" s="956"/>
      <c r="AA49" s="990"/>
      <c r="AB49" s="1001" t="s">
        <v>240</v>
      </c>
      <c r="AC49" s="1001" t="s">
        <v>240</v>
      </c>
      <c r="AD49" s="1002" t="s">
        <v>240</v>
      </c>
      <c r="AE49" s="1023"/>
      <c r="AF49" s="1024" t="s">
        <v>2799</v>
      </c>
      <c r="AG49" s="950">
        <v>1000000.0</v>
      </c>
      <c r="AH49" s="976"/>
      <c r="AI49" s="957"/>
      <c r="AJ49" s="957"/>
      <c r="AK49" s="958"/>
      <c r="AL49" s="994" t="s">
        <v>2800</v>
      </c>
      <c r="AM49" s="994" t="s">
        <v>2801</v>
      </c>
      <c r="AN49" s="936" t="s">
        <v>2802</v>
      </c>
      <c r="AO49" s="1037"/>
      <c r="AP49" s="1055" t="s">
        <v>2790</v>
      </c>
      <c r="AQ49" s="1056" t="s">
        <v>2652</v>
      </c>
      <c r="AR49" s="481"/>
      <c r="AS49" s="481"/>
      <c r="AT49" s="481"/>
      <c r="AU49" s="481"/>
      <c r="AV49" s="481"/>
      <c r="AW49" s="481"/>
      <c r="AX49" s="481"/>
      <c r="AY49" s="481"/>
      <c r="AZ49" s="481"/>
      <c r="BA49" s="481"/>
      <c r="BB49" s="481"/>
      <c r="BC49" s="481"/>
      <c r="BD49" s="481"/>
      <c r="BE49" s="481"/>
      <c r="BF49" s="481"/>
      <c r="BG49" s="481"/>
      <c r="BH49" s="481"/>
      <c r="BI49" s="481"/>
      <c r="BJ49" s="481"/>
      <c r="BK49" s="481"/>
      <c r="BL49" s="481"/>
      <c r="BM49" s="481"/>
      <c r="BN49" s="481"/>
      <c r="BO49" s="481"/>
      <c r="BP49" s="481"/>
      <c r="BQ49" s="481"/>
      <c r="BR49" s="481"/>
      <c r="BS49" s="481"/>
      <c r="BT49" s="481"/>
      <c r="BU49" s="481"/>
      <c r="BV49" s="481"/>
      <c r="BW49" s="481"/>
      <c r="BX49" s="481"/>
      <c r="BY49" s="481"/>
      <c r="BZ49" s="481"/>
      <c r="CA49" s="481"/>
      <c r="CB49" s="481"/>
      <c r="CC49" s="481"/>
      <c r="CD49" s="481"/>
      <c r="CE49" s="481"/>
      <c r="CF49" s="481"/>
      <c r="CG49" s="481"/>
      <c r="CH49" s="481"/>
      <c r="CI49" s="481"/>
      <c r="CJ49" s="481"/>
      <c r="CK49" s="481"/>
      <c r="CL49" s="481"/>
      <c r="CM49" s="481"/>
      <c r="CN49" s="481"/>
      <c r="CO49" s="481"/>
      <c r="CP49" s="481"/>
      <c r="CQ49" s="481"/>
      <c r="CR49" s="481"/>
      <c r="CS49" s="481"/>
      <c r="CT49" s="481"/>
      <c r="CU49" s="481"/>
      <c r="CV49" s="481"/>
      <c r="CW49" s="481"/>
      <c r="CX49" s="481"/>
      <c r="CY49" s="481"/>
      <c r="CZ49" s="481"/>
      <c r="DA49" s="481"/>
      <c r="DB49" s="481"/>
      <c r="DC49" s="481"/>
      <c r="DD49" s="481"/>
      <c r="DE49" s="996"/>
      <c r="DF49" s="996"/>
      <c r="DG49" s="996"/>
      <c r="DH49" s="996"/>
      <c r="DI49" s="481"/>
      <c r="DJ49" s="481"/>
      <c r="DK49" s="996"/>
      <c r="DL49" s="996"/>
      <c r="DM49" s="996"/>
      <c r="DN49" s="996"/>
      <c r="DO49" s="996"/>
      <c r="DP49" s="481"/>
      <c r="DQ49" s="481"/>
      <c r="DR49" s="996"/>
      <c r="DS49" s="996"/>
      <c r="DT49" s="996"/>
      <c r="DU49" s="996"/>
      <c r="DV49" s="996"/>
      <c r="DW49" s="481"/>
      <c r="DX49" s="481"/>
      <c r="DY49" s="996"/>
      <c r="DZ49" s="481"/>
      <c r="EA49" s="481"/>
      <c r="EB49" s="481"/>
      <c r="EC49" s="481"/>
      <c r="ED49" s="481"/>
      <c r="EE49" s="481"/>
      <c r="EF49" s="481"/>
      <c r="EG49" s="481"/>
      <c r="EH49" s="481"/>
      <c r="EI49" s="939"/>
      <c r="EJ49" s="939"/>
      <c r="EK49" s="939"/>
      <c r="EL49" s="939"/>
      <c r="EM49" s="939"/>
      <c r="EN49" s="939"/>
      <c r="EO49" s="939"/>
      <c r="EP49" s="939"/>
      <c r="EQ49" s="939"/>
      <c r="ER49" s="939"/>
      <c r="ES49" s="939"/>
      <c r="ET49" s="939"/>
      <c r="EU49" s="939"/>
      <c r="EV49" s="939"/>
      <c r="EW49" s="939"/>
      <c r="EX49" s="939"/>
      <c r="EY49" s="939"/>
      <c r="EZ49" s="939"/>
      <c r="FA49" s="939"/>
      <c r="FB49" s="939"/>
      <c r="FC49" s="939"/>
      <c r="FD49" s="939"/>
      <c r="FE49" s="939"/>
      <c r="FF49" s="939"/>
      <c r="FG49" s="939"/>
      <c r="FH49" s="939"/>
      <c r="FI49" s="939"/>
      <c r="FJ49" s="939"/>
      <c r="FK49" s="939"/>
      <c r="FL49" s="939"/>
      <c r="FM49" s="481"/>
      <c r="FN49" s="939"/>
      <c r="FO49" s="939"/>
      <c r="FP49" s="939"/>
      <c r="FQ49" s="939"/>
      <c r="FR49" s="939"/>
      <c r="FS49" s="939"/>
      <c r="FT49" s="939"/>
      <c r="FU49" s="939"/>
      <c r="FV49" s="939"/>
      <c r="FW49" s="939"/>
      <c r="FX49" s="939"/>
      <c r="FY49" s="939"/>
      <c r="FZ49" s="939"/>
      <c r="GA49" s="939"/>
      <c r="GB49" s="939"/>
      <c r="GC49" s="939"/>
      <c r="GD49" s="939"/>
      <c r="GE49" s="939"/>
      <c r="GF49" s="939"/>
      <c r="GG49" s="939"/>
      <c r="GH49" s="939"/>
      <c r="GI49" s="939"/>
      <c r="GJ49" s="939"/>
      <c r="GK49" s="939"/>
      <c r="GL49" s="939"/>
      <c r="GM49" s="939"/>
      <c r="GN49" s="939"/>
      <c r="GO49" s="939"/>
      <c r="GP49" s="939"/>
      <c r="GQ49" s="939"/>
      <c r="GR49" s="939"/>
      <c r="GS49" s="939"/>
      <c r="GT49" s="961"/>
      <c r="GU49" s="961"/>
      <c r="GV49" s="961"/>
      <c r="GW49" s="961"/>
      <c r="GX49" s="961"/>
      <c r="GY49" s="961"/>
      <c r="GZ49" s="961"/>
      <c r="HA49" s="961"/>
      <c r="HB49" s="961"/>
      <c r="HC49" s="961"/>
      <c r="HD49" s="961"/>
      <c r="HE49" s="961"/>
      <c r="HF49" s="961"/>
      <c r="HG49" s="961"/>
      <c r="HH49" s="961"/>
      <c r="HI49" s="961"/>
      <c r="HJ49" s="961"/>
      <c r="HK49" s="961"/>
      <c r="HL49" s="961"/>
      <c r="HM49" s="961"/>
      <c r="HN49" s="961"/>
      <c r="HO49" s="961"/>
      <c r="HP49" s="961"/>
      <c r="HQ49" s="961"/>
      <c r="HR49" s="961"/>
      <c r="HS49" s="961"/>
      <c r="HT49" s="961"/>
      <c r="HU49" s="961"/>
      <c r="HV49" s="961"/>
      <c r="HW49" s="961"/>
      <c r="HX49" s="1027"/>
      <c r="HY49" s="1028"/>
      <c r="HZ49" s="964"/>
      <c r="IA49" s="964"/>
      <c r="IB49" s="964"/>
      <c r="IC49" s="964"/>
      <c r="ID49" s="964"/>
      <c r="IE49" s="965"/>
    </row>
    <row r="50" ht="24.0" customHeight="1" outlineLevel="1">
      <c r="A50" s="1003"/>
      <c r="B50" s="1004"/>
      <c r="C50" s="1004"/>
      <c r="D50" s="1004"/>
      <c r="E50" s="1004"/>
      <c r="F50" s="1004"/>
      <c r="G50" s="1004"/>
      <c r="H50" s="1004"/>
      <c r="I50" s="1004"/>
      <c r="J50" s="1004"/>
      <c r="K50" s="1004"/>
      <c r="L50" s="1004"/>
      <c r="M50" s="1004"/>
      <c r="N50" s="1004"/>
      <c r="O50" s="1004"/>
      <c r="P50" s="1004"/>
      <c r="Q50" s="1004"/>
      <c r="R50" s="1004"/>
      <c r="S50" s="1004"/>
      <c r="T50" s="1004"/>
      <c r="U50" s="1005"/>
      <c r="V50" s="1005"/>
      <c r="W50" s="1006"/>
      <c r="X50" s="1007"/>
      <c r="Y50" s="1007"/>
      <c r="Z50" s="1007"/>
      <c r="AA50" s="1008"/>
      <c r="AB50" s="1009"/>
      <c r="AC50" s="1009"/>
      <c r="AD50" s="1010"/>
      <c r="AE50" s="1057"/>
      <c r="AF50" s="1058"/>
      <c r="AG50" s="1012"/>
      <c r="AH50" s="1012"/>
      <c r="AI50" s="1013"/>
      <c r="AJ50" s="1013"/>
      <c r="AK50" s="1014"/>
      <c r="AL50" s="999" t="s">
        <v>2803</v>
      </c>
      <c r="AM50" s="999" t="s">
        <v>2804</v>
      </c>
      <c r="AN50" s="712"/>
      <c r="AO50" s="712"/>
      <c r="AP50" s="712"/>
      <c r="AQ50" s="712"/>
      <c r="AR50" s="481"/>
      <c r="AS50" s="481"/>
      <c r="AT50" s="481"/>
      <c r="AU50" s="481"/>
      <c r="AV50" s="481"/>
      <c r="AW50" s="481"/>
      <c r="AX50" s="481"/>
      <c r="AY50" s="481"/>
      <c r="AZ50" s="481"/>
      <c r="BA50" s="481"/>
      <c r="BB50" s="481"/>
      <c r="BC50" s="481"/>
      <c r="BD50" s="481"/>
      <c r="BE50" s="481"/>
      <c r="BF50" s="481"/>
      <c r="BG50" s="481"/>
      <c r="BH50" s="481"/>
      <c r="BI50" s="481"/>
      <c r="BJ50" s="481"/>
      <c r="BK50" s="481"/>
      <c r="BL50" s="481"/>
      <c r="BM50" s="481"/>
      <c r="BN50" s="481"/>
      <c r="BO50" s="481"/>
      <c r="BP50" s="481"/>
      <c r="BQ50" s="481"/>
      <c r="BR50" s="481"/>
      <c r="BS50" s="481"/>
      <c r="BT50" s="481"/>
      <c r="BU50" s="481"/>
      <c r="BV50" s="481"/>
      <c r="BW50" s="481"/>
      <c r="BX50" s="481"/>
      <c r="BY50" s="481"/>
      <c r="BZ50" s="481"/>
      <c r="CA50" s="481"/>
      <c r="CB50" s="481"/>
      <c r="CC50" s="481"/>
      <c r="CD50" s="481"/>
      <c r="CE50" s="481"/>
      <c r="CF50" s="481"/>
      <c r="CG50" s="481"/>
      <c r="CH50" s="481"/>
      <c r="CI50" s="481"/>
      <c r="CJ50" s="481"/>
      <c r="CK50" s="481"/>
      <c r="CL50" s="481"/>
      <c r="CM50" s="481"/>
      <c r="CN50" s="481"/>
      <c r="CO50" s="481"/>
      <c r="CP50" s="481"/>
      <c r="CQ50" s="481"/>
      <c r="CR50" s="481"/>
      <c r="CS50" s="481"/>
      <c r="CT50" s="481"/>
      <c r="CU50" s="481"/>
      <c r="CV50" s="481"/>
      <c r="CW50" s="481"/>
      <c r="CX50" s="481"/>
      <c r="CY50" s="481"/>
      <c r="CZ50" s="481"/>
      <c r="DA50" s="481"/>
      <c r="DB50" s="481"/>
      <c r="DC50" s="481"/>
      <c r="DD50" s="481"/>
      <c r="DE50" s="1000"/>
      <c r="DF50" s="1000"/>
      <c r="DG50" s="1000"/>
      <c r="DH50" s="1000"/>
      <c r="DI50" s="481"/>
      <c r="DJ50" s="481"/>
      <c r="DK50" s="1000"/>
      <c r="DL50" s="1000"/>
      <c r="DM50" s="1000"/>
      <c r="DN50" s="1000"/>
      <c r="DO50" s="1000"/>
      <c r="DP50" s="481"/>
      <c r="DQ50" s="481"/>
      <c r="DR50" s="1000"/>
      <c r="DS50" s="1000"/>
      <c r="DT50" s="1000"/>
      <c r="DU50" s="1000"/>
      <c r="DV50" s="1000"/>
      <c r="DW50" s="481"/>
      <c r="DX50" s="481"/>
      <c r="DY50" s="1000"/>
      <c r="DZ50" s="481"/>
      <c r="EA50" s="481"/>
      <c r="EB50" s="481"/>
      <c r="EC50" s="481"/>
      <c r="ED50" s="481"/>
      <c r="EE50" s="481"/>
      <c r="EF50" s="481"/>
      <c r="EG50" s="481"/>
      <c r="EH50" s="481"/>
      <c r="EI50" s="939"/>
      <c r="EJ50" s="939"/>
      <c r="EK50" s="939"/>
      <c r="EL50" s="939"/>
      <c r="EM50" s="939"/>
      <c r="EN50" s="939"/>
      <c r="EO50" s="939"/>
      <c r="EP50" s="939"/>
      <c r="EQ50" s="939"/>
      <c r="ER50" s="939"/>
      <c r="ES50" s="939"/>
      <c r="ET50" s="939"/>
      <c r="EU50" s="939"/>
      <c r="EV50" s="939"/>
      <c r="EW50" s="939"/>
      <c r="EX50" s="939"/>
      <c r="EY50" s="939"/>
      <c r="EZ50" s="939"/>
      <c r="FA50" s="939"/>
      <c r="FB50" s="939"/>
      <c r="FC50" s="939"/>
      <c r="FD50" s="939"/>
      <c r="FE50" s="939"/>
      <c r="FF50" s="939"/>
      <c r="FG50" s="939"/>
      <c r="FH50" s="939"/>
      <c r="FI50" s="939"/>
      <c r="FJ50" s="939"/>
      <c r="FK50" s="939"/>
      <c r="FL50" s="939"/>
      <c r="FM50" s="481"/>
      <c r="FN50" s="939"/>
      <c r="FO50" s="939"/>
      <c r="FP50" s="939"/>
      <c r="FQ50" s="939"/>
      <c r="FR50" s="939"/>
      <c r="FS50" s="939"/>
      <c r="FT50" s="939"/>
      <c r="FU50" s="939"/>
      <c r="FV50" s="939"/>
      <c r="FW50" s="939"/>
      <c r="FX50" s="939"/>
      <c r="FY50" s="939"/>
      <c r="FZ50" s="939"/>
      <c r="GA50" s="939"/>
      <c r="GB50" s="939"/>
      <c r="GC50" s="939"/>
      <c r="GD50" s="939"/>
      <c r="GE50" s="939"/>
      <c r="GF50" s="939"/>
      <c r="GG50" s="939"/>
      <c r="GH50" s="939"/>
      <c r="GI50" s="939"/>
      <c r="GJ50" s="939"/>
      <c r="GK50" s="939"/>
      <c r="GL50" s="939"/>
      <c r="GM50" s="939"/>
      <c r="GN50" s="939"/>
      <c r="GO50" s="939"/>
      <c r="GP50" s="939"/>
      <c r="GQ50" s="939"/>
      <c r="GR50" s="939"/>
      <c r="GS50" s="939"/>
      <c r="GT50" s="961"/>
      <c r="GU50" s="961"/>
      <c r="GV50" s="961"/>
      <c r="GW50" s="961"/>
      <c r="GX50" s="961"/>
      <c r="GY50" s="961"/>
      <c r="GZ50" s="961"/>
      <c r="HA50" s="961"/>
      <c r="HB50" s="961"/>
      <c r="HC50" s="961"/>
      <c r="HD50" s="961"/>
      <c r="HE50" s="961"/>
      <c r="HF50" s="961"/>
      <c r="HG50" s="961"/>
      <c r="HH50" s="961"/>
      <c r="HI50" s="961"/>
      <c r="HJ50" s="961"/>
      <c r="HK50" s="961"/>
      <c r="HL50" s="961"/>
      <c r="HM50" s="961"/>
      <c r="HN50" s="961"/>
      <c r="HO50" s="961"/>
      <c r="HP50" s="961"/>
      <c r="HQ50" s="961"/>
      <c r="HR50" s="961"/>
      <c r="HS50" s="961"/>
      <c r="HT50" s="961"/>
      <c r="HU50" s="961"/>
      <c r="HV50" s="961"/>
      <c r="HW50" s="961"/>
      <c r="HX50" s="1042"/>
      <c r="HY50" s="1043"/>
      <c r="HZ50" s="1016"/>
      <c r="IA50" s="1016"/>
      <c r="IB50" s="1016"/>
      <c r="IC50" s="1016"/>
      <c r="ID50" s="1016"/>
      <c r="IE50" s="1017"/>
    </row>
    <row r="51" ht="24.0" customHeight="1">
      <c r="A51" s="916">
        <f>A67+1</f>
        <v>15</v>
      </c>
      <c r="B51" s="1044" t="s">
        <v>45</v>
      </c>
      <c r="C51" s="919" t="s">
        <v>2805</v>
      </c>
      <c r="D51" s="494" t="str">
        <f t="array" ref="D51">INDEX('코드분류표(보조)'!$G$5:$G$72,MATCH(E51,'코드분류표(보조)'!$F$5:$F$72,0))</f>
        <v>CB-212</v>
      </c>
      <c r="E51" s="494" t="s">
        <v>2600</v>
      </c>
      <c r="F51" s="494" t="s">
        <v>2806</v>
      </c>
      <c r="G51" s="494" t="s">
        <v>2807</v>
      </c>
      <c r="H51" s="494" t="s">
        <v>2808</v>
      </c>
      <c r="I51" s="920">
        <v>7891.29</v>
      </c>
      <c r="J51" s="921">
        <f>I51*0.3025</f>
        <v>2387.115225</v>
      </c>
      <c r="K51" s="922" t="s">
        <v>2741</v>
      </c>
      <c r="L51" s="922"/>
      <c r="M51" s="922" t="s">
        <v>2809</v>
      </c>
      <c r="N51" s="922" t="s">
        <v>2810</v>
      </c>
      <c r="O51" s="922"/>
      <c r="P51" s="922"/>
      <c r="Q51" s="922"/>
      <c r="R51" s="923">
        <v>0.9</v>
      </c>
      <c r="S51" s="923">
        <v>0.9</v>
      </c>
      <c r="T51" s="923">
        <v>0.9</v>
      </c>
      <c r="U51" s="924"/>
      <c r="V51" s="493" t="s">
        <v>2811</v>
      </c>
      <c r="W51" s="925" t="s">
        <v>2812</v>
      </c>
      <c r="X51" s="926">
        <f>ROUND(X54*60%,0)</f>
        <v>22375175</v>
      </c>
      <c r="Y51" s="926"/>
      <c r="Z51" s="926"/>
      <c r="AA51" s="927"/>
      <c r="AB51" s="928"/>
      <c r="AC51" s="928"/>
      <c r="AD51" s="929"/>
      <c r="AE51" s="1018"/>
      <c r="AF51" s="1019" t="s">
        <v>2813</v>
      </c>
      <c r="AG51" s="932">
        <f>SUM(AG52:AG66)</f>
        <v>8000000</v>
      </c>
      <c r="AH51" s="932"/>
      <c r="AI51" s="933"/>
      <c r="AJ51" s="933"/>
      <c r="AK51" s="934"/>
      <c r="AL51" s="935" t="s">
        <v>2814</v>
      </c>
      <c r="AM51" s="935" t="s">
        <v>2815</v>
      </c>
      <c r="AN51" s="967" t="s">
        <v>2816</v>
      </c>
      <c r="AO51" s="936"/>
      <c r="AP51" s="937" t="s">
        <v>2645</v>
      </c>
      <c r="AQ51" s="938" t="s">
        <v>2817</v>
      </c>
      <c r="AR51" s="481"/>
      <c r="AS51" s="481"/>
      <c r="AT51" s="481"/>
      <c r="AU51" s="481"/>
      <c r="AV51" s="481"/>
      <c r="AW51" s="481"/>
      <c r="AX51" s="481"/>
      <c r="AY51" s="481"/>
      <c r="AZ51" s="481"/>
      <c r="BA51" s="481"/>
      <c r="BB51" s="481"/>
      <c r="BC51" s="481"/>
      <c r="BD51" s="481"/>
      <c r="BE51" s="481"/>
      <c r="BF51" s="481"/>
      <c r="BG51" s="481"/>
      <c r="BH51" s="481"/>
      <c r="BI51" s="481"/>
      <c r="BJ51" s="481"/>
      <c r="BK51" s="481"/>
      <c r="BL51" s="481"/>
      <c r="BM51" s="481"/>
      <c r="BN51" s="481"/>
      <c r="BO51" s="481"/>
      <c r="BP51" s="481"/>
      <c r="BQ51" s="481"/>
      <c r="BR51" s="481"/>
      <c r="BS51" s="481"/>
      <c r="BT51" s="481"/>
      <c r="BU51" s="481"/>
      <c r="BV51" s="481"/>
      <c r="BW51" s="481"/>
      <c r="BX51" s="481"/>
      <c r="BY51" s="481"/>
      <c r="BZ51" s="481"/>
      <c r="CA51" s="481"/>
      <c r="CB51" s="481"/>
      <c r="CC51" s="481"/>
      <c r="CD51" s="481"/>
      <c r="CE51" s="481"/>
      <c r="CF51" s="481"/>
      <c r="CG51" s="481"/>
      <c r="CH51" s="481"/>
      <c r="CI51" s="481"/>
      <c r="CJ51" s="481"/>
      <c r="CK51" s="481"/>
      <c r="CL51" s="481"/>
      <c r="CM51" s="481"/>
      <c r="CN51" s="481"/>
      <c r="CO51" s="481"/>
      <c r="CP51" s="481"/>
      <c r="CQ51" s="481"/>
      <c r="CR51" s="481"/>
      <c r="CS51" s="481"/>
      <c r="CT51" s="481"/>
      <c r="CU51" s="481"/>
      <c r="CV51" s="481"/>
      <c r="CW51" s="481"/>
      <c r="CX51" s="481"/>
      <c r="CY51" s="481"/>
      <c r="CZ51" s="481"/>
      <c r="DA51" s="481"/>
      <c r="DB51" s="481"/>
      <c r="DC51" s="481"/>
      <c r="DD51" s="481"/>
      <c r="DE51" s="481"/>
      <c r="DF51" s="481"/>
      <c r="DG51" s="481"/>
      <c r="DH51" s="481"/>
      <c r="DI51" s="481"/>
      <c r="DJ51" s="481"/>
      <c r="DK51" s="481"/>
      <c r="DL51" s="481"/>
      <c r="DM51" s="481"/>
      <c r="DN51" s="481"/>
      <c r="DO51" s="481"/>
      <c r="DP51" s="481"/>
      <c r="DQ51" s="481"/>
      <c r="DR51" s="481"/>
      <c r="DS51" s="481"/>
      <c r="DT51" s="481"/>
      <c r="DU51" s="481"/>
      <c r="DV51" s="481"/>
      <c r="DW51" s="481"/>
      <c r="DX51" s="481"/>
      <c r="DY51" s="481"/>
      <c r="DZ51" s="481"/>
      <c r="EA51" s="481"/>
      <c r="EB51" s="481"/>
      <c r="EC51" s="481"/>
      <c r="ED51" s="481"/>
      <c r="EE51" s="481"/>
      <c r="EF51" s="481"/>
      <c r="EG51" s="481"/>
      <c r="EH51" s="481"/>
      <c r="EI51" s="939"/>
      <c r="EJ51" s="939"/>
      <c r="EK51" s="939"/>
      <c r="EL51" s="939"/>
      <c r="EM51" s="939"/>
      <c r="EN51" s="939"/>
      <c r="EO51" s="939"/>
      <c r="EP51" s="939"/>
      <c r="EQ51" s="939"/>
      <c r="ER51" s="939"/>
      <c r="ES51" s="939"/>
      <c r="ET51" s="939"/>
      <c r="EU51" s="939"/>
      <c r="EV51" s="939"/>
      <c r="EW51" s="939"/>
      <c r="EX51" s="939"/>
      <c r="EY51" s="939"/>
      <c r="EZ51" s="939"/>
      <c r="FA51" s="939"/>
      <c r="FB51" s="939"/>
      <c r="FC51" s="939"/>
      <c r="FD51" s="939"/>
      <c r="FE51" s="939"/>
      <c r="FF51" s="939"/>
      <c r="FG51" s="939"/>
      <c r="FH51" s="939"/>
      <c r="FI51" s="939"/>
      <c r="FJ51" s="940"/>
      <c r="FK51" s="940"/>
      <c r="FL51" s="940"/>
      <c r="FM51" s="481"/>
      <c r="FN51" s="939"/>
      <c r="FO51" s="939"/>
      <c r="FP51" s="939"/>
      <c r="FQ51" s="939"/>
      <c r="FR51" s="939"/>
      <c r="FS51" s="939"/>
      <c r="FT51" s="940"/>
      <c r="FU51" s="940"/>
      <c r="FV51" s="939"/>
      <c r="FW51" s="939"/>
      <c r="FX51" s="940"/>
      <c r="FY51" s="939"/>
      <c r="FZ51" s="939"/>
      <c r="GA51" s="940"/>
      <c r="GB51" s="940"/>
      <c r="GC51" s="939"/>
      <c r="GD51" s="939"/>
      <c r="GE51" s="940"/>
      <c r="GF51" s="939"/>
      <c r="GG51" s="939"/>
      <c r="GH51" s="939"/>
      <c r="GI51" s="939"/>
      <c r="GJ51" s="939"/>
      <c r="GK51" s="939"/>
      <c r="GL51" s="939"/>
      <c r="GM51" s="940"/>
      <c r="GN51" s="940"/>
      <c r="GO51" s="940"/>
      <c r="GP51" s="939"/>
      <c r="GQ51" s="939"/>
      <c r="GR51" s="939"/>
      <c r="GS51" s="939"/>
      <c r="GT51" s="961"/>
      <c r="GU51" s="961"/>
      <c r="GV51" s="961"/>
      <c r="GW51" s="961"/>
      <c r="GX51" s="961"/>
      <c r="GY51" s="961"/>
      <c r="GZ51" s="961"/>
      <c r="HA51" s="961"/>
      <c r="HB51" s="961"/>
      <c r="HC51" s="961"/>
      <c r="HD51" s="961"/>
      <c r="HE51" s="961"/>
      <c r="HF51" s="961"/>
      <c r="HG51" s="961"/>
      <c r="HH51" s="961"/>
      <c r="HI51" s="961"/>
      <c r="HJ51" s="970"/>
      <c r="HK51" s="970"/>
      <c r="HL51" s="1020"/>
      <c r="HM51" s="961"/>
      <c r="HN51" s="961"/>
      <c r="HO51" s="1020"/>
      <c r="HP51" s="1020"/>
      <c r="HQ51" s="961"/>
      <c r="HR51" s="961"/>
      <c r="HS51" s="961"/>
      <c r="HT51" s="961"/>
      <c r="HU51" s="961"/>
      <c r="HV51" s="961"/>
      <c r="HW51" s="961"/>
      <c r="HX51" s="1021"/>
      <c r="HY51" s="1022"/>
      <c r="HZ51" s="944"/>
      <c r="IA51" s="944"/>
      <c r="IB51" s="944"/>
      <c r="IC51" s="944"/>
      <c r="ID51" s="944"/>
      <c r="IE51" s="945"/>
    </row>
    <row r="52" ht="24.0" customHeight="1" outlineLevel="1">
      <c r="A52" s="946"/>
      <c r="B52" s="947"/>
      <c r="C52" s="947"/>
      <c r="D52" s="947"/>
      <c r="E52" s="947"/>
      <c r="F52" s="947"/>
      <c r="G52" s="947"/>
      <c r="H52" s="947"/>
      <c r="I52" s="947"/>
      <c r="J52" s="947"/>
      <c r="K52" s="947"/>
      <c r="L52" s="947"/>
      <c r="M52" s="947"/>
      <c r="N52" s="947"/>
      <c r="O52" s="947"/>
      <c r="P52" s="947"/>
      <c r="Q52" s="947"/>
      <c r="R52" s="947"/>
      <c r="S52" s="947"/>
      <c r="T52" s="947"/>
      <c r="U52" s="948"/>
      <c r="V52" s="947"/>
      <c r="W52" s="949" t="s">
        <v>2818</v>
      </c>
      <c r="X52" s="950">
        <f>ROUND(X54*20%,0)</f>
        <v>7458392</v>
      </c>
      <c r="Y52" s="950"/>
      <c r="Z52" s="950"/>
      <c r="AA52" s="951"/>
      <c r="AB52" s="952"/>
      <c r="AC52" s="952"/>
      <c r="AD52" s="953"/>
      <c r="AE52" s="1023"/>
      <c r="AF52" s="1045"/>
      <c r="AG52" s="956"/>
      <c r="AH52" s="956"/>
      <c r="AI52" s="957"/>
      <c r="AJ52" s="957"/>
      <c r="AK52" s="958"/>
      <c r="AL52" s="959" t="s">
        <v>2819</v>
      </c>
      <c r="AM52" s="959" t="s">
        <v>2820</v>
      </c>
      <c r="AN52" s="712"/>
      <c r="AO52" s="712"/>
      <c r="AP52" s="712"/>
      <c r="AQ52" s="712"/>
      <c r="AR52" s="481"/>
      <c r="AS52" s="481"/>
      <c r="AT52" s="481"/>
      <c r="AU52" s="481"/>
      <c r="AV52" s="481"/>
      <c r="AW52" s="481"/>
      <c r="AX52" s="481"/>
      <c r="AY52" s="481"/>
      <c r="AZ52" s="481"/>
      <c r="BA52" s="481"/>
      <c r="BB52" s="481"/>
      <c r="BC52" s="481"/>
      <c r="BD52" s="481"/>
      <c r="BE52" s="481"/>
      <c r="BF52" s="481"/>
      <c r="BG52" s="481"/>
      <c r="BH52" s="481"/>
      <c r="BI52" s="481"/>
      <c r="BJ52" s="481"/>
      <c r="BK52" s="481"/>
      <c r="BL52" s="481"/>
      <c r="BM52" s="481"/>
      <c r="BN52" s="481"/>
      <c r="BO52" s="481"/>
      <c r="BP52" s="481"/>
      <c r="BQ52" s="481"/>
      <c r="BR52" s="481"/>
      <c r="BS52" s="481"/>
      <c r="BT52" s="481"/>
      <c r="BU52" s="481"/>
      <c r="BV52" s="481"/>
      <c r="BW52" s="481"/>
      <c r="BX52" s="481"/>
      <c r="BY52" s="481"/>
      <c r="BZ52" s="481"/>
      <c r="CA52" s="481"/>
      <c r="CB52" s="481"/>
      <c r="CC52" s="481"/>
      <c r="CD52" s="481"/>
      <c r="CE52" s="481"/>
      <c r="CF52" s="481"/>
      <c r="CG52" s="481"/>
      <c r="CH52" s="481"/>
      <c r="CI52" s="481"/>
      <c r="CJ52" s="481"/>
      <c r="CK52" s="481"/>
      <c r="CL52" s="481"/>
      <c r="CM52" s="481"/>
      <c r="CN52" s="481"/>
      <c r="CO52" s="481"/>
      <c r="CP52" s="481"/>
      <c r="CQ52" s="481"/>
      <c r="CR52" s="481"/>
      <c r="CS52" s="481"/>
      <c r="CT52" s="481"/>
      <c r="CU52" s="481"/>
      <c r="CV52" s="481"/>
      <c r="CW52" s="481"/>
      <c r="CX52" s="481"/>
      <c r="CY52" s="481"/>
      <c r="CZ52" s="481"/>
      <c r="DA52" s="481"/>
      <c r="DB52" s="481"/>
      <c r="DC52" s="481"/>
      <c r="DD52" s="481"/>
      <c r="DE52" s="481"/>
      <c r="DF52" s="481"/>
      <c r="DG52" s="481"/>
      <c r="DH52" s="481"/>
      <c r="DI52" s="481"/>
      <c r="DJ52" s="481"/>
      <c r="DK52" s="481"/>
      <c r="DL52" s="481"/>
      <c r="DM52" s="481"/>
      <c r="DN52" s="481"/>
      <c r="DO52" s="481"/>
      <c r="DP52" s="481"/>
      <c r="DQ52" s="481"/>
      <c r="DR52" s="481"/>
      <c r="DS52" s="481"/>
      <c r="DT52" s="481"/>
      <c r="DU52" s="481"/>
      <c r="DV52" s="481"/>
      <c r="DW52" s="481"/>
      <c r="DX52" s="481"/>
      <c r="DY52" s="481"/>
      <c r="DZ52" s="481"/>
      <c r="EA52" s="481"/>
      <c r="EB52" s="481"/>
      <c r="EC52" s="481"/>
      <c r="ED52" s="481"/>
      <c r="EE52" s="481"/>
      <c r="EF52" s="481"/>
      <c r="EG52" s="481"/>
      <c r="EH52" s="481"/>
      <c r="EI52" s="939"/>
      <c r="EJ52" s="939"/>
      <c r="EK52" s="939"/>
      <c r="EL52" s="939"/>
      <c r="EM52" s="939"/>
      <c r="EN52" s="939"/>
      <c r="EO52" s="939"/>
      <c r="EP52" s="939"/>
      <c r="EQ52" s="939"/>
      <c r="ER52" s="939"/>
      <c r="ES52" s="939"/>
      <c r="ET52" s="939"/>
      <c r="EU52" s="939"/>
      <c r="EV52" s="939"/>
      <c r="EW52" s="939"/>
      <c r="EX52" s="939"/>
      <c r="EY52" s="939"/>
      <c r="EZ52" s="939"/>
      <c r="FA52" s="939"/>
      <c r="FB52" s="939"/>
      <c r="FC52" s="939"/>
      <c r="FD52" s="939"/>
      <c r="FE52" s="939"/>
      <c r="FF52" s="939"/>
      <c r="FG52" s="939"/>
      <c r="FH52" s="939"/>
      <c r="FI52" s="939"/>
      <c r="FJ52" s="960"/>
      <c r="FK52" s="960"/>
      <c r="FL52" s="960"/>
      <c r="FM52" s="481"/>
      <c r="FN52" s="939"/>
      <c r="FO52" s="939"/>
      <c r="FP52" s="939"/>
      <c r="FQ52" s="939"/>
      <c r="FR52" s="939"/>
      <c r="FS52" s="939"/>
      <c r="FT52" s="960"/>
      <c r="FU52" s="960"/>
      <c r="FV52" s="939"/>
      <c r="FW52" s="939"/>
      <c r="FX52" s="960"/>
      <c r="FY52" s="939"/>
      <c r="FZ52" s="939"/>
      <c r="GA52" s="960"/>
      <c r="GB52" s="960"/>
      <c r="GC52" s="939"/>
      <c r="GD52" s="939"/>
      <c r="GE52" s="960"/>
      <c r="GF52" s="939"/>
      <c r="GG52" s="939"/>
      <c r="GH52" s="939"/>
      <c r="GI52" s="939"/>
      <c r="GJ52" s="939"/>
      <c r="GK52" s="939"/>
      <c r="GL52" s="939"/>
      <c r="GM52" s="960"/>
      <c r="GN52" s="960"/>
      <c r="GO52" s="960"/>
      <c r="GP52" s="939"/>
      <c r="GQ52" s="939"/>
      <c r="GR52" s="939"/>
      <c r="GS52" s="939"/>
      <c r="GT52" s="961"/>
      <c r="GU52" s="961"/>
      <c r="GV52" s="961"/>
      <c r="GW52" s="961"/>
      <c r="GX52" s="961"/>
      <c r="GY52" s="961"/>
      <c r="GZ52" s="961"/>
      <c r="HA52" s="961"/>
      <c r="HB52" s="961"/>
      <c r="HC52" s="961"/>
      <c r="HD52" s="961"/>
      <c r="HE52" s="961"/>
      <c r="HF52" s="961"/>
      <c r="HG52" s="961"/>
      <c r="HH52" s="961"/>
      <c r="HI52" s="961"/>
      <c r="HJ52" s="961"/>
      <c r="HK52" s="961"/>
      <c r="HL52" s="961"/>
      <c r="HM52" s="961"/>
      <c r="HN52" s="961"/>
      <c r="HO52" s="961"/>
      <c r="HP52" s="961"/>
      <c r="HQ52" s="961"/>
      <c r="HR52" s="961"/>
      <c r="HS52" s="961"/>
      <c r="HT52" s="961"/>
      <c r="HU52" s="961"/>
      <c r="HV52" s="961"/>
      <c r="HW52" s="961"/>
      <c r="HX52" s="1027"/>
      <c r="HY52" s="1028"/>
      <c r="HZ52" s="964"/>
      <c r="IA52" s="964"/>
      <c r="IB52" s="964"/>
      <c r="IC52" s="964"/>
      <c r="ID52" s="964"/>
      <c r="IE52" s="965"/>
    </row>
    <row r="53" ht="24.0" customHeight="1" outlineLevel="1">
      <c r="A53" s="946"/>
      <c r="B53" s="947"/>
      <c r="C53" s="947"/>
      <c r="D53" s="947"/>
      <c r="E53" s="947"/>
      <c r="F53" s="947"/>
      <c r="G53" s="947"/>
      <c r="H53" s="947"/>
      <c r="I53" s="947"/>
      <c r="J53" s="947"/>
      <c r="K53" s="947"/>
      <c r="L53" s="947"/>
      <c r="M53" s="947"/>
      <c r="N53" s="947"/>
      <c r="O53" s="947"/>
      <c r="P53" s="947"/>
      <c r="Q53" s="947"/>
      <c r="R53" s="947"/>
      <c r="S53" s="947"/>
      <c r="T53" s="947"/>
      <c r="U53" s="948"/>
      <c r="V53" s="947"/>
      <c r="W53" s="949" t="s">
        <v>2821</v>
      </c>
      <c r="X53" s="950">
        <f>ROUND(X54*20%,0)</f>
        <v>7458392</v>
      </c>
      <c r="Y53" s="950"/>
      <c r="Z53" s="950"/>
      <c r="AA53" s="951"/>
      <c r="AB53" s="952"/>
      <c r="AC53" s="952"/>
      <c r="AD53" s="953"/>
      <c r="AE53" s="1023"/>
      <c r="AF53" s="1046"/>
      <c r="AG53" s="981"/>
      <c r="AH53" s="981"/>
      <c r="AI53" s="957"/>
      <c r="AJ53" s="957"/>
      <c r="AK53" s="958"/>
      <c r="AL53" s="1030" t="s">
        <v>2822</v>
      </c>
      <c r="AM53" s="1030" t="s">
        <v>2823</v>
      </c>
      <c r="AN53" s="936"/>
      <c r="AO53" s="936"/>
      <c r="AP53" s="1031"/>
      <c r="AQ53" s="985"/>
      <c r="AR53" s="481"/>
      <c r="AS53" s="481"/>
      <c r="AT53" s="481"/>
      <c r="AU53" s="481"/>
      <c r="AV53" s="481"/>
      <c r="AW53" s="481"/>
      <c r="AX53" s="481"/>
      <c r="AY53" s="481"/>
      <c r="AZ53" s="481"/>
      <c r="BA53" s="481"/>
      <c r="BB53" s="481"/>
      <c r="BC53" s="481"/>
      <c r="BD53" s="481"/>
      <c r="BE53" s="481"/>
      <c r="BF53" s="481"/>
      <c r="BG53" s="481"/>
      <c r="BH53" s="481"/>
      <c r="BI53" s="481"/>
      <c r="BJ53" s="481"/>
      <c r="BK53" s="481"/>
      <c r="BL53" s="481"/>
      <c r="BM53" s="481"/>
      <c r="BN53" s="481"/>
      <c r="BO53" s="481"/>
      <c r="BP53" s="481"/>
      <c r="BQ53" s="481"/>
      <c r="BR53" s="481"/>
      <c r="BS53" s="481"/>
      <c r="BT53" s="481"/>
      <c r="BU53" s="481"/>
      <c r="BV53" s="481"/>
      <c r="BW53" s="481"/>
      <c r="BX53" s="481"/>
      <c r="BY53" s="481"/>
      <c r="BZ53" s="481"/>
      <c r="CA53" s="481"/>
      <c r="CB53" s="481"/>
      <c r="CC53" s="481"/>
      <c r="CD53" s="481"/>
      <c r="CE53" s="481"/>
      <c r="CF53" s="481"/>
      <c r="CG53" s="481"/>
      <c r="CH53" s="481"/>
      <c r="CI53" s="481"/>
      <c r="CJ53" s="481"/>
      <c r="CK53" s="481"/>
      <c r="CL53" s="481"/>
      <c r="CM53" s="481"/>
      <c r="CN53" s="481"/>
      <c r="CO53" s="481"/>
      <c r="CP53" s="481"/>
      <c r="CQ53" s="481"/>
      <c r="CR53" s="481"/>
      <c r="CS53" s="481"/>
      <c r="CT53" s="481"/>
      <c r="CU53" s="481"/>
      <c r="CV53" s="481"/>
      <c r="CW53" s="481"/>
      <c r="CX53" s="481"/>
      <c r="CY53" s="481"/>
      <c r="CZ53" s="481"/>
      <c r="DA53" s="481"/>
      <c r="DB53" s="481"/>
      <c r="DC53" s="481"/>
      <c r="DD53" s="481"/>
      <c r="DE53" s="481"/>
      <c r="DF53" s="481"/>
      <c r="DG53" s="481"/>
      <c r="DH53" s="481"/>
      <c r="DI53" s="481"/>
      <c r="DJ53" s="481"/>
      <c r="DK53" s="997"/>
      <c r="DL53" s="997"/>
      <c r="DM53" s="997"/>
      <c r="DN53" s="997"/>
      <c r="DO53" s="481"/>
      <c r="DP53" s="481"/>
      <c r="DQ53" s="481"/>
      <c r="DR53" s="481"/>
      <c r="DS53" s="481"/>
      <c r="DT53" s="481"/>
      <c r="DU53" s="481"/>
      <c r="DV53" s="481"/>
      <c r="DW53" s="481"/>
      <c r="DX53" s="481"/>
      <c r="DY53" s="481"/>
      <c r="DZ53" s="481"/>
      <c r="EA53" s="997"/>
      <c r="EB53" s="997"/>
      <c r="EC53" s="997"/>
      <c r="ED53" s="481"/>
      <c r="EE53" s="481"/>
      <c r="EF53" s="997"/>
      <c r="EG53" s="997"/>
      <c r="EH53" s="997"/>
      <c r="EI53" s="969"/>
      <c r="EJ53" s="969"/>
      <c r="EK53" s="969"/>
      <c r="EL53" s="939"/>
      <c r="EM53" s="939"/>
      <c r="EN53" s="939"/>
      <c r="EO53" s="939"/>
      <c r="EP53" s="939"/>
      <c r="EQ53" s="939"/>
      <c r="ER53" s="939"/>
      <c r="ES53" s="939"/>
      <c r="ET53" s="939"/>
      <c r="EU53" s="939"/>
      <c r="EV53" s="939"/>
      <c r="EW53" s="939"/>
      <c r="EX53" s="939"/>
      <c r="EY53" s="939"/>
      <c r="EZ53" s="939"/>
      <c r="FA53" s="939"/>
      <c r="FB53" s="939"/>
      <c r="FC53" s="939"/>
      <c r="FD53" s="939"/>
      <c r="FE53" s="939"/>
      <c r="FF53" s="939"/>
      <c r="FG53" s="939"/>
      <c r="FH53" s="939"/>
      <c r="FI53" s="939"/>
      <c r="FJ53" s="939"/>
      <c r="FK53" s="939"/>
      <c r="FL53" s="939"/>
      <c r="FM53" s="997"/>
      <c r="FN53" s="969"/>
      <c r="FO53" s="969"/>
      <c r="FP53" s="969"/>
      <c r="FQ53" s="969"/>
      <c r="FR53" s="969"/>
      <c r="FS53" s="969"/>
      <c r="FT53" s="969"/>
      <c r="FU53" s="969"/>
      <c r="FV53" s="969"/>
      <c r="FW53" s="969"/>
      <c r="FX53" s="969"/>
      <c r="FY53" s="969"/>
      <c r="FZ53" s="969"/>
      <c r="GA53" s="969"/>
      <c r="GB53" s="969"/>
      <c r="GC53" s="969"/>
      <c r="GD53" s="969"/>
      <c r="GE53" s="969"/>
      <c r="GF53" s="969"/>
      <c r="GG53" s="969"/>
      <c r="GH53" s="969"/>
      <c r="GI53" s="969"/>
      <c r="GJ53" s="969"/>
      <c r="GK53" s="969"/>
      <c r="GL53" s="969"/>
      <c r="GM53" s="969"/>
      <c r="GN53" s="969"/>
      <c r="GO53" s="969"/>
      <c r="GP53" s="969"/>
      <c r="GQ53" s="969"/>
      <c r="GR53" s="969"/>
      <c r="GS53" s="969"/>
      <c r="GT53" s="961"/>
      <c r="GU53" s="961"/>
      <c r="GV53" s="961"/>
      <c r="GW53" s="961"/>
      <c r="GX53" s="961"/>
      <c r="GY53" s="961"/>
      <c r="GZ53" s="961"/>
      <c r="HA53" s="961"/>
      <c r="HB53" s="961"/>
      <c r="HC53" s="961"/>
      <c r="HD53" s="961"/>
      <c r="HE53" s="961"/>
      <c r="HF53" s="961"/>
      <c r="HG53" s="961"/>
      <c r="HH53" s="961"/>
      <c r="HI53" s="961"/>
      <c r="HJ53" s="961"/>
      <c r="HK53" s="961"/>
      <c r="HL53" s="961"/>
      <c r="HM53" s="961"/>
      <c r="HN53" s="961"/>
      <c r="HO53" s="961"/>
      <c r="HP53" s="961"/>
      <c r="HQ53" s="961"/>
      <c r="HR53" s="961"/>
      <c r="HS53" s="961"/>
      <c r="HT53" s="961"/>
      <c r="HU53" s="961"/>
      <c r="HV53" s="961"/>
      <c r="HW53" s="961"/>
      <c r="HX53" s="1027"/>
      <c r="HY53" s="1028"/>
      <c r="HZ53" s="964"/>
      <c r="IA53" s="964"/>
      <c r="IB53" s="964"/>
      <c r="IC53" s="964"/>
      <c r="ID53" s="964"/>
      <c r="IE53" s="965"/>
    </row>
    <row r="54" ht="24.0" customHeight="1" outlineLevel="1">
      <c r="A54" s="946"/>
      <c r="B54" s="947"/>
      <c r="C54" s="947"/>
      <c r="D54" s="947"/>
      <c r="E54" s="947"/>
      <c r="F54" s="947"/>
      <c r="G54" s="947"/>
      <c r="H54" s="947"/>
      <c r="I54" s="947"/>
      <c r="J54" s="947"/>
      <c r="K54" s="947"/>
      <c r="L54" s="947"/>
      <c r="M54" s="947"/>
      <c r="N54" s="947"/>
      <c r="O54" s="947"/>
      <c r="P54" s="947"/>
      <c r="Q54" s="947"/>
      <c r="R54" s="947"/>
      <c r="S54" s="947"/>
      <c r="T54" s="947"/>
      <c r="U54" s="948"/>
      <c r="V54" s="947"/>
      <c r="W54" s="955" t="s">
        <v>2824</v>
      </c>
      <c r="X54" s="956">
        <v>3.7291958E7</v>
      </c>
      <c r="Y54" s="950"/>
      <c r="Z54" s="950"/>
      <c r="AA54" s="951"/>
      <c r="AB54" s="952"/>
      <c r="AC54" s="952"/>
      <c r="AD54" s="953"/>
      <c r="AE54" s="1023"/>
      <c r="AF54" s="1046"/>
      <c r="AG54" s="981"/>
      <c r="AH54" s="981"/>
      <c r="AI54" s="957"/>
      <c r="AJ54" s="957"/>
      <c r="AK54" s="958"/>
      <c r="AL54" s="1032" t="s">
        <v>2825</v>
      </c>
      <c r="AM54" s="1032" t="s">
        <v>2826</v>
      </c>
      <c r="AN54" s="712"/>
      <c r="AO54" s="712"/>
      <c r="AP54" s="712"/>
      <c r="AQ54" s="712"/>
      <c r="AR54" s="481"/>
      <c r="AS54" s="481"/>
      <c r="AT54" s="481"/>
      <c r="AU54" s="481"/>
      <c r="AV54" s="481"/>
      <c r="AW54" s="481"/>
      <c r="AX54" s="481"/>
      <c r="AY54" s="481"/>
      <c r="AZ54" s="481"/>
      <c r="BA54" s="481"/>
      <c r="BB54" s="481"/>
      <c r="BC54" s="481"/>
      <c r="BD54" s="481"/>
      <c r="BE54" s="481"/>
      <c r="BF54" s="481"/>
      <c r="BG54" s="481"/>
      <c r="BH54" s="481"/>
      <c r="BI54" s="481"/>
      <c r="BJ54" s="481"/>
      <c r="BK54" s="481"/>
      <c r="BL54" s="481"/>
      <c r="BM54" s="481"/>
      <c r="BN54" s="481"/>
      <c r="BO54" s="481"/>
      <c r="BP54" s="481"/>
      <c r="BQ54" s="481"/>
      <c r="BR54" s="481"/>
      <c r="BS54" s="481"/>
      <c r="BT54" s="481"/>
      <c r="BU54" s="481"/>
      <c r="BV54" s="481"/>
      <c r="BW54" s="481"/>
      <c r="BX54" s="481"/>
      <c r="BY54" s="481"/>
      <c r="BZ54" s="481"/>
      <c r="CA54" s="481"/>
      <c r="CB54" s="481"/>
      <c r="CC54" s="481"/>
      <c r="CD54" s="481"/>
      <c r="CE54" s="481"/>
      <c r="CF54" s="481"/>
      <c r="CG54" s="481"/>
      <c r="CH54" s="481"/>
      <c r="CI54" s="481"/>
      <c r="CJ54" s="481"/>
      <c r="CK54" s="481"/>
      <c r="CL54" s="481"/>
      <c r="CM54" s="481"/>
      <c r="CN54" s="481"/>
      <c r="CO54" s="481"/>
      <c r="CP54" s="481"/>
      <c r="CQ54" s="481"/>
      <c r="CR54" s="481"/>
      <c r="CS54" s="481"/>
      <c r="CT54" s="481"/>
      <c r="CU54" s="481"/>
      <c r="CV54" s="481"/>
      <c r="CW54" s="481"/>
      <c r="CX54" s="481"/>
      <c r="CY54" s="481"/>
      <c r="CZ54" s="481"/>
      <c r="DA54" s="481"/>
      <c r="DB54" s="481"/>
      <c r="DC54" s="481"/>
      <c r="DD54" s="481"/>
      <c r="DE54" s="481"/>
      <c r="DF54" s="481"/>
      <c r="DG54" s="481"/>
      <c r="DH54" s="481"/>
      <c r="DI54" s="481"/>
      <c r="DJ54" s="481"/>
      <c r="DK54" s="481"/>
      <c r="DL54" s="481"/>
      <c r="DM54" s="481"/>
      <c r="DN54" s="481"/>
      <c r="DO54" s="481"/>
      <c r="DP54" s="481"/>
      <c r="DQ54" s="481"/>
      <c r="DR54" s="481"/>
      <c r="DS54" s="481"/>
      <c r="DT54" s="481"/>
      <c r="DU54" s="481"/>
      <c r="DV54" s="481"/>
      <c r="DW54" s="481"/>
      <c r="DX54" s="481"/>
      <c r="DY54" s="481"/>
      <c r="DZ54" s="481"/>
      <c r="EA54" s="481"/>
      <c r="EB54" s="481"/>
      <c r="EC54" s="481"/>
      <c r="ED54" s="481"/>
      <c r="EE54" s="481"/>
      <c r="EF54" s="481"/>
      <c r="EG54" s="481"/>
      <c r="EH54" s="481"/>
      <c r="EI54" s="939"/>
      <c r="EJ54" s="939"/>
      <c r="EK54" s="939"/>
      <c r="EL54" s="939"/>
      <c r="EM54" s="939"/>
      <c r="EN54" s="939"/>
      <c r="EO54" s="939"/>
      <c r="EP54" s="939"/>
      <c r="EQ54" s="939"/>
      <c r="ER54" s="939"/>
      <c r="ES54" s="939"/>
      <c r="ET54" s="939"/>
      <c r="EU54" s="939"/>
      <c r="EV54" s="939"/>
      <c r="EW54" s="939"/>
      <c r="EX54" s="939"/>
      <c r="EY54" s="939"/>
      <c r="EZ54" s="939"/>
      <c r="FA54" s="939"/>
      <c r="FB54" s="939"/>
      <c r="FC54" s="939"/>
      <c r="FD54" s="939"/>
      <c r="FE54" s="939"/>
      <c r="FF54" s="939"/>
      <c r="FG54" s="939"/>
      <c r="FH54" s="939"/>
      <c r="FI54" s="939"/>
      <c r="FJ54" s="939"/>
      <c r="FK54" s="939"/>
      <c r="FL54" s="939"/>
      <c r="FM54" s="481"/>
      <c r="FN54" s="939"/>
      <c r="FO54" s="939"/>
      <c r="FP54" s="939"/>
      <c r="FQ54" s="939"/>
      <c r="FR54" s="939"/>
      <c r="FS54" s="939"/>
      <c r="FT54" s="939"/>
      <c r="FU54" s="939"/>
      <c r="FV54" s="939"/>
      <c r="FW54" s="939"/>
      <c r="FX54" s="939"/>
      <c r="FY54" s="939"/>
      <c r="FZ54" s="939"/>
      <c r="GA54" s="969"/>
      <c r="GB54" s="939"/>
      <c r="GC54" s="939"/>
      <c r="GD54" s="939"/>
      <c r="GE54" s="939"/>
      <c r="GF54" s="939"/>
      <c r="GG54" s="939"/>
      <c r="GH54" s="939"/>
      <c r="GI54" s="939"/>
      <c r="GJ54" s="939"/>
      <c r="GK54" s="939"/>
      <c r="GL54" s="939"/>
      <c r="GM54" s="939"/>
      <c r="GN54" s="939"/>
      <c r="GO54" s="939"/>
      <c r="GP54" s="939"/>
      <c r="GQ54" s="939"/>
      <c r="GR54" s="939"/>
      <c r="GS54" s="939"/>
      <c r="GT54" s="970"/>
      <c r="GU54" s="970"/>
      <c r="GV54" s="970"/>
      <c r="GW54" s="970"/>
      <c r="GX54" s="970"/>
      <c r="GY54" s="970"/>
      <c r="GZ54" s="970"/>
      <c r="HA54" s="970"/>
      <c r="HB54" s="970"/>
      <c r="HC54" s="970"/>
      <c r="HD54" s="970"/>
      <c r="HE54" s="970"/>
      <c r="HF54" s="970"/>
      <c r="HG54" s="970"/>
      <c r="HH54" s="970"/>
      <c r="HI54" s="970"/>
      <c r="HJ54" s="970"/>
      <c r="HK54" s="970"/>
      <c r="HL54" s="970"/>
      <c r="HM54" s="970"/>
      <c r="HN54" s="970"/>
      <c r="HO54" s="970"/>
      <c r="HP54" s="970"/>
      <c r="HQ54" s="970"/>
      <c r="HR54" s="970"/>
      <c r="HS54" s="970"/>
      <c r="HT54" s="970"/>
      <c r="HU54" s="970"/>
      <c r="HV54" s="970"/>
      <c r="HW54" s="970"/>
      <c r="HX54" s="1059"/>
      <c r="HY54" s="1028"/>
      <c r="HZ54" s="964"/>
      <c r="IA54" s="964"/>
      <c r="IB54" s="964"/>
      <c r="IC54" s="964"/>
      <c r="ID54" s="964"/>
      <c r="IE54" s="965"/>
    </row>
    <row r="55" ht="24.0" customHeight="1" outlineLevel="1">
      <c r="A55" s="946"/>
      <c r="B55" s="947"/>
      <c r="C55" s="947"/>
      <c r="D55" s="947"/>
      <c r="E55" s="947"/>
      <c r="F55" s="947"/>
      <c r="G55" s="947"/>
      <c r="H55" s="947"/>
      <c r="I55" s="947"/>
      <c r="J55" s="947"/>
      <c r="K55" s="947"/>
      <c r="L55" s="947"/>
      <c r="M55" s="947"/>
      <c r="N55" s="947"/>
      <c r="O55" s="947"/>
      <c r="P55" s="947"/>
      <c r="Q55" s="947"/>
      <c r="R55" s="947"/>
      <c r="S55" s="947"/>
      <c r="T55" s="947"/>
      <c r="U55" s="948"/>
      <c r="V55" s="947"/>
      <c r="W55" s="955" t="s">
        <v>2827</v>
      </c>
      <c r="X55" s="956">
        <f>X54-AG51</f>
        <v>29291958</v>
      </c>
      <c r="Y55" s="950"/>
      <c r="Z55" s="950"/>
      <c r="AA55" s="951"/>
      <c r="AB55" s="952"/>
      <c r="AC55" s="952"/>
      <c r="AD55" s="953"/>
      <c r="AE55" s="1023"/>
      <c r="AF55" s="1024"/>
      <c r="AG55" s="950"/>
      <c r="AH55" s="950"/>
      <c r="AI55" s="957"/>
      <c r="AJ55" s="957"/>
      <c r="AK55" s="958"/>
      <c r="AL55" s="966" t="s">
        <v>2828</v>
      </c>
      <c r="AM55" s="966" t="s">
        <v>2829</v>
      </c>
      <c r="AN55" s="936" t="s">
        <v>2830</v>
      </c>
      <c r="AO55" s="1047"/>
      <c r="AP55" s="937" t="s">
        <v>2766</v>
      </c>
      <c r="AQ55" s="938" t="s">
        <v>2831</v>
      </c>
      <c r="AR55" s="481"/>
      <c r="AS55" s="481"/>
      <c r="AT55" s="481"/>
      <c r="AU55" s="481"/>
      <c r="AV55" s="481"/>
      <c r="AW55" s="481"/>
      <c r="AX55" s="481"/>
      <c r="AY55" s="481"/>
      <c r="AZ55" s="481"/>
      <c r="BA55" s="481"/>
      <c r="BB55" s="481"/>
      <c r="BC55" s="481"/>
      <c r="BD55" s="481"/>
      <c r="BE55" s="481"/>
      <c r="BF55" s="481"/>
      <c r="BG55" s="481"/>
      <c r="BH55" s="481"/>
      <c r="BI55" s="481"/>
      <c r="BJ55" s="481"/>
      <c r="BK55" s="481"/>
      <c r="BL55" s="481"/>
      <c r="BM55" s="481"/>
      <c r="BN55" s="481"/>
      <c r="BO55" s="481"/>
      <c r="BP55" s="481"/>
      <c r="BQ55" s="481"/>
      <c r="BR55" s="481"/>
      <c r="BS55" s="481"/>
      <c r="BT55" s="481"/>
      <c r="BU55" s="481"/>
      <c r="BV55" s="481"/>
      <c r="BW55" s="481"/>
      <c r="BX55" s="481"/>
      <c r="BY55" s="481"/>
      <c r="BZ55" s="481"/>
      <c r="CA55" s="481"/>
      <c r="CB55" s="481"/>
      <c r="CC55" s="481"/>
      <c r="CD55" s="481"/>
      <c r="CE55" s="481"/>
      <c r="CF55" s="481"/>
      <c r="CG55" s="481"/>
      <c r="CH55" s="481"/>
      <c r="CI55" s="481"/>
      <c r="CJ55" s="481"/>
      <c r="CK55" s="481"/>
      <c r="CL55" s="481"/>
      <c r="CM55" s="481"/>
      <c r="CN55" s="481"/>
      <c r="CO55" s="481"/>
      <c r="CP55" s="481"/>
      <c r="CQ55" s="481"/>
      <c r="CR55" s="481"/>
      <c r="CS55" s="481"/>
      <c r="CT55" s="481"/>
      <c r="CU55" s="481"/>
      <c r="CV55" s="481"/>
      <c r="CW55" s="481"/>
      <c r="CX55" s="481"/>
      <c r="CY55" s="481"/>
      <c r="CZ55" s="481"/>
      <c r="DA55" s="481"/>
      <c r="DB55" s="481"/>
      <c r="DC55" s="481"/>
      <c r="DD55" s="481"/>
      <c r="DE55" s="481"/>
      <c r="DF55" s="1048"/>
      <c r="DG55" s="1048"/>
      <c r="DH55" s="1048"/>
      <c r="DI55" s="481"/>
      <c r="DJ55" s="481"/>
      <c r="DK55" s="1048"/>
      <c r="DL55" s="1048"/>
      <c r="DM55" s="1048"/>
      <c r="DN55" s="1048"/>
      <c r="DO55" s="1048"/>
      <c r="DP55" s="481"/>
      <c r="DQ55" s="481"/>
      <c r="DR55" s="997"/>
      <c r="DS55" s="997"/>
      <c r="DT55" s="997"/>
      <c r="DU55" s="997"/>
      <c r="DV55" s="997"/>
      <c r="DW55" s="997"/>
      <c r="DX55" s="997"/>
      <c r="DY55" s="997"/>
      <c r="DZ55" s="997"/>
      <c r="EA55" s="997"/>
      <c r="EB55" s="997"/>
      <c r="EC55" s="997"/>
      <c r="ED55" s="997"/>
      <c r="EE55" s="997"/>
      <c r="EF55" s="997"/>
      <c r="EG55" s="997"/>
      <c r="EH55" s="997"/>
      <c r="EI55" s="969"/>
      <c r="EJ55" s="969"/>
      <c r="EK55" s="968"/>
      <c r="EL55" s="939"/>
      <c r="EM55" s="939"/>
      <c r="EN55" s="968"/>
      <c r="EO55" s="968"/>
      <c r="EP55" s="968"/>
      <c r="EQ55" s="939"/>
      <c r="ER55" s="939"/>
      <c r="ES55" s="939"/>
      <c r="ET55" s="939"/>
      <c r="EU55" s="939"/>
      <c r="EV55" s="939"/>
      <c r="EW55" s="939"/>
      <c r="EX55" s="939"/>
      <c r="EY55" s="939"/>
      <c r="EZ55" s="939"/>
      <c r="FA55" s="939"/>
      <c r="FB55" s="939"/>
      <c r="FC55" s="939"/>
      <c r="FD55" s="939"/>
      <c r="FE55" s="939"/>
      <c r="FF55" s="939"/>
      <c r="FG55" s="939"/>
      <c r="FH55" s="939"/>
      <c r="FI55" s="939"/>
      <c r="FJ55" s="939"/>
      <c r="FK55" s="939"/>
      <c r="FL55" s="939"/>
      <c r="FM55" s="997"/>
      <c r="FN55" s="969"/>
      <c r="FO55" s="969"/>
      <c r="FP55" s="969"/>
      <c r="FQ55" s="969"/>
      <c r="FR55" s="969"/>
      <c r="FS55" s="969"/>
      <c r="FT55" s="969"/>
      <c r="FU55" s="969"/>
      <c r="FV55" s="969"/>
      <c r="FW55" s="969"/>
      <c r="FX55" s="969"/>
      <c r="FY55" s="969"/>
      <c r="FZ55" s="969"/>
      <c r="GA55" s="968"/>
      <c r="GB55" s="969"/>
      <c r="GC55" s="969"/>
      <c r="GD55" s="969"/>
      <c r="GE55" s="939"/>
      <c r="GF55" s="969"/>
      <c r="GG55" s="969"/>
      <c r="GH55" s="969"/>
      <c r="GI55" s="969"/>
      <c r="GJ55" s="969"/>
      <c r="GK55" s="969"/>
      <c r="GL55" s="969"/>
      <c r="GM55" s="969"/>
      <c r="GN55" s="969"/>
      <c r="GO55" s="969"/>
      <c r="GP55" s="969"/>
      <c r="GQ55" s="969"/>
      <c r="GR55" s="969"/>
      <c r="GS55" s="969"/>
      <c r="GT55" s="961"/>
      <c r="GU55" s="961"/>
      <c r="GV55" s="961"/>
      <c r="GW55" s="961"/>
      <c r="GX55" s="961"/>
      <c r="GY55" s="961"/>
      <c r="GZ55" s="961"/>
      <c r="HA55" s="961"/>
      <c r="HB55" s="961"/>
      <c r="HC55" s="961"/>
      <c r="HD55" s="961"/>
      <c r="HE55" s="961"/>
      <c r="HF55" s="961"/>
      <c r="HG55" s="961"/>
      <c r="HH55" s="961"/>
      <c r="HI55" s="961"/>
      <c r="HJ55" s="961"/>
      <c r="HK55" s="961"/>
      <c r="HL55" s="961"/>
      <c r="HM55" s="961"/>
      <c r="HN55" s="961"/>
      <c r="HO55" s="961"/>
      <c r="HP55" s="961"/>
      <c r="HQ55" s="961"/>
      <c r="HR55" s="961"/>
      <c r="HS55" s="961"/>
      <c r="HT55" s="961"/>
      <c r="HU55" s="961"/>
      <c r="HV55" s="961"/>
      <c r="HW55" s="961"/>
      <c r="HX55" s="1027"/>
      <c r="HY55" s="1028"/>
      <c r="HZ55" s="964"/>
      <c r="IA55" s="964"/>
      <c r="IB55" s="964"/>
      <c r="IC55" s="964"/>
      <c r="ID55" s="964"/>
      <c r="IE55" s="965"/>
    </row>
    <row r="56" ht="24.0" customHeight="1" outlineLevel="1">
      <c r="A56" s="946"/>
      <c r="B56" s="947"/>
      <c r="C56" s="947"/>
      <c r="D56" s="947"/>
      <c r="E56" s="947"/>
      <c r="F56" s="947"/>
      <c r="G56" s="947"/>
      <c r="H56" s="947"/>
      <c r="I56" s="947"/>
      <c r="J56" s="947"/>
      <c r="K56" s="947"/>
      <c r="L56" s="947"/>
      <c r="M56" s="947"/>
      <c r="N56" s="947"/>
      <c r="O56" s="947"/>
      <c r="P56" s="947"/>
      <c r="Q56" s="947"/>
      <c r="R56" s="947"/>
      <c r="S56" s="947"/>
      <c r="T56" s="947"/>
      <c r="U56" s="948"/>
      <c r="V56" s="947"/>
      <c r="W56" s="949" t="s">
        <v>2832</v>
      </c>
      <c r="X56" s="981"/>
      <c r="Y56" s="950"/>
      <c r="Z56" s="950"/>
      <c r="AA56" s="951"/>
      <c r="AB56" s="952"/>
      <c r="AC56" s="952"/>
      <c r="AD56" s="953"/>
      <c r="AE56" s="1023"/>
      <c r="AF56" s="1024"/>
      <c r="AG56" s="950"/>
      <c r="AH56" s="950"/>
      <c r="AI56" s="957"/>
      <c r="AJ56" s="957"/>
      <c r="AK56" s="958"/>
      <c r="AL56" s="974" t="s">
        <v>2833</v>
      </c>
      <c r="AM56" s="974" t="s">
        <v>2834</v>
      </c>
      <c r="AN56" s="712"/>
      <c r="AO56" s="712"/>
      <c r="AP56" s="712"/>
      <c r="AQ56" s="712"/>
      <c r="AR56" s="481"/>
      <c r="AS56" s="481"/>
      <c r="AT56" s="481"/>
      <c r="AU56" s="481"/>
      <c r="AV56" s="481"/>
      <c r="AW56" s="481"/>
      <c r="AX56" s="481"/>
      <c r="AY56" s="481"/>
      <c r="AZ56" s="481"/>
      <c r="BA56" s="481"/>
      <c r="BB56" s="481"/>
      <c r="BC56" s="481"/>
      <c r="BD56" s="481"/>
      <c r="BE56" s="481"/>
      <c r="BF56" s="481"/>
      <c r="BG56" s="481"/>
      <c r="BH56" s="481"/>
      <c r="BI56" s="481"/>
      <c r="BJ56" s="481"/>
      <c r="BK56" s="481"/>
      <c r="BL56" s="481"/>
      <c r="BM56" s="481"/>
      <c r="BN56" s="481"/>
      <c r="BO56" s="481"/>
      <c r="BP56" s="481"/>
      <c r="BQ56" s="481"/>
      <c r="BR56" s="481"/>
      <c r="BS56" s="481"/>
      <c r="BT56" s="481"/>
      <c r="BU56" s="481"/>
      <c r="BV56" s="481"/>
      <c r="BW56" s="481"/>
      <c r="BX56" s="481"/>
      <c r="BY56" s="481"/>
      <c r="BZ56" s="481"/>
      <c r="CA56" s="481"/>
      <c r="CB56" s="481"/>
      <c r="CC56" s="481"/>
      <c r="CD56" s="481"/>
      <c r="CE56" s="481"/>
      <c r="CF56" s="481"/>
      <c r="CG56" s="481"/>
      <c r="CH56" s="481"/>
      <c r="CI56" s="481"/>
      <c r="CJ56" s="481"/>
      <c r="CK56" s="481"/>
      <c r="CL56" s="481"/>
      <c r="CM56" s="481"/>
      <c r="CN56" s="481"/>
      <c r="CO56" s="481"/>
      <c r="CP56" s="481"/>
      <c r="CQ56" s="481"/>
      <c r="CR56" s="481"/>
      <c r="CS56" s="481"/>
      <c r="CT56" s="481"/>
      <c r="CU56" s="481"/>
      <c r="CV56" s="481"/>
      <c r="CW56" s="481"/>
      <c r="CX56" s="481"/>
      <c r="CY56" s="481"/>
      <c r="CZ56" s="481"/>
      <c r="DA56" s="481"/>
      <c r="DB56" s="481"/>
      <c r="DC56" s="481"/>
      <c r="DD56" s="481"/>
      <c r="DE56" s="481"/>
      <c r="DF56" s="1049"/>
      <c r="DG56" s="1049"/>
      <c r="DH56" s="1049"/>
      <c r="DI56" s="481"/>
      <c r="DJ56" s="481"/>
      <c r="DK56" s="481"/>
      <c r="DL56" s="481"/>
      <c r="DM56" s="1049"/>
      <c r="DN56" s="1049"/>
      <c r="DO56" s="1049"/>
      <c r="DP56" s="481"/>
      <c r="DQ56" s="481"/>
      <c r="DR56" s="997"/>
      <c r="DS56" s="997"/>
      <c r="DT56" s="997"/>
      <c r="DU56" s="997"/>
      <c r="DV56" s="997"/>
      <c r="DW56" s="997"/>
      <c r="DX56" s="997"/>
      <c r="DY56" s="997"/>
      <c r="DZ56" s="997"/>
      <c r="EA56" s="997"/>
      <c r="EB56" s="997"/>
      <c r="EC56" s="997"/>
      <c r="ED56" s="997"/>
      <c r="EE56" s="997"/>
      <c r="EF56" s="997"/>
      <c r="EG56" s="997"/>
      <c r="EH56" s="997"/>
      <c r="EI56" s="969"/>
      <c r="EJ56" s="969"/>
      <c r="EK56" s="975"/>
      <c r="EL56" s="969"/>
      <c r="EM56" s="969"/>
      <c r="EN56" s="975"/>
      <c r="EO56" s="975"/>
      <c r="EP56" s="975"/>
      <c r="EQ56" s="939"/>
      <c r="ER56" s="939"/>
      <c r="ES56" s="939"/>
      <c r="ET56" s="939"/>
      <c r="EU56" s="939"/>
      <c r="EV56" s="939"/>
      <c r="EW56" s="939"/>
      <c r="EX56" s="939"/>
      <c r="EY56" s="939"/>
      <c r="EZ56" s="939"/>
      <c r="FA56" s="939"/>
      <c r="FB56" s="939"/>
      <c r="FC56" s="939"/>
      <c r="FD56" s="939"/>
      <c r="FE56" s="939"/>
      <c r="FF56" s="939"/>
      <c r="FG56" s="939"/>
      <c r="FH56" s="939"/>
      <c r="FI56" s="939"/>
      <c r="FJ56" s="939"/>
      <c r="FK56" s="939"/>
      <c r="FL56" s="939"/>
      <c r="FM56" s="997"/>
      <c r="FN56" s="969"/>
      <c r="FO56" s="969"/>
      <c r="FP56" s="969"/>
      <c r="FQ56" s="969"/>
      <c r="FR56" s="969"/>
      <c r="FS56" s="969"/>
      <c r="FT56" s="969"/>
      <c r="FU56" s="969"/>
      <c r="FV56" s="969"/>
      <c r="FW56" s="969"/>
      <c r="FX56" s="969"/>
      <c r="FY56" s="969"/>
      <c r="FZ56" s="969"/>
      <c r="GA56" s="975"/>
      <c r="GB56" s="969"/>
      <c r="GC56" s="969"/>
      <c r="GD56" s="969"/>
      <c r="GE56" s="969"/>
      <c r="GF56" s="969"/>
      <c r="GG56" s="969"/>
      <c r="GH56" s="969"/>
      <c r="GI56" s="969"/>
      <c r="GJ56" s="969"/>
      <c r="GK56" s="969"/>
      <c r="GL56" s="969"/>
      <c r="GM56" s="969"/>
      <c r="GN56" s="969"/>
      <c r="GO56" s="969"/>
      <c r="GP56" s="969"/>
      <c r="GQ56" s="969"/>
      <c r="GR56" s="969"/>
      <c r="GS56" s="969"/>
      <c r="GT56" s="970"/>
      <c r="GU56" s="970"/>
      <c r="GV56" s="970"/>
      <c r="GW56" s="970"/>
      <c r="GX56" s="970"/>
      <c r="GY56" s="970"/>
      <c r="GZ56" s="970"/>
      <c r="HA56" s="970"/>
      <c r="HB56" s="970"/>
      <c r="HC56" s="970"/>
      <c r="HD56" s="970"/>
      <c r="HE56" s="970"/>
      <c r="HF56" s="970"/>
      <c r="HG56" s="970"/>
      <c r="HH56" s="970"/>
      <c r="HI56" s="970"/>
      <c r="HJ56" s="970"/>
      <c r="HK56" s="970"/>
      <c r="HL56" s="970"/>
      <c r="HM56" s="970"/>
      <c r="HN56" s="970"/>
      <c r="HO56" s="970"/>
      <c r="HP56" s="970"/>
      <c r="HQ56" s="970"/>
      <c r="HR56" s="970"/>
      <c r="HS56" s="970"/>
      <c r="HT56" s="970"/>
      <c r="HU56" s="970"/>
      <c r="HV56" s="970"/>
      <c r="HW56" s="970"/>
      <c r="HX56" s="1059"/>
      <c r="HY56" s="1028"/>
      <c r="HZ56" s="964"/>
      <c r="IA56" s="964"/>
      <c r="IB56" s="964"/>
      <c r="IC56" s="964"/>
      <c r="ID56" s="964"/>
      <c r="IE56" s="965"/>
    </row>
    <row r="57" ht="24.0" customHeight="1" outlineLevel="1">
      <c r="A57" s="946"/>
      <c r="B57" s="947"/>
      <c r="C57" s="947"/>
      <c r="D57" s="947"/>
      <c r="E57" s="947"/>
      <c r="F57" s="947"/>
      <c r="G57" s="947"/>
      <c r="H57" s="947"/>
      <c r="I57" s="947"/>
      <c r="J57" s="947"/>
      <c r="K57" s="947"/>
      <c r="L57" s="947"/>
      <c r="M57" s="947"/>
      <c r="N57" s="947"/>
      <c r="O57" s="947"/>
      <c r="P57" s="947"/>
      <c r="Q57" s="947"/>
      <c r="R57" s="947"/>
      <c r="S57" s="947"/>
      <c r="T57" s="947"/>
      <c r="U57" s="948"/>
      <c r="V57" s="972"/>
      <c r="W57" s="955" t="s">
        <v>2835</v>
      </c>
      <c r="X57" s="956">
        <f>X54-AG51</f>
        <v>29291958</v>
      </c>
      <c r="Y57" s="950"/>
      <c r="Z57" s="950"/>
      <c r="AA57" s="951"/>
      <c r="AB57" s="952"/>
      <c r="AC57" s="952"/>
      <c r="AD57" s="953"/>
      <c r="AE57" s="1023"/>
      <c r="AF57" s="1024"/>
      <c r="AG57" s="950"/>
      <c r="AH57" s="950"/>
      <c r="AI57" s="957"/>
      <c r="AJ57" s="957"/>
      <c r="AK57" s="958"/>
      <c r="AL57" s="977" t="s">
        <v>2836</v>
      </c>
      <c r="AM57" s="977" t="s">
        <v>2837</v>
      </c>
      <c r="AN57" s="936" t="s">
        <v>2838</v>
      </c>
      <c r="AO57" s="936" t="s">
        <v>2839</v>
      </c>
      <c r="AP57" s="937" t="s">
        <v>2790</v>
      </c>
      <c r="AQ57" s="985" t="s">
        <v>2840</v>
      </c>
      <c r="AR57" s="481"/>
      <c r="AS57" s="481"/>
      <c r="AT57" s="481"/>
      <c r="AU57" s="481"/>
      <c r="AV57" s="481"/>
      <c r="AW57" s="481"/>
      <c r="AX57" s="481"/>
      <c r="AY57" s="481"/>
      <c r="AZ57" s="481"/>
      <c r="BA57" s="481"/>
      <c r="BB57" s="481"/>
      <c r="BC57" s="481"/>
      <c r="BD57" s="481"/>
      <c r="BE57" s="481"/>
      <c r="BF57" s="481"/>
      <c r="BG57" s="481"/>
      <c r="BH57" s="481"/>
      <c r="BI57" s="481"/>
      <c r="BJ57" s="481"/>
      <c r="BK57" s="481"/>
      <c r="BL57" s="481"/>
      <c r="BM57" s="481"/>
      <c r="BN57" s="481"/>
      <c r="BO57" s="481"/>
      <c r="BP57" s="481"/>
      <c r="BQ57" s="481"/>
      <c r="BR57" s="481"/>
      <c r="BS57" s="481"/>
      <c r="BT57" s="481"/>
      <c r="BU57" s="481"/>
      <c r="BV57" s="481"/>
      <c r="BW57" s="481"/>
      <c r="BX57" s="481"/>
      <c r="BY57" s="481"/>
      <c r="BZ57" s="481"/>
      <c r="CA57" s="481"/>
      <c r="CB57" s="481"/>
      <c r="CC57" s="481"/>
      <c r="CD57" s="481"/>
      <c r="CE57" s="481"/>
      <c r="CF57" s="481"/>
      <c r="CG57" s="481"/>
      <c r="CH57" s="481"/>
      <c r="CI57" s="481"/>
      <c r="CJ57" s="481"/>
      <c r="CK57" s="481"/>
      <c r="CL57" s="481"/>
      <c r="CM57" s="481"/>
      <c r="CN57" s="481"/>
      <c r="CO57" s="481"/>
      <c r="CP57" s="481"/>
      <c r="CQ57" s="481"/>
      <c r="CR57" s="481"/>
      <c r="CS57" s="481"/>
      <c r="CT57" s="481"/>
      <c r="CU57" s="481"/>
      <c r="CV57" s="481"/>
      <c r="CW57" s="481"/>
      <c r="CX57" s="481"/>
      <c r="CY57" s="1052"/>
      <c r="CZ57" s="481"/>
      <c r="DA57" s="481"/>
      <c r="DB57" s="481"/>
      <c r="DC57" s="481"/>
      <c r="DD57" s="481"/>
      <c r="DE57" s="1052"/>
      <c r="DF57" s="1052"/>
      <c r="DG57" s="1052"/>
      <c r="DH57" s="1052"/>
      <c r="DI57" s="481"/>
      <c r="DJ57" s="481"/>
      <c r="DK57" s="1052"/>
      <c r="DL57" s="1052"/>
      <c r="DM57" s="1052"/>
      <c r="DN57" s="1052"/>
      <c r="DO57" s="1052"/>
      <c r="DP57" s="481"/>
      <c r="DQ57" s="481"/>
      <c r="DR57" s="1052"/>
      <c r="DS57" s="1052"/>
      <c r="DT57" s="1052"/>
      <c r="DU57" s="1052"/>
      <c r="DV57" s="1052"/>
      <c r="DW57" s="481"/>
      <c r="DX57" s="481"/>
      <c r="DY57" s="1052"/>
      <c r="DZ57" s="1052"/>
      <c r="EA57" s="1052"/>
      <c r="EB57" s="1052"/>
      <c r="EC57" s="997"/>
      <c r="ED57" s="481"/>
      <c r="EE57" s="481"/>
      <c r="EF57" s="481"/>
      <c r="EG57" s="481"/>
      <c r="EH57" s="481"/>
      <c r="EI57" s="939"/>
      <c r="EJ57" s="939"/>
      <c r="EK57" s="939"/>
      <c r="EL57" s="939"/>
      <c r="EM57" s="939"/>
      <c r="EN57" s="939"/>
      <c r="EO57" s="939"/>
      <c r="EP57" s="939"/>
      <c r="EQ57" s="939"/>
      <c r="ER57" s="939"/>
      <c r="ES57" s="939"/>
      <c r="ET57" s="939"/>
      <c r="EU57" s="939"/>
      <c r="EV57" s="939"/>
      <c r="EW57" s="939"/>
      <c r="EX57" s="939"/>
      <c r="EY57" s="939"/>
      <c r="EZ57" s="939"/>
      <c r="FA57" s="939"/>
      <c r="FB57" s="939"/>
      <c r="FC57" s="939"/>
      <c r="FD57" s="939"/>
      <c r="FE57" s="939"/>
      <c r="FF57" s="939"/>
      <c r="FG57" s="939"/>
      <c r="FH57" s="939"/>
      <c r="FI57" s="939"/>
      <c r="FJ57" s="939"/>
      <c r="FK57" s="979"/>
      <c r="FL57" s="939"/>
      <c r="FM57" s="481"/>
      <c r="FN57" s="939"/>
      <c r="FO57" s="939"/>
      <c r="FP57" s="939"/>
      <c r="FQ57" s="939"/>
      <c r="FR57" s="939"/>
      <c r="FS57" s="939"/>
      <c r="FT57" s="939"/>
      <c r="FU57" s="939"/>
      <c r="FV57" s="939"/>
      <c r="FW57" s="939"/>
      <c r="FX57" s="939"/>
      <c r="FY57" s="939"/>
      <c r="FZ57" s="939"/>
      <c r="GA57" s="939"/>
      <c r="GB57" s="939"/>
      <c r="GC57" s="939"/>
      <c r="GD57" s="939"/>
      <c r="GE57" s="939"/>
      <c r="GF57" s="939"/>
      <c r="GG57" s="939"/>
      <c r="GH57" s="939"/>
      <c r="GI57" s="939"/>
      <c r="GJ57" s="939"/>
      <c r="GK57" s="939"/>
      <c r="GL57" s="939"/>
      <c r="GM57" s="939"/>
      <c r="GN57" s="939"/>
      <c r="GO57" s="939"/>
      <c r="GP57" s="939"/>
      <c r="GQ57" s="939"/>
      <c r="GR57" s="939"/>
      <c r="GS57" s="939"/>
      <c r="GT57" s="970"/>
      <c r="GU57" s="970"/>
      <c r="GV57" s="970"/>
      <c r="GW57" s="970"/>
      <c r="GX57" s="970"/>
      <c r="GY57" s="970"/>
      <c r="GZ57" s="970"/>
      <c r="HA57" s="970"/>
      <c r="HB57" s="970"/>
      <c r="HC57" s="970"/>
      <c r="HD57" s="970"/>
      <c r="HE57" s="970"/>
      <c r="HF57" s="970"/>
      <c r="HG57" s="970"/>
      <c r="HH57" s="970"/>
      <c r="HI57" s="970"/>
      <c r="HJ57" s="970"/>
      <c r="HK57" s="970"/>
      <c r="HL57" s="970"/>
      <c r="HM57" s="970"/>
      <c r="HN57" s="970"/>
      <c r="HO57" s="970"/>
      <c r="HP57" s="970"/>
      <c r="HQ57" s="970"/>
      <c r="HR57" s="970"/>
      <c r="HS57" s="970"/>
      <c r="HT57" s="970"/>
      <c r="HU57" s="970"/>
      <c r="HV57" s="970"/>
      <c r="HW57" s="970"/>
      <c r="HX57" s="1059"/>
      <c r="HY57" s="1028"/>
      <c r="HZ57" s="964"/>
      <c r="IA57" s="964"/>
      <c r="IB57" s="964"/>
      <c r="IC57" s="964"/>
      <c r="ID57" s="964"/>
      <c r="IE57" s="965"/>
    </row>
    <row r="58" ht="24.0" customHeight="1" outlineLevel="1">
      <c r="A58" s="946"/>
      <c r="B58" s="947"/>
      <c r="C58" s="947"/>
      <c r="D58" s="947"/>
      <c r="E58" s="947"/>
      <c r="F58" s="947"/>
      <c r="G58" s="947"/>
      <c r="H58" s="947"/>
      <c r="I58" s="947"/>
      <c r="J58" s="947"/>
      <c r="K58" s="947"/>
      <c r="L58" s="947"/>
      <c r="M58" s="947"/>
      <c r="N58" s="947"/>
      <c r="O58" s="947"/>
      <c r="P58" s="947"/>
      <c r="Q58" s="947"/>
      <c r="R58" s="947"/>
      <c r="S58" s="947"/>
      <c r="T58" s="947"/>
      <c r="U58" s="948"/>
      <c r="V58" s="980" t="s">
        <v>2841</v>
      </c>
      <c r="W58" s="949" t="s">
        <v>2842</v>
      </c>
      <c r="X58" s="981"/>
      <c r="Y58" s="950"/>
      <c r="Z58" s="950"/>
      <c r="AA58" s="951"/>
      <c r="AB58" s="952"/>
      <c r="AC58" s="952"/>
      <c r="AD58" s="953"/>
      <c r="AE58" s="1023"/>
      <c r="AF58" s="1024"/>
      <c r="AG58" s="950"/>
      <c r="AH58" s="950"/>
      <c r="AI58" s="957"/>
      <c r="AJ58" s="957"/>
      <c r="AK58" s="958"/>
      <c r="AL58" s="982" t="s">
        <v>2843</v>
      </c>
      <c r="AM58" s="982" t="s">
        <v>2844</v>
      </c>
      <c r="AN58" s="712"/>
      <c r="AO58" s="712"/>
      <c r="AP58" s="712"/>
      <c r="AQ58" s="712"/>
      <c r="AR58" s="481"/>
      <c r="AS58" s="481"/>
      <c r="AT58" s="481"/>
      <c r="AU58" s="481"/>
      <c r="AV58" s="481"/>
      <c r="AW58" s="481"/>
      <c r="AX58" s="481"/>
      <c r="AY58" s="481"/>
      <c r="AZ58" s="481"/>
      <c r="BA58" s="481"/>
      <c r="BB58" s="481"/>
      <c r="BC58" s="481"/>
      <c r="BD58" s="481"/>
      <c r="BE58" s="481"/>
      <c r="BF58" s="481"/>
      <c r="BG58" s="481"/>
      <c r="BH58" s="481"/>
      <c r="BI58" s="481"/>
      <c r="BJ58" s="481"/>
      <c r="BK58" s="481"/>
      <c r="BL58" s="481"/>
      <c r="BM58" s="481"/>
      <c r="BN58" s="481"/>
      <c r="BO58" s="481"/>
      <c r="BP58" s="481"/>
      <c r="BQ58" s="481"/>
      <c r="BR58" s="481"/>
      <c r="BS58" s="481"/>
      <c r="BT58" s="481"/>
      <c r="BU58" s="481"/>
      <c r="BV58" s="481"/>
      <c r="BW58" s="481"/>
      <c r="BX58" s="481"/>
      <c r="BY58" s="481"/>
      <c r="BZ58" s="481"/>
      <c r="CA58" s="481"/>
      <c r="CB58" s="481"/>
      <c r="CC58" s="481"/>
      <c r="CD58" s="481"/>
      <c r="CE58" s="481"/>
      <c r="CF58" s="481"/>
      <c r="CG58" s="481"/>
      <c r="CH58" s="481"/>
      <c r="CI58" s="481"/>
      <c r="CJ58" s="481"/>
      <c r="CK58" s="481"/>
      <c r="CL58" s="481"/>
      <c r="CM58" s="481"/>
      <c r="CN58" s="481"/>
      <c r="CO58" s="481"/>
      <c r="CP58" s="481"/>
      <c r="CQ58" s="481"/>
      <c r="CR58" s="481"/>
      <c r="CS58" s="481"/>
      <c r="CT58" s="481"/>
      <c r="CU58" s="481"/>
      <c r="CV58" s="481"/>
      <c r="CW58" s="481"/>
      <c r="CX58" s="481"/>
      <c r="CY58" s="1054"/>
      <c r="CZ58" s="481"/>
      <c r="DA58" s="481"/>
      <c r="DB58" s="481"/>
      <c r="DC58" s="481"/>
      <c r="DD58" s="481"/>
      <c r="DE58" s="1054"/>
      <c r="DF58" s="1054"/>
      <c r="DG58" s="1054"/>
      <c r="DH58" s="1054"/>
      <c r="DI58" s="481"/>
      <c r="DJ58" s="481"/>
      <c r="DK58" s="1054"/>
      <c r="DL58" s="1054"/>
      <c r="DM58" s="1054"/>
      <c r="DN58" s="1054"/>
      <c r="DO58" s="1054"/>
      <c r="DP58" s="481"/>
      <c r="DQ58" s="481"/>
      <c r="DR58" s="1054"/>
      <c r="DS58" s="1054"/>
      <c r="DT58" s="1054"/>
      <c r="DU58" s="1054"/>
      <c r="DV58" s="1054"/>
      <c r="DW58" s="481"/>
      <c r="DX58" s="481"/>
      <c r="DY58" s="1054"/>
      <c r="DZ58" s="1054"/>
      <c r="EA58" s="1054"/>
      <c r="EB58" s="1054"/>
      <c r="EC58" s="481"/>
      <c r="ED58" s="481"/>
      <c r="EE58" s="481"/>
      <c r="EF58" s="481"/>
      <c r="EG58" s="481"/>
      <c r="EH58" s="481"/>
      <c r="EI58" s="939"/>
      <c r="EJ58" s="939"/>
      <c r="EK58" s="939"/>
      <c r="EL58" s="939"/>
      <c r="EM58" s="939"/>
      <c r="EN58" s="939"/>
      <c r="EO58" s="939"/>
      <c r="EP58" s="939"/>
      <c r="EQ58" s="939"/>
      <c r="ER58" s="939"/>
      <c r="ES58" s="939"/>
      <c r="ET58" s="939"/>
      <c r="EU58" s="939"/>
      <c r="EV58" s="939"/>
      <c r="EW58" s="939"/>
      <c r="EX58" s="939"/>
      <c r="EY58" s="939"/>
      <c r="EZ58" s="939"/>
      <c r="FA58" s="939"/>
      <c r="FB58" s="939"/>
      <c r="FC58" s="939"/>
      <c r="FD58" s="939"/>
      <c r="FE58" s="939"/>
      <c r="FF58" s="939"/>
      <c r="FG58" s="939"/>
      <c r="FH58" s="939"/>
      <c r="FI58" s="939"/>
      <c r="FJ58" s="481"/>
      <c r="FK58" s="939"/>
      <c r="FL58" s="939"/>
      <c r="FM58" s="481"/>
      <c r="FN58" s="939"/>
      <c r="FO58" s="939"/>
      <c r="FP58" s="939"/>
      <c r="FQ58" s="939"/>
      <c r="FR58" s="939"/>
      <c r="FS58" s="939"/>
      <c r="FT58" s="939"/>
      <c r="FU58" s="939"/>
      <c r="FV58" s="939"/>
      <c r="FW58" s="939"/>
      <c r="FX58" s="939"/>
      <c r="FY58" s="939"/>
      <c r="FZ58" s="939"/>
      <c r="GA58" s="939"/>
      <c r="GB58" s="939"/>
      <c r="GC58" s="939"/>
      <c r="GD58" s="939"/>
      <c r="GE58" s="939"/>
      <c r="GF58" s="939"/>
      <c r="GG58" s="939"/>
      <c r="GH58" s="939"/>
      <c r="GI58" s="939"/>
      <c r="GJ58" s="939"/>
      <c r="GK58" s="939"/>
      <c r="GL58" s="939"/>
      <c r="GM58" s="939"/>
      <c r="GN58" s="939"/>
      <c r="GO58" s="939"/>
      <c r="GP58" s="939"/>
      <c r="GQ58" s="939"/>
      <c r="GR58" s="939"/>
      <c r="GS58" s="939"/>
      <c r="GT58" s="961"/>
      <c r="GU58" s="961"/>
      <c r="GV58" s="961"/>
      <c r="GW58" s="961"/>
      <c r="GX58" s="961"/>
      <c r="GY58" s="961"/>
      <c r="GZ58" s="961"/>
      <c r="HA58" s="961"/>
      <c r="HB58" s="961"/>
      <c r="HC58" s="961"/>
      <c r="HD58" s="961"/>
      <c r="HE58" s="961"/>
      <c r="HF58" s="961"/>
      <c r="HG58" s="961"/>
      <c r="HH58" s="961"/>
      <c r="HI58" s="961"/>
      <c r="HJ58" s="961"/>
      <c r="HK58" s="961"/>
      <c r="HL58" s="961"/>
      <c r="HM58" s="961"/>
      <c r="HN58" s="961"/>
      <c r="HO58" s="961"/>
      <c r="HP58" s="961"/>
      <c r="HQ58" s="961"/>
      <c r="HR58" s="961"/>
      <c r="HS58" s="961"/>
      <c r="HT58" s="961"/>
      <c r="HU58" s="961"/>
      <c r="HV58" s="961"/>
      <c r="HW58" s="961"/>
      <c r="HX58" s="1027"/>
      <c r="HY58" s="1028"/>
      <c r="HZ58" s="964"/>
      <c r="IA58" s="964"/>
      <c r="IB58" s="964"/>
      <c r="IC58" s="964"/>
      <c r="ID58" s="964"/>
      <c r="IE58" s="965"/>
    </row>
    <row r="59" ht="24.0" customHeight="1" outlineLevel="1">
      <c r="A59" s="946"/>
      <c r="B59" s="947"/>
      <c r="C59" s="947"/>
      <c r="D59" s="947"/>
      <c r="E59" s="947"/>
      <c r="F59" s="947"/>
      <c r="G59" s="947"/>
      <c r="H59" s="947"/>
      <c r="I59" s="947"/>
      <c r="J59" s="947"/>
      <c r="K59" s="947"/>
      <c r="L59" s="947"/>
      <c r="M59" s="947"/>
      <c r="N59" s="947"/>
      <c r="O59" s="947"/>
      <c r="P59" s="947"/>
      <c r="Q59" s="947"/>
      <c r="R59" s="947"/>
      <c r="S59" s="947"/>
      <c r="T59" s="947"/>
      <c r="U59" s="948"/>
      <c r="V59" s="972"/>
      <c r="W59" s="949" t="s">
        <v>2845</v>
      </c>
      <c r="X59" s="956"/>
      <c r="Y59" s="956"/>
      <c r="Z59" s="956"/>
      <c r="AA59" s="951"/>
      <c r="AB59" s="1001"/>
      <c r="AC59" s="1001"/>
      <c r="AD59" s="1002"/>
      <c r="AE59" s="1023"/>
      <c r="AF59" s="1029"/>
      <c r="AG59" s="976"/>
      <c r="AH59" s="976"/>
      <c r="AI59" s="957"/>
      <c r="AJ59" s="957"/>
      <c r="AK59" s="958"/>
      <c r="AL59" s="984" t="s">
        <v>2846</v>
      </c>
      <c r="AM59" s="984" t="s">
        <v>2847</v>
      </c>
      <c r="AN59" s="936" t="s">
        <v>2848</v>
      </c>
      <c r="AO59" s="936"/>
      <c r="AP59" s="937" t="s">
        <v>2790</v>
      </c>
      <c r="AQ59" s="985" t="s">
        <v>2849</v>
      </c>
      <c r="AR59" s="481"/>
      <c r="AS59" s="481"/>
      <c r="AT59" s="481"/>
      <c r="AU59" s="481"/>
      <c r="AV59" s="481"/>
      <c r="AW59" s="481"/>
      <c r="AX59" s="481"/>
      <c r="AY59" s="481"/>
      <c r="AZ59" s="481"/>
      <c r="BA59" s="481"/>
      <c r="BB59" s="481"/>
      <c r="BC59" s="481"/>
      <c r="BD59" s="481"/>
      <c r="BE59" s="481"/>
      <c r="BF59" s="481"/>
      <c r="BG59" s="481"/>
      <c r="BH59" s="481"/>
      <c r="BI59" s="481"/>
      <c r="BJ59" s="481"/>
      <c r="BK59" s="481"/>
      <c r="BL59" s="481"/>
      <c r="BM59" s="481"/>
      <c r="BN59" s="481"/>
      <c r="BO59" s="481"/>
      <c r="BP59" s="481"/>
      <c r="BQ59" s="481"/>
      <c r="BR59" s="481"/>
      <c r="BS59" s="481"/>
      <c r="BT59" s="481"/>
      <c r="BU59" s="481"/>
      <c r="BV59" s="481"/>
      <c r="BW59" s="481"/>
      <c r="BX59" s="481"/>
      <c r="BY59" s="481"/>
      <c r="BZ59" s="481"/>
      <c r="CA59" s="481"/>
      <c r="CB59" s="481"/>
      <c r="CC59" s="481"/>
      <c r="CD59" s="481"/>
      <c r="CE59" s="481"/>
      <c r="CF59" s="481"/>
      <c r="CG59" s="481"/>
      <c r="CH59" s="481"/>
      <c r="CI59" s="481"/>
      <c r="CJ59" s="481"/>
      <c r="CK59" s="481"/>
      <c r="CL59" s="481"/>
      <c r="CM59" s="481"/>
      <c r="CN59" s="481"/>
      <c r="CO59" s="481"/>
      <c r="CP59" s="481"/>
      <c r="CQ59" s="481"/>
      <c r="CR59" s="481"/>
      <c r="CS59" s="481"/>
      <c r="CT59" s="481"/>
      <c r="CU59" s="481"/>
      <c r="CV59" s="481"/>
      <c r="CW59" s="481"/>
      <c r="CX59" s="481"/>
      <c r="CY59" s="481"/>
      <c r="CZ59" s="481"/>
      <c r="DA59" s="481"/>
      <c r="DB59" s="481"/>
      <c r="DC59" s="481"/>
      <c r="DD59" s="481"/>
      <c r="DE59" s="1050"/>
      <c r="DF59" s="1050"/>
      <c r="DG59" s="1050"/>
      <c r="DH59" s="1050"/>
      <c r="DI59" s="481"/>
      <c r="DJ59" s="481"/>
      <c r="DK59" s="1050"/>
      <c r="DL59" s="1050"/>
      <c r="DM59" s="1050"/>
      <c r="DN59" s="1050"/>
      <c r="DO59" s="1050"/>
      <c r="DP59" s="481"/>
      <c r="DQ59" s="481"/>
      <c r="DR59" s="481"/>
      <c r="DS59" s="481"/>
      <c r="DT59" s="481"/>
      <c r="DU59" s="481"/>
      <c r="DV59" s="481"/>
      <c r="DW59" s="481"/>
      <c r="DX59" s="481"/>
      <c r="DY59" s="481"/>
      <c r="DZ59" s="481"/>
      <c r="EA59" s="481"/>
      <c r="EB59" s="481"/>
      <c r="EC59" s="481"/>
      <c r="ED59" s="481"/>
      <c r="EE59" s="481"/>
      <c r="EF59" s="481"/>
      <c r="EG59" s="481"/>
      <c r="EH59" s="481"/>
      <c r="EI59" s="939"/>
      <c r="EJ59" s="939"/>
      <c r="EK59" s="939"/>
      <c r="EL59" s="939"/>
      <c r="EM59" s="939"/>
      <c r="EN59" s="986"/>
      <c r="EO59" s="939"/>
      <c r="EP59" s="939"/>
      <c r="EQ59" s="939"/>
      <c r="ER59" s="939"/>
      <c r="ES59" s="939"/>
      <c r="ET59" s="939"/>
      <c r="EU59" s="939"/>
      <c r="EV59" s="939"/>
      <c r="EW59" s="939"/>
      <c r="EX59" s="939"/>
      <c r="EY59" s="939"/>
      <c r="EZ59" s="939"/>
      <c r="FA59" s="939"/>
      <c r="FB59" s="939"/>
      <c r="FC59" s="939"/>
      <c r="FD59" s="939"/>
      <c r="FE59" s="939"/>
      <c r="FF59" s="939"/>
      <c r="FG59" s="939"/>
      <c r="FH59" s="939"/>
      <c r="FI59" s="939"/>
      <c r="FJ59" s="939"/>
      <c r="FK59" s="939"/>
      <c r="FL59" s="939"/>
      <c r="FM59" s="481"/>
      <c r="FN59" s="939"/>
      <c r="FO59" s="939"/>
      <c r="FP59" s="939"/>
      <c r="FQ59" s="939"/>
      <c r="FR59" s="939"/>
      <c r="FS59" s="939"/>
      <c r="FT59" s="939"/>
      <c r="FU59" s="939"/>
      <c r="FV59" s="939"/>
      <c r="FW59" s="939"/>
      <c r="FX59" s="939"/>
      <c r="FY59" s="939"/>
      <c r="FZ59" s="939"/>
      <c r="GA59" s="939"/>
      <c r="GB59" s="939"/>
      <c r="GC59" s="939"/>
      <c r="GD59" s="939"/>
      <c r="GE59" s="939"/>
      <c r="GF59" s="939"/>
      <c r="GG59" s="939"/>
      <c r="GH59" s="939"/>
      <c r="GI59" s="939"/>
      <c r="GJ59" s="939"/>
      <c r="GK59" s="939"/>
      <c r="GL59" s="939"/>
      <c r="GM59" s="939"/>
      <c r="GN59" s="939"/>
      <c r="GO59" s="939"/>
      <c r="GP59" s="939"/>
      <c r="GQ59" s="939"/>
      <c r="GR59" s="939"/>
      <c r="GS59" s="939"/>
      <c r="GT59" s="961"/>
      <c r="GU59" s="961"/>
      <c r="GV59" s="961"/>
      <c r="GW59" s="961"/>
      <c r="GX59" s="961"/>
      <c r="GY59" s="961"/>
      <c r="GZ59" s="961"/>
      <c r="HA59" s="961"/>
      <c r="HB59" s="961"/>
      <c r="HC59" s="961"/>
      <c r="HD59" s="961"/>
      <c r="HE59" s="961"/>
      <c r="HF59" s="961"/>
      <c r="HG59" s="961"/>
      <c r="HH59" s="961"/>
      <c r="HI59" s="961"/>
      <c r="HJ59" s="961"/>
      <c r="HK59" s="961"/>
      <c r="HL59" s="961"/>
      <c r="HM59" s="961"/>
      <c r="HN59" s="961"/>
      <c r="HO59" s="961"/>
      <c r="HP59" s="961"/>
      <c r="HQ59" s="961"/>
      <c r="HR59" s="961"/>
      <c r="HS59" s="961"/>
      <c r="HT59" s="961"/>
      <c r="HU59" s="961"/>
      <c r="HV59" s="961"/>
      <c r="HW59" s="961"/>
      <c r="HX59" s="1027"/>
      <c r="HY59" s="1028"/>
      <c r="HZ59" s="964"/>
      <c r="IA59" s="964"/>
      <c r="IB59" s="964"/>
      <c r="IC59" s="964"/>
      <c r="ID59" s="964"/>
      <c r="IE59" s="965"/>
    </row>
    <row r="60" ht="24.0" customHeight="1" outlineLevel="1">
      <c r="A60" s="946"/>
      <c r="B60" s="947"/>
      <c r="C60" s="947"/>
      <c r="D60" s="947"/>
      <c r="E60" s="947"/>
      <c r="F60" s="947"/>
      <c r="G60" s="947"/>
      <c r="H60" s="947"/>
      <c r="I60" s="947"/>
      <c r="J60" s="947"/>
      <c r="K60" s="947"/>
      <c r="L60" s="947"/>
      <c r="M60" s="947"/>
      <c r="N60" s="947"/>
      <c r="O60" s="947"/>
      <c r="P60" s="947"/>
      <c r="Q60" s="947"/>
      <c r="R60" s="947"/>
      <c r="S60" s="947"/>
      <c r="T60" s="947"/>
      <c r="U60" s="948"/>
      <c r="V60" s="989"/>
      <c r="W60" s="981"/>
      <c r="X60" s="956"/>
      <c r="Y60" s="956"/>
      <c r="Z60" s="956"/>
      <c r="AA60" s="951"/>
      <c r="AB60" s="1001"/>
      <c r="AC60" s="1001"/>
      <c r="AD60" s="1002"/>
      <c r="AE60" s="1023"/>
      <c r="AF60" s="1029"/>
      <c r="AG60" s="976"/>
      <c r="AH60" s="976"/>
      <c r="AI60" s="957"/>
      <c r="AJ60" s="957"/>
      <c r="AK60" s="958"/>
      <c r="AL60" s="987" t="s">
        <v>2850</v>
      </c>
      <c r="AM60" s="987" t="s">
        <v>2851</v>
      </c>
      <c r="AN60" s="712"/>
      <c r="AO60" s="712"/>
      <c r="AP60" s="712"/>
      <c r="AQ60" s="712"/>
      <c r="AR60" s="481"/>
      <c r="AS60" s="481"/>
      <c r="AT60" s="481"/>
      <c r="AU60" s="481"/>
      <c r="AV60" s="481"/>
      <c r="AW60" s="481"/>
      <c r="AX60" s="481"/>
      <c r="AY60" s="481"/>
      <c r="AZ60" s="481"/>
      <c r="BA60" s="481"/>
      <c r="BB60" s="481"/>
      <c r="BC60" s="481"/>
      <c r="BD60" s="481"/>
      <c r="BE60" s="481"/>
      <c r="BF60" s="481"/>
      <c r="BG60" s="481"/>
      <c r="BH60" s="481"/>
      <c r="BI60" s="481"/>
      <c r="BJ60" s="481"/>
      <c r="BK60" s="481"/>
      <c r="BL60" s="481"/>
      <c r="BM60" s="481"/>
      <c r="BN60" s="481"/>
      <c r="BO60" s="481"/>
      <c r="BP60" s="481"/>
      <c r="BQ60" s="481"/>
      <c r="BR60" s="481"/>
      <c r="BS60" s="481"/>
      <c r="BT60" s="481"/>
      <c r="BU60" s="481"/>
      <c r="BV60" s="481"/>
      <c r="BW60" s="481"/>
      <c r="BX60" s="481"/>
      <c r="BY60" s="481"/>
      <c r="BZ60" s="481"/>
      <c r="CA60" s="481"/>
      <c r="CB60" s="481"/>
      <c r="CC60" s="481"/>
      <c r="CD60" s="481"/>
      <c r="CE60" s="481"/>
      <c r="CF60" s="481"/>
      <c r="CG60" s="481"/>
      <c r="CH60" s="481"/>
      <c r="CI60" s="481"/>
      <c r="CJ60" s="481"/>
      <c r="CK60" s="481"/>
      <c r="CL60" s="481"/>
      <c r="CM60" s="481"/>
      <c r="CN60" s="481"/>
      <c r="CO60" s="481"/>
      <c r="CP60" s="481"/>
      <c r="CQ60" s="481"/>
      <c r="CR60" s="481"/>
      <c r="CS60" s="481"/>
      <c r="CT60" s="481"/>
      <c r="CU60" s="481"/>
      <c r="CV60" s="481"/>
      <c r="CW60" s="481"/>
      <c r="CX60" s="481"/>
      <c r="CY60" s="481"/>
      <c r="CZ60" s="481"/>
      <c r="DA60" s="481"/>
      <c r="DB60" s="481"/>
      <c r="DC60" s="481"/>
      <c r="DD60" s="481"/>
      <c r="DE60" s="987"/>
      <c r="DF60" s="987"/>
      <c r="DG60" s="987"/>
      <c r="DH60" s="987"/>
      <c r="DI60" s="481"/>
      <c r="DJ60" s="481"/>
      <c r="DK60" s="987"/>
      <c r="DL60" s="987"/>
      <c r="DM60" s="987"/>
      <c r="DN60" s="987"/>
      <c r="DO60" s="1051"/>
      <c r="DP60" s="481"/>
      <c r="DQ60" s="481"/>
      <c r="DR60" s="481"/>
      <c r="DS60" s="481"/>
      <c r="DT60" s="481"/>
      <c r="DU60" s="481"/>
      <c r="DV60" s="481"/>
      <c r="DW60" s="481"/>
      <c r="DX60" s="481"/>
      <c r="DY60" s="481"/>
      <c r="DZ60" s="481"/>
      <c r="EA60" s="481"/>
      <c r="EB60" s="481"/>
      <c r="EC60" s="481"/>
      <c r="ED60" s="481"/>
      <c r="EE60" s="481"/>
      <c r="EF60" s="481"/>
      <c r="EG60" s="481"/>
      <c r="EH60" s="481"/>
      <c r="EI60" s="939"/>
      <c r="EJ60" s="939"/>
      <c r="EK60" s="939"/>
      <c r="EL60" s="939"/>
      <c r="EM60" s="939"/>
      <c r="EN60" s="988"/>
      <c r="EO60" s="939"/>
      <c r="EP60" s="939"/>
      <c r="EQ60" s="939"/>
      <c r="ER60" s="939"/>
      <c r="ES60" s="939"/>
      <c r="ET60" s="939"/>
      <c r="EU60" s="939"/>
      <c r="EV60" s="939"/>
      <c r="EW60" s="939"/>
      <c r="EX60" s="939"/>
      <c r="EY60" s="939"/>
      <c r="EZ60" s="939"/>
      <c r="FA60" s="939"/>
      <c r="FB60" s="939"/>
      <c r="FC60" s="939"/>
      <c r="FD60" s="939"/>
      <c r="FE60" s="939"/>
      <c r="FF60" s="939"/>
      <c r="FG60" s="939"/>
      <c r="FH60" s="939"/>
      <c r="FI60" s="939"/>
      <c r="FJ60" s="939"/>
      <c r="FK60" s="939"/>
      <c r="FL60" s="939"/>
      <c r="FM60" s="481"/>
      <c r="FN60" s="939"/>
      <c r="FO60" s="939"/>
      <c r="FP60" s="939"/>
      <c r="FQ60" s="939"/>
      <c r="FR60" s="939"/>
      <c r="FS60" s="939"/>
      <c r="FT60" s="939"/>
      <c r="FU60" s="939"/>
      <c r="FV60" s="939"/>
      <c r="FW60" s="939"/>
      <c r="FX60" s="939"/>
      <c r="FY60" s="939"/>
      <c r="FZ60" s="939"/>
      <c r="GA60" s="939"/>
      <c r="GB60" s="939"/>
      <c r="GC60" s="939"/>
      <c r="GD60" s="939"/>
      <c r="GE60" s="939"/>
      <c r="GF60" s="939"/>
      <c r="GG60" s="939"/>
      <c r="GH60" s="939"/>
      <c r="GI60" s="939"/>
      <c r="GJ60" s="939"/>
      <c r="GK60" s="939"/>
      <c r="GL60" s="939"/>
      <c r="GM60" s="939"/>
      <c r="GN60" s="939"/>
      <c r="GO60" s="939"/>
      <c r="GP60" s="939"/>
      <c r="GQ60" s="939"/>
      <c r="GR60" s="939"/>
      <c r="GS60" s="939"/>
      <c r="GT60" s="961"/>
      <c r="GU60" s="961"/>
      <c r="GV60" s="961"/>
      <c r="GW60" s="961"/>
      <c r="GX60" s="961"/>
      <c r="GY60" s="961"/>
      <c r="GZ60" s="961"/>
      <c r="HA60" s="961"/>
      <c r="HB60" s="961"/>
      <c r="HC60" s="961"/>
      <c r="HD60" s="961"/>
      <c r="HE60" s="961"/>
      <c r="HF60" s="961"/>
      <c r="HG60" s="961"/>
      <c r="HH60" s="961"/>
      <c r="HI60" s="961"/>
      <c r="HJ60" s="961"/>
      <c r="HK60" s="961"/>
      <c r="HL60" s="961"/>
      <c r="HM60" s="961"/>
      <c r="HN60" s="961"/>
      <c r="HO60" s="961"/>
      <c r="HP60" s="961"/>
      <c r="HQ60" s="961"/>
      <c r="HR60" s="961"/>
      <c r="HS60" s="961"/>
      <c r="HT60" s="961"/>
      <c r="HU60" s="961"/>
      <c r="HV60" s="961"/>
      <c r="HW60" s="961"/>
      <c r="HX60" s="1027"/>
      <c r="HY60" s="1028"/>
      <c r="HZ60" s="964"/>
      <c r="IA60" s="964"/>
      <c r="IB60" s="964"/>
      <c r="IC60" s="964"/>
      <c r="ID60" s="964"/>
      <c r="IE60" s="965"/>
    </row>
    <row r="61" ht="24.0" customHeight="1" outlineLevel="1">
      <c r="A61" s="946"/>
      <c r="B61" s="947"/>
      <c r="C61" s="947"/>
      <c r="D61" s="947"/>
      <c r="E61" s="947"/>
      <c r="F61" s="947"/>
      <c r="G61" s="947"/>
      <c r="H61" s="947"/>
      <c r="I61" s="947"/>
      <c r="J61" s="947"/>
      <c r="K61" s="947"/>
      <c r="L61" s="947"/>
      <c r="M61" s="947"/>
      <c r="N61" s="947"/>
      <c r="O61" s="947"/>
      <c r="P61" s="947"/>
      <c r="Q61" s="947"/>
      <c r="R61" s="947"/>
      <c r="S61" s="947"/>
      <c r="T61" s="947"/>
      <c r="U61" s="948"/>
      <c r="V61" s="948"/>
      <c r="W61" s="955"/>
      <c r="X61" s="956"/>
      <c r="Y61" s="956"/>
      <c r="Z61" s="956"/>
      <c r="AA61" s="951"/>
      <c r="AB61" s="1001" t="s">
        <v>240</v>
      </c>
      <c r="AC61" s="1001" t="s">
        <v>240</v>
      </c>
      <c r="AD61" s="1002" t="s">
        <v>240</v>
      </c>
      <c r="AE61" s="1023"/>
      <c r="AF61" s="1024" t="s">
        <v>2852</v>
      </c>
      <c r="AG61" s="950">
        <v>4500000.0</v>
      </c>
      <c r="AH61" s="976"/>
      <c r="AI61" s="957"/>
      <c r="AJ61" s="957"/>
      <c r="AK61" s="958"/>
      <c r="AL61" s="994" t="s">
        <v>2853</v>
      </c>
      <c r="AM61" s="994" t="s">
        <v>2854</v>
      </c>
      <c r="AN61" s="936" t="s">
        <v>2855</v>
      </c>
      <c r="AO61" s="1037"/>
      <c r="AP61" s="937" t="s">
        <v>2790</v>
      </c>
      <c r="AQ61" s="1055" t="s">
        <v>2652</v>
      </c>
      <c r="AR61" s="481"/>
      <c r="AS61" s="481"/>
      <c r="AT61" s="481"/>
      <c r="AU61" s="481"/>
      <c r="AV61" s="481"/>
      <c r="AW61" s="481"/>
      <c r="AX61" s="481"/>
      <c r="AY61" s="481"/>
      <c r="AZ61" s="481"/>
      <c r="BA61" s="481"/>
      <c r="BB61" s="481"/>
      <c r="BC61" s="481"/>
      <c r="BD61" s="481"/>
      <c r="BE61" s="481"/>
      <c r="BF61" s="481"/>
      <c r="BG61" s="481"/>
      <c r="BH61" s="481"/>
      <c r="BI61" s="481"/>
      <c r="BJ61" s="481"/>
      <c r="BK61" s="481"/>
      <c r="BL61" s="481"/>
      <c r="BM61" s="481"/>
      <c r="BN61" s="481"/>
      <c r="BO61" s="481"/>
      <c r="BP61" s="481"/>
      <c r="BQ61" s="481"/>
      <c r="BR61" s="481"/>
      <c r="BS61" s="481"/>
      <c r="BT61" s="481"/>
      <c r="BU61" s="481"/>
      <c r="BV61" s="481"/>
      <c r="BW61" s="481"/>
      <c r="BX61" s="481"/>
      <c r="BY61" s="481"/>
      <c r="BZ61" s="481"/>
      <c r="CA61" s="481"/>
      <c r="CB61" s="481"/>
      <c r="CC61" s="481"/>
      <c r="CD61" s="481"/>
      <c r="CE61" s="481"/>
      <c r="CF61" s="481"/>
      <c r="CG61" s="481"/>
      <c r="CH61" s="481"/>
      <c r="CI61" s="481"/>
      <c r="CJ61" s="481"/>
      <c r="CK61" s="481"/>
      <c r="CL61" s="481"/>
      <c r="CM61" s="481"/>
      <c r="CN61" s="481"/>
      <c r="CO61" s="481"/>
      <c r="CP61" s="481"/>
      <c r="CQ61" s="481"/>
      <c r="CR61" s="481"/>
      <c r="CS61" s="481"/>
      <c r="CT61" s="481"/>
      <c r="CU61" s="481"/>
      <c r="CV61" s="481"/>
      <c r="CW61" s="481"/>
      <c r="CX61" s="481"/>
      <c r="CY61" s="481"/>
      <c r="CZ61" s="481"/>
      <c r="DA61" s="481"/>
      <c r="DB61" s="481"/>
      <c r="DC61" s="481"/>
      <c r="DD61" s="481"/>
      <c r="DE61" s="996"/>
      <c r="DF61" s="996"/>
      <c r="DG61" s="996"/>
      <c r="DH61" s="996"/>
      <c r="DI61" s="481"/>
      <c r="DJ61" s="481"/>
      <c r="DK61" s="996"/>
      <c r="DL61" s="996"/>
      <c r="DM61" s="996"/>
      <c r="DN61" s="996"/>
      <c r="DO61" s="996"/>
      <c r="DP61" s="481"/>
      <c r="DQ61" s="481"/>
      <c r="DR61" s="996"/>
      <c r="DS61" s="996"/>
      <c r="DT61" s="996"/>
      <c r="DU61" s="996"/>
      <c r="DV61" s="996"/>
      <c r="DW61" s="481"/>
      <c r="DX61" s="481"/>
      <c r="DY61" s="996"/>
      <c r="DZ61" s="481"/>
      <c r="EA61" s="481"/>
      <c r="EB61" s="481"/>
      <c r="EC61" s="481"/>
      <c r="ED61" s="481"/>
      <c r="EE61" s="481"/>
      <c r="EF61" s="481"/>
      <c r="EG61" s="481"/>
      <c r="EH61" s="481"/>
      <c r="EI61" s="939"/>
      <c r="EJ61" s="939"/>
      <c r="EK61" s="939"/>
      <c r="EL61" s="939"/>
      <c r="EM61" s="939"/>
      <c r="EN61" s="939"/>
      <c r="EO61" s="939"/>
      <c r="EP61" s="939"/>
      <c r="EQ61" s="939"/>
      <c r="ER61" s="939"/>
      <c r="ES61" s="939"/>
      <c r="ET61" s="939"/>
      <c r="EU61" s="939"/>
      <c r="EV61" s="939"/>
      <c r="EW61" s="939"/>
      <c r="EX61" s="939"/>
      <c r="EY61" s="939"/>
      <c r="EZ61" s="939"/>
      <c r="FA61" s="939"/>
      <c r="FB61" s="939"/>
      <c r="FC61" s="939"/>
      <c r="FD61" s="939"/>
      <c r="FE61" s="939"/>
      <c r="FF61" s="939"/>
      <c r="FG61" s="939"/>
      <c r="FH61" s="939"/>
      <c r="FI61" s="939"/>
      <c r="FJ61" s="939"/>
      <c r="FK61" s="939"/>
      <c r="FL61" s="939"/>
      <c r="FM61" s="481"/>
      <c r="FN61" s="939"/>
      <c r="FO61" s="939"/>
      <c r="FP61" s="939"/>
      <c r="FQ61" s="939"/>
      <c r="FR61" s="939"/>
      <c r="FS61" s="939"/>
      <c r="FT61" s="939"/>
      <c r="FU61" s="939"/>
      <c r="FV61" s="939"/>
      <c r="FW61" s="939"/>
      <c r="FX61" s="939"/>
      <c r="FY61" s="939"/>
      <c r="FZ61" s="939"/>
      <c r="GA61" s="939"/>
      <c r="GB61" s="939"/>
      <c r="GC61" s="939"/>
      <c r="GD61" s="939"/>
      <c r="GE61" s="939"/>
      <c r="GF61" s="939"/>
      <c r="GG61" s="939"/>
      <c r="GH61" s="939"/>
      <c r="GI61" s="939"/>
      <c r="GJ61" s="939"/>
      <c r="GK61" s="939"/>
      <c r="GL61" s="939"/>
      <c r="GM61" s="939"/>
      <c r="GN61" s="939"/>
      <c r="GO61" s="939"/>
      <c r="GP61" s="939"/>
      <c r="GQ61" s="939"/>
      <c r="GR61" s="939"/>
      <c r="GS61" s="939"/>
      <c r="GT61" s="961"/>
      <c r="GU61" s="961"/>
      <c r="GV61" s="961"/>
      <c r="GW61" s="961"/>
      <c r="GX61" s="961"/>
      <c r="GY61" s="961"/>
      <c r="GZ61" s="961"/>
      <c r="HA61" s="961"/>
      <c r="HB61" s="961"/>
      <c r="HC61" s="961"/>
      <c r="HD61" s="961"/>
      <c r="HE61" s="961"/>
      <c r="HF61" s="961"/>
      <c r="HG61" s="961"/>
      <c r="HH61" s="961"/>
      <c r="HI61" s="961"/>
      <c r="HJ61" s="961"/>
      <c r="HK61" s="961"/>
      <c r="HL61" s="961"/>
      <c r="HM61" s="961"/>
      <c r="HN61" s="961"/>
      <c r="HO61" s="961"/>
      <c r="HP61" s="961"/>
      <c r="HQ61" s="961"/>
      <c r="HR61" s="961"/>
      <c r="HS61" s="961"/>
      <c r="HT61" s="961"/>
      <c r="HU61" s="961"/>
      <c r="HV61" s="961"/>
      <c r="HW61" s="961"/>
      <c r="HX61" s="1027"/>
      <c r="HY61" s="1028"/>
      <c r="HZ61" s="964"/>
      <c r="IA61" s="964"/>
      <c r="IB61" s="964"/>
      <c r="IC61" s="964"/>
      <c r="ID61" s="964"/>
      <c r="IE61" s="965"/>
    </row>
    <row r="62" ht="24.0" customHeight="1" outlineLevel="1">
      <c r="A62" s="946"/>
      <c r="B62" s="947"/>
      <c r="C62" s="947"/>
      <c r="D62" s="947"/>
      <c r="E62" s="947"/>
      <c r="F62" s="947"/>
      <c r="G62" s="947"/>
      <c r="H62" s="947"/>
      <c r="I62" s="947"/>
      <c r="J62" s="947"/>
      <c r="K62" s="947"/>
      <c r="L62" s="947"/>
      <c r="M62" s="947"/>
      <c r="N62" s="947"/>
      <c r="O62" s="947"/>
      <c r="P62" s="947"/>
      <c r="Q62" s="947"/>
      <c r="R62" s="947"/>
      <c r="S62" s="947"/>
      <c r="T62" s="947"/>
      <c r="U62" s="948"/>
      <c r="V62" s="989"/>
      <c r="W62" s="981"/>
      <c r="X62" s="956"/>
      <c r="Y62" s="956"/>
      <c r="Z62" s="956"/>
      <c r="AA62" s="990"/>
      <c r="AB62" s="1001"/>
      <c r="AC62" s="1001"/>
      <c r="AD62" s="1002"/>
      <c r="AE62" s="1053"/>
      <c r="AF62" s="1024"/>
      <c r="AG62" s="950"/>
      <c r="AH62" s="976"/>
      <c r="AI62" s="957"/>
      <c r="AJ62" s="957"/>
      <c r="AK62" s="958"/>
      <c r="AL62" s="999" t="s">
        <v>2856</v>
      </c>
      <c r="AM62" s="999" t="s">
        <v>2857</v>
      </c>
      <c r="AN62" s="712"/>
      <c r="AO62" s="712"/>
      <c r="AP62" s="712"/>
      <c r="AQ62" s="712"/>
      <c r="AR62" s="481"/>
      <c r="AS62" s="481"/>
      <c r="AT62" s="481"/>
      <c r="AU62" s="481"/>
      <c r="AV62" s="481"/>
      <c r="AW62" s="481"/>
      <c r="AX62" s="481"/>
      <c r="AY62" s="481"/>
      <c r="AZ62" s="481"/>
      <c r="BA62" s="481"/>
      <c r="BB62" s="481"/>
      <c r="BC62" s="481"/>
      <c r="BD62" s="481"/>
      <c r="BE62" s="481"/>
      <c r="BF62" s="481"/>
      <c r="BG62" s="481"/>
      <c r="BH62" s="481"/>
      <c r="BI62" s="481"/>
      <c r="BJ62" s="481"/>
      <c r="BK62" s="481"/>
      <c r="BL62" s="481"/>
      <c r="BM62" s="481"/>
      <c r="BN62" s="481"/>
      <c r="BO62" s="481"/>
      <c r="BP62" s="481"/>
      <c r="BQ62" s="481"/>
      <c r="BR62" s="481"/>
      <c r="BS62" s="481"/>
      <c r="BT62" s="481"/>
      <c r="BU62" s="481"/>
      <c r="BV62" s="481"/>
      <c r="BW62" s="481"/>
      <c r="BX62" s="481"/>
      <c r="BY62" s="481"/>
      <c r="BZ62" s="481"/>
      <c r="CA62" s="481"/>
      <c r="CB62" s="481"/>
      <c r="CC62" s="481"/>
      <c r="CD62" s="481"/>
      <c r="CE62" s="481"/>
      <c r="CF62" s="481"/>
      <c r="CG62" s="481"/>
      <c r="CH62" s="481"/>
      <c r="CI62" s="481"/>
      <c r="CJ62" s="481"/>
      <c r="CK62" s="481"/>
      <c r="CL62" s="481"/>
      <c r="CM62" s="481"/>
      <c r="CN62" s="481"/>
      <c r="CO62" s="481"/>
      <c r="CP62" s="481"/>
      <c r="CQ62" s="481"/>
      <c r="CR62" s="481"/>
      <c r="CS62" s="481"/>
      <c r="CT62" s="481"/>
      <c r="CU62" s="481"/>
      <c r="CV62" s="481"/>
      <c r="CW62" s="481"/>
      <c r="CX62" s="481"/>
      <c r="CY62" s="481"/>
      <c r="CZ62" s="481"/>
      <c r="DA62" s="481"/>
      <c r="DB62" s="481"/>
      <c r="DC62" s="481"/>
      <c r="DD62" s="481"/>
      <c r="DE62" s="1000"/>
      <c r="DF62" s="1000"/>
      <c r="DG62" s="1000"/>
      <c r="DH62" s="1000"/>
      <c r="DI62" s="481"/>
      <c r="DJ62" s="481"/>
      <c r="DK62" s="1000"/>
      <c r="DL62" s="1000"/>
      <c r="DM62" s="1000"/>
      <c r="DN62" s="1000"/>
      <c r="DO62" s="1000"/>
      <c r="DP62" s="481"/>
      <c r="DQ62" s="481"/>
      <c r="DR62" s="1000"/>
      <c r="DS62" s="1000"/>
      <c r="DT62" s="1000"/>
      <c r="DU62" s="1000"/>
      <c r="DV62" s="1000"/>
      <c r="DW62" s="481"/>
      <c r="DX62" s="481"/>
      <c r="DY62" s="1000"/>
      <c r="DZ62" s="481"/>
      <c r="EA62" s="481"/>
      <c r="EB62" s="481"/>
      <c r="EC62" s="481"/>
      <c r="ED62" s="481"/>
      <c r="EE62" s="481"/>
      <c r="EF62" s="481"/>
      <c r="EG62" s="481"/>
      <c r="EH62" s="481"/>
      <c r="EI62" s="939"/>
      <c r="EJ62" s="939"/>
      <c r="EK62" s="939"/>
      <c r="EL62" s="939"/>
      <c r="EM62" s="939"/>
      <c r="EN62" s="939"/>
      <c r="EO62" s="939"/>
      <c r="EP62" s="939"/>
      <c r="EQ62" s="939"/>
      <c r="ER62" s="939"/>
      <c r="ES62" s="939"/>
      <c r="ET62" s="939"/>
      <c r="EU62" s="939"/>
      <c r="EV62" s="939"/>
      <c r="EW62" s="939"/>
      <c r="EX62" s="939"/>
      <c r="EY62" s="939"/>
      <c r="EZ62" s="939"/>
      <c r="FA62" s="939"/>
      <c r="FB62" s="939"/>
      <c r="FC62" s="939"/>
      <c r="FD62" s="939"/>
      <c r="FE62" s="939"/>
      <c r="FF62" s="939"/>
      <c r="FG62" s="939"/>
      <c r="FH62" s="939"/>
      <c r="FI62" s="939"/>
      <c r="FJ62" s="939"/>
      <c r="FK62" s="939"/>
      <c r="FL62" s="939"/>
      <c r="FM62" s="481"/>
      <c r="FN62" s="939"/>
      <c r="FO62" s="939"/>
      <c r="FP62" s="939"/>
      <c r="FQ62" s="939"/>
      <c r="FR62" s="939"/>
      <c r="FS62" s="939"/>
      <c r="FT62" s="939"/>
      <c r="FU62" s="939"/>
      <c r="FV62" s="939"/>
      <c r="FW62" s="939"/>
      <c r="FX62" s="939"/>
      <c r="FY62" s="939"/>
      <c r="FZ62" s="939"/>
      <c r="GA62" s="939"/>
      <c r="GB62" s="939"/>
      <c r="GC62" s="939"/>
      <c r="GD62" s="939"/>
      <c r="GE62" s="939"/>
      <c r="GF62" s="939"/>
      <c r="GG62" s="939"/>
      <c r="GH62" s="939"/>
      <c r="GI62" s="939"/>
      <c r="GJ62" s="939"/>
      <c r="GK62" s="939"/>
      <c r="GL62" s="939"/>
      <c r="GM62" s="939"/>
      <c r="GN62" s="939"/>
      <c r="GO62" s="939"/>
      <c r="GP62" s="939"/>
      <c r="GQ62" s="939"/>
      <c r="GR62" s="939"/>
      <c r="GS62" s="939"/>
      <c r="GT62" s="961"/>
      <c r="GU62" s="961"/>
      <c r="GV62" s="961"/>
      <c r="GW62" s="961"/>
      <c r="GX62" s="961"/>
      <c r="GY62" s="961"/>
      <c r="GZ62" s="961"/>
      <c r="HA62" s="961"/>
      <c r="HB62" s="961"/>
      <c r="HC62" s="961"/>
      <c r="HD62" s="961"/>
      <c r="HE62" s="961"/>
      <c r="HF62" s="961"/>
      <c r="HG62" s="961"/>
      <c r="HH62" s="961"/>
      <c r="HI62" s="961"/>
      <c r="HJ62" s="961"/>
      <c r="HK62" s="961"/>
      <c r="HL62" s="961"/>
      <c r="HM62" s="961"/>
      <c r="HN62" s="961"/>
      <c r="HO62" s="961"/>
      <c r="HP62" s="961"/>
      <c r="HQ62" s="961"/>
      <c r="HR62" s="961"/>
      <c r="HS62" s="961"/>
      <c r="HT62" s="961"/>
      <c r="HU62" s="961"/>
      <c r="HV62" s="961"/>
      <c r="HW62" s="961"/>
      <c r="HX62" s="1027"/>
      <c r="HY62" s="1028"/>
      <c r="HZ62" s="964"/>
      <c r="IA62" s="964"/>
      <c r="IB62" s="964"/>
      <c r="IC62" s="964"/>
      <c r="ID62" s="964"/>
      <c r="IE62" s="965"/>
    </row>
    <row r="63" ht="24.0" customHeight="1" outlineLevel="1">
      <c r="A63" s="946"/>
      <c r="B63" s="947"/>
      <c r="C63" s="947"/>
      <c r="D63" s="947"/>
      <c r="E63" s="947"/>
      <c r="F63" s="947"/>
      <c r="G63" s="947"/>
      <c r="H63" s="947"/>
      <c r="I63" s="947"/>
      <c r="J63" s="947"/>
      <c r="K63" s="947"/>
      <c r="L63" s="947"/>
      <c r="M63" s="947"/>
      <c r="N63" s="947"/>
      <c r="O63" s="947"/>
      <c r="P63" s="947"/>
      <c r="Q63" s="947"/>
      <c r="R63" s="947"/>
      <c r="S63" s="947"/>
      <c r="T63" s="947"/>
      <c r="U63" s="948"/>
      <c r="V63" s="989"/>
      <c r="W63" s="949"/>
      <c r="X63" s="956"/>
      <c r="Y63" s="956"/>
      <c r="Z63" s="956"/>
      <c r="AA63" s="990"/>
      <c r="AB63" s="1001" t="s">
        <v>240</v>
      </c>
      <c r="AC63" s="1001" t="s">
        <v>240</v>
      </c>
      <c r="AD63" s="1002" t="s">
        <v>240</v>
      </c>
      <c r="AE63" s="1053"/>
      <c r="AF63" s="1024" t="s">
        <v>2858</v>
      </c>
      <c r="AG63" s="950">
        <v>2500000.0</v>
      </c>
      <c r="AH63" s="976"/>
      <c r="AI63" s="957"/>
      <c r="AJ63" s="957"/>
      <c r="AK63" s="958"/>
      <c r="AL63" s="994" t="s">
        <v>2859</v>
      </c>
      <c r="AM63" s="994" t="s">
        <v>2860</v>
      </c>
      <c r="AN63" s="936" t="s">
        <v>2861</v>
      </c>
      <c r="AO63" s="1037"/>
      <c r="AP63" s="937" t="s">
        <v>2790</v>
      </c>
      <c r="AQ63" s="1055" t="s">
        <v>2652</v>
      </c>
      <c r="AR63" s="481"/>
      <c r="AS63" s="481"/>
      <c r="AT63" s="481"/>
      <c r="AU63" s="481"/>
      <c r="AV63" s="481"/>
      <c r="AW63" s="481"/>
      <c r="AX63" s="481"/>
      <c r="AY63" s="481"/>
      <c r="AZ63" s="481"/>
      <c r="BA63" s="481"/>
      <c r="BB63" s="481"/>
      <c r="BC63" s="481"/>
      <c r="BD63" s="481"/>
      <c r="BE63" s="481"/>
      <c r="BF63" s="481"/>
      <c r="BG63" s="481"/>
      <c r="BH63" s="481"/>
      <c r="BI63" s="481"/>
      <c r="BJ63" s="481"/>
      <c r="BK63" s="481"/>
      <c r="BL63" s="481"/>
      <c r="BM63" s="481"/>
      <c r="BN63" s="481"/>
      <c r="BO63" s="481"/>
      <c r="BP63" s="481"/>
      <c r="BQ63" s="481"/>
      <c r="BR63" s="481"/>
      <c r="BS63" s="481"/>
      <c r="BT63" s="481"/>
      <c r="BU63" s="481"/>
      <c r="BV63" s="481"/>
      <c r="BW63" s="481"/>
      <c r="BX63" s="481"/>
      <c r="BY63" s="481"/>
      <c r="BZ63" s="481"/>
      <c r="CA63" s="481"/>
      <c r="CB63" s="481"/>
      <c r="CC63" s="481"/>
      <c r="CD63" s="481"/>
      <c r="CE63" s="481"/>
      <c r="CF63" s="481"/>
      <c r="CG63" s="481"/>
      <c r="CH63" s="481"/>
      <c r="CI63" s="481"/>
      <c r="CJ63" s="481"/>
      <c r="CK63" s="481"/>
      <c r="CL63" s="481"/>
      <c r="CM63" s="481"/>
      <c r="CN63" s="481"/>
      <c r="CO63" s="481"/>
      <c r="CP63" s="481"/>
      <c r="CQ63" s="481"/>
      <c r="CR63" s="481"/>
      <c r="CS63" s="481"/>
      <c r="CT63" s="481"/>
      <c r="CU63" s="481"/>
      <c r="CV63" s="481"/>
      <c r="CW63" s="481"/>
      <c r="CX63" s="481"/>
      <c r="CY63" s="481"/>
      <c r="CZ63" s="481"/>
      <c r="DA63" s="481"/>
      <c r="DB63" s="481"/>
      <c r="DC63" s="481"/>
      <c r="DD63" s="481"/>
      <c r="DE63" s="996"/>
      <c r="DF63" s="996"/>
      <c r="DG63" s="996"/>
      <c r="DH63" s="996"/>
      <c r="DI63" s="481"/>
      <c r="DJ63" s="481"/>
      <c r="DK63" s="996"/>
      <c r="DL63" s="996"/>
      <c r="DM63" s="996"/>
      <c r="DN63" s="996"/>
      <c r="DO63" s="996"/>
      <c r="DP63" s="481"/>
      <c r="DQ63" s="481"/>
      <c r="DR63" s="996"/>
      <c r="DS63" s="996"/>
      <c r="DT63" s="996"/>
      <c r="DU63" s="996"/>
      <c r="DV63" s="996"/>
      <c r="DW63" s="481"/>
      <c r="DX63" s="481"/>
      <c r="DY63" s="996"/>
      <c r="DZ63" s="481"/>
      <c r="EA63" s="481"/>
      <c r="EB63" s="481"/>
      <c r="EC63" s="481"/>
      <c r="ED63" s="481"/>
      <c r="EE63" s="481"/>
      <c r="EF63" s="481"/>
      <c r="EG63" s="481"/>
      <c r="EH63" s="481"/>
      <c r="EI63" s="939"/>
      <c r="EJ63" s="939"/>
      <c r="EK63" s="939"/>
      <c r="EL63" s="939"/>
      <c r="EM63" s="939"/>
      <c r="EN63" s="939"/>
      <c r="EO63" s="939"/>
      <c r="EP63" s="939"/>
      <c r="EQ63" s="939"/>
      <c r="ER63" s="939"/>
      <c r="ES63" s="939"/>
      <c r="ET63" s="939"/>
      <c r="EU63" s="939"/>
      <c r="EV63" s="939"/>
      <c r="EW63" s="939"/>
      <c r="EX63" s="939"/>
      <c r="EY63" s="939"/>
      <c r="EZ63" s="939"/>
      <c r="FA63" s="939"/>
      <c r="FB63" s="939"/>
      <c r="FC63" s="939"/>
      <c r="FD63" s="939"/>
      <c r="FE63" s="939"/>
      <c r="FF63" s="939"/>
      <c r="FG63" s="939"/>
      <c r="FH63" s="939"/>
      <c r="FI63" s="939"/>
      <c r="FJ63" s="939"/>
      <c r="FK63" s="939"/>
      <c r="FL63" s="939"/>
      <c r="FM63" s="481"/>
      <c r="FN63" s="939"/>
      <c r="FO63" s="939"/>
      <c r="FP63" s="939"/>
      <c r="FQ63" s="939"/>
      <c r="FR63" s="939"/>
      <c r="FS63" s="939"/>
      <c r="FT63" s="939"/>
      <c r="FU63" s="939"/>
      <c r="FV63" s="939"/>
      <c r="FW63" s="939"/>
      <c r="FX63" s="939"/>
      <c r="FY63" s="939"/>
      <c r="FZ63" s="939"/>
      <c r="GA63" s="939"/>
      <c r="GB63" s="939"/>
      <c r="GC63" s="939"/>
      <c r="GD63" s="939"/>
      <c r="GE63" s="939"/>
      <c r="GF63" s="939"/>
      <c r="GG63" s="939"/>
      <c r="GH63" s="939"/>
      <c r="GI63" s="939"/>
      <c r="GJ63" s="939"/>
      <c r="GK63" s="939"/>
      <c r="GL63" s="939"/>
      <c r="GM63" s="939"/>
      <c r="GN63" s="939"/>
      <c r="GO63" s="939"/>
      <c r="GP63" s="939"/>
      <c r="GQ63" s="939"/>
      <c r="GR63" s="939"/>
      <c r="GS63" s="939"/>
      <c r="GT63" s="961"/>
      <c r="GU63" s="961"/>
      <c r="GV63" s="961"/>
      <c r="GW63" s="961"/>
      <c r="GX63" s="961"/>
      <c r="GY63" s="961"/>
      <c r="GZ63" s="961"/>
      <c r="HA63" s="961"/>
      <c r="HB63" s="961"/>
      <c r="HC63" s="961"/>
      <c r="HD63" s="961"/>
      <c r="HE63" s="961"/>
      <c r="HF63" s="961"/>
      <c r="HG63" s="961"/>
      <c r="HH63" s="961"/>
      <c r="HI63" s="961"/>
      <c r="HJ63" s="961"/>
      <c r="HK63" s="961"/>
      <c r="HL63" s="961"/>
      <c r="HM63" s="961"/>
      <c r="HN63" s="961"/>
      <c r="HO63" s="961"/>
      <c r="HP63" s="961"/>
      <c r="HQ63" s="961"/>
      <c r="HR63" s="961"/>
      <c r="HS63" s="961"/>
      <c r="HT63" s="961"/>
      <c r="HU63" s="961"/>
      <c r="HV63" s="961"/>
      <c r="HW63" s="961"/>
      <c r="HX63" s="1027"/>
      <c r="HY63" s="1028"/>
      <c r="HZ63" s="964"/>
      <c r="IA63" s="964"/>
      <c r="IB63" s="964"/>
      <c r="IC63" s="964"/>
      <c r="ID63" s="964"/>
      <c r="IE63" s="965"/>
    </row>
    <row r="64" ht="24.0" customHeight="1" outlineLevel="1">
      <c r="A64" s="946"/>
      <c r="B64" s="947"/>
      <c r="C64" s="947"/>
      <c r="D64" s="947"/>
      <c r="E64" s="947"/>
      <c r="F64" s="947"/>
      <c r="G64" s="947"/>
      <c r="H64" s="947"/>
      <c r="I64" s="947"/>
      <c r="J64" s="947"/>
      <c r="K64" s="947"/>
      <c r="L64" s="947"/>
      <c r="M64" s="947"/>
      <c r="N64" s="947"/>
      <c r="O64" s="947"/>
      <c r="P64" s="947"/>
      <c r="Q64" s="947"/>
      <c r="R64" s="947"/>
      <c r="S64" s="947"/>
      <c r="T64" s="947"/>
      <c r="U64" s="948"/>
      <c r="V64" s="989"/>
      <c r="W64" s="949"/>
      <c r="X64" s="956"/>
      <c r="Y64" s="956"/>
      <c r="Z64" s="956"/>
      <c r="AA64" s="990"/>
      <c r="AB64" s="1001"/>
      <c r="AC64" s="1001"/>
      <c r="AD64" s="1002"/>
      <c r="AE64" s="1023"/>
      <c r="AF64" s="1024"/>
      <c r="AG64" s="950"/>
      <c r="AH64" s="976"/>
      <c r="AI64" s="957"/>
      <c r="AJ64" s="957"/>
      <c r="AK64" s="958"/>
      <c r="AL64" s="999" t="s">
        <v>2862</v>
      </c>
      <c r="AM64" s="999" t="s">
        <v>2863</v>
      </c>
      <c r="AN64" s="712"/>
      <c r="AO64" s="712"/>
      <c r="AP64" s="712"/>
      <c r="AQ64" s="712"/>
      <c r="AR64" s="481"/>
      <c r="AS64" s="481"/>
      <c r="AT64" s="481"/>
      <c r="AU64" s="481"/>
      <c r="AV64" s="481"/>
      <c r="AW64" s="481"/>
      <c r="AX64" s="481"/>
      <c r="AY64" s="481"/>
      <c r="AZ64" s="481"/>
      <c r="BA64" s="481"/>
      <c r="BB64" s="481"/>
      <c r="BC64" s="481"/>
      <c r="BD64" s="481"/>
      <c r="BE64" s="481"/>
      <c r="BF64" s="481"/>
      <c r="BG64" s="481"/>
      <c r="BH64" s="481"/>
      <c r="BI64" s="481"/>
      <c r="BJ64" s="481"/>
      <c r="BK64" s="481"/>
      <c r="BL64" s="481"/>
      <c r="BM64" s="481"/>
      <c r="BN64" s="481"/>
      <c r="BO64" s="481"/>
      <c r="BP64" s="481"/>
      <c r="BQ64" s="481"/>
      <c r="BR64" s="481"/>
      <c r="BS64" s="481"/>
      <c r="BT64" s="481"/>
      <c r="BU64" s="481"/>
      <c r="BV64" s="481"/>
      <c r="BW64" s="481"/>
      <c r="BX64" s="481"/>
      <c r="BY64" s="481"/>
      <c r="BZ64" s="481"/>
      <c r="CA64" s="481"/>
      <c r="CB64" s="481"/>
      <c r="CC64" s="481"/>
      <c r="CD64" s="481"/>
      <c r="CE64" s="481"/>
      <c r="CF64" s="481"/>
      <c r="CG64" s="481"/>
      <c r="CH64" s="481"/>
      <c r="CI64" s="481"/>
      <c r="CJ64" s="481"/>
      <c r="CK64" s="481"/>
      <c r="CL64" s="481"/>
      <c r="CM64" s="481"/>
      <c r="CN64" s="481"/>
      <c r="CO64" s="481"/>
      <c r="CP64" s="481"/>
      <c r="CQ64" s="481"/>
      <c r="CR64" s="481"/>
      <c r="CS64" s="481"/>
      <c r="CT64" s="481"/>
      <c r="CU64" s="481"/>
      <c r="CV64" s="481"/>
      <c r="CW64" s="481"/>
      <c r="CX64" s="481"/>
      <c r="CY64" s="481"/>
      <c r="CZ64" s="481"/>
      <c r="DA64" s="481"/>
      <c r="DB64" s="481"/>
      <c r="DC64" s="481"/>
      <c r="DD64" s="481"/>
      <c r="DE64" s="1000"/>
      <c r="DF64" s="1000"/>
      <c r="DG64" s="1000"/>
      <c r="DH64" s="1000"/>
      <c r="DI64" s="481"/>
      <c r="DJ64" s="481"/>
      <c r="DK64" s="1000"/>
      <c r="DL64" s="1000"/>
      <c r="DM64" s="1000"/>
      <c r="DN64" s="1000"/>
      <c r="DO64" s="1000"/>
      <c r="DP64" s="481"/>
      <c r="DQ64" s="481"/>
      <c r="DR64" s="1000"/>
      <c r="DS64" s="1000"/>
      <c r="DT64" s="1000"/>
      <c r="DU64" s="1000"/>
      <c r="DV64" s="1000"/>
      <c r="DW64" s="481"/>
      <c r="DX64" s="481"/>
      <c r="DY64" s="1000"/>
      <c r="DZ64" s="481"/>
      <c r="EA64" s="481"/>
      <c r="EB64" s="481"/>
      <c r="EC64" s="481"/>
      <c r="ED64" s="481"/>
      <c r="EE64" s="481"/>
      <c r="EF64" s="481"/>
      <c r="EG64" s="481"/>
      <c r="EH64" s="481"/>
      <c r="EI64" s="939"/>
      <c r="EJ64" s="939"/>
      <c r="EK64" s="939"/>
      <c r="EL64" s="939"/>
      <c r="EM64" s="939"/>
      <c r="EN64" s="939"/>
      <c r="EO64" s="939"/>
      <c r="EP64" s="939"/>
      <c r="EQ64" s="939"/>
      <c r="ER64" s="939"/>
      <c r="ES64" s="939"/>
      <c r="ET64" s="939"/>
      <c r="EU64" s="939"/>
      <c r="EV64" s="939"/>
      <c r="EW64" s="939"/>
      <c r="EX64" s="939"/>
      <c r="EY64" s="939"/>
      <c r="EZ64" s="939"/>
      <c r="FA64" s="939"/>
      <c r="FB64" s="939"/>
      <c r="FC64" s="939"/>
      <c r="FD64" s="939"/>
      <c r="FE64" s="939"/>
      <c r="FF64" s="939"/>
      <c r="FG64" s="939"/>
      <c r="FH64" s="939"/>
      <c r="FI64" s="939"/>
      <c r="FJ64" s="939"/>
      <c r="FK64" s="939"/>
      <c r="FL64" s="939"/>
      <c r="FM64" s="481"/>
      <c r="FN64" s="939"/>
      <c r="FO64" s="939"/>
      <c r="FP64" s="939"/>
      <c r="FQ64" s="939"/>
      <c r="FR64" s="939"/>
      <c r="FS64" s="939"/>
      <c r="FT64" s="939"/>
      <c r="FU64" s="939"/>
      <c r="FV64" s="939"/>
      <c r="FW64" s="939"/>
      <c r="FX64" s="939"/>
      <c r="FY64" s="939"/>
      <c r="FZ64" s="939"/>
      <c r="GA64" s="939"/>
      <c r="GB64" s="939"/>
      <c r="GC64" s="939"/>
      <c r="GD64" s="939"/>
      <c r="GE64" s="939"/>
      <c r="GF64" s="939"/>
      <c r="GG64" s="939"/>
      <c r="GH64" s="939"/>
      <c r="GI64" s="939"/>
      <c r="GJ64" s="939"/>
      <c r="GK64" s="939"/>
      <c r="GL64" s="939"/>
      <c r="GM64" s="939"/>
      <c r="GN64" s="939"/>
      <c r="GO64" s="939"/>
      <c r="GP64" s="939"/>
      <c r="GQ64" s="939"/>
      <c r="GR64" s="939"/>
      <c r="GS64" s="939"/>
      <c r="GT64" s="961"/>
      <c r="GU64" s="961"/>
      <c r="GV64" s="961"/>
      <c r="GW64" s="961"/>
      <c r="GX64" s="961"/>
      <c r="GY64" s="961"/>
      <c r="GZ64" s="961"/>
      <c r="HA64" s="961"/>
      <c r="HB64" s="961"/>
      <c r="HC64" s="961"/>
      <c r="HD64" s="961"/>
      <c r="HE64" s="961"/>
      <c r="HF64" s="961"/>
      <c r="HG64" s="961"/>
      <c r="HH64" s="961"/>
      <c r="HI64" s="961"/>
      <c r="HJ64" s="961"/>
      <c r="HK64" s="961"/>
      <c r="HL64" s="961"/>
      <c r="HM64" s="961"/>
      <c r="HN64" s="961"/>
      <c r="HO64" s="961"/>
      <c r="HP64" s="961"/>
      <c r="HQ64" s="961"/>
      <c r="HR64" s="961"/>
      <c r="HS64" s="961"/>
      <c r="HT64" s="961"/>
      <c r="HU64" s="961"/>
      <c r="HV64" s="961"/>
      <c r="HW64" s="961"/>
      <c r="HX64" s="1027"/>
      <c r="HY64" s="1028"/>
      <c r="HZ64" s="964"/>
      <c r="IA64" s="964"/>
      <c r="IB64" s="964"/>
      <c r="IC64" s="964"/>
      <c r="ID64" s="964"/>
      <c r="IE64" s="965"/>
    </row>
    <row r="65" ht="24.0" customHeight="1" outlineLevel="1">
      <c r="A65" s="946"/>
      <c r="B65" s="947"/>
      <c r="C65" s="947"/>
      <c r="D65" s="947"/>
      <c r="E65" s="947"/>
      <c r="F65" s="947"/>
      <c r="G65" s="947"/>
      <c r="H65" s="947"/>
      <c r="I65" s="947"/>
      <c r="J65" s="947"/>
      <c r="K65" s="947"/>
      <c r="L65" s="947"/>
      <c r="M65" s="947"/>
      <c r="N65" s="947"/>
      <c r="O65" s="947"/>
      <c r="P65" s="947"/>
      <c r="Q65" s="947"/>
      <c r="R65" s="947"/>
      <c r="S65" s="947"/>
      <c r="T65" s="947"/>
      <c r="U65" s="948"/>
      <c r="V65" s="989"/>
      <c r="W65" s="949"/>
      <c r="X65" s="956"/>
      <c r="Y65" s="956"/>
      <c r="Z65" s="956"/>
      <c r="AA65" s="990"/>
      <c r="AB65" s="1001" t="s">
        <v>240</v>
      </c>
      <c r="AC65" s="1001" t="s">
        <v>240</v>
      </c>
      <c r="AD65" s="1002" t="s">
        <v>240</v>
      </c>
      <c r="AE65" s="1023"/>
      <c r="AF65" s="1024" t="s">
        <v>2864</v>
      </c>
      <c r="AG65" s="950">
        <v>1000000.0</v>
      </c>
      <c r="AH65" s="976"/>
      <c r="AI65" s="957"/>
      <c r="AJ65" s="957"/>
      <c r="AK65" s="958"/>
      <c r="AL65" s="994" t="s">
        <v>2865</v>
      </c>
      <c r="AM65" s="994" t="s">
        <v>2866</v>
      </c>
      <c r="AN65" s="936" t="s">
        <v>2867</v>
      </c>
      <c r="AO65" s="1037"/>
      <c r="AP65" s="1055" t="s">
        <v>2790</v>
      </c>
      <c r="AQ65" s="1056" t="s">
        <v>2652</v>
      </c>
      <c r="AR65" s="481"/>
      <c r="AS65" s="481"/>
      <c r="AT65" s="481"/>
      <c r="AU65" s="481"/>
      <c r="AV65" s="481"/>
      <c r="AW65" s="481"/>
      <c r="AX65" s="481"/>
      <c r="AY65" s="481"/>
      <c r="AZ65" s="481"/>
      <c r="BA65" s="481"/>
      <c r="BB65" s="481"/>
      <c r="BC65" s="481"/>
      <c r="BD65" s="481"/>
      <c r="BE65" s="481"/>
      <c r="BF65" s="481"/>
      <c r="BG65" s="481"/>
      <c r="BH65" s="481"/>
      <c r="BI65" s="481"/>
      <c r="BJ65" s="481"/>
      <c r="BK65" s="481"/>
      <c r="BL65" s="481"/>
      <c r="BM65" s="481"/>
      <c r="BN65" s="481"/>
      <c r="BO65" s="481"/>
      <c r="BP65" s="481"/>
      <c r="BQ65" s="481"/>
      <c r="BR65" s="481"/>
      <c r="BS65" s="481"/>
      <c r="BT65" s="481"/>
      <c r="BU65" s="481"/>
      <c r="BV65" s="481"/>
      <c r="BW65" s="481"/>
      <c r="BX65" s="481"/>
      <c r="BY65" s="481"/>
      <c r="BZ65" s="481"/>
      <c r="CA65" s="481"/>
      <c r="CB65" s="481"/>
      <c r="CC65" s="481"/>
      <c r="CD65" s="481"/>
      <c r="CE65" s="481"/>
      <c r="CF65" s="481"/>
      <c r="CG65" s="481"/>
      <c r="CH65" s="481"/>
      <c r="CI65" s="481"/>
      <c r="CJ65" s="481"/>
      <c r="CK65" s="481"/>
      <c r="CL65" s="481"/>
      <c r="CM65" s="481"/>
      <c r="CN65" s="481"/>
      <c r="CO65" s="481"/>
      <c r="CP65" s="481"/>
      <c r="CQ65" s="481"/>
      <c r="CR65" s="481"/>
      <c r="CS65" s="481"/>
      <c r="CT65" s="481"/>
      <c r="CU65" s="481"/>
      <c r="CV65" s="481"/>
      <c r="CW65" s="481"/>
      <c r="CX65" s="481"/>
      <c r="CY65" s="481"/>
      <c r="CZ65" s="481"/>
      <c r="DA65" s="481"/>
      <c r="DB65" s="481"/>
      <c r="DC65" s="481"/>
      <c r="DD65" s="481"/>
      <c r="DE65" s="996"/>
      <c r="DF65" s="996"/>
      <c r="DG65" s="996"/>
      <c r="DH65" s="996"/>
      <c r="DI65" s="481"/>
      <c r="DJ65" s="481"/>
      <c r="DK65" s="996"/>
      <c r="DL65" s="996"/>
      <c r="DM65" s="996"/>
      <c r="DN65" s="996"/>
      <c r="DO65" s="996"/>
      <c r="DP65" s="481"/>
      <c r="DQ65" s="481"/>
      <c r="DR65" s="996"/>
      <c r="DS65" s="996"/>
      <c r="DT65" s="996"/>
      <c r="DU65" s="996"/>
      <c r="DV65" s="996"/>
      <c r="DW65" s="481"/>
      <c r="DX65" s="481"/>
      <c r="DY65" s="996"/>
      <c r="DZ65" s="481"/>
      <c r="EA65" s="481"/>
      <c r="EB65" s="481"/>
      <c r="EC65" s="481"/>
      <c r="ED65" s="481"/>
      <c r="EE65" s="481"/>
      <c r="EF65" s="481"/>
      <c r="EG65" s="481"/>
      <c r="EH65" s="481"/>
      <c r="EI65" s="939"/>
      <c r="EJ65" s="939"/>
      <c r="EK65" s="939"/>
      <c r="EL65" s="939"/>
      <c r="EM65" s="939"/>
      <c r="EN65" s="939"/>
      <c r="EO65" s="939"/>
      <c r="EP65" s="939"/>
      <c r="EQ65" s="939"/>
      <c r="ER65" s="939"/>
      <c r="ES65" s="939"/>
      <c r="ET65" s="939"/>
      <c r="EU65" s="939"/>
      <c r="EV65" s="939"/>
      <c r="EW65" s="939"/>
      <c r="EX65" s="939"/>
      <c r="EY65" s="939"/>
      <c r="EZ65" s="939"/>
      <c r="FA65" s="939"/>
      <c r="FB65" s="939"/>
      <c r="FC65" s="939"/>
      <c r="FD65" s="939"/>
      <c r="FE65" s="939"/>
      <c r="FF65" s="939"/>
      <c r="FG65" s="939"/>
      <c r="FH65" s="939"/>
      <c r="FI65" s="939"/>
      <c r="FJ65" s="939"/>
      <c r="FK65" s="939"/>
      <c r="FL65" s="939"/>
      <c r="FM65" s="481"/>
      <c r="FN65" s="939"/>
      <c r="FO65" s="939"/>
      <c r="FP65" s="939"/>
      <c r="FQ65" s="939"/>
      <c r="FR65" s="939"/>
      <c r="FS65" s="939"/>
      <c r="FT65" s="939"/>
      <c r="FU65" s="939"/>
      <c r="FV65" s="939"/>
      <c r="FW65" s="939"/>
      <c r="FX65" s="939"/>
      <c r="FY65" s="939"/>
      <c r="FZ65" s="939"/>
      <c r="GA65" s="939"/>
      <c r="GB65" s="939"/>
      <c r="GC65" s="939"/>
      <c r="GD65" s="939"/>
      <c r="GE65" s="939"/>
      <c r="GF65" s="939"/>
      <c r="GG65" s="939"/>
      <c r="GH65" s="939"/>
      <c r="GI65" s="939"/>
      <c r="GJ65" s="939"/>
      <c r="GK65" s="939"/>
      <c r="GL65" s="939"/>
      <c r="GM65" s="939"/>
      <c r="GN65" s="939"/>
      <c r="GO65" s="939"/>
      <c r="GP65" s="939"/>
      <c r="GQ65" s="939"/>
      <c r="GR65" s="939"/>
      <c r="GS65" s="939"/>
      <c r="GT65" s="961"/>
      <c r="GU65" s="961"/>
      <c r="GV65" s="961"/>
      <c r="GW65" s="961"/>
      <c r="GX65" s="961"/>
      <c r="GY65" s="961"/>
      <c r="GZ65" s="961"/>
      <c r="HA65" s="961"/>
      <c r="HB65" s="961"/>
      <c r="HC65" s="961"/>
      <c r="HD65" s="961"/>
      <c r="HE65" s="961"/>
      <c r="HF65" s="961"/>
      <c r="HG65" s="961"/>
      <c r="HH65" s="961"/>
      <c r="HI65" s="961"/>
      <c r="HJ65" s="961"/>
      <c r="HK65" s="961"/>
      <c r="HL65" s="961"/>
      <c r="HM65" s="961"/>
      <c r="HN65" s="961"/>
      <c r="HO65" s="961"/>
      <c r="HP65" s="961"/>
      <c r="HQ65" s="961"/>
      <c r="HR65" s="961"/>
      <c r="HS65" s="961"/>
      <c r="HT65" s="961"/>
      <c r="HU65" s="961"/>
      <c r="HV65" s="961"/>
      <c r="HW65" s="961"/>
      <c r="HX65" s="1027"/>
      <c r="HY65" s="1028"/>
      <c r="HZ65" s="964"/>
      <c r="IA65" s="964"/>
      <c r="IB65" s="964"/>
      <c r="IC65" s="964"/>
      <c r="ID65" s="964"/>
      <c r="IE65" s="965"/>
    </row>
    <row r="66" ht="24.0" customHeight="1" outlineLevel="1">
      <c r="A66" s="1003"/>
      <c r="B66" s="1004"/>
      <c r="C66" s="1004"/>
      <c r="D66" s="1004"/>
      <c r="E66" s="1004"/>
      <c r="F66" s="1004"/>
      <c r="G66" s="1004"/>
      <c r="H66" s="1004"/>
      <c r="I66" s="1004"/>
      <c r="J66" s="1004"/>
      <c r="K66" s="1004"/>
      <c r="L66" s="1004"/>
      <c r="M66" s="1004"/>
      <c r="N66" s="1004"/>
      <c r="O66" s="1004"/>
      <c r="P66" s="1004"/>
      <c r="Q66" s="1004"/>
      <c r="R66" s="1004"/>
      <c r="S66" s="1004"/>
      <c r="T66" s="1004"/>
      <c r="U66" s="1005"/>
      <c r="V66" s="1005"/>
      <c r="W66" s="1006"/>
      <c r="X66" s="1007"/>
      <c r="Y66" s="1007"/>
      <c r="Z66" s="1007"/>
      <c r="AA66" s="1008"/>
      <c r="AB66" s="1009"/>
      <c r="AC66" s="1009"/>
      <c r="AD66" s="1010"/>
      <c r="AE66" s="1057"/>
      <c r="AF66" s="1058"/>
      <c r="AG66" s="1012"/>
      <c r="AH66" s="1012"/>
      <c r="AI66" s="1013"/>
      <c r="AJ66" s="1013"/>
      <c r="AK66" s="1014"/>
      <c r="AL66" s="999" t="s">
        <v>2868</v>
      </c>
      <c r="AM66" s="999" t="s">
        <v>2869</v>
      </c>
      <c r="AN66" s="712"/>
      <c r="AO66" s="712"/>
      <c r="AP66" s="712"/>
      <c r="AQ66" s="712"/>
      <c r="AR66" s="481"/>
      <c r="AS66" s="481"/>
      <c r="AT66" s="481"/>
      <c r="AU66" s="481"/>
      <c r="AV66" s="481"/>
      <c r="AW66" s="481"/>
      <c r="AX66" s="481"/>
      <c r="AY66" s="481"/>
      <c r="AZ66" s="481"/>
      <c r="BA66" s="481"/>
      <c r="BB66" s="481"/>
      <c r="BC66" s="481"/>
      <c r="BD66" s="481"/>
      <c r="BE66" s="481"/>
      <c r="BF66" s="481"/>
      <c r="BG66" s="481"/>
      <c r="BH66" s="481"/>
      <c r="BI66" s="481"/>
      <c r="BJ66" s="481"/>
      <c r="BK66" s="481"/>
      <c r="BL66" s="481"/>
      <c r="BM66" s="481"/>
      <c r="BN66" s="481"/>
      <c r="BO66" s="481"/>
      <c r="BP66" s="481"/>
      <c r="BQ66" s="481"/>
      <c r="BR66" s="481"/>
      <c r="BS66" s="481"/>
      <c r="BT66" s="481"/>
      <c r="BU66" s="481"/>
      <c r="BV66" s="481"/>
      <c r="BW66" s="481"/>
      <c r="BX66" s="481"/>
      <c r="BY66" s="481"/>
      <c r="BZ66" s="481"/>
      <c r="CA66" s="481"/>
      <c r="CB66" s="481"/>
      <c r="CC66" s="481"/>
      <c r="CD66" s="481"/>
      <c r="CE66" s="481"/>
      <c r="CF66" s="481"/>
      <c r="CG66" s="481"/>
      <c r="CH66" s="481"/>
      <c r="CI66" s="481"/>
      <c r="CJ66" s="481"/>
      <c r="CK66" s="481"/>
      <c r="CL66" s="481"/>
      <c r="CM66" s="481"/>
      <c r="CN66" s="481"/>
      <c r="CO66" s="481"/>
      <c r="CP66" s="481"/>
      <c r="CQ66" s="481"/>
      <c r="CR66" s="481"/>
      <c r="CS66" s="481"/>
      <c r="CT66" s="481"/>
      <c r="CU66" s="481"/>
      <c r="CV66" s="481"/>
      <c r="CW66" s="481"/>
      <c r="CX66" s="481"/>
      <c r="CY66" s="481"/>
      <c r="CZ66" s="481"/>
      <c r="DA66" s="481"/>
      <c r="DB66" s="481"/>
      <c r="DC66" s="481"/>
      <c r="DD66" s="481"/>
      <c r="DE66" s="1000"/>
      <c r="DF66" s="1000"/>
      <c r="DG66" s="1000"/>
      <c r="DH66" s="1000"/>
      <c r="DI66" s="481"/>
      <c r="DJ66" s="481"/>
      <c r="DK66" s="1000"/>
      <c r="DL66" s="1000"/>
      <c r="DM66" s="1000"/>
      <c r="DN66" s="1000"/>
      <c r="DO66" s="1000"/>
      <c r="DP66" s="481"/>
      <c r="DQ66" s="481"/>
      <c r="DR66" s="1000"/>
      <c r="DS66" s="1000"/>
      <c r="DT66" s="1000"/>
      <c r="DU66" s="1000"/>
      <c r="DV66" s="1000"/>
      <c r="DW66" s="481"/>
      <c r="DX66" s="481"/>
      <c r="DY66" s="1000"/>
      <c r="DZ66" s="481"/>
      <c r="EA66" s="481"/>
      <c r="EB66" s="481"/>
      <c r="EC66" s="481"/>
      <c r="ED66" s="481"/>
      <c r="EE66" s="481"/>
      <c r="EF66" s="481"/>
      <c r="EG66" s="481"/>
      <c r="EH66" s="481"/>
      <c r="EI66" s="939"/>
      <c r="EJ66" s="939"/>
      <c r="EK66" s="939"/>
      <c r="EL66" s="939"/>
      <c r="EM66" s="939"/>
      <c r="EN66" s="939"/>
      <c r="EO66" s="939"/>
      <c r="EP66" s="939"/>
      <c r="EQ66" s="939"/>
      <c r="ER66" s="939"/>
      <c r="ES66" s="939"/>
      <c r="ET66" s="939"/>
      <c r="EU66" s="939"/>
      <c r="EV66" s="939"/>
      <c r="EW66" s="939"/>
      <c r="EX66" s="939"/>
      <c r="EY66" s="939"/>
      <c r="EZ66" s="939"/>
      <c r="FA66" s="939"/>
      <c r="FB66" s="939"/>
      <c r="FC66" s="939"/>
      <c r="FD66" s="939"/>
      <c r="FE66" s="939"/>
      <c r="FF66" s="939"/>
      <c r="FG66" s="939"/>
      <c r="FH66" s="939"/>
      <c r="FI66" s="939"/>
      <c r="FJ66" s="939"/>
      <c r="FK66" s="939"/>
      <c r="FL66" s="939"/>
      <c r="FM66" s="481"/>
      <c r="FN66" s="939"/>
      <c r="FO66" s="939"/>
      <c r="FP66" s="939"/>
      <c r="FQ66" s="939"/>
      <c r="FR66" s="939"/>
      <c r="FS66" s="939"/>
      <c r="FT66" s="939"/>
      <c r="FU66" s="939"/>
      <c r="FV66" s="939"/>
      <c r="FW66" s="939"/>
      <c r="FX66" s="939"/>
      <c r="FY66" s="939"/>
      <c r="FZ66" s="939"/>
      <c r="GA66" s="939"/>
      <c r="GB66" s="939"/>
      <c r="GC66" s="939"/>
      <c r="GD66" s="939"/>
      <c r="GE66" s="939"/>
      <c r="GF66" s="939"/>
      <c r="GG66" s="939"/>
      <c r="GH66" s="939"/>
      <c r="GI66" s="939"/>
      <c r="GJ66" s="939"/>
      <c r="GK66" s="939"/>
      <c r="GL66" s="939"/>
      <c r="GM66" s="939"/>
      <c r="GN66" s="939"/>
      <c r="GO66" s="939"/>
      <c r="GP66" s="939"/>
      <c r="GQ66" s="939"/>
      <c r="GR66" s="939"/>
      <c r="GS66" s="939"/>
      <c r="GT66" s="961"/>
      <c r="GU66" s="961"/>
      <c r="GV66" s="961"/>
      <c r="GW66" s="961"/>
      <c r="GX66" s="961"/>
      <c r="GY66" s="961"/>
      <c r="GZ66" s="961"/>
      <c r="HA66" s="961"/>
      <c r="HB66" s="961"/>
      <c r="HC66" s="961"/>
      <c r="HD66" s="961"/>
      <c r="HE66" s="961"/>
      <c r="HF66" s="961"/>
      <c r="HG66" s="961"/>
      <c r="HH66" s="961"/>
      <c r="HI66" s="961"/>
      <c r="HJ66" s="961"/>
      <c r="HK66" s="961"/>
      <c r="HL66" s="961"/>
      <c r="HM66" s="961"/>
      <c r="HN66" s="961"/>
      <c r="HO66" s="961"/>
      <c r="HP66" s="961"/>
      <c r="HQ66" s="961"/>
      <c r="HR66" s="961"/>
      <c r="HS66" s="961"/>
      <c r="HT66" s="961"/>
      <c r="HU66" s="961"/>
      <c r="HV66" s="961"/>
      <c r="HW66" s="961"/>
      <c r="HX66" s="1042"/>
      <c r="HY66" s="1043"/>
      <c r="HZ66" s="1016"/>
      <c r="IA66" s="1016"/>
      <c r="IB66" s="1016"/>
      <c r="IC66" s="1016"/>
      <c r="ID66" s="1016"/>
      <c r="IE66" s="1017"/>
    </row>
    <row r="67" ht="24.0" customHeight="1">
      <c r="A67" s="916">
        <f>A85+1</f>
        <v>14</v>
      </c>
      <c r="B67" s="1044" t="s">
        <v>45</v>
      </c>
      <c r="C67" s="918" t="s">
        <v>2599</v>
      </c>
      <c r="D67" s="494" t="str">
        <f t="array" ref="D67">INDEX('코드분류표(보조)'!$G$5:$G$72,MATCH(E67,'코드분류표(보조)'!$F$5:$F$72,0))</f>
        <v>CB-212</v>
      </c>
      <c r="E67" s="494" t="s">
        <v>2600</v>
      </c>
      <c r="F67" s="494" t="s">
        <v>2870</v>
      </c>
      <c r="G67" s="494" t="s">
        <v>2871</v>
      </c>
      <c r="H67" s="494" t="s">
        <v>2872</v>
      </c>
      <c r="I67" s="920">
        <v>6463.88</v>
      </c>
      <c r="J67" s="921">
        <f>I67/3.3058</f>
        <v>1955.314901</v>
      </c>
      <c r="K67" s="922" t="s">
        <v>2873</v>
      </c>
      <c r="L67" s="1060"/>
      <c r="M67" s="1060" t="s">
        <v>2874</v>
      </c>
      <c r="N67" s="1060"/>
      <c r="O67" s="1060"/>
      <c r="P67" s="1060"/>
      <c r="Q67" s="1060"/>
      <c r="R67" s="980">
        <v>0.3</v>
      </c>
      <c r="S67" s="980">
        <v>0.3</v>
      </c>
      <c r="T67" s="980">
        <v>0.3</v>
      </c>
      <c r="U67" s="948"/>
      <c r="V67" s="1061" t="s">
        <v>2875</v>
      </c>
      <c r="W67" s="925" t="s">
        <v>2876</v>
      </c>
      <c r="X67" s="926">
        <f>ROUND(X70*60%,0)+1</f>
        <v>18327788</v>
      </c>
      <c r="Y67" s="950"/>
      <c r="Z67" s="950"/>
      <c r="AA67" s="951"/>
      <c r="AB67" s="952"/>
      <c r="AC67" s="952"/>
      <c r="AD67" s="953"/>
      <c r="AE67" s="1023"/>
      <c r="AF67" s="1019" t="s">
        <v>2877</v>
      </c>
      <c r="AG67" s="932">
        <f>SUM(AG69:AG84)</f>
        <v>6000000</v>
      </c>
      <c r="AH67" s="981"/>
      <c r="AI67" s="957"/>
      <c r="AJ67" s="957"/>
      <c r="AK67" s="958"/>
      <c r="AL67" s="1062" t="s">
        <v>2878</v>
      </c>
      <c r="AM67" s="1062" t="s">
        <v>2879</v>
      </c>
      <c r="AN67" s="1063"/>
      <c r="AO67" s="1063"/>
      <c r="AP67" s="1064"/>
      <c r="AQ67" s="985"/>
      <c r="AR67" s="1065"/>
      <c r="AS67" s="1066"/>
      <c r="AT67" s="1066"/>
      <c r="AU67" s="1066"/>
      <c r="AV67" s="1066"/>
      <c r="AW67" s="1066"/>
      <c r="AX67" s="1066"/>
      <c r="AY67" s="1066"/>
      <c r="AZ67" s="1066"/>
      <c r="BA67" s="1066"/>
      <c r="BB67" s="1066"/>
      <c r="BC67" s="1066"/>
      <c r="BD67" s="1066"/>
      <c r="BE67" s="1066"/>
      <c r="BF67" s="1066"/>
      <c r="BG67" s="1066"/>
      <c r="BH67" s="1066"/>
      <c r="BI67" s="1067"/>
      <c r="BJ67" s="1067"/>
      <c r="BK67" s="1066"/>
      <c r="BL67" s="1066"/>
      <c r="BM67" s="1066"/>
      <c r="BN67" s="1066"/>
      <c r="BO67" s="1066"/>
      <c r="BP67" s="1066"/>
      <c r="BQ67" s="1066"/>
      <c r="BR67" s="1066"/>
      <c r="BS67" s="1066"/>
      <c r="BT67" s="1066"/>
      <c r="BU67" s="1066"/>
      <c r="BV67" s="1066"/>
      <c r="BW67" s="1066"/>
      <c r="BX67" s="528"/>
      <c r="BY67" s="528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8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8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8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  <c r="GB67" s="520"/>
      <c r="GC67" s="520"/>
      <c r="GD67" s="520"/>
      <c r="GE67" s="520"/>
      <c r="GF67" s="520"/>
      <c r="GG67" s="520"/>
      <c r="GH67" s="520"/>
      <c r="GI67" s="520"/>
      <c r="GJ67" s="520"/>
      <c r="GK67" s="520"/>
      <c r="GL67" s="520"/>
      <c r="GM67" s="520"/>
      <c r="GN67" s="520"/>
      <c r="GO67" s="520"/>
      <c r="GP67" s="520"/>
      <c r="GQ67" s="520"/>
      <c r="GR67" s="520"/>
      <c r="GS67" s="520"/>
      <c r="GT67" s="961"/>
      <c r="GU67" s="961"/>
      <c r="GV67" s="961"/>
      <c r="GW67" s="961"/>
      <c r="GX67" s="961"/>
      <c r="GY67" s="961"/>
      <c r="GZ67" s="961"/>
      <c r="HA67" s="961"/>
      <c r="HB67" s="961"/>
      <c r="HC67" s="961"/>
      <c r="HD67" s="961"/>
      <c r="HE67" s="961"/>
      <c r="HF67" s="961"/>
      <c r="HG67" s="961"/>
      <c r="HH67" s="961"/>
      <c r="HI67" s="961"/>
      <c r="HJ67" s="961"/>
      <c r="HK67" s="961"/>
      <c r="HL67" s="961"/>
      <c r="HM67" s="961"/>
      <c r="HN67" s="961"/>
      <c r="HO67" s="961"/>
      <c r="HP67" s="961"/>
      <c r="HQ67" s="961"/>
      <c r="HR67" s="961"/>
      <c r="HS67" s="961"/>
      <c r="HT67" s="961"/>
      <c r="HU67" s="961"/>
      <c r="HV67" s="961"/>
      <c r="HW67" s="961"/>
      <c r="HX67" s="1027"/>
      <c r="HY67" s="1068"/>
      <c r="HZ67" s="981"/>
      <c r="IA67" s="981"/>
      <c r="IB67" s="981"/>
      <c r="IC67" s="981"/>
      <c r="ID67" s="981"/>
      <c r="IE67" s="1069"/>
    </row>
    <row r="68" ht="24.0" customHeight="1" outlineLevel="1">
      <c r="A68" s="946"/>
      <c r="B68" s="947"/>
      <c r="C68" s="947"/>
      <c r="D68" s="947"/>
      <c r="E68" s="947"/>
      <c r="F68" s="947"/>
      <c r="G68" s="947"/>
      <c r="H68" s="947"/>
      <c r="I68" s="947"/>
      <c r="J68" s="947"/>
      <c r="K68" s="947"/>
      <c r="L68" s="947"/>
      <c r="M68" s="947"/>
      <c r="N68" s="947"/>
      <c r="O68" s="947"/>
      <c r="P68" s="947"/>
      <c r="Q68" s="947"/>
      <c r="R68" s="947"/>
      <c r="S68" s="947"/>
      <c r="T68" s="947"/>
      <c r="U68" s="948"/>
      <c r="V68" s="989"/>
      <c r="W68" s="949" t="s">
        <v>2880</v>
      </c>
      <c r="X68" s="950">
        <f>ROUND(X70*20%,0)</f>
        <v>6109262</v>
      </c>
      <c r="Y68" s="950"/>
      <c r="Z68" s="950"/>
      <c r="AA68" s="951"/>
      <c r="AB68" s="952"/>
      <c r="AC68" s="952"/>
      <c r="AD68" s="953"/>
      <c r="AE68" s="1023"/>
      <c r="AF68" s="1046"/>
      <c r="AG68" s="981"/>
      <c r="AH68" s="981"/>
      <c r="AI68" s="957"/>
      <c r="AJ68" s="957"/>
      <c r="AK68" s="958"/>
      <c r="AL68" s="1070" t="s">
        <v>2881</v>
      </c>
      <c r="AM68" s="1070" t="s">
        <v>2882</v>
      </c>
      <c r="AN68" s="712"/>
      <c r="AO68" s="712"/>
      <c r="AP68" s="712"/>
      <c r="AQ68" s="712"/>
      <c r="AR68" s="1065"/>
      <c r="AS68" s="1066"/>
      <c r="AT68" s="1066"/>
      <c r="AU68" s="1066"/>
      <c r="AV68" s="1066"/>
      <c r="AW68" s="1066"/>
      <c r="AX68" s="1066"/>
      <c r="AY68" s="1066"/>
      <c r="AZ68" s="1066"/>
      <c r="BA68" s="1066"/>
      <c r="BB68" s="1066"/>
      <c r="BC68" s="1066"/>
      <c r="BD68" s="1066"/>
      <c r="BE68" s="1066"/>
      <c r="BF68" s="1066"/>
      <c r="BG68" s="1066"/>
      <c r="BH68" s="1066"/>
      <c r="BI68" s="1067"/>
      <c r="BJ68" s="1067"/>
      <c r="BK68" s="1066"/>
      <c r="BL68" s="1066"/>
      <c r="BM68" s="1066"/>
      <c r="BN68" s="1066"/>
      <c r="BO68" s="1066"/>
      <c r="BP68" s="1066"/>
      <c r="BQ68" s="1066"/>
      <c r="BR68" s="1066"/>
      <c r="BS68" s="1066"/>
      <c r="BT68" s="1066"/>
      <c r="BU68" s="1066"/>
      <c r="BV68" s="1066"/>
      <c r="BW68" s="1066"/>
      <c r="BX68" s="528"/>
      <c r="BY68" s="528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8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8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8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  <c r="GB68" s="520"/>
      <c r="GC68" s="520"/>
      <c r="GD68" s="520"/>
      <c r="GE68" s="520"/>
      <c r="GF68" s="520"/>
      <c r="GG68" s="520"/>
      <c r="GH68" s="520"/>
      <c r="GI68" s="520"/>
      <c r="GJ68" s="520"/>
      <c r="GK68" s="520"/>
      <c r="GL68" s="520"/>
      <c r="GM68" s="520"/>
      <c r="GN68" s="520"/>
      <c r="GO68" s="520"/>
      <c r="GP68" s="520"/>
      <c r="GQ68" s="520"/>
      <c r="GR68" s="520"/>
      <c r="GS68" s="520"/>
      <c r="GT68" s="1071"/>
      <c r="GU68" s="1071"/>
      <c r="GV68" s="1071"/>
      <c r="GW68" s="1071"/>
      <c r="GX68" s="1071"/>
      <c r="GY68" s="1071"/>
      <c r="GZ68" s="1071"/>
      <c r="HA68" s="1071"/>
      <c r="HB68" s="1071"/>
      <c r="HC68" s="1071"/>
      <c r="HD68" s="1071"/>
      <c r="HE68" s="1071"/>
      <c r="HF68" s="1071"/>
      <c r="HG68" s="1071"/>
      <c r="HH68" s="1071"/>
      <c r="HI68" s="1071"/>
      <c r="HJ68" s="1071"/>
      <c r="HK68" s="1071"/>
      <c r="HL68" s="1071"/>
      <c r="HM68" s="1071"/>
      <c r="HN68" s="1071"/>
      <c r="HO68" s="1071"/>
      <c r="HP68" s="1071"/>
      <c r="HQ68" s="1071"/>
      <c r="HR68" s="1071"/>
      <c r="HS68" s="1071"/>
      <c r="HT68" s="1071"/>
      <c r="HU68" s="1071"/>
      <c r="HV68" s="1071"/>
      <c r="HW68" s="1071"/>
      <c r="HX68" s="1072"/>
      <c r="HY68" s="1068"/>
      <c r="HZ68" s="981"/>
      <c r="IA68" s="981"/>
      <c r="IB68" s="981"/>
      <c r="IC68" s="981"/>
      <c r="ID68" s="981"/>
      <c r="IE68" s="1069"/>
    </row>
    <row r="69" ht="24.0" customHeight="1" outlineLevel="1">
      <c r="A69" s="946"/>
      <c r="B69" s="947"/>
      <c r="C69" s="947"/>
      <c r="D69" s="947"/>
      <c r="E69" s="947"/>
      <c r="F69" s="947"/>
      <c r="G69" s="947"/>
      <c r="H69" s="947"/>
      <c r="I69" s="947"/>
      <c r="J69" s="947"/>
      <c r="K69" s="947"/>
      <c r="L69" s="947"/>
      <c r="M69" s="947"/>
      <c r="N69" s="947"/>
      <c r="O69" s="947"/>
      <c r="P69" s="947"/>
      <c r="Q69" s="947"/>
      <c r="R69" s="947"/>
      <c r="S69" s="947"/>
      <c r="T69" s="947"/>
      <c r="U69" s="948"/>
      <c r="V69" s="989"/>
      <c r="W69" s="949" t="s">
        <v>2883</v>
      </c>
      <c r="X69" s="950">
        <f>ROUND(X70*20%,0)</f>
        <v>6109262</v>
      </c>
      <c r="Y69" s="950"/>
      <c r="Z69" s="950"/>
      <c r="AA69" s="951"/>
      <c r="AB69" s="952"/>
      <c r="AC69" s="952"/>
      <c r="AD69" s="953"/>
      <c r="AE69" s="1023"/>
      <c r="AF69" s="1024"/>
      <c r="AG69" s="950"/>
      <c r="AH69" s="950"/>
      <c r="AI69" s="957"/>
      <c r="AJ69" s="957"/>
      <c r="AK69" s="958"/>
      <c r="AL69" s="935" t="s">
        <v>2884</v>
      </c>
      <c r="AM69" s="935" t="s">
        <v>2885</v>
      </c>
      <c r="AN69" s="936" t="s">
        <v>2886</v>
      </c>
      <c r="AO69" s="936"/>
      <c r="AP69" s="1031"/>
      <c r="AQ69" s="938" t="s">
        <v>2887</v>
      </c>
      <c r="AR69" s="1065"/>
      <c r="AS69" s="1066"/>
      <c r="AT69" s="1066"/>
      <c r="AU69" s="1067"/>
      <c r="AV69" s="1067"/>
      <c r="AW69" s="1067"/>
      <c r="AX69" s="1067"/>
      <c r="AY69" s="1067"/>
      <c r="AZ69" s="1067"/>
      <c r="BA69" s="1067"/>
      <c r="BB69" s="1066"/>
      <c r="BC69" s="1066"/>
      <c r="BD69" s="1066"/>
      <c r="BE69" s="1066"/>
      <c r="BF69" s="1066"/>
      <c r="BG69" s="1066"/>
      <c r="BH69" s="1066"/>
      <c r="BI69" s="1067"/>
      <c r="BJ69" s="1067"/>
      <c r="BK69" s="1066"/>
      <c r="BL69" s="1066"/>
      <c r="BM69" s="1066"/>
      <c r="BN69" s="1066"/>
      <c r="BO69" s="1066"/>
      <c r="BP69" s="1066"/>
      <c r="BQ69" s="1066"/>
      <c r="BR69" s="1066"/>
      <c r="BS69" s="1066"/>
      <c r="BT69" s="1066"/>
      <c r="BU69" s="1066"/>
      <c r="BV69" s="1066"/>
      <c r="BW69" s="1066"/>
      <c r="BX69" s="528"/>
      <c r="BY69" s="528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8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8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1073"/>
      <c r="EU69" s="1073"/>
      <c r="EV69" s="1073"/>
      <c r="EW69" s="1073"/>
      <c r="EX69" s="1073"/>
      <c r="EY69" s="1073"/>
      <c r="EZ69" s="1073"/>
      <c r="FA69" s="1073"/>
      <c r="FB69" s="1073"/>
      <c r="FC69" s="1073"/>
      <c r="FD69" s="1073"/>
      <c r="FE69" s="1074"/>
      <c r="FF69" s="1074"/>
      <c r="FG69" s="520"/>
      <c r="FH69" s="520"/>
      <c r="FI69" s="1074"/>
      <c r="FJ69" s="520"/>
      <c r="FK69" s="520"/>
      <c r="FL69" s="520"/>
      <c r="FM69" s="528"/>
      <c r="FN69" s="520"/>
      <c r="FO69" s="520"/>
      <c r="FP69" s="520"/>
      <c r="FQ69" s="520"/>
      <c r="FR69" s="520"/>
      <c r="FS69" s="520"/>
      <c r="FT69" s="1074"/>
      <c r="FU69" s="520"/>
      <c r="FV69" s="520"/>
      <c r="FW69" s="520"/>
      <c r="FX69" s="520"/>
      <c r="FY69" s="520"/>
      <c r="FZ69" s="520"/>
      <c r="GA69" s="1071"/>
      <c r="GB69" s="520"/>
      <c r="GC69" s="520"/>
      <c r="GD69" s="520"/>
      <c r="GE69" s="520"/>
      <c r="GF69" s="520"/>
      <c r="GG69" s="520"/>
      <c r="GH69" s="520"/>
      <c r="GI69" s="520"/>
      <c r="GJ69" s="520"/>
      <c r="GK69" s="520"/>
      <c r="GL69" s="520"/>
      <c r="GM69" s="520"/>
      <c r="GN69" s="1074"/>
      <c r="GO69" s="1074"/>
      <c r="GP69" s="1074"/>
      <c r="GQ69" s="520"/>
      <c r="GR69" s="520"/>
      <c r="GS69" s="520"/>
      <c r="GT69" s="1075"/>
      <c r="GU69" s="1075"/>
      <c r="GV69" s="1071"/>
      <c r="GW69" s="1075"/>
      <c r="GX69" s="1075"/>
      <c r="GY69" s="1075"/>
      <c r="GZ69" s="1071"/>
      <c r="HA69" s="1075"/>
      <c r="HB69" s="1075"/>
      <c r="HC69" s="1075"/>
      <c r="HD69" s="1071"/>
      <c r="HE69" s="1071"/>
      <c r="HF69" s="1071"/>
      <c r="HG69" s="1071"/>
      <c r="HH69" s="1075"/>
      <c r="HI69" s="1071"/>
      <c r="HJ69" s="1071"/>
      <c r="HK69" s="1071"/>
      <c r="HL69" s="1071"/>
      <c r="HM69" s="1071"/>
      <c r="HN69" s="1071"/>
      <c r="HO69" s="1071"/>
      <c r="HP69" s="1071"/>
      <c r="HQ69" s="1071"/>
      <c r="HR69" s="1071"/>
      <c r="HS69" s="1071"/>
      <c r="HT69" s="1071"/>
      <c r="HU69" s="1071"/>
      <c r="HV69" s="1071"/>
      <c r="HW69" s="1071"/>
      <c r="HX69" s="1072"/>
      <c r="HY69" s="1068"/>
      <c r="HZ69" s="981"/>
      <c r="IA69" s="981"/>
      <c r="IB69" s="981"/>
      <c r="IC69" s="981"/>
      <c r="ID69" s="981"/>
      <c r="IE69" s="1069"/>
    </row>
    <row r="70" ht="24.0" customHeight="1" outlineLevel="1">
      <c r="A70" s="946"/>
      <c r="B70" s="947"/>
      <c r="C70" s="947"/>
      <c r="D70" s="947"/>
      <c r="E70" s="947"/>
      <c r="F70" s="947"/>
      <c r="G70" s="947"/>
      <c r="H70" s="947"/>
      <c r="I70" s="947"/>
      <c r="J70" s="947"/>
      <c r="K70" s="947"/>
      <c r="L70" s="947"/>
      <c r="M70" s="947"/>
      <c r="N70" s="947"/>
      <c r="O70" s="947"/>
      <c r="P70" s="947"/>
      <c r="Q70" s="947"/>
      <c r="R70" s="947"/>
      <c r="S70" s="947"/>
      <c r="T70" s="947"/>
      <c r="U70" s="948"/>
      <c r="V70" s="989"/>
      <c r="W70" s="955" t="s">
        <v>2888</v>
      </c>
      <c r="X70" s="956">
        <v>3.0546312E7</v>
      </c>
      <c r="Y70" s="950"/>
      <c r="Z70" s="950"/>
      <c r="AA70" s="951"/>
      <c r="AB70" s="952"/>
      <c r="AC70" s="952"/>
      <c r="AD70" s="953"/>
      <c r="AE70" s="1023"/>
      <c r="AF70" s="1024"/>
      <c r="AG70" s="950"/>
      <c r="AH70" s="950"/>
      <c r="AI70" s="957"/>
      <c r="AJ70" s="957"/>
      <c r="AK70" s="958"/>
      <c r="AL70" s="959" t="s">
        <v>2889</v>
      </c>
      <c r="AM70" s="959" t="s">
        <v>2890</v>
      </c>
      <c r="AN70" s="712"/>
      <c r="AO70" s="712"/>
      <c r="AP70" s="712"/>
      <c r="AQ70" s="712"/>
      <c r="AR70" s="1065"/>
      <c r="AS70" s="1066"/>
      <c r="AT70" s="1066"/>
      <c r="AU70" s="1067"/>
      <c r="AV70" s="1067"/>
      <c r="AW70" s="1067"/>
      <c r="AX70" s="1067"/>
      <c r="AY70" s="1067"/>
      <c r="AZ70" s="1067"/>
      <c r="BA70" s="1067"/>
      <c r="BB70" s="1066"/>
      <c r="BC70" s="1066"/>
      <c r="BD70" s="1066"/>
      <c r="BE70" s="1066"/>
      <c r="BF70" s="1066"/>
      <c r="BG70" s="1066"/>
      <c r="BH70" s="1066"/>
      <c r="BI70" s="1067"/>
      <c r="BJ70" s="1067"/>
      <c r="BK70" s="1066"/>
      <c r="BL70" s="1066"/>
      <c r="BM70" s="1066"/>
      <c r="BN70" s="1066"/>
      <c r="BO70" s="1066"/>
      <c r="BP70" s="1066"/>
      <c r="BQ70" s="1066"/>
      <c r="BR70" s="1066"/>
      <c r="BS70" s="1066"/>
      <c r="BT70" s="1066"/>
      <c r="BU70" s="1066"/>
      <c r="BV70" s="1066"/>
      <c r="BW70" s="1066"/>
      <c r="BX70" s="528"/>
      <c r="BY70" s="528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8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8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1073"/>
      <c r="EU70" s="1073"/>
      <c r="EV70" s="1073"/>
      <c r="EW70" s="1073"/>
      <c r="EX70" s="1073"/>
      <c r="EY70" s="1073"/>
      <c r="EZ70" s="1073"/>
      <c r="FA70" s="1073"/>
      <c r="FB70" s="1073"/>
      <c r="FC70" s="1073"/>
      <c r="FD70" s="1073"/>
      <c r="FE70" s="1076"/>
      <c r="FF70" s="1076"/>
      <c r="FG70" s="520"/>
      <c r="FH70" s="520"/>
      <c r="FI70" s="1076"/>
      <c r="FJ70" s="520"/>
      <c r="FK70" s="520"/>
      <c r="FL70" s="520"/>
      <c r="FM70" s="528"/>
      <c r="FN70" s="520"/>
      <c r="FO70" s="520"/>
      <c r="FP70" s="520"/>
      <c r="FQ70" s="520"/>
      <c r="FR70" s="520"/>
      <c r="FS70" s="520"/>
      <c r="FT70" s="1076"/>
      <c r="FU70" s="520"/>
      <c r="FV70" s="520"/>
      <c r="FW70" s="520"/>
      <c r="FX70" s="520"/>
      <c r="FY70" s="520"/>
      <c r="FZ70" s="520"/>
      <c r="GA70" s="520"/>
      <c r="GB70" s="520"/>
      <c r="GC70" s="520"/>
      <c r="GD70" s="520"/>
      <c r="GE70" s="520"/>
      <c r="GF70" s="520"/>
      <c r="GG70" s="520"/>
      <c r="GH70" s="520"/>
      <c r="GI70" s="520"/>
      <c r="GJ70" s="520"/>
      <c r="GK70" s="520"/>
      <c r="GL70" s="520"/>
      <c r="GM70" s="520"/>
      <c r="GN70" s="1076"/>
      <c r="GO70" s="1076"/>
      <c r="GP70" s="1076"/>
      <c r="GQ70" s="520"/>
      <c r="GR70" s="520"/>
      <c r="GS70" s="520"/>
      <c r="GT70" s="1076"/>
      <c r="GU70" s="1076"/>
      <c r="GV70" s="1071"/>
      <c r="GW70" s="1076"/>
      <c r="GX70" s="1076"/>
      <c r="GY70" s="1076"/>
      <c r="GZ70" s="1071"/>
      <c r="HA70" s="1076"/>
      <c r="HB70" s="1076"/>
      <c r="HC70" s="1076"/>
      <c r="HD70" s="1071"/>
      <c r="HE70" s="1071"/>
      <c r="HF70" s="1071"/>
      <c r="HG70" s="1071"/>
      <c r="HH70" s="1071"/>
      <c r="HI70" s="1071"/>
      <c r="HJ70" s="1071"/>
      <c r="HK70" s="1071"/>
      <c r="HL70" s="1071"/>
      <c r="HM70" s="1071"/>
      <c r="HN70" s="1071"/>
      <c r="HO70" s="1071"/>
      <c r="HP70" s="1071"/>
      <c r="HQ70" s="1071"/>
      <c r="HR70" s="1071"/>
      <c r="HS70" s="1071"/>
      <c r="HT70" s="1071"/>
      <c r="HU70" s="1071"/>
      <c r="HV70" s="1071"/>
      <c r="HW70" s="1071"/>
      <c r="HX70" s="1072"/>
      <c r="HY70" s="1068"/>
      <c r="HZ70" s="981"/>
      <c r="IA70" s="981"/>
      <c r="IB70" s="981"/>
      <c r="IC70" s="981"/>
      <c r="ID70" s="981"/>
      <c r="IE70" s="1069"/>
    </row>
    <row r="71" ht="24.0" customHeight="1" outlineLevel="1">
      <c r="A71" s="946"/>
      <c r="B71" s="947"/>
      <c r="C71" s="947"/>
      <c r="D71" s="947"/>
      <c r="E71" s="947"/>
      <c r="F71" s="947"/>
      <c r="G71" s="947"/>
      <c r="H71" s="947"/>
      <c r="I71" s="947"/>
      <c r="J71" s="947"/>
      <c r="K71" s="947"/>
      <c r="L71" s="947"/>
      <c r="M71" s="947"/>
      <c r="N71" s="947"/>
      <c r="O71" s="947"/>
      <c r="P71" s="947"/>
      <c r="Q71" s="947"/>
      <c r="R71" s="947"/>
      <c r="S71" s="947"/>
      <c r="T71" s="947"/>
      <c r="U71" s="948"/>
      <c r="V71" s="989"/>
      <c r="W71" s="955" t="s">
        <v>2891</v>
      </c>
      <c r="X71" s="956">
        <f>X70-AG67</f>
        <v>24546312</v>
      </c>
      <c r="Y71" s="956"/>
      <c r="Z71" s="956"/>
      <c r="AA71" s="951"/>
      <c r="AB71" s="952"/>
      <c r="AC71" s="952"/>
      <c r="AD71" s="953"/>
      <c r="AE71" s="1023"/>
      <c r="AF71" s="1029"/>
      <c r="AG71" s="976"/>
      <c r="AH71" s="976"/>
      <c r="AI71" s="957"/>
      <c r="AJ71" s="957"/>
      <c r="AK71" s="958"/>
      <c r="AL71" s="1030" t="s">
        <v>2892</v>
      </c>
      <c r="AM71" s="1030" t="s">
        <v>2893</v>
      </c>
      <c r="AN71" s="936" t="s">
        <v>2894</v>
      </c>
      <c r="AO71" s="936" t="s">
        <v>2895</v>
      </c>
      <c r="AP71" s="937" t="s">
        <v>2896</v>
      </c>
      <c r="AQ71" s="985" t="s">
        <v>2897</v>
      </c>
      <c r="AR71" s="1065"/>
      <c r="AS71" s="1066"/>
      <c r="AT71" s="1066"/>
      <c r="AU71" s="1067"/>
      <c r="AV71" s="1067"/>
      <c r="AW71" s="1067"/>
      <c r="AX71" s="1067"/>
      <c r="AY71" s="1067"/>
      <c r="AZ71" s="1067"/>
      <c r="BA71" s="1067"/>
      <c r="BB71" s="1066"/>
      <c r="BC71" s="1066"/>
      <c r="BD71" s="1066"/>
      <c r="BE71" s="1066"/>
      <c r="BF71" s="1066"/>
      <c r="BG71" s="1066"/>
      <c r="BH71" s="1066"/>
      <c r="BI71" s="1067"/>
      <c r="BJ71" s="1067"/>
      <c r="BK71" s="1066"/>
      <c r="BL71" s="1066"/>
      <c r="BM71" s="1066"/>
      <c r="BN71" s="1066"/>
      <c r="BO71" s="1066"/>
      <c r="BP71" s="1067"/>
      <c r="BQ71" s="1067"/>
      <c r="BR71" s="1066"/>
      <c r="BS71" s="1066"/>
      <c r="BT71" s="1066"/>
      <c r="BU71" s="1066"/>
      <c r="BV71" s="1066"/>
      <c r="BW71" s="1066"/>
      <c r="BX71" s="528"/>
      <c r="BY71" s="528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1077"/>
      <c r="CX71" s="1077"/>
      <c r="CY71" s="1073"/>
      <c r="CZ71" s="520"/>
      <c r="DA71" s="520"/>
      <c r="DB71" s="528"/>
      <c r="DC71" s="520"/>
      <c r="DD71" s="520"/>
      <c r="DE71" s="1073"/>
      <c r="DF71" s="1073"/>
      <c r="DG71" s="1073"/>
      <c r="DH71" s="1073"/>
      <c r="DI71" s="520"/>
      <c r="DJ71" s="520"/>
      <c r="DK71" s="1073"/>
      <c r="DL71" s="1073"/>
      <c r="DM71" s="1073"/>
      <c r="DN71" s="1073"/>
      <c r="DO71" s="1073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8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1073"/>
      <c r="EU71" s="1073"/>
      <c r="EV71" s="1073"/>
      <c r="EW71" s="1073"/>
      <c r="EX71" s="1073"/>
      <c r="EY71" s="1073"/>
      <c r="EZ71" s="1073"/>
      <c r="FA71" s="1073"/>
      <c r="FB71" s="1073"/>
      <c r="FC71" s="1073"/>
      <c r="FD71" s="1073"/>
      <c r="FE71" s="1073"/>
      <c r="FF71" s="1073"/>
      <c r="FG71" s="520"/>
      <c r="FH71" s="520"/>
      <c r="FI71" s="520"/>
      <c r="FJ71" s="520"/>
      <c r="FK71" s="520"/>
      <c r="FL71" s="520"/>
      <c r="FM71" s="528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1071"/>
      <c r="GU71" s="1071"/>
      <c r="GV71" s="1071"/>
      <c r="GW71" s="1071"/>
      <c r="GX71" s="1071"/>
      <c r="GY71" s="1071"/>
      <c r="GZ71" s="1071"/>
      <c r="HA71" s="1071"/>
      <c r="HB71" s="1071"/>
      <c r="HC71" s="1071"/>
      <c r="HD71" s="1071"/>
      <c r="HE71" s="1071"/>
      <c r="HF71" s="1071"/>
      <c r="HG71" s="1071"/>
      <c r="HH71" s="1071"/>
      <c r="HI71" s="1071"/>
      <c r="HJ71" s="1071"/>
      <c r="HK71" s="1071"/>
      <c r="HL71" s="1071"/>
      <c r="HM71" s="1071"/>
      <c r="HN71" s="1071"/>
      <c r="HO71" s="1071"/>
      <c r="HP71" s="1071"/>
      <c r="HQ71" s="1071"/>
      <c r="HR71" s="1071"/>
      <c r="HS71" s="1071"/>
      <c r="HT71" s="1071"/>
      <c r="HU71" s="1071"/>
      <c r="HV71" s="1071"/>
      <c r="HW71" s="1071"/>
      <c r="HX71" s="1072"/>
      <c r="HY71" s="1068"/>
      <c r="HZ71" s="981"/>
      <c r="IA71" s="981"/>
      <c r="IB71" s="981"/>
      <c r="IC71" s="981"/>
      <c r="ID71" s="981"/>
      <c r="IE71" s="1069"/>
    </row>
    <row r="72" ht="24.0" customHeight="1" outlineLevel="1">
      <c r="A72" s="946"/>
      <c r="B72" s="947"/>
      <c r="C72" s="947"/>
      <c r="D72" s="947"/>
      <c r="E72" s="947"/>
      <c r="F72" s="947"/>
      <c r="G72" s="947"/>
      <c r="H72" s="947"/>
      <c r="I72" s="947"/>
      <c r="J72" s="947"/>
      <c r="K72" s="947"/>
      <c r="L72" s="947"/>
      <c r="M72" s="947"/>
      <c r="N72" s="947"/>
      <c r="O72" s="947"/>
      <c r="P72" s="947"/>
      <c r="Q72" s="947"/>
      <c r="R72" s="947"/>
      <c r="S72" s="947"/>
      <c r="T72" s="947"/>
      <c r="U72" s="948"/>
      <c r="V72" s="948" t="s">
        <v>2898</v>
      </c>
      <c r="W72" s="949" t="s">
        <v>2899</v>
      </c>
      <c r="X72" s="981"/>
      <c r="Y72" s="956"/>
      <c r="Z72" s="956"/>
      <c r="AA72" s="951"/>
      <c r="AB72" s="952"/>
      <c r="AC72" s="952"/>
      <c r="AD72" s="953"/>
      <c r="AE72" s="1023"/>
      <c r="AF72" s="1029"/>
      <c r="AG72" s="976"/>
      <c r="AH72" s="976"/>
      <c r="AI72" s="957"/>
      <c r="AJ72" s="957"/>
      <c r="AK72" s="958"/>
      <c r="AL72" s="1032" t="s">
        <v>2900</v>
      </c>
      <c r="AM72" s="1032" t="s">
        <v>2901</v>
      </c>
      <c r="AN72" s="712"/>
      <c r="AO72" s="712"/>
      <c r="AP72" s="712"/>
      <c r="AQ72" s="712"/>
      <c r="AR72" s="1065"/>
      <c r="AS72" s="1066"/>
      <c r="AT72" s="1066"/>
      <c r="AU72" s="1067"/>
      <c r="AV72" s="1067"/>
      <c r="AW72" s="1067"/>
      <c r="AX72" s="1067"/>
      <c r="AY72" s="1067"/>
      <c r="AZ72" s="1067"/>
      <c r="BA72" s="1067"/>
      <c r="BB72" s="1066"/>
      <c r="BC72" s="1066"/>
      <c r="BD72" s="1066"/>
      <c r="BE72" s="1066"/>
      <c r="BF72" s="1066"/>
      <c r="BG72" s="1066"/>
      <c r="BH72" s="1066"/>
      <c r="BI72" s="1067"/>
      <c r="BJ72" s="1067"/>
      <c r="BK72" s="1066"/>
      <c r="BL72" s="1066"/>
      <c r="BM72" s="1066"/>
      <c r="BN72" s="1066"/>
      <c r="BO72" s="1066"/>
      <c r="BP72" s="1067"/>
      <c r="BQ72" s="1067"/>
      <c r="BR72" s="1066"/>
      <c r="BS72" s="1066"/>
      <c r="BT72" s="1066"/>
      <c r="BU72" s="1066"/>
      <c r="BV72" s="1066"/>
      <c r="BW72" s="1066"/>
      <c r="BX72" s="528"/>
      <c r="BY72" s="528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1078"/>
      <c r="CX72" s="1078"/>
      <c r="CY72" s="520"/>
      <c r="CZ72" s="520"/>
      <c r="DA72" s="520"/>
      <c r="DB72" s="528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8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8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1071"/>
      <c r="GU72" s="1071"/>
      <c r="GV72" s="1071"/>
      <c r="GW72" s="1071"/>
      <c r="GX72" s="1071"/>
      <c r="GY72" s="1071"/>
      <c r="GZ72" s="1071"/>
      <c r="HA72" s="1071"/>
      <c r="HB72" s="1071"/>
      <c r="HC72" s="1071"/>
      <c r="HD72" s="1071"/>
      <c r="HE72" s="1071"/>
      <c r="HF72" s="1071"/>
      <c r="HG72" s="1071"/>
      <c r="HH72" s="1071"/>
      <c r="HI72" s="1071"/>
      <c r="HJ72" s="1071"/>
      <c r="HK72" s="1071"/>
      <c r="HL72" s="1071"/>
      <c r="HM72" s="1071"/>
      <c r="HN72" s="1071"/>
      <c r="HO72" s="1071"/>
      <c r="HP72" s="1071"/>
      <c r="HQ72" s="1071"/>
      <c r="HR72" s="1071"/>
      <c r="HS72" s="1071"/>
      <c r="HT72" s="1071"/>
      <c r="HU72" s="1071"/>
      <c r="HV72" s="1071"/>
      <c r="HW72" s="1071"/>
      <c r="HX72" s="1072"/>
      <c r="HY72" s="1068"/>
      <c r="HZ72" s="981"/>
      <c r="IA72" s="981"/>
      <c r="IB72" s="981"/>
      <c r="IC72" s="981"/>
      <c r="ID72" s="981"/>
      <c r="IE72" s="1069"/>
    </row>
    <row r="73" ht="24.0" customHeight="1" outlineLevel="1">
      <c r="A73" s="946"/>
      <c r="B73" s="947"/>
      <c r="C73" s="947"/>
      <c r="D73" s="947"/>
      <c r="E73" s="947"/>
      <c r="F73" s="947"/>
      <c r="G73" s="947"/>
      <c r="H73" s="947"/>
      <c r="I73" s="947"/>
      <c r="J73" s="947"/>
      <c r="K73" s="947"/>
      <c r="L73" s="947"/>
      <c r="M73" s="947"/>
      <c r="N73" s="947"/>
      <c r="O73" s="947"/>
      <c r="P73" s="947"/>
      <c r="Q73" s="947"/>
      <c r="R73" s="947"/>
      <c r="S73" s="947"/>
      <c r="T73" s="947"/>
      <c r="U73" s="948"/>
      <c r="V73" s="948"/>
      <c r="W73" s="949" t="s">
        <v>2902</v>
      </c>
      <c r="X73" s="956">
        <f>X70-X77</f>
        <v>30546312</v>
      </c>
      <c r="Y73" s="956"/>
      <c r="Z73" s="956"/>
      <c r="AA73" s="951"/>
      <c r="AB73" s="952"/>
      <c r="AC73" s="952"/>
      <c r="AD73" s="953"/>
      <c r="AE73" s="1023"/>
      <c r="AF73" s="1029"/>
      <c r="AG73" s="976"/>
      <c r="AH73" s="976"/>
      <c r="AI73" s="957"/>
      <c r="AJ73" s="957"/>
      <c r="AK73" s="958"/>
      <c r="AL73" s="966" t="s">
        <v>2903</v>
      </c>
      <c r="AM73" s="966" t="s">
        <v>2904</v>
      </c>
      <c r="AN73" s="978" t="s">
        <v>2782</v>
      </c>
      <c r="AO73" s="936"/>
      <c r="AP73" s="937" t="s">
        <v>2905</v>
      </c>
      <c r="AQ73" s="938" t="s">
        <v>2887</v>
      </c>
      <c r="AR73" s="1065"/>
      <c r="AS73" s="1066"/>
      <c r="AT73" s="1066"/>
      <c r="AU73" s="1067"/>
      <c r="AV73" s="1067"/>
      <c r="AW73" s="1067"/>
      <c r="AX73" s="1067"/>
      <c r="AY73" s="1067"/>
      <c r="AZ73" s="1067"/>
      <c r="BA73" s="1067"/>
      <c r="BB73" s="1066"/>
      <c r="BC73" s="1066"/>
      <c r="BD73" s="1066"/>
      <c r="BE73" s="1066"/>
      <c r="BF73" s="1066"/>
      <c r="BG73" s="1066"/>
      <c r="BH73" s="1066"/>
      <c r="BI73" s="1067"/>
      <c r="BJ73" s="1067"/>
      <c r="BK73" s="1066"/>
      <c r="BL73" s="1066"/>
      <c r="BM73" s="1066"/>
      <c r="BN73" s="1066"/>
      <c r="BO73" s="1066"/>
      <c r="BP73" s="1067"/>
      <c r="BQ73" s="1067"/>
      <c r="BR73" s="1067"/>
      <c r="BS73" s="1067"/>
      <c r="BT73" s="1067"/>
      <c r="BU73" s="1067"/>
      <c r="BV73" s="1067"/>
      <c r="BW73" s="1066"/>
      <c r="BX73" s="528"/>
      <c r="BY73" s="528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8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8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8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1071"/>
      <c r="GU73" s="1071"/>
      <c r="GV73" s="1071"/>
      <c r="GW73" s="1071"/>
      <c r="GX73" s="1071"/>
      <c r="GY73" s="1071"/>
      <c r="GZ73" s="1071"/>
      <c r="HA73" s="1071"/>
      <c r="HB73" s="1071"/>
      <c r="HC73" s="1071"/>
      <c r="HD73" s="1071"/>
      <c r="HE73" s="1071"/>
      <c r="HF73" s="1071"/>
      <c r="HG73" s="1071"/>
      <c r="HH73" s="971"/>
      <c r="HI73" s="1071"/>
      <c r="HJ73" s="1071"/>
      <c r="HK73" s="1071"/>
      <c r="HL73" s="1071"/>
      <c r="HM73" s="1071"/>
      <c r="HN73" s="1071"/>
      <c r="HO73" s="1071"/>
      <c r="HP73" s="1071"/>
      <c r="HQ73" s="1071"/>
      <c r="HR73" s="1071"/>
      <c r="HS73" s="1071"/>
      <c r="HT73" s="1071"/>
      <c r="HU73" s="1071"/>
      <c r="HV73" s="1071"/>
      <c r="HW73" s="1071"/>
      <c r="HX73" s="1072"/>
      <c r="HY73" s="1068"/>
      <c r="HZ73" s="981"/>
      <c r="IA73" s="981"/>
      <c r="IB73" s="981"/>
      <c r="IC73" s="981"/>
      <c r="ID73" s="981"/>
      <c r="IE73" s="1069"/>
    </row>
    <row r="74" ht="24.0" customHeight="1" outlineLevel="1">
      <c r="A74" s="946"/>
      <c r="B74" s="947"/>
      <c r="C74" s="947"/>
      <c r="D74" s="947"/>
      <c r="E74" s="947"/>
      <c r="F74" s="947"/>
      <c r="G74" s="947"/>
      <c r="H74" s="947"/>
      <c r="I74" s="947"/>
      <c r="J74" s="947"/>
      <c r="K74" s="947"/>
      <c r="L74" s="947"/>
      <c r="M74" s="947"/>
      <c r="N74" s="947"/>
      <c r="O74" s="947"/>
      <c r="P74" s="947"/>
      <c r="Q74" s="947"/>
      <c r="R74" s="947"/>
      <c r="S74" s="947"/>
      <c r="T74" s="947"/>
      <c r="U74" s="948"/>
      <c r="V74" s="948"/>
      <c r="W74" s="955"/>
      <c r="X74" s="956"/>
      <c r="Y74" s="956"/>
      <c r="Z74" s="956"/>
      <c r="AA74" s="951"/>
      <c r="AB74" s="952"/>
      <c r="AC74" s="952"/>
      <c r="AD74" s="953"/>
      <c r="AE74" s="1023"/>
      <c r="AF74" s="1029"/>
      <c r="AG74" s="976"/>
      <c r="AH74" s="976"/>
      <c r="AI74" s="957"/>
      <c r="AJ74" s="957"/>
      <c r="AK74" s="958"/>
      <c r="AL74" s="974" t="s">
        <v>2906</v>
      </c>
      <c r="AM74" s="974" t="s">
        <v>2907</v>
      </c>
      <c r="AN74" s="712"/>
      <c r="AO74" s="712"/>
      <c r="AP74" s="712"/>
      <c r="AQ74" s="712"/>
      <c r="AR74" s="1065"/>
      <c r="AS74" s="1066"/>
      <c r="AT74" s="1066"/>
      <c r="AU74" s="1067"/>
      <c r="AV74" s="1067"/>
      <c r="AW74" s="1067"/>
      <c r="AX74" s="1067"/>
      <c r="AY74" s="1067"/>
      <c r="AZ74" s="1067"/>
      <c r="BA74" s="1067"/>
      <c r="BB74" s="1066"/>
      <c r="BC74" s="1066"/>
      <c r="BD74" s="1066"/>
      <c r="BE74" s="1066"/>
      <c r="BF74" s="1066"/>
      <c r="BG74" s="1066"/>
      <c r="BH74" s="1066"/>
      <c r="BI74" s="1067"/>
      <c r="BJ74" s="1067"/>
      <c r="BK74" s="1066"/>
      <c r="BL74" s="1066"/>
      <c r="BM74" s="1066"/>
      <c r="BN74" s="1066"/>
      <c r="BO74" s="1066"/>
      <c r="BP74" s="1067"/>
      <c r="BQ74" s="1067"/>
      <c r="BR74" s="1067"/>
      <c r="BS74" s="1067"/>
      <c r="BT74" s="1067"/>
      <c r="BU74" s="1067"/>
      <c r="BV74" s="1067"/>
      <c r="BW74" s="1066"/>
      <c r="BX74" s="528"/>
      <c r="BY74" s="528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8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8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8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1071"/>
      <c r="GU74" s="1071"/>
      <c r="GV74" s="1071"/>
      <c r="GW74" s="1071"/>
      <c r="GX74" s="1071"/>
      <c r="GY74" s="1071"/>
      <c r="GZ74" s="1071"/>
      <c r="HA74" s="1071"/>
      <c r="HB74" s="1071"/>
      <c r="HC74" s="1071"/>
      <c r="HD74" s="1071"/>
      <c r="HE74" s="1071"/>
      <c r="HF74" s="1071"/>
      <c r="HG74" s="1071"/>
      <c r="HH74" s="1071"/>
      <c r="HI74" s="1071"/>
      <c r="HJ74" s="1071"/>
      <c r="HK74" s="1071"/>
      <c r="HL74" s="1071"/>
      <c r="HM74" s="1071"/>
      <c r="HN74" s="1071"/>
      <c r="HO74" s="1071"/>
      <c r="HP74" s="1071"/>
      <c r="HQ74" s="1071"/>
      <c r="HR74" s="1071"/>
      <c r="HS74" s="1071"/>
      <c r="HT74" s="1071"/>
      <c r="HU74" s="1071"/>
      <c r="HV74" s="1071"/>
      <c r="HW74" s="1071"/>
      <c r="HX74" s="1072"/>
      <c r="HY74" s="1068"/>
      <c r="HZ74" s="981"/>
      <c r="IA74" s="981"/>
      <c r="IB74" s="981"/>
      <c r="IC74" s="981"/>
      <c r="ID74" s="981"/>
      <c r="IE74" s="1069"/>
    </row>
    <row r="75" ht="24.0" customHeight="1" outlineLevel="1">
      <c r="A75" s="946"/>
      <c r="B75" s="947"/>
      <c r="C75" s="947"/>
      <c r="D75" s="947"/>
      <c r="E75" s="947"/>
      <c r="F75" s="947"/>
      <c r="G75" s="947"/>
      <c r="H75" s="947"/>
      <c r="I75" s="947"/>
      <c r="J75" s="947"/>
      <c r="K75" s="947"/>
      <c r="L75" s="947"/>
      <c r="M75" s="947"/>
      <c r="N75" s="947"/>
      <c r="O75" s="947"/>
      <c r="P75" s="947"/>
      <c r="Q75" s="947"/>
      <c r="R75" s="947"/>
      <c r="S75" s="947"/>
      <c r="T75" s="947"/>
      <c r="U75" s="948"/>
      <c r="V75" s="989"/>
      <c r="W75" s="981"/>
      <c r="X75" s="956"/>
      <c r="Y75" s="956"/>
      <c r="Z75" s="956"/>
      <c r="AA75" s="990"/>
      <c r="AB75" s="991"/>
      <c r="AC75" s="991"/>
      <c r="AD75" s="992"/>
      <c r="AE75" s="1053"/>
      <c r="AF75" s="1024"/>
      <c r="AG75" s="950"/>
      <c r="AH75" s="976"/>
      <c r="AI75" s="957"/>
      <c r="AJ75" s="957"/>
      <c r="AK75" s="958"/>
      <c r="AL75" s="977" t="s">
        <v>2908</v>
      </c>
      <c r="AM75" s="977" t="s">
        <v>2909</v>
      </c>
      <c r="AN75" s="936" t="s">
        <v>2910</v>
      </c>
      <c r="AO75" s="936" t="s">
        <v>2911</v>
      </c>
      <c r="AP75" s="937" t="s">
        <v>2840</v>
      </c>
      <c r="AQ75" s="985" t="s">
        <v>2766</v>
      </c>
      <c r="AR75" s="1065"/>
      <c r="AS75" s="1066"/>
      <c r="AT75" s="1066"/>
      <c r="AU75" s="1067"/>
      <c r="AV75" s="1067"/>
      <c r="AW75" s="1066"/>
      <c r="AX75" s="1066"/>
      <c r="AY75" s="1066"/>
      <c r="AZ75" s="1066"/>
      <c r="BA75" s="1066"/>
      <c r="BB75" s="1066"/>
      <c r="BC75" s="1066"/>
      <c r="BD75" s="1067"/>
      <c r="BE75" s="1067"/>
      <c r="BF75" s="1067"/>
      <c r="BG75" s="1067"/>
      <c r="BH75" s="1067"/>
      <c r="BI75" s="1067"/>
      <c r="BJ75" s="1067"/>
      <c r="BK75" s="1067"/>
      <c r="BL75" s="1067"/>
      <c r="BM75" s="1067"/>
      <c r="BN75" s="1067"/>
      <c r="BO75" s="1067"/>
      <c r="BP75" s="1067"/>
      <c r="BQ75" s="1067"/>
      <c r="BR75" s="1066"/>
      <c r="BS75" s="1066"/>
      <c r="BT75" s="1066"/>
      <c r="BU75" s="1066"/>
      <c r="BV75" s="1066"/>
      <c r="BW75" s="1067"/>
      <c r="BX75" s="528"/>
      <c r="BY75" s="528"/>
      <c r="BZ75" s="520"/>
      <c r="CA75" s="1079"/>
      <c r="CB75" s="1079"/>
      <c r="CC75" s="1079"/>
      <c r="CD75" s="1079"/>
      <c r="CE75" s="1080"/>
      <c r="CF75" s="520"/>
      <c r="CG75" s="520"/>
      <c r="CH75" s="1080"/>
      <c r="CI75" s="1080"/>
      <c r="CJ75" s="1080"/>
      <c r="CK75" s="1080"/>
      <c r="CL75" s="1080"/>
      <c r="CM75" s="520"/>
      <c r="CN75" s="520"/>
      <c r="CO75" s="520"/>
      <c r="CP75" s="520"/>
      <c r="CQ75" s="520"/>
      <c r="CR75" s="1080"/>
      <c r="CS75" s="1080"/>
      <c r="CT75" s="520"/>
      <c r="CU75" s="520"/>
      <c r="CV75" s="1080"/>
      <c r="CW75" s="1080"/>
      <c r="CX75" s="1080"/>
      <c r="CY75" s="1080"/>
      <c r="CZ75" s="1080"/>
      <c r="DA75" s="520"/>
      <c r="DB75" s="528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1080"/>
      <c r="EG75" s="1080"/>
      <c r="EH75" s="528"/>
      <c r="EI75" s="1080"/>
      <c r="EJ75" s="1080"/>
      <c r="EK75" s="1080"/>
      <c r="EL75" s="520"/>
      <c r="EM75" s="520"/>
      <c r="EN75" s="1080"/>
      <c r="EO75" s="1080"/>
      <c r="EP75" s="108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8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1071"/>
      <c r="GU75" s="1071"/>
      <c r="GV75" s="1071"/>
      <c r="GW75" s="1071"/>
      <c r="GX75" s="1071"/>
      <c r="GY75" s="1071"/>
      <c r="GZ75" s="1071"/>
      <c r="HA75" s="1071"/>
      <c r="HB75" s="1071"/>
      <c r="HC75" s="1071"/>
      <c r="HD75" s="1071"/>
      <c r="HE75" s="1071"/>
      <c r="HF75" s="1071"/>
      <c r="HG75" s="1071"/>
      <c r="HH75" s="1071"/>
      <c r="HI75" s="1071"/>
      <c r="HJ75" s="1071"/>
      <c r="HK75" s="1071"/>
      <c r="HL75" s="1071"/>
      <c r="HM75" s="1071"/>
      <c r="HN75" s="1071"/>
      <c r="HO75" s="1071"/>
      <c r="HP75" s="1071"/>
      <c r="HQ75" s="1071"/>
      <c r="HR75" s="1071"/>
      <c r="HS75" s="1071"/>
      <c r="HT75" s="1071"/>
      <c r="HU75" s="1071"/>
      <c r="HV75" s="1071"/>
      <c r="HW75" s="1071"/>
      <c r="HX75" s="1072"/>
      <c r="HY75" s="1068"/>
      <c r="HZ75" s="981"/>
      <c r="IA75" s="981"/>
      <c r="IB75" s="981"/>
      <c r="IC75" s="981"/>
      <c r="ID75" s="981"/>
      <c r="IE75" s="1069"/>
    </row>
    <row r="76" ht="24.0" customHeight="1" outlineLevel="1">
      <c r="A76" s="946"/>
      <c r="B76" s="947"/>
      <c r="C76" s="947"/>
      <c r="D76" s="947"/>
      <c r="E76" s="947"/>
      <c r="F76" s="947"/>
      <c r="G76" s="947"/>
      <c r="H76" s="947"/>
      <c r="I76" s="947"/>
      <c r="J76" s="947"/>
      <c r="K76" s="947"/>
      <c r="L76" s="947"/>
      <c r="M76" s="947"/>
      <c r="N76" s="947"/>
      <c r="O76" s="947"/>
      <c r="P76" s="947"/>
      <c r="Q76" s="947"/>
      <c r="R76" s="947"/>
      <c r="S76" s="947"/>
      <c r="T76" s="947"/>
      <c r="U76" s="948"/>
      <c r="V76" s="989"/>
      <c r="W76" s="949"/>
      <c r="X76" s="956"/>
      <c r="Y76" s="956"/>
      <c r="Z76" s="956"/>
      <c r="AA76" s="990"/>
      <c r="AB76" s="991"/>
      <c r="AC76" s="991"/>
      <c r="AD76" s="992"/>
      <c r="AE76" s="1053"/>
      <c r="AF76" s="1024"/>
      <c r="AG76" s="950"/>
      <c r="AH76" s="976"/>
      <c r="AI76" s="957"/>
      <c r="AJ76" s="957"/>
      <c r="AK76" s="958"/>
      <c r="AL76" s="982" t="s">
        <v>2912</v>
      </c>
      <c r="AM76" s="982" t="s">
        <v>2913</v>
      </c>
      <c r="AN76" s="712"/>
      <c r="AO76" s="712"/>
      <c r="AP76" s="712"/>
      <c r="AQ76" s="712"/>
      <c r="AR76" s="1065"/>
      <c r="AS76" s="1066"/>
      <c r="AT76" s="1066"/>
      <c r="AU76" s="1067"/>
      <c r="AV76" s="1067"/>
      <c r="AW76" s="1066"/>
      <c r="AX76" s="1066"/>
      <c r="AY76" s="1066"/>
      <c r="AZ76" s="1066"/>
      <c r="BA76" s="1066"/>
      <c r="BB76" s="1066"/>
      <c r="BC76" s="1066"/>
      <c r="BD76" s="1067"/>
      <c r="BE76" s="1067"/>
      <c r="BF76" s="1067"/>
      <c r="BG76" s="1067"/>
      <c r="BH76" s="1067"/>
      <c r="BI76" s="1067"/>
      <c r="BJ76" s="1067"/>
      <c r="BK76" s="1067"/>
      <c r="BL76" s="1067"/>
      <c r="BM76" s="1067"/>
      <c r="BN76" s="1067"/>
      <c r="BO76" s="1067"/>
      <c r="BP76" s="1067"/>
      <c r="BQ76" s="1067"/>
      <c r="BR76" s="1066"/>
      <c r="BS76" s="1066"/>
      <c r="BT76" s="1066"/>
      <c r="BU76" s="1066"/>
      <c r="BV76" s="1066"/>
      <c r="BW76" s="1067"/>
      <c r="BX76" s="528"/>
      <c r="BY76" s="528"/>
      <c r="BZ76" s="520"/>
      <c r="CA76" s="1081"/>
      <c r="CB76" s="1081"/>
      <c r="CC76" s="1081"/>
      <c r="CD76" s="1081"/>
      <c r="CE76" s="1082"/>
      <c r="CF76" s="520"/>
      <c r="CG76" s="520"/>
      <c r="CH76" s="1082"/>
      <c r="CI76" s="1082"/>
      <c r="CJ76" s="1082"/>
      <c r="CK76" s="1082"/>
      <c r="CL76" s="1082"/>
      <c r="CM76" s="520"/>
      <c r="CN76" s="520"/>
      <c r="CO76" s="520"/>
      <c r="CP76" s="520"/>
      <c r="CQ76" s="520"/>
      <c r="CR76" s="1082"/>
      <c r="CS76" s="1082"/>
      <c r="CT76" s="520"/>
      <c r="CU76" s="520"/>
      <c r="CV76" s="1082"/>
      <c r="CW76" s="1082"/>
      <c r="CX76" s="1082"/>
      <c r="CY76" s="1082"/>
      <c r="CZ76" s="1082"/>
      <c r="DA76" s="520"/>
      <c r="DB76" s="528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1082"/>
      <c r="EG76" s="520"/>
      <c r="EH76" s="528"/>
      <c r="EI76" s="1082"/>
      <c r="EJ76" s="1082"/>
      <c r="EK76" s="1082"/>
      <c r="EL76" s="520"/>
      <c r="EM76" s="520"/>
      <c r="EN76" s="1082"/>
      <c r="EO76" s="1082"/>
      <c r="EP76" s="1082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8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1071"/>
      <c r="GU76" s="1071"/>
      <c r="GV76" s="1071"/>
      <c r="GW76" s="1071"/>
      <c r="GX76" s="1071"/>
      <c r="GY76" s="1071"/>
      <c r="GZ76" s="1071"/>
      <c r="HA76" s="1071"/>
      <c r="HB76" s="1071"/>
      <c r="HC76" s="1071"/>
      <c r="HD76" s="1071"/>
      <c r="HE76" s="1071"/>
      <c r="HF76" s="1071"/>
      <c r="HG76" s="1071"/>
      <c r="HH76" s="1071"/>
      <c r="HI76" s="1071"/>
      <c r="HJ76" s="1071"/>
      <c r="HK76" s="1071"/>
      <c r="HL76" s="1071"/>
      <c r="HM76" s="1071"/>
      <c r="HN76" s="1071"/>
      <c r="HO76" s="1071"/>
      <c r="HP76" s="1071"/>
      <c r="HQ76" s="1071"/>
      <c r="HR76" s="1071"/>
      <c r="HS76" s="1071"/>
      <c r="HT76" s="1071"/>
      <c r="HU76" s="1071"/>
      <c r="HV76" s="1071"/>
      <c r="HW76" s="1071"/>
      <c r="HX76" s="1072"/>
      <c r="HY76" s="1068"/>
      <c r="HZ76" s="981"/>
      <c r="IA76" s="981"/>
      <c r="IB76" s="981"/>
      <c r="IC76" s="981"/>
      <c r="ID76" s="981"/>
      <c r="IE76" s="1069"/>
    </row>
    <row r="77" ht="24.0" customHeight="1" outlineLevel="1">
      <c r="A77" s="946"/>
      <c r="B77" s="947"/>
      <c r="C77" s="947"/>
      <c r="D77" s="947"/>
      <c r="E77" s="947"/>
      <c r="F77" s="947"/>
      <c r="G77" s="947"/>
      <c r="H77" s="947"/>
      <c r="I77" s="947"/>
      <c r="J77" s="947"/>
      <c r="K77" s="947"/>
      <c r="L77" s="947"/>
      <c r="M77" s="947"/>
      <c r="N77" s="947"/>
      <c r="O77" s="947"/>
      <c r="P77" s="947"/>
      <c r="Q77" s="947"/>
      <c r="R77" s="947"/>
      <c r="S77" s="947"/>
      <c r="T77" s="947"/>
      <c r="U77" s="948"/>
      <c r="V77" s="989"/>
      <c r="W77" s="949"/>
      <c r="X77" s="956"/>
      <c r="Y77" s="956"/>
      <c r="Z77" s="956"/>
      <c r="AA77" s="990"/>
      <c r="AB77" s="1001"/>
      <c r="AC77" s="1001"/>
      <c r="AD77" s="1002"/>
      <c r="AE77" s="1023"/>
      <c r="AF77" s="1024"/>
      <c r="AG77" s="950"/>
      <c r="AH77" s="976"/>
      <c r="AI77" s="957"/>
      <c r="AJ77" s="957"/>
      <c r="AK77" s="958"/>
      <c r="AL77" s="984" t="s">
        <v>2914</v>
      </c>
      <c r="AM77" s="984" t="s">
        <v>2915</v>
      </c>
      <c r="AN77" s="936" t="s">
        <v>2916</v>
      </c>
      <c r="AO77" s="936" t="s">
        <v>2917</v>
      </c>
      <c r="AP77" s="937" t="s">
        <v>2918</v>
      </c>
      <c r="AQ77" s="985" t="s">
        <v>2766</v>
      </c>
      <c r="AR77" s="1065"/>
      <c r="AS77" s="1066"/>
      <c r="AT77" s="1066"/>
      <c r="AU77" s="1067"/>
      <c r="AV77" s="1067"/>
      <c r="AW77" s="1066"/>
      <c r="AX77" s="1066"/>
      <c r="AY77" s="1066"/>
      <c r="AZ77" s="1066"/>
      <c r="BA77" s="1066"/>
      <c r="BB77" s="1066"/>
      <c r="BC77" s="1066"/>
      <c r="BD77" s="1067"/>
      <c r="BE77" s="1067"/>
      <c r="BF77" s="1067"/>
      <c r="BG77" s="1067"/>
      <c r="BH77" s="1067"/>
      <c r="BI77" s="1067"/>
      <c r="BJ77" s="1067"/>
      <c r="BK77" s="1067"/>
      <c r="BL77" s="1067"/>
      <c r="BM77" s="1067"/>
      <c r="BN77" s="1067"/>
      <c r="BO77" s="1067"/>
      <c r="BP77" s="1067"/>
      <c r="BQ77" s="1067"/>
      <c r="BR77" s="1066"/>
      <c r="BS77" s="1066"/>
      <c r="BT77" s="1066"/>
      <c r="BU77" s="1066"/>
      <c r="BV77" s="1083"/>
      <c r="BW77" s="1067"/>
      <c r="BX77" s="1084"/>
      <c r="BY77" s="528"/>
      <c r="BZ77" s="520"/>
      <c r="CA77" s="520"/>
      <c r="CB77" s="1083"/>
      <c r="CC77" s="1083"/>
      <c r="CD77" s="1083"/>
      <c r="CE77" s="1085"/>
      <c r="CF77" s="520"/>
      <c r="CG77" s="520"/>
      <c r="CH77" s="1086"/>
      <c r="CI77" s="1086"/>
      <c r="CJ77" s="1086"/>
      <c r="CK77" s="1086"/>
      <c r="CL77" s="1086"/>
      <c r="CM77" s="520"/>
      <c r="CN77" s="520"/>
      <c r="CO77" s="520"/>
      <c r="CP77" s="520"/>
      <c r="CQ77" s="520"/>
      <c r="CR77" s="1086"/>
      <c r="CS77" s="1086"/>
      <c r="CT77" s="520"/>
      <c r="CU77" s="520"/>
      <c r="CV77" s="1086"/>
      <c r="CW77" s="1086"/>
      <c r="CX77" s="1086"/>
      <c r="CY77" s="1086"/>
      <c r="CZ77" s="1086"/>
      <c r="DA77" s="520"/>
      <c r="DB77" s="528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8"/>
      <c r="EI77" s="520"/>
      <c r="EJ77" s="520"/>
      <c r="EK77" s="520"/>
      <c r="EL77" s="520"/>
      <c r="EM77" s="520"/>
      <c r="EN77" s="1086"/>
      <c r="EO77" s="1086"/>
      <c r="EP77" s="1086"/>
      <c r="EQ77" s="1086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8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1071"/>
      <c r="GU77" s="1071"/>
      <c r="GV77" s="1071"/>
      <c r="GW77" s="1071"/>
      <c r="GX77" s="1071"/>
      <c r="GY77" s="1071"/>
      <c r="GZ77" s="1071"/>
      <c r="HA77" s="1071"/>
      <c r="HB77" s="1071"/>
      <c r="HC77" s="1071"/>
      <c r="HD77" s="1071"/>
      <c r="HE77" s="1071"/>
      <c r="HF77" s="1071"/>
      <c r="HG77" s="1071"/>
      <c r="HH77" s="1071"/>
      <c r="HI77" s="1071"/>
      <c r="HJ77" s="1071"/>
      <c r="HK77" s="1071"/>
      <c r="HL77" s="1071"/>
      <c r="HM77" s="1071"/>
      <c r="HN77" s="1071"/>
      <c r="HO77" s="1071"/>
      <c r="HP77" s="1071"/>
      <c r="HQ77" s="1071"/>
      <c r="HR77" s="1071"/>
      <c r="HS77" s="1071"/>
      <c r="HT77" s="1071"/>
      <c r="HU77" s="1071"/>
      <c r="HV77" s="1071"/>
      <c r="HW77" s="1071"/>
      <c r="HX77" s="1072"/>
      <c r="HY77" s="1068"/>
      <c r="HZ77" s="981"/>
      <c r="IA77" s="981"/>
      <c r="IB77" s="981"/>
      <c r="IC77" s="981"/>
      <c r="ID77" s="981"/>
      <c r="IE77" s="1069"/>
    </row>
    <row r="78" ht="24.0" customHeight="1" outlineLevel="1">
      <c r="A78" s="946"/>
      <c r="B78" s="947"/>
      <c r="C78" s="947"/>
      <c r="D78" s="947"/>
      <c r="E78" s="947"/>
      <c r="F78" s="947"/>
      <c r="G78" s="947"/>
      <c r="H78" s="947"/>
      <c r="I78" s="947"/>
      <c r="J78" s="947"/>
      <c r="K78" s="947"/>
      <c r="L78" s="947"/>
      <c r="M78" s="947"/>
      <c r="N78" s="947"/>
      <c r="O78" s="947"/>
      <c r="P78" s="947"/>
      <c r="Q78" s="947"/>
      <c r="R78" s="947"/>
      <c r="S78" s="947"/>
      <c r="T78" s="947"/>
      <c r="U78" s="948"/>
      <c r="V78" s="989"/>
      <c r="W78" s="949"/>
      <c r="X78" s="956"/>
      <c r="Y78" s="956"/>
      <c r="Z78" s="956"/>
      <c r="AA78" s="990"/>
      <c r="AB78" s="1001"/>
      <c r="AC78" s="1001"/>
      <c r="AD78" s="1002"/>
      <c r="AE78" s="1023"/>
      <c r="AF78" s="1024"/>
      <c r="AG78" s="950"/>
      <c r="AH78" s="976"/>
      <c r="AI78" s="957"/>
      <c r="AJ78" s="957"/>
      <c r="AK78" s="958"/>
      <c r="AL78" s="987" t="s">
        <v>2919</v>
      </c>
      <c r="AM78" s="987" t="s">
        <v>2920</v>
      </c>
      <c r="AN78" s="712"/>
      <c r="AO78" s="712"/>
      <c r="AP78" s="712"/>
      <c r="AQ78" s="712"/>
      <c r="AR78" s="1065"/>
      <c r="AS78" s="1066"/>
      <c r="AT78" s="1066"/>
      <c r="AU78" s="1067"/>
      <c r="AV78" s="1067"/>
      <c r="AW78" s="1066"/>
      <c r="AX78" s="1066"/>
      <c r="AY78" s="1066"/>
      <c r="AZ78" s="1066"/>
      <c r="BA78" s="1066"/>
      <c r="BB78" s="1066"/>
      <c r="BC78" s="1066"/>
      <c r="BD78" s="1067"/>
      <c r="BE78" s="1067"/>
      <c r="BF78" s="1067"/>
      <c r="BG78" s="1067"/>
      <c r="BH78" s="1067"/>
      <c r="BI78" s="1067"/>
      <c r="BJ78" s="1067"/>
      <c r="BK78" s="1067"/>
      <c r="BL78" s="1067"/>
      <c r="BM78" s="1067"/>
      <c r="BN78" s="1067"/>
      <c r="BO78" s="1067"/>
      <c r="BP78" s="1067"/>
      <c r="BQ78" s="1067"/>
      <c r="BR78" s="1066"/>
      <c r="BS78" s="1066"/>
      <c r="BT78" s="1066"/>
      <c r="BU78" s="1066"/>
      <c r="BV78" s="1087"/>
      <c r="BW78" s="1067"/>
      <c r="BX78" s="1084"/>
      <c r="BY78" s="528"/>
      <c r="BZ78" s="520"/>
      <c r="CA78" s="520"/>
      <c r="CB78" s="1087"/>
      <c r="CC78" s="1087"/>
      <c r="CD78" s="1087"/>
      <c r="CE78" s="1087"/>
      <c r="CF78" s="520"/>
      <c r="CG78" s="520"/>
      <c r="CH78" s="1087"/>
      <c r="CI78" s="1087"/>
      <c r="CJ78" s="1087"/>
      <c r="CK78" s="1087"/>
      <c r="CL78" s="1088"/>
      <c r="CM78" s="520"/>
      <c r="CN78" s="520"/>
      <c r="CO78" s="520"/>
      <c r="CP78" s="520"/>
      <c r="CQ78" s="520"/>
      <c r="CR78" s="1087"/>
      <c r="CS78" s="1088"/>
      <c r="CT78" s="520"/>
      <c r="CU78" s="520"/>
      <c r="CV78" s="1087"/>
      <c r="CW78" s="1087"/>
      <c r="CX78" s="1087"/>
      <c r="CY78" s="1087"/>
      <c r="CZ78" s="1087"/>
      <c r="DA78" s="520"/>
      <c r="DB78" s="528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8"/>
      <c r="EI78" s="520"/>
      <c r="EJ78" s="520"/>
      <c r="EK78" s="520"/>
      <c r="EL78" s="520"/>
      <c r="EM78" s="520"/>
      <c r="EN78" s="1088"/>
      <c r="EO78" s="1088"/>
      <c r="EP78" s="1088"/>
      <c r="EQ78" s="1088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8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1071"/>
      <c r="GU78" s="1071"/>
      <c r="GV78" s="1071"/>
      <c r="GW78" s="1071"/>
      <c r="GX78" s="1071"/>
      <c r="GY78" s="1071"/>
      <c r="GZ78" s="1071"/>
      <c r="HA78" s="1071"/>
      <c r="HB78" s="1071"/>
      <c r="HC78" s="1071"/>
      <c r="HD78" s="1071"/>
      <c r="HE78" s="1071"/>
      <c r="HF78" s="1071"/>
      <c r="HG78" s="1071"/>
      <c r="HH78" s="1071"/>
      <c r="HI78" s="1071"/>
      <c r="HJ78" s="1071"/>
      <c r="HK78" s="1071"/>
      <c r="HL78" s="1071"/>
      <c r="HM78" s="1071"/>
      <c r="HN78" s="1071"/>
      <c r="HO78" s="1071"/>
      <c r="HP78" s="1071"/>
      <c r="HQ78" s="1071"/>
      <c r="HR78" s="1071"/>
      <c r="HS78" s="1071"/>
      <c r="HT78" s="1071"/>
      <c r="HU78" s="1071"/>
      <c r="HV78" s="1071"/>
      <c r="HW78" s="1071"/>
      <c r="HX78" s="1072"/>
      <c r="HY78" s="1068"/>
      <c r="HZ78" s="981"/>
      <c r="IA78" s="981"/>
      <c r="IB78" s="981"/>
      <c r="IC78" s="981"/>
      <c r="ID78" s="981"/>
      <c r="IE78" s="1069"/>
    </row>
    <row r="79" ht="24.0" customHeight="1" outlineLevel="1">
      <c r="A79" s="946"/>
      <c r="B79" s="947"/>
      <c r="C79" s="947"/>
      <c r="D79" s="947"/>
      <c r="E79" s="947"/>
      <c r="F79" s="947"/>
      <c r="G79" s="947"/>
      <c r="H79" s="947"/>
      <c r="I79" s="947"/>
      <c r="J79" s="947"/>
      <c r="K79" s="947"/>
      <c r="L79" s="947"/>
      <c r="M79" s="947"/>
      <c r="N79" s="947"/>
      <c r="O79" s="947"/>
      <c r="P79" s="947"/>
      <c r="Q79" s="947"/>
      <c r="R79" s="947"/>
      <c r="S79" s="947"/>
      <c r="T79" s="947"/>
      <c r="U79" s="948"/>
      <c r="V79" s="989"/>
      <c r="W79" s="949"/>
      <c r="X79" s="956"/>
      <c r="Y79" s="956"/>
      <c r="Z79" s="956"/>
      <c r="AA79" s="990"/>
      <c r="AB79" s="1001" t="s">
        <v>240</v>
      </c>
      <c r="AC79" s="1001" t="s">
        <v>240</v>
      </c>
      <c r="AD79" s="1002" t="s">
        <v>240</v>
      </c>
      <c r="AE79" s="1023"/>
      <c r="AF79" s="1024" t="s">
        <v>2921</v>
      </c>
      <c r="AG79" s="950">
        <v>3000000.0</v>
      </c>
      <c r="AH79" s="976"/>
      <c r="AI79" s="957"/>
      <c r="AJ79" s="957"/>
      <c r="AK79" s="958"/>
      <c r="AL79" s="994" t="s">
        <v>2922</v>
      </c>
      <c r="AM79" s="994" t="s">
        <v>2923</v>
      </c>
      <c r="AN79" s="936" t="s">
        <v>2924</v>
      </c>
      <c r="AO79" s="1037" t="s">
        <v>2925</v>
      </c>
      <c r="AP79" s="1055" t="s">
        <v>2926</v>
      </c>
      <c r="AQ79" s="1055" t="s">
        <v>2927</v>
      </c>
      <c r="AR79" s="1089"/>
      <c r="AS79" s="1067"/>
      <c r="AT79" s="1067"/>
      <c r="AU79" s="1067"/>
      <c r="AV79" s="1067"/>
      <c r="AW79" s="1067"/>
      <c r="AX79" s="1067"/>
      <c r="AY79" s="1067"/>
      <c r="AZ79" s="1067"/>
      <c r="BA79" s="1067"/>
      <c r="BB79" s="1067"/>
      <c r="BC79" s="1067"/>
      <c r="BD79" s="1067"/>
      <c r="BE79" s="1067"/>
      <c r="BF79" s="1067"/>
      <c r="BG79" s="1067"/>
      <c r="BH79" s="1067"/>
      <c r="BI79" s="1067"/>
      <c r="BJ79" s="1067"/>
      <c r="BK79" s="1067"/>
      <c r="BL79" s="1067"/>
      <c r="BM79" s="1067"/>
      <c r="BN79" s="1067"/>
      <c r="BO79" s="1067"/>
      <c r="BP79" s="1067"/>
      <c r="BQ79" s="1067"/>
      <c r="BR79" s="1067"/>
      <c r="BS79" s="1067"/>
      <c r="BT79" s="1067"/>
      <c r="BU79" s="1067"/>
      <c r="BV79" s="1067"/>
      <c r="BW79" s="1067"/>
      <c r="BX79" s="1084"/>
      <c r="BY79" s="1084"/>
      <c r="BZ79" s="1073"/>
      <c r="CA79" s="1067"/>
      <c r="CB79" s="1073"/>
      <c r="CC79" s="1067"/>
      <c r="CD79" s="1090"/>
      <c r="CE79" s="1091"/>
      <c r="CF79" s="520"/>
      <c r="CG79" s="520"/>
      <c r="CH79" s="1091"/>
      <c r="CI79" s="1091"/>
      <c r="CJ79" s="1091"/>
      <c r="CK79" s="1091"/>
      <c r="CL79" s="1091"/>
      <c r="CM79" s="520"/>
      <c r="CN79" s="520"/>
      <c r="CO79" s="520"/>
      <c r="CP79" s="520"/>
      <c r="CQ79" s="520"/>
      <c r="CR79" s="1091"/>
      <c r="CS79" s="1091"/>
      <c r="CT79" s="520"/>
      <c r="CU79" s="520"/>
      <c r="CV79" s="1091"/>
      <c r="CW79" s="1091"/>
      <c r="CX79" s="520"/>
      <c r="CY79" s="520"/>
      <c r="CZ79" s="520"/>
      <c r="DA79" s="520"/>
      <c r="DB79" s="528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1091"/>
      <c r="EG79" s="1091"/>
      <c r="EH79" s="528"/>
      <c r="EI79" s="1091"/>
      <c r="EJ79" s="1091"/>
      <c r="EK79" s="1091"/>
      <c r="EL79" s="520"/>
      <c r="EM79" s="520"/>
      <c r="EN79" s="1091"/>
      <c r="EO79" s="1091"/>
      <c r="EP79" s="1091"/>
      <c r="EQ79" s="1091"/>
      <c r="ER79" s="520"/>
      <c r="ES79" s="520"/>
      <c r="ET79" s="520"/>
      <c r="EU79" s="1091"/>
      <c r="EV79" s="1091"/>
      <c r="EW79" s="1091"/>
      <c r="EX79" s="1091"/>
      <c r="EY79" s="1091"/>
      <c r="EZ79" s="520"/>
      <c r="FA79" s="520"/>
      <c r="FB79" s="1091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8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1071"/>
      <c r="GU79" s="1071"/>
      <c r="GV79" s="1071"/>
      <c r="GW79" s="1071"/>
      <c r="GX79" s="1071"/>
      <c r="GY79" s="1071"/>
      <c r="GZ79" s="1071"/>
      <c r="HA79" s="1071"/>
      <c r="HB79" s="1071"/>
      <c r="HC79" s="1071"/>
      <c r="HD79" s="1071"/>
      <c r="HE79" s="1071"/>
      <c r="HF79" s="1071"/>
      <c r="HG79" s="1071"/>
      <c r="HH79" s="1071"/>
      <c r="HI79" s="1071"/>
      <c r="HJ79" s="1071"/>
      <c r="HK79" s="1071"/>
      <c r="HL79" s="1071"/>
      <c r="HM79" s="1071"/>
      <c r="HN79" s="1071"/>
      <c r="HO79" s="1071"/>
      <c r="HP79" s="1071"/>
      <c r="HQ79" s="1071"/>
      <c r="HR79" s="1071"/>
      <c r="HS79" s="1071"/>
      <c r="HT79" s="1071"/>
      <c r="HU79" s="1071"/>
      <c r="HV79" s="1071"/>
      <c r="HW79" s="1071"/>
      <c r="HX79" s="1072"/>
      <c r="HY79" s="1068"/>
      <c r="HZ79" s="981"/>
      <c r="IA79" s="981"/>
      <c r="IB79" s="981"/>
      <c r="IC79" s="981"/>
      <c r="ID79" s="981"/>
      <c r="IE79" s="1069"/>
    </row>
    <row r="80" ht="24.0" customHeight="1" outlineLevel="1">
      <c r="A80" s="946"/>
      <c r="B80" s="947"/>
      <c r="C80" s="947"/>
      <c r="D80" s="947"/>
      <c r="E80" s="947"/>
      <c r="F80" s="947"/>
      <c r="G80" s="947"/>
      <c r="H80" s="947"/>
      <c r="I80" s="947"/>
      <c r="J80" s="947"/>
      <c r="K80" s="947"/>
      <c r="L80" s="947"/>
      <c r="M80" s="947"/>
      <c r="N80" s="947"/>
      <c r="O80" s="947"/>
      <c r="P80" s="947"/>
      <c r="Q80" s="947"/>
      <c r="R80" s="947"/>
      <c r="S80" s="947"/>
      <c r="T80" s="947"/>
      <c r="U80" s="948"/>
      <c r="V80" s="989"/>
      <c r="W80" s="949"/>
      <c r="X80" s="956"/>
      <c r="Y80" s="956"/>
      <c r="Z80" s="956"/>
      <c r="AA80" s="990"/>
      <c r="AB80" s="1001"/>
      <c r="AC80" s="1001"/>
      <c r="AD80" s="1002"/>
      <c r="AE80" s="1023"/>
      <c r="AF80" s="1024"/>
      <c r="AG80" s="950"/>
      <c r="AH80" s="976"/>
      <c r="AI80" s="957"/>
      <c r="AJ80" s="957"/>
      <c r="AK80" s="958"/>
      <c r="AL80" s="999" t="s">
        <v>2928</v>
      </c>
      <c r="AM80" s="999" t="s">
        <v>2929</v>
      </c>
      <c r="AN80" s="712"/>
      <c r="AO80" s="712"/>
      <c r="AP80" s="712"/>
      <c r="AQ80" s="712"/>
      <c r="AR80" s="1089"/>
      <c r="AS80" s="1067"/>
      <c r="AT80" s="1067"/>
      <c r="AU80" s="1067"/>
      <c r="AV80" s="1067"/>
      <c r="AW80" s="1067"/>
      <c r="AX80" s="1067"/>
      <c r="AY80" s="1067"/>
      <c r="AZ80" s="1067"/>
      <c r="BA80" s="1067"/>
      <c r="BB80" s="1067"/>
      <c r="BC80" s="1067"/>
      <c r="BD80" s="1067"/>
      <c r="BE80" s="1067"/>
      <c r="BF80" s="1067"/>
      <c r="BG80" s="1067"/>
      <c r="BH80" s="1067"/>
      <c r="BI80" s="1067"/>
      <c r="BJ80" s="1067"/>
      <c r="BK80" s="1067"/>
      <c r="BL80" s="1067"/>
      <c r="BM80" s="1067"/>
      <c r="BN80" s="1067"/>
      <c r="BO80" s="1067"/>
      <c r="BP80" s="1067"/>
      <c r="BQ80" s="1067"/>
      <c r="BR80" s="1067"/>
      <c r="BS80" s="1067"/>
      <c r="BT80" s="1067"/>
      <c r="BU80" s="1067"/>
      <c r="BV80" s="1067"/>
      <c r="BW80" s="1067"/>
      <c r="BX80" s="1084"/>
      <c r="BY80" s="1084"/>
      <c r="BZ80" s="1073"/>
      <c r="CA80" s="1067"/>
      <c r="CB80" s="1073"/>
      <c r="CC80" s="1067"/>
      <c r="CD80" s="999"/>
      <c r="CE80" s="999"/>
      <c r="CF80" s="520"/>
      <c r="CG80" s="520"/>
      <c r="CH80" s="999"/>
      <c r="CI80" s="999"/>
      <c r="CJ80" s="999"/>
      <c r="CK80" s="999"/>
      <c r="CL80" s="1092"/>
      <c r="CM80" s="520"/>
      <c r="CN80" s="520"/>
      <c r="CO80" s="520"/>
      <c r="CP80" s="520"/>
      <c r="CQ80" s="520"/>
      <c r="CR80" s="1092"/>
      <c r="CS80" s="1092"/>
      <c r="CT80" s="520"/>
      <c r="CU80" s="520"/>
      <c r="CV80" s="1092"/>
      <c r="CW80" s="1092"/>
      <c r="CX80" s="520"/>
      <c r="CY80" s="520"/>
      <c r="CZ80" s="520"/>
      <c r="DA80" s="520"/>
      <c r="DB80" s="528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1092"/>
      <c r="EG80" s="1092"/>
      <c r="EH80" s="528"/>
      <c r="EI80" s="1092"/>
      <c r="EJ80" s="1092"/>
      <c r="EK80" s="1092"/>
      <c r="EL80" s="520"/>
      <c r="EM80" s="520"/>
      <c r="EN80" s="1092"/>
      <c r="EO80" s="1092"/>
      <c r="EP80" s="1092"/>
      <c r="EQ80" s="1092"/>
      <c r="ER80" s="520"/>
      <c r="ES80" s="520"/>
      <c r="ET80" s="520"/>
      <c r="EU80" s="1092"/>
      <c r="EV80" s="1092"/>
      <c r="EW80" s="1092"/>
      <c r="EX80" s="1092"/>
      <c r="EY80" s="1092"/>
      <c r="EZ80" s="520"/>
      <c r="FA80" s="520"/>
      <c r="FB80" s="1092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8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1071"/>
      <c r="GU80" s="1071"/>
      <c r="GV80" s="1071"/>
      <c r="GW80" s="1071"/>
      <c r="GX80" s="1071"/>
      <c r="GY80" s="1071"/>
      <c r="GZ80" s="1071"/>
      <c r="HA80" s="1071"/>
      <c r="HB80" s="1071"/>
      <c r="HC80" s="1071"/>
      <c r="HD80" s="1071"/>
      <c r="HE80" s="1071"/>
      <c r="HF80" s="1071"/>
      <c r="HG80" s="1071"/>
      <c r="HH80" s="1071"/>
      <c r="HI80" s="1071"/>
      <c r="HJ80" s="1071"/>
      <c r="HK80" s="1071"/>
      <c r="HL80" s="1071"/>
      <c r="HM80" s="1071"/>
      <c r="HN80" s="1071"/>
      <c r="HO80" s="1071"/>
      <c r="HP80" s="1071"/>
      <c r="HQ80" s="1071"/>
      <c r="HR80" s="1071"/>
      <c r="HS80" s="1071"/>
      <c r="HT80" s="1071"/>
      <c r="HU80" s="1071"/>
      <c r="HV80" s="1071"/>
      <c r="HW80" s="1071"/>
      <c r="HX80" s="1072"/>
      <c r="HY80" s="1068"/>
      <c r="HZ80" s="981"/>
      <c r="IA80" s="981"/>
      <c r="IB80" s="981"/>
      <c r="IC80" s="981"/>
      <c r="ID80" s="981"/>
      <c r="IE80" s="1069"/>
    </row>
    <row r="81" ht="24.0" customHeight="1" outlineLevel="1">
      <c r="A81" s="946"/>
      <c r="B81" s="947"/>
      <c r="C81" s="947"/>
      <c r="D81" s="947"/>
      <c r="E81" s="947"/>
      <c r="F81" s="947"/>
      <c r="G81" s="947"/>
      <c r="H81" s="947"/>
      <c r="I81" s="947"/>
      <c r="J81" s="947"/>
      <c r="K81" s="947"/>
      <c r="L81" s="947"/>
      <c r="M81" s="947"/>
      <c r="N81" s="947"/>
      <c r="O81" s="947"/>
      <c r="P81" s="947"/>
      <c r="Q81" s="947"/>
      <c r="R81" s="947"/>
      <c r="S81" s="947"/>
      <c r="T81" s="947"/>
      <c r="U81" s="948"/>
      <c r="V81" s="989"/>
      <c r="W81" s="949"/>
      <c r="X81" s="956"/>
      <c r="Y81" s="956"/>
      <c r="Z81" s="956"/>
      <c r="AA81" s="990"/>
      <c r="AB81" s="1001"/>
      <c r="AC81" s="1001"/>
      <c r="AD81" s="1002"/>
      <c r="AE81" s="1023"/>
      <c r="AF81" s="1024"/>
      <c r="AG81" s="950"/>
      <c r="AH81" s="976"/>
      <c r="AI81" s="957"/>
      <c r="AJ81" s="957"/>
      <c r="AK81" s="958"/>
      <c r="AL81" s="994" t="s">
        <v>2930</v>
      </c>
      <c r="AM81" s="994" t="s">
        <v>2931</v>
      </c>
      <c r="AN81" s="936" t="s">
        <v>2932</v>
      </c>
      <c r="AO81" s="1037" t="s">
        <v>2933</v>
      </c>
      <c r="AP81" s="1055" t="s">
        <v>2926</v>
      </c>
      <c r="AQ81" s="1055" t="s">
        <v>2934</v>
      </c>
      <c r="AR81" s="1089"/>
      <c r="AS81" s="1067"/>
      <c r="AT81" s="1067"/>
      <c r="AU81" s="1067"/>
      <c r="AV81" s="1067"/>
      <c r="AW81" s="1067"/>
      <c r="AX81" s="1067"/>
      <c r="AY81" s="1067"/>
      <c r="AZ81" s="1067"/>
      <c r="BA81" s="1067"/>
      <c r="BB81" s="1067"/>
      <c r="BC81" s="1067"/>
      <c r="BD81" s="1067"/>
      <c r="BE81" s="1067"/>
      <c r="BF81" s="1067"/>
      <c r="BG81" s="1067"/>
      <c r="BH81" s="1067"/>
      <c r="BI81" s="1067"/>
      <c r="BJ81" s="1067"/>
      <c r="BK81" s="1067"/>
      <c r="BL81" s="1067"/>
      <c r="BM81" s="1067"/>
      <c r="BN81" s="1067"/>
      <c r="BO81" s="1067"/>
      <c r="BP81" s="1067"/>
      <c r="BQ81" s="1067"/>
      <c r="BR81" s="1067"/>
      <c r="BS81" s="1067"/>
      <c r="BT81" s="1067"/>
      <c r="BU81" s="1067"/>
      <c r="BV81" s="1067"/>
      <c r="BW81" s="1067"/>
      <c r="BX81" s="1084"/>
      <c r="BY81" s="1084"/>
      <c r="BZ81" s="1073"/>
      <c r="CA81" s="1067"/>
      <c r="CB81" s="1073"/>
      <c r="CC81" s="1067"/>
      <c r="CD81" s="1090"/>
      <c r="CE81" s="1091"/>
      <c r="CF81" s="520"/>
      <c r="CG81" s="520"/>
      <c r="CH81" s="1091"/>
      <c r="CI81" s="1091"/>
      <c r="CJ81" s="1091"/>
      <c r="CK81" s="1091"/>
      <c r="CL81" s="1091"/>
      <c r="CM81" s="520"/>
      <c r="CN81" s="520"/>
      <c r="CO81" s="520"/>
      <c r="CP81" s="520"/>
      <c r="CQ81" s="520"/>
      <c r="CR81" s="1091"/>
      <c r="CS81" s="1091"/>
      <c r="CT81" s="520"/>
      <c r="CU81" s="520"/>
      <c r="CV81" s="1091"/>
      <c r="CW81" s="520"/>
      <c r="CX81" s="520"/>
      <c r="CY81" s="520"/>
      <c r="CZ81" s="520"/>
      <c r="DA81" s="520"/>
      <c r="DB81" s="528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1091"/>
      <c r="EG81" s="1091"/>
      <c r="EH81" s="528"/>
      <c r="EI81" s="1091"/>
      <c r="EJ81" s="1091"/>
      <c r="EK81" s="1091"/>
      <c r="EL81" s="520"/>
      <c r="EM81" s="520"/>
      <c r="EN81" s="1091"/>
      <c r="EO81" s="1091"/>
      <c r="EP81" s="1091"/>
      <c r="EQ81" s="1091"/>
      <c r="ER81" s="520"/>
      <c r="ES81" s="520"/>
      <c r="ET81" s="520"/>
      <c r="EU81" s="1091"/>
      <c r="EV81" s="1091"/>
      <c r="EW81" s="1091"/>
      <c r="EX81" s="1091"/>
      <c r="EY81" s="1091"/>
      <c r="EZ81" s="520"/>
      <c r="FA81" s="520"/>
      <c r="FB81" s="1091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8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1071"/>
      <c r="GU81" s="1071"/>
      <c r="GV81" s="1071"/>
      <c r="GW81" s="1071"/>
      <c r="GX81" s="1071"/>
      <c r="GY81" s="1071"/>
      <c r="GZ81" s="1071"/>
      <c r="HA81" s="1071"/>
      <c r="HB81" s="1071"/>
      <c r="HC81" s="1071"/>
      <c r="HD81" s="1071"/>
      <c r="HE81" s="1071"/>
      <c r="HF81" s="1071"/>
      <c r="HG81" s="1071"/>
      <c r="HH81" s="1071"/>
      <c r="HI81" s="1071"/>
      <c r="HJ81" s="1071"/>
      <c r="HK81" s="1071"/>
      <c r="HL81" s="1071"/>
      <c r="HM81" s="1071"/>
      <c r="HN81" s="1071"/>
      <c r="HO81" s="1071"/>
      <c r="HP81" s="1071"/>
      <c r="HQ81" s="1071"/>
      <c r="HR81" s="1071"/>
      <c r="HS81" s="1071"/>
      <c r="HT81" s="1071"/>
      <c r="HU81" s="1071"/>
      <c r="HV81" s="1071"/>
      <c r="HW81" s="1071"/>
      <c r="HX81" s="1072"/>
      <c r="HY81" s="1068"/>
      <c r="HZ81" s="981"/>
      <c r="IA81" s="981"/>
      <c r="IB81" s="981"/>
      <c r="IC81" s="981"/>
      <c r="ID81" s="981"/>
      <c r="IE81" s="1069"/>
    </row>
    <row r="82" ht="24.0" customHeight="1" outlineLevel="1">
      <c r="A82" s="946"/>
      <c r="B82" s="947"/>
      <c r="C82" s="947"/>
      <c r="D82" s="947"/>
      <c r="E82" s="947"/>
      <c r="F82" s="947"/>
      <c r="G82" s="947"/>
      <c r="H82" s="947"/>
      <c r="I82" s="947"/>
      <c r="J82" s="947"/>
      <c r="K82" s="947"/>
      <c r="L82" s="947"/>
      <c r="M82" s="947"/>
      <c r="N82" s="947"/>
      <c r="O82" s="947"/>
      <c r="P82" s="947"/>
      <c r="Q82" s="947"/>
      <c r="R82" s="947"/>
      <c r="S82" s="947"/>
      <c r="T82" s="947"/>
      <c r="U82" s="948"/>
      <c r="V82" s="989"/>
      <c r="W82" s="949"/>
      <c r="X82" s="956"/>
      <c r="Y82" s="956"/>
      <c r="Z82" s="956"/>
      <c r="AA82" s="990"/>
      <c r="AB82" s="1001"/>
      <c r="AC82" s="1001"/>
      <c r="AD82" s="1002"/>
      <c r="AE82" s="1023"/>
      <c r="AF82" s="1024"/>
      <c r="AG82" s="950"/>
      <c r="AH82" s="976"/>
      <c r="AI82" s="957"/>
      <c r="AJ82" s="957"/>
      <c r="AK82" s="958"/>
      <c r="AL82" s="999" t="s">
        <v>2935</v>
      </c>
      <c r="AM82" s="999" t="s">
        <v>2936</v>
      </c>
      <c r="AN82" s="712"/>
      <c r="AO82" s="712"/>
      <c r="AP82" s="712"/>
      <c r="AQ82" s="712"/>
      <c r="AR82" s="1089"/>
      <c r="AS82" s="1067"/>
      <c r="AT82" s="1067"/>
      <c r="AU82" s="1067"/>
      <c r="AV82" s="1067"/>
      <c r="AW82" s="1067"/>
      <c r="AX82" s="1067"/>
      <c r="AY82" s="1067"/>
      <c r="AZ82" s="1067"/>
      <c r="BA82" s="1067"/>
      <c r="BB82" s="1067"/>
      <c r="BC82" s="1067"/>
      <c r="BD82" s="1067"/>
      <c r="BE82" s="1067"/>
      <c r="BF82" s="1067"/>
      <c r="BG82" s="1067"/>
      <c r="BH82" s="1067"/>
      <c r="BI82" s="1067"/>
      <c r="BJ82" s="1067"/>
      <c r="BK82" s="1067"/>
      <c r="BL82" s="1067"/>
      <c r="BM82" s="1067"/>
      <c r="BN82" s="1067"/>
      <c r="BO82" s="1067"/>
      <c r="BP82" s="1067"/>
      <c r="BQ82" s="1067"/>
      <c r="BR82" s="1067"/>
      <c r="BS82" s="1067"/>
      <c r="BT82" s="1067"/>
      <c r="BU82" s="1067"/>
      <c r="BV82" s="1067"/>
      <c r="BW82" s="1067"/>
      <c r="BX82" s="1084"/>
      <c r="BY82" s="1084"/>
      <c r="BZ82" s="1073"/>
      <c r="CA82" s="1067"/>
      <c r="CB82" s="1073"/>
      <c r="CC82" s="1067"/>
      <c r="CD82" s="999"/>
      <c r="CE82" s="999"/>
      <c r="CF82" s="520"/>
      <c r="CG82" s="520"/>
      <c r="CH82" s="999"/>
      <c r="CI82" s="999"/>
      <c r="CJ82" s="999"/>
      <c r="CK82" s="999"/>
      <c r="CL82" s="1092"/>
      <c r="CM82" s="520"/>
      <c r="CN82" s="520"/>
      <c r="CO82" s="520"/>
      <c r="CP82" s="520"/>
      <c r="CQ82" s="520"/>
      <c r="CR82" s="1092"/>
      <c r="CS82" s="1092"/>
      <c r="CT82" s="520"/>
      <c r="CU82" s="520"/>
      <c r="CV82" s="1092"/>
      <c r="CW82" s="520"/>
      <c r="CX82" s="520"/>
      <c r="CY82" s="520"/>
      <c r="CZ82" s="520"/>
      <c r="DA82" s="520"/>
      <c r="DB82" s="528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1092"/>
      <c r="EG82" s="1092"/>
      <c r="EH82" s="528"/>
      <c r="EI82" s="1092"/>
      <c r="EJ82" s="1092"/>
      <c r="EK82" s="1092"/>
      <c r="EL82" s="520"/>
      <c r="EM82" s="520"/>
      <c r="EN82" s="1092"/>
      <c r="EO82" s="1092"/>
      <c r="EP82" s="1092"/>
      <c r="EQ82" s="1092"/>
      <c r="ER82" s="520"/>
      <c r="ES82" s="520"/>
      <c r="ET82" s="520"/>
      <c r="EU82" s="1092"/>
      <c r="EV82" s="1092"/>
      <c r="EW82" s="1092"/>
      <c r="EX82" s="1092"/>
      <c r="EY82" s="1092"/>
      <c r="EZ82" s="520"/>
      <c r="FA82" s="520"/>
      <c r="FB82" s="1092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8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1071"/>
      <c r="GU82" s="1071"/>
      <c r="GV82" s="1071"/>
      <c r="GW82" s="1071"/>
      <c r="GX82" s="1071"/>
      <c r="GY82" s="1071"/>
      <c r="GZ82" s="1071"/>
      <c r="HA82" s="1071"/>
      <c r="HB82" s="1071"/>
      <c r="HC82" s="1071"/>
      <c r="HD82" s="1071"/>
      <c r="HE82" s="1071"/>
      <c r="HF82" s="1071"/>
      <c r="HG82" s="1071"/>
      <c r="HH82" s="1071"/>
      <c r="HI82" s="1071"/>
      <c r="HJ82" s="1071"/>
      <c r="HK82" s="1071"/>
      <c r="HL82" s="1071"/>
      <c r="HM82" s="1071"/>
      <c r="HN82" s="1071"/>
      <c r="HO82" s="1071"/>
      <c r="HP82" s="1071"/>
      <c r="HQ82" s="1071"/>
      <c r="HR82" s="1071"/>
      <c r="HS82" s="1071"/>
      <c r="HT82" s="1071"/>
      <c r="HU82" s="1071"/>
      <c r="HV82" s="1071"/>
      <c r="HW82" s="1071"/>
      <c r="HX82" s="1072"/>
      <c r="HY82" s="1068"/>
      <c r="HZ82" s="981"/>
      <c r="IA82" s="981"/>
      <c r="IB82" s="981"/>
      <c r="IC82" s="981"/>
      <c r="ID82" s="981"/>
      <c r="IE82" s="1069"/>
    </row>
    <row r="83" ht="24.0" customHeight="1" outlineLevel="1">
      <c r="A83" s="946"/>
      <c r="B83" s="947"/>
      <c r="C83" s="947"/>
      <c r="D83" s="947"/>
      <c r="E83" s="947"/>
      <c r="F83" s="947"/>
      <c r="G83" s="947"/>
      <c r="H83" s="947"/>
      <c r="I83" s="947"/>
      <c r="J83" s="947"/>
      <c r="K83" s="947"/>
      <c r="L83" s="947"/>
      <c r="M83" s="947"/>
      <c r="N83" s="947"/>
      <c r="O83" s="947"/>
      <c r="P83" s="947"/>
      <c r="Q83" s="947"/>
      <c r="R83" s="947"/>
      <c r="S83" s="947"/>
      <c r="T83" s="947"/>
      <c r="U83" s="948"/>
      <c r="V83" s="989"/>
      <c r="W83" s="981"/>
      <c r="X83" s="981"/>
      <c r="Y83" s="956"/>
      <c r="Z83" s="956"/>
      <c r="AA83" s="990"/>
      <c r="AB83" s="1001" t="s">
        <v>240</v>
      </c>
      <c r="AC83" s="1001" t="s">
        <v>240</v>
      </c>
      <c r="AD83" s="1002" t="s">
        <v>240</v>
      </c>
      <c r="AE83" s="1023"/>
      <c r="AF83" s="1024" t="s">
        <v>2937</v>
      </c>
      <c r="AG83" s="950">
        <v>2000000.0</v>
      </c>
      <c r="AH83" s="976"/>
      <c r="AI83" s="957"/>
      <c r="AJ83" s="957"/>
      <c r="AK83" s="958"/>
      <c r="AL83" s="994" t="s">
        <v>2938</v>
      </c>
      <c r="AM83" s="994" t="s">
        <v>2939</v>
      </c>
      <c r="AN83" s="936" t="s">
        <v>2940</v>
      </c>
      <c r="AO83" s="1037" t="s">
        <v>2941</v>
      </c>
      <c r="AP83" s="1055" t="s">
        <v>2926</v>
      </c>
      <c r="AQ83" s="1055" t="s">
        <v>2942</v>
      </c>
      <c r="AR83" s="1065"/>
      <c r="AS83" s="1066"/>
      <c r="AT83" s="1066"/>
      <c r="AU83" s="1067"/>
      <c r="AV83" s="1067"/>
      <c r="AW83" s="1066"/>
      <c r="AX83" s="1066"/>
      <c r="AY83" s="1066"/>
      <c r="AZ83" s="1066"/>
      <c r="BA83" s="1066"/>
      <c r="BB83" s="1066"/>
      <c r="BC83" s="1066"/>
      <c r="BD83" s="1067"/>
      <c r="BE83" s="1067"/>
      <c r="BF83" s="1067"/>
      <c r="BG83" s="1067"/>
      <c r="BH83" s="1067"/>
      <c r="BI83" s="1067"/>
      <c r="BJ83" s="1067"/>
      <c r="BK83" s="1067"/>
      <c r="BL83" s="1067"/>
      <c r="BM83" s="1067"/>
      <c r="BN83" s="1067"/>
      <c r="BO83" s="1067"/>
      <c r="BP83" s="1067"/>
      <c r="BQ83" s="1067"/>
      <c r="BR83" s="1067"/>
      <c r="BS83" s="1067"/>
      <c r="BT83" s="1067"/>
      <c r="BU83" s="1067"/>
      <c r="BV83" s="1067"/>
      <c r="BW83" s="1067"/>
      <c r="BX83" s="1084"/>
      <c r="BY83" s="528"/>
      <c r="BZ83" s="520"/>
      <c r="CA83" s="520"/>
      <c r="CB83" s="520"/>
      <c r="CC83" s="520"/>
      <c r="CD83" s="1090"/>
      <c r="CE83" s="1091"/>
      <c r="CF83" s="520"/>
      <c r="CG83" s="520"/>
      <c r="CH83" s="1091"/>
      <c r="CI83" s="1091"/>
      <c r="CJ83" s="1091"/>
      <c r="CK83" s="1091"/>
      <c r="CL83" s="1091"/>
      <c r="CM83" s="520"/>
      <c r="CN83" s="520"/>
      <c r="CO83" s="520"/>
      <c r="CP83" s="520"/>
      <c r="CQ83" s="520"/>
      <c r="CR83" s="1091"/>
      <c r="CS83" s="1091"/>
      <c r="CT83" s="520"/>
      <c r="CU83" s="520"/>
      <c r="CV83" s="1091"/>
      <c r="CW83" s="1091"/>
      <c r="CX83" s="1091"/>
      <c r="CY83" s="1091"/>
      <c r="CZ83" s="520"/>
      <c r="DA83" s="520"/>
      <c r="DB83" s="528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1091"/>
      <c r="EG83" s="1091"/>
      <c r="EH83" s="528"/>
      <c r="EI83" s="1091"/>
      <c r="EJ83" s="1091"/>
      <c r="EK83" s="1091"/>
      <c r="EL83" s="520"/>
      <c r="EM83" s="520"/>
      <c r="EN83" s="1091"/>
      <c r="EO83" s="1091"/>
      <c r="EP83" s="1091"/>
      <c r="EQ83" s="1091"/>
      <c r="ER83" s="520"/>
      <c r="ES83" s="520"/>
      <c r="ET83" s="520"/>
      <c r="EU83" s="1091"/>
      <c r="EV83" s="1091"/>
      <c r="EW83" s="1091"/>
      <c r="EX83" s="1091"/>
      <c r="EY83" s="1091"/>
      <c r="EZ83" s="520"/>
      <c r="FA83" s="520"/>
      <c r="FB83" s="1091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8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1071"/>
      <c r="GU83" s="1071"/>
      <c r="GV83" s="1071"/>
      <c r="GW83" s="1071"/>
      <c r="GX83" s="1071"/>
      <c r="GY83" s="1071"/>
      <c r="GZ83" s="1071"/>
      <c r="HA83" s="1071"/>
      <c r="HB83" s="1071"/>
      <c r="HC83" s="1071"/>
      <c r="HD83" s="1071"/>
      <c r="HE83" s="1071"/>
      <c r="HF83" s="1071"/>
      <c r="HG83" s="1071"/>
      <c r="HH83" s="1071"/>
      <c r="HI83" s="1071"/>
      <c r="HJ83" s="1071"/>
      <c r="HK83" s="1071"/>
      <c r="HL83" s="1071"/>
      <c r="HM83" s="1071"/>
      <c r="HN83" s="1071"/>
      <c r="HO83" s="1071"/>
      <c r="HP83" s="1071"/>
      <c r="HQ83" s="1071"/>
      <c r="HR83" s="1071"/>
      <c r="HS83" s="1071"/>
      <c r="HT83" s="1071"/>
      <c r="HU83" s="1071"/>
      <c r="HV83" s="1071"/>
      <c r="HW83" s="1071"/>
      <c r="HX83" s="1072"/>
      <c r="HY83" s="1068"/>
      <c r="HZ83" s="981"/>
      <c r="IA83" s="981"/>
      <c r="IB83" s="981"/>
      <c r="IC83" s="981"/>
      <c r="ID83" s="981"/>
      <c r="IE83" s="1069"/>
    </row>
    <row r="84" ht="24.0" customHeight="1" outlineLevel="1">
      <c r="A84" s="1003"/>
      <c r="B84" s="1004"/>
      <c r="C84" s="1004"/>
      <c r="D84" s="1004"/>
      <c r="E84" s="1004"/>
      <c r="F84" s="1004"/>
      <c r="G84" s="1004"/>
      <c r="H84" s="1004"/>
      <c r="I84" s="1004"/>
      <c r="J84" s="1004"/>
      <c r="K84" s="1004"/>
      <c r="L84" s="1004"/>
      <c r="M84" s="1004"/>
      <c r="N84" s="1004"/>
      <c r="O84" s="1004"/>
      <c r="P84" s="1004"/>
      <c r="Q84" s="1004"/>
      <c r="R84" s="1004"/>
      <c r="S84" s="1004"/>
      <c r="T84" s="1004"/>
      <c r="U84" s="1005"/>
      <c r="V84" s="1005"/>
      <c r="W84" s="1006"/>
      <c r="X84" s="1007"/>
      <c r="Y84" s="1007"/>
      <c r="Z84" s="1007"/>
      <c r="AA84" s="1008"/>
      <c r="AB84" s="1009" t="s">
        <v>240</v>
      </c>
      <c r="AC84" s="1009" t="s">
        <v>240</v>
      </c>
      <c r="AD84" s="1010" t="s">
        <v>240</v>
      </c>
      <c r="AE84" s="1057"/>
      <c r="AF84" s="1093" t="s">
        <v>2943</v>
      </c>
      <c r="AG84" s="1012">
        <v>1000000.0</v>
      </c>
      <c r="AH84" s="1012"/>
      <c r="AI84" s="1013"/>
      <c r="AJ84" s="1013"/>
      <c r="AK84" s="1014"/>
      <c r="AL84" s="999" t="s">
        <v>2944</v>
      </c>
      <c r="AM84" s="999" t="s">
        <v>2945</v>
      </c>
      <c r="AN84" s="712"/>
      <c r="AO84" s="712"/>
      <c r="AP84" s="712"/>
      <c r="AQ84" s="712"/>
      <c r="AR84" s="1065"/>
      <c r="AS84" s="1066"/>
      <c r="AT84" s="1066"/>
      <c r="AU84" s="1067"/>
      <c r="AV84" s="1067"/>
      <c r="AW84" s="1066"/>
      <c r="AX84" s="1066"/>
      <c r="AY84" s="1066"/>
      <c r="AZ84" s="1066"/>
      <c r="BA84" s="1066"/>
      <c r="BB84" s="1066"/>
      <c r="BC84" s="1066"/>
      <c r="BD84" s="1067"/>
      <c r="BE84" s="1067"/>
      <c r="BF84" s="1067"/>
      <c r="BG84" s="1067"/>
      <c r="BH84" s="1067"/>
      <c r="BI84" s="1067"/>
      <c r="BJ84" s="1067"/>
      <c r="BK84" s="1067"/>
      <c r="BL84" s="1067"/>
      <c r="BM84" s="1067"/>
      <c r="BN84" s="1067"/>
      <c r="BO84" s="1067"/>
      <c r="BP84" s="1067"/>
      <c r="BQ84" s="1067"/>
      <c r="BR84" s="1067"/>
      <c r="BS84" s="1067"/>
      <c r="BT84" s="1067"/>
      <c r="BU84" s="1067"/>
      <c r="BV84" s="1067"/>
      <c r="BW84" s="1067"/>
      <c r="BX84" s="1084"/>
      <c r="BY84" s="528"/>
      <c r="BZ84" s="520"/>
      <c r="CA84" s="520"/>
      <c r="CB84" s="520"/>
      <c r="CC84" s="520"/>
      <c r="CD84" s="999"/>
      <c r="CE84" s="999"/>
      <c r="CF84" s="520"/>
      <c r="CG84" s="520"/>
      <c r="CH84" s="999"/>
      <c r="CI84" s="999"/>
      <c r="CJ84" s="999"/>
      <c r="CK84" s="999"/>
      <c r="CL84" s="1092"/>
      <c r="CM84" s="520"/>
      <c r="CN84" s="520"/>
      <c r="CO84" s="520"/>
      <c r="CP84" s="520"/>
      <c r="CQ84" s="520"/>
      <c r="CR84" s="1092"/>
      <c r="CS84" s="1092"/>
      <c r="CT84" s="520"/>
      <c r="CU84" s="520"/>
      <c r="CV84" s="1092"/>
      <c r="CW84" s="1092"/>
      <c r="CX84" s="1092"/>
      <c r="CY84" s="1092"/>
      <c r="CZ84" s="520"/>
      <c r="DA84" s="520"/>
      <c r="DB84" s="528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1092"/>
      <c r="EG84" s="1092"/>
      <c r="EH84" s="528"/>
      <c r="EI84" s="1092"/>
      <c r="EJ84" s="1092"/>
      <c r="EK84" s="1092"/>
      <c r="EL84" s="520"/>
      <c r="EM84" s="520"/>
      <c r="EN84" s="1092"/>
      <c r="EO84" s="1092"/>
      <c r="EP84" s="1092"/>
      <c r="EQ84" s="1092"/>
      <c r="ER84" s="520"/>
      <c r="ES84" s="520"/>
      <c r="ET84" s="520"/>
      <c r="EU84" s="1092"/>
      <c r="EV84" s="1092"/>
      <c r="EW84" s="1092"/>
      <c r="EX84" s="1092"/>
      <c r="EY84" s="1092"/>
      <c r="EZ84" s="520"/>
      <c r="FA84" s="520"/>
      <c r="FB84" s="1092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8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1071"/>
      <c r="GU84" s="1071"/>
      <c r="GV84" s="1071"/>
      <c r="GW84" s="1071"/>
      <c r="GX84" s="1071"/>
      <c r="GY84" s="1071"/>
      <c r="GZ84" s="1071"/>
      <c r="HA84" s="1071"/>
      <c r="HB84" s="1071"/>
      <c r="HC84" s="1071"/>
      <c r="HD84" s="1071"/>
      <c r="HE84" s="1071"/>
      <c r="HF84" s="1071"/>
      <c r="HG84" s="1071"/>
      <c r="HH84" s="1071"/>
      <c r="HI84" s="1071"/>
      <c r="HJ84" s="1071"/>
      <c r="HK84" s="1071"/>
      <c r="HL84" s="1071"/>
      <c r="HM84" s="1071"/>
      <c r="HN84" s="1071"/>
      <c r="HO84" s="1071"/>
      <c r="HP84" s="1071"/>
      <c r="HQ84" s="1071"/>
      <c r="HR84" s="1071"/>
      <c r="HS84" s="1071"/>
      <c r="HT84" s="1071"/>
      <c r="HU84" s="1071"/>
      <c r="HV84" s="1071"/>
      <c r="HW84" s="1071"/>
      <c r="HX84" s="1094"/>
      <c r="HY84" s="1095"/>
      <c r="HZ84" s="1096"/>
      <c r="IA84" s="1096"/>
      <c r="IB84" s="1096"/>
      <c r="IC84" s="1096"/>
      <c r="ID84" s="1096"/>
      <c r="IE84" s="1097"/>
    </row>
    <row r="85" ht="24.0" customHeight="1">
      <c r="A85" s="916">
        <f>A105+1</f>
        <v>13</v>
      </c>
      <c r="B85" s="494" t="s">
        <v>45</v>
      </c>
      <c r="C85" s="919" t="s">
        <v>2805</v>
      </c>
      <c r="D85" s="494" t="str">
        <f t="array" ref="D85">INDEX('코드분류표(보조)'!$G$5:$G$72,MATCH(E85,'코드분류표(보조)'!$F$5:$F$72,0))</f>
        <v>CB-212</v>
      </c>
      <c r="E85" s="494" t="s">
        <v>2600</v>
      </c>
      <c r="F85" s="494" t="s">
        <v>2946</v>
      </c>
      <c r="G85" s="494" t="s">
        <v>2947</v>
      </c>
      <c r="H85" s="494" t="s">
        <v>2948</v>
      </c>
      <c r="I85" s="920">
        <v>6195.56</v>
      </c>
      <c r="J85" s="921">
        <f>I85/3.3058</f>
        <v>1874.148466</v>
      </c>
      <c r="K85" s="922" t="s">
        <v>2949</v>
      </c>
      <c r="L85" s="922" t="s">
        <v>2950</v>
      </c>
      <c r="M85" s="922" t="s">
        <v>2951</v>
      </c>
      <c r="N85" s="922" t="s">
        <v>2952</v>
      </c>
      <c r="O85" s="922" t="s">
        <v>2953</v>
      </c>
      <c r="P85" s="922" t="str">
        <f>#REF!</f>
        <v>#REF!</v>
      </c>
      <c r="Q85" s="922"/>
      <c r="R85" s="493">
        <v>0.6</v>
      </c>
      <c r="S85" s="493">
        <v>0.6</v>
      </c>
      <c r="T85" s="493">
        <v>0.6</v>
      </c>
      <c r="U85" s="924"/>
      <c r="V85" s="493" t="s">
        <v>2954</v>
      </c>
      <c r="W85" s="925" t="s">
        <v>2955</v>
      </c>
      <c r="X85" s="926">
        <f>ROUND(X88*60%,0) -1</f>
        <v>17567050</v>
      </c>
      <c r="Y85" s="926"/>
      <c r="Z85" s="926"/>
      <c r="AA85" s="927"/>
      <c r="AB85" s="928"/>
      <c r="AC85" s="928"/>
      <c r="AD85" s="929"/>
      <c r="AE85" s="1018"/>
      <c r="AF85" s="1019" t="s">
        <v>2956</v>
      </c>
      <c r="AG85" s="932">
        <f>SUM(AG87:AG103)</f>
        <v>17000000</v>
      </c>
      <c r="AH85" s="932"/>
      <c r="AI85" s="933"/>
      <c r="AJ85" s="933"/>
      <c r="AK85" s="934"/>
      <c r="AL85" s="1098" t="s">
        <v>2957</v>
      </c>
      <c r="AM85" s="1098" t="s">
        <v>2958</v>
      </c>
      <c r="AN85" s="936"/>
      <c r="AO85" s="936"/>
      <c r="AP85" s="1031"/>
      <c r="AQ85" s="985"/>
      <c r="AR85" s="1065"/>
      <c r="AS85" s="1066"/>
      <c r="AT85" s="1066"/>
      <c r="AU85" s="1066"/>
      <c r="AV85" s="1066"/>
      <c r="AW85" s="1066"/>
      <c r="AX85" s="1066"/>
      <c r="AY85" s="1066"/>
      <c r="AZ85" s="1066"/>
      <c r="BA85" s="1066"/>
      <c r="BB85" s="1066"/>
      <c r="BC85" s="1066"/>
      <c r="BD85" s="1066"/>
      <c r="BE85" s="1066"/>
      <c r="BF85" s="1066"/>
      <c r="BG85" s="1066"/>
      <c r="BH85" s="1066"/>
      <c r="BI85" s="1067"/>
      <c r="BJ85" s="1067"/>
      <c r="BK85" s="1066"/>
      <c r="BL85" s="1066"/>
      <c r="BM85" s="1066"/>
      <c r="BN85" s="1066"/>
      <c r="BO85" s="1066"/>
      <c r="BP85" s="1066"/>
      <c r="BQ85" s="1066"/>
      <c r="BR85" s="1066"/>
      <c r="BS85" s="1066"/>
      <c r="BT85" s="1066"/>
      <c r="BU85" s="1066"/>
      <c r="BV85" s="1066"/>
      <c r="BW85" s="1066"/>
      <c r="BX85" s="528"/>
      <c r="BY85" s="528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8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8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8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1071"/>
      <c r="GU85" s="1071"/>
      <c r="GV85" s="1071"/>
      <c r="GW85" s="1071"/>
      <c r="GX85" s="1071"/>
      <c r="GY85" s="1071"/>
      <c r="GZ85" s="1071"/>
      <c r="HA85" s="1071"/>
      <c r="HB85" s="1071"/>
      <c r="HC85" s="1071"/>
      <c r="HD85" s="1071"/>
      <c r="HE85" s="1071"/>
      <c r="HF85" s="1071"/>
      <c r="HG85" s="1071"/>
      <c r="HH85" s="1071"/>
      <c r="HI85" s="1071"/>
      <c r="HJ85" s="1071"/>
      <c r="HK85" s="1071"/>
      <c r="HL85" s="1071"/>
      <c r="HM85" s="1071"/>
      <c r="HN85" s="1071"/>
      <c r="HO85" s="1071"/>
      <c r="HP85" s="1071"/>
      <c r="HQ85" s="1071"/>
      <c r="HR85" s="1071"/>
      <c r="HS85" s="1071"/>
      <c r="HT85" s="1071"/>
      <c r="HU85" s="1071"/>
      <c r="HV85" s="1071"/>
      <c r="HW85" s="1071"/>
      <c r="HX85" s="1099"/>
      <c r="HY85" s="1100"/>
      <c r="HZ85" s="1101"/>
      <c r="IA85" s="1101"/>
      <c r="IB85" s="1101"/>
      <c r="IC85" s="1101"/>
      <c r="ID85" s="1101"/>
      <c r="IE85" s="1102"/>
    </row>
    <row r="86" ht="24.0" customHeight="1" outlineLevel="1">
      <c r="A86" s="946"/>
      <c r="B86" s="947"/>
      <c r="C86" s="947"/>
      <c r="D86" s="947"/>
      <c r="E86" s="947"/>
      <c r="F86" s="947"/>
      <c r="G86" s="947"/>
      <c r="H86" s="947"/>
      <c r="I86" s="947"/>
      <c r="J86" s="947"/>
      <c r="K86" s="947"/>
      <c r="L86" s="947"/>
      <c r="M86" s="947"/>
      <c r="N86" s="947"/>
      <c r="O86" s="947"/>
      <c r="P86" s="947"/>
      <c r="Q86" s="947"/>
      <c r="R86" s="947"/>
      <c r="S86" s="947"/>
      <c r="T86" s="947"/>
      <c r="U86" s="948"/>
      <c r="V86" s="947"/>
      <c r="W86" s="949" t="s">
        <v>2959</v>
      </c>
      <c r="X86" s="950">
        <f>ROUND(X88*20%,0)</f>
        <v>5855684</v>
      </c>
      <c r="Y86" s="950"/>
      <c r="Z86" s="950"/>
      <c r="AA86" s="951"/>
      <c r="AB86" s="952"/>
      <c r="AC86" s="952"/>
      <c r="AD86" s="953"/>
      <c r="AE86" s="1023"/>
      <c r="AF86" s="1045"/>
      <c r="AG86" s="956"/>
      <c r="AH86" s="956"/>
      <c r="AI86" s="957"/>
      <c r="AJ86" s="957"/>
      <c r="AK86" s="958"/>
      <c r="AL86" s="1103"/>
      <c r="AM86" s="1103" t="s">
        <v>2960</v>
      </c>
      <c r="AN86" s="712"/>
      <c r="AO86" s="712"/>
      <c r="AP86" s="712"/>
      <c r="AQ86" s="712"/>
      <c r="AR86" s="1065"/>
      <c r="AS86" s="1066"/>
      <c r="AT86" s="1066"/>
      <c r="AU86" s="1066"/>
      <c r="AV86" s="1066"/>
      <c r="AW86" s="1066"/>
      <c r="AX86" s="1066"/>
      <c r="AY86" s="1066"/>
      <c r="AZ86" s="1066"/>
      <c r="BA86" s="1066"/>
      <c r="BB86" s="1066"/>
      <c r="BC86" s="1066"/>
      <c r="BD86" s="1066"/>
      <c r="BE86" s="1066"/>
      <c r="BF86" s="1066"/>
      <c r="BG86" s="1066"/>
      <c r="BH86" s="1066"/>
      <c r="BI86" s="1067"/>
      <c r="BJ86" s="1067"/>
      <c r="BK86" s="1066"/>
      <c r="BL86" s="1066"/>
      <c r="BM86" s="1066"/>
      <c r="BN86" s="1066"/>
      <c r="BO86" s="1066"/>
      <c r="BP86" s="1066"/>
      <c r="BQ86" s="1066"/>
      <c r="BR86" s="1066"/>
      <c r="BS86" s="1066"/>
      <c r="BT86" s="1066"/>
      <c r="BU86" s="1066"/>
      <c r="BV86" s="1066"/>
      <c r="BW86" s="1066"/>
      <c r="BX86" s="528"/>
      <c r="BY86" s="528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8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8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8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1071"/>
      <c r="GU86" s="1071"/>
      <c r="GV86" s="1071"/>
      <c r="GW86" s="1071"/>
      <c r="GX86" s="1071"/>
      <c r="GY86" s="1071"/>
      <c r="GZ86" s="1071"/>
      <c r="HA86" s="1071"/>
      <c r="HB86" s="1071"/>
      <c r="HC86" s="1071"/>
      <c r="HD86" s="1071"/>
      <c r="HE86" s="1071"/>
      <c r="HF86" s="1071"/>
      <c r="HG86" s="1071"/>
      <c r="HH86" s="1071"/>
      <c r="HI86" s="1071"/>
      <c r="HJ86" s="1071"/>
      <c r="HK86" s="1071"/>
      <c r="HL86" s="1071"/>
      <c r="HM86" s="1071"/>
      <c r="HN86" s="1071"/>
      <c r="HO86" s="1071"/>
      <c r="HP86" s="1071"/>
      <c r="HQ86" s="1071"/>
      <c r="HR86" s="1071"/>
      <c r="HS86" s="1071"/>
      <c r="HT86" s="1071"/>
      <c r="HU86" s="1071"/>
      <c r="HV86" s="1071"/>
      <c r="HW86" s="1071"/>
      <c r="HX86" s="1072"/>
      <c r="HY86" s="1068"/>
      <c r="HZ86" s="981"/>
      <c r="IA86" s="981"/>
      <c r="IB86" s="981"/>
      <c r="IC86" s="981"/>
      <c r="ID86" s="981"/>
      <c r="IE86" s="1069"/>
    </row>
    <row r="87" ht="24.0" customHeight="1" outlineLevel="1">
      <c r="A87" s="946"/>
      <c r="B87" s="947"/>
      <c r="C87" s="947"/>
      <c r="D87" s="947"/>
      <c r="E87" s="947"/>
      <c r="F87" s="947"/>
      <c r="G87" s="947"/>
      <c r="H87" s="947"/>
      <c r="I87" s="947"/>
      <c r="J87" s="947"/>
      <c r="K87" s="947"/>
      <c r="L87" s="947"/>
      <c r="M87" s="947"/>
      <c r="N87" s="947"/>
      <c r="O87" s="947"/>
      <c r="P87" s="947"/>
      <c r="Q87" s="947"/>
      <c r="R87" s="947"/>
      <c r="S87" s="947"/>
      <c r="T87" s="947"/>
      <c r="U87" s="948"/>
      <c r="V87" s="947"/>
      <c r="W87" s="949" t="s">
        <v>2961</v>
      </c>
      <c r="X87" s="950">
        <f>ROUND(X88*20%,0)</f>
        <v>5855684</v>
      </c>
      <c r="Y87" s="950"/>
      <c r="Z87" s="950"/>
      <c r="AA87" s="951"/>
      <c r="AB87" s="952"/>
      <c r="AC87" s="952"/>
      <c r="AD87" s="953"/>
      <c r="AE87" s="1023"/>
      <c r="AF87" s="1046"/>
      <c r="AG87" s="981"/>
      <c r="AH87" s="981"/>
      <c r="AI87" s="957"/>
      <c r="AJ87" s="957"/>
      <c r="AK87" s="958"/>
      <c r="AL87" s="1062" t="s">
        <v>2962</v>
      </c>
      <c r="AM87" s="1062" t="s">
        <v>2963</v>
      </c>
      <c r="AN87" s="1063"/>
      <c r="AO87" s="1063"/>
      <c r="AP87" s="1031"/>
      <c r="AQ87" s="985"/>
      <c r="AR87" s="1065"/>
      <c r="AS87" s="1066"/>
      <c r="AT87" s="1066"/>
      <c r="AU87" s="1066"/>
      <c r="AV87" s="1066"/>
      <c r="AW87" s="1066"/>
      <c r="AX87" s="1066"/>
      <c r="AY87" s="1066"/>
      <c r="AZ87" s="1066"/>
      <c r="BA87" s="1066"/>
      <c r="BB87" s="1066"/>
      <c r="BC87" s="1066"/>
      <c r="BD87" s="1066"/>
      <c r="BE87" s="1066"/>
      <c r="BF87" s="1066"/>
      <c r="BG87" s="1066"/>
      <c r="BH87" s="1066"/>
      <c r="BI87" s="1067"/>
      <c r="BJ87" s="1067"/>
      <c r="BK87" s="1066"/>
      <c r="BL87" s="1066"/>
      <c r="BM87" s="1066"/>
      <c r="BN87" s="1066"/>
      <c r="BO87" s="1066"/>
      <c r="BP87" s="1066"/>
      <c r="BQ87" s="1066"/>
      <c r="BR87" s="1066"/>
      <c r="BS87" s="1066"/>
      <c r="BT87" s="1066"/>
      <c r="BU87" s="1066"/>
      <c r="BV87" s="1066"/>
      <c r="BW87" s="1066"/>
      <c r="BX87" s="528"/>
      <c r="BY87" s="528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8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8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8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1071"/>
      <c r="GU87" s="1071"/>
      <c r="GV87" s="1071"/>
      <c r="GW87" s="1071"/>
      <c r="GX87" s="1071"/>
      <c r="GY87" s="1071"/>
      <c r="GZ87" s="1071"/>
      <c r="HA87" s="1071"/>
      <c r="HB87" s="1071"/>
      <c r="HC87" s="1071"/>
      <c r="HD87" s="1071"/>
      <c r="HE87" s="1071"/>
      <c r="HF87" s="1071"/>
      <c r="HG87" s="1071"/>
      <c r="HH87" s="1071"/>
      <c r="HI87" s="1071"/>
      <c r="HJ87" s="1071"/>
      <c r="HK87" s="1071"/>
      <c r="HL87" s="1071"/>
      <c r="HM87" s="1071"/>
      <c r="HN87" s="1071"/>
      <c r="HO87" s="1071"/>
      <c r="HP87" s="1071"/>
      <c r="HQ87" s="1071"/>
      <c r="HR87" s="1071"/>
      <c r="HS87" s="1071"/>
      <c r="HT87" s="1071"/>
      <c r="HU87" s="1071"/>
      <c r="HV87" s="1071"/>
      <c r="HW87" s="1071"/>
      <c r="HX87" s="1072"/>
      <c r="HY87" s="1068"/>
      <c r="HZ87" s="981"/>
      <c r="IA87" s="981"/>
      <c r="IB87" s="981"/>
      <c r="IC87" s="981"/>
      <c r="ID87" s="981"/>
      <c r="IE87" s="1069"/>
    </row>
    <row r="88" ht="24.0" customHeight="1" outlineLevel="1">
      <c r="A88" s="946"/>
      <c r="B88" s="947"/>
      <c r="C88" s="947"/>
      <c r="D88" s="947"/>
      <c r="E88" s="947"/>
      <c r="F88" s="947"/>
      <c r="G88" s="947"/>
      <c r="H88" s="947"/>
      <c r="I88" s="947"/>
      <c r="J88" s="947"/>
      <c r="K88" s="947"/>
      <c r="L88" s="947"/>
      <c r="M88" s="947"/>
      <c r="N88" s="947"/>
      <c r="O88" s="947"/>
      <c r="P88" s="947"/>
      <c r="Q88" s="947"/>
      <c r="R88" s="947"/>
      <c r="S88" s="947"/>
      <c r="T88" s="947"/>
      <c r="U88" s="948"/>
      <c r="V88" s="947"/>
      <c r="W88" s="955" t="s">
        <v>2964</v>
      </c>
      <c r="X88" s="956">
        <v>2.9278418E7</v>
      </c>
      <c r="Y88" s="950"/>
      <c r="Z88" s="950"/>
      <c r="AA88" s="951"/>
      <c r="AB88" s="952"/>
      <c r="AC88" s="952"/>
      <c r="AD88" s="953"/>
      <c r="AE88" s="1023"/>
      <c r="AF88" s="1046"/>
      <c r="AG88" s="981"/>
      <c r="AH88" s="981"/>
      <c r="AI88" s="957"/>
      <c r="AJ88" s="957"/>
      <c r="AK88" s="958"/>
      <c r="AL88" s="1070" t="s">
        <v>2965</v>
      </c>
      <c r="AM88" s="1070" t="s">
        <v>2966</v>
      </c>
      <c r="AN88" s="712"/>
      <c r="AO88" s="712"/>
      <c r="AP88" s="712"/>
      <c r="AQ88" s="712"/>
      <c r="AR88" s="1065"/>
      <c r="AS88" s="1066"/>
      <c r="AT88" s="1066"/>
      <c r="AU88" s="1066"/>
      <c r="AV88" s="1066"/>
      <c r="AW88" s="1066"/>
      <c r="AX88" s="1066"/>
      <c r="AY88" s="1066"/>
      <c r="AZ88" s="1066"/>
      <c r="BA88" s="1066"/>
      <c r="BB88" s="1066"/>
      <c r="BC88" s="1066"/>
      <c r="BD88" s="1066"/>
      <c r="BE88" s="1066"/>
      <c r="BF88" s="1066"/>
      <c r="BG88" s="1066"/>
      <c r="BH88" s="1066"/>
      <c r="BI88" s="1067"/>
      <c r="BJ88" s="1067"/>
      <c r="BK88" s="1066"/>
      <c r="BL88" s="1066"/>
      <c r="BM88" s="1066"/>
      <c r="BN88" s="1066"/>
      <c r="BO88" s="1066"/>
      <c r="BP88" s="1066"/>
      <c r="BQ88" s="1066"/>
      <c r="BR88" s="1066"/>
      <c r="BS88" s="1066"/>
      <c r="BT88" s="1066"/>
      <c r="BU88" s="1066"/>
      <c r="BV88" s="1066"/>
      <c r="BW88" s="1066"/>
      <c r="BX88" s="528"/>
      <c r="BY88" s="528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8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8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8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1071"/>
      <c r="GU88" s="1071"/>
      <c r="GV88" s="1071"/>
      <c r="GW88" s="1071"/>
      <c r="GX88" s="1071"/>
      <c r="GY88" s="1071"/>
      <c r="GZ88" s="1071"/>
      <c r="HA88" s="1071"/>
      <c r="HB88" s="1071"/>
      <c r="HC88" s="1071"/>
      <c r="HD88" s="1071"/>
      <c r="HE88" s="1071"/>
      <c r="HF88" s="1071"/>
      <c r="HG88" s="1071"/>
      <c r="HH88" s="1071"/>
      <c r="HI88" s="1071"/>
      <c r="HJ88" s="1071"/>
      <c r="HK88" s="1071"/>
      <c r="HL88" s="1071"/>
      <c r="HM88" s="1071"/>
      <c r="HN88" s="1071"/>
      <c r="HO88" s="1071"/>
      <c r="HP88" s="1071"/>
      <c r="HQ88" s="1071"/>
      <c r="HR88" s="1071"/>
      <c r="HS88" s="1071"/>
      <c r="HT88" s="1071"/>
      <c r="HU88" s="1071"/>
      <c r="HV88" s="1071"/>
      <c r="HW88" s="1071"/>
      <c r="HX88" s="1072"/>
      <c r="HY88" s="1068"/>
      <c r="HZ88" s="981"/>
      <c r="IA88" s="981"/>
      <c r="IB88" s="981"/>
      <c r="IC88" s="981"/>
      <c r="ID88" s="981"/>
      <c r="IE88" s="1069"/>
    </row>
    <row r="89" ht="24.0" customHeight="1" outlineLevel="1">
      <c r="A89" s="946"/>
      <c r="B89" s="947"/>
      <c r="C89" s="947"/>
      <c r="D89" s="947"/>
      <c r="E89" s="947"/>
      <c r="F89" s="947"/>
      <c r="G89" s="947"/>
      <c r="H89" s="947"/>
      <c r="I89" s="947"/>
      <c r="J89" s="947"/>
      <c r="K89" s="947"/>
      <c r="L89" s="947"/>
      <c r="M89" s="947"/>
      <c r="N89" s="947"/>
      <c r="O89" s="947"/>
      <c r="P89" s="947"/>
      <c r="Q89" s="947"/>
      <c r="R89" s="947"/>
      <c r="S89" s="947"/>
      <c r="T89" s="947"/>
      <c r="U89" s="948"/>
      <c r="V89" s="972"/>
      <c r="W89" s="955" t="s">
        <v>2967</v>
      </c>
      <c r="X89" s="956">
        <f>X88-AG85</f>
        <v>12278418</v>
      </c>
      <c r="Y89" s="950"/>
      <c r="Z89" s="950"/>
      <c r="AA89" s="951"/>
      <c r="AB89" s="952"/>
      <c r="AC89" s="952"/>
      <c r="AD89" s="953"/>
      <c r="AE89" s="1023"/>
      <c r="AF89" s="1024"/>
      <c r="AG89" s="950"/>
      <c r="AH89" s="950"/>
      <c r="AI89" s="957"/>
      <c r="AJ89" s="957"/>
      <c r="AK89" s="958"/>
      <c r="AL89" s="935" t="s">
        <v>2968</v>
      </c>
      <c r="AM89" s="935" t="s">
        <v>2969</v>
      </c>
      <c r="AN89" s="936" t="s">
        <v>2970</v>
      </c>
      <c r="AO89" s="936"/>
      <c r="AP89" s="937" t="s">
        <v>2971</v>
      </c>
      <c r="AQ89" s="938" t="s">
        <v>2972</v>
      </c>
      <c r="AR89" s="1065"/>
      <c r="AS89" s="1066"/>
      <c r="AT89" s="1066"/>
      <c r="AU89" s="1067"/>
      <c r="AV89" s="1067"/>
      <c r="AW89" s="1067"/>
      <c r="AX89" s="1067"/>
      <c r="AY89" s="1067"/>
      <c r="AZ89" s="1067"/>
      <c r="BA89" s="1067"/>
      <c r="BB89" s="1066"/>
      <c r="BC89" s="1066"/>
      <c r="BD89" s="1066"/>
      <c r="BE89" s="1066"/>
      <c r="BF89" s="1066"/>
      <c r="BG89" s="1066"/>
      <c r="BH89" s="1066"/>
      <c r="BI89" s="1067"/>
      <c r="BJ89" s="1067"/>
      <c r="BK89" s="1066"/>
      <c r="BL89" s="1066"/>
      <c r="BM89" s="1066"/>
      <c r="BN89" s="1066"/>
      <c r="BO89" s="1066"/>
      <c r="BP89" s="1066"/>
      <c r="BQ89" s="1066"/>
      <c r="BR89" s="1066"/>
      <c r="BS89" s="1066"/>
      <c r="BT89" s="1066"/>
      <c r="BU89" s="1066"/>
      <c r="BV89" s="1066"/>
      <c r="BW89" s="1066"/>
      <c r="BX89" s="528"/>
      <c r="BY89" s="528"/>
      <c r="BZ89" s="520"/>
      <c r="CA89" s="520"/>
      <c r="CB89" s="520"/>
      <c r="CC89" s="520"/>
      <c r="CD89" s="520"/>
      <c r="CE89" s="520"/>
      <c r="CF89" s="520"/>
      <c r="CG89" s="520"/>
      <c r="CH89" s="520"/>
      <c r="CI89" s="520"/>
      <c r="CJ89" s="520"/>
      <c r="CK89" s="520"/>
      <c r="CL89" s="1074"/>
      <c r="CM89" s="520"/>
      <c r="CN89" s="520"/>
      <c r="CO89" s="520"/>
      <c r="CP89" s="520"/>
      <c r="CQ89" s="520"/>
      <c r="CR89" s="520"/>
      <c r="CS89" s="520"/>
      <c r="CT89" s="520"/>
      <c r="CU89" s="520"/>
      <c r="CV89" s="520"/>
      <c r="CW89" s="520"/>
      <c r="CX89" s="520"/>
      <c r="CY89" s="520"/>
      <c r="CZ89" s="520"/>
      <c r="DA89" s="520"/>
      <c r="DB89" s="528"/>
      <c r="DC89" s="520"/>
      <c r="DD89" s="520"/>
      <c r="DE89" s="520"/>
      <c r="DF89" s="520"/>
      <c r="DG89" s="520"/>
      <c r="DH89" s="520"/>
      <c r="DI89" s="520"/>
      <c r="DJ89" s="520"/>
      <c r="DK89" s="520"/>
      <c r="DL89" s="520"/>
      <c r="DM89" s="520"/>
      <c r="DN89" s="520"/>
      <c r="DO89" s="520"/>
      <c r="DP89" s="520"/>
      <c r="DQ89" s="520"/>
      <c r="DR89" s="520"/>
      <c r="DS89" s="520"/>
      <c r="DT89" s="520"/>
      <c r="DU89" s="520"/>
      <c r="DV89" s="520"/>
      <c r="DW89" s="520"/>
      <c r="DX89" s="520"/>
      <c r="DY89" s="520"/>
      <c r="DZ89" s="520"/>
      <c r="EA89" s="520"/>
      <c r="EB89" s="520"/>
      <c r="EC89" s="520"/>
      <c r="ED89" s="520"/>
      <c r="EE89" s="520"/>
      <c r="EF89" s="520"/>
      <c r="EG89" s="520"/>
      <c r="EH89" s="528"/>
      <c r="EI89" s="1074"/>
      <c r="EJ89" s="1074"/>
      <c r="EK89" s="520"/>
      <c r="EL89" s="520"/>
      <c r="EM89" s="520"/>
      <c r="EN89" s="1073"/>
      <c r="EO89" s="1073"/>
      <c r="EP89" s="1073"/>
      <c r="EQ89" s="1073"/>
      <c r="ER89" s="1073"/>
      <c r="ES89" s="520"/>
      <c r="ET89" s="520"/>
      <c r="EU89" s="520"/>
      <c r="EV89" s="520"/>
      <c r="EW89" s="520"/>
      <c r="EX89" s="520"/>
      <c r="EY89" s="520"/>
      <c r="EZ89" s="520"/>
      <c r="FA89" s="520"/>
      <c r="FB89" s="520"/>
      <c r="FC89" s="520"/>
      <c r="FD89" s="520"/>
      <c r="FE89" s="520"/>
      <c r="FF89" s="520"/>
      <c r="FG89" s="520"/>
      <c r="FH89" s="520"/>
      <c r="FI89" s="520"/>
      <c r="FJ89" s="520"/>
      <c r="FK89" s="520"/>
      <c r="FL89" s="520"/>
      <c r="FM89" s="528"/>
      <c r="FN89" s="520"/>
      <c r="FO89" s="520"/>
      <c r="FP89" s="520"/>
      <c r="FQ89" s="1074"/>
      <c r="FR89" s="520"/>
      <c r="FS89" s="1074"/>
      <c r="FT89" s="520"/>
      <c r="FU89" s="520"/>
      <c r="FV89" s="520"/>
      <c r="FW89" s="520"/>
      <c r="FX89" s="520"/>
      <c r="FY89" s="1074"/>
      <c r="FZ89" s="1074"/>
      <c r="GA89" s="520"/>
      <c r="GB89" s="520"/>
      <c r="GC89" s="520"/>
      <c r="GD89" s="520"/>
      <c r="GE89" s="1074"/>
      <c r="GF89" s="520"/>
      <c r="GG89" s="520"/>
      <c r="GH89" s="1074"/>
      <c r="GI89" s="1074"/>
      <c r="GJ89" s="520"/>
      <c r="GK89" s="520"/>
      <c r="GL89" s="520"/>
      <c r="GM89" s="520"/>
      <c r="GN89" s="520"/>
      <c r="GO89" s="520"/>
      <c r="GP89" s="520"/>
      <c r="GQ89" s="520"/>
      <c r="GR89" s="520"/>
      <c r="GS89" s="520"/>
      <c r="GT89" s="1071"/>
      <c r="GU89" s="1071"/>
      <c r="GV89" s="1071"/>
      <c r="GW89" s="1071"/>
      <c r="GX89" s="1071"/>
      <c r="GY89" s="1071"/>
      <c r="GZ89" s="1071"/>
      <c r="HA89" s="1071"/>
      <c r="HB89" s="1071"/>
      <c r="HC89" s="1071"/>
      <c r="HD89" s="1071"/>
      <c r="HE89" s="1071"/>
      <c r="HF89" s="1071"/>
      <c r="HG89" s="1071"/>
      <c r="HH89" s="1071"/>
      <c r="HI89" s="1071"/>
      <c r="HJ89" s="1075"/>
      <c r="HK89" s="1075"/>
      <c r="HL89" s="1075"/>
      <c r="HM89" s="1071"/>
      <c r="HN89" s="1071"/>
      <c r="HO89" s="1071"/>
      <c r="HP89" s="1071"/>
      <c r="HQ89" s="1071"/>
      <c r="HR89" s="1071"/>
      <c r="HS89" s="1071"/>
      <c r="HT89" s="1071"/>
      <c r="HU89" s="1071"/>
      <c r="HV89" s="1071"/>
      <c r="HW89" s="1071"/>
      <c r="HX89" s="1072"/>
      <c r="HY89" s="1068"/>
      <c r="HZ89" s="981"/>
      <c r="IA89" s="981"/>
      <c r="IB89" s="981"/>
      <c r="IC89" s="981"/>
      <c r="ID89" s="981"/>
      <c r="IE89" s="1069"/>
    </row>
    <row r="90" ht="24.0" customHeight="1" outlineLevel="1">
      <c r="A90" s="946"/>
      <c r="B90" s="947"/>
      <c r="C90" s="947"/>
      <c r="D90" s="947"/>
      <c r="E90" s="947"/>
      <c r="F90" s="947"/>
      <c r="G90" s="947"/>
      <c r="H90" s="947"/>
      <c r="I90" s="947"/>
      <c r="J90" s="947"/>
      <c r="K90" s="947"/>
      <c r="L90" s="947"/>
      <c r="M90" s="947"/>
      <c r="N90" s="947"/>
      <c r="O90" s="947"/>
      <c r="P90" s="947"/>
      <c r="Q90" s="947"/>
      <c r="R90" s="947"/>
      <c r="S90" s="947"/>
      <c r="T90" s="947"/>
      <c r="U90" s="948"/>
      <c r="V90" s="980" t="s">
        <v>2973</v>
      </c>
      <c r="W90" s="949" t="s">
        <v>2974</v>
      </c>
      <c r="X90" s="950"/>
      <c r="Y90" s="950"/>
      <c r="Z90" s="950"/>
      <c r="AA90" s="951"/>
      <c r="AB90" s="952"/>
      <c r="AC90" s="952"/>
      <c r="AD90" s="953"/>
      <c r="AE90" s="1023"/>
      <c r="AF90" s="1024"/>
      <c r="AG90" s="950"/>
      <c r="AH90" s="950"/>
      <c r="AI90" s="957"/>
      <c r="AJ90" s="957"/>
      <c r="AK90" s="958"/>
      <c r="AL90" s="959" t="s">
        <v>2975</v>
      </c>
      <c r="AM90" s="959" t="s">
        <v>2976</v>
      </c>
      <c r="AN90" s="712"/>
      <c r="AO90" s="712"/>
      <c r="AP90" s="712"/>
      <c r="AQ90" s="712"/>
      <c r="AR90" s="1065"/>
      <c r="AS90" s="1066"/>
      <c r="AT90" s="1066"/>
      <c r="AU90" s="1067"/>
      <c r="AV90" s="1067"/>
      <c r="AW90" s="1067"/>
      <c r="AX90" s="1067"/>
      <c r="AY90" s="1067"/>
      <c r="AZ90" s="1067"/>
      <c r="BA90" s="1067"/>
      <c r="BB90" s="1066"/>
      <c r="BC90" s="1066"/>
      <c r="BD90" s="1066"/>
      <c r="BE90" s="1066"/>
      <c r="BF90" s="1066"/>
      <c r="BG90" s="1066"/>
      <c r="BH90" s="1066"/>
      <c r="BI90" s="1067"/>
      <c r="BJ90" s="1067"/>
      <c r="BK90" s="1066"/>
      <c r="BL90" s="1066"/>
      <c r="BM90" s="1066"/>
      <c r="BN90" s="1066"/>
      <c r="BO90" s="1066"/>
      <c r="BP90" s="1066"/>
      <c r="BQ90" s="1066"/>
      <c r="BR90" s="1066"/>
      <c r="BS90" s="1066"/>
      <c r="BT90" s="1066"/>
      <c r="BU90" s="1066"/>
      <c r="BV90" s="1066"/>
      <c r="BW90" s="1066"/>
      <c r="BX90" s="528"/>
      <c r="BY90" s="528"/>
      <c r="BZ90" s="520"/>
      <c r="CA90" s="520"/>
      <c r="CB90" s="520"/>
      <c r="CC90" s="520"/>
      <c r="CD90" s="520"/>
      <c r="CE90" s="520"/>
      <c r="CF90" s="520"/>
      <c r="CG90" s="520"/>
      <c r="CH90" s="520"/>
      <c r="CI90" s="520"/>
      <c r="CJ90" s="520"/>
      <c r="CK90" s="520"/>
      <c r="CL90" s="520"/>
      <c r="CM90" s="520"/>
      <c r="CN90" s="520"/>
      <c r="CO90" s="520"/>
      <c r="CP90" s="520"/>
      <c r="CQ90" s="520"/>
      <c r="CR90" s="520"/>
      <c r="CS90" s="520"/>
      <c r="CT90" s="520"/>
      <c r="CU90" s="520"/>
      <c r="CV90" s="520"/>
      <c r="CW90" s="520"/>
      <c r="CX90" s="520"/>
      <c r="CY90" s="520"/>
      <c r="CZ90" s="520"/>
      <c r="DA90" s="520"/>
      <c r="DB90" s="528"/>
      <c r="DC90" s="520"/>
      <c r="DD90" s="520"/>
      <c r="DE90" s="520"/>
      <c r="DF90" s="520"/>
      <c r="DG90" s="520"/>
      <c r="DH90" s="520"/>
      <c r="DI90" s="520"/>
      <c r="DJ90" s="520"/>
      <c r="DK90" s="520"/>
      <c r="DL90" s="520"/>
      <c r="DM90" s="520"/>
      <c r="DN90" s="520"/>
      <c r="DO90" s="520"/>
      <c r="DP90" s="520"/>
      <c r="DQ90" s="520"/>
      <c r="DR90" s="520"/>
      <c r="DS90" s="520"/>
      <c r="DT90" s="520"/>
      <c r="DU90" s="520"/>
      <c r="DV90" s="520"/>
      <c r="DW90" s="520"/>
      <c r="DX90" s="520"/>
      <c r="DY90" s="520"/>
      <c r="DZ90" s="520"/>
      <c r="EA90" s="520"/>
      <c r="EB90" s="520"/>
      <c r="EC90" s="520"/>
      <c r="ED90" s="520"/>
      <c r="EE90" s="520"/>
      <c r="EF90" s="520"/>
      <c r="EG90" s="520"/>
      <c r="EH90" s="528"/>
      <c r="EI90" s="1076"/>
      <c r="EJ90" s="1076"/>
      <c r="EK90" s="520"/>
      <c r="EL90" s="520"/>
      <c r="EM90" s="520"/>
      <c r="EN90" s="520"/>
      <c r="EO90" s="520"/>
      <c r="EP90" s="520"/>
      <c r="EQ90" s="520"/>
      <c r="ER90" s="520"/>
      <c r="ES90" s="520"/>
      <c r="ET90" s="520"/>
      <c r="EU90" s="520"/>
      <c r="EV90" s="520"/>
      <c r="EW90" s="520"/>
      <c r="EX90" s="520"/>
      <c r="EY90" s="520"/>
      <c r="EZ90" s="520"/>
      <c r="FA90" s="520"/>
      <c r="FB90" s="520"/>
      <c r="FC90" s="520"/>
      <c r="FD90" s="520"/>
      <c r="FE90" s="520"/>
      <c r="FF90" s="520"/>
      <c r="FG90" s="520"/>
      <c r="FH90" s="520"/>
      <c r="FI90" s="520"/>
      <c r="FJ90" s="520"/>
      <c r="FK90" s="520"/>
      <c r="FL90" s="520"/>
      <c r="FM90" s="528"/>
      <c r="FN90" s="520"/>
      <c r="FO90" s="520"/>
      <c r="FP90" s="520"/>
      <c r="FQ90" s="1076"/>
      <c r="FR90" s="520"/>
      <c r="FS90" s="1076"/>
      <c r="FT90" s="520"/>
      <c r="FU90" s="520"/>
      <c r="FV90" s="520"/>
      <c r="FW90" s="520"/>
      <c r="FX90" s="520"/>
      <c r="FY90" s="1076"/>
      <c r="FZ90" s="1076"/>
      <c r="GA90" s="520"/>
      <c r="GB90" s="520"/>
      <c r="GC90" s="520"/>
      <c r="GD90" s="520"/>
      <c r="GE90" s="1076"/>
      <c r="GF90" s="520"/>
      <c r="GG90" s="520"/>
      <c r="GH90" s="1076"/>
      <c r="GI90" s="1076"/>
      <c r="GJ90" s="520"/>
      <c r="GK90" s="520"/>
      <c r="GL90" s="520"/>
      <c r="GM90" s="520"/>
      <c r="GN90" s="520"/>
      <c r="GO90" s="520"/>
      <c r="GP90" s="520"/>
      <c r="GQ90" s="520"/>
      <c r="GR90" s="520"/>
      <c r="GS90" s="520"/>
      <c r="GT90" s="1071"/>
      <c r="GU90" s="1071"/>
      <c r="GV90" s="1071"/>
      <c r="GW90" s="1071"/>
      <c r="GX90" s="1071"/>
      <c r="GY90" s="1071"/>
      <c r="GZ90" s="1071"/>
      <c r="HA90" s="1071"/>
      <c r="HB90" s="1071"/>
      <c r="HC90" s="1071"/>
      <c r="HD90" s="1071"/>
      <c r="HE90" s="1071"/>
      <c r="HF90" s="1071"/>
      <c r="HG90" s="1071"/>
      <c r="HH90" s="1071"/>
      <c r="HI90" s="1071"/>
      <c r="HJ90" s="1071"/>
      <c r="HK90" s="1071"/>
      <c r="HL90" s="1071"/>
      <c r="HM90" s="1071"/>
      <c r="HN90" s="1071"/>
      <c r="HO90" s="1071"/>
      <c r="HP90" s="1071"/>
      <c r="HQ90" s="1071"/>
      <c r="HR90" s="1071"/>
      <c r="HS90" s="1071"/>
      <c r="HT90" s="1071"/>
      <c r="HU90" s="1071"/>
      <c r="HV90" s="1071"/>
      <c r="HW90" s="1071"/>
      <c r="HX90" s="1072"/>
      <c r="HY90" s="1068"/>
      <c r="HZ90" s="981"/>
      <c r="IA90" s="981"/>
      <c r="IB90" s="981"/>
      <c r="IC90" s="981"/>
      <c r="ID90" s="981"/>
      <c r="IE90" s="1069"/>
    </row>
    <row r="91" ht="24.0" customHeight="1" outlineLevel="1">
      <c r="A91" s="946"/>
      <c r="B91" s="947"/>
      <c r="C91" s="947"/>
      <c r="D91" s="947"/>
      <c r="E91" s="947"/>
      <c r="F91" s="947"/>
      <c r="G91" s="947"/>
      <c r="H91" s="947"/>
      <c r="I91" s="947"/>
      <c r="J91" s="947"/>
      <c r="K91" s="947"/>
      <c r="L91" s="947"/>
      <c r="M91" s="947"/>
      <c r="N91" s="947"/>
      <c r="O91" s="947"/>
      <c r="P91" s="947"/>
      <c r="Q91" s="947"/>
      <c r="R91" s="947"/>
      <c r="S91" s="947"/>
      <c r="T91" s="947"/>
      <c r="U91" s="948"/>
      <c r="V91" s="972"/>
      <c r="W91" s="949" t="s">
        <v>2977</v>
      </c>
      <c r="X91" s="956">
        <f>X88-X95</f>
        <v>29278418</v>
      </c>
      <c r="Y91" s="956"/>
      <c r="Z91" s="956"/>
      <c r="AA91" s="951"/>
      <c r="AB91" s="952"/>
      <c r="AC91" s="952"/>
      <c r="AD91" s="953"/>
      <c r="AE91" s="1023"/>
      <c r="AF91" s="1029"/>
      <c r="AG91" s="976"/>
      <c r="AH91" s="976"/>
      <c r="AI91" s="957"/>
      <c r="AJ91" s="957"/>
      <c r="AK91" s="958"/>
      <c r="AL91" s="1030" t="s">
        <v>2978</v>
      </c>
      <c r="AM91" s="1030" t="s">
        <v>2979</v>
      </c>
      <c r="AN91" s="936" t="s">
        <v>2980</v>
      </c>
      <c r="AO91" s="936"/>
      <c r="AP91" s="937" t="s">
        <v>2981</v>
      </c>
      <c r="AQ91" s="985" t="s">
        <v>2982</v>
      </c>
      <c r="AR91" s="1065"/>
      <c r="AS91" s="1066"/>
      <c r="AT91" s="1066"/>
      <c r="AU91" s="1067"/>
      <c r="AV91" s="1067"/>
      <c r="AW91" s="1067"/>
      <c r="AX91" s="1067"/>
      <c r="AY91" s="1067"/>
      <c r="AZ91" s="1067"/>
      <c r="BA91" s="1067"/>
      <c r="BB91" s="1066"/>
      <c r="BC91" s="1066"/>
      <c r="BD91" s="1066"/>
      <c r="BE91" s="1066"/>
      <c r="BF91" s="1066"/>
      <c r="BG91" s="1066"/>
      <c r="BH91" s="1066"/>
      <c r="BI91" s="1067"/>
      <c r="BJ91" s="1067"/>
      <c r="BK91" s="1066"/>
      <c r="BL91" s="1066"/>
      <c r="BM91" s="1066"/>
      <c r="BN91" s="1066"/>
      <c r="BO91" s="1066"/>
      <c r="BP91" s="1067"/>
      <c r="BQ91" s="1067"/>
      <c r="BR91" s="1066"/>
      <c r="BS91" s="1066"/>
      <c r="BT91" s="1066"/>
      <c r="BU91" s="1066"/>
      <c r="BV91" s="1066"/>
      <c r="BW91" s="1066"/>
      <c r="BX91" s="528"/>
      <c r="BY91" s="528"/>
      <c r="BZ91" s="520"/>
      <c r="CA91" s="520"/>
      <c r="CB91" s="520"/>
      <c r="CC91" s="520"/>
      <c r="CD91" s="520"/>
      <c r="CE91" s="520"/>
      <c r="CF91" s="520"/>
      <c r="CG91" s="520"/>
      <c r="CH91" s="520"/>
      <c r="CI91" s="520"/>
      <c r="CJ91" s="1073"/>
      <c r="CK91" s="1073"/>
      <c r="CL91" s="1073"/>
      <c r="CM91" s="520"/>
      <c r="CN91" s="520"/>
      <c r="CO91" s="520"/>
      <c r="CP91" s="520"/>
      <c r="CQ91" s="520"/>
      <c r="CR91" s="520"/>
      <c r="CS91" s="520"/>
      <c r="CT91" s="520"/>
      <c r="CU91" s="520"/>
      <c r="CV91" s="520"/>
      <c r="CW91" s="520"/>
      <c r="CX91" s="520"/>
      <c r="CY91" s="520"/>
      <c r="CZ91" s="520"/>
      <c r="DA91" s="520"/>
      <c r="DB91" s="528"/>
      <c r="DC91" s="520"/>
      <c r="DD91" s="520"/>
      <c r="DE91" s="520"/>
      <c r="DF91" s="520"/>
      <c r="DG91" s="520"/>
      <c r="DH91" s="520"/>
      <c r="DI91" s="520"/>
      <c r="DJ91" s="520"/>
      <c r="DK91" s="520"/>
      <c r="DL91" s="520"/>
      <c r="DM91" s="520"/>
      <c r="DN91" s="520"/>
      <c r="DO91" s="520"/>
      <c r="DP91" s="520"/>
      <c r="DQ91" s="520"/>
      <c r="DR91" s="520"/>
      <c r="DS91" s="520"/>
      <c r="DT91" s="520"/>
      <c r="DU91" s="520"/>
      <c r="DV91" s="520"/>
      <c r="DW91" s="520"/>
      <c r="DX91" s="520"/>
      <c r="DY91" s="520"/>
      <c r="DZ91" s="520"/>
      <c r="EA91" s="520"/>
      <c r="EB91" s="520"/>
      <c r="EC91" s="520"/>
      <c r="ED91" s="520"/>
      <c r="EE91" s="520"/>
      <c r="EF91" s="520"/>
      <c r="EG91" s="520"/>
      <c r="EH91" s="528"/>
      <c r="EI91" s="520"/>
      <c r="EJ91" s="520"/>
      <c r="EK91" s="520"/>
      <c r="EL91" s="520"/>
      <c r="EM91" s="520"/>
      <c r="EN91" s="520"/>
      <c r="EO91" s="520"/>
      <c r="EP91" s="520"/>
      <c r="EQ91" s="520"/>
      <c r="ER91" s="520"/>
      <c r="ES91" s="520"/>
      <c r="ET91" s="520"/>
      <c r="EU91" s="520"/>
      <c r="EV91" s="520"/>
      <c r="EW91" s="520"/>
      <c r="EX91" s="520"/>
      <c r="EY91" s="520"/>
      <c r="EZ91" s="520"/>
      <c r="FA91" s="520"/>
      <c r="FB91" s="520"/>
      <c r="FC91" s="1077"/>
      <c r="FD91" s="1077"/>
      <c r="FE91" s="1077"/>
      <c r="FF91" s="1077"/>
      <c r="FG91" s="520"/>
      <c r="FH91" s="520"/>
      <c r="FI91" s="1077"/>
      <c r="FJ91" s="1077"/>
      <c r="FK91" s="1077"/>
      <c r="FL91" s="520"/>
      <c r="FM91" s="528"/>
      <c r="FN91" s="520"/>
      <c r="FO91" s="520"/>
      <c r="FP91" s="520"/>
      <c r="FQ91" s="520"/>
      <c r="FR91" s="520"/>
      <c r="FS91" s="520"/>
      <c r="FT91" s="520"/>
      <c r="FU91" s="520"/>
      <c r="FV91" s="520"/>
      <c r="FW91" s="520"/>
      <c r="FX91" s="520"/>
      <c r="FY91" s="520"/>
      <c r="FZ91" s="520"/>
      <c r="GA91" s="520"/>
      <c r="GB91" s="520"/>
      <c r="GC91" s="520"/>
      <c r="GD91" s="520"/>
      <c r="GE91" s="520"/>
      <c r="GF91" s="520"/>
      <c r="GG91" s="520"/>
      <c r="GH91" s="520"/>
      <c r="GI91" s="520"/>
      <c r="GJ91" s="520"/>
      <c r="GK91" s="520"/>
      <c r="GL91" s="520"/>
      <c r="GM91" s="520"/>
      <c r="GN91" s="520"/>
      <c r="GO91" s="520"/>
      <c r="GP91" s="520"/>
      <c r="GQ91" s="520"/>
      <c r="GR91" s="520"/>
      <c r="GS91" s="520"/>
      <c r="GT91" s="1071"/>
      <c r="GU91" s="1071"/>
      <c r="GV91" s="1071"/>
      <c r="GW91" s="1071"/>
      <c r="GX91" s="1071"/>
      <c r="GY91" s="1071"/>
      <c r="GZ91" s="1071"/>
      <c r="HA91" s="1071"/>
      <c r="HB91" s="1071"/>
      <c r="HC91" s="1071"/>
      <c r="HD91" s="1071"/>
      <c r="HE91" s="1071"/>
      <c r="HF91" s="1071"/>
      <c r="HG91" s="1071"/>
      <c r="HH91" s="1071"/>
      <c r="HI91" s="1071"/>
      <c r="HJ91" s="1071"/>
      <c r="HK91" s="1071"/>
      <c r="HL91" s="1071"/>
      <c r="HM91" s="1071"/>
      <c r="HN91" s="1071"/>
      <c r="HO91" s="1071"/>
      <c r="HP91" s="1071"/>
      <c r="HQ91" s="1071"/>
      <c r="HR91" s="1071"/>
      <c r="HS91" s="1071"/>
      <c r="HT91" s="1071"/>
      <c r="HU91" s="1071"/>
      <c r="HV91" s="1071"/>
      <c r="HW91" s="1071"/>
      <c r="HX91" s="1072"/>
      <c r="HY91" s="1068"/>
      <c r="HZ91" s="981"/>
      <c r="IA91" s="981"/>
      <c r="IB91" s="981"/>
      <c r="IC91" s="981"/>
      <c r="ID91" s="981"/>
      <c r="IE91" s="1069"/>
    </row>
    <row r="92" ht="24.0" customHeight="1" outlineLevel="1">
      <c r="A92" s="946"/>
      <c r="B92" s="947"/>
      <c r="C92" s="947"/>
      <c r="D92" s="947"/>
      <c r="E92" s="947"/>
      <c r="F92" s="947"/>
      <c r="G92" s="947"/>
      <c r="H92" s="947"/>
      <c r="I92" s="947"/>
      <c r="J92" s="947"/>
      <c r="K92" s="947"/>
      <c r="L92" s="947"/>
      <c r="M92" s="947"/>
      <c r="N92" s="947"/>
      <c r="O92" s="947"/>
      <c r="P92" s="947"/>
      <c r="Q92" s="947"/>
      <c r="R92" s="947"/>
      <c r="S92" s="947"/>
      <c r="T92" s="947"/>
      <c r="U92" s="948"/>
      <c r="V92" s="948"/>
      <c r="W92" s="955"/>
      <c r="X92" s="956"/>
      <c r="Y92" s="956"/>
      <c r="Z92" s="956"/>
      <c r="AA92" s="951"/>
      <c r="AB92" s="952"/>
      <c r="AC92" s="952"/>
      <c r="AD92" s="953"/>
      <c r="AE92" s="1023"/>
      <c r="AF92" s="1029"/>
      <c r="AG92" s="976"/>
      <c r="AH92" s="976"/>
      <c r="AI92" s="957"/>
      <c r="AJ92" s="957"/>
      <c r="AK92" s="958"/>
      <c r="AL92" s="1032" t="s">
        <v>2983</v>
      </c>
      <c r="AM92" s="1032" t="s">
        <v>2984</v>
      </c>
      <c r="AN92" s="712"/>
      <c r="AO92" s="712"/>
      <c r="AP92" s="712"/>
      <c r="AQ92" s="712"/>
      <c r="AR92" s="1065"/>
      <c r="AS92" s="1066"/>
      <c r="AT92" s="1066"/>
      <c r="AU92" s="1067"/>
      <c r="AV92" s="1067"/>
      <c r="AW92" s="1067"/>
      <c r="AX92" s="1067"/>
      <c r="AY92" s="1067"/>
      <c r="AZ92" s="1067"/>
      <c r="BA92" s="1067"/>
      <c r="BB92" s="1066"/>
      <c r="BC92" s="1066"/>
      <c r="BD92" s="1066"/>
      <c r="BE92" s="1066"/>
      <c r="BF92" s="1066"/>
      <c r="BG92" s="1066"/>
      <c r="BH92" s="1066"/>
      <c r="BI92" s="1067"/>
      <c r="BJ92" s="1067"/>
      <c r="BK92" s="1066"/>
      <c r="BL92" s="1066"/>
      <c r="BM92" s="1066"/>
      <c r="BN92" s="1066"/>
      <c r="BO92" s="1066"/>
      <c r="BP92" s="1067"/>
      <c r="BQ92" s="1067"/>
      <c r="BR92" s="1066"/>
      <c r="BS92" s="1066"/>
      <c r="BT92" s="1066"/>
      <c r="BU92" s="1066"/>
      <c r="BV92" s="1066"/>
      <c r="BW92" s="1066"/>
      <c r="BX92" s="528"/>
      <c r="BY92" s="528"/>
      <c r="BZ92" s="520"/>
      <c r="CA92" s="520"/>
      <c r="CB92" s="520"/>
      <c r="CC92" s="520"/>
      <c r="CD92" s="520"/>
      <c r="CE92" s="520"/>
      <c r="CF92" s="520"/>
      <c r="CG92" s="520"/>
      <c r="CH92" s="520"/>
      <c r="CI92" s="520"/>
      <c r="CJ92" s="520"/>
      <c r="CK92" s="520"/>
      <c r="CL92" s="520"/>
      <c r="CM92" s="520"/>
      <c r="CN92" s="520"/>
      <c r="CO92" s="520"/>
      <c r="CP92" s="520"/>
      <c r="CQ92" s="520"/>
      <c r="CR92" s="520"/>
      <c r="CS92" s="520"/>
      <c r="CT92" s="520"/>
      <c r="CU92" s="520"/>
      <c r="CV92" s="520"/>
      <c r="CW92" s="520"/>
      <c r="CX92" s="520"/>
      <c r="CY92" s="520"/>
      <c r="CZ92" s="520"/>
      <c r="DA92" s="520"/>
      <c r="DB92" s="528"/>
      <c r="DC92" s="520"/>
      <c r="DD92" s="520"/>
      <c r="DE92" s="520"/>
      <c r="DF92" s="520"/>
      <c r="DG92" s="520"/>
      <c r="DH92" s="520"/>
      <c r="DI92" s="520"/>
      <c r="DJ92" s="520"/>
      <c r="DK92" s="520"/>
      <c r="DL92" s="520"/>
      <c r="DM92" s="520"/>
      <c r="DN92" s="520"/>
      <c r="DO92" s="520"/>
      <c r="DP92" s="520"/>
      <c r="DQ92" s="520"/>
      <c r="DR92" s="520"/>
      <c r="DS92" s="520"/>
      <c r="DT92" s="520"/>
      <c r="DU92" s="520"/>
      <c r="DV92" s="520"/>
      <c r="DW92" s="520"/>
      <c r="DX92" s="520"/>
      <c r="DY92" s="520"/>
      <c r="DZ92" s="520"/>
      <c r="EA92" s="520"/>
      <c r="EB92" s="520"/>
      <c r="EC92" s="520"/>
      <c r="ED92" s="520"/>
      <c r="EE92" s="520"/>
      <c r="EF92" s="520"/>
      <c r="EG92" s="520"/>
      <c r="EH92" s="528"/>
      <c r="EI92" s="520"/>
      <c r="EJ92" s="520"/>
      <c r="EK92" s="520"/>
      <c r="EL92" s="520"/>
      <c r="EM92" s="520"/>
      <c r="EN92" s="520"/>
      <c r="EO92" s="520"/>
      <c r="EP92" s="520"/>
      <c r="EQ92" s="520"/>
      <c r="ER92" s="520"/>
      <c r="ES92" s="520"/>
      <c r="ET92" s="520"/>
      <c r="EU92" s="520"/>
      <c r="EV92" s="520"/>
      <c r="EW92" s="520"/>
      <c r="EX92" s="520"/>
      <c r="EY92" s="520"/>
      <c r="EZ92" s="520"/>
      <c r="FA92" s="520"/>
      <c r="FB92" s="520"/>
      <c r="FC92" s="1078"/>
      <c r="FD92" s="1078"/>
      <c r="FE92" s="1078"/>
      <c r="FF92" s="1078"/>
      <c r="FG92" s="520"/>
      <c r="FH92" s="520"/>
      <c r="FI92" s="1078"/>
      <c r="FJ92" s="1078"/>
      <c r="FK92" s="1078"/>
      <c r="FL92" s="520"/>
      <c r="FM92" s="528"/>
      <c r="FN92" s="520"/>
      <c r="FO92" s="520"/>
      <c r="FP92" s="520"/>
      <c r="FQ92" s="520"/>
      <c r="FR92" s="520"/>
      <c r="FS92" s="520"/>
      <c r="FT92" s="520"/>
      <c r="FU92" s="520"/>
      <c r="FV92" s="520"/>
      <c r="FW92" s="520"/>
      <c r="FX92" s="520"/>
      <c r="FY92" s="520"/>
      <c r="FZ92" s="520"/>
      <c r="GA92" s="520"/>
      <c r="GB92" s="520"/>
      <c r="GC92" s="520"/>
      <c r="GD92" s="520"/>
      <c r="GE92" s="520"/>
      <c r="GF92" s="520"/>
      <c r="GG92" s="520"/>
      <c r="GH92" s="520"/>
      <c r="GI92" s="520"/>
      <c r="GJ92" s="520"/>
      <c r="GK92" s="520"/>
      <c r="GL92" s="520"/>
      <c r="GM92" s="520"/>
      <c r="GN92" s="520"/>
      <c r="GO92" s="520"/>
      <c r="GP92" s="520"/>
      <c r="GQ92" s="520"/>
      <c r="GR92" s="520"/>
      <c r="GS92" s="520"/>
      <c r="GT92" s="1071"/>
      <c r="GU92" s="1071"/>
      <c r="GV92" s="1071"/>
      <c r="GW92" s="1071"/>
      <c r="GX92" s="1071"/>
      <c r="GY92" s="1071"/>
      <c r="GZ92" s="1071"/>
      <c r="HA92" s="1071"/>
      <c r="HB92" s="1071"/>
      <c r="HC92" s="1071"/>
      <c r="HD92" s="1071"/>
      <c r="HE92" s="1071"/>
      <c r="HF92" s="1071"/>
      <c r="HG92" s="1071"/>
      <c r="HH92" s="1071"/>
      <c r="HI92" s="1071"/>
      <c r="HJ92" s="1071"/>
      <c r="HK92" s="1071"/>
      <c r="HL92" s="1071"/>
      <c r="HM92" s="1071"/>
      <c r="HN92" s="1071"/>
      <c r="HO92" s="1071"/>
      <c r="HP92" s="1071"/>
      <c r="HQ92" s="1071"/>
      <c r="HR92" s="1071"/>
      <c r="HS92" s="1071"/>
      <c r="HT92" s="1071"/>
      <c r="HU92" s="1071"/>
      <c r="HV92" s="1071"/>
      <c r="HW92" s="1071"/>
      <c r="HX92" s="1072"/>
      <c r="HY92" s="1068"/>
      <c r="HZ92" s="981"/>
      <c r="IA92" s="981"/>
      <c r="IB92" s="981"/>
      <c r="IC92" s="981"/>
      <c r="ID92" s="981"/>
      <c r="IE92" s="1069"/>
    </row>
    <row r="93" ht="24.0" customHeight="1" outlineLevel="1">
      <c r="A93" s="946"/>
      <c r="B93" s="947"/>
      <c r="C93" s="947"/>
      <c r="D93" s="947"/>
      <c r="E93" s="947"/>
      <c r="F93" s="947"/>
      <c r="G93" s="947"/>
      <c r="H93" s="947"/>
      <c r="I93" s="947"/>
      <c r="J93" s="947"/>
      <c r="K93" s="947"/>
      <c r="L93" s="947"/>
      <c r="M93" s="947"/>
      <c r="N93" s="947"/>
      <c r="O93" s="947"/>
      <c r="P93" s="947"/>
      <c r="Q93" s="947"/>
      <c r="R93" s="947"/>
      <c r="S93" s="947"/>
      <c r="T93" s="947"/>
      <c r="U93" s="948"/>
      <c r="V93" s="948"/>
      <c r="W93" s="981"/>
      <c r="X93" s="956"/>
      <c r="Y93" s="956"/>
      <c r="Z93" s="956"/>
      <c r="AA93" s="951"/>
      <c r="AB93" s="952"/>
      <c r="AC93" s="952"/>
      <c r="AD93" s="953"/>
      <c r="AE93" s="1023"/>
      <c r="AF93" s="1029"/>
      <c r="AG93" s="976"/>
      <c r="AH93" s="976"/>
      <c r="AI93" s="957"/>
      <c r="AJ93" s="957"/>
      <c r="AK93" s="958"/>
      <c r="AL93" s="966" t="s">
        <v>2985</v>
      </c>
      <c r="AM93" s="966" t="s">
        <v>2986</v>
      </c>
      <c r="AN93" s="936" t="s">
        <v>2987</v>
      </c>
      <c r="AO93" s="936"/>
      <c r="AP93" s="937" t="s">
        <v>2988</v>
      </c>
      <c r="AQ93" s="985" t="s">
        <v>2989</v>
      </c>
      <c r="AR93" s="1065"/>
      <c r="AS93" s="1066"/>
      <c r="AT93" s="1066"/>
      <c r="AU93" s="1067"/>
      <c r="AV93" s="1067"/>
      <c r="AW93" s="1067"/>
      <c r="AX93" s="1067"/>
      <c r="AY93" s="1067"/>
      <c r="AZ93" s="1067"/>
      <c r="BA93" s="1067"/>
      <c r="BB93" s="1066"/>
      <c r="BC93" s="1066"/>
      <c r="BD93" s="1066"/>
      <c r="BE93" s="1066"/>
      <c r="BF93" s="1066"/>
      <c r="BG93" s="1066"/>
      <c r="BH93" s="1066"/>
      <c r="BI93" s="1067"/>
      <c r="BJ93" s="1067"/>
      <c r="BK93" s="1066"/>
      <c r="BL93" s="1066"/>
      <c r="BM93" s="1066"/>
      <c r="BN93" s="1066"/>
      <c r="BO93" s="1066"/>
      <c r="BP93" s="1067"/>
      <c r="BQ93" s="1067"/>
      <c r="BR93" s="1066"/>
      <c r="BS93" s="1066"/>
      <c r="BT93" s="1066"/>
      <c r="BU93" s="1066"/>
      <c r="BV93" s="1066"/>
      <c r="BW93" s="1066"/>
      <c r="BX93" s="528"/>
      <c r="BY93" s="528"/>
      <c r="BZ93" s="520"/>
      <c r="CA93" s="520"/>
      <c r="CB93" s="520"/>
      <c r="CC93" s="520"/>
      <c r="CD93" s="520"/>
      <c r="CE93" s="520"/>
      <c r="CF93" s="520"/>
      <c r="CG93" s="520"/>
      <c r="CH93" s="520"/>
      <c r="CI93" s="966"/>
      <c r="CJ93" s="966"/>
      <c r="CK93" s="966"/>
      <c r="CL93" s="520"/>
      <c r="CM93" s="520"/>
      <c r="CN93" s="520"/>
      <c r="CO93" s="520"/>
      <c r="CP93" s="520"/>
      <c r="CQ93" s="520"/>
      <c r="CR93" s="966"/>
      <c r="CS93" s="520"/>
      <c r="CT93" s="520"/>
      <c r="CU93" s="520"/>
      <c r="CV93" s="520"/>
      <c r="CW93" s="520"/>
      <c r="CX93" s="520"/>
      <c r="CY93" s="520"/>
      <c r="CZ93" s="520"/>
      <c r="DA93" s="520"/>
      <c r="DB93" s="528"/>
      <c r="DC93" s="520"/>
      <c r="DD93" s="520"/>
      <c r="DE93" s="520"/>
      <c r="DF93" s="520"/>
      <c r="DG93" s="520"/>
      <c r="DH93" s="520"/>
      <c r="DI93" s="520"/>
      <c r="DJ93" s="520"/>
      <c r="DK93" s="520"/>
      <c r="DL93" s="520"/>
      <c r="DM93" s="520"/>
      <c r="DN93" s="520"/>
      <c r="DO93" s="520"/>
      <c r="DP93" s="520"/>
      <c r="DQ93" s="520"/>
      <c r="DR93" s="520"/>
      <c r="DS93" s="520"/>
      <c r="DT93" s="520"/>
      <c r="DU93" s="520"/>
      <c r="DV93" s="520"/>
      <c r="DW93" s="520"/>
      <c r="DX93" s="520"/>
      <c r="DY93" s="520"/>
      <c r="DZ93" s="520"/>
      <c r="EA93" s="520"/>
      <c r="EB93" s="520"/>
      <c r="EC93" s="520"/>
      <c r="ED93" s="520"/>
      <c r="EE93" s="520"/>
      <c r="EF93" s="520"/>
      <c r="EG93" s="520"/>
      <c r="EH93" s="528"/>
      <c r="EI93" s="520"/>
      <c r="EJ93" s="520"/>
      <c r="EK93" s="520"/>
      <c r="EL93" s="520"/>
      <c r="EM93" s="520"/>
      <c r="EN93" s="520"/>
      <c r="EO93" s="520"/>
      <c r="EP93" s="520"/>
      <c r="EQ93" s="520"/>
      <c r="ER93" s="520"/>
      <c r="ES93" s="520"/>
      <c r="ET93" s="520"/>
      <c r="EU93" s="520"/>
      <c r="EV93" s="520"/>
      <c r="EW93" s="520"/>
      <c r="EX93" s="520"/>
      <c r="EY93" s="520"/>
      <c r="EZ93" s="520"/>
      <c r="FA93" s="520"/>
      <c r="FB93" s="520"/>
      <c r="FC93" s="520"/>
      <c r="FD93" s="520"/>
      <c r="FE93" s="520"/>
      <c r="FF93" s="520"/>
      <c r="FG93" s="520"/>
      <c r="FH93" s="520"/>
      <c r="FI93" s="520"/>
      <c r="FJ93" s="520"/>
      <c r="FK93" s="520"/>
      <c r="FL93" s="520"/>
      <c r="FM93" s="528"/>
      <c r="FN93" s="520"/>
      <c r="FO93" s="520"/>
      <c r="FP93" s="520"/>
      <c r="FQ93" s="520"/>
      <c r="FR93" s="520"/>
      <c r="FS93" s="520"/>
      <c r="FT93" s="520"/>
      <c r="FU93" s="520"/>
      <c r="FV93" s="520"/>
      <c r="FW93" s="520"/>
      <c r="FX93" s="520"/>
      <c r="FY93" s="520"/>
      <c r="FZ93" s="520"/>
      <c r="GA93" s="968"/>
      <c r="GB93" s="520"/>
      <c r="GC93" s="520"/>
      <c r="GD93" s="520"/>
      <c r="GE93" s="520"/>
      <c r="GF93" s="520"/>
      <c r="GG93" s="520"/>
      <c r="GH93" s="520"/>
      <c r="GI93" s="520"/>
      <c r="GJ93" s="520"/>
      <c r="GK93" s="520"/>
      <c r="GL93" s="520"/>
      <c r="GM93" s="520"/>
      <c r="GN93" s="520"/>
      <c r="GO93" s="520"/>
      <c r="GP93" s="520"/>
      <c r="GQ93" s="520"/>
      <c r="GR93" s="520"/>
      <c r="GS93" s="520"/>
      <c r="GT93" s="1071"/>
      <c r="GU93" s="1071"/>
      <c r="GV93" s="1071"/>
      <c r="GW93" s="1071"/>
      <c r="GX93" s="1071"/>
      <c r="GY93" s="1071"/>
      <c r="GZ93" s="1071"/>
      <c r="HA93" s="1071"/>
      <c r="HB93" s="1071"/>
      <c r="HC93" s="1071"/>
      <c r="HD93" s="1071"/>
      <c r="HE93" s="1071"/>
      <c r="HF93" s="1071"/>
      <c r="HG93" s="1071"/>
      <c r="HH93" s="1071"/>
      <c r="HI93" s="1071"/>
      <c r="HJ93" s="1071"/>
      <c r="HK93" s="1071"/>
      <c r="HL93" s="1071"/>
      <c r="HM93" s="1071"/>
      <c r="HN93" s="1071"/>
      <c r="HO93" s="1071"/>
      <c r="HP93" s="1071"/>
      <c r="HQ93" s="1071"/>
      <c r="HR93" s="1071"/>
      <c r="HS93" s="1071"/>
      <c r="HT93" s="1071"/>
      <c r="HU93" s="1071"/>
      <c r="HV93" s="1071"/>
      <c r="HW93" s="1071"/>
      <c r="HX93" s="1072"/>
      <c r="HY93" s="1068"/>
      <c r="HZ93" s="981"/>
      <c r="IA93" s="981"/>
      <c r="IB93" s="981"/>
      <c r="IC93" s="981"/>
      <c r="ID93" s="981"/>
      <c r="IE93" s="1069"/>
    </row>
    <row r="94" ht="24.0" customHeight="1" outlineLevel="1">
      <c r="A94" s="946"/>
      <c r="B94" s="947"/>
      <c r="C94" s="947"/>
      <c r="D94" s="947"/>
      <c r="E94" s="947"/>
      <c r="F94" s="947"/>
      <c r="G94" s="947"/>
      <c r="H94" s="947"/>
      <c r="I94" s="947"/>
      <c r="J94" s="947"/>
      <c r="K94" s="947"/>
      <c r="L94" s="947"/>
      <c r="M94" s="947"/>
      <c r="N94" s="947"/>
      <c r="O94" s="947"/>
      <c r="P94" s="947"/>
      <c r="Q94" s="947"/>
      <c r="R94" s="947"/>
      <c r="S94" s="947"/>
      <c r="T94" s="947"/>
      <c r="U94" s="948"/>
      <c r="V94" s="948"/>
      <c r="W94" s="955"/>
      <c r="X94" s="956"/>
      <c r="Y94" s="956"/>
      <c r="Z94" s="956"/>
      <c r="AA94" s="951"/>
      <c r="AB94" s="952"/>
      <c r="AC94" s="952"/>
      <c r="AD94" s="953"/>
      <c r="AE94" s="1023"/>
      <c r="AF94" s="1029"/>
      <c r="AG94" s="976"/>
      <c r="AH94" s="976"/>
      <c r="AI94" s="957"/>
      <c r="AJ94" s="957"/>
      <c r="AK94" s="958"/>
      <c r="AL94" s="974" t="s">
        <v>2990</v>
      </c>
      <c r="AM94" s="974" t="s">
        <v>2991</v>
      </c>
      <c r="AN94" s="712"/>
      <c r="AO94" s="712"/>
      <c r="AP94" s="712"/>
      <c r="AQ94" s="712"/>
      <c r="AR94" s="1065"/>
      <c r="AS94" s="1066"/>
      <c r="AT94" s="1066"/>
      <c r="AU94" s="1067"/>
      <c r="AV94" s="1067"/>
      <c r="AW94" s="1067"/>
      <c r="AX94" s="1067"/>
      <c r="AY94" s="1067"/>
      <c r="AZ94" s="1067"/>
      <c r="BA94" s="1067"/>
      <c r="BB94" s="1066"/>
      <c r="BC94" s="1066"/>
      <c r="BD94" s="1066"/>
      <c r="BE94" s="1066"/>
      <c r="BF94" s="1066"/>
      <c r="BG94" s="1066"/>
      <c r="BH94" s="1066"/>
      <c r="BI94" s="1067"/>
      <c r="BJ94" s="1067"/>
      <c r="BK94" s="1066"/>
      <c r="BL94" s="1066"/>
      <c r="BM94" s="1066"/>
      <c r="BN94" s="1066"/>
      <c r="BO94" s="1066"/>
      <c r="BP94" s="1067"/>
      <c r="BQ94" s="1067"/>
      <c r="BR94" s="1066"/>
      <c r="BS94" s="1066"/>
      <c r="BT94" s="1066"/>
      <c r="BU94" s="1066"/>
      <c r="BV94" s="1066"/>
      <c r="BW94" s="1066"/>
      <c r="BX94" s="528"/>
      <c r="BY94" s="528"/>
      <c r="BZ94" s="520"/>
      <c r="CA94" s="520"/>
      <c r="CB94" s="520"/>
      <c r="CC94" s="520"/>
      <c r="CD94" s="520"/>
      <c r="CE94" s="520"/>
      <c r="CF94" s="520"/>
      <c r="CG94" s="520"/>
      <c r="CH94" s="520"/>
      <c r="CI94" s="974"/>
      <c r="CJ94" s="974"/>
      <c r="CK94" s="1104"/>
      <c r="CL94" s="520"/>
      <c r="CM94" s="520"/>
      <c r="CN94" s="520"/>
      <c r="CO94" s="520"/>
      <c r="CP94" s="520"/>
      <c r="CQ94" s="520"/>
      <c r="CR94" s="1104"/>
      <c r="CS94" s="520"/>
      <c r="CT94" s="520"/>
      <c r="CU94" s="520"/>
      <c r="CV94" s="520"/>
      <c r="CW94" s="520"/>
      <c r="CX94" s="520"/>
      <c r="CY94" s="520"/>
      <c r="CZ94" s="520"/>
      <c r="DA94" s="520"/>
      <c r="DB94" s="528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8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8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975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1071"/>
      <c r="GU94" s="1071"/>
      <c r="GV94" s="1071"/>
      <c r="GW94" s="1071"/>
      <c r="GX94" s="1071"/>
      <c r="GY94" s="1071"/>
      <c r="GZ94" s="1071"/>
      <c r="HA94" s="1071"/>
      <c r="HB94" s="1071"/>
      <c r="HC94" s="1071"/>
      <c r="HD94" s="1071"/>
      <c r="HE94" s="1071"/>
      <c r="HF94" s="1071"/>
      <c r="HG94" s="1071"/>
      <c r="HH94" s="1071"/>
      <c r="HI94" s="1071"/>
      <c r="HJ94" s="1071"/>
      <c r="HK94" s="1071"/>
      <c r="HL94" s="1071"/>
      <c r="HM94" s="1071"/>
      <c r="HN94" s="1071"/>
      <c r="HO94" s="1071"/>
      <c r="HP94" s="1071"/>
      <c r="HQ94" s="1071"/>
      <c r="HR94" s="1071"/>
      <c r="HS94" s="1071"/>
      <c r="HT94" s="1071"/>
      <c r="HU94" s="1071"/>
      <c r="HV94" s="1071"/>
      <c r="HW94" s="1071"/>
      <c r="HX94" s="1072"/>
      <c r="HY94" s="1068"/>
      <c r="HZ94" s="981"/>
      <c r="IA94" s="981"/>
      <c r="IB94" s="981"/>
      <c r="IC94" s="981"/>
      <c r="ID94" s="981"/>
      <c r="IE94" s="1069"/>
    </row>
    <row r="95" ht="24.0" customHeight="1" outlineLevel="1">
      <c r="A95" s="946"/>
      <c r="B95" s="947"/>
      <c r="C95" s="947"/>
      <c r="D95" s="947"/>
      <c r="E95" s="947"/>
      <c r="F95" s="947"/>
      <c r="G95" s="947"/>
      <c r="H95" s="947"/>
      <c r="I95" s="947"/>
      <c r="J95" s="947"/>
      <c r="K95" s="947"/>
      <c r="L95" s="947"/>
      <c r="M95" s="947"/>
      <c r="N95" s="947"/>
      <c r="O95" s="947"/>
      <c r="P95" s="947"/>
      <c r="Q95" s="947"/>
      <c r="R95" s="947"/>
      <c r="S95" s="947"/>
      <c r="T95" s="947"/>
      <c r="U95" s="948"/>
      <c r="V95" s="948"/>
      <c r="W95" s="956"/>
      <c r="X95" s="956"/>
      <c r="Y95" s="956"/>
      <c r="Z95" s="956"/>
      <c r="AA95" s="990"/>
      <c r="AB95" s="991"/>
      <c r="AC95" s="991"/>
      <c r="AD95" s="992"/>
      <c r="AE95" s="1053"/>
      <c r="AF95" s="1024"/>
      <c r="AG95" s="950"/>
      <c r="AH95" s="976"/>
      <c r="AI95" s="957"/>
      <c r="AJ95" s="957"/>
      <c r="AK95" s="958"/>
      <c r="AL95" s="977" t="s">
        <v>2992</v>
      </c>
      <c r="AM95" s="977" t="s">
        <v>2993</v>
      </c>
      <c r="AN95" s="936" t="s">
        <v>2994</v>
      </c>
      <c r="AO95" s="936"/>
      <c r="AP95" s="937" t="s">
        <v>2995</v>
      </c>
      <c r="AQ95" s="985" t="s">
        <v>2995</v>
      </c>
      <c r="AR95" s="1065"/>
      <c r="AS95" s="1066"/>
      <c r="AT95" s="1066"/>
      <c r="AU95" s="1067"/>
      <c r="AV95" s="1067"/>
      <c r="AW95" s="1066"/>
      <c r="AX95" s="1066"/>
      <c r="AY95" s="1066"/>
      <c r="AZ95" s="1066"/>
      <c r="BA95" s="1066"/>
      <c r="BB95" s="1066"/>
      <c r="BC95" s="1066"/>
      <c r="BD95" s="1066"/>
      <c r="BE95" s="1066"/>
      <c r="BF95" s="1066"/>
      <c r="BG95" s="1066"/>
      <c r="BH95" s="1066"/>
      <c r="BI95" s="1067"/>
      <c r="BJ95" s="1067"/>
      <c r="BK95" s="1066"/>
      <c r="BL95" s="1066"/>
      <c r="BM95" s="1066"/>
      <c r="BN95" s="1066"/>
      <c r="BO95" s="1066"/>
      <c r="BP95" s="1067"/>
      <c r="BQ95" s="1067"/>
      <c r="BR95" s="1079"/>
      <c r="BS95" s="1066"/>
      <c r="BT95" s="1066"/>
      <c r="BU95" s="1066"/>
      <c r="BV95" s="1066"/>
      <c r="BW95" s="1066"/>
      <c r="BX95" s="528"/>
      <c r="BY95" s="528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8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8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8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1071"/>
      <c r="GU95" s="1071"/>
      <c r="GV95" s="1071"/>
      <c r="GW95" s="1071"/>
      <c r="GX95" s="1071"/>
      <c r="GY95" s="1071"/>
      <c r="GZ95" s="1071"/>
      <c r="HA95" s="1071"/>
      <c r="HB95" s="1071"/>
      <c r="HC95" s="1071"/>
      <c r="HD95" s="1071"/>
      <c r="HE95" s="1071"/>
      <c r="HF95" s="1071"/>
      <c r="HG95" s="1071"/>
      <c r="HH95" s="1071"/>
      <c r="HI95" s="1071"/>
      <c r="HJ95" s="1071"/>
      <c r="HK95" s="1071"/>
      <c r="HL95" s="1071"/>
      <c r="HM95" s="1071"/>
      <c r="HN95" s="1071"/>
      <c r="HO95" s="1071"/>
      <c r="HP95" s="1071"/>
      <c r="HQ95" s="1071"/>
      <c r="HR95" s="1071"/>
      <c r="HS95" s="1071"/>
      <c r="HT95" s="1071"/>
      <c r="HU95" s="1071"/>
      <c r="HV95" s="1071"/>
      <c r="HW95" s="1071"/>
      <c r="HX95" s="1072"/>
      <c r="HY95" s="1068"/>
      <c r="HZ95" s="981"/>
      <c r="IA95" s="981"/>
      <c r="IB95" s="981"/>
      <c r="IC95" s="981"/>
      <c r="ID95" s="981"/>
      <c r="IE95" s="1069"/>
    </row>
    <row r="96" ht="24.0" customHeight="1" outlineLevel="1">
      <c r="A96" s="946"/>
      <c r="B96" s="947"/>
      <c r="C96" s="947"/>
      <c r="D96" s="947"/>
      <c r="E96" s="947"/>
      <c r="F96" s="947"/>
      <c r="G96" s="947"/>
      <c r="H96" s="947"/>
      <c r="I96" s="947"/>
      <c r="J96" s="947"/>
      <c r="K96" s="947"/>
      <c r="L96" s="947"/>
      <c r="M96" s="947"/>
      <c r="N96" s="947"/>
      <c r="O96" s="947"/>
      <c r="P96" s="947"/>
      <c r="Q96" s="947"/>
      <c r="R96" s="947"/>
      <c r="S96" s="947"/>
      <c r="T96" s="947"/>
      <c r="U96" s="948"/>
      <c r="V96" s="948"/>
      <c r="W96" s="956"/>
      <c r="X96" s="956"/>
      <c r="Y96" s="956"/>
      <c r="Z96" s="956"/>
      <c r="AA96" s="990"/>
      <c r="AB96" s="991"/>
      <c r="AC96" s="991"/>
      <c r="AD96" s="992"/>
      <c r="AE96" s="1053"/>
      <c r="AF96" s="1024"/>
      <c r="AG96" s="950"/>
      <c r="AH96" s="976"/>
      <c r="AI96" s="957"/>
      <c r="AJ96" s="957"/>
      <c r="AK96" s="958"/>
      <c r="AL96" s="982" t="s">
        <v>2996</v>
      </c>
      <c r="AM96" s="982" t="s">
        <v>2997</v>
      </c>
      <c r="AN96" s="712"/>
      <c r="AO96" s="712"/>
      <c r="AP96" s="712"/>
      <c r="AQ96" s="712"/>
      <c r="AR96" s="1065"/>
      <c r="AS96" s="1066"/>
      <c r="AT96" s="1066"/>
      <c r="AU96" s="1067"/>
      <c r="AV96" s="1067"/>
      <c r="AW96" s="1066"/>
      <c r="AX96" s="1066"/>
      <c r="AY96" s="1066"/>
      <c r="AZ96" s="1066"/>
      <c r="BA96" s="1066"/>
      <c r="BB96" s="1066"/>
      <c r="BC96" s="1066"/>
      <c r="BD96" s="1066"/>
      <c r="BE96" s="1066"/>
      <c r="BF96" s="1066"/>
      <c r="BG96" s="1066"/>
      <c r="BH96" s="1066"/>
      <c r="BI96" s="1067"/>
      <c r="BJ96" s="1067"/>
      <c r="BK96" s="1066"/>
      <c r="BL96" s="1066"/>
      <c r="BM96" s="1066"/>
      <c r="BN96" s="1066"/>
      <c r="BO96" s="1066"/>
      <c r="BP96" s="1067"/>
      <c r="BQ96" s="1067"/>
      <c r="BR96" s="1081"/>
      <c r="BS96" s="1066"/>
      <c r="BT96" s="1066"/>
      <c r="BU96" s="1066"/>
      <c r="BV96" s="1066"/>
      <c r="BW96" s="1066"/>
      <c r="BX96" s="528"/>
      <c r="BY96" s="528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8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8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8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1071"/>
      <c r="GU96" s="1071"/>
      <c r="GV96" s="1071"/>
      <c r="GW96" s="1071"/>
      <c r="GX96" s="1071"/>
      <c r="GY96" s="1071"/>
      <c r="GZ96" s="1071"/>
      <c r="HA96" s="1071"/>
      <c r="HB96" s="1071"/>
      <c r="HC96" s="1071"/>
      <c r="HD96" s="1071"/>
      <c r="HE96" s="1071"/>
      <c r="HF96" s="1071"/>
      <c r="HG96" s="1071"/>
      <c r="HH96" s="1071"/>
      <c r="HI96" s="1071"/>
      <c r="HJ96" s="1071"/>
      <c r="HK96" s="1071"/>
      <c r="HL96" s="1071"/>
      <c r="HM96" s="1071"/>
      <c r="HN96" s="1071"/>
      <c r="HO96" s="1071"/>
      <c r="HP96" s="1071"/>
      <c r="HQ96" s="1071"/>
      <c r="HR96" s="1071"/>
      <c r="HS96" s="1071"/>
      <c r="HT96" s="1071"/>
      <c r="HU96" s="1071"/>
      <c r="HV96" s="1071"/>
      <c r="HW96" s="1071"/>
      <c r="HX96" s="1072"/>
      <c r="HY96" s="1068"/>
      <c r="HZ96" s="981"/>
      <c r="IA96" s="981"/>
      <c r="IB96" s="981"/>
      <c r="IC96" s="981"/>
      <c r="ID96" s="981"/>
      <c r="IE96" s="1069"/>
    </row>
    <row r="97" ht="24.0" customHeight="1" outlineLevel="1">
      <c r="A97" s="946"/>
      <c r="B97" s="947"/>
      <c r="C97" s="947"/>
      <c r="D97" s="947"/>
      <c r="E97" s="947"/>
      <c r="F97" s="947"/>
      <c r="G97" s="947"/>
      <c r="H97" s="947"/>
      <c r="I97" s="947"/>
      <c r="J97" s="947"/>
      <c r="K97" s="947"/>
      <c r="L97" s="947"/>
      <c r="M97" s="947"/>
      <c r="N97" s="947"/>
      <c r="O97" s="947"/>
      <c r="P97" s="947"/>
      <c r="Q97" s="947"/>
      <c r="R97" s="947"/>
      <c r="S97" s="947"/>
      <c r="T97" s="947"/>
      <c r="U97" s="948"/>
      <c r="V97" s="948"/>
      <c r="W97" s="956"/>
      <c r="X97" s="956"/>
      <c r="Y97" s="956"/>
      <c r="Z97" s="956"/>
      <c r="AA97" s="990"/>
      <c r="AB97" s="1001" t="s">
        <v>240</v>
      </c>
      <c r="AC97" s="1001" t="s">
        <v>240</v>
      </c>
      <c r="AD97" s="1002" t="s">
        <v>240</v>
      </c>
      <c r="AE97" s="1023"/>
      <c r="AF97" s="1024" t="s">
        <v>2998</v>
      </c>
      <c r="AG97" s="950">
        <v>1.0E7</v>
      </c>
      <c r="AH97" s="976"/>
      <c r="AI97" s="957"/>
      <c r="AJ97" s="957"/>
      <c r="AK97" s="958"/>
      <c r="AL97" s="994" t="s">
        <v>2999</v>
      </c>
      <c r="AM97" s="994" t="s">
        <v>3000</v>
      </c>
      <c r="AN97" s="936" t="s">
        <v>3001</v>
      </c>
      <c r="AO97" s="936" t="s">
        <v>3002</v>
      </c>
      <c r="AP97" s="937" t="s">
        <v>3003</v>
      </c>
      <c r="AQ97" s="985" t="s">
        <v>3004</v>
      </c>
      <c r="AR97" s="1065"/>
      <c r="AS97" s="1066"/>
      <c r="AT97" s="1066"/>
      <c r="AU97" s="1067"/>
      <c r="AV97" s="1067"/>
      <c r="AW97" s="1066"/>
      <c r="AX97" s="1066"/>
      <c r="AY97" s="1066"/>
      <c r="AZ97" s="1066"/>
      <c r="BA97" s="1066"/>
      <c r="BB97" s="1066"/>
      <c r="BC97" s="1066"/>
      <c r="BD97" s="1090"/>
      <c r="BE97" s="1090"/>
      <c r="BF97" s="1090"/>
      <c r="BG97" s="1090"/>
      <c r="BH97" s="1090"/>
      <c r="BI97" s="1067"/>
      <c r="BJ97" s="1067"/>
      <c r="BK97" s="1090"/>
      <c r="BL97" s="1090"/>
      <c r="BM97" s="1090"/>
      <c r="BN97" s="1090"/>
      <c r="BO97" s="1090"/>
      <c r="BP97" s="1067"/>
      <c r="BQ97" s="1067"/>
      <c r="BR97" s="1090"/>
      <c r="BS97" s="1090"/>
      <c r="BT97" s="1090"/>
      <c r="BU97" s="1090"/>
      <c r="BV97" s="1090"/>
      <c r="BW97" s="1067"/>
      <c r="BX97" s="1084"/>
      <c r="BY97" s="528"/>
      <c r="BZ97" s="520"/>
      <c r="CA97" s="1091"/>
      <c r="CB97" s="1091"/>
      <c r="CC97" s="1091"/>
      <c r="CD97" s="1091"/>
      <c r="CE97" s="1091"/>
      <c r="CF97" s="520"/>
      <c r="CG97" s="520"/>
      <c r="CH97" s="1091"/>
      <c r="CI97" s="1091"/>
      <c r="CJ97" s="1091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8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8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8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1071"/>
      <c r="GU97" s="1071"/>
      <c r="GV97" s="1071"/>
      <c r="GW97" s="1071"/>
      <c r="GX97" s="1071"/>
      <c r="GY97" s="1071"/>
      <c r="GZ97" s="1071"/>
      <c r="HA97" s="1071"/>
      <c r="HB97" s="1071"/>
      <c r="HC97" s="1071"/>
      <c r="HD97" s="1071"/>
      <c r="HE97" s="1071"/>
      <c r="HF97" s="1071"/>
      <c r="HG97" s="1071"/>
      <c r="HH97" s="1071"/>
      <c r="HI97" s="1071"/>
      <c r="HJ97" s="1071"/>
      <c r="HK97" s="1071"/>
      <c r="HL97" s="1071"/>
      <c r="HM97" s="1071"/>
      <c r="HN97" s="1071"/>
      <c r="HO97" s="1071"/>
      <c r="HP97" s="1071"/>
      <c r="HQ97" s="1071"/>
      <c r="HR97" s="1071"/>
      <c r="HS97" s="1071"/>
      <c r="HT97" s="1071"/>
      <c r="HU97" s="1071"/>
      <c r="HV97" s="1071"/>
      <c r="HW97" s="1071"/>
      <c r="HX97" s="1072"/>
      <c r="HY97" s="1068"/>
      <c r="HZ97" s="981"/>
      <c r="IA97" s="981"/>
      <c r="IB97" s="981"/>
      <c r="IC97" s="981"/>
      <c r="ID97" s="981"/>
      <c r="IE97" s="1069"/>
    </row>
    <row r="98" ht="24.0" customHeight="1" outlineLevel="1">
      <c r="A98" s="946"/>
      <c r="B98" s="947"/>
      <c r="C98" s="947"/>
      <c r="D98" s="947"/>
      <c r="E98" s="947"/>
      <c r="F98" s="947"/>
      <c r="G98" s="947"/>
      <c r="H98" s="947"/>
      <c r="I98" s="947"/>
      <c r="J98" s="947"/>
      <c r="K98" s="947"/>
      <c r="L98" s="947"/>
      <c r="M98" s="947"/>
      <c r="N98" s="947"/>
      <c r="O98" s="947"/>
      <c r="P98" s="947"/>
      <c r="Q98" s="947"/>
      <c r="R98" s="947"/>
      <c r="S98" s="947"/>
      <c r="T98" s="947"/>
      <c r="U98" s="948"/>
      <c r="V98" s="948"/>
      <c r="W98" s="956"/>
      <c r="X98" s="956"/>
      <c r="Y98" s="956"/>
      <c r="Z98" s="956"/>
      <c r="AA98" s="990"/>
      <c r="AB98" s="1001"/>
      <c r="AC98" s="1001"/>
      <c r="AD98" s="1002"/>
      <c r="AE98" s="1023"/>
      <c r="AF98" s="1024"/>
      <c r="AG98" s="950"/>
      <c r="AH98" s="976"/>
      <c r="AI98" s="957"/>
      <c r="AJ98" s="957"/>
      <c r="AK98" s="958"/>
      <c r="AL98" s="999" t="s">
        <v>3005</v>
      </c>
      <c r="AM98" s="999" t="s">
        <v>3006</v>
      </c>
      <c r="AN98" s="712"/>
      <c r="AO98" s="712"/>
      <c r="AP98" s="712"/>
      <c r="AQ98" s="712"/>
      <c r="AR98" s="1065"/>
      <c r="AS98" s="1066"/>
      <c r="AT98" s="1066"/>
      <c r="AU98" s="1067"/>
      <c r="AV98" s="1067"/>
      <c r="AW98" s="1066"/>
      <c r="AX98" s="1066"/>
      <c r="AY98" s="1066"/>
      <c r="AZ98" s="1066"/>
      <c r="BA98" s="1066"/>
      <c r="BB98" s="1066"/>
      <c r="BC98" s="1066"/>
      <c r="BD98" s="1105"/>
      <c r="BE98" s="1105"/>
      <c r="BF98" s="1105"/>
      <c r="BG98" s="1105"/>
      <c r="BH98" s="1105"/>
      <c r="BI98" s="1067"/>
      <c r="BJ98" s="1067"/>
      <c r="BK98" s="1105"/>
      <c r="BL98" s="1105"/>
      <c r="BM98" s="1105"/>
      <c r="BN98" s="1105"/>
      <c r="BO98" s="1105"/>
      <c r="BP98" s="1067"/>
      <c r="BQ98" s="1067"/>
      <c r="BR98" s="1105"/>
      <c r="BS98" s="1105"/>
      <c r="BT98" s="1105"/>
      <c r="BU98" s="1105"/>
      <c r="BV98" s="1105"/>
      <c r="BW98" s="1067"/>
      <c r="BX98" s="1084"/>
      <c r="BY98" s="528"/>
      <c r="BZ98" s="520"/>
      <c r="CA98" s="1092"/>
      <c r="CB98" s="1092"/>
      <c r="CC98" s="1092"/>
      <c r="CD98" s="1092"/>
      <c r="CE98" s="1092"/>
      <c r="CF98" s="520"/>
      <c r="CG98" s="520"/>
      <c r="CH98" s="1092"/>
      <c r="CI98" s="1092"/>
      <c r="CJ98" s="1092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8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8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8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1071"/>
      <c r="GU98" s="1071"/>
      <c r="GV98" s="1071"/>
      <c r="GW98" s="1071"/>
      <c r="GX98" s="1071"/>
      <c r="GY98" s="1071"/>
      <c r="GZ98" s="1071"/>
      <c r="HA98" s="1071"/>
      <c r="HB98" s="1071"/>
      <c r="HC98" s="1071"/>
      <c r="HD98" s="1071"/>
      <c r="HE98" s="1071"/>
      <c r="HF98" s="1071"/>
      <c r="HG98" s="1071"/>
      <c r="HH98" s="1071"/>
      <c r="HI98" s="1071"/>
      <c r="HJ98" s="1071"/>
      <c r="HK98" s="1071"/>
      <c r="HL98" s="1071"/>
      <c r="HM98" s="1071"/>
      <c r="HN98" s="1071"/>
      <c r="HO98" s="1071"/>
      <c r="HP98" s="1071"/>
      <c r="HQ98" s="1071"/>
      <c r="HR98" s="1071"/>
      <c r="HS98" s="1071"/>
      <c r="HT98" s="1071"/>
      <c r="HU98" s="1071"/>
      <c r="HV98" s="1071"/>
      <c r="HW98" s="1071"/>
      <c r="HX98" s="1072"/>
      <c r="HY98" s="1068"/>
      <c r="HZ98" s="981"/>
      <c r="IA98" s="981"/>
      <c r="IB98" s="981"/>
      <c r="IC98" s="981"/>
      <c r="ID98" s="981"/>
      <c r="IE98" s="1069"/>
    </row>
    <row r="99" ht="24.0" customHeight="1" outlineLevel="1">
      <c r="A99" s="946"/>
      <c r="B99" s="947"/>
      <c r="C99" s="947"/>
      <c r="D99" s="947"/>
      <c r="E99" s="947"/>
      <c r="F99" s="947"/>
      <c r="G99" s="947"/>
      <c r="H99" s="947"/>
      <c r="I99" s="947"/>
      <c r="J99" s="947"/>
      <c r="K99" s="947"/>
      <c r="L99" s="947"/>
      <c r="M99" s="947"/>
      <c r="N99" s="947"/>
      <c r="O99" s="947"/>
      <c r="P99" s="947"/>
      <c r="Q99" s="947"/>
      <c r="R99" s="947"/>
      <c r="S99" s="947"/>
      <c r="T99" s="947"/>
      <c r="U99" s="948"/>
      <c r="V99" s="948"/>
      <c r="W99" s="956"/>
      <c r="X99" s="956"/>
      <c r="Y99" s="956"/>
      <c r="Z99" s="956"/>
      <c r="AA99" s="990"/>
      <c r="AB99" s="1001" t="s">
        <v>240</v>
      </c>
      <c r="AC99" s="1001" t="s">
        <v>240</v>
      </c>
      <c r="AD99" s="1002" t="s">
        <v>240</v>
      </c>
      <c r="AE99" s="1023"/>
      <c r="AF99" s="1024" t="s">
        <v>3007</v>
      </c>
      <c r="AG99" s="950">
        <v>4000000.0</v>
      </c>
      <c r="AH99" s="976"/>
      <c r="AI99" s="957"/>
      <c r="AJ99" s="957"/>
      <c r="AK99" s="958"/>
      <c r="AL99" s="994" t="s">
        <v>3008</v>
      </c>
      <c r="AM99" s="994" t="s">
        <v>3009</v>
      </c>
      <c r="AN99" s="936" t="s">
        <v>3010</v>
      </c>
      <c r="AO99" s="936" t="s">
        <v>3011</v>
      </c>
      <c r="AP99" s="937" t="s">
        <v>3003</v>
      </c>
      <c r="AQ99" s="985" t="s">
        <v>3012</v>
      </c>
      <c r="AR99" s="1065"/>
      <c r="AS99" s="1066"/>
      <c r="AT99" s="1066"/>
      <c r="AU99" s="1067"/>
      <c r="AV99" s="1067"/>
      <c r="AW99" s="1066"/>
      <c r="AX99" s="1066"/>
      <c r="AY99" s="1066"/>
      <c r="AZ99" s="1066"/>
      <c r="BA99" s="1066"/>
      <c r="BB99" s="1066"/>
      <c r="BC99" s="1066"/>
      <c r="BD99" s="1090"/>
      <c r="BE99" s="1090"/>
      <c r="BF99" s="1090"/>
      <c r="BG99" s="1090"/>
      <c r="BH99" s="1090"/>
      <c r="BI99" s="1067"/>
      <c r="BJ99" s="1067"/>
      <c r="BK99" s="1090"/>
      <c r="BL99" s="1090"/>
      <c r="BM99" s="1090"/>
      <c r="BN99" s="1090"/>
      <c r="BO99" s="1090"/>
      <c r="BP99" s="1067"/>
      <c r="BQ99" s="1067"/>
      <c r="BR99" s="1090"/>
      <c r="BS99" s="1090"/>
      <c r="BT99" s="1090"/>
      <c r="BU99" s="1090"/>
      <c r="BV99" s="1090"/>
      <c r="BW99" s="1067"/>
      <c r="BX99" s="1084"/>
      <c r="BY99" s="528"/>
      <c r="BZ99" s="520"/>
      <c r="CA99" s="1091"/>
      <c r="CB99" s="1091"/>
      <c r="CC99" s="1091"/>
      <c r="CD99" s="1091"/>
      <c r="CE99" s="1091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8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8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8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1071"/>
      <c r="GU99" s="1071"/>
      <c r="GV99" s="1071"/>
      <c r="GW99" s="1071"/>
      <c r="GX99" s="1071"/>
      <c r="GY99" s="1071"/>
      <c r="GZ99" s="1071"/>
      <c r="HA99" s="1071"/>
      <c r="HB99" s="1071"/>
      <c r="HC99" s="1071"/>
      <c r="HD99" s="1071"/>
      <c r="HE99" s="1071"/>
      <c r="HF99" s="1071"/>
      <c r="HG99" s="1071"/>
      <c r="HH99" s="1071"/>
      <c r="HI99" s="1071"/>
      <c r="HJ99" s="1071"/>
      <c r="HK99" s="1071"/>
      <c r="HL99" s="1071"/>
      <c r="HM99" s="1071"/>
      <c r="HN99" s="1071"/>
      <c r="HO99" s="1071"/>
      <c r="HP99" s="1071"/>
      <c r="HQ99" s="1071"/>
      <c r="HR99" s="1071"/>
      <c r="HS99" s="1071"/>
      <c r="HT99" s="1071"/>
      <c r="HU99" s="1071"/>
      <c r="HV99" s="1071"/>
      <c r="HW99" s="1071"/>
      <c r="HX99" s="1072"/>
      <c r="HY99" s="1068"/>
      <c r="HZ99" s="981"/>
      <c r="IA99" s="981"/>
      <c r="IB99" s="981"/>
      <c r="IC99" s="981"/>
      <c r="ID99" s="981"/>
      <c r="IE99" s="1069"/>
    </row>
    <row r="100" ht="24.0" customHeight="1" outlineLevel="1">
      <c r="A100" s="946"/>
      <c r="B100" s="947"/>
      <c r="C100" s="947"/>
      <c r="D100" s="947"/>
      <c r="E100" s="947"/>
      <c r="F100" s="947"/>
      <c r="G100" s="947"/>
      <c r="H100" s="947"/>
      <c r="I100" s="947"/>
      <c r="J100" s="947"/>
      <c r="K100" s="947"/>
      <c r="L100" s="947"/>
      <c r="M100" s="947"/>
      <c r="N100" s="947"/>
      <c r="O100" s="947"/>
      <c r="P100" s="947"/>
      <c r="Q100" s="947"/>
      <c r="R100" s="947"/>
      <c r="S100" s="947"/>
      <c r="T100" s="947"/>
      <c r="U100" s="948"/>
      <c r="V100" s="948"/>
      <c r="W100" s="956"/>
      <c r="X100" s="956"/>
      <c r="Y100" s="956"/>
      <c r="Z100" s="956"/>
      <c r="AA100" s="990"/>
      <c r="AB100" s="1001"/>
      <c r="AC100" s="1001"/>
      <c r="AD100" s="1002"/>
      <c r="AE100" s="1023"/>
      <c r="AF100" s="1024"/>
      <c r="AG100" s="950"/>
      <c r="AH100" s="976"/>
      <c r="AI100" s="957"/>
      <c r="AJ100" s="957"/>
      <c r="AK100" s="958"/>
      <c r="AL100" s="999" t="s">
        <v>3013</v>
      </c>
      <c r="AM100" s="999" t="s">
        <v>3014</v>
      </c>
      <c r="AN100" s="712"/>
      <c r="AO100" s="712"/>
      <c r="AP100" s="712"/>
      <c r="AQ100" s="712"/>
      <c r="AR100" s="1065"/>
      <c r="AS100" s="1066"/>
      <c r="AT100" s="1066"/>
      <c r="AU100" s="1067"/>
      <c r="AV100" s="1067"/>
      <c r="AW100" s="1066"/>
      <c r="AX100" s="1066"/>
      <c r="AY100" s="1066"/>
      <c r="AZ100" s="1066"/>
      <c r="BA100" s="1066"/>
      <c r="BB100" s="1066"/>
      <c r="BC100" s="1066"/>
      <c r="BD100" s="1105"/>
      <c r="BE100" s="1105"/>
      <c r="BF100" s="1105"/>
      <c r="BG100" s="1105"/>
      <c r="BH100" s="1105"/>
      <c r="BI100" s="1067"/>
      <c r="BJ100" s="1067"/>
      <c r="BK100" s="1105"/>
      <c r="BL100" s="1105"/>
      <c r="BM100" s="1105"/>
      <c r="BN100" s="1105"/>
      <c r="BO100" s="1105"/>
      <c r="BP100" s="1067"/>
      <c r="BQ100" s="1067"/>
      <c r="BR100" s="1105"/>
      <c r="BS100" s="1105"/>
      <c r="BT100" s="1105"/>
      <c r="BU100" s="1105"/>
      <c r="BV100" s="1105"/>
      <c r="BW100" s="1067"/>
      <c r="BX100" s="1084"/>
      <c r="BY100" s="528"/>
      <c r="BZ100" s="520"/>
      <c r="CA100" s="1092"/>
      <c r="CB100" s="1092"/>
      <c r="CC100" s="1092"/>
      <c r="CD100" s="1092"/>
      <c r="CE100" s="1092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8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8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8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1071"/>
      <c r="GU100" s="1071"/>
      <c r="GV100" s="1071"/>
      <c r="GW100" s="1071"/>
      <c r="GX100" s="1071"/>
      <c r="GY100" s="1071"/>
      <c r="GZ100" s="1071"/>
      <c r="HA100" s="1071"/>
      <c r="HB100" s="1071"/>
      <c r="HC100" s="1071"/>
      <c r="HD100" s="1071"/>
      <c r="HE100" s="1071"/>
      <c r="HF100" s="1071"/>
      <c r="HG100" s="1071"/>
      <c r="HH100" s="1071"/>
      <c r="HI100" s="1071"/>
      <c r="HJ100" s="1071"/>
      <c r="HK100" s="1071"/>
      <c r="HL100" s="1071"/>
      <c r="HM100" s="1071"/>
      <c r="HN100" s="1071"/>
      <c r="HO100" s="1071"/>
      <c r="HP100" s="1071"/>
      <c r="HQ100" s="1071"/>
      <c r="HR100" s="1071"/>
      <c r="HS100" s="1071"/>
      <c r="HT100" s="1071"/>
      <c r="HU100" s="1071"/>
      <c r="HV100" s="1071"/>
      <c r="HW100" s="1071"/>
      <c r="HX100" s="1072"/>
      <c r="HY100" s="1068"/>
      <c r="HZ100" s="981"/>
      <c r="IA100" s="981"/>
      <c r="IB100" s="981"/>
      <c r="IC100" s="981"/>
      <c r="ID100" s="981"/>
      <c r="IE100" s="1069"/>
    </row>
    <row r="101" ht="24.0" customHeight="1" outlineLevel="1">
      <c r="A101" s="946"/>
      <c r="B101" s="947"/>
      <c r="C101" s="947"/>
      <c r="D101" s="947"/>
      <c r="E101" s="947"/>
      <c r="F101" s="947"/>
      <c r="G101" s="947"/>
      <c r="H101" s="947"/>
      <c r="I101" s="947"/>
      <c r="J101" s="947"/>
      <c r="K101" s="947"/>
      <c r="L101" s="947"/>
      <c r="M101" s="947"/>
      <c r="N101" s="947"/>
      <c r="O101" s="947"/>
      <c r="P101" s="947"/>
      <c r="Q101" s="947"/>
      <c r="R101" s="947"/>
      <c r="S101" s="947"/>
      <c r="T101" s="947"/>
      <c r="U101" s="948"/>
      <c r="V101" s="948"/>
      <c r="W101" s="956"/>
      <c r="X101" s="956"/>
      <c r="Y101" s="956"/>
      <c r="Z101" s="956"/>
      <c r="AA101" s="990"/>
      <c r="AB101" s="1001" t="s">
        <v>240</v>
      </c>
      <c r="AC101" s="1001" t="s">
        <v>240</v>
      </c>
      <c r="AD101" s="1002" t="s">
        <v>240</v>
      </c>
      <c r="AE101" s="1023"/>
      <c r="AF101" s="1024" t="s">
        <v>3015</v>
      </c>
      <c r="AG101" s="950">
        <v>2000000.0</v>
      </c>
      <c r="AH101" s="976"/>
      <c r="AI101" s="957"/>
      <c r="AJ101" s="957"/>
      <c r="AK101" s="958"/>
      <c r="AL101" s="994" t="s">
        <v>3016</v>
      </c>
      <c r="AM101" s="994" t="s">
        <v>3017</v>
      </c>
      <c r="AN101" s="936" t="s">
        <v>3018</v>
      </c>
      <c r="AO101" s="936" t="s">
        <v>3019</v>
      </c>
      <c r="AP101" s="937" t="s">
        <v>3003</v>
      </c>
      <c r="AQ101" s="985" t="s">
        <v>3020</v>
      </c>
      <c r="AR101" s="1065"/>
      <c r="AS101" s="1066"/>
      <c r="AT101" s="1066"/>
      <c r="AU101" s="1067"/>
      <c r="AV101" s="1067"/>
      <c r="AW101" s="1066"/>
      <c r="AX101" s="1066"/>
      <c r="AY101" s="1066"/>
      <c r="AZ101" s="1066"/>
      <c r="BA101" s="1066"/>
      <c r="BB101" s="1066"/>
      <c r="BC101" s="1066"/>
      <c r="BD101" s="1090"/>
      <c r="BE101" s="1090"/>
      <c r="BF101" s="1090"/>
      <c r="BG101" s="1090"/>
      <c r="BH101" s="1090"/>
      <c r="BI101" s="1067"/>
      <c r="BJ101" s="1067"/>
      <c r="BK101" s="1090"/>
      <c r="BL101" s="1090"/>
      <c r="BM101" s="1090"/>
      <c r="BN101" s="1090"/>
      <c r="BO101" s="1090"/>
      <c r="BP101" s="1067"/>
      <c r="BQ101" s="1067"/>
      <c r="BR101" s="1090"/>
      <c r="BS101" s="1090"/>
      <c r="BT101" s="1090"/>
      <c r="BU101" s="1090"/>
      <c r="BV101" s="1090"/>
      <c r="BW101" s="1067"/>
      <c r="BX101" s="1084"/>
      <c r="BY101" s="528"/>
      <c r="BZ101" s="520"/>
      <c r="CA101" s="1091"/>
      <c r="CB101" s="1091"/>
      <c r="CC101" s="1091"/>
      <c r="CD101" s="1091"/>
      <c r="CE101" s="1091"/>
      <c r="CF101" s="520"/>
      <c r="CG101" s="520"/>
      <c r="CH101" s="1091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8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8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8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1071"/>
      <c r="GU101" s="1071"/>
      <c r="GV101" s="1071"/>
      <c r="GW101" s="1071"/>
      <c r="GX101" s="1071"/>
      <c r="GY101" s="1071"/>
      <c r="GZ101" s="1071"/>
      <c r="HA101" s="1071"/>
      <c r="HB101" s="1071"/>
      <c r="HC101" s="1071"/>
      <c r="HD101" s="1071"/>
      <c r="HE101" s="1071"/>
      <c r="HF101" s="1071"/>
      <c r="HG101" s="1071"/>
      <c r="HH101" s="1071"/>
      <c r="HI101" s="1071"/>
      <c r="HJ101" s="1071"/>
      <c r="HK101" s="1071"/>
      <c r="HL101" s="1071"/>
      <c r="HM101" s="1071"/>
      <c r="HN101" s="1071"/>
      <c r="HO101" s="1071"/>
      <c r="HP101" s="1071"/>
      <c r="HQ101" s="1071"/>
      <c r="HR101" s="1071"/>
      <c r="HS101" s="1071"/>
      <c r="HT101" s="1071"/>
      <c r="HU101" s="1071"/>
      <c r="HV101" s="1071"/>
      <c r="HW101" s="1071"/>
      <c r="HX101" s="1072"/>
      <c r="HY101" s="1068"/>
      <c r="HZ101" s="981"/>
      <c r="IA101" s="981"/>
      <c r="IB101" s="981"/>
      <c r="IC101" s="981"/>
      <c r="ID101" s="981"/>
      <c r="IE101" s="1069"/>
    </row>
    <row r="102" ht="24.0" customHeight="1" outlineLevel="1">
      <c r="A102" s="946"/>
      <c r="B102" s="947"/>
      <c r="C102" s="947"/>
      <c r="D102" s="947"/>
      <c r="E102" s="947"/>
      <c r="F102" s="947"/>
      <c r="G102" s="947"/>
      <c r="H102" s="947"/>
      <c r="I102" s="947"/>
      <c r="J102" s="947"/>
      <c r="K102" s="947"/>
      <c r="L102" s="947"/>
      <c r="M102" s="947"/>
      <c r="N102" s="947"/>
      <c r="O102" s="947"/>
      <c r="P102" s="947"/>
      <c r="Q102" s="947"/>
      <c r="R102" s="947"/>
      <c r="S102" s="947"/>
      <c r="T102" s="947"/>
      <c r="U102" s="948"/>
      <c r="V102" s="948"/>
      <c r="W102" s="956"/>
      <c r="X102" s="956"/>
      <c r="Y102" s="956"/>
      <c r="Z102" s="956"/>
      <c r="AA102" s="990"/>
      <c r="AB102" s="1001"/>
      <c r="AC102" s="1001"/>
      <c r="AD102" s="1002"/>
      <c r="AE102" s="1023"/>
      <c r="AF102" s="1024"/>
      <c r="AG102" s="950"/>
      <c r="AH102" s="976"/>
      <c r="AI102" s="957"/>
      <c r="AJ102" s="957"/>
      <c r="AK102" s="958"/>
      <c r="AL102" s="999" t="s">
        <v>3021</v>
      </c>
      <c r="AM102" s="999" t="s">
        <v>3022</v>
      </c>
      <c r="AN102" s="712"/>
      <c r="AO102" s="712"/>
      <c r="AP102" s="712"/>
      <c r="AQ102" s="712"/>
      <c r="AR102" s="1065"/>
      <c r="AS102" s="1066"/>
      <c r="AT102" s="1066"/>
      <c r="AU102" s="1067"/>
      <c r="AV102" s="1067"/>
      <c r="AW102" s="1066"/>
      <c r="AX102" s="1066"/>
      <c r="AY102" s="1066"/>
      <c r="AZ102" s="1066"/>
      <c r="BA102" s="1066"/>
      <c r="BB102" s="1066"/>
      <c r="BC102" s="1066"/>
      <c r="BD102" s="1105"/>
      <c r="BE102" s="1105"/>
      <c r="BF102" s="1105"/>
      <c r="BG102" s="1105"/>
      <c r="BH102" s="1105"/>
      <c r="BI102" s="1067"/>
      <c r="BJ102" s="1067"/>
      <c r="BK102" s="1105"/>
      <c r="BL102" s="1105"/>
      <c r="BM102" s="1105"/>
      <c r="BN102" s="1105"/>
      <c r="BO102" s="1105"/>
      <c r="BP102" s="1067"/>
      <c r="BQ102" s="1067"/>
      <c r="BR102" s="1105"/>
      <c r="BS102" s="1105"/>
      <c r="BT102" s="1105"/>
      <c r="BU102" s="1105"/>
      <c r="BV102" s="1105"/>
      <c r="BW102" s="1067"/>
      <c r="BX102" s="1084"/>
      <c r="BY102" s="528"/>
      <c r="BZ102" s="520"/>
      <c r="CA102" s="1092"/>
      <c r="CB102" s="1092"/>
      <c r="CC102" s="1092"/>
      <c r="CD102" s="1092"/>
      <c r="CE102" s="1092"/>
      <c r="CF102" s="520"/>
      <c r="CG102" s="520"/>
      <c r="CH102" s="1092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8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8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8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1071"/>
      <c r="GU102" s="1071"/>
      <c r="GV102" s="1071"/>
      <c r="GW102" s="1071"/>
      <c r="GX102" s="1071"/>
      <c r="GY102" s="1071"/>
      <c r="GZ102" s="1071"/>
      <c r="HA102" s="1071"/>
      <c r="HB102" s="1071"/>
      <c r="HC102" s="1071"/>
      <c r="HD102" s="1071"/>
      <c r="HE102" s="1071"/>
      <c r="HF102" s="1071"/>
      <c r="HG102" s="1071"/>
      <c r="HH102" s="1071"/>
      <c r="HI102" s="1071"/>
      <c r="HJ102" s="1071"/>
      <c r="HK102" s="1071"/>
      <c r="HL102" s="1071"/>
      <c r="HM102" s="1071"/>
      <c r="HN102" s="1071"/>
      <c r="HO102" s="1071"/>
      <c r="HP102" s="1071"/>
      <c r="HQ102" s="1071"/>
      <c r="HR102" s="1071"/>
      <c r="HS102" s="1071"/>
      <c r="HT102" s="1071"/>
      <c r="HU102" s="1071"/>
      <c r="HV102" s="1071"/>
      <c r="HW102" s="1071"/>
      <c r="HX102" s="1072"/>
      <c r="HY102" s="1068"/>
      <c r="HZ102" s="981"/>
      <c r="IA102" s="981"/>
      <c r="IB102" s="981"/>
      <c r="IC102" s="981"/>
      <c r="ID102" s="981"/>
      <c r="IE102" s="1069"/>
    </row>
    <row r="103" ht="24.0" customHeight="1" outlineLevel="1">
      <c r="A103" s="946"/>
      <c r="B103" s="947"/>
      <c r="C103" s="947"/>
      <c r="D103" s="947"/>
      <c r="E103" s="947"/>
      <c r="F103" s="947"/>
      <c r="G103" s="947"/>
      <c r="H103" s="947"/>
      <c r="I103" s="947"/>
      <c r="J103" s="947"/>
      <c r="K103" s="947"/>
      <c r="L103" s="947"/>
      <c r="M103" s="947"/>
      <c r="N103" s="947"/>
      <c r="O103" s="947"/>
      <c r="P103" s="947"/>
      <c r="Q103" s="947"/>
      <c r="R103" s="947"/>
      <c r="S103" s="947"/>
      <c r="T103" s="947"/>
      <c r="U103" s="948"/>
      <c r="V103" s="948"/>
      <c r="W103" s="956"/>
      <c r="X103" s="956"/>
      <c r="Y103" s="956"/>
      <c r="Z103" s="956"/>
      <c r="AA103" s="990"/>
      <c r="AB103" s="1001" t="s">
        <v>240</v>
      </c>
      <c r="AC103" s="1001" t="s">
        <v>240</v>
      </c>
      <c r="AD103" s="1002" t="s">
        <v>240</v>
      </c>
      <c r="AE103" s="1053"/>
      <c r="AF103" s="1029" t="s">
        <v>3023</v>
      </c>
      <c r="AG103" s="950">
        <v>1000000.0</v>
      </c>
      <c r="AH103" s="976"/>
      <c r="AI103" s="957"/>
      <c r="AJ103" s="957"/>
      <c r="AK103" s="958"/>
      <c r="AL103" s="994" t="s">
        <v>3024</v>
      </c>
      <c r="AM103" s="994" t="s">
        <v>3025</v>
      </c>
      <c r="AN103" s="936" t="s">
        <v>3026</v>
      </c>
      <c r="AO103" s="936" t="s">
        <v>3027</v>
      </c>
      <c r="AP103" s="937" t="s">
        <v>3003</v>
      </c>
      <c r="AQ103" s="985" t="s">
        <v>3012</v>
      </c>
      <c r="AR103" s="1065"/>
      <c r="AS103" s="1066"/>
      <c r="AT103" s="1066"/>
      <c r="AU103" s="1067"/>
      <c r="AV103" s="1067"/>
      <c r="AW103" s="1066"/>
      <c r="AX103" s="1066"/>
      <c r="AY103" s="1066"/>
      <c r="AZ103" s="1066"/>
      <c r="BA103" s="1066"/>
      <c r="BB103" s="1066"/>
      <c r="BC103" s="1066"/>
      <c r="BD103" s="1090"/>
      <c r="BE103" s="1090"/>
      <c r="BF103" s="1090"/>
      <c r="BG103" s="1090"/>
      <c r="BH103" s="1090"/>
      <c r="BI103" s="1067"/>
      <c r="BJ103" s="1067"/>
      <c r="BK103" s="1090"/>
      <c r="BL103" s="1090"/>
      <c r="BM103" s="1090"/>
      <c r="BN103" s="1090"/>
      <c r="BO103" s="1090"/>
      <c r="BP103" s="1067"/>
      <c r="BQ103" s="1067"/>
      <c r="BR103" s="1090"/>
      <c r="BS103" s="1090"/>
      <c r="BT103" s="1090"/>
      <c r="BU103" s="1090"/>
      <c r="BV103" s="1090"/>
      <c r="BW103" s="1067"/>
      <c r="BX103" s="1084"/>
      <c r="BY103" s="528"/>
      <c r="BZ103" s="520"/>
      <c r="CA103" s="1091"/>
      <c r="CB103" s="1091"/>
      <c r="CC103" s="1091"/>
      <c r="CD103" s="1091"/>
      <c r="CE103" s="1091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8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8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8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1071"/>
      <c r="GU103" s="1071"/>
      <c r="GV103" s="1071"/>
      <c r="GW103" s="1071"/>
      <c r="GX103" s="1071"/>
      <c r="GY103" s="1071"/>
      <c r="GZ103" s="1071"/>
      <c r="HA103" s="1071"/>
      <c r="HB103" s="1071"/>
      <c r="HC103" s="1071"/>
      <c r="HD103" s="1071"/>
      <c r="HE103" s="1071"/>
      <c r="HF103" s="1071"/>
      <c r="HG103" s="1071"/>
      <c r="HH103" s="1071"/>
      <c r="HI103" s="1071"/>
      <c r="HJ103" s="1071"/>
      <c r="HK103" s="1071"/>
      <c r="HL103" s="1071"/>
      <c r="HM103" s="1071"/>
      <c r="HN103" s="1071"/>
      <c r="HO103" s="1071"/>
      <c r="HP103" s="1071"/>
      <c r="HQ103" s="1071"/>
      <c r="HR103" s="1071"/>
      <c r="HS103" s="1071"/>
      <c r="HT103" s="1071"/>
      <c r="HU103" s="1071"/>
      <c r="HV103" s="1071"/>
      <c r="HW103" s="1071"/>
      <c r="HX103" s="1072"/>
      <c r="HY103" s="1068"/>
      <c r="HZ103" s="981"/>
      <c r="IA103" s="981"/>
      <c r="IB103" s="981"/>
      <c r="IC103" s="981"/>
      <c r="ID103" s="981"/>
      <c r="IE103" s="1069"/>
    </row>
    <row r="104" ht="24.0" customHeight="1" outlineLevel="1">
      <c r="A104" s="1003"/>
      <c r="B104" s="1004"/>
      <c r="C104" s="1004"/>
      <c r="D104" s="1004"/>
      <c r="E104" s="1004"/>
      <c r="F104" s="1004"/>
      <c r="G104" s="1004"/>
      <c r="H104" s="1004"/>
      <c r="I104" s="1004"/>
      <c r="J104" s="1004"/>
      <c r="K104" s="1004"/>
      <c r="L104" s="1004"/>
      <c r="M104" s="1004"/>
      <c r="N104" s="1004"/>
      <c r="O104" s="1004"/>
      <c r="P104" s="1004"/>
      <c r="Q104" s="1004"/>
      <c r="R104" s="1004"/>
      <c r="S104" s="1004"/>
      <c r="T104" s="1004"/>
      <c r="U104" s="1005"/>
      <c r="V104" s="1005"/>
      <c r="W104" s="1006"/>
      <c r="X104" s="1007"/>
      <c r="Y104" s="1007"/>
      <c r="Z104" s="1007"/>
      <c r="AA104" s="1008"/>
      <c r="AB104" s="1096"/>
      <c r="AC104" s="1096"/>
      <c r="AD104" s="1106"/>
      <c r="AE104" s="1107"/>
      <c r="AF104" s="1108"/>
      <c r="AG104" s="1096"/>
      <c r="AH104" s="1012"/>
      <c r="AI104" s="1013"/>
      <c r="AJ104" s="1013"/>
      <c r="AK104" s="1014"/>
      <c r="AL104" s="999" t="s">
        <v>3028</v>
      </c>
      <c r="AM104" s="999" t="s">
        <v>3029</v>
      </c>
      <c r="AN104" s="712"/>
      <c r="AO104" s="712"/>
      <c r="AP104" s="712"/>
      <c r="AQ104" s="712"/>
      <c r="AR104" s="1065"/>
      <c r="AS104" s="1066"/>
      <c r="AT104" s="1066"/>
      <c r="AU104" s="1067"/>
      <c r="AV104" s="1067"/>
      <c r="AW104" s="1066"/>
      <c r="AX104" s="1066"/>
      <c r="AY104" s="1066"/>
      <c r="AZ104" s="1066"/>
      <c r="BA104" s="1066"/>
      <c r="BB104" s="1066"/>
      <c r="BC104" s="1066"/>
      <c r="BD104" s="1105"/>
      <c r="BE104" s="1105"/>
      <c r="BF104" s="1105"/>
      <c r="BG104" s="1105"/>
      <c r="BH104" s="1105"/>
      <c r="BI104" s="1067"/>
      <c r="BJ104" s="1067"/>
      <c r="BK104" s="1105"/>
      <c r="BL104" s="1105"/>
      <c r="BM104" s="1105"/>
      <c r="BN104" s="1105"/>
      <c r="BO104" s="1105"/>
      <c r="BP104" s="1067"/>
      <c r="BQ104" s="1067"/>
      <c r="BR104" s="1105"/>
      <c r="BS104" s="1105"/>
      <c r="BT104" s="1105"/>
      <c r="BU104" s="1105"/>
      <c r="BV104" s="1105"/>
      <c r="BW104" s="1067"/>
      <c r="BX104" s="1084"/>
      <c r="BY104" s="528"/>
      <c r="BZ104" s="520"/>
      <c r="CA104" s="1092"/>
      <c r="CB104" s="1092"/>
      <c r="CC104" s="1092"/>
      <c r="CD104" s="1092"/>
      <c r="CE104" s="1092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8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8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8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1071"/>
      <c r="GU104" s="1071"/>
      <c r="GV104" s="1071"/>
      <c r="GW104" s="1071"/>
      <c r="GX104" s="1071"/>
      <c r="GY104" s="1071"/>
      <c r="GZ104" s="1071"/>
      <c r="HA104" s="1071"/>
      <c r="HB104" s="1071"/>
      <c r="HC104" s="1071"/>
      <c r="HD104" s="1071"/>
      <c r="HE104" s="1071"/>
      <c r="HF104" s="1071"/>
      <c r="HG104" s="1071"/>
      <c r="HH104" s="1071"/>
      <c r="HI104" s="1071"/>
      <c r="HJ104" s="1071"/>
      <c r="HK104" s="1071"/>
      <c r="HL104" s="1071"/>
      <c r="HM104" s="1071"/>
      <c r="HN104" s="1071"/>
      <c r="HO104" s="1071"/>
      <c r="HP104" s="1071"/>
      <c r="HQ104" s="1071"/>
      <c r="HR104" s="1071"/>
      <c r="HS104" s="1071"/>
      <c r="HT104" s="1071"/>
      <c r="HU104" s="1071"/>
      <c r="HV104" s="1071"/>
      <c r="HW104" s="1071"/>
      <c r="HX104" s="1094"/>
      <c r="HY104" s="1095"/>
      <c r="HZ104" s="1096"/>
      <c r="IA104" s="1096"/>
      <c r="IB104" s="1096"/>
      <c r="IC104" s="1096"/>
      <c r="ID104" s="1096"/>
      <c r="IE104" s="1097"/>
    </row>
    <row r="105" ht="24.0" customHeight="1">
      <c r="A105" s="916">
        <f>A125+1</f>
        <v>12</v>
      </c>
      <c r="B105" s="494" t="s">
        <v>45</v>
      </c>
      <c r="C105" s="1109" t="s">
        <v>3030</v>
      </c>
      <c r="D105" s="494" t="str">
        <f t="array" ref="D105">INDEX('코드분류표(보조)'!$G$5:$G$72,MATCH(E105,'코드분류표(보조)'!$F$5:$F$72,0))</f>
        <v>CB-212</v>
      </c>
      <c r="E105" s="494" t="s">
        <v>2600</v>
      </c>
      <c r="F105" s="494" t="s">
        <v>3031</v>
      </c>
      <c r="G105" s="494" t="s">
        <v>3032</v>
      </c>
      <c r="H105" s="494" t="s">
        <v>3033</v>
      </c>
      <c r="I105" s="920">
        <v>8505.119</v>
      </c>
      <c r="J105" s="921">
        <f>I105/3.3058</f>
        <v>2572.78692</v>
      </c>
      <c r="K105" s="922" t="s">
        <v>3034</v>
      </c>
      <c r="L105" s="922" t="s">
        <v>3035</v>
      </c>
      <c r="M105" s="922" t="s">
        <v>3036</v>
      </c>
      <c r="N105" s="922" t="s">
        <v>3037</v>
      </c>
      <c r="O105" s="922" t="s">
        <v>3038</v>
      </c>
      <c r="P105" s="922" t="s">
        <v>3039</v>
      </c>
      <c r="Q105" s="922"/>
      <c r="R105" s="493">
        <v>0.75</v>
      </c>
      <c r="S105" s="493">
        <v>0.75</v>
      </c>
      <c r="T105" s="493">
        <v>0.85</v>
      </c>
      <c r="U105" s="924"/>
      <c r="V105" s="493" t="s">
        <v>3040</v>
      </c>
      <c r="W105" s="925" t="s">
        <v>3041</v>
      </c>
      <c r="X105" s="926">
        <f>ROUND(X108*60%,0)</f>
        <v>24115608</v>
      </c>
      <c r="Y105" s="926"/>
      <c r="Z105" s="926"/>
      <c r="AA105" s="927"/>
      <c r="AB105" s="928"/>
      <c r="AC105" s="928"/>
      <c r="AD105" s="929"/>
      <c r="AE105" s="1018"/>
      <c r="AF105" s="1019" t="s">
        <v>3042</v>
      </c>
      <c r="AG105" s="932">
        <f>SUM(AG107:AG123)</f>
        <v>12600000</v>
      </c>
      <c r="AH105" s="932"/>
      <c r="AI105" s="932">
        <f>SUM(AI107:AI123)</f>
        <v>0</v>
      </c>
      <c r="AJ105" s="933">
        <f>AG105-AI105</f>
        <v>12600000</v>
      </c>
      <c r="AK105" s="934"/>
      <c r="AL105" s="1098" t="s">
        <v>3043</v>
      </c>
      <c r="AM105" s="1098" t="s">
        <v>3044</v>
      </c>
      <c r="AN105" s="1110" t="s">
        <v>3045</v>
      </c>
      <c r="AO105" s="1110"/>
      <c r="AP105" s="1031"/>
      <c r="AQ105" s="985"/>
      <c r="AR105" s="1111"/>
      <c r="AS105" s="1112"/>
      <c r="AT105" s="1113"/>
      <c r="AU105" s="1112"/>
      <c r="AV105" s="1112"/>
      <c r="AW105" s="1113"/>
      <c r="AX105" s="1113"/>
      <c r="AY105" s="1113"/>
      <c r="AZ105" s="1114"/>
      <c r="BA105" s="1113"/>
      <c r="BB105" s="1113"/>
      <c r="BC105" s="1113"/>
      <c r="BD105" s="1113"/>
      <c r="BE105" s="1114"/>
      <c r="BF105" s="1113"/>
      <c r="BG105" s="1113"/>
      <c r="BH105" s="1113"/>
      <c r="BI105" s="1112"/>
      <c r="BJ105" s="1112"/>
      <c r="BK105" s="1112"/>
      <c r="BL105" s="1112"/>
      <c r="BM105" s="1112"/>
      <c r="BN105" s="1113"/>
      <c r="BO105" s="1113"/>
      <c r="BP105" s="1112"/>
      <c r="BQ105" s="1112"/>
      <c r="BR105" s="1113"/>
      <c r="BS105" s="1113"/>
      <c r="BT105" s="1113"/>
      <c r="BU105" s="1113"/>
      <c r="BV105" s="1113"/>
      <c r="BW105" s="1112"/>
      <c r="BX105" s="528"/>
      <c r="BY105" s="528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8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8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8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1071"/>
      <c r="GU105" s="1071"/>
      <c r="GV105" s="1071"/>
      <c r="GW105" s="1071"/>
      <c r="GX105" s="1071"/>
      <c r="GY105" s="1071"/>
      <c r="GZ105" s="1071"/>
      <c r="HA105" s="1071"/>
      <c r="HB105" s="1071"/>
      <c r="HC105" s="1071"/>
      <c r="HD105" s="1071"/>
      <c r="HE105" s="1071"/>
      <c r="HF105" s="1071"/>
      <c r="HG105" s="1071"/>
      <c r="HH105" s="1071"/>
      <c r="HI105" s="1071"/>
      <c r="HJ105" s="1071"/>
      <c r="HK105" s="1071"/>
      <c r="HL105" s="1071"/>
      <c r="HM105" s="1071"/>
      <c r="HN105" s="1071"/>
      <c r="HO105" s="1071"/>
      <c r="HP105" s="1071"/>
      <c r="HQ105" s="1071"/>
      <c r="HR105" s="1071"/>
      <c r="HS105" s="1071"/>
      <c r="HT105" s="1071"/>
      <c r="HU105" s="1071"/>
      <c r="HV105" s="1071"/>
      <c r="HW105" s="1071"/>
      <c r="HX105" s="1099"/>
      <c r="HY105" s="1100"/>
      <c r="HZ105" s="1101"/>
      <c r="IA105" s="1101"/>
      <c r="IB105" s="1101"/>
      <c r="IC105" s="1101"/>
      <c r="ID105" s="1101"/>
      <c r="IE105" s="1102"/>
    </row>
    <row r="106" ht="24.0" customHeight="1" outlineLevel="1">
      <c r="A106" s="946"/>
      <c r="B106" s="947"/>
      <c r="C106" s="947"/>
      <c r="D106" s="947"/>
      <c r="E106" s="947"/>
      <c r="F106" s="947"/>
      <c r="G106" s="947"/>
      <c r="H106" s="947"/>
      <c r="I106" s="947"/>
      <c r="J106" s="947"/>
      <c r="K106" s="947"/>
      <c r="L106" s="947"/>
      <c r="M106" s="947"/>
      <c r="N106" s="947"/>
      <c r="O106" s="947"/>
      <c r="P106" s="947"/>
      <c r="Q106" s="947"/>
      <c r="R106" s="947"/>
      <c r="S106" s="947"/>
      <c r="T106" s="947"/>
      <c r="U106" s="948"/>
      <c r="V106" s="947"/>
      <c r="W106" s="949" t="s">
        <v>3046</v>
      </c>
      <c r="X106" s="950">
        <f>ROUND(X108*20%,0)</f>
        <v>8038536</v>
      </c>
      <c r="Y106" s="950"/>
      <c r="Z106" s="950"/>
      <c r="AA106" s="951"/>
      <c r="AB106" s="952"/>
      <c r="AC106" s="952"/>
      <c r="AD106" s="953"/>
      <c r="AE106" s="1023"/>
      <c r="AF106" s="1045"/>
      <c r="AG106" s="956"/>
      <c r="AH106" s="956"/>
      <c r="AI106" s="956"/>
      <c r="AJ106" s="957"/>
      <c r="AK106" s="958"/>
      <c r="AL106" s="1103" t="s">
        <v>3047</v>
      </c>
      <c r="AM106" s="1103" t="s">
        <v>3048</v>
      </c>
      <c r="AN106" s="712"/>
      <c r="AO106" s="712"/>
      <c r="AP106" s="712"/>
      <c r="AQ106" s="712"/>
      <c r="AR106" s="1111"/>
      <c r="AS106" s="1112"/>
      <c r="AT106" s="1113"/>
      <c r="AU106" s="1112"/>
      <c r="AV106" s="1112"/>
      <c r="AW106" s="1113"/>
      <c r="AX106" s="1113"/>
      <c r="AY106" s="1113"/>
      <c r="AZ106" s="1114"/>
      <c r="BA106" s="1113"/>
      <c r="BB106" s="1113"/>
      <c r="BC106" s="1113"/>
      <c r="BD106" s="1113"/>
      <c r="BE106" s="1114"/>
      <c r="BF106" s="1113"/>
      <c r="BG106" s="1113"/>
      <c r="BH106" s="1113"/>
      <c r="BI106" s="1112"/>
      <c r="BJ106" s="1112"/>
      <c r="BK106" s="1112"/>
      <c r="BL106" s="1112"/>
      <c r="BM106" s="1112"/>
      <c r="BN106" s="1113"/>
      <c r="BO106" s="1113"/>
      <c r="BP106" s="1112"/>
      <c r="BQ106" s="1112"/>
      <c r="BR106" s="1113"/>
      <c r="BS106" s="1113"/>
      <c r="BT106" s="1113"/>
      <c r="BU106" s="1113"/>
      <c r="BV106" s="1113"/>
      <c r="BW106" s="1112"/>
      <c r="BX106" s="528"/>
      <c r="BY106" s="528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8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8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8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1071"/>
      <c r="GU106" s="1071"/>
      <c r="GV106" s="1071"/>
      <c r="GW106" s="1071"/>
      <c r="GX106" s="1071"/>
      <c r="GY106" s="1071"/>
      <c r="GZ106" s="1071"/>
      <c r="HA106" s="1071"/>
      <c r="HB106" s="1071"/>
      <c r="HC106" s="1071"/>
      <c r="HD106" s="1071"/>
      <c r="HE106" s="1071"/>
      <c r="HF106" s="1071"/>
      <c r="HG106" s="1071"/>
      <c r="HH106" s="1071"/>
      <c r="HI106" s="1071"/>
      <c r="HJ106" s="1071"/>
      <c r="HK106" s="1071"/>
      <c r="HL106" s="1071"/>
      <c r="HM106" s="1071"/>
      <c r="HN106" s="1071"/>
      <c r="HO106" s="1071"/>
      <c r="HP106" s="1071"/>
      <c r="HQ106" s="1071"/>
      <c r="HR106" s="1071"/>
      <c r="HS106" s="1071"/>
      <c r="HT106" s="1071"/>
      <c r="HU106" s="1071"/>
      <c r="HV106" s="1071"/>
      <c r="HW106" s="1071"/>
      <c r="HX106" s="1072"/>
      <c r="HY106" s="1068"/>
      <c r="HZ106" s="981"/>
      <c r="IA106" s="981"/>
      <c r="IB106" s="981"/>
      <c r="IC106" s="981"/>
      <c r="ID106" s="981"/>
      <c r="IE106" s="1069"/>
    </row>
    <row r="107" ht="24.0" hidden="1" customHeight="1" outlineLevel="1">
      <c r="A107" s="946"/>
      <c r="B107" s="947"/>
      <c r="C107" s="947"/>
      <c r="D107" s="947"/>
      <c r="E107" s="947"/>
      <c r="F107" s="947"/>
      <c r="G107" s="947"/>
      <c r="H107" s="947"/>
      <c r="I107" s="947"/>
      <c r="J107" s="947"/>
      <c r="K107" s="947"/>
      <c r="L107" s="947"/>
      <c r="M107" s="947"/>
      <c r="N107" s="947"/>
      <c r="O107" s="947"/>
      <c r="P107" s="947"/>
      <c r="Q107" s="947"/>
      <c r="R107" s="947"/>
      <c r="S107" s="947"/>
      <c r="T107" s="947"/>
      <c r="U107" s="948"/>
      <c r="V107" s="947"/>
      <c r="W107" s="949" t="s">
        <v>3049</v>
      </c>
      <c r="X107" s="950">
        <f>ROUND(X108*20%,0)</f>
        <v>8038536</v>
      </c>
      <c r="Y107" s="950"/>
      <c r="Z107" s="950"/>
      <c r="AA107" s="951"/>
      <c r="AB107" s="952"/>
      <c r="AC107" s="952"/>
      <c r="AD107" s="953"/>
      <c r="AE107" s="1023"/>
      <c r="AF107" s="1046"/>
      <c r="AG107" s="981"/>
      <c r="AH107" s="981"/>
      <c r="AI107" s="957"/>
      <c r="AJ107" s="957"/>
      <c r="AK107" s="958"/>
      <c r="AL107" s="935" t="s">
        <v>3050</v>
      </c>
      <c r="AM107" s="935" t="s">
        <v>3051</v>
      </c>
      <c r="AN107" s="1063" t="s">
        <v>3052</v>
      </c>
      <c r="AO107" s="1063"/>
      <c r="AP107" s="937" t="s">
        <v>3053</v>
      </c>
      <c r="AQ107" s="995" t="s">
        <v>3054</v>
      </c>
      <c r="AR107" s="1111"/>
      <c r="AS107" s="1112"/>
      <c r="AT107" s="1113"/>
      <c r="AU107" s="1112"/>
      <c r="AV107" s="1112"/>
      <c r="AW107" s="1113"/>
      <c r="AX107" s="1113"/>
      <c r="AY107" s="1113"/>
      <c r="AZ107" s="1113"/>
      <c r="BA107" s="1113"/>
      <c r="BB107" s="1113"/>
      <c r="BC107" s="1113"/>
      <c r="BD107" s="1113"/>
      <c r="BE107" s="1113"/>
      <c r="BF107" s="1113"/>
      <c r="BG107" s="1113"/>
      <c r="BH107" s="1113"/>
      <c r="BI107" s="1112"/>
      <c r="BJ107" s="1112"/>
      <c r="BK107" s="1113"/>
      <c r="BL107" s="1113"/>
      <c r="BM107" s="1113"/>
      <c r="BN107" s="1113"/>
      <c r="BO107" s="1113"/>
      <c r="BP107" s="1112"/>
      <c r="BQ107" s="1112"/>
      <c r="BR107" s="1113"/>
      <c r="BS107" s="1113"/>
      <c r="BT107" s="1113"/>
      <c r="BU107" s="1113"/>
      <c r="BV107" s="1113"/>
      <c r="BW107" s="1112"/>
      <c r="BX107" s="528"/>
      <c r="BY107" s="528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8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1074"/>
      <c r="DS107" s="1074"/>
      <c r="DT107" s="1074"/>
      <c r="DU107" s="1074"/>
      <c r="DV107" s="1074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8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8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1071"/>
      <c r="GU107" s="1071"/>
      <c r="GV107" s="1071"/>
      <c r="GW107" s="1071"/>
      <c r="GX107" s="1071"/>
      <c r="GY107" s="1071"/>
      <c r="GZ107" s="1071"/>
      <c r="HA107" s="1071"/>
      <c r="HB107" s="1071"/>
      <c r="HC107" s="1071"/>
      <c r="HD107" s="1071"/>
      <c r="HE107" s="1071"/>
      <c r="HF107" s="1071"/>
      <c r="HG107" s="1071"/>
      <c r="HH107" s="1071"/>
      <c r="HI107" s="1071"/>
      <c r="HJ107" s="1115"/>
      <c r="HK107" s="1115"/>
      <c r="HL107" s="1115"/>
      <c r="HM107" s="1071"/>
      <c r="HN107" s="1071"/>
      <c r="HO107" s="1071"/>
      <c r="HP107" s="1071"/>
      <c r="HQ107" s="1071"/>
      <c r="HR107" s="1071"/>
      <c r="HS107" s="1071"/>
      <c r="HT107" s="1071"/>
      <c r="HU107" s="1071"/>
      <c r="HV107" s="1071"/>
      <c r="HW107" s="1071"/>
      <c r="HX107" s="1072"/>
      <c r="HY107" s="1068"/>
      <c r="HZ107" s="981"/>
      <c r="IA107" s="981"/>
      <c r="IB107" s="981"/>
      <c r="IC107" s="981"/>
      <c r="ID107" s="981"/>
      <c r="IE107" s="1069"/>
    </row>
    <row r="108" ht="24.0" hidden="1" customHeight="1" outlineLevel="1">
      <c r="A108" s="946"/>
      <c r="B108" s="947"/>
      <c r="C108" s="947"/>
      <c r="D108" s="947"/>
      <c r="E108" s="947"/>
      <c r="F108" s="947"/>
      <c r="G108" s="947"/>
      <c r="H108" s="947"/>
      <c r="I108" s="947"/>
      <c r="J108" s="947"/>
      <c r="K108" s="947"/>
      <c r="L108" s="947"/>
      <c r="M108" s="947"/>
      <c r="N108" s="947"/>
      <c r="O108" s="947"/>
      <c r="P108" s="947"/>
      <c r="Q108" s="947"/>
      <c r="R108" s="947"/>
      <c r="S108" s="947"/>
      <c r="T108" s="947"/>
      <c r="U108" s="948"/>
      <c r="V108" s="947"/>
      <c r="W108" s="955" t="s">
        <v>3055</v>
      </c>
      <c r="X108" s="956">
        <v>4.019268E7</v>
      </c>
      <c r="Y108" s="950"/>
      <c r="Z108" s="950"/>
      <c r="AA108" s="951"/>
      <c r="AB108" s="952"/>
      <c r="AC108" s="952"/>
      <c r="AD108" s="953"/>
      <c r="AE108" s="1023"/>
      <c r="AF108" s="1046"/>
      <c r="AG108" s="981"/>
      <c r="AH108" s="981"/>
      <c r="AI108" s="957"/>
      <c r="AJ108" s="957"/>
      <c r="AK108" s="958"/>
      <c r="AL108" s="959" t="s">
        <v>3056</v>
      </c>
      <c r="AM108" s="959" t="s">
        <v>3057</v>
      </c>
      <c r="AN108" s="712"/>
      <c r="AO108" s="712"/>
      <c r="AP108" s="712"/>
      <c r="AQ108" s="712"/>
      <c r="AR108" s="1111"/>
      <c r="AS108" s="1112"/>
      <c r="AT108" s="1113"/>
      <c r="AU108" s="1112"/>
      <c r="AV108" s="1112"/>
      <c r="AW108" s="1113"/>
      <c r="AX108" s="1113"/>
      <c r="AY108" s="1113"/>
      <c r="AZ108" s="1113"/>
      <c r="BA108" s="1113"/>
      <c r="BB108" s="1113"/>
      <c r="BC108" s="1113"/>
      <c r="BD108" s="1113"/>
      <c r="BE108" s="1113"/>
      <c r="BF108" s="1113"/>
      <c r="BG108" s="1113"/>
      <c r="BH108" s="1113"/>
      <c r="BI108" s="1112"/>
      <c r="BJ108" s="1112"/>
      <c r="BK108" s="1113"/>
      <c r="BL108" s="1113"/>
      <c r="BM108" s="1113"/>
      <c r="BN108" s="1113"/>
      <c r="BO108" s="1113"/>
      <c r="BP108" s="1112"/>
      <c r="BQ108" s="1112"/>
      <c r="BR108" s="1113"/>
      <c r="BS108" s="1113"/>
      <c r="BT108" s="1113"/>
      <c r="BU108" s="1113"/>
      <c r="BV108" s="1113"/>
      <c r="BW108" s="1112"/>
      <c r="BX108" s="528"/>
      <c r="BY108" s="528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8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8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8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1071"/>
      <c r="GU108" s="1071"/>
      <c r="GV108" s="1071"/>
      <c r="GW108" s="1071"/>
      <c r="GX108" s="1071"/>
      <c r="GY108" s="1071"/>
      <c r="GZ108" s="1071"/>
      <c r="HA108" s="1071"/>
      <c r="HB108" s="1071"/>
      <c r="HC108" s="1071"/>
      <c r="HD108" s="1071"/>
      <c r="HE108" s="1071"/>
      <c r="HF108" s="1071"/>
      <c r="HG108" s="1071"/>
      <c r="HH108" s="1071"/>
      <c r="HI108" s="1071"/>
      <c r="HJ108" s="1071"/>
      <c r="HK108" s="1071"/>
      <c r="HL108" s="1071"/>
      <c r="HM108" s="1071"/>
      <c r="HN108" s="1071"/>
      <c r="HO108" s="1071"/>
      <c r="HP108" s="1071"/>
      <c r="HQ108" s="1071"/>
      <c r="HR108" s="1071"/>
      <c r="HS108" s="1071"/>
      <c r="HT108" s="1071"/>
      <c r="HU108" s="1071"/>
      <c r="HV108" s="1071"/>
      <c r="HW108" s="1071"/>
      <c r="HX108" s="1072"/>
      <c r="HY108" s="1068"/>
      <c r="HZ108" s="981"/>
      <c r="IA108" s="981"/>
      <c r="IB108" s="981"/>
      <c r="IC108" s="981"/>
      <c r="ID108" s="981"/>
      <c r="IE108" s="1069"/>
    </row>
    <row r="109" ht="24.0" customHeight="1" outlineLevel="1">
      <c r="A109" s="946"/>
      <c r="B109" s="947"/>
      <c r="C109" s="947"/>
      <c r="D109" s="947"/>
      <c r="E109" s="947"/>
      <c r="F109" s="947"/>
      <c r="G109" s="947"/>
      <c r="H109" s="947"/>
      <c r="I109" s="947"/>
      <c r="J109" s="947"/>
      <c r="K109" s="947"/>
      <c r="L109" s="947"/>
      <c r="M109" s="947"/>
      <c r="N109" s="947"/>
      <c r="O109" s="947"/>
      <c r="P109" s="947"/>
      <c r="Q109" s="947"/>
      <c r="R109" s="947"/>
      <c r="S109" s="947"/>
      <c r="T109" s="947"/>
      <c r="U109" s="948"/>
      <c r="V109" s="972"/>
      <c r="W109" s="955" t="s">
        <v>3058</v>
      </c>
      <c r="X109" s="956">
        <f>X108-AG105</f>
        <v>27592680</v>
      </c>
      <c r="Y109" s="950"/>
      <c r="Z109" s="950"/>
      <c r="AA109" s="951"/>
      <c r="AB109" s="952"/>
      <c r="AC109" s="952"/>
      <c r="AD109" s="953"/>
      <c r="AE109" s="1023"/>
      <c r="AF109" s="1046"/>
      <c r="AG109" s="981"/>
      <c r="AH109" s="981"/>
      <c r="AI109" s="957"/>
      <c r="AJ109" s="957"/>
      <c r="AK109" s="958"/>
      <c r="AL109" s="935" t="s">
        <v>3059</v>
      </c>
      <c r="AM109" s="935" t="s">
        <v>3060</v>
      </c>
      <c r="AN109" s="1063" t="s">
        <v>3061</v>
      </c>
      <c r="AO109" s="1110"/>
      <c r="AP109" s="937" t="s">
        <v>2840</v>
      </c>
      <c r="AQ109" s="938" t="s">
        <v>2972</v>
      </c>
      <c r="AR109" s="1111"/>
      <c r="AS109" s="1112"/>
      <c r="AT109" s="1113"/>
      <c r="AU109" s="1112"/>
      <c r="AV109" s="1112"/>
      <c r="AW109" s="1113"/>
      <c r="AX109" s="1113"/>
      <c r="AY109" s="1113"/>
      <c r="AZ109" s="1114"/>
      <c r="BA109" s="1113"/>
      <c r="BB109" s="1113"/>
      <c r="BC109" s="1113"/>
      <c r="BD109" s="1116"/>
      <c r="BE109" s="1116"/>
      <c r="BF109" s="1116"/>
      <c r="BG109" s="1116"/>
      <c r="BH109" s="1116"/>
      <c r="BI109" s="1112"/>
      <c r="BJ109" s="1112"/>
      <c r="BK109" s="1112"/>
      <c r="BL109" s="1112"/>
      <c r="BM109" s="1112"/>
      <c r="BN109" s="1113"/>
      <c r="BO109" s="1113"/>
      <c r="BP109" s="1112"/>
      <c r="BQ109" s="1112"/>
      <c r="BR109" s="1113"/>
      <c r="BS109" s="1113"/>
      <c r="BT109" s="1113"/>
      <c r="BU109" s="1113"/>
      <c r="BV109" s="1113"/>
      <c r="BW109" s="1112"/>
      <c r="BX109" s="528"/>
      <c r="BY109" s="528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1074"/>
      <c r="CM109" s="520"/>
      <c r="CN109" s="520"/>
      <c r="CO109" s="520"/>
      <c r="CP109" s="520"/>
      <c r="CQ109" s="520"/>
      <c r="CR109" s="1074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8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1073"/>
      <c r="EC109" s="1073"/>
      <c r="ED109" s="520"/>
      <c r="EE109" s="520"/>
      <c r="EF109" s="1074"/>
      <c r="EG109" s="1074"/>
      <c r="EH109" s="528"/>
      <c r="EI109" s="1074"/>
      <c r="EJ109" s="1074"/>
      <c r="EK109" s="1074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1074"/>
      <c r="FE109" s="1074"/>
      <c r="FF109" s="520"/>
      <c r="FG109" s="520"/>
      <c r="FH109" s="520"/>
      <c r="FI109" s="520"/>
      <c r="FJ109" s="520"/>
      <c r="FK109" s="520"/>
      <c r="FL109" s="520"/>
      <c r="FM109" s="528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1071"/>
      <c r="GU109" s="1071"/>
      <c r="GV109" s="1071"/>
      <c r="GW109" s="1071"/>
      <c r="GX109" s="1071"/>
      <c r="GY109" s="1071"/>
      <c r="GZ109" s="1071"/>
      <c r="HA109" s="1071"/>
      <c r="HB109" s="1071"/>
      <c r="HC109" s="1071"/>
      <c r="HD109" s="1071"/>
      <c r="HE109" s="1071"/>
      <c r="HF109" s="1071"/>
      <c r="HG109" s="1071"/>
      <c r="HH109" s="1071"/>
      <c r="HI109" s="1071"/>
      <c r="HJ109" s="1075"/>
      <c r="HK109" s="1075"/>
      <c r="HL109" s="1075"/>
      <c r="HM109" s="1071"/>
      <c r="HN109" s="1071"/>
      <c r="HO109" s="1071"/>
      <c r="HP109" s="1071"/>
      <c r="HQ109" s="1071"/>
      <c r="HR109" s="1071"/>
      <c r="HS109" s="1071"/>
      <c r="HT109" s="1071"/>
      <c r="HU109" s="1071"/>
      <c r="HV109" s="1071"/>
      <c r="HW109" s="1071"/>
      <c r="HX109" s="1072"/>
      <c r="HY109" s="1068"/>
      <c r="HZ109" s="981"/>
      <c r="IA109" s="981"/>
      <c r="IB109" s="981"/>
      <c r="IC109" s="981"/>
      <c r="ID109" s="981"/>
      <c r="IE109" s="1069"/>
    </row>
    <row r="110" ht="24.0" customHeight="1" outlineLevel="1">
      <c r="A110" s="946"/>
      <c r="B110" s="947"/>
      <c r="C110" s="947"/>
      <c r="D110" s="947"/>
      <c r="E110" s="947"/>
      <c r="F110" s="947"/>
      <c r="G110" s="947"/>
      <c r="H110" s="947"/>
      <c r="I110" s="947"/>
      <c r="J110" s="947"/>
      <c r="K110" s="947"/>
      <c r="L110" s="947"/>
      <c r="M110" s="947"/>
      <c r="N110" s="947"/>
      <c r="O110" s="947"/>
      <c r="P110" s="947"/>
      <c r="Q110" s="947"/>
      <c r="R110" s="947"/>
      <c r="S110" s="947"/>
      <c r="T110" s="947"/>
      <c r="U110" s="948"/>
      <c r="V110" s="980" t="s">
        <v>3062</v>
      </c>
      <c r="W110" s="949" t="s">
        <v>3063</v>
      </c>
      <c r="X110" s="950"/>
      <c r="Y110" s="950"/>
      <c r="Z110" s="950"/>
      <c r="AA110" s="951"/>
      <c r="AB110" s="952"/>
      <c r="AC110" s="952"/>
      <c r="AD110" s="953"/>
      <c r="AE110" s="1023"/>
      <c r="AF110" s="1046"/>
      <c r="AG110" s="981"/>
      <c r="AH110" s="981"/>
      <c r="AI110" s="957"/>
      <c r="AJ110" s="957"/>
      <c r="AK110" s="958"/>
      <c r="AL110" s="959" t="s">
        <v>3064</v>
      </c>
      <c r="AM110" s="959" t="s">
        <v>3065</v>
      </c>
      <c r="AN110" s="712"/>
      <c r="AO110" s="712"/>
      <c r="AP110" s="712"/>
      <c r="AQ110" s="712"/>
      <c r="AR110" s="1111"/>
      <c r="AS110" s="1112"/>
      <c r="AT110" s="1113"/>
      <c r="AU110" s="1112"/>
      <c r="AV110" s="1112"/>
      <c r="AW110" s="1113"/>
      <c r="AX110" s="1113"/>
      <c r="AY110" s="1113"/>
      <c r="AZ110" s="1114"/>
      <c r="BA110" s="1113"/>
      <c r="BB110" s="1113"/>
      <c r="BC110" s="1113"/>
      <c r="BD110" s="1117"/>
      <c r="BE110" s="1117"/>
      <c r="BF110" s="1117"/>
      <c r="BG110" s="1117"/>
      <c r="BH110" s="1117"/>
      <c r="BI110" s="1112"/>
      <c r="BJ110" s="1112"/>
      <c r="BK110" s="1112"/>
      <c r="BL110" s="1112"/>
      <c r="BM110" s="1112"/>
      <c r="BN110" s="1113"/>
      <c r="BO110" s="1113"/>
      <c r="BP110" s="1112"/>
      <c r="BQ110" s="1112"/>
      <c r="BR110" s="1113"/>
      <c r="BS110" s="1113"/>
      <c r="BT110" s="1113"/>
      <c r="BU110" s="1113"/>
      <c r="BV110" s="1113"/>
      <c r="BW110" s="1112"/>
      <c r="BX110" s="528"/>
      <c r="BY110" s="528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1076"/>
      <c r="CM110" s="520"/>
      <c r="CN110" s="520"/>
      <c r="CO110" s="520"/>
      <c r="CP110" s="520"/>
      <c r="CQ110" s="520"/>
      <c r="CR110" s="1076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8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1073"/>
      <c r="EC110" s="1073"/>
      <c r="ED110" s="1073"/>
      <c r="EE110" s="1073"/>
      <c r="EF110" s="1073"/>
      <c r="EG110" s="1073"/>
      <c r="EH110" s="528"/>
      <c r="EI110" s="520"/>
      <c r="EJ110" s="1073"/>
      <c r="EK110" s="1073"/>
      <c r="EL110" s="1073"/>
      <c r="EM110" s="1073"/>
      <c r="EN110" s="1073"/>
      <c r="EO110" s="1073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1076"/>
      <c r="FE110" s="1076"/>
      <c r="FF110" s="520"/>
      <c r="FG110" s="520"/>
      <c r="FH110" s="520"/>
      <c r="FI110" s="520"/>
      <c r="FJ110" s="520"/>
      <c r="FK110" s="520"/>
      <c r="FL110" s="520"/>
      <c r="FM110" s="528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1071"/>
      <c r="GU110" s="1071"/>
      <c r="GV110" s="1071"/>
      <c r="GW110" s="1071"/>
      <c r="GX110" s="1071"/>
      <c r="GY110" s="1071"/>
      <c r="GZ110" s="1071"/>
      <c r="HA110" s="1071"/>
      <c r="HB110" s="1071"/>
      <c r="HC110" s="1071"/>
      <c r="HD110" s="1071"/>
      <c r="HE110" s="1071"/>
      <c r="HF110" s="1071"/>
      <c r="HG110" s="1071"/>
      <c r="HH110" s="1071"/>
      <c r="HI110" s="1071"/>
      <c r="HJ110" s="1071"/>
      <c r="HK110" s="1071"/>
      <c r="HL110" s="1071"/>
      <c r="HM110" s="1071"/>
      <c r="HN110" s="1071"/>
      <c r="HO110" s="1071"/>
      <c r="HP110" s="1071"/>
      <c r="HQ110" s="1071"/>
      <c r="HR110" s="1071"/>
      <c r="HS110" s="1071"/>
      <c r="HT110" s="1071"/>
      <c r="HU110" s="1071"/>
      <c r="HV110" s="1071"/>
      <c r="HW110" s="1071"/>
      <c r="HX110" s="1072"/>
      <c r="HY110" s="1068"/>
      <c r="HZ110" s="981"/>
      <c r="IA110" s="981"/>
      <c r="IB110" s="981"/>
      <c r="IC110" s="981"/>
      <c r="ID110" s="981"/>
      <c r="IE110" s="1069"/>
    </row>
    <row r="111" ht="24.0" customHeight="1" outlineLevel="1">
      <c r="A111" s="946"/>
      <c r="B111" s="947"/>
      <c r="C111" s="947"/>
      <c r="D111" s="947"/>
      <c r="E111" s="947"/>
      <c r="F111" s="947"/>
      <c r="G111" s="947"/>
      <c r="H111" s="947"/>
      <c r="I111" s="947"/>
      <c r="J111" s="947"/>
      <c r="K111" s="947"/>
      <c r="L111" s="947"/>
      <c r="M111" s="947"/>
      <c r="N111" s="947"/>
      <c r="O111" s="947"/>
      <c r="P111" s="947"/>
      <c r="Q111" s="947"/>
      <c r="R111" s="947"/>
      <c r="S111" s="947"/>
      <c r="T111" s="947"/>
      <c r="U111" s="948"/>
      <c r="V111" s="972"/>
      <c r="W111" s="949" t="s">
        <v>3066</v>
      </c>
      <c r="X111" s="981"/>
      <c r="Y111" s="956"/>
      <c r="Z111" s="956"/>
      <c r="AA111" s="951"/>
      <c r="AB111" s="952"/>
      <c r="AC111" s="952"/>
      <c r="AD111" s="953"/>
      <c r="AE111" s="1023"/>
      <c r="AF111" s="1046"/>
      <c r="AG111" s="981"/>
      <c r="AH111" s="981"/>
      <c r="AI111" s="957"/>
      <c r="AJ111" s="957"/>
      <c r="AK111" s="958"/>
      <c r="AL111" s="1030" t="s">
        <v>3067</v>
      </c>
      <c r="AM111" s="1030" t="s">
        <v>3068</v>
      </c>
      <c r="AN111" s="1063" t="s">
        <v>3069</v>
      </c>
      <c r="AO111" s="1063"/>
      <c r="AP111" s="937" t="s">
        <v>2766</v>
      </c>
      <c r="AQ111" s="985" t="s">
        <v>3070</v>
      </c>
      <c r="AR111" s="1111"/>
      <c r="AS111" s="1112"/>
      <c r="AT111" s="1113"/>
      <c r="AU111" s="1112"/>
      <c r="AV111" s="1112"/>
      <c r="AW111" s="1113"/>
      <c r="AX111" s="1113"/>
      <c r="AY111" s="1113"/>
      <c r="AZ111" s="1113"/>
      <c r="BA111" s="1113"/>
      <c r="BB111" s="1113"/>
      <c r="BC111" s="1113"/>
      <c r="BD111" s="1113"/>
      <c r="BE111" s="1113"/>
      <c r="BF111" s="1113"/>
      <c r="BG111" s="1113"/>
      <c r="BH111" s="1113"/>
      <c r="BI111" s="1112"/>
      <c r="BJ111" s="1112"/>
      <c r="BK111" s="1113"/>
      <c r="BL111" s="1113"/>
      <c r="BM111" s="1113"/>
      <c r="BN111" s="1113"/>
      <c r="BO111" s="1113"/>
      <c r="BP111" s="1112"/>
      <c r="BQ111" s="1112"/>
      <c r="BR111" s="1113"/>
      <c r="BS111" s="1113"/>
      <c r="BT111" s="1113"/>
      <c r="BU111" s="1113"/>
      <c r="BV111" s="1113"/>
      <c r="BW111" s="1112"/>
      <c r="BX111" s="528"/>
      <c r="BY111" s="528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8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1073"/>
      <c r="EC111" s="1073"/>
      <c r="ED111" s="1073"/>
      <c r="EE111" s="1073"/>
      <c r="EF111" s="1073"/>
      <c r="EG111" s="1073"/>
      <c r="EH111" s="1084"/>
      <c r="EI111" s="1073"/>
      <c r="EJ111" s="1073"/>
      <c r="EK111" s="1073"/>
      <c r="EL111" s="520"/>
      <c r="EM111" s="520"/>
      <c r="EN111" s="1073"/>
      <c r="EO111" s="1073"/>
      <c r="EP111" s="1073"/>
      <c r="EQ111" s="1073"/>
      <c r="ER111" s="1073"/>
      <c r="ES111" s="520"/>
      <c r="ET111" s="520"/>
      <c r="EU111" s="1073"/>
      <c r="EV111" s="1077"/>
      <c r="EW111" s="1077"/>
      <c r="EX111" s="1077"/>
      <c r="EY111" s="520"/>
      <c r="EZ111" s="520"/>
      <c r="FA111" s="520"/>
      <c r="FB111" s="1077"/>
      <c r="FC111" s="1077"/>
      <c r="FD111" s="1077"/>
      <c r="FE111" s="1077"/>
      <c r="FF111" s="520"/>
      <c r="FG111" s="520"/>
      <c r="FH111" s="520"/>
      <c r="FI111" s="1077"/>
      <c r="FJ111" s="520"/>
      <c r="FK111" s="520"/>
      <c r="FL111" s="520"/>
      <c r="FM111" s="1084"/>
      <c r="FN111" s="1073"/>
      <c r="FO111" s="1073"/>
      <c r="FP111" s="1073"/>
      <c r="FQ111" s="1073"/>
      <c r="FR111" s="1073"/>
      <c r="FS111" s="1073"/>
      <c r="FT111" s="1073"/>
      <c r="FU111" s="1073"/>
      <c r="FV111" s="1073"/>
      <c r="FW111" s="1073"/>
      <c r="FX111" s="1073"/>
      <c r="FY111" s="1073"/>
      <c r="FZ111" s="1073"/>
      <c r="GA111" s="1073"/>
      <c r="GB111" s="1073"/>
      <c r="GC111" s="1073"/>
      <c r="GD111" s="1073"/>
      <c r="GE111" s="1073"/>
      <c r="GF111" s="1073"/>
      <c r="GG111" s="1073"/>
      <c r="GH111" s="1073"/>
      <c r="GI111" s="1073"/>
      <c r="GJ111" s="1073"/>
      <c r="GK111" s="1073"/>
      <c r="GL111" s="1073"/>
      <c r="GM111" s="1073"/>
      <c r="GN111" s="1073"/>
      <c r="GO111" s="1073"/>
      <c r="GP111" s="1073"/>
      <c r="GQ111" s="1073"/>
      <c r="GR111" s="1073"/>
      <c r="GS111" s="1073"/>
      <c r="GT111" s="1071"/>
      <c r="GU111" s="1071"/>
      <c r="GV111" s="1071"/>
      <c r="GW111" s="1071"/>
      <c r="GX111" s="1071"/>
      <c r="GY111" s="1071"/>
      <c r="GZ111" s="1071"/>
      <c r="HA111" s="1071"/>
      <c r="HB111" s="1071"/>
      <c r="HC111" s="1071"/>
      <c r="HD111" s="1071"/>
      <c r="HE111" s="1071"/>
      <c r="HF111" s="1071"/>
      <c r="HG111" s="1071"/>
      <c r="HH111" s="1071"/>
      <c r="HI111" s="1071"/>
      <c r="HJ111" s="1071"/>
      <c r="HK111" s="1071"/>
      <c r="HL111" s="1071"/>
      <c r="HM111" s="1071"/>
      <c r="HN111" s="1071"/>
      <c r="HO111" s="1071"/>
      <c r="HP111" s="1071"/>
      <c r="HQ111" s="1071"/>
      <c r="HR111" s="1071"/>
      <c r="HS111" s="1071"/>
      <c r="HT111" s="1071"/>
      <c r="HU111" s="1071"/>
      <c r="HV111" s="1071"/>
      <c r="HW111" s="1071"/>
      <c r="HX111" s="1072"/>
      <c r="HY111" s="1068"/>
      <c r="HZ111" s="981"/>
      <c r="IA111" s="981"/>
      <c r="IB111" s="981"/>
      <c r="IC111" s="981"/>
      <c r="ID111" s="981"/>
      <c r="IE111" s="1069"/>
    </row>
    <row r="112" ht="24.0" customHeight="1" outlineLevel="1">
      <c r="A112" s="946"/>
      <c r="B112" s="947"/>
      <c r="C112" s="947"/>
      <c r="D112" s="947"/>
      <c r="E112" s="947"/>
      <c r="F112" s="947"/>
      <c r="G112" s="947"/>
      <c r="H112" s="947"/>
      <c r="I112" s="947"/>
      <c r="J112" s="947"/>
      <c r="K112" s="947"/>
      <c r="L112" s="947"/>
      <c r="M112" s="947"/>
      <c r="N112" s="947"/>
      <c r="O112" s="947"/>
      <c r="P112" s="947"/>
      <c r="Q112" s="947"/>
      <c r="R112" s="947"/>
      <c r="S112" s="947"/>
      <c r="T112" s="947"/>
      <c r="U112" s="948"/>
      <c r="V112" s="989"/>
      <c r="W112" s="955"/>
      <c r="X112" s="956"/>
      <c r="Y112" s="956"/>
      <c r="Z112" s="956"/>
      <c r="AA112" s="951"/>
      <c r="AB112" s="952"/>
      <c r="AC112" s="952"/>
      <c r="AD112" s="953"/>
      <c r="AE112" s="1023"/>
      <c r="AF112" s="1046"/>
      <c r="AG112" s="981"/>
      <c r="AH112" s="981"/>
      <c r="AI112" s="957"/>
      <c r="AJ112" s="957"/>
      <c r="AK112" s="958"/>
      <c r="AL112" s="1032" t="s">
        <v>3071</v>
      </c>
      <c r="AM112" s="1032" t="s">
        <v>3072</v>
      </c>
      <c r="AN112" s="712"/>
      <c r="AO112" s="712"/>
      <c r="AP112" s="712"/>
      <c r="AQ112" s="712"/>
      <c r="AR112" s="1111"/>
      <c r="AS112" s="1112"/>
      <c r="AT112" s="1113"/>
      <c r="AU112" s="1112"/>
      <c r="AV112" s="1112"/>
      <c r="AW112" s="1113"/>
      <c r="AX112" s="1113"/>
      <c r="AY112" s="1113"/>
      <c r="AZ112" s="1113"/>
      <c r="BA112" s="1113"/>
      <c r="BB112" s="1113"/>
      <c r="BC112" s="1113"/>
      <c r="BD112" s="1113"/>
      <c r="BE112" s="1113"/>
      <c r="BF112" s="1113"/>
      <c r="BG112" s="1113"/>
      <c r="BH112" s="1113"/>
      <c r="BI112" s="1112"/>
      <c r="BJ112" s="1112"/>
      <c r="BK112" s="1113"/>
      <c r="BL112" s="1113"/>
      <c r="BM112" s="1113"/>
      <c r="BN112" s="1113"/>
      <c r="BO112" s="1113"/>
      <c r="BP112" s="1112"/>
      <c r="BQ112" s="1112"/>
      <c r="BR112" s="1113"/>
      <c r="BS112" s="1113"/>
      <c r="BT112" s="1113"/>
      <c r="BU112" s="1113"/>
      <c r="BV112" s="1113"/>
      <c r="BW112" s="1112"/>
      <c r="BX112" s="528"/>
      <c r="BY112" s="528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8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1073"/>
      <c r="EC112" s="1073"/>
      <c r="ED112" s="1073"/>
      <c r="EE112" s="1073"/>
      <c r="EF112" s="1073"/>
      <c r="EG112" s="1073"/>
      <c r="EH112" s="528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1078"/>
      <c r="EW112" s="1078"/>
      <c r="EX112" s="1078"/>
      <c r="EY112" s="520"/>
      <c r="EZ112" s="520"/>
      <c r="FA112" s="520"/>
      <c r="FB112" s="1078"/>
      <c r="FC112" s="1078"/>
      <c r="FD112" s="1078"/>
      <c r="FE112" s="1078"/>
      <c r="FF112" s="520"/>
      <c r="FG112" s="520"/>
      <c r="FH112" s="520"/>
      <c r="FI112" s="520"/>
      <c r="FJ112" s="520"/>
      <c r="FK112" s="520"/>
      <c r="FL112" s="520"/>
      <c r="FM112" s="528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1115"/>
      <c r="GU112" s="1115"/>
      <c r="GV112" s="1115"/>
      <c r="GW112" s="1115"/>
      <c r="GX112" s="1115"/>
      <c r="GY112" s="1115"/>
      <c r="GZ112" s="1115"/>
      <c r="HA112" s="1115"/>
      <c r="HB112" s="1115"/>
      <c r="HC112" s="1115"/>
      <c r="HD112" s="1115"/>
      <c r="HE112" s="1115"/>
      <c r="HF112" s="1115"/>
      <c r="HG112" s="1115"/>
      <c r="HH112" s="1115"/>
      <c r="HI112" s="1115"/>
      <c r="HJ112" s="1115"/>
      <c r="HK112" s="1115"/>
      <c r="HL112" s="1115"/>
      <c r="HM112" s="1115"/>
      <c r="HN112" s="1115"/>
      <c r="HO112" s="1115"/>
      <c r="HP112" s="1115"/>
      <c r="HQ112" s="1115"/>
      <c r="HR112" s="1115"/>
      <c r="HS112" s="1115"/>
      <c r="HT112" s="1115"/>
      <c r="HU112" s="1115"/>
      <c r="HV112" s="1115"/>
      <c r="HW112" s="1115"/>
      <c r="HX112" s="1118"/>
      <c r="HY112" s="1068"/>
      <c r="HZ112" s="981"/>
      <c r="IA112" s="981"/>
      <c r="IB112" s="981"/>
      <c r="IC112" s="981"/>
      <c r="ID112" s="981"/>
      <c r="IE112" s="1069"/>
    </row>
    <row r="113" ht="24.0" customHeight="1" outlineLevel="1">
      <c r="A113" s="946"/>
      <c r="B113" s="947"/>
      <c r="C113" s="947"/>
      <c r="D113" s="947"/>
      <c r="E113" s="947"/>
      <c r="F113" s="947"/>
      <c r="G113" s="947"/>
      <c r="H113" s="947"/>
      <c r="I113" s="947"/>
      <c r="J113" s="947"/>
      <c r="K113" s="947"/>
      <c r="L113" s="947"/>
      <c r="M113" s="947"/>
      <c r="N113" s="947"/>
      <c r="O113" s="947"/>
      <c r="P113" s="947"/>
      <c r="Q113" s="947"/>
      <c r="R113" s="947"/>
      <c r="S113" s="947"/>
      <c r="T113" s="947"/>
      <c r="U113" s="948"/>
      <c r="V113" s="989"/>
      <c r="W113" s="981"/>
      <c r="X113" s="981"/>
      <c r="Y113" s="956"/>
      <c r="Z113" s="956"/>
      <c r="AA113" s="951"/>
      <c r="AB113" s="952"/>
      <c r="AC113" s="952"/>
      <c r="AD113" s="953"/>
      <c r="AE113" s="1023"/>
      <c r="AF113" s="1046"/>
      <c r="AG113" s="981"/>
      <c r="AH113" s="981"/>
      <c r="AI113" s="957"/>
      <c r="AJ113" s="957"/>
      <c r="AK113" s="958"/>
      <c r="AL113" s="966" t="s">
        <v>3073</v>
      </c>
      <c r="AM113" s="966" t="s">
        <v>3074</v>
      </c>
      <c r="AN113" s="1110" t="s">
        <v>3075</v>
      </c>
      <c r="AO113" s="1110"/>
      <c r="AP113" s="937" t="s">
        <v>3076</v>
      </c>
      <c r="AQ113" s="985" t="s">
        <v>3077</v>
      </c>
      <c r="AR113" s="1111"/>
      <c r="AS113" s="1112"/>
      <c r="AT113" s="1119"/>
      <c r="AU113" s="1112"/>
      <c r="AV113" s="1112"/>
      <c r="AW113" s="1119"/>
      <c r="AX113" s="1119"/>
      <c r="AY113" s="1119"/>
      <c r="AZ113" s="1119"/>
      <c r="BA113" s="1119"/>
      <c r="BB113" s="1113"/>
      <c r="BC113" s="1113"/>
      <c r="BD113" s="1113"/>
      <c r="BE113" s="1113"/>
      <c r="BF113" s="1113"/>
      <c r="BG113" s="1113"/>
      <c r="BH113" s="1113"/>
      <c r="BI113" s="1112"/>
      <c r="BJ113" s="1112"/>
      <c r="BK113" s="1113"/>
      <c r="BL113" s="1113"/>
      <c r="BM113" s="1113"/>
      <c r="BN113" s="1113"/>
      <c r="BO113" s="1113"/>
      <c r="BP113" s="1112"/>
      <c r="BQ113" s="1112"/>
      <c r="BR113" s="1113"/>
      <c r="BS113" s="1113"/>
      <c r="BT113" s="1113"/>
      <c r="BU113" s="1113"/>
      <c r="BV113" s="1113"/>
      <c r="BW113" s="1112"/>
      <c r="BX113" s="528"/>
      <c r="BY113" s="528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8"/>
      <c r="DC113" s="520"/>
      <c r="DD113" s="520"/>
      <c r="DE113" s="520"/>
      <c r="DF113" s="520"/>
      <c r="DG113" s="520"/>
      <c r="DH113" s="520"/>
      <c r="DI113" s="520"/>
      <c r="DJ113" s="520"/>
      <c r="DK113" s="1120"/>
      <c r="DL113" s="11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8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8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1071"/>
      <c r="GU113" s="1071"/>
      <c r="GV113" s="1071"/>
      <c r="GW113" s="1071"/>
      <c r="GX113" s="1071"/>
      <c r="GY113" s="1071"/>
      <c r="GZ113" s="1071"/>
      <c r="HA113" s="1071"/>
      <c r="HB113" s="1071"/>
      <c r="HC113" s="1071"/>
      <c r="HD113" s="1071"/>
      <c r="HE113" s="1071"/>
      <c r="HF113" s="1071"/>
      <c r="HG113" s="1071"/>
      <c r="HH113" s="1071"/>
      <c r="HI113" s="1071"/>
      <c r="HJ113" s="1071"/>
      <c r="HK113" s="1071"/>
      <c r="HL113" s="1071"/>
      <c r="HM113" s="1071"/>
      <c r="HN113" s="1071"/>
      <c r="HO113" s="1071"/>
      <c r="HP113" s="1071"/>
      <c r="HQ113" s="1071"/>
      <c r="HR113" s="1071"/>
      <c r="HS113" s="1071"/>
      <c r="HT113" s="1071"/>
      <c r="HU113" s="1071"/>
      <c r="HV113" s="1071"/>
      <c r="HW113" s="1071"/>
      <c r="HX113" s="1072"/>
      <c r="HY113" s="1068"/>
      <c r="HZ113" s="981"/>
      <c r="IA113" s="981"/>
      <c r="IB113" s="981"/>
      <c r="IC113" s="981"/>
      <c r="ID113" s="981"/>
      <c r="IE113" s="1069"/>
    </row>
    <row r="114" ht="24.0" customHeight="1" outlineLevel="1">
      <c r="A114" s="946"/>
      <c r="B114" s="947"/>
      <c r="C114" s="947"/>
      <c r="D114" s="947"/>
      <c r="E114" s="947"/>
      <c r="F114" s="947"/>
      <c r="G114" s="947"/>
      <c r="H114" s="947"/>
      <c r="I114" s="947"/>
      <c r="J114" s="947"/>
      <c r="K114" s="947"/>
      <c r="L114" s="947"/>
      <c r="M114" s="947"/>
      <c r="N114" s="947"/>
      <c r="O114" s="947"/>
      <c r="P114" s="947"/>
      <c r="Q114" s="947"/>
      <c r="R114" s="947"/>
      <c r="S114" s="947"/>
      <c r="T114" s="947"/>
      <c r="U114" s="948"/>
      <c r="V114" s="948"/>
      <c r="W114" s="955"/>
      <c r="X114" s="956"/>
      <c r="Y114" s="956"/>
      <c r="Z114" s="956"/>
      <c r="AA114" s="951"/>
      <c r="AB114" s="952"/>
      <c r="AC114" s="952"/>
      <c r="AD114" s="953"/>
      <c r="AE114" s="1023"/>
      <c r="AF114" s="1046"/>
      <c r="AG114" s="981"/>
      <c r="AH114" s="981"/>
      <c r="AI114" s="957"/>
      <c r="AJ114" s="957"/>
      <c r="AK114" s="958"/>
      <c r="AL114" s="974" t="s">
        <v>3078</v>
      </c>
      <c r="AM114" s="974" t="s">
        <v>3079</v>
      </c>
      <c r="AN114" s="712"/>
      <c r="AO114" s="712"/>
      <c r="AP114" s="712"/>
      <c r="AQ114" s="712"/>
      <c r="AR114" s="1111"/>
      <c r="AS114" s="1112"/>
      <c r="AT114" s="1121"/>
      <c r="AU114" s="1112"/>
      <c r="AV114" s="1112"/>
      <c r="AW114" s="1121"/>
      <c r="AX114" s="1121"/>
      <c r="AY114" s="1121"/>
      <c r="AZ114" s="1121"/>
      <c r="BA114" s="1121"/>
      <c r="BB114" s="1113"/>
      <c r="BC114" s="1113"/>
      <c r="BD114" s="1113"/>
      <c r="BE114" s="1113"/>
      <c r="BF114" s="1113"/>
      <c r="BG114" s="1113"/>
      <c r="BH114" s="1113"/>
      <c r="BI114" s="1112"/>
      <c r="BJ114" s="1112"/>
      <c r="BK114" s="1113"/>
      <c r="BL114" s="1113"/>
      <c r="BM114" s="1113"/>
      <c r="BN114" s="1113"/>
      <c r="BO114" s="1113"/>
      <c r="BP114" s="1112"/>
      <c r="BQ114" s="1112"/>
      <c r="BR114" s="1113"/>
      <c r="BS114" s="1113"/>
      <c r="BT114" s="1113"/>
      <c r="BU114" s="1113"/>
      <c r="BV114" s="1113"/>
      <c r="BW114" s="1112"/>
      <c r="BX114" s="528"/>
      <c r="BY114" s="528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8"/>
      <c r="DC114" s="520"/>
      <c r="DD114" s="520"/>
      <c r="DE114" s="520"/>
      <c r="DF114" s="520"/>
      <c r="DG114" s="520"/>
      <c r="DH114" s="520"/>
      <c r="DI114" s="520"/>
      <c r="DJ114" s="520"/>
      <c r="DK114" s="1104"/>
      <c r="DL114" s="1104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8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8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1071"/>
      <c r="GU114" s="1071"/>
      <c r="GV114" s="1071"/>
      <c r="GW114" s="1071"/>
      <c r="GX114" s="1071"/>
      <c r="GY114" s="1071"/>
      <c r="GZ114" s="1071"/>
      <c r="HA114" s="1071"/>
      <c r="HB114" s="1071"/>
      <c r="HC114" s="1071"/>
      <c r="HD114" s="1071"/>
      <c r="HE114" s="1071"/>
      <c r="HF114" s="1071"/>
      <c r="HG114" s="1071"/>
      <c r="HH114" s="1071"/>
      <c r="HI114" s="1071"/>
      <c r="HJ114" s="1071"/>
      <c r="HK114" s="1071"/>
      <c r="HL114" s="1071"/>
      <c r="HM114" s="1071"/>
      <c r="HN114" s="1071"/>
      <c r="HO114" s="1071"/>
      <c r="HP114" s="1071"/>
      <c r="HQ114" s="1071"/>
      <c r="HR114" s="1071"/>
      <c r="HS114" s="1071"/>
      <c r="HT114" s="1071"/>
      <c r="HU114" s="1071"/>
      <c r="HV114" s="1071"/>
      <c r="HW114" s="1071"/>
      <c r="HX114" s="1072"/>
      <c r="HY114" s="1068"/>
      <c r="HZ114" s="981"/>
      <c r="IA114" s="981"/>
      <c r="IB114" s="981"/>
      <c r="IC114" s="981"/>
      <c r="ID114" s="981"/>
      <c r="IE114" s="1069"/>
    </row>
    <row r="115" ht="24.0" customHeight="1" outlineLevel="1">
      <c r="A115" s="946"/>
      <c r="B115" s="947"/>
      <c r="C115" s="947"/>
      <c r="D115" s="947"/>
      <c r="E115" s="947"/>
      <c r="F115" s="947"/>
      <c r="G115" s="947"/>
      <c r="H115" s="947"/>
      <c r="I115" s="947"/>
      <c r="J115" s="947"/>
      <c r="K115" s="947"/>
      <c r="L115" s="947"/>
      <c r="M115" s="947"/>
      <c r="N115" s="947"/>
      <c r="O115" s="947"/>
      <c r="P115" s="947"/>
      <c r="Q115" s="947"/>
      <c r="R115" s="947"/>
      <c r="S115" s="947"/>
      <c r="T115" s="947"/>
      <c r="U115" s="948"/>
      <c r="V115" s="981"/>
      <c r="W115" s="981"/>
      <c r="X115" s="956"/>
      <c r="Y115" s="956"/>
      <c r="Z115" s="956"/>
      <c r="AA115" s="951"/>
      <c r="AB115" s="952"/>
      <c r="AC115" s="952"/>
      <c r="AD115" s="953"/>
      <c r="AE115" s="1023"/>
      <c r="AF115" s="1029"/>
      <c r="AG115" s="976"/>
      <c r="AH115" s="976"/>
      <c r="AI115" s="957"/>
      <c r="AJ115" s="957"/>
      <c r="AK115" s="958"/>
      <c r="AL115" s="977" t="s">
        <v>3080</v>
      </c>
      <c r="AM115" s="977" t="s">
        <v>3081</v>
      </c>
      <c r="AN115" s="1110" t="s">
        <v>3082</v>
      </c>
      <c r="AO115" s="1110"/>
      <c r="AP115" s="937" t="s">
        <v>3076</v>
      </c>
      <c r="AQ115" s="985" t="s">
        <v>3077</v>
      </c>
      <c r="AR115" s="1111"/>
      <c r="AS115" s="1112"/>
      <c r="AT115" s="1122"/>
      <c r="AU115" s="1112"/>
      <c r="AV115" s="1112"/>
      <c r="AW115" s="1122"/>
      <c r="AX115" s="1122"/>
      <c r="AY115" s="1122"/>
      <c r="AZ115" s="1122"/>
      <c r="BA115" s="1122"/>
      <c r="BB115" s="1113"/>
      <c r="BC115" s="1113"/>
      <c r="BD115" s="1113"/>
      <c r="BE115" s="1113"/>
      <c r="BF115" s="1113"/>
      <c r="BG115" s="1113"/>
      <c r="BH115" s="1113"/>
      <c r="BI115" s="1112"/>
      <c r="BJ115" s="1112"/>
      <c r="BK115" s="1113"/>
      <c r="BL115" s="1113"/>
      <c r="BM115" s="1113"/>
      <c r="BN115" s="1113"/>
      <c r="BO115" s="1113"/>
      <c r="BP115" s="1112"/>
      <c r="BQ115" s="1112"/>
      <c r="BR115" s="1113"/>
      <c r="BS115" s="1113"/>
      <c r="BT115" s="1113"/>
      <c r="BU115" s="1113"/>
      <c r="BV115" s="1113"/>
      <c r="BW115" s="1112"/>
      <c r="BX115" s="528"/>
      <c r="BY115" s="528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8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8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8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1071"/>
      <c r="GU115" s="1071"/>
      <c r="GV115" s="1071"/>
      <c r="GW115" s="1071"/>
      <c r="GX115" s="1071"/>
      <c r="GY115" s="1071"/>
      <c r="GZ115" s="1071"/>
      <c r="HA115" s="1071"/>
      <c r="HB115" s="1071"/>
      <c r="HC115" s="1071"/>
      <c r="HD115" s="1071"/>
      <c r="HE115" s="1071"/>
      <c r="HF115" s="1071"/>
      <c r="HG115" s="1071"/>
      <c r="HH115" s="1071"/>
      <c r="HI115" s="1071"/>
      <c r="HJ115" s="1071"/>
      <c r="HK115" s="1071"/>
      <c r="HL115" s="1071"/>
      <c r="HM115" s="1071"/>
      <c r="HN115" s="1071"/>
      <c r="HO115" s="1071"/>
      <c r="HP115" s="1071"/>
      <c r="HQ115" s="1071"/>
      <c r="HR115" s="1071"/>
      <c r="HS115" s="1071"/>
      <c r="HT115" s="1071"/>
      <c r="HU115" s="1071"/>
      <c r="HV115" s="1071"/>
      <c r="HW115" s="1071"/>
      <c r="HX115" s="1072"/>
      <c r="HY115" s="1068"/>
      <c r="HZ115" s="981"/>
      <c r="IA115" s="981"/>
      <c r="IB115" s="981"/>
      <c r="IC115" s="981"/>
      <c r="ID115" s="981"/>
      <c r="IE115" s="1069"/>
    </row>
    <row r="116" ht="24.0" customHeight="1" outlineLevel="1">
      <c r="A116" s="946"/>
      <c r="B116" s="947"/>
      <c r="C116" s="947"/>
      <c r="D116" s="947"/>
      <c r="E116" s="947"/>
      <c r="F116" s="947"/>
      <c r="G116" s="947"/>
      <c r="H116" s="947"/>
      <c r="I116" s="947"/>
      <c r="J116" s="947"/>
      <c r="K116" s="947"/>
      <c r="L116" s="947"/>
      <c r="M116" s="947"/>
      <c r="N116" s="947"/>
      <c r="O116" s="947"/>
      <c r="P116" s="947"/>
      <c r="Q116" s="947"/>
      <c r="R116" s="947"/>
      <c r="S116" s="947"/>
      <c r="T116" s="947"/>
      <c r="U116" s="948"/>
      <c r="V116" s="981"/>
      <c r="W116" s="949"/>
      <c r="X116" s="956"/>
      <c r="Y116" s="956"/>
      <c r="Z116" s="956"/>
      <c r="AA116" s="951"/>
      <c r="AB116" s="952"/>
      <c r="AC116" s="952"/>
      <c r="AD116" s="953"/>
      <c r="AE116" s="1023"/>
      <c r="AF116" s="1029"/>
      <c r="AG116" s="976"/>
      <c r="AH116" s="976"/>
      <c r="AI116" s="957"/>
      <c r="AJ116" s="957"/>
      <c r="AK116" s="958"/>
      <c r="AL116" s="982" t="s">
        <v>3083</v>
      </c>
      <c r="AM116" s="982" t="s">
        <v>3084</v>
      </c>
      <c r="AN116" s="712"/>
      <c r="AO116" s="712"/>
      <c r="AP116" s="712"/>
      <c r="AQ116" s="712"/>
      <c r="AR116" s="1111"/>
      <c r="AS116" s="1112"/>
      <c r="AT116" s="1123"/>
      <c r="AU116" s="1112"/>
      <c r="AV116" s="1112"/>
      <c r="AW116" s="1123"/>
      <c r="AX116" s="1123"/>
      <c r="AY116" s="1123"/>
      <c r="AZ116" s="1123"/>
      <c r="BA116" s="1123"/>
      <c r="BB116" s="1113"/>
      <c r="BC116" s="1113"/>
      <c r="BD116" s="1113"/>
      <c r="BE116" s="1113"/>
      <c r="BF116" s="1113"/>
      <c r="BG116" s="1113"/>
      <c r="BH116" s="1113"/>
      <c r="BI116" s="1112"/>
      <c r="BJ116" s="1112"/>
      <c r="BK116" s="1113"/>
      <c r="BL116" s="1113"/>
      <c r="BM116" s="1113"/>
      <c r="BN116" s="1113"/>
      <c r="BO116" s="1113"/>
      <c r="BP116" s="1112"/>
      <c r="BQ116" s="1112"/>
      <c r="BR116" s="1113"/>
      <c r="BS116" s="1113"/>
      <c r="BT116" s="1113"/>
      <c r="BU116" s="1113"/>
      <c r="BV116" s="1113"/>
      <c r="BW116" s="1112"/>
      <c r="BX116" s="528"/>
      <c r="BY116" s="528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8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8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8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1071"/>
      <c r="GU116" s="1071"/>
      <c r="GV116" s="1071"/>
      <c r="GW116" s="1071"/>
      <c r="GX116" s="1071"/>
      <c r="GY116" s="1071"/>
      <c r="GZ116" s="1071"/>
      <c r="HA116" s="1071"/>
      <c r="HB116" s="1071"/>
      <c r="HC116" s="1071"/>
      <c r="HD116" s="1071"/>
      <c r="HE116" s="1071"/>
      <c r="HF116" s="1071"/>
      <c r="HG116" s="1071"/>
      <c r="HH116" s="1071"/>
      <c r="HI116" s="1071"/>
      <c r="HJ116" s="1071"/>
      <c r="HK116" s="1071"/>
      <c r="HL116" s="1071"/>
      <c r="HM116" s="1071"/>
      <c r="HN116" s="1071"/>
      <c r="HO116" s="1071"/>
      <c r="HP116" s="1071"/>
      <c r="HQ116" s="1071"/>
      <c r="HR116" s="1071"/>
      <c r="HS116" s="1071"/>
      <c r="HT116" s="1071"/>
      <c r="HU116" s="1071"/>
      <c r="HV116" s="1071"/>
      <c r="HW116" s="1071"/>
      <c r="HX116" s="1072"/>
      <c r="HY116" s="1068"/>
      <c r="HZ116" s="981"/>
      <c r="IA116" s="981"/>
      <c r="IB116" s="981"/>
      <c r="IC116" s="981"/>
      <c r="ID116" s="981"/>
      <c r="IE116" s="1069"/>
    </row>
    <row r="117" ht="24.0" customHeight="1" outlineLevel="1">
      <c r="A117" s="946"/>
      <c r="B117" s="947"/>
      <c r="C117" s="947"/>
      <c r="D117" s="947"/>
      <c r="E117" s="947"/>
      <c r="F117" s="947"/>
      <c r="G117" s="947"/>
      <c r="H117" s="947"/>
      <c r="I117" s="947"/>
      <c r="J117" s="947"/>
      <c r="K117" s="947"/>
      <c r="L117" s="947"/>
      <c r="M117" s="947"/>
      <c r="N117" s="947"/>
      <c r="O117" s="947"/>
      <c r="P117" s="947"/>
      <c r="Q117" s="947"/>
      <c r="R117" s="947"/>
      <c r="S117" s="947"/>
      <c r="T117" s="947"/>
      <c r="U117" s="948"/>
      <c r="V117" s="981"/>
      <c r="W117" s="981"/>
      <c r="X117" s="956"/>
      <c r="Y117" s="956"/>
      <c r="Z117" s="956"/>
      <c r="AA117" s="990"/>
      <c r="AB117" s="1001" t="s">
        <v>240</v>
      </c>
      <c r="AC117" s="1001" t="s">
        <v>240</v>
      </c>
      <c r="AD117" s="1002" t="s">
        <v>240</v>
      </c>
      <c r="AE117" s="1124"/>
      <c r="AF117" s="1046" t="s">
        <v>3085</v>
      </c>
      <c r="AG117" s="950">
        <v>4600000.0</v>
      </c>
      <c r="AH117" s="950"/>
      <c r="AI117" s="957"/>
      <c r="AJ117" s="957">
        <f>AG117-AI117</f>
        <v>4600000</v>
      </c>
      <c r="AK117" s="958"/>
      <c r="AL117" s="994" t="s">
        <v>3086</v>
      </c>
      <c r="AM117" s="994" t="s">
        <v>3087</v>
      </c>
      <c r="AN117" s="936" t="s">
        <v>3088</v>
      </c>
      <c r="AO117" s="936"/>
      <c r="AP117" s="1031"/>
      <c r="AQ117" s="985"/>
      <c r="AR117" s="1111"/>
      <c r="AS117" s="1112"/>
      <c r="AT117" s="1125"/>
      <c r="AU117" s="1112"/>
      <c r="AV117" s="1112"/>
      <c r="AW117" s="1125"/>
      <c r="AX117" s="1125"/>
      <c r="AY117" s="1125"/>
      <c r="AZ117" s="1113"/>
      <c r="BA117" s="1113"/>
      <c r="BB117" s="1113"/>
      <c r="BC117" s="1113"/>
      <c r="BD117" s="1113"/>
      <c r="BE117" s="1113"/>
      <c r="BF117" s="1113"/>
      <c r="BG117" s="1113"/>
      <c r="BH117" s="1113"/>
      <c r="BI117" s="1112"/>
      <c r="BJ117" s="1112"/>
      <c r="BK117" s="1113"/>
      <c r="BL117" s="1113"/>
      <c r="BM117" s="1113"/>
      <c r="BN117" s="1113"/>
      <c r="BO117" s="1113"/>
      <c r="BP117" s="1112"/>
      <c r="BQ117" s="1112"/>
      <c r="BR117" s="1113"/>
      <c r="BS117" s="1113"/>
      <c r="BT117" s="1113"/>
      <c r="BU117" s="1113"/>
      <c r="BV117" s="1113"/>
      <c r="BW117" s="1112"/>
      <c r="BX117" s="528"/>
      <c r="BY117" s="528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8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8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8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1071"/>
      <c r="GU117" s="1071"/>
      <c r="GV117" s="1071"/>
      <c r="GW117" s="1071"/>
      <c r="GX117" s="1071"/>
      <c r="GY117" s="1071"/>
      <c r="GZ117" s="1071"/>
      <c r="HA117" s="1071"/>
      <c r="HB117" s="1071"/>
      <c r="HC117" s="1071"/>
      <c r="HD117" s="1071"/>
      <c r="HE117" s="1071"/>
      <c r="HF117" s="1071"/>
      <c r="HG117" s="1071"/>
      <c r="HH117" s="1071"/>
      <c r="HI117" s="1071"/>
      <c r="HJ117" s="1071"/>
      <c r="HK117" s="1071"/>
      <c r="HL117" s="1071"/>
      <c r="HM117" s="1071"/>
      <c r="HN117" s="1071"/>
      <c r="HO117" s="1071"/>
      <c r="HP117" s="1071"/>
      <c r="HQ117" s="1071"/>
      <c r="HR117" s="1071"/>
      <c r="HS117" s="1071"/>
      <c r="HT117" s="1071"/>
      <c r="HU117" s="1071"/>
      <c r="HV117" s="1071"/>
      <c r="HW117" s="1071"/>
      <c r="HX117" s="1072"/>
      <c r="HY117" s="1068"/>
      <c r="HZ117" s="981"/>
      <c r="IA117" s="981"/>
      <c r="IB117" s="981"/>
      <c r="IC117" s="981"/>
      <c r="ID117" s="981"/>
      <c r="IE117" s="1069"/>
    </row>
    <row r="118" ht="24.0" customHeight="1" outlineLevel="1">
      <c r="A118" s="946"/>
      <c r="B118" s="947"/>
      <c r="C118" s="947"/>
      <c r="D118" s="947"/>
      <c r="E118" s="947"/>
      <c r="F118" s="947"/>
      <c r="G118" s="947"/>
      <c r="H118" s="947"/>
      <c r="I118" s="947"/>
      <c r="J118" s="947"/>
      <c r="K118" s="947"/>
      <c r="L118" s="947"/>
      <c r="M118" s="947"/>
      <c r="N118" s="947"/>
      <c r="O118" s="947"/>
      <c r="P118" s="947"/>
      <c r="Q118" s="947"/>
      <c r="R118" s="947"/>
      <c r="S118" s="947"/>
      <c r="T118" s="947"/>
      <c r="U118" s="948"/>
      <c r="V118" s="948"/>
      <c r="W118" s="949"/>
      <c r="X118" s="956"/>
      <c r="Y118" s="956"/>
      <c r="Z118" s="956"/>
      <c r="AA118" s="990"/>
      <c r="AB118" s="1001"/>
      <c r="AC118" s="1001"/>
      <c r="AD118" s="1002"/>
      <c r="AE118" s="1124"/>
      <c r="AF118" s="1046"/>
      <c r="AG118" s="950"/>
      <c r="AH118" s="950"/>
      <c r="AI118" s="957"/>
      <c r="AJ118" s="957"/>
      <c r="AK118" s="958"/>
      <c r="AL118" s="999" t="s">
        <v>3089</v>
      </c>
      <c r="AM118" s="999" t="s">
        <v>3090</v>
      </c>
      <c r="AN118" s="712"/>
      <c r="AO118" s="712"/>
      <c r="AP118" s="712"/>
      <c r="AQ118" s="712"/>
      <c r="AR118" s="1111"/>
      <c r="AS118" s="1112"/>
      <c r="AT118" s="1126"/>
      <c r="AU118" s="1112"/>
      <c r="AV118" s="1112"/>
      <c r="AW118" s="1126"/>
      <c r="AX118" s="1126"/>
      <c r="AY118" s="1126"/>
      <c r="AZ118" s="1113"/>
      <c r="BA118" s="1113"/>
      <c r="BB118" s="1113"/>
      <c r="BC118" s="1113"/>
      <c r="BD118" s="1113"/>
      <c r="BE118" s="1113"/>
      <c r="BF118" s="1113"/>
      <c r="BG118" s="1113"/>
      <c r="BH118" s="1113"/>
      <c r="BI118" s="1112"/>
      <c r="BJ118" s="1112"/>
      <c r="BK118" s="1113"/>
      <c r="BL118" s="1113"/>
      <c r="BM118" s="1113"/>
      <c r="BN118" s="1113"/>
      <c r="BO118" s="1113"/>
      <c r="BP118" s="1112"/>
      <c r="BQ118" s="1112"/>
      <c r="BR118" s="1113"/>
      <c r="BS118" s="1113"/>
      <c r="BT118" s="1113"/>
      <c r="BU118" s="1113"/>
      <c r="BV118" s="1113"/>
      <c r="BW118" s="1112"/>
      <c r="BX118" s="528"/>
      <c r="BY118" s="528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8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8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8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1071"/>
      <c r="GU118" s="1071"/>
      <c r="GV118" s="1071"/>
      <c r="GW118" s="1071"/>
      <c r="GX118" s="1071"/>
      <c r="GY118" s="1071"/>
      <c r="GZ118" s="1071"/>
      <c r="HA118" s="1071"/>
      <c r="HB118" s="1071"/>
      <c r="HC118" s="1071"/>
      <c r="HD118" s="1071"/>
      <c r="HE118" s="1071"/>
      <c r="HF118" s="1071"/>
      <c r="HG118" s="1071"/>
      <c r="HH118" s="1071"/>
      <c r="HI118" s="1071"/>
      <c r="HJ118" s="1071"/>
      <c r="HK118" s="1071"/>
      <c r="HL118" s="1071"/>
      <c r="HM118" s="1071"/>
      <c r="HN118" s="1071"/>
      <c r="HO118" s="1071"/>
      <c r="HP118" s="1071"/>
      <c r="HQ118" s="1071"/>
      <c r="HR118" s="1071"/>
      <c r="HS118" s="1071"/>
      <c r="HT118" s="1071"/>
      <c r="HU118" s="1071"/>
      <c r="HV118" s="1071"/>
      <c r="HW118" s="1071"/>
      <c r="HX118" s="1072"/>
      <c r="HY118" s="1068"/>
      <c r="HZ118" s="981"/>
      <c r="IA118" s="981"/>
      <c r="IB118" s="981"/>
      <c r="IC118" s="981"/>
      <c r="ID118" s="981"/>
      <c r="IE118" s="1069"/>
    </row>
    <row r="119" ht="24.0" customHeight="1" outlineLevel="1">
      <c r="A119" s="946"/>
      <c r="B119" s="947"/>
      <c r="C119" s="947"/>
      <c r="D119" s="947"/>
      <c r="E119" s="947"/>
      <c r="F119" s="947"/>
      <c r="G119" s="947"/>
      <c r="H119" s="947"/>
      <c r="I119" s="947"/>
      <c r="J119" s="947"/>
      <c r="K119" s="947"/>
      <c r="L119" s="947"/>
      <c r="M119" s="947"/>
      <c r="N119" s="947"/>
      <c r="O119" s="947"/>
      <c r="P119" s="947"/>
      <c r="Q119" s="947"/>
      <c r="R119" s="947"/>
      <c r="S119" s="947"/>
      <c r="T119" s="947"/>
      <c r="U119" s="948"/>
      <c r="V119" s="948"/>
      <c r="W119" s="949"/>
      <c r="X119" s="956"/>
      <c r="Y119" s="956"/>
      <c r="Z119" s="956"/>
      <c r="AA119" s="990"/>
      <c r="AB119" s="1001" t="s">
        <v>240</v>
      </c>
      <c r="AC119" s="1001" t="s">
        <v>240</v>
      </c>
      <c r="AD119" s="1002" t="s">
        <v>240</v>
      </c>
      <c r="AE119" s="1124"/>
      <c r="AF119" s="1024" t="s">
        <v>3091</v>
      </c>
      <c r="AG119" s="950">
        <v>4500000.0</v>
      </c>
      <c r="AH119" s="950"/>
      <c r="AI119" s="957"/>
      <c r="AJ119" s="957">
        <f>AG119-AI119</f>
        <v>4500000</v>
      </c>
      <c r="AK119" s="958"/>
      <c r="AL119" s="994" t="s">
        <v>3092</v>
      </c>
      <c r="AM119" s="994" t="s">
        <v>3093</v>
      </c>
      <c r="AN119" s="1063" t="s">
        <v>3094</v>
      </c>
      <c r="AO119" s="1063"/>
      <c r="AP119" s="937" t="s">
        <v>3095</v>
      </c>
      <c r="AQ119" s="985" t="s">
        <v>3096</v>
      </c>
      <c r="AR119" s="1111"/>
      <c r="AS119" s="1112"/>
      <c r="AT119" s="1125"/>
      <c r="AU119" s="1112"/>
      <c r="AV119" s="1112"/>
      <c r="AW119" s="1125"/>
      <c r="AX119" s="1125"/>
      <c r="AY119" s="1125"/>
      <c r="AZ119" s="1113"/>
      <c r="BA119" s="1113"/>
      <c r="BB119" s="1113"/>
      <c r="BC119" s="1113"/>
      <c r="BD119" s="1113"/>
      <c r="BE119" s="1113"/>
      <c r="BF119" s="1113"/>
      <c r="BG119" s="1113"/>
      <c r="BH119" s="1113"/>
      <c r="BI119" s="1112"/>
      <c r="BJ119" s="1112"/>
      <c r="BK119" s="1113"/>
      <c r="BL119" s="1113"/>
      <c r="BM119" s="1113"/>
      <c r="BN119" s="1113"/>
      <c r="BO119" s="1113"/>
      <c r="BP119" s="1112"/>
      <c r="BQ119" s="1112"/>
      <c r="BR119" s="1113"/>
      <c r="BS119" s="1113"/>
      <c r="BT119" s="1113"/>
      <c r="BU119" s="1113"/>
      <c r="BV119" s="1113"/>
      <c r="BW119" s="1112"/>
      <c r="BX119" s="528"/>
      <c r="BY119" s="528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8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8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8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1071"/>
      <c r="GU119" s="1071"/>
      <c r="GV119" s="1071"/>
      <c r="GW119" s="1071"/>
      <c r="GX119" s="1071"/>
      <c r="GY119" s="1071"/>
      <c r="GZ119" s="1071"/>
      <c r="HA119" s="1071"/>
      <c r="HB119" s="1071"/>
      <c r="HC119" s="1071"/>
      <c r="HD119" s="1071"/>
      <c r="HE119" s="1071"/>
      <c r="HF119" s="1071"/>
      <c r="HG119" s="1071"/>
      <c r="HH119" s="1071"/>
      <c r="HI119" s="1071"/>
      <c r="HJ119" s="1071"/>
      <c r="HK119" s="1071"/>
      <c r="HL119" s="1071"/>
      <c r="HM119" s="1071"/>
      <c r="HN119" s="1071"/>
      <c r="HO119" s="1071"/>
      <c r="HP119" s="1071"/>
      <c r="HQ119" s="1071"/>
      <c r="HR119" s="1071"/>
      <c r="HS119" s="1071"/>
      <c r="HT119" s="1071"/>
      <c r="HU119" s="1071"/>
      <c r="HV119" s="1071"/>
      <c r="HW119" s="1071"/>
      <c r="HX119" s="1072"/>
      <c r="HY119" s="1068"/>
      <c r="HZ119" s="981"/>
      <c r="IA119" s="981"/>
      <c r="IB119" s="981"/>
      <c r="IC119" s="981"/>
      <c r="ID119" s="981"/>
      <c r="IE119" s="1069"/>
    </row>
    <row r="120" ht="24.0" customHeight="1" outlineLevel="1">
      <c r="A120" s="946"/>
      <c r="B120" s="947"/>
      <c r="C120" s="947"/>
      <c r="D120" s="947"/>
      <c r="E120" s="947"/>
      <c r="F120" s="947"/>
      <c r="G120" s="947"/>
      <c r="H120" s="947"/>
      <c r="I120" s="947"/>
      <c r="J120" s="947"/>
      <c r="K120" s="947"/>
      <c r="L120" s="947"/>
      <c r="M120" s="947"/>
      <c r="N120" s="947"/>
      <c r="O120" s="947"/>
      <c r="P120" s="947"/>
      <c r="Q120" s="947"/>
      <c r="R120" s="947"/>
      <c r="S120" s="947"/>
      <c r="T120" s="947"/>
      <c r="U120" s="948"/>
      <c r="V120" s="948"/>
      <c r="W120" s="949"/>
      <c r="X120" s="956"/>
      <c r="Y120" s="956"/>
      <c r="Z120" s="956"/>
      <c r="AA120" s="990"/>
      <c r="AB120" s="1001"/>
      <c r="AC120" s="1001"/>
      <c r="AD120" s="1002"/>
      <c r="AE120" s="1124"/>
      <c r="AF120" s="1024"/>
      <c r="AG120" s="950"/>
      <c r="AH120" s="950"/>
      <c r="AI120" s="957"/>
      <c r="AJ120" s="957"/>
      <c r="AK120" s="958"/>
      <c r="AL120" s="999" t="s">
        <v>3097</v>
      </c>
      <c r="AM120" s="999" t="s">
        <v>3098</v>
      </c>
      <c r="AN120" s="712"/>
      <c r="AO120" s="712"/>
      <c r="AP120" s="712"/>
      <c r="AQ120" s="712"/>
      <c r="AR120" s="1111"/>
      <c r="AS120" s="1112"/>
      <c r="AT120" s="1126"/>
      <c r="AU120" s="1112"/>
      <c r="AV120" s="1112"/>
      <c r="AW120" s="1126"/>
      <c r="AX120" s="1126"/>
      <c r="AY120" s="1126"/>
      <c r="AZ120" s="1113"/>
      <c r="BA120" s="1113"/>
      <c r="BB120" s="1113"/>
      <c r="BC120" s="1113"/>
      <c r="BD120" s="1113"/>
      <c r="BE120" s="1113"/>
      <c r="BF120" s="1113"/>
      <c r="BG120" s="1113"/>
      <c r="BH120" s="1113"/>
      <c r="BI120" s="1112"/>
      <c r="BJ120" s="1112"/>
      <c r="BK120" s="1113"/>
      <c r="BL120" s="1113"/>
      <c r="BM120" s="1113"/>
      <c r="BN120" s="1113"/>
      <c r="BO120" s="1113"/>
      <c r="BP120" s="1112"/>
      <c r="BQ120" s="1112"/>
      <c r="BR120" s="1113"/>
      <c r="BS120" s="1113"/>
      <c r="BT120" s="1113"/>
      <c r="BU120" s="1113"/>
      <c r="BV120" s="1113"/>
      <c r="BW120" s="1112"/>
      <c r="BX120" s="528"/>
      <c r="BY120" s="528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8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8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8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1071"/>
      <c r="GU120" s="1071"/>
      <c r="GV120" s="1071"/>
      <c r="GW120" s="1071"/>
      <c r="GX120" s="1071"/>
      <c r="GY120" s="1071"/>
      <c r="GZ120" s="1071"/>
      <c r="HA120" s="1071"/>
      <c r="HB120" s="1071"/>
      <c r="HC120" s="1071"/>
      <c r="HD120" s="1071"/>
      <c r="HE120" s="1071"/>
      <c r="HF120" s="1071"/>
      <c r="HG120" s="1071"/>
      <c r="HH120" s="1071"/>
      <c r="HI120" s="1071"/>
      <c r="HJ120" s="1071"/>
      <c r="HK120" s="1071"/>
      <c r="HL120" s="1071"/>
      <c r="HM120" s="1071"/>
      <c r="HN120" s="1071"/>
      <c r="HO120" s="1071"/>
      <c r="HP120" s="1071"/>
      <c r="HQ120" s="1071"/>
      <c r="HR120" s="1071"/>
      <c r="HS120" s="1071"/>
      <c r="HT120" s="1071"/>
      <c r="HU120" s="1071"/>
      <c r="HV120" s="1071"/>
      <c r="HW120" s="1071"/>
      <c r="HX120" s="1072"/>
      <c r="HY120" s="1068"/>
      <c r="HZ120" s="981"/>
      <c r="IA120" s="981"/>
      <c r="IB120" s="981"/>
      <c r="IC120" s="981"/>
      <c r="ID120" s="981"/>
      <c r="IE120" s="1069"/>
    </row>
    <row r="121" ht="24.0" customHeight="1" outlineLevel="1">
      <c r="A121" s="946"/>
      <c r="B121" s="947"/>
      <c r="C121" s="947"/>
      <c r="D121" s="947"/>
      <c r="E121" s="947"/>
      <c r="F121" s="947"/>
      <c r="G121" s="947"/>
      <c r="H121" s="947"/>
      <c r="I121" s="947"/>
      <c r="J121" s="947"/>
      <c r="K121" s="947"/>
      <c r="L121" s="947"/>
      <c r="M121" s="947"/>
      <c r="N121" s="947"/>
      <c r="O121" s="947"/>
      <c r="P121" s="947"/>
      <c r="Q121" s="947"/>
      <c r="R121" s="947"/>
      <c r="S121" s="947"/>
      <c r="T121" s="947"/>
      <c r="U121" s="948"/>
      <c r="V121" s="981"/>
      <c r="W121" s="981"/>
      <c r="X121" s="956"/>
      <c r="Y121" s="956"/>
      <c r="Z121" s="956"/>
      <c r="AA121" s="990"/>
      <c r="AB121" s="1001" t="s">
        <v>240</v>
      </c>
      <c r="AC121" s="1001" t="s">
        <v>240</v>
      </c>
      <c r="AD121" s="1002" t="s">
        <v>240</v>
      </c>
      <c r="AE121" s="1124"/>
      <c r="AF121" s="1024" t="s">
        <v>3099</v>
      </c>
      <c r="AG121" s="950">
        <v>2500000.0</v>
      </c>
      <c r="AH121" s="950"/>
      <c r="AI121" s="957"/>
      <c r="AJ121" s="957">
        <f>AG121-AI121</f>
        <v>2500000</v>
      </c>
      <c r="AK121" s="958"/>
      <c r="AL121" s="994" t="s">
        <v>3100</v>
      </c>
      <c r="AM121" s="994" t="s">
        <v>3101</v>
      </c>
      <c r="AN121" s="1063" t="s">
        <v>3102</v>
      </c>
      <c r="AO121" s="1063"/>
      <c r="AP121" s="937" t="s">
        <v>3095</v>
      </c>
      <c r="AQ121" s="985" t="s">
        <v>3096</v>
      </c>
      <c r="AR121" s="1111"/>
      <c r="AS121" s="1112"/>
      <c r="AT121" s="1125"/>
      <c r="AU121" s="1112"/>
      <c r="AV121" s="1112"/>
      <c r="AW121" s="1125"/>
      <c r="AX121" s="1125"/>
      <c r="AY121" s="1125"/>
      <c r="AZ121" s="1125"/>
      <c r="BA121" s="1125"/>
      <c r="BB121" s="1113"/>
      <c r="BC121" s="1113"/>
      <c r="BD121" s="1113"/>
      <c r="BE121" s="1113"/>
      <c r="BF121" s="1113"/>
      <c r="BG121" s="1113"/>
      <c r="BH121" s="1113"/>
      <c r="BI121" s="1112"/>
      <c r="BJ121" s="1112"/>
      <c r="BK121" s="1113"/>
      <c r="BL121" s="1113"/>
      <c r="BM121" s="1113"/>
      <c r="BN121" s="1113"/>
      <c r="BO121" s="1113"/>
      <c r="BP121" s="1112"/>
      <c r="BQ121" s="1112"/>
      <c r="BR121" s="1113"/>
      <c r="BS121" s="1113"/>
      <c r="BT121" s="1113"/>
      <c r="BU121" s="1113"/>
      <c r="BV121" s="1113"/>
      <c r="BW121" s="1112"/>
      <c r="BX121" s="528"/>
      <c r="BY121" s="528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8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8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8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1071"/>
      <c r="GU121" s="1071"/>
      <c r="GV121" s="1071"/>
      <c r="GW121" s="1071"/>
      <c r="GX121" s="1071"/>
      <c r="GY121" s="1071"/>
      <c r="GZ121" s="1071"/>
      <c r="HA121" s="1071"/>
      <c r="HB121" s="1071"/>
      <c r="HC121" s="1071"/>
      <c r="HD121" s="1071"/>
      <c r="HE121" s="1071"/>
      <c r="HF121" s="1071"/>
      <c r="HG121" s="1071"/>
      <c r="HH121" s="1071"/>
      <c r="HI121" s="1071"/>
      <c r="HJ121" s="1071"/>
      <c r="HK121" s="1071"/>
      <c r="HL121" s="1071"/>
      <c r="HM121" s="1071"/>
      <c r="HN121" s="1071"/>
      <c r="HO121" s="1071"/>
      <c r="HP121" s="1071"/>
      <c r="HQ121" s="1071"/>
      <c r="HR121" s="1071"/>
      <c r="HS121" s="1071"/>
      <c r="HT121" s="1071"/>
      <c r="HU121" s="1071"/>
      <c r="HV121" s="1071"/>
      <c r="HW121" s="1071"/>
      <c r="HX121" s="1072"/>
      <c r="HY121" s="1068"/>
      <c r="HZ121" s="981"/>
      <c r="IA121" s="981"/>
      <c r="IB121" s="981"/>
      <c r="IC121" s="981"/>
      <c r="ID121" s="981"/>
      <c r="IE121" s="1069"/>
    </row>
    <row r="122" ht="24.0" customHeight="1" outlineLevel="1">
      <c r="A122" s="946"/>
      <c r="B122" s="947"/>
      <c r="C122" s="947"/>
      <c r="D122" s="947"/>
      <c r="E122" s="947"/>
      <c r="F122" s="947"/>
      <c r="G122" s="947"/>
      <c r="H122" s="947"/>
      <c r="I122" s="947"/>
      <c r="J122" s="947"/>
      <c r="K122" s="947"/>
      <c r="L122" s="947"/>
      <c r="M122" s="947"/>
      <c r="N122" s="947"/>
      <c r="O122" s="947"/>
      <c r="P122" s="947"/>
      <c r="Q122" s="947"/>
      <c r="R122" s="947"/>
      <c r="S122" s="947"/>
      <c r="T122" s="947"/>
      <c r="U122" s="948"/>
      <c r="V122" s="981"/>
      <c r="W122" s="981"/>
      <c r="X122" s="956"/>
      <c r="Y122" s="956"/>
      <c r="Z122" s="956"/>
      <c r="AA122" s="990"/>
      <c r="AB122" s="1001"/>
      <c r="AC122" s="1001"/>
      <c r="AD122" s="1002"/>
      <c r="AE122" s="1124"/>
      <c r="AF122" s="1024"/>
      <c r="AG122" s="950"/>
      <c r="AH122" s="950"/>
      <c r="AI122" s="957"/>
      <c r="AJ122" s="957"/>
      <c r="AK122" s="958"/>
      <c r="AL122" s="999" t="s">
        <v>3103</v>
      </c>
      <c r="AM122" s="999" t="s">
        <v>3104</v>
      </c>
      <c r="AN122" s="712"/>
      <c r="AO122" s="712"/>
      <c r="AP122" s="712"/>
      <c r="AQ122" s="712"/>
      <c r="AR122" s="1111"/>
      <c r="AS122" s="1112"/>
      <c r="AT122" s="1126"/>
      <c r="AU122" s="1112"/>
      <c r="AV122" s="1112"/>
      <c r="AW122" s="1126"/>
      <c r="AX122" s="1126"/>
      <c r="AY122" s="1126"/>
      <c r="AZ122" s="1126"/>
      <c r="BA122" s="1126"/>
      <c r="BB122" s="1113"/>
      <c r="BC122" s="1113"/>
      <c r="BD122" s="1113"/>
      <c r="BE122" s="1113"/>
      <c r="BF122" s="1113"/>
      <c r="BG122" s="1113"/>
      <c r="BH122" s="1113"/>
      <c r="BI122" s="1112"/>
      <c r="BJ122" s="1112"/>
      <c r="BK122" s="1113"/>
      <c r="BL122" s="1113"/>
      <c r="BM122" s="1113"/>
      <c r="BN122" s="1113"/>
      <c r="BO122" s="1113"/>
      <c r="BP122" s="1112"/>
      <c r="BQ122" s="1112"/>
      <c r="BR122" s="1113"/>
      <c r="BS122" s="1113"/>
      <c r="BT122" s="1113"/>
      <c r="BU122" s="1113"/>
      <c r="BV122" s="1113"/>
      <c r="BW122" s="1112"/>
      <c r="BX122" s="528"/>
      <c r="BY122" s="528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8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8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8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1071"/>
      <c r="GU122" s="1071"/>
      <c r="GV122" s="1071"/>
      <c r="GW122" s="1071"/>
      <c r="GX122" s="1071"/>
      <c r="GY122" s="1071"/>
      <c r="GZ122" s="1071"/>
      <c r="HA122" s="1071"/>
      <c r="HB122" s="1071"/>
      <c r="HC122" s="1071"/>
      <c r="HD122" s="1071"/>
      <c r="HE122" s="1071"/>
      <c r="HF122" s="1071"/>
      <c r="HG122" s="1071"/>
      <c r="HH122" s="1071"/>
      <c r="HI122" s="1071"/>
      <c r="HJ122" s="1071"/>
      <c r="HK122" s="1071"/>
      <c r="HL122" s="1071"/>
      <c r="HM122" s="1071"/>
      <c r="HN122" s="1071"/>
      <c r="HO122" s="1071"/>
      <c r="HP122" s="1071"/>
      <c r="HQ122" s="1071"/>
      <c r="HR122" s="1071"/>
      <c r="HS122" s="1071"/>
      <c r="HT122" s="1071"/>
      <c r="HU122" s="1071"/>
      <c r="HV122" s="1071"/>
      <c r="HW122" s="1071"/>
      <c r="HX122" s="1072"/>
      <c r="HY122" s="1068"/>
      <c r="HZ122" s="981"/>
      <c r="IA122" s="981"/>
      <c r="IB122" s="981"/>
      <c r="IC122" s="981"/>
      <c r="ID122" s="981"/>
      <c r="IE122" s="1069"/>
    </row>
    <row r="123" ht="24.0" customHeight="1" outlineLevel="1">
      <c r="A123" s="946"/>
      <c r="B123" s="947"/>
      <c r="C123" s="947"/>
      <c r="D123" s="947"/>
      <c r="E123" s="947"/>
      <c r="F123" s="947"/>
      <c r="G123" s="947"/>
      <c r="H123" s="947"/>
      <c r="I123" s="947"/>
      <c r="J123" s="947"/>
      <c r="K123" s="947"/>
      <c r="L123" s="947"/>
      <c r="M123" s="947"/>
      <c r="N123" s="947"/>
      <c r="O123" s="947"/>
      <c r="P123" s="947"/>
      <c r="Q123" s="947"/>
      <c r="R123" s="947"/>
      <c r="S123" s="947"/>
      <c r="T123" s="947"/>
      <c r="U123" s="948"/>
      <c r="V123" s="981"/>
      <c r="W123" s="981"/>
      <c r="X123" s="956"/>
      <c r="Y123" s="956"/>
      <c r="Z123" s="956"/>
      <c r="AA123" s="990"/>
      <c r="AB123" s="1001" t="s">
        <v>240</v>
      </c>
      <c r="AC123" s="1001" t="s">
        <v>240</v>
      </c>
      <c r="AD123" s="1002" t="s">
        <v>240</v>
      </c>
      <c r="AE123" s="1124"/>
      <c r="AF123" s="1029" t="s">
        <v>3105</v>
      </c>
      <c r="AG123" s="950">
        <v>1000000.0</v>
      </c>
      <c r="AH123" s="950"/>
      <c r="AI123" s="957"/>
      <c r="AJ123" s="957">
        <f>AG123-AI123</f>
        <v>1000000</v>
      </c>
      <c r="AK123" s="958"/>
      <c r="AL123" s="994" t="s">
        <v>3106</v>
      </c>
      <c r="AM123" s="994" t="s">
        <v>3107</v>
      </c>
      <c r="AN123" s="1110" t="s">
        <v>3108</v>
      </c>
      <c r="AO123" s="1110"/>
      <c r="AP123" s="937" t="s">
        <v>3095</v>
      </c>
      <c r="AQ123" s="985" t="s">
        <v>3096</v>
      </c>
      <c r="AR123" s="1111"/>
      <c r="AS123" s="1112"/>
      <c r="AT123" s="1125"/>
      <c r="AU123" s="1112"/>
      <c r="AV123" s="1112"/>
      <c r="AW123" s="1125"/>
      <c r="AX123" s="1125"/>
      <c r="AY123" s="1125"/>
      <c r="AZ123" s="1125"/>
      <c r="BA123" s="1125"/>
      <c r="BB123" s="1113"/>
      <c r="BC123" s="1113"/>
      <c r="BD123" s="1113"/>
      <c r="BE123" s="1113"/>
      <c r="BF123" s="1113"/>
      <c r="BG123" s="1113"/>
      <c r="BH123" s="1113"/>
      <c r="BI123" s="1112"/>
      <c r="BJ123" s="1112"/>
      <c r="BK123" s="1113"/>
      <c r="BL123" s="1113"/>
      <c r="BM123" s="1113"/>
      <c r="BN123" s="1113"/>
      <c r="BO123" s="1113"/>
      <c r="BP123" s="1112"/>
      <c r="BQ123" s="1112"/>
      <c r="BR123" s="1113"/>
      <c r="BS123" s="1113"/>
      <c r="BT123" s="1113"/>
      <c r="BU123" s="1113"/>
      <c r="BV123" s="1113"/>
      <c r="BW123" s="1112"/>
      <c r="BX123" s="528"/>
      <c r="BY123" s="528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8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8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8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1071"/>
      <c r="GU123" s="1071"/>
      <c r="GV123" s="1071"/>
      <c r="GW123" s="1071"/>
      <c r="GX123" s="1071"/>
      <c r="GY123" s="1071"/>
      <c r="GZ123" s="1071"/>
      <c r="HA123" s="1071"/>
      <c r="HB123" s="1071"/>
      <c r="HC123" s="1071"/>
      <c r="HD123" s="1071"/>
      <c r="HE123" s="1071"/>
      <c r="HF123" s="1071"/>
      <c r="HG123" s="1071"/>
      <c r="HH123" s="1071"/>
      <c r="HI123" s="1071"/>
      <c r="HJ123" s="1071"/>
      <c r="HK123" s="1071"/>
      <c r="HL123" s="1071"/>
      <c r="HM123" s="1071"/>
      <c r="HN123" s="1071"/>
      <c r="HO123" s="1071"/>
      <c r="HP123" s="1071"/>
      <c r="HQ123" s="1071"/>
      <c r="HR123" s="1071"/>
      <c r="HS123" s="1071"/>
      <c r="HT123" s="1071"/>
      <c r="HU123" s="1071"/>
      <c r="HV123" s="1071"/>
      <c r="HW123" s="1071"/>
      <c r="HX123" s="1072"/>
      <c r="HY123" s="1068"/>
      <c r="HZ123" s="981"/>
      <c r="IA123" s="981"/>
      <c r="IB123" s="981"/>
      <c r="IC123" s="981"/>
      <c r="ID123" s="981"/>
      <c r="IE123" s="1069"/>
    </row>
    <row r="124" ht="24.0" customHeight="1" outlineLevel="1">
      <c r="A124" s="1003"/>
      <c r="B124" s="1004"/>
      <c r="C124" s="1004"/>
      <c r="D124" s="1004"/>
      <c r="E124" s="1004"/>
      <c r="F124" s="1004"/>
      <c r="G124" s="1004"/>
      <c r="H124" s="1004"/>
      <c r="I124" s="1004"/>
      <c r="J124" s="1004"/>
      <c r="K124" s="1004"/>
      <c r="L124" s="1004"/>
      <c r="M124" s="1004"/>
      <c r="N124" s="1004"/>
      <c r="O124" s="1004"/>
      <c r="P124" s="1004"/>
      <c r="Q124" s="1004"/>
      <c r="R124" s="1004"/>
      <c r="S124" s="1004"/>
      <c r="T124" s="1004"/>
      <c r="U124" s="1005"/>
      <c r="V124" s="1005"/>
      <c r="W124" s="1006"/>
      <c r="X124" s="1007"/>
      <c r="Y124" s="1007"/>
      <c r="Z124" s="1007"/>
      <c r="AA124" s="1008"/>
      <c r="AB124" s="1096"/>
      <c r="AC124" s="1096"/>
      <c r="AD124" s="1106"/>
      <c r="AE124" s="1107"/>
      <c r="AF124" s="1108"/>
      <c r="AG124" s="1096"/>
      <c r="AH124" s="1096"/>
      <c r="AI124" s="1096"/>
      <c r="AJ124" s="1096"/>
      <c r="AK124" s="1014"/>
      <c r="AL124" s="999" t="s">
        <v>3109</v>
      </c>
      <c r="AM124" s="999" t="s">
        <v>3110</v>
      </c>
      <c r="AN124" s="712"/>
      <c r="AO124" s="712"/>
      <c r="AP124" s="712"/>
      <c r="AQ124" s="712"/>
      <c r="AR124" s="1111"/>
      <c r="AS124" s="1112"/>
      <c r="AT124" s="1126"/>
      <c r="AU124" s="1112"/>
      <c r="AV124" s="1112"/>
      <c r="AW124" s="1126"/>
      <c r="AX124" s="1126"/>
      <c r="AY124" s="1126"/>
      <c r="AZ124" s="1126"/>
      <c r="BA124" s="1126"/>
      <c r="BB124" s="1113"/>
      <c r="BC124" s="1113"/>
      <c r="BD124" s="1113"/>
      <c r="BE124" s="1113"/>
      <c r="BF124" s="1113"/>
      <c r="BG124" s="1113"/>
      <c r="BH124" s="1113"/>
      <c r="BI124" s="1112"/>
      <c r="BJ124" s="1112"/>
      <c r="BK124" s="1113"/>
      <c r="BL124" s="1113"/>
      <c r="BM124" s="1113"/>
      <c r="BN124" s="1113"/>
      <c r="BO124" s="1113"/>
      <c r="BP124" s="1112"/>
      <c r="BQ124" s="1112"/>
      <c r="BR124" s="1113"/>
      <c r="BS124" s="1113"/>
      <c r="BT124" s="1113"/>
      <c r="BU124" s="1113"/>
      <c r="BV124" s="1113"/>
      <c r="BW124" s="1112"/>
      <c r="BX124" s="528"/>
      <c r="BY124" s="528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8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8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8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1071"/>
      <c r="GU124" s="1071"/>
      <c r="GV124" s="1071"/>
      <c r="GW124" s="1071"/>
      <c r="GX124" s="1071"/>
      <c r="GY124" s="1071"/>
      <c r="GZ124" s="1071"/>
      <c r="HA124" s="1071"/>
      <c r="HB124" s="1071"/>
      <c r="HC124" s="1071"/>
      <c r="HD124" s="1071"/>
      <c r="HE124" s="1071"/>
      <c r="HF124" s="1071"/>
      <c r="HG124" s="1071"/>
      <c r="HH124" s="1071"/>
      <c r="HI124" s="1071"/>
      <c r="HJ124" s="1071"/>
      <c r="HK124" s="1071"/>
      <c r="HL124" s="1071"/>
      <c r="HM124" s="1071"/>
      <c r="HN124" s="1071"/>
      <c r="HO124" s="1071"/>
      <c r="HP124" s="1071"/>
      <c r="HQ124" s="1071"/>
      <c r="HR124" s="1071"/>
      <c r="HS124" s="1071"/>
      <c r="HT124" s="1071"/>
      <c r="HU124" s="1071"/>
      <c r="HV124" s="1071"/>
      <c r="HW124" s="1071"/>
      <c r="HX124" s="1094"/>
      <c r="HY124" s="1095"/>
      <c r="HZ124" s="1096"/>
      <c r="IA124" s="1096"/>
      <c r="IB124" s="1096"/>
      <c r="IC124" s="1096"/>
      <c r="ID124" s="1096"/>
      <c r="IE124" s="1097"/>
    </row>
    <row r="125" ht="24.0" customHeight="1">
      <c r="A125" s="916">
        <f>A145+1</f>
        <v>11</v>
      </c>
      <c r="B125" s="1044" t="s">
        <v>45</v>
      </c>
      <c r="C125" s="1127" t="s">
        <v>3111</v>
      </c>
      <c r="D125" s="494" t="str">
        <f t="array" ref="D125">INDEX('코드분류표(보조)'!$G$5:$G$72,MATCH(E125,'코드분류표(보조)'!$F$5:$F$72,0))</f>
        <v>CB-212</v>
      </c>
      <c r="E125" s="494" t="s">
        <v>2600</v>
      </c>
      <c r="F125" s="494" t="s">
        <v>3112</v>
      </c>
      <c r="G125" s="494" t="s">
        <v>3113</v>
      </c>
      <c r="H125" s="494" t="s">
        <v>3114</v>
      </c>
      <c r="I125" s="920">
        <v>36245.965</v>
      </c>
      <c r="J125" s="921">
        <f>I125/3.3058</f>
        <v>10964.35507</v>
      </c>
      <c r="K125" s="922" t="s">
        <v>3034</v>
      </c>
      <c r="L125" s="922" t="s">
        <v>3115</v>
      </c>
      <c r="M125" s="922" t="s">
        <v>3116</v>
      </c>
      <c r="N125" s="922" t="s">
        <v>3117</v>
      </c>
      <c r="O125" s="922" t="s">
        <v>3118</v>
      </c>
      <c r="P125" s="922" t="s">
        <v>3119</v>
      </c>
      <c r="Q125" s="922" t="s">
        <v>3039</v>
      </c>
      <c r="R125" s="493">
        <v>0.85</v>
      </c>
      <c r="S125" s="493">
        <v>0.85</v>
      </c>
      <c r="T125" s="493">
        <v>0.85</v>
      </c>
      <c r="U125" s="924"/>
      <c r="V125" s="493" t="s">
        <v>3120</v>
      </c>
      <c r="W125" s="925" t="s">
        <v>3121</v>
      </c>
      <c r="X125" s="926">
        <f>ROUND(X128*60%,0)</f>
        <v>77079400</v>
      </c>
      <c r="Y125" s="926"/>
      <c r="Z125" s="926"/>
      <c r="AA125" s="927"/>
      <c r="AB125" s="928"/>
      <c r="AC125" s="928"/>
      <c r="AD125" s="929"/>
      <c r="AE125" s="1018"/>
      <c r="AF125" s="1019" t="s">
        <v>3122</v>
      </c>
      <c r="AG125" s="932">
        <f>SUM(AG129:AG144)</f>
        <v>9580000</v>
      </c>
      <c r="AH125" s="932"/>
      <c r="AI125" s="932">
        <f>SUM(AI129:AI144)</f>
        <v>0</v>
      </c>
      <c r="AJ125" s="933">
        <f>AG125-AI125</f>
        <v>9580000</v>
      </c>
      <c r="AK125" s="934"/>
      <c r="AL125" s="1098" t="s">
        <v>3123</v>
      </c>
      <c r="AM125" s="1098" t="s">
        <v>3124</v>
      </c>
      <c r="AN125" s="936"/>
      <c r="AO125" s="936"/>
      <c r="AP125" s="1031"/>
      <c r="AQ125" s="985"/>
      <c r="AR125" s="1111"/>
      <c r="AS125" s="1112"/>
      <c r="AT125" s="1113"/>
      <c r="AU125" s="1112"/>
      <c r="AV125" s="1112"/>
      <c r="AW125" s="1113"/>
      <c r="AX125" s="1113"/>
      <c r="AY125" s="1113"/>
      <c r="AZ125" s="1113"/>
      <c r="BA125" s="1113"/>
      <c r="BB125" s="1113"/>
      <c r="BC125" s="1113"/>
      <c r="BD125" s="1113"/>
      <c r="BE125" s="1113"/>
      <c r="BF125" s="1113"/>
      <c r="BG125" s="1113"/>
      <c r="BH125" s="1113"/>
      <c r="BI125" s="1112"/>
      <c r="BJ125" s="1112"/>
      <c r="BK125" s="1113"/>
      <c r="BL125" s="1113"/>
      <c r="BM125" s="1113"/>
      <c r="BN125" s="1113"/>
      <c r="BO125" s="1113"/>
      <c r="BP125" s="1112"/>
      <c r="BQ125" s="1112"/>
      <c r="BR125" s="1113"/>
      <c r="BS125" s="1113"/>
      <c r="BT125" s="1113"/>
      <c r="BU125" s="1113"/>
      <c r="BV125" s="1113"/>
      <c r="BW125" s="1112"/>
      <c r="BX125" s="528"/>
      <c r="BY125" s="528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8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8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8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1071"/>
      <c r="GU125" s="1071"/>
      <c r="GV125" s="1071"/>
      <c r="GW125" s="1071"/>
      <c r="GX125" s="1071"/>
      <c r="GY125" s="1071"/>
      <c r="GZ125" s="1071"/>
      <c r="HA125" s="1071"/>
      <c r="HB125" s="1071"/>
      <c r="HC125" s="1071"/>
      <c r="HD125" s="1071"/>
      <c r="HE125" s="1071"/>
      <c r="HF125" s="1071"/>
      <c r="HG125" s="1071"/>
      <c r="HH125" s="1071"/>
      <c r="HI125" s="1071"/>
      <c r="HJ125" s="1071"/>
      <c r="HK125" s="1071"/>
      <c r="HL125" s="1071"/>
      <c r="HM125" s="1071"/>
      <c r="HN125" s="1071"/>
      <c r="HO125" s="1071"/>
      <c r="HP125" s="1071"/>
      <c r="HQ125" s="1071"/>
      <c r="HR125" s="1071"/>
      <c r="HS125" s="1071"/>
      <c r="HT125" s="1071"/>
      <c r="HU125" s="1071"/>
      <c r="HV125" s="1071"/>
      <c r="HW125" s="1071"/>
      <c r="HX125" s="1099"/>
      <c r="HY125" s="1100"/>
      <c r="HZ125" s="1101"/>
      <c r="IA125" s="1101"/>
      <c r="IB125" s="1101"/>
      <c r="IC125" s="1101"/>
      <c r="ID125" s="1101"/>
      <c r="IE125" s="1102"/>
    </row>
    <row r="126" ht="24.0" customHeight="1" outlineLevel="1">
      <c r="A126" s="946"/>
      <c r="B126" s="947"/>
      <c r="C126" s="947"/>
      <c r="D126" s="947"/>
      <c r="E126" s="947"/>
      <c r="F126" s="947"/>
      <c r="G126" s="947"/>
      <c r="H126" s="947"/>
      <c r="I126" s="947"/>
      <c r="J126" s="947"/>
      <c r="K126" s="947"/>
      <c r="L126" s="947"/>
      <c r="M126" s="947"/>
      <c r="N126" s="947"/>
      <c r="O126" s="947"/>
      <c r="P126" s="947"/>
      <c r="Q126" s="947"/>
      <c r="R126" s="947"/>
      <c r="S126" s="947"/>
      <c r="T126" s="947"/>
      <c r="U126" s="948"/>
      <c r="V126" s="947"/>
      <c r="W126" s="949" t="s">
        <v>3125</v>
      </c>
      <c r="X126" s="950">
        <f>ROUND(X128*20%,0)</f>
        <v>25693133</v>
      </c>
      <c r="Y126" s="950"/>
      <c r="Z126" s="950"/>
      <c r="AA126" s="951"/>
      <c r="AB126" s="952"/>
      <c r="AC126" s="952"/>
      <c r="AD126" s="953"/>
      <c r="AE126" s="1023"/>
      <c r="AF126" s="1045"/>
      <c r="AG126" s="956"/>
      <c r="AH126" s="956"/>
      <c r="AI126" s="956"/>
      <c r="AJ126" s="957"/>
      <c r="AK126" s="958"/>
      <c r="AL126" s="1103" t="s">
        <v>3126</v>
      </c>
      <c r="AM126" s="1103" t="s">
        <v>3127</v>
      </c>
      <c r="AN126" s="712"/>
      <c r="AO126" s="712"/>
      <c r="AP126" s="712"/>
      <c r="AQ126" s="712"/>
      <c r="AR126" s="1111"/>
      <c r="AS126" s="1112"/>
      <c r="AT126" s="1113"/>
      <c r="AU126" s="1112"/>
      <c r="AV126" s="1112"/>
      <c r="AW126" s="1113"/>
      <c r="AX126" s="1113"/>
      <c r="AY126" s="1113"/>
      <c r="AZ126" s="1113"/>
      <c r="BA126" s="1113"/>
      <c r="BB126" s="1113"/>
      <c r="BC126" s="1113"/>
      <c r="BD126" s="1113"/>
      <c r="BE126" s="1113"/>
      <c r="BF126" s="1113"/>
      <c r="BG126" s="1113"/>
      <c r="BH126" s="1113"/>
      <c r="BI126" s="1112"/>
      <c r="BJ126" s="1112"/>
      <c r="BK126" s="1113"/>
      <c r="BL126" s="1113"/>
      <c r="BM126" s="1113"/>
      <c r="BN126" s="1113"/>
      <c r="BO126" s="1113"/>
      <c r="BP126" s="1112"/>
      <c r="BQ126" s="1112"/>
      <c r="BR126" s="1113"/>
      <c r="BS126" s="1113"/>
      <c r="BT126" s="1113"/>
      <c r="BU126" s="1113"/>
      <c r="BV126" s="1113"/>
      <c r="BW126" s="1112"/>
      <c r="BX126" s="528"/>
      <c r="BY126" s="528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8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8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8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1071"/>
      <c r="GU126" s="1071"/>
      <c r="GV126" s="1071"/>
      <c r="GW126" s="1071"/>
      <c r="GX126" s="1071"/>
      <c r="GY126" s="1071"/>
      <c r="GZ126" s="1071"/>
      <c r="HA126" s="1071"/>
      <c r="HB126" s="1071"/>
      <c r="HC126" s="1071"/>
      <c r="HD126" s="1071"/>
      <c r="HE126" s="1071"/>
      <c r="HF126" s="1071"/>
      <c r="HG126" s="1071"/>
      <c r="HH126" s="1071"/>
      <c r="HI126" s="1071"/>
      <c r="HJ126" s="1071"/>
      <c r="HK126" s="1071"/>
      <c r="HL126" s="1071"/>
      <c r="HM126" s="1071"/>
      <c r="HN126" s="1071"/>
      <c r="HO126" s="1071"/>
      <c r="HP126" s="1071"/>
      <c r="HQ126" s="1071"/>
      <c r="HR126" s="1071"/>
      <c r="HS126" s="1071"/>
      <c r="HT126" s="1071"/>
      <c r="HU126" s="1071"/>
      <c r="HV126" s="1071"/>
      <c r="HW126" s="1071"/>
      <c r="HX126" s="1072"/>
      <c r="HY126" s="1068"/>
      <c r="HZ126" s="981"/>
      <c r="IA126" s="981"/>
      <c r="IB126" s="981"/>
      <c r="IC126" s="981"/>
      <c r="ID126" s="981"/>
      <c r="IE126" s="1069"/>
    </row>
    <row r="127" ht="24.0" customHeight="1" outlineLevel="1">
      <c r="A127" s="946"/>
      <c r="B127" s="947"/>
      <c r="C127" s="947"/>
      <c r="D127" s="947"/>
      <c r="E127" s="947"/>
      <c r="F127" s="947"/>
      <c r="G127" s="947"/>
      <c r="H127" s="947"/>
      <c r="I127" s="947"/>
      <c r="J127" s="947"/>
      <c r="K127" s="947"/>
      <c r="L127" s="947"/>
      <c r="M127" s="947"/>
      <c r="N127" s="947"/>
      <c r="O127" s="947"/>
      <c r="P127" s="947"/>
      <c r="Q127" s="947"/>
      <c r="R127" s="947"/>
      <c r="S127" s="947"/>
      <c r="T127" s="947"/>
      <c r="U127" s="948"/>
      <c r="V127" s="947"/>
      <c r="W127" s="949" t="s">
        <v>3128</v>
      </c>
      <c r="X127" s="950">
        <f>ROUND(X128*20%,0)</f>
        <v>25693133</v>
      </c>
      <c r="Y127" s="950"/>
      <c r="Z127" s="950"/>
      <c r="AA127" s="951"/>
      <c r="AB127" s="952"/>
      <c r="AC127" s="952"/>
      <c r="AD127" s="953"/>
      <c r="AE127" s="1023"/>
      <c r="AF127" s="1046"/>
      <c r="AG127" s="981"/>
      <c r="AH127" s="981"/>
      <c r="AI127" s="957"/>
      <c r="AJ127" s="957"/>
      <c r="AK127" s="958"/>
      <c r="AL127" s="935" t="s">
        <v>3129</v>
      </c>
      <c r="AM127" s="935" t="s">
        <v>3130</v>
      </c>
      <c r="AN127" s="1110" t="s">
        <v>3131</v>
      </c>
      <c r="AO127" s="1110"/>
      <c r="AP127" s="937" t="s">
        <v>2776</v>
      </c>
      <c r="AQ127" s="995" t="s">
        <v>3132</v>
      </c>
      <c r="AR127" s="1128"/>
      <c r="AS127" s="1112"/>
      <c r="AT127" s="1113"/>
      <c r="AU127" s="1112"/>
      <c r="AV127" s="1112"/>
      <c r="AW127" s="1113"/>
      <c r="AX127" s="1113"/>
      <c r="AY127" s="1113"/>
      <c r="AZ127" s="1113"/>
      <c r="BA127" s="1113"/>
      <c r="BB127" s="1113"/>
      <c r="BC127" s="1113"/>
      <c r="BD127" s="1113"/>
      <c r="BE127" s="1113"/>
      <c r="BF127" s="1113"/>
      <c r="BG127" s="1113"/>
      <c r="BH127" s="1113"/>
      <c r="BI127" s="1112"/>
      <c r="BJ127" s="1112"/>
      <c r="BK127" s="1113"/>
      <c r="BL127" s="1113"/>
      <c r="BM127" s="1113"/>
      <c r="BN127" s="1113"/>
      <c r="BO127" s="1113"/>
      <c r="BP127" s="1112"/>
      <c r="BQ127" s="1112"/>
      <c r="BR127" s="1113"/>
      <c r="BS127" s="1113"/>
      <c r="BT127" s="1113"/>
      <c r="BU127" s="1113"/>
      <c r="BV127" s="1113"/>
      <c r="BW127" s="1112"/>
      <c r="BX127" s="528"/>
      <c r="BY127" s="528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8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1074"/>
      <c r="DS127" s="1074"/>
      <c r="DT127" s="1074"/>
      <c r="DU127" s="1074"/>
      <c r="DV127" s="1074"/>
      <c r="DW127" s="520"/>
      <c r="DX127" s="520"/>
      <c r="DY127" s="1074"/>
      <c r="DZ127" s="1074"/>
      <c r="EA127" s="520"/>
      <c r="EB127" s="520"/>
      <c r="EC127" s="520"/>
      <c r="ED127" s="520"/>
      <c r="EE127" s="520"/>
      <c r="EF127" s="520"/>
      <c r="EG127" s="520"/>
      <c r="EH127" s="528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8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1074"/>
      <c r="FZ127" s="1074"/>
      <c r="GA127" s="1074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1074"/>
      <c r="GP127" s="1074"/>
      <c r="GQ127" s="520"/>
      <c r="GR127" s="520"/>
      <c r="GS127" s="520"/>
      <c r="GT127" s="1071"/>
      <c r="GU127" s="1071"/>
      <c r="GV127" s="1071"/>
      <c r="GW127" s="1071"/>
      <c r="GX127" s="1071"/>
      <c r="GY127" s="1071"/>
      <c r="GZ127" s="1071"/>
      <c r="HA127" s="1071"/>
      <c r="HB127" s="1071"/>
      <c r="HC127" s="1071"/>
      <c r="HD127" s="1071"/>
      <c r="HE127" s="1071"/>
      <c r="HF127" s="1071"/>
      <c r="HG127" s="1071"/>
      <c r="HH127" s="1071"/>
      <c r="HI127" s="1071"/>
      <c r="HJ127" s="1071"/>
      <c r="HK127" s="1071"/>
      <c r="HL127" s="1071"/>
      <c r="HM127" s="1071"/>
      <c r="HN127" s="1071"/>
      <c r="HO127" s="1071"/>
      <c r="HP127" s="1071"/>
      <c r="HQ127" s="1071"/>
      <c r="HR127" s="1071"/>
      <c r="HS127" s="1071"/>
      <c r="HT127" s="1071"/>
      <c r="HU127" s="1071"/>
      <c r="HV127" s="1071"/>
      <c r="HW127" s="1071"/>
      <c r="HX127" s="1072"/>
      <c r="HY127" s="1068"/>
      <c r="HZ127" s="981"/>
      <c r="IA127" s="981"/>
      <c r="IB127" s="981"/>
      <c r="IC127" s="981"/>
      <c r="ID127" s="981"/>
      <c r="IE127" s="1069"/>
    </row>
    <row r="128" ht="24.0" customHeight="1" outlineLevel="1">
      <c r="A128" s="946"/>
      <c r="B128" s="947"/>
      <c r="C128" s="947"/>
      <c r="D128" s="947"/>
      <c r="E128" s="947"/>
      <c r="F128" s="947"/>
      <c r="G128" s="947"/>
      <c r="H128" s="947"/>
      <c r="I128" s="947"/>
      <c r="J128" s="947"/>
      <c r="K128" s="947"/>
      <c r="L128" s="947"/>
      <c r="M128" s="947"/>
      <c r="N128" s="947"/>
      <c r="O128" s="947"/>
      <c r="P128" s="947"/>
      <c r="Q128" s="947"/>
      <c r="R128" s="947"/>
      <c r="S128" s="947"/>
      <c r="T128" s="947"/>
      <c r="U128" s="948"/>
      <c r="V128" s="947"/>
      <c r="W128" s="955" t="s">
        <v>3133</v>
      </c>
      <c r="X128" s="956">
        <v>1.28465666E8</v>
      </c>
      <c r="Y128" s="950"/>
      <c r="Z128" s="950"/>
      <c r="AA128" s="951"/>
      <c r="AB128" s="952"/>
      <c r="AC128" s="952"/>
      <c r="AD128" s="953"/>
      <c r="AE128" s="1023"/>
      <c r="AF128" s="1046"/>
      <c r="AG128" s="981"/>
      <c r="AH128" s="981"/>
      <c r="AI128" s="957"/>
      <c r="AJ128" s="957"/>
      <c r="AK128" s="958"/>
      <c r="AL128" s="959" t="s">
        <v>3134</v>
      </c>
      <c r="AM128" s="959" t="s">
        <v>3135</v>
      </c>
      <c r="AN128" s="712"/>
      <c r="AO128" s="712"/>
      <c r="AP128" s="712"/>
      <c r="AQ128" s="712"/>
      <c r="AR128" s="1128"/>
      <c r="AS128" s="1112"/>
      <c r="AT128" s="1113"/>
      <c r="AU128" s="1112"/>
      <c r="AV128" s="1112"/>
      <c r="AW128" s="1113"/>
      <c r="AX128" s="1113"/>
      <c r="AY128" s="1113"/>
      <c r="AZ128" s="1113"/>
      <c r="BA128" s="1113"/>
      <c r="BB128" s="1113"/>
      <c r="BC128" s="1113"/>
      <c r="BD128" s="1113"/>
      <c r="BE128" s="1113"/>
      <c r="BF128" s="1113"/>
      <c r="BG128" s="1113"/>
      <c r="BH128" s="1113"/>
      <c r="BI128" s="1112"/>
      <c r="BJ128" s="1112"/>
      <c r="BK128" s="1113"/>
      <c r="BL128" s="1113"/>
      <c r="BM128" s="1113"/>
      <c r="BN128" s="1113"/>
      <c r="BO128" s="1113"/>
      <c r="BP128" s="1112"/>
      <c r="BQ128" s="1112"/>
      <c r="BR128" s="1113"/>
      <c r="BS128" s="1113"/>
      <c r="BT128" s="1113"/>
      <c r="BU128" s="1113"/>
      <c r="BV128" s="1113"/>
      <c r="BW128" s="1112"/>
      <c r="BX128" s="528"/>
      <c r="BY128" s="528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8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1076"/>
      <c r="DV128" s="1076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8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8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1076"/>
      <c r="FZ128" s="1076"/>
      <c r="GA128" s="1076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1071"/>
      <c r="GU128" s="1071"/>
      <c r="GV128" s="1071"/>
      <c r="GW128" s="1071"/>
      <c r="GX128" s="1071"/>
      <c r="GY128" s="1071"/>
      <c r="GZ128" s="1071"/>
      <c r="HA128" s="1071"/>
      <c r="HB128" s="1071"/>
      <c r="HC128" s="1071"/>
      <c r="HD128" s="1071"/>
      <c r="HE128" s="1071"/>
      <c r="HF128" s="1071"/>
      <c r="HG128" s="1071"/>
      <c r="HH128" s="1071"/>
      <c r="HI128" s="1071"/>
      <c r="HJ128" s="1071"/>
      <c r="HK128" s="1071"/>
      <c r="HL128" s="1071"/>
      <c r="HM128" s="1071"/>
      <c r="HN128" s="1071"/>
      <c r="HO128" s="1071"/>
      <c r="HP128" s="1071"/>
      <c r="HQ128" s="1071"/>
      <c r="HR128" s="1071"/>
      <c r="HS128" s="1071"/>
      <c r="HT128" s="1071"/>
      <c r="HU128" s="1071"/>
      <c r="HV128" s="1071"/>
      <c r="HW128" s="1071"/>
      <c r="HX128" s="1072"/>
      <c r="HY128" s="1068"/>
      <c r="HZ128" s="981"/>
      <c r="IA128" s="981"/>
      <c r="IB128" s="981"/>
      <c r="IC128" s="981"/>
      <c r="ID128" s="981"/>
      <c r="IE128" s="1069"/>
    </row>
    <row r="129" ht="24.0" customHeight="1" outlineLevel="1">
      <c r="A129" s="946"/>
      <c r="B129" s="947"/>
      <c r="C129" s="947"/>
      <c r="D129" s="947"/>
      <c r="E129" s="947"/>
      <c r="F129" s="947"/>
      <c r="G129" s="947"/>
      <c r="H129" s="947"/>
      <c r="I129" s="947"/>
      <c r="J129" s="947"/>
      <c r="K129" s="947"/>
      <c r="L129" s="947"/>
      <c r="M129" s="947"/>
      <c r="N129" s="947"/>
      <c r="O129" s="947"/>
      <c r="P129" s="947"/>
      <c r="Q129" s="947"/>
      <c r="R129" s="947"/>
      <c r="S129" s="947"/>
      <c r="T129" s="947"/>
      <c r="U129" s="948"/>
      <c r="V129" s="972"/>
      <c r="W129" s="955" t="s">
        <v>3136</v>
      </c>
      <c r="X129" s="956">
        <f>X128-AG125</f>
        <v>118885666</v>
      </c>
      <c r="Y129" s="950"/>
      <c r="Z129" s="950"/>
      <c r="AA129" s="951"/>
      <c r="AB129" s="952"/>
      <c r="AC129" s="952"/>
      <c r="AD129" s="953"/>
      <c r="AE129" s="1023"/>
      <c r="AF129" s="1046"/>
      <c r="AG129" s="981"/>
      <c r="AH129" s="981"/>
      <c r="AI129" s="957"/>
      <c r="AJ129" s="957"/>
      <c r="AK129" s="958"/>
      <c r="AL129" s="1030" t="s">
        <v>3137</v>
      </c>
      <c r="AM129" s="1030" t="s">
        <v>3138</v>
      </c>
      <c r="AN129" s="1110" t="s">
        <v>3139</v>
      </c>
      <c r="AO129" s="1110"/>
      <c r="AP129" s="937" t="s">
        <v>3003</v>
      </c>
      <c r="AQ129" s="985" t="s">
        <v>3140</v>
      </c>
      <c r="AR129" s="1128"/>
      <c r="AS129" s="1112"/>
      <c r="AT129" s="1129"/>
      <c r="AU129" s="1112"/>
      <c r="AV129" s="1112"/>
      <c r="AW129" s="1129"/>
      <c r="AX129" s="1112"/>
      <c r="AY129" s="1112"/>
      <c r="AZ129" s="1112"/>
      <c r="BA129" s="1112"/>
      <c r="BB129" s="1113"/>
      <c r="BC129" s="1113"/>
      <c r="BD129" s="1129"/>
      <c r="BE129" s="1129"/>
      <c r="BF129" s="1129"/>
      <c r="BG129" s="1129"/>
      <c r="BH129" s="1129"/>
      <c r="BI129" s="1112"/>
      <c r="BJ129" s="1112"/>
      <c r="BK129" s="1113"/>
      <c r="BL129" s="1113"/>
      <c r="BM129" s="1113"/>
      <c r="BN129" s="1113"/>
      <c r="BO129" s="1113"/>
      <c r="BP129" s="1112"/>
      <c r="BQ129" s="1112"/>
      <c r="BR129" s="1129"/>
      <c r="BS129" s="1113"/>
      <c r="BT129" s="1113"/>
      <c r="BU129" s="1113"/>
      <c r="BV129" s="1113"/>
      <c r="BW129" s="1112"/>
      <c r="BX129" s="528"/>
      <c r="BY129" s="528"/>
      <c r="BZ129" s="520"/>
      <c r="CA129" s="1130"/>
      <c r="CB129" s="1130"/>
      <c r="CC129" s="1130"/>
      <c r="CD129" s="1130"/>
      <c r="CE129" s="1130"/>
      <c r="CF129" s="520"/>
      <c r="CG129" s="520"/>
      <c r="CH129" s="520"/>
      <c r="CI129" s="520"/>
      <c r="CJ129" s="520"/>
      <c r="CK129" s="1077"/>
      <c r="CL129" s="1073"/>
      <c r="CM129" s="520"/>
      <c r="CN129" s="520"/>
      <c r="CO129" s="520"/>
      <c r="CP129" s="520"/>
      <c r="CQ129" s="520"/>
      <c r="CR129" s="1073"/>
      <c r="CS129" s="1073"/>
      <c r="CT129" s="520"/>
      <c r="CU129" s="520"/>
      <c r="CV129" s="1073"/>
      <c r="CW129" s="1073"/>
      <c r="CX129" s="1077"/>
      <c r="CY129" s="1077"/>
      <c r="CZ129" s="1077"/>
      <c r="DA129" s="520"/>
      <c r="DB129" s="528"/>
      <c r="DC129" s="520"/>
      <c r="DD129" s="520"/>
      <c r="DE129" s="1077"/>
      <c r="DF129" s="1077"/>
      <c r="DG129" s="1077"/>
      <c r="DH129" s="1077"/>
      <c r="DI129" s="520"/>
      <c r="DJ129" s="520"/>
      <c r="DK129" s="1077"/>
      <c r="DL129" s="1077"/>
      <c r="DM129" s="1077"/>
      <c r="DN129" s="1077"/>
      <c r="DO129" s="1077"/>
      <c r="DP129" s="520"/>
      <c r="DQ129" s="520"/>
      <c r="DR129" s="1077"/>
      <c r="DS129" s="1077"/>
      <c r="DT129" s="1077"/>
      <c r="DU129" s="1077"/>
      <c r="DV129" s="1077"/>
      <c r="DW129" s="520"/>
      <c r="DX129" s="520"/>
      <c r="DY129" s="1077"/>
      <c r="DZ129" s="1077"/>
      <c r="EA129" s="1077"/>
      <c r="EB129" s="1077"/>
      <c r="EC129" s="1077"/>
      <c r="ED129" s="520"/>
      <c r="EE129" s="520"/>
      <c r="EF129" s="520"/>
      <c r="EG129" s="520"/>
      <c r="EH129" s="528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1077"/>
      <c r="ES129" s="520"/>
      <c r="ET129" s="520"/>
      <c r="EU129" s="1073"/>
      <c r="EV129" s="520"/>
      <c r="EW129" s="1077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8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1071"/>
      <c r="GU129" s="1071"/>
      <c r="GV129" s="1071"/>
      <c r="GW129" s="1071"/>
      <c r="GX129" s="1071"/>
      <c r="GY129" s="1071"/>
      <c r="GZ129" s="1071"/>
      <c r="HA129" s="1071"/>
      <c r="HB129" s="1071"/>
      <c r="HC129" s="1071"/>
      <c r="HD129" s="1071"/>
      <c r="HE129" s="1071"/>
      <c r="HF129" s="1071"/>
      <c r="HG129" s="1071"/>
      <c r="HH129" s="1071"/>
      <c r="HI129" s="1071"/>
      <c r="HJ129" s="1071"/>
      <c r="HK129" s="1071"/>
      <c r="HL129" s="1071"/>
      <c r="HM129" s="1071"/>
      <c r="HN129" s="1071"/>
      <c r="HO129" s="1071"/>
      <c r="HP129" s="1071"/>
      <c r="HQ129" s="1071"/>
      <c r="HR129" s="1071"/>
      <c r="HS129" s="1071"/>
      <c r="HT129" s="1071"/>
      <c r="HU129" s="1071"/>
      <c r="HV129" s="1071"/>
      <c r="HW129" s="1071"/>
      <c r="HX129" s="1072"/>
      <c r="HY129" s="1068"/>
      <c r="HZ129" s="981"/>
      <c r="IA129" s="981"/>
      <c r="IB129" s="981"/>
      <c r="IC129" s="981"/>
      <c r="ID129" s="981"/>
      <c r="IE129" s="1069"/>
    </row>
    <row r="130" ht="24.0" customHeight="1" outlineLevel="1">
      <c r="A130" s="946"/>
      <c r="B130" s="947"/>
      <c r="C130" s="947"/>
      <c r="D130" s="947"/>
      <c r="E130" s="947"/>
      <c r="F130" s="947"/>
      <c r="G130" s="947"/>
      <c r="H130" s="947"/>
      <c r="I130" s="947"/>
      <c r="J130" s="947"/>
      <c r="K130" s="947"/>
      <c r="L130" s="947"/>
      <c r="M130" s="947"/>
      <c r="N130" s="947"/>
      <c r="O130" s="947"/>
      <c r="P130" s="947"/>
      <c r="Q130" s="947"/>
      <c r="R130" s="947"/>
      <c r="S130" s="947"/>
      <c r="T130" s="947"/>
      <c r="U130" s="948"/>
      <c r="V130" s="980" t="s">
        <v>3141</v>
      </c>
      <c r="W130" s="949" t="s">
        <v>3142</v>
      </c>
      <c r="X130" s="950"/>
      <c r="Y130" s="950"/>
      <c r="Z130" s="950"/>
      <c r="AA130" s="951"/>
      <c r="AB130" s="952"/>
      <c r="AC130" s="952"/>
      <c r="AD130" s="953"/>
      <c r="AE130" s="1023"/>
      <c r="AF130" s="1046"/>
      <c r="AG130" s="981"/>
      <c r="AH130" s="981"/>
      <c r="AI130" s="957"/>
      <c r="AJ130" s="957"/>
      <c r="AK130" s="958"/>
      <c r="AL130" s="1032" t="s">
        <v>3143</v>
      </c>
      <c r="AM130" s="1032" t="s">
        <v>3144</v>
      </c>
      <c r="AN130" s="712"/>
      <c r="AO130" s="712"/>
      <c r="AP130" s="712"/>
      <c r="AQ130" s="712"/>
      <c r="AR130" s="1128"/>
      <c r="AS130" s="1112"/>
      <c r="AT130" s="1131"/>
      <c r="AU130" s="1112"/>
      <c r="AV130" s="1112"/>
      <c r="AW130" s="1131"/>
      <c r="AX130" s="1112"/>
      <c r="AY130" s="1112"/>
      <c r="AZ130" s="1112"/>
      <c r="BA130" s="1112"/>
      <c r="BB130" s="1113"/>
      <c r="BC130" s="1113"/>
      <c r="BD130" s="1131"/>
      <c r="BE130" s="1131"/>
      <c r="BF130" s="1131"/>
      <c r="BG130" s="1131"/>
      <c r="BH130" s="1131"/>
      <c r="BI130" s="1112"/>
      <c r="BJ130" s="1112"/>
      <c r="BK130" s="1113"/>
      <c r="BL130" s="1113"/>
      <c r="BM130" s="1113"/>
      <c r="BN130" s="1113"/>
      <c r="BO130" s="1113"/>
      <c r="BP130" s="1112"/>
      <c r="BQ130" s="1112"/>
      <c r="BR130" s="1113"/>
      <c r="BS130" s="1113"/>
      <c r="BT130" s="1113"/>
      <c r="BU130" s="1113"/>
      <c r="BV130" s="1113"/>
      <c r="BW130" s="1112"/>
      <c r="BX130" s="528"/>
      <c r="BY130" s="528"/>
      <c r="BZ130" s="520"/>
      <c r="CA130" s="1132"/>
      <c r="CB130" s="1132"/>
      <c r="CC130" s="1132"/>
      <c r="CD130" s="1132"/>
      <c r="CE130" s="1132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1078"/>
      <c r="CY130" s="1078"/>
      <c r="CZ130" s="1078"/>
      <c r="DA130" s="520"/>
      <c r="DB130" s="528"/>
      <c r="DC130" s="520"/>
      <c r="DD130" s="520"/>
      <c r="DE130" s="1078"/>
      <c r="DF130" s="1078"/>
      <c r="DG130" s="1078"/>
      <c r="DH130" s="1073"/>
      <c r="DI130" s="520"/>
      <c r="DJ130" s="520"/>
      <c r="DK130" s="520"/>
      <c r="DL130" s="1078"/>
      <c r="DM130" s="1078"/>
      <c r="DN130" s="1078"/>
      <c r="DO130" s="1078"/>
      <c r="DP130" s="520"/>
      <c r="DQ130" s="520"/>
      <c r="DR130" s="1078"/>
      <c r="DS130" s="1078"/>
      <c r="DT130" s="520"/>
      <c r="DU130" s="520"/>
      <c r="DV130" s="1078"/>
      <c r="DW130" s="520"/>
      <c r="DX130" s="520"/>
      <c r="DY130" s="1078"/>
      <c r="DZ130" s="1078"/>
      <c r="EA130" s="1078"/>
      <c r="EB130" s="1078"/>
      <c r="EC130" s="1078"/>
      <c r="ED130" s="520"/>
      <c r="EE130" s="520"/>
      <c r="EF130" s="520"/>
      <c r="EG130" s="520"/>
      <c r="EH130" s="528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1078"/>
      <c r="ES130" s="520"/>
      <c r="ET130" s="520"/>
      <c r="EU130" s="520"/>
      <c r="EV130" s="520"/>
      <c r="EW130" s="1078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8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1071"/>
      <c r="GU130" s="1071"/>
      <c r="GV130" s="1071"/>
      <c r="GW130" s="1071"/>
      <c r="GX130" s="1071"/>
      <c r="GY130" s="1071"/>
      <c r="GZ130" s="1071"/>
      <c r="HA130" s="1071"/>
      <c r="HB130" s="1071"/>
      <c r="HC130" s="1071"/>
      <c r="HD130" s="1071"/>
      <c r="HE130" s="1071"/>
      <c r="HF130" s="1071"/>
      <c r="HG130" s="1071"/>
      <c r="HH130" s="1071"/>
      <c r="HI130" s="1071"/>
      <c r="HJ130" s="1071"/>
      <c r="HK130" s="1071"/>
      <c r="HL130" s="1071"/>
      <c r="HM130" s="1071"/>
      <c r="HN130" s="1071"/>
      <c r="HO130" s="1071"/>
      <c r="HP130" s="1071"/>
      <c r="HQ130" s="1071"/>
      <c r="HR130" s="1071"/>
      <c r="HS130" s="1071"/>
      <c r="HT130" s="1071"/>
      <c r="HU130" s="1071"/>
      <c r="HV130" s="1071"/>
      <c r="HW130" s="1071"/>
      <c r="HX130" s="1072"/>
      <c r="HY130" s="1068"/>
      <c r="HZ130" s="981"/>
      <c r="IA130" s="981"/>
      <c r="IB130" s="981"/>
      <c r="IC130" s="981"/>
      <c r="ID130" s="981"/>
      <c r="IE130" s="1069"/>
    </row>
    <row r="131" ht="24.0" customHeight="1" outlineLevel="1">
      <c r="A131" s="946"/>
      <c r="B131" s="947"/>
      <c r="C131" s="947"/>
      <c r="D131" s="947"/>
      <c r="E131" s="947"/>
      <c r="F131" s="947"/>
      <c r="G131" s="947"/>
      <c r="H131" s="947"/>
      <c r="I131" s="947"/>
      <c r="J131" s="947"/>
      <c r="K131" s="947"/>
      <c r="L131" s="947"/>
      <c r="M131" s="947"/>
      <c r="N131" s="947"/>
      <c r="O131" s="947"/>
      <c r="P131" s="947"/>
      <c r="Q131" s="947"/>
      <c r="R131" s="947"/>
      <c r="S131" s="947"/>
      <c r="T131" s="947"/>
      <c r="U131" s="948"/>
      <c r="V131" s="972"/>
      <c r="W131" s="949" t="s">
        <v>3145</v>
      </c>
      <c r="X131" s="981"/>
      <c r="Y131" s="956"/>
      <c r="Z131" s="956"/>
      <c r="AA131" s="951"/>
      <c r="AB131" s="952"/>
      <c r="AC131" s="952"/>
      <c r="AD131" s="953"/>
      <c r="AE131" s="1023"/>
      <c r="AF131" s="1046"/>
      <c r="AG131" s="981"/>
      <c r="AH131" s="981"/>
      <c r="AI131" s="957"/>
      <c r="AJ131" s="957"/>
      <c r="AK131" s="958"/>
      <c r="AL131" s="966" t="s">
        <v>3146</v>
      </c>
      <c r="AM131" s="966" t="s">
        <v>3147</v>
      </c>
      <c r="AN131" s="1110" t="s">
        <v>3148</v>
      </c>
      <c r="AO131" s="1110"/>
      <c r="AP131" s="937" t="s">
        <v>3149</v>
      </c>
      <c r="AQ131" s="985" t="s">
        <v>3150</v>
      </c>
      <c r="AR131" s="1128"/>
      <c r="AS131" s="1112"/>
      <c r="AT131" s="1112"/>
      <c r="AU131" s="1112"/>
      <c r="AV131" s="1112"/>
      <c r="AW131" s="1112"/>
      <c r="AX131" s="1112"/>
      <c r="AY131" s="1112"/>
      <c r="AZ131" s="1112"/>
      <c r="BA131" s="1112"/>
      <c r="BB131" s="1112"/>
      <c r="BC131" s="1112"/>
      <c r="BD131" s="1112"/>
      <c r="BE131" s="1112"/>
      <c r="BF131" s="1113"/>
      <c r="BG131" s="1112"/>
      <c r="BH131" s="1112"/>
      <c r="BI131" s="1112"/>
      <c r="BJ131" s="1112"/>
      <c r="BK131" s="1113"/>
      <c r="BL131" s="1113"/>
      <c r="BM131" s="1113"/>
      <c r="BN131" s="1113"/>
      <c r="BO131" s="1113"/>
      <c r="BP131" s="1112"/>
      <c r="BQ131" s="1112"/>
      <c r="BR131" s="1113"/>
      <c r="BS131" s="1113"/>
      <c r="BT131" s="1113"/>
      <c r="BU131" s="1113"/>
      <c r="BV131" s="1113"/>
      <c r="BW131" s="1112"/>
      <c r="BX131" s="528"/>
      <c r="BY131" s="528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8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8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8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1071"/>
      <c r="GU131" s="1071"/>
      <c r="GV131" s="1071"/>
      <c r="GW131" s="1071"/>
      <c r="GX131" s="1071"/>
      <c r="GY131" s="1071"/>
      <c r="GZ131" s="1071"/>
      <c r="HA131" s="1071"/>
      <c r="HB131" s="1071"/>
      <c r="HC131" s="1071"/>
      <c r="HD131" s="1071"/>
      <c r="HE131" s="1071"/>
      <c r="HF131" s="1071"/>
      <c r="HG131" s="1071"/>
      <c r="HH131" s="1071"/>
      <c r="HI131" s="1071"/>
      <c r="HJ131" s="1071"/>
      <c r="HK131" s="1071"/>
      <c r="HL131" s="1071"/>
      <c r="HM131" s="1071"/>
      <c r="HN131" s="1071"/>
      <c r="HO131" s="1071"/>
      <c r="HP131" s="1071"/>
      <c r="HQ131" s="1071"/>
      <c r="HR131" s="1071"/>
      <c r="HS131" s="1071"/>
      <c r="HT131" s="1071"/>
      <c r="HU131" s="1071"/>
      <c r="HV131" s="1071"/>
      <c r="HW131" s="1071"/>
      <c r="HX131" s="1072"/>
      <c r="HY131" s="1068"/>
      <c r="HZ131" s="981"/>
      <c r="IA131" s="981"/>
      <c r="IB131" s="981"/>
      <c r="IC131" s="981"/>
      <c r="ID131" s="981"/>
      <c r="IE131" s="1069"/>
    </row>
    <row r="132" ht="24.0" customHeight="1" outlineLevel="1">
      <c r="A132" s="946"/>
      <c r="B132" s="947"/>
      <c r="C132" s="947"/>
      <c r="D132" s="947"/>
      <c r="E132" s="947"/>
      <c r="F132" s="947"/>
      <c r="G132" s="947"/>
      <c r="H132" s="947"/>
      <c r="I132" s="947"/>
      <c r="J132" s="947"/>
      <c r="K132" s="947"/>
      <c r="L132" s="947"/>
      <c r="M132" s="947"/>
      <c r="N132" s="947"/>
      <c r="O132" s="947"/>
      <c r="P132" s="947"/>
      <c r="Q132" s="947"/>
      <c r="R132" s="947"/>
      <c r="S132" s="947"/>
      <c r="T132" s="947"/>
      <c r="U132" s="948"/>
      <c r="V132" s="989"/>
      <c r="W132" s="981"/>
      <c r="X132" s="956"/>
      <c r="Y132" s="956"/>
      <c r="Z132" s="956"/>
      <c r="AA132" s="951"/>
      <c r="AB132" s="952"/>
      <c r="AC132" s="952"/>
      <c r="AD132" s="953"/>
      <c r="AE132" s="1023"/>
      <c r="AF132" s="1046"/>
      <c r="AG132" s="981"/>
      <c r="AH132" s="981"/>
      <c r="AI132" s="957"/>
      <c r="AJ132" s="957"/>
      <c r="AK132" s="958"/>
      <c r="AL132" s="974" t="s">
        <v>3151</v>
      </c>
      <c r="AM132" s="974" t="s">
        <v>3152</v>
      </c>
      <c r="AN132" s="712"/>
      <c r="AO132" s="712"/>
      <c r="AP132" s="712"/>
      <c r="AQ132" s="712"/>
      <c r="AR132" s="1128"/>
      <c r="AS132" s="1112"/>
      <c r="AT132" s="1112"/>
      <c r="AU132" s="1112"/>
      <c r="AV132" s="1112"/>
      <c r="AW132" s="1112"/>
      <c r="AX132" s="1112"/>
      <c r="AY132" s="1112"/>
      <c r="AZ132" s="1112"/>
      <c r="BA132" s="1112"/>
      <c r="BB132" s="1112"/>
      <c r="BC132" s="1112"/>
      <c r="BD132" s="1112"/>
      <c r="BE132" s="1112"/>
      <c r="BF132" s="1113"/>
      <c r="BG132" s="1112"/>
      <c r="BH132" s="1112"/>
      <c r="BI132" s="1112"/>
      <c r="BJ132" s="1112"/>
      <c r="BK132" s="1113"/>
      <c r="BL132" s="1113"/>
      <c r="BM132" s="1113"/>
      <c r="BN132" s="1113"/>
      <c r="BO132" s="1113"/>
      <c r="BP132" s="1112"/>
      <c r="BQ132" s="1112"/>
      <c r="BR132" s="1113"/>
      <c r="BS132" s="1113"/>
      <c r="BT132" s="1113"/>
      <c r="BU132" s="1113"/>
      <c r="BV132" s="1113"/>
      <c r="BW132" s="1112"/>
      <c r="BX132" s="528"/>
      <c r="BY132" s="528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8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8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8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  <c r="GB132" s="520"/>
      <c r="GC132" s="520"/>
      <c r="GD132" s="520"/>
      <c r="GE132" s="520"/>
      <c r="GF132" s="520"/>
      <c r="GG132" s="520"/>
      <c r="GH132" s="520"/>
      <c r="GI132" s="520"/>
      <c r="GJ132" s="520"/>
      <c r="GK132" s="520"/>
      <c r="GL132" s="520"/>
      <c r="GM132" s="520"/>
      <c r="GN132" s="520"/>
      <c r="GO132" s="520"/>
      <c r="GP132" s="520"/>
      <c r="GQ132" s="520"/>
      <c r="GR132" s="520"/>
      <c r="GS132" s="520"/>
      <c r="GT132" s="1071"/>
      <c r="GU132" s="1071"/>
      <c r="GV132" s="1071"/>
      <c r="GW132" s="1071"/>
      <c r="GX132" s="1071"/>
      <c r="GY132" s="1071"/>
      <c r="GZ132" s="1071"/>
      <c r="HA132" s="1071"/>
      <c r="HB132" s="1071"/>
      <c r="HC132" s="1071"/>
      <c r="HD132" s="1071"/>
      <c r="HE132" s="1071"/>
      <c r="HF132" s="1071"/>
      <c r="HG132" s="1071"/>
      <c r="HH132" s="1071"/>
      <c r="HI132" s="1071"/>
      <c r="HJ132" s="1071"/>
      <c r="HK132" s="1071"/>
      <c r="HL132" s="1071"/>
      <c r="HM132" s="1071"/>
      <c r="HN132" s="1071"/>
      <c r="HO132" s="1071"/>
      <c r="HP132" s="1071"/>
      <c r="HQ132" s="1071"/>
      <c r="HR132" s="1071"/>
      <c r="HS132" s="1071"/>
      <c r="HT132" s="1071"/>
      <c r="HU132" s="1071"/>
      <c r="HV132" s="1071"/>
      <c r="HW132" s="1071"/>
      <c r="HX132" s="1072"/>
      <c r="HY132" s="1068"/>
      <c r="HZ132" s="981"/>
      <c r="IA132" s="981"/>
      <c r="IB132" s="981"/>
      <c r="IC132" s="981"/>
      <c r="ID132" s="981"/>
      <c r="IE132" s="1069"/>
    </row>
    <row r="133" ht="24.0" customHeight="1" outlineLevel="1">
      <c r="A133" s="946"/>
      <c r="B133" s="947"/>
      <c r="C133" s="947"/>
      <c r="D133" s="947"/>
      <c r="E133" s="947"/>
      <c r="F133" s="947"/>
      <c r="G133" s="947"/>
      <c r="H133" s="947"/>
      <c r="I133" s="947"/>
      <c r="J133" s="947"/>
      <c r="K133" s="947"/>
      <c r="L133" s="947"/>
      <c r="M133" s="947"/>
      <c r="N133" s="947"/>
      <c r="O133" s="947"/>
      <c r="P133" s="947"/>
      <c r="Q133" s="947"/>
      <c r="R133" s="947"/>
      <c r="S133" s="947"/>
      <c r="T133" s="947"/>
      <c r="U133" s="948"/>
      <c r="V133" s="989"/>
      <c r="W133" s="981"/>
      <c r="X133" s="981"/>
      <c r="Y133" s="956"/>
      <c r="Z133" s="956"/>
      <c r="AA133" s="951"/>
      <c r="AB133" s="952"/>
      <c r="AC133" s="952"/>
      <c r="AD133" s="953"/>
      <c r="AE133" s="1023"/>
      <c r="AF133" s="1046"/>
      <c r="AG133" s="981"/>
      <c r="AH133" s="981"/>
      <c r="AI133" s="957"/>
      <c r="AJ133" s="957"/>
      <c r="AK133" s="958"/>
      <c r="AL133" s="977" t="s">
        <v>3153</v>
      </c>
      <c r="AM133" s="977" t="s">
        <v>3154</v>
      </c>
      <c r="AN133" s="1110" t="s">
        <v>3155</v>
      </c>
      <c r="AO133" s="1110"/>
      <c r="AP133" s="937" t="s">
        <v>3149</v>
      </c>
      <c r="AQ133" s="985" t="s">
        <v>3150</v>
      </c>
      <c r="AR133" s="1128"/>
      <c r="AS133" s="1112"/>
      <c r="AT133" s="1113"/>
      <c r="AU133" s="1112"/>
      <c r="AV133" s="1112"/>
      <c r="AW133" s="1113"/>
      <c r="AX133" s="1113"/>
      <c r="AY133" s="1113"/>
      <c r="AZ133" s="1113"/>
      <c r="BA133" s="1113"/>
      <c r="BB133" s="1113"/>
      <c r="BC133" s="1113"/>
      <c r="BD133" s="1113"/>
      <c r="BE133" s="1113"/>
      <c r="BF133" s="1113"/>
      <c r="BG133" s="1113"/>
      <c r="BH133" s="1113"/>
      <c r="BI133" s="1112"/>
      <c r="BJ133" s="1112"/>
      <c r="BK133" s="1113"/>
      <c r="BL133" s="1113"/>
      <c r="BM133" s="1113"/>
      <c r="BN133" s="1113"/>
      <c r="BO133" s="1113"/>
      <c r="BP133" s="1112"/>
      <c r="BQ133" s="1112"/>
      <c r="BR133" s="1113"/>
      <c r="BS133" s="1113"/>
      <c r="BT133" s="1113"/>
      <c r="BU133" s="1113"/>
      <c r="BV133" s="1113"/>
      <c r="BW133" s="1112"/>
      <c r="BX133" s="528"/>
      <c r="BY133" s="528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8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8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8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  <c r="GB133" s="520"/>
      <c r="GC133" s="520"/>
      <c r="GD133" s="520"/>
      <c r="GE133" s="520"/>
      <c r="GF133" s="520"/>
      <c r="GG133" s="520"/>
      <c r="GH133" s="520"/>
      <c r="GI133" s="520"/>
      <c r="GJ133" s="520"/>
      <c r="GK133" s="520"/>
      <c r="GL133" s="520"/>
      <c r="GM133" s="520"/>
      <c r="GN133" s="520"/>
      <c r="GO133" s="520"/>
      <c r="GP133" s="520"/>
      <c r="GQ133" s="520"/>
      <c r="GR133" s="520"/>
      <c r="GS133" s="520"/>
      <c r="GT133" s="1071"/>
      <c r="GU133" s="1071"/>
      <c r="GV133" s="1071"/>
      <c r="GW133" s="1071"/>
      <c r="GX133" s="1071"/>
      <c r="GY133" s="1071"/>
      <c r="GZ133" s="1071"/>
      <c r="HA133" s="1071"/>
      <c r="HB133" s="1071"/>
      <c r="HC133" s="1071"/>
      <c r="HD133" s="1071"/>
      <c r="HE133" s="1071"/>
      <c r="HF133" s="1071"/>
      <c r="HG133" s="1071"/>
      <c r="HH133" s="1071"/>
      <c r="HI133" s="1071"/>
      <c r="HJ133" s="1071"/>
      <c r="HK133" s="1071"/>
      <c r="HL133" s="1071"/>
      <c r="HM133" s="1071"/>
      <c r="HN133" s="1071"/>
      <c r="HO133" s="1071"/>
      <c r="HP133" s="1071"/>
      <c r="HQ133" s="1071"/>
      <c r="HR133" s="1071"/>
      <c r="HS133" s="1071"/>
      <c r="HT133" s="1071"/>
      <c r="HU133" s="1071"/>
      <c r="HV133" s="1071"/>
      <c r="HW133" s="1071"/>
      <c r="HX133" s="1072"/>
      <c r="HY133" s="1068"/>
      <c r="HZ133" s="981"/>
      <c r="IA133" s="981"/>
      <c r="IB133" s="981"/>
      <c r="IC133" s="981"/>
      <c r="ID133" s="981"/>
      <c r="IE133" s="1069"/>
    </row>
    <row r="134" ht="24.0" customHeight="1" outlineLevel="1">
      <c r="A134" s="946"/>
      <c r="B134" s="947"/>
      <c r="C134" s="947"/>
      <c r="D134" s="947"/>
      <c r="E134" s="947"/>
      <c r="F134" s="947"/>
      <c r="G134" s="947"/>
      <c r="H134" s="947"/>
      <c r="I134" s="947"/>
      <c r="J134" s="947"/>
      <c r="K134" s="947"/>
      <c r="L134" s="947"/>
      <c r="M134" s="947"/>
      <c r="N134" s="947"/>
      <c r="O134" s="947"/>
      <c r="P134" s="947"/>
      <c r="Q134" s="947"/>
      <c r="R134" s="947"/>
      <c r="S134" s="947"/>
      <c r="T134" s="947"/>
      <c r="U134" s="948"/>
      <c r="V134" s="948"/>
      <c r="W134" s="955"/>
      <c r="X134" s="956"/>
      <c r="Y134" s="956"/>
      <c r="Z134" s="956"/>
      <c r="AA134" s="951"/>
      <c r="AB134" s="952"/>
      <c r="AC134" s="952"/>
      <c r="AD134" s="953"/>
      <c r="AE134" s="1023"/>
      <c r="AF134" s="1046"/>
      <c r="AG134" s="981"/>
      <c r="AH134" s="981"/>
      <c r="AI134" s="957"/>
      <c r="AJ134" s="957"/>
      <c r="AK134" s="958"/>
      <c r="AL134" s="982" t="s">
        <v>3156</v>
      </c>
      <c r="AM134" s="982" t="s">
        <v>3157</v>
      </c>
      <c r="AN134" s="712"/>
      <c r="AO134" s="712"/>
      <c r="AP134" s="712"/>
      <c r="AQ134" s="712"/>
      <c r="AR134" s="1128"/>
      <c r="AS134" s="1112"/>
      <c r="AT134" s="1113"/>
      <c r="AU134" s="1112"/>
      <c r="AV134" s="1112"/>
      <c r="AW134" s="1113"/>
      <c r="AX134" s="1113"/>
      <c r="AY134" s="1113"/>
      <c r="AZ134" s="1113"/>
      <c r="BA134" s="1113"/>
      <c r="BB134" s="1113"/>
      <c r="BC134" s="1113"/>
      <c r="BD134" s="1113"/>
      <c r="BE134" s="1113"/>
      <c r="BF134" s="1113"/>
      <c r="BG134" s="1113"/>
      <c r="BH134" s="1113"/>
      <c r="BI134" s="1112"/>
      <c r="BJ134" s="1112"/>
      <c r="BK134" s="1113"/>
      <c r="BL134" s="1113"/>
      <c r="BM134" s="1113"/>
      <c r="BN134" s="1113"/>
      <c r="BO134" s="1113"/>
      <c r="BP134" s="1112"/>
      <c r="BQ134" s="1112"/>
      <c r="BR134" s="1113"/>
      <c r="BS134" s="1113"/>
      <c r="BT134" s="1113"/>
      <c r="BU134" s="1113"/>
      <c r="BV134" s="1113"/>
      <c r="BW134" s="1112"/>
      <c r="BX134" s="528"/>
      <c r="BY134" s="528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8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8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8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  <c r="GB134" s="520"/>
      <c r="GC134" s="520"/>
      <c r="GD134" s="520"/>
      <c r="GE134" s="520"/>
      <c r="GF134" s="520"/>
      <c r="GG134" s="520"/>
      <c r="GH134" s="520"/>
      <c r="GI134" s="520"/>
      <c r="GJ134" s="520"/>
      <c r="GK134" s="520"/>
      <c r="GL134" s="520"/>
      <c r="GM134" s="520"/>
      <c r="GN134" s="520"/>
      <c r="GO134" s="520"/>
      <c r="GP134" s="520"/>
      <c r="GQ134" s="520"/>
      <c r="GR134" s="520"/>
      <c r="GS134" s="520"/>
      <c r="GT134" s="1071"/>
      <c r="GU134" s="1071"/>
      <c r="GV134" s="1071"/>
      <c r="GW134" s="1071"/>
      <c r="GX134" s="1071"/>
      <c r="GY134" s="1071"/>
      <c r="GZ134" s="1071"/>
      <c r="HA134" s="1071"/>
      <c r="HB134" s="1071"/>
      <c r="HC134" s="1071"/>
      <c r="HD134" s="1071"/>
      <c r="HE134" s="1071"/>
      <c r="HF134" s="1071"/>
      <c r="HG134" s="1071"/>
      <c r="HH134" s="1071"/>
      <c r="HI134" s="1071"/>
      <c r="HJ134" s="1071"/>
      <c r="HK134" s="1071"/>
      <c r="HL134" s="1071"/>
      <c r="HM134" s="1071"/>
      <c r="HN134" s="1071"/>
      <c r="HO134" s="1071"/>
      <c r="HP134" s="1071"/>
      <c r="HQ134" s="1071"/>
      <c r="HR134" s="1071"/>
      <c r="HS134" s="1071"/>
      <c r="HT134" s="1071"/>
      <c r="HU134" s="1071"/>
      <c r="HV134" s="1071"/>
      <c r="HW134" s="1071"/>
      <c r="HX134" s="1072"/>
      <c r="HY134" s="1068"/>
      <c r="HZ134" s="981"/>
      <c r="IA134" s="981"/>
      <c r="IB134" s="981"/>
      <c r="IC134" s="981"/>
      <c r="ID134" s="981"/>
      <c r="IE134" s="1069"/>
    </row>
    <row r="135" ht="24.0" customHeight="1" outlineLevel="1">
      <c r="A135" s="946"/>
      <c r="B135" s="947"/>
      <c r="C135" s="947"/>
      <c r="D135" s="947"/>
      <c r="E135" s="947"/>
      <c r="F135" s="947"/>
      <c r="G135" s="947"/>
      <c r="H135" s="947"/>
      <c r="I135" s="947"/>
      <c r="J135" s="947"/>
      <c r="K135" s="947"/>
      <c r="L135" s="947"/>
      <c r="M135" s="947"/>
      <c r="N135" s="947"/>
      <c r="O135" s="947"/>
      <c r="P135" s="947"/>
      <c r="Q135" s="947"/>
      <c r="R135" s="947"/>
      <c r="S135" s="947"/>
      <c r="T135" s="947"/>
      <c r="U135" s="948"/>
      <c r="V135" s="981"/>
      <c r="W135" s="981"/>
      <c r="X135" s="956"/>
      <c r="Y135" s="956"/>
      <c r="Z135" s="956"/>
      <c r="AA135" s="951"/>
      <c r="AB135" s="952"/>
      <c r="AC135" s="952"/>
      <c r="AD135" s="953"/>
      <c r="AE135" s="1023"/>
      <c r="AF135" s="1029"/>
      <c r="AG135" s="950"/>
      <c r="AH135" s="950"/>
      <c r="AI135" s="957"/>
      <c r="AJ135" s="957"/>
      <c r="AK135" s="958"/>
      <c r="AL135" s="1133" t="s">
        <v>3158</v>
      </c>
      <c r="AM135" s="1133" t="s">
        <v>3159</v>
      </c>
      <c r="AN135" s="1110" t="s">
        <v>3160</v>
      </c>
      <c r="AO135" s="1110"/>
      <c r="AP135" s="1031"/>
      <c r="AQ135" s="985"/>
      <c r="AR135" s="1128"/>
      <c r="AS135" s="1112"/>
      <c r="AT135" s="1113"/>
      <c r="AU135" s="1112"/>
      <c r="AV135" s="1112"/>
      <c r="AW135" s="1113"/>
      <c r="AX135" s="1113"/>
      <c r="AY135" s="1113"/>
      <c r="AZ135" s="1113"/>
      <c r="BA135" s="1113"/>
      <c r="BB135" s="1113"/>
      <c r="BC135" s="1113"/>
      <c r="BD135" s="1113"/>
      <c r="BE135" s="1113"/>
      <c r="BF135" s="1113"/>
      <c r="BG135" s="1113"/>
      <c r="BH135" s="1113"/>
      <c r="BI135" s="1112"/>
      <c r="BJ135" s="1112"/>
      <c r="BK135" s="1113"/>
      <c r="BL135" s="1113"/>
      <c r="BM135" s="1113"/>
      <c r="BN135" s="1113"/>
      <c r="BO135" s="1113"/>
      <c r="BP135" s="1112"/>
      <c r="BQ135" s="1112"/>
      <c r="BR135" s="1113"/>
      <c r="BS135" s="1113"/>
      <c r="BT135" s="1113"/>
      <c r="BU135" s="1113"/>
      <c r="BV135" s="1113"/>
      <c r="BW135" s="1112"/>
      <c r="BX135" s="528"/>
      <c r="BY135" s="528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8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8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8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1071"/>
      <c r="GU135" s="1071"/>
      <c r="GV135" s="1071"/>
      <c r="GW135" s="1071"/>
      <c r="GX135" s="1071"/>
      <c r="GY135" s="1071"/>
      <c r="GZ135" s="1071"/>
      <c r="HA135" s="1071"/>
      <c r="HB135" s="1071"/>
      <c r="HC135" s="1071"/>
      <c r="HD135" s="1071"/>
      <c r="HE135" s="1071"/>
      <c r="HF135" s="1071"/>
      <c r="HG135" s="1071"/>
      <c r="HH135" s="1071"/>
      <c r="HI135" s="1071"/>
      <c r="HJ135" s="1071"/>
      <c r="HK135" s="1071"/>
      <c r="HL135" s="1071"/>
      <c r="HM135" s="1071"/>
      <c r="HN135" s="1071"/>
      <c r="HO135" s="1071"/>
      <c r="HP135" s="1071"/>
      <c r="HQ135" s="1071"/>
      <c r="HR135" s="1071"/>
      <c r="HS135" s="1071"/>
      <c r="HT135" s="1071"/>
      <c r="HU135" s="1071"/>
      <c r="HV135" s="1071"/>
      <c r="HW135" s="1071"/>
      <c r="HX135" s="1072"/>
      <c r="HY135" s="1068"/>
      <c r="HZ135" s="981"/>
      <c r="IA135" s="981"/>
      <c r="IB135" s="981"/>
      <c r="IC135" s="981"/>
      <c r="ID135" s="981"/>
      <c r="IE135" s="1069"/>
    </row>
    <row r="136" ht="24.0" customHeight="1" outlineLevel="1">
      <c r="A136" s="946"/>
      <c r="B136" s="947"/>
      <c r="C136" s="947"/>
      <c r="D136" s="947"/>
      <c r="E136" s="947"/>
      <c r="F136" s="947"/>
      <c r="G136" s="947"/>
      <c r="H136" s="947"/>
      <c r="I136" s="947"/>
      <c r="J136" s="947"/>
      <c r="K136" s="947"/>
      <c r="L136" s="947"/>
      <c r="M136" s="947"/>
      <c r="N136" s="947"/>
      <c r="O136" s="947"/>
      <c r="P136" s="947"/>
      <c r="Q136" s="947"/>
      <c r="R136" s="947"/>
      <c r="S136" s="947"/>
      <c r="T136" s="947"/>
      <c r="U136" s="948"/>
      <c r="V136" s="981"/>
      <c r="W136" s="981"/>
      <c r="X136" s="956"/>
      <c r="Y136" s="956"/>
      <c r="Z136" s="956"/>
      <c r="AA136" s="951"/>
      <c r="AB136" s="952"/>
      <c r="AC136" s="952"/>
      <c r="AD136" s="953"/>
      <c r="AE136" s="1023"/>
      <c r="AF136" s="1029"/>
      <c r="AG136" s="950"/>
      <c r="AH136" s="950"/>
      <c r="AI136" s="957"/>
      <c r="AJ136" s="957"/>
      <c r="AK136" s="958"/>
      <c r="AL136" s="1134" t="s">
        <v>3161</v>
      </c>
      <c r="AM136" s="1134" t="s">
        <v>3162</v>
      </c>
      <c r="AN136" s="712"/>
      <c r="AO136" s="712"/>
      <c r="AP136" s="712"/>
      <c r="AQ136" s="712"/>
      <c r="AR136" s="1128"/>
      <c r="AS136" s="1112"/>
      <c r="AT136" s="1113"/>
      <c r="AU136" s="1112"/>
      <c r="AV136" s="1112"/>
      <c r="AW136" s="1113"/>
      <c r="AX136" s="1113"/>
      <c r="AY136" s="1113"/>
      <c r="AZ136" s="1113"/>
      <c r="BA136" s="1113"/>
      <c r="BB136" s="1113"/>
      <c r="BC136" s="1113"/>
      <c r="BD136" s="1113"/>
      <c r="BE136" s="1113"/>
      <c r="BF136" s="1113"/>
      <c r="BG136" s="1113"/>
      <c r="BH136" s="1113"/>
      <c r="BI136" s="1112"/>
      <c r="BJ136" s="1112"/>
      <c r="BK136" s="1113"/>
      <c r="BL136" s="1113"/>
      <c r="BM136" s="1113"/>
      <c r="BN136" s="1113"/>
      <c r="BO136" s="1113"/>
      <c r="BP136" s="1112"/>
      <c r="BQ136" s="1112"/>
      <c r="BR136" s="1113"/>
      <c r="BS136" s="1113"/>
      <c r="BT136" s="1113"/>
      <c r="BU136" s="1113"/>
      <c r="BV136" s="1113"/>
      <c r="BW136" s="1112"/>
      <c r="BX136" s="528"/>
      <c r="BY136" s="528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8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8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8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1071"/>
      <c r="GU136" s="1071"/>
      <c r="GV136" s="1071"/>
      <c r="GW136" s="1071"/>
      <c r="GX136" s="1071"/>
      <c r="GY136" s="1071"/>
      <c r="GZ136" s="1071"/>
      <c r="HA136" s="1071"/>
      <c r="HB136" s="1071"/>
      <c r="HC136" s="1071"/>
      <c r="HD136" s="1071"/>
      <c r="HE136" s="1071"/>
      <c r="HF136" s="1071"/>
      <c r="HG136" s="1071"/>
      <c r="HH136" s="1071"/>
      <c r="HI136" s="1071"/>
      <c r="HJ136" s="1071"/>
      <c r="HK136" s="1071"/>
      <c r="HL136" s="1071"/>
      <c r="HM136" s="1071"/>
      <c r="HN136" s="1071"/>
      <c r="HO136" s="1071"/>
      <c r="HP136" s="1071"/>
      <c r="HQ136" s="1071"/>
      <c r="HR136" s="1071"/>
      <c r="HS136" s="1071"/>
      <c r="HT136" s="1071"/>
      <c r="HU136" s="1071"/>
      <c r="HV136" s="1071"/>
      <c r="HW136" s="1071"/>
      <c r="HX136" s="1072"/>
      <c r="HY136" s="1068"/>
      <c r="HZ136" s="981"/>
      <c r="IA136" s="981"/>
      <c r="IB136" s="981"/>
      <c r="IC136" s="981"/>
      <c r="ID136" s="981"/>
      <c r="IE136" s="1069"/>
    </row>
    <row r="137" ht="24.0" hidden="1" customHeight="1" outlineLevel="1">
      <c r="A137" s="946"/>
      <c r="B137" s="947"/>
      <c r="C137" s="947"/>
      <c r="D137" s="947"/>
      <c r="E137" s="947"/>
      <c r="F137" s="947"/>
      <c r="G137" s="947"/>
      <c r="H137" s="947"/>
      <c r="I137" s="947"/>
      <c r="J137" s="947"/>
      <c r="K137" s="947"/>
      <c r="L137" s="947"/>
      <c r="M137" s="947"/>
      <c r="N137" s="947"/>
      <c r="O137" s="947"/>
      <c r="P137" s="947"/>
      <c r="Q137" s="947"/>
      <c r="R137" s="947"/>
      <c r="S137" s="947"/>
      <c r="T137" s="947"/>
      <c r="U137" s="948"/>
      <c r="V137" s="981"/>
      <c r="W137" s="981"/>
      <c r="X137" s="956"/>
      <c r="Y137" s="956"/>
      <c r="Z137" s="956"/>
      <c r="AA137" s="951"/>
      <c r="AB137" s="952"/>
      <c r="AC137" s="952"/>
      <c r="AD137" s="953"/>
      <c r="AE137" s="1023"/>
      <c r="AF137" s="1029"/>
      <c r="AG137" s="950"/>
      <c r="AH137" s="950"/>
      <c r="AI137" s="957"/>
      <c r="AJ137" s="1135"/>
      <c r="AK137" s="958"/>
      <c r="AL137" s="977" t="s">
        <v>3163</v>
      </c>
      <c r="AM137" s="977" t="s">
        <v>3164</v>
      </c>
      <c r="AN137" s="1110" t="s">
        <v>3165</v>
      </c>
      <c r="AO137" s="1136"/>
      <c r="AP137" s="937" t="s">
        <v>3166</v>
      </c>
      <c r="AQ137" s="985" t="s">
        <v>3167</v>
      </c>
      <c r="AR137" s="1137"/>
      <c r="AS137" s="1112"/>
      <c r="AT137" s="1113"/>
      <c r="AU137" s="1112"/>
      <c r="AV137" s="1112"/>
      <c r="AW137" s="1113"/>
      <c r="AX137" s="1113"/>
      <c r="AY137" s="1113"/>
      <c r="AZ137" s="1113"/>
      <c r="BA137" s="1113"/>
      <c r="BB137" s="1113"/>
      <c r="BC137" s="1113"/>
      <c r="BD137" s="1113"/>
      <c r="BE137" s="1113"/>
      <c r="BF137" s="1113"/>
      <c r="BG137" s="1113"/>
      <c r="BH137" s="1113"/>
      <c r="BI137" s="1112"/>
      <c r="BJ137" s="1112"/>
      <c r="BK137" s="1113"/>
      <c r="BL137" s="1113"/>
      <c r="BM137" s="1113"/>
      <c r="BN137" s="1113"/>
      <c r="BO137" s="1113"/>
      <c r="BP137" s="1112"/>
      <c r="BQ137" s="1112"/>
      <c r="BR137" s="1113"/>
      <c r="BS137" s="1113"/>
      <c r="BT137" s="1138"/>
      <c r="BU137" s="1138"/>
      <c r="BV137" s="1138"/>
      <c r="BW137" s="1112"/>
      <c r="BX137" s="528"/>
      <c r="BY137" s="528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977"/>
      <c r="CW137" s="520"/>
      <c r="CX137" s="520"/>
      <c r="CY137" s="520"/>
      <c r="CZ137" s="520"/>
      <c r="DA137" s="520"/>
      <c r="DB137" s="528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8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8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1071"/>
      <c r="GU137" s="1071"/>
      <c r="GV137" s="1071"/>
      <c r="GW137" s="1071"/>
      <c r="GX137" s="1071"/>
      <c r="GY137" s="1071"/>
      <c r="GZ137" s="1071"/>
      <c r="HA137" s="1071"/>
      <c r="HB137" s="1071"/>
      <c r="HC137" s="1071"/>
      <c r="HD137" s="1071"/>
      <c r="HE137" s="1071"/>
      <c r="HF137" s="1071"/>
      <c r="HG137" s="1071"/>
      <c r="HH137" s="1071"/>
      <c r="HI137" s="1071"/>
      <c r="HJ137" s="1071"/>
      <c r="HK137" s="1071"/>
      <c r="HL137" s="1071"/>
      <c r="HM137" s="1071"/>
      <c r="HN137" s="1071"/>
      <c r="HO137" s="1071"/>
      <c r="HP137" s="1071"/>
      <c r="HQ137" s="1071"/>
      <c r="HR137" s="1071"/>
      <c r="HS137" s="1071"/>
      <c r="HT137" s="1071"/>
      <c r="HU137" s="1071"/>
      <c r="HV137" s="1071"/>
      <c r="HW137" s="1071"/>
      <c r="HX137" s="1072"/>
      <c r="HY137" s="1068"/>
      <c r="HZ137" s="981"/>
      <c r="IA137" s="981"/>
      <c r="IB137" s="981"/>
      <c r="IC137" s="981"/>
      <c r="ID137" s="981"/>
      <c r="IE137" s="1069"/>
    </row>
    <row r="138" ht="24.0" hidden="1" customHeight="1" outlineLevel="1">
      <c r="A138" s="946"/>
      <c r="B138" s="947"/>
      <c r="C138" s="947"/>
      <c r="D138" s="947"/>
      <c r="E138" s="947"/>
      <c r="F138" s="947"/>
      <c r="G138" s="947"/>
      <c r="H138" s="947"/>
      <c r="I138" s="947"/>
      <c r="J138" s="947"/>
      <c r="K138" s="947"/>
      <c r="L138" s="947"/>
      <c r="M138" s="947"/>
      <c r="N138" s="947"/>
      <c r="O138" s="947"/>
      <c r="P138" s="947"/>
      <c r="Q138" s="947"/>
      <c r="R138" s="947"/>
      <c r="S138" s="947"/>
      <c r="T138" s="947"/>
      <c r="U138" s="948"/>
      <c r="V138" s="948"/>
      <c r="W138" s="949"/>
      <c r="X138" s="956"/>
      <c r="Y138" s="956"/>
      <c r="Z138" s="956"/>
      <c r="AA138" s="951"/>
      <c r="AB138" s="952"/>
      <c r="AC138" s="952"/>
      <c r="AD138" s="953"/>
      <c r="AE138" s="1023"/>
      <c r="AF138" s="1029"/>
      <c r="AG138" s="950"/>
      <c r="AH138" s="950"/>
      <c r="AI138" s="957"/>
      <c r="AJ138" s="1135"/>
      <c r="AK138" s="958"/>
      <c r="AL138" s="982" t="s">
        <v>3168</v>
      </c>
      <c r="AM138" s="982" t="s">
        <v>3169</v>
      </c>
      <c r="AN138" s="712"/>
      <c r="AO138" s="712"/>
      <c r="AP138" s="712"/>
      <c r="AQ138" s="712"/>
      <c r="AR138" s="1137"/>
      <c r="AS138" s="1112"/>
      <c r="AT138" s="1113"/>
      <c r="AU138" s="1112"/>
      <c r="AV138" s="1112"/>
      <c r="AW138" s="1113"/>
      <c r="AX138" s="1113"/>
      <c r="AY138" s="1113"/>
      <c r="AZ138" s="1113"/>
      <c r="BA138" s="1113"/>
      <c r="BB138" s="1113"/>
      <c r="BC138" s="1113"/>
      <c r="BD138" s="1113"/>
      <c r="BE138" s="1113"/>
      <c r="BF138" s="1113"/>
      <c r="BG138" s="1113"/>
      <c r="BH138" s="1113"/>
      <c r="BI138" s="1112"/>
      <c r="BJ138" s="1112"/>
      <c r="BK138" s="1113"/>
      <c r="BL138" s="1113"/>
      <c r="BM138" s="1113"/>
      <c r="BN138" s="1113"/>
      <c r="BO138" s="1113"/>
      <c r="BP138" s="1112"/>
      <c r="BQ138" s="1112"/>
      <c r="BR138" s="1113"/>
      <c r="BS138" s="1113"/>
      <c r="BT138" s="1139"/>
      <c r="BU138" s="1139"/>
      <c r="BV138" s="1139"/>
      <c r="BW138" s="1112"/>
      <c r="BX138" s="528"/>
      <c r="BY138" s="528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982"/>
      <c r="CW138" s="520"/>
      <c r="CX138" s="520"/>
      <c r="CY138" s="520"/>
      <c r="CZ138" s="520"/>
      <c r="DA138" s="520"/>
      <c r="DB138" s="528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8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8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1071"/>
      <c r="GU138" s="1071"/>
      <c r="GV138" s="1071"/>
      <c r="GW138" s="1071"/>
      <c r="GX138" s="1071"/>
      <c r="GY138" s="1071"/>
      <c r="GZ138" s="1071"/>
      <c r="HA138" s="1071"/>
      <c r="HB138" s="1071"/>
      <c r="HC138" s="1071"/>
      <c r="HD138" s="1071"/>
      <c r="HE138" s="1071"/>
      <c r="HF138" s="1071"/>
      <c r="HG138" s="1071"/>
      <c r="HH138" s="1071"/>
      <c r="HI138" s="1071"/>
      <c r="HJ138" s="1071"/>
      <c r="HK138" s="1071"/>
      <c r="HL138" s="1071"/>
      <c r="HM138" s="1071"/>
      <c r="HN138" s="1071"/>
      <c r="HO138" s="1071"/>
      <c r="HP138" s="1071"/>
      <c r="HQ138" s="1071"/>
      <c r="HR138" s="1071"/>
      <c r="HS138" s="1071"/>
      <c r="HT138" s="1071"/>
      <c r="HU138" s="1071"/>
      <c r="HV138" s="1071"/>
      <c r="HW138" s="1071"/>
      <c r="HX138" s="1072"/>
      <c r="HY138" s="1068"/>
      <c r="HZ138" s="981"/>
      <c r="IA138" s="981"/>
      <c r="IB138" s="981"/>
      <c r="IC138" s="981"/>
      <c r="ID138" s="981"/>
      <c r="IE138" s="1069"/>
    </row>
    <row r="139" ht="24.0" hidden="1" customHeight="1" outlineLevel="1">
      <c r="A139" s="946"/>
      <c r="B139" s="947"/>
      <c r="C139" s="947"/>
      <c r="D139" s="947"/>
      <c r="E139" s="947"/>
      <c r="F139" s="947"/>
      <c r="G139" s="947"/>
      <c r="H139" s="947"/>
      <c r="I139" s="947"/>
      <c r="J139" s="947"/>
      <c r="K139" s="947"/>
      <c r="L139" s="947"/>
      <c r="M139" s="947"/>
      <c r="N139" s="947"/>
      <c r="O139" s="947"/>
      <c r="P139" s="947"/>
      <c r="Q139" s="947"/>
      <c r="R139" s="947"/>
      <c r="S139" s="947"/>
      <c r="T139" s="947"/>
      <c r="U139" s="948"/>
      <c r="V139" s="981"/>
      <c r="W139" s="981"/>
      <c r="X139" s="956"/>
      <c r="Y139" s="956"/>
      <c r="Z139" s="956"/>
      <c r="AA139" s="951"/>
      <c r="AB139" s="952"/>
      <c r="AC139" s="952"/>
      <c r="AD139" s="953"/>
      <c r="AE139" s="1023"/>
      <c r="AF139" s="1029"/>
      <c r="AG139" s="950"/>
      <c r="AH139" s="950"/>
      <c r="AI139" s="957"/>
      <c r="AJ139" s="1135"/>
      <c r="AK139" s="958"/>
      <c r="AL139" s="977" t="s">
        <v>3170</v>
      </c>
      <c r="AM139" s="977" t="s">
        <v>3171</v>
      </c>
      <c r="AN139" s="1110" t="s">
        <v>3172</v>
      </c>
      <c r="AO139" s="1136"/>
      <c r="AP139" s="937" t="s">
        <v>3173</v>
      </c>
      <c r="AQ139" s="985" t="s">
        <v>3174</v>
      </c>
      <c r="AR139" s="1137"/>
      <c r="AS139" s="1112"/>
      <c r="AT139" s="1113"/>
      <c r="AU139" s="1112"/>
      <c r="AV139" s="1112"/>
      <c r="AW139" s="1113"/>
      <c r="AX139" s="1113"/>
      <c r="AY139" s="1113"/>
      <c r="AZ139" s="1113"/>
      <c r="BA139" s="1113"/>
      <c r="BB139" s="1113"/>
      <c r="BC139" s="1113"/>
      <c r="BD139" s="1113"/>
      <c r="BE139" s="1113"/>
      <c r="BF139" s="1113"/>
      <c r="BG139" s="1113"/>
      <c r="BH139" s="1113"/>
      <c r="BI139" s="1112"/>
      <c r="BJ139" s="1112"/>
      <c r="BK139" s="1113"/>
      <c r="BL139" s="1113"/>
      <c r="BM139" s="1113"/>
      <c r="BN139" s="1113"/>
      <c r="BO139" s="1113"/>
      <c r="BP139" s="1112"/>
      <c r="BQ139" s="1112"/>
      <c r="BR139" s="1113"/>
      <c r="BS139" s="1113"/>
      <c r="BT139" s="1138"/>
      <c r="BU139" s="1138"/>
      <c r="BV139" s="1138"/>
      <c r="BW139" s="1112"/>
      <c r="BX139" s="528"/>
      <c r="BY139" s="528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8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8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8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1071"/>
      <c r="GU139" s="1071"/>
      <c r="GV139" s="1071"/>
      <c r="GW139" s="1071"/>
      <c r="GX139" s="1071"/>
      <c r="GY139" s="1071"/>
      <c r="GZ139" s="1071"/>
      <c r="HA139" s="1071"/>
      <c r="HB139" s="1071"/>
      <c r="HC139" s="1071"/>
      <c r="HD139" s="1071"/>
      <c r="HE139" s="1071"/>
      <c r="HF139" s="1071"/>
      <c r="HG139" s="1071"/>
      <c r="HH139" s="1071"/>
      <c r="HI139" s="1071"/>
      <c r="HJ139" s="1071"/>
      <c r="HK139" s="1071"/>
      <c r="HL139" s="1071"/>
      <c r="HM139" s="1071"/>
      <c r="HN139" s="1071"/>
      <c r="HO139" s="1071"/>
      <c r="HP139" s="1071"/>
      <c r="HQ139" s="1071"/>
      <c r="HR139" s="1071"/>
      <c r="HS139" s="1071"/>
      <c r="HT139" s="1071"/>
      <c r="HU139" s="1071"/>
      <c r="HV139" s="1071"/>
      <c r="HW139" s="1071"/>
      <c r="HX139" s="1072"/>
      <c r="HY139" s="1068"/>
      <c r="HZ139" s="981"/>
      <c r="IA139" s="981"/>
      <c r="IB139" s="981"/>
      <c r="IC139" s="981"/>
      <c r="ID139" s="981"/>
      <c r="IE139" s="1069"/>
    </row>
    <row r="140" ht="24.0" hidden="1" customHeight="1" outlineLevel="1">
      <c r="A140" s="946"/>
      <c r="B140" s="947"/>
      <c r="C140" s="947"/>
      <c r="D140" s="947"/>
      <c r="E140" s="947"/>
      <c r="F140" s="947"/>
      <c r="G140" s="947"/>
      <c r="H140" s="947"/>
      <c r="I140" s="947"/>
      <c r="J140" s="947"/>
      <c r="K140" s="947"/>
      <c r="L140" s="947"/>
      <c r="M140" s="947"/>
      <c r="N140" s="947"/>
      <c r="O140" s="947"/>
      <c r="P140" s="947"/>
      <c r="Q140" s="947"/>
      <c r="R140" s="947"/>
      <c r="S140" s="947"/>
      <c r="T140" s="947"/>
      <c r="U140" s="948"/>
      <c r="V140" s="948"/>
      <c r="W140" s="949"/>
      <c r="X140" s="956"/>
      <c r="Y140" s="956"/>
      <c r="Z140" s="956"/>
      <c r="AA140" s="951"/>
      <c r="AB140" s="952"/>
      <c r="AC140" s="952"/>
      <c r="AD140" s="953"/>
      <c r="AE140" s="1023"/>
      <c r="AF140" s="1029"/>
      <c r="AG140" s="950"/>
      <c r="AH140" s="950"/>
      <c r="AI140" s="957"/>
      <c r="AJ140" s="1135"/>
      <c r="AK140" s="958"/>
      <c r="AL140" s="982" t="s">
        <v>3175</v>
      </c>
      <c r="AM140" s="982" t="s">
        <v>3176</v>
      </c>
      <c r="AN140" s="712"/>
      <c r="AO140" s="712"/>
      <c r="AP140" s="712"/>
      <c r="AQ140" s="712"/>
      <c r="AR140" s="1137"/>
      <c r="AS140" s="1112"/>
      <c r="AT140" s="1113"/>
      <c r="AU140" s="1112"/>
      <c r="AV140" s="1112"/>
      <c r="AW140" s="1113"/>
      <c r="AX140" s="1113"/>
      <c r="AY140" s="1113"/>
      <c r="AZ140" s="1113"/>
      <c r="BA140" s="1113"/>
      <c r="BB140" s="1113"/>
      <c r="BC140" s="1113"/>
      <c r="BD140" s="1113"/>
      <c r="BE140" s="1113"/>
      <c r="BF140" s="1113"/>
      <c r="BG140" s="1113"/>
      <c r="BH140" s="1113"/>
      <c r="BI140" s="1112"/>
      <c r="BJ140" s="1112"/>
      <c r="BK140" s="1113"/>
      <c r="BL140" s="1113"/>
      <c r="BM140" s="1113"/>
      <c r="BN140" s="1113"/>
      <c r="BO140" s="1113"/>
      <c r="BP140" s="1112"/>
      <c r="BQ140" s="1112"/>
      <c r="BR140" s="1113"/>
      <c r="BS140" s="1113"/>
      <c r="BT140" s="1139"/>
      <c r="BU140" s="1139"/>
      <c r="BV140" s="1139"/>
      <c r="BW140" s="1112"/>
      <c r="BX140" s="528"/>
      <c r="BY140" s="528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8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8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8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1071"/>
      <c r="GU140" s="1071"/>
      <c r="GV140" s="1071"/>
      <c r="GW140" s="1071"/>
      <c r="GX140" s="1071"/>
      <c r="GY140" s="1071"/>
      <c r="GZ140" s="1071"/>
      <c r="HA140" s="1071"/>
      <c r="HB140" s="1071"/>
      <c r="HC140" s="1071"/>
      <c r="HD140" s="1071"/>
      <c r="HE140" s="1071"/>
      <c r="HF140" s="1071"/>
      <c r="HG140" s="1071"/>
      <c r="HH140" s="1071"/>
      <c r="HI140" s="1071"/>
      <c r="HJ140" s="1071"/>
      <c r="HK140" s="1071"/>
      <c r="HL140" s="1071"/>
      <c r="HM140" s="1071"/>
      <c r="HN140" s="1071"/>
      <c r="HO140" s="1071"/>
      <c r="HP140" s="1071"/>
      <c r="HQ140" s="1071"/>
      <c r="HR140" s="1071"/>
      <c r="HS140" s="1071"/>
      <c r="HT140" s="1071"/>
      <c r="HU140" s="1071"/>
      <c r="HV140" s="1071"/>
      <c r="HW140" s="1071"/>
      <c r="HX140" s="1072"/>
      <c r="HY140" s="1068"/>
      <c r="HZ140" s="981"/>
      <c r="IA140" s="981"/>
      <c r="IB140" s="981"/>
      <c r="IC140" s="981"/>
      <c r="ID140" s="981"/>
      <c r="IE140" s="1069"/>
    </row>
    <row r="141" ht="24.0" hidden="1" customHeight="1" outlineLevel="1">
      <c r="A141" s="946"/>
      <c r="B141" s="947"/>
      <c r="C141" s="947"/>
      <c r="D141" s="947"/>
      <c r="E141" s="947"/>
      <c r="F141" s="947"/>
      <c r="G141" s="947"/>
      <c r="H141" s="947"/>
      <c r="I141" s="947"/>
      <c r="J141" s="947"/>
      <c r="K141" s="947"/>
      <c r="L141" s="947"/>
      <c r="M141" s="947"/>
      <c r="N141" s="947"/>
      <c r="O141" s="947"/>
      <c r="P141" s="947"/>
      <c r="Q141" s="947"/>
      <c r="R141" s="947"/>
      <c r="S141" s="947"/>
      <c r="T141" s="947"/>
      <c r="U141" s="948"/>
      <c r="V141" s="948"/>
      <c r="W141" s="949"/>
      <c r="X141" s="956"/>
      <c r="Y141" s="956"/>
      <c r="Z141" s="956"/>
      <c r="AA141" s="951"/>
      <c r="AB141" s="1001"/>
      <c r="AC141" s="1001"/>
      <c r="AD141" s="1002"/>
      <c r="AE141" s="1023"/>
      <c r="AF141" s="1029"/>
      <c r="AG141" s="950"/>
      <c r="AH141" s="950"/>
      <c r="AI141" s="957"/>
      <c r="AJ141" s="957"/>
      <c r="AK141" s="958"/>
      <c r="AL141" s="977" t="s">
        <v>3177</v>
      </c>
      <c r="AM141" s="977" t="s">
        <v>3178</v>
      </c>
      <c r="AN141" s="1110" t="s">
        <v>3179</v>
      </c>
      <c r="AO141" s="1110"/>
      <c r="AP141" s="937" t="s">
        <v>2995</v>
      </c>
      <c r="AQ141" s="985" t="s">
        <v>3180</v>
      </c>
      <c r="AR141" s="1128"/>
      <c r="AS141" s="1112"/>
      <c r="AT141" s="1113"/>
      <c r="AU141" s="1112"/>
      <c r="AV141" s="1112"/>
      <c r="AW141" s="1113"/>
      <c r="AX141" s="1113"/>
      <c r="AY141" s="1113"/>
      <c r="AZ141" s="1113"/>
      <c r="BA141" s="1113"/>
      <c r="BB141" s="1113"/>
      <c r="BC141" s="1113"/>
      <c r="BD141" s="1113"/>
      <c r="BE141" s="1113"/>
      <c r="BF141" s="1113"/>
      <c r="BG141" s="1113"/>
      <c r="BH141" s="1113"/>
      <c r="BI141" s="1112"/>
      <c r="BJ141" s="1112"/>
      <c r="BK141" s="1113"/>
      <c r="BL141" s="1113"/>
      <c r="BM141" s="1113"/>
      <c r="BN141" s="1113"/>
      <c r="BO141" s="1113"/>
      <c r="BP141" s="1112"/>
      <c r="BQ141" s="1112"/>
      <c r="BR141" s="1138"/>
      <c r="BS141" s="1138"/>
      <c r="BT141" s="1113"/>
      <c r="BU141" s="1113"/>
      <c r="BV141" s="1113"/>
      <c r="BW141" s="1112"/>
      <c r="BX141" s="528"/>
      <c r="BY141" s="528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8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8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8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1071"/>
      <c r="GU141" s="1071"/>
      <c r="GV141" s="1071"/>
      <c r="GW141" s="1071"/>
      <c r="GX141" s="1071"/>
      <c r="GY141" s="1071"/>
      <c r="GZ141" s="1071"/>
      <c r="HA141" s="1071"/>
      <c r="HB141" s="1071"/>
      <c r="HC141" s="1071"/>
      <c r="HD141" s="1071"/>
      <c r="HE141" s="1071"/>
      <c r="HF141" s="1071"/>
      <c r="HG141" s="1071"/>
      <c r="HH141" s="1071"/>
      <c r="HI141" s="1071"/>
      <c r="HJ141" s="1071"/>
      <c r="HK141" s="1071"/>
      <c r="HL141" s="1071"/>
      <c r="HM141" s="1071"/>
      <c r="HN141" s="1071"/>
      <c r="HO141" s="1071"/>
      <c r="HP141" s="1071"/>
      <c r="HQ141" s="1071"/>
      <c r="HR141" s="1071"/>
      <c r="HS141" s="1071"/>
      <c r="HT141" s="1071"/>
      <c r="HU141" s="1071"/>
      <c r="HV141" s="1071"/>
      <c r="HW141" s="1071"/>
      <c r="HX141" s="1072"/>
      <c r="HY141" s="1068"/>
      <c r="HZ141" s="981"/>
      <c r="IA141" s="981"/>
      <c r="IB141" s="981"/>
      <c r="IC141" s="981"/>
      <c r="ID141" s="981"/>
      <c r="IE141" s="1069"/>
    </row>
    <row r="142" ht="24.0" hidden="1" customHeight="1" outlineLevel="1">
      <c r="A142" s="946"/>
      <c r="B142" s="947"/>
      <c r="C142" s="947"/>
      <c r="D142" s="947"/>
      <c r="E142" s="947"/>
      <c r="F142" s="947"/>
      <c r="G142" s="947"/>
      <c r="H142" s="947"/>
      <c r="I142" s="947"/>
      <c r="J142" s="947"/>
      <c r="K142" s="947"/>
      <c r="L142" s="947"/>
      <c r="M142" s="947"/>
      <c r="N142" s="947"/>
      <c r="O142" s="947"/>
      <c r="P142" s="947"/>
      <c r="Q142" s="947"/>
      <c r="R142" s="947"/>
      <c r="S142" s="947"/>
      <c r="T142" s="947"/>
      <c r="U142" s="948"/>
      <c r="V142" s="948"/>
      <c r="W142" s="949"/>
      <c r="X142" s="956"/>
      <c r="Y142" s="956"/>
      <c r="Z142" s="956"/>
      <c r="AA142" s="951"/>
      <c r="AB142" s="1001"/>
      <c r="AC142" s="1001"/>
      <c r="AD142" s="1002"/>
      <c r="AE142" s="1023"/>
      <c r="AF142" s="1029"/>
      <c r="AG142" s="950"/>
      <c r="AH142" s="950"/>
      <c r="AI142" s="957"/>
      <c r="AJ142" s="957"/>
      <c r="AK142" s="958"/>
      <c r="AL142" s="982" t="s">
        <v>3181</v>
      </c>
      <c r="AM142" s="982" t="s">
        <v>3182</v>
      </c>
      <c r="AN142" s="712"/>
      <c r="AO142" s="712"/>
      <c r="AP142" s="712"/>
      <c r="AQ142" s="712"/>
      <c r="AR142" s="1128"/>
      <c r="AS142" s="1112"/>
      <c r="AT142" s="1113"/>
      <c r="AU142" s="1112"/>
      <c r="AV142" s="1112"/>
      <c r="AW142" s="1113"/>
      <c r="AX142" s="1113"/>
      <c r="AY142" s="1113"/>
      <c r="AZ142" s="1113"/>
      <c r="BA142" s="1113"/>
      <c r="BB142" s="1113"/>
      <c r="BC142" s="1113"/>
      <c r="BD142" s="1113"/>
      <c r="BE142" s="1113"/>
      <c r="BF142" s="1113"/>
      <c r="BG142" s="1113"/>
      <c r="BH142" s="1113"/>
      <c r="BI142" s="1112"/>
      <c r="BJ142" s="1112"/>
      <c r="BK142" s="1113"/>
      <c r="BL142" s="1113"/>
      <c r="BM142" s="1113"/>
      <c r="BN142" s="1113"/>
      <c r="BO142" s="1113"/>
      <c r="BP142" s="1112"/>
      <c r="BQ142" s="1112"/>
      <c r="BR142" s="1139"/>
      <c r="BS142" s="1139"/>
      <c r="BT142" s="1113"/>
      <c r="BU142" s="1113"/>
      <c r="BV142" s="1113"/>
      <c r="BW142" s="1112"/>
      <c r="BX142" s="528"/>
      <c r="BY142" s="528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8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8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8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1071"/>
      <c r="GU142" s="1071"/>
      <c r="GV142" s="1071"/>
      <c r="GW142" s="1071"/>
      <c r="GX142" s="1071"/>
      <c r="GY142" s="1071"/>
      <c r="GZ142" s="1071"/>
      <c r="HA142" s="1071"/>
      <c r="HB142" s="1071"/>
      <c r="HC142" s="1071"/>
      <c r="HD142" s="1071"/>
      <c r="HE142" s="1071"/>
      <c r="HF142" s="1071"/>
      <c r="HG142" s="1071"/>
      <c r="HH142" s="1071"/>
      <c r="HI142" s="1071"/>
      <c r="HJ142" s="1071"/>
      <c r="HK142" s="1071"/>
      <c r="HL142" s="1071"/>
      <c r="HM142" s="1071"/>
      <c r="HN142" s="1071"/>
      <c r="HO142" s="1071"/>
      <c r="HP142" s="1071"/>
      <c r="HQ142" s="1071"/>
      <c r="HR142" s="1071"/>
      <c r="HS142" s="1071"/>
      <c r="HT142" s="1071"/>
      <c r="HU142" s="1071"/>
      <c r="HV142" s="1071"/>
      <c r="HW142" s="1071"/>
      <c r="HX142" s="1072"/>
      <c r="HY142" s="1068"/>
      <c r="HZ142" s="981"/>
      <c r="IA142" s="981"/>
      <c r="IB142" s="981"/>
      <c r="IC142" s="981"/>
      <c r="ID142" s="981"/>
      <c r="IE142" s="1069"/>
    </row>
    <row r="143" ht="24.0" customHeight="1" outlineLevel="1">
      <c r="A143" s="946"/>
      <c r="B143" s="947"/>
      <c r="C143" s="947"/>
      <c r="D143" s="947"/>
      <c r="E143" s="947"/>
      <c r="F143" s="947"/>
      <c r="G143" s="947"/>
      <c r="H143" s="947"/>
      <c r="I143" s="947"/>
      <c r="J143" s="947"/>
      <c r="K143" s="947"/>
      <c r="L143" s="947"/>
      <c r="M143" s="947"/>
      <c r="N143" s="947"/>
      <c r="O143" s="947"/>
      <c r="P143" s="947"/>
      <c r="Q143" s="947"/>
      <c r="R143" s="947"/>
      <c r="S143" s="947"/>
      <c r="T143" s="947"/>
      <c r="U143" s="948"/>
      <c r="V143" s="981"/>
      <c r="W143" s="981"/>
      <c r="X143" s="956"/>
      <c r="Y143" s="956"/>
      <c r="Z143" s="956"/>
      <c r="AA143" s="990"/>
      <c r="AB143" s="1001" t="s">
        <v>240</v>
      </c>
      <c r="AC143" s="1001" t="s">
        <v>240</v>
      </c>
      <c r="AD143" s="1002" t="s">
        <v>240</v>
      </c>
      <c r="AE143" s="1023"/>
      <c r="AF143" s="1024" t="s">
        <v>3183</v>
      </c>
      <c r="AG143" s="950">
        <v>6300000.0</v>
      </c>
      <c r="AH143" s="950"/>
      <c r="AI143" s="957"/>
      <c r="AJ143" s="957">
        <f t="shared" ref="AJ143:AJ145" si="1">AG143-AI143</f>
        <v>6300000</v>
      </c>
      <c r="AK143" s="958"/>
      <c r="AL143" s="1140" t="s">
        <v>3184</v>
      </c>
      <c r="AM143" s="1140"/>
      <c r="AN143" s="1141" t="s">
        <v>3185</v>
      </c>
      <c r="AO143" s="1141"/>
      <c r="AP143" s="1142" t="s">
        <v>3149</v>
      </c>
      <c r="AQ143" s="1142" t="s">
        <v>3150</v>
      </c>
      <c r="AR143" s="1111"/>
      <c r="AS143" s="1112"/>
      <c r="AT143" s="1113"/>
      <c r="AU143" s="1112"/>
      <c r="AV143" s="1112"/>
      <c r="AW143" s="1113"/>
      <c r="AX143" s="1113"/>
      <c r="AY143" s="1113"/>
      <c r="AZ143" s="1113"/>
      <c r="BA143" s="1113"/>
      <c r="BB143" s="1113"/>
      <c r="BC143" s="1113"/>
      <c r="BD143" s="1113"/>
      <c r="BE143" s="1113"/>
      <c r="BF143" s="1113"/>
      <c r="BG143" s="1113"/>
      <c r="BH143" s="1113"/>
      <c r="BI143" s="1112"/>
      <c r="BJ143" s="1112"/>
      <c r="BK143" s="1113"/>
      <c r="BL143" s="1113"/>
      <c r="BM143" s="1113"/>
      <c r="BN143" s="1113"/>
      <c r="BO143" s="1113"/>
      <c r="BP143" s="1112"/>
      <c r="BQ143" s="1112"/>
      <c r="BR143" s="1113"/>
      <c r="BS143" s="1113"/>
      <c r="BT143" s="1113"/>
      <c r="BU143" s="1113"/>
      <c r="BV143" s="1113"/>
      <c r="BW143" s="1112"/>
      <c r="BX143" s="528"/>
      <c r="BY143" s="528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8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8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8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1071"/>
      <c r="GU143" s="1071"/>
      <c r="GV143" s="1071"/>
      <c r="GW143" s="1071"/>
      <c r="GX143" s="1071"/>
      <c r="GY143" s="1071"/>
      <c r="GZ143" s="1071"/>
      <c r="HA143" s="1071"/>
      <c r="HB143" s="1071"/>
      <c r="HC143" s="1071"/>
      <c r="HD143" s="1071"/>
      <c r="HE143" s="1071"/>
      <c r="HF143" s="1071"/>
      <c r="HG143" s="1071"/>
      <c r="HH143" s="1071"/>
      <c r="HI143" s="1071"/>
      <c r="HJ143" s="1071"/>
      <c r="HK143" s="1071"/>
      <c r="HL143" s="1071"/>
      <c r="HM143" s="1071"/>
      <c r="HN143" s="1071"/>
      <c r="HO143" s="1071"/>
      <c r="HP143" s="1071"/>
      <c r="HQ143" s="1071"/>
      <c r="HR143" s="1071"/>
      <c r="HS143" s="1071"/>
      <c r="HT143" s="1071"/>
      <c r="HU143" s="1071"/>
      <c r="HV143" s="1071"/>
      <c r="HW143" s="1071"/>
      <c r="HX143" s="1072"/>
      <c r="HY143" s="1068"/>
      <c r="HZ143" s="981"/>
      <c r="IA143" s="981"/>
      <c r="IB143" s="981"/>
      <c r="IC143" s="981"/>
      <c r="ID143" s="981"/>
      <c r="IE143" s="1069"/>
    </row>
    <row r="144" ht="24.0" customHeight="1" outlineLevel="1">
      <c r="A144" s="1003"/>
      <c r="B144" s="1004"/>
      <c r="C144" s="1004"/>
      <c r="D144" s="1004"/>
      <c r="E144" s="1004"/>
      <c r="F144" s="1004"/>
      <c r="G144" s="1004"/>
      <c r="H144" s="1004"/>
      <c r="I144" s="1004"/>
      <c r="J144" s="1004"/>
      <c r="K144" s="1004"/>
      <c r="L144" s="1004"/>
      <c r="M144" s="1004"/>
      <c r="N144" s="1004"/>
      <c r="O144" s="1004"/>
      <c r="P144" s="1004"/>
      <c r="Q144" s="1004"/>
      <c r="R144" s="1004"/>
      <c r="S144" s="1004"/>
      <c r="T144" s="1004"/>
      <c r="U144" s="1005"/>
      <c r="V144" s="1096"/>
      <c r="W144" s="1096"/>
      <c r="X144" s="1007"/>
      <c r="Y144" s="1007"/>
      <c r="Z144" s="1007"/>
      <c r="AA144" s="1008"/>
      <c r="AB144" s="1009" t="s">
        <v>240</v>
      </c>
      <c r="AC144" s="1009" t="s">
        <v>240</v>
      </c>
      <c r="AD144" s="1010" t="s">
        <v>240</v>
      </c>
      <c r="AE144" s="1143"/>
      <c r="AF144" s="1040" t="s">
        <v>3186</v>
      </c>
      <c r="AG144" s="1012">
        <v>3280000.0</v>
      </c>
      <c r="AH144" s="1012"/>
      <c r="AI144" s="1013"/>
      <c r="AJ144" s="1013">
        <f t="shared" si="1"/>
        <v>3280000</v>
      </c>
      <c r="AK144" s="1014"/>
      <c r="AL144" s="1144" t="s">
        <v>3187</v>
      </c>
      <c r="AM144" s="1144"/>
      <c r="AN144" s="1141" t="s">
        <v>3188</v>
      </c>
      <c r="AO144" s="1141"/>
      <c r="AP144" s="1142" t="s">
        <v>3149</v>
      </c>
      <c r="AQ144" s="1142" t="s">
        <v>3150</v>
      </c>
      <c r="AR144" s="1111"/>
      <c r="AS144" s="1112"/>
      <c r="AT144" s="1113"/>
      <c r="AU144" s="1112"/>
      <c r="AV144" s="1112"/>
      <c r="AW144" s="1113"/>
      <c r="AX144" s="1113"/>
      <c r="AY144" s="1113"/>
      <c r="AZ144" s="1113"/>
      <c r="BA144" s="1113"/>
      <c r="BB144" s="1113"/>
      <c r="BC144" s="1113"/>
      <c r="BD144" s="1113"/>
      <c r="BE144" s="1113"/>
      <c r="BF144" s="1113"/>
      <c r="BG144" s="1113"/>
      <c r="BH144" s="1113"/>
      <c r="BI144" s="1112"/>
      <c r="BJ144" s="1112"/>
      <c r="BK144" s="1113"/>
      <c r="BL144" s="1113"/>
      <c r="BM144" s="1113"/>
      <c r="BN144" s="1113"/>
      <c r="BO144" s="1113"/>
      <c r="BP144" s="1112"/>
      <c r="BQ144" s="1112"/>
      <c r="BR144" s="1113"/>
      <c r="BS144" s="1113"/>
      <c r="BT144" s="1113"/>
      <c r="BU144" s="1113"/>
      <c r="BV144" s="1113"/>
      <c r="BW144" s="1112"/>
      <c r="BX144" s="528"/>
      <c r="BY144" s="528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8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8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8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1071"/>
      <c r="GU144" s="1071"/>
      <c r="GV144" s="1071"/>
      <c r="GW144" s="1071"/>
      <c r="GX144" s="1071"/>
      <c r="GY144" s="1071"/>
      <c r="GZ144" s="1071"/>
      <c r="HA144" s="1071"/>
      <c r="HB144" s="1071"/>
      <c r="HC144" s="1071"/>
      <c r="HD144" s="1071"/>
      <c r="HE144" s="1071"/>
      <c r="HF144" s="1071"/>
      <c r="HG144" s="1071"/>
      <c r="HH144" s="1071"/>
      <c r="HI144" s="1071"/>
      <c r="HJ144" s="1071"/>
      <c r="HK144" s="1071"/>
      <c r="HL144" s="1071"/>
      <c r="HM144" s="1071"/>
      <c r="HN144" s="1071"/>
      <c r="HO144" s="1071"/>
      <c r="HP144" s="1071"/>
      <c r="HQ144" s="1071"/>
      <c r="HR144" s="1071"/>
      <c r="HS144" s="1071"/>
      <c r="HT144" s="1071"/>
      <c r="HU144" s="1071"/>
      <c r="HV144" s="1071"/>
      <c r="HW144" s="1071"/>
      <c r="HX144" s="1094"/>
      <c r="HY144" s="1095"/>
      <c r="HZ144" s="1096"/>
      <c r="IA144" s="1096"/>
      <c r="IB144" s="1096"/>
      <c r="IC144" s="1096"/>
      <c r="ID144" s="1096"/>
      <c r="IE144" s="1097"/>
    </row>
    <row r="145" ht="24.0" customHeight="1">
      <c r="A145" s="916">
        <f>A158+1</f>
        <v>10</v>
      </c>
      <c r="B145" s="1145" t="s">
        <v>45</v>
      </c>
      <c r="C145" s="1145" t="s">
        <v>3189</v>
      </c>
      <c r="D145" s="494" t="str">
        <f t="array" ref="D145">INDEX('코드분류표(보조)'!$G$5:$G$72,MATCH(E145,'코드분류표(보조)'!$F$5:$F$72,0))</f>
        <v>CB-212</v>
      </c>
      <c r="E145" s="494" t="s">
        <v>2600</v>
      </c>
      <c r="F145" s="494" t="s">
        <v>3190</v>
      </c>
      <c r="G145" s="494" t="s">
        <v>3191</v>
      </c>
      <c r="H145" s="494" t="s">
        <v>3192</v>
      </c>
      <c r="I145" s="920">
        <v>16459.76</v>
      </c>
      <c r="J145" s="921">
        <f>I145/3.3058</f>
        <v>4979.054994</v>
      </c>
      <c r="K145" s="922" t="s">
        <v>3034</v>
      </c>
      <c r="L145" s="922" t="s">
        <v>3035</v>
      </c>
      <c r="M145" s="922" t="s">
        <v>3193</v>
      </c>
      <c r="N145" s="922" t="s">
        <v>3194</v>
      </c>
      <c r="O145" s="922" t="s">
        <v>3195</v>
      </c>
      <c r="P145" s="922" t="s">
        <v>3196</v>
      </c>
      <c r="Q145" s="922"/>
      <c r="R145" s="493">
        <v>0.8</v>
      </c>
      <c r="S145" s="493">
        <v>0.8</v>
      </c>
      <c r="T145" s="493">
        <v>0.9</v>
      </c>
      <c r="U145" s="924"/>
      <c r="V145" s="493" t="s">
        <v>3197</v>
      </c>
      <c r="W145" s="925" t="s">
        <v>3198</v>
      </c>
      <c r="X145" s="926">
        <f>ROUND(X148*60%,0)</f>
        <v>46670375</v>
      </c>
      <c r="Y145" s="926"/>
      <c r="Z145" s="926"/>
      <c r="AA145" s="927"/>
      <c r="AB145" s="928"/>
      <c r="AC145" s="928"/>
      <c r="AD145" s="929"/>
      <c r="AE145" s="1018"/>
      <c r="AF145" s="1019" t="s">
        <v>3199</v>
      </c>
      <c r="AG145" s="932">
        <f>SUM(AG149:AG155)</f>
        <v>19690000</v>
      </c>
      <c r="AH145" s="932"/>
      <c r="AI145" s="932">
        <f>SUM(AI149:AI155)</f>
        <v>0</v>
      </c>
      <c r="AJ145" s="933">
        <f t="shared" si="1"/>
        <v>19690000</v>
      </c>
      <c r="AK145" s="934"/>
      <c r="AL145" s="1098" t="s">
        <v>3200</v>
      </c>
      <c r="AM145" s="1098" t="s">
        <v>3201</v>
      </c>
      <c r="AN145" s="936"/>
      <c r="AO145" s="936"/>
      <c r="AP145" s="1031"/>
      <c r="AQ145" s="985"/>
      <c r="AR145" s="1111"/>
      <c r="AS145" s="1112"/>
      <c r="AT145" s="1113"/>
      <c r="AU145" s="1112"/>
      <c r="AV145" s="1112"/>
      <c r="AW145" s="1113"/>
      <c r="AX145" s="1113"/>
      <c r="AY145" s="1113"/>
      <c r="AZ145" s="1113"/>
      <c r="BA145" s="1113"/>
      <c r="BB145" s="1113"/>
      <c r="BC145" s="1113"/>
      <c r="BD145" s="1113"/>
      <c r="BE145" s="1113"/>
      <c r="BF145" s="1113"/>
      <c r="BG145" s="1113"/>
      <c r="BH145" s="1113"/>
      <c r="BI145" s="1112"/>
      <c r="BJ145" s="1112"/>
      <c r="BK145" s="1113"/>
      <c r="BL145" s="1113"/>
      <c r="BM145" s="1113"/>
      <c r="BN145" s="1113"/>
      <c r="BO145" s="1113"/>
      <c r="BP145" s="1112"/>
      <c r="BQ145" s="1112"/>
      <c r="BR145" s="1113"/>
      <c r="BS145" s="1113"/>
      <c r="BT145" s="1113"/>
      <c r="BU145" s="1113"/>
      <c r="BV145" s="1113"/>
      <c r="BW145" s="1112"/>
      <c r="BX145" s="528"/>
      <c r="BY145" s="528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8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8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8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  <c r="GB145" s="520"/>
      <c r="GC145" s="520"/>
      <c r="GD145" s="520"/>
      <c r="GE145" s="520"/>
      <c r="GF145" s="520"/>
      <c r="GG145" s="520"/>
      <c r="GH145" s="520"/>
      <c r="GI145" s="520"/>
      <c r="GJ145" s="520"/>
      <c r="GK145" s="520"/>
      <c r="GL145" s="520"/>
      <c r="GM145" s="520"/>
      <c r="GN145" s="520"/>
      <c r="GO145" s="520"/>
      <c r="GP145" s="520"/>
      <c r="GQ145" s="520"/>
      <c r="GR145" s="520"/>
      <c r="GS145" s="520"/>
      <c r="GT145" s="1071"/>
      <c r="GU145" s="1071"/>
      <c r="GV145" s="1071"/>
      <c r="GW145" s="1071"/>
      <c r="GX145" s="1071"/>
      <c r="GY145" s="1071"/>
      <c r="GZ145" s="1071"/>
      <c r="HA145" s="1071"/>
      <c r="HB145" s="1071"/>
      <c r="HC145" s="1071"/>
      <c r="HD145" s="1071"/>
      <c r="HE145" s="1071"/>
      <c r="HF145" s="1071"/>
      <c r="HG145" s="1071"/>
      <c r="HH145" s="1071"/>
      <c r="HI145" s="1071"/>
      <c r="HJ145" s="1071"/>
      <c r="HK145" s="1071"/>
      <c r="HL145" s="1071"/>
      <c r="HM145" s="1071"/>
      <c r="HN145" s="1071"/>
      <c r="HO145" s="1071"/>
      <c r="HP145" s="1071"/>
      <c r="HQ145" s="1071"/>
      <c r="HR145" s="1071"/>
      <c r="HS145" s="1071"/>
      <c r="HT145" s="1071"/>
      <c r="HU145" s="1071"/>
      <c r="HV145" s="1071"/>
      <c r="HW145" s="1071"/>
      <c r="HX145" s="1099"/>
      <c r="HY145" s="1100"/>
      <c r="HZ145" s="1101"/>
      <c r="IA145" s="1101"/>
      <c r="IB145" s="1101"/>
      <c r="IC145" s="1101"/>
      <c r="ID145" s="1101"/>
      <c r="IE145" s="1102"/>
    </row>
    <row r="146" ht="24.0" customHeight="1" outlineLevel="1">
      <c r="A146" s="946"/>
      <c r="B146" s="947"/>
      <c r="C146" s="947"/>
      <c r="D146" s="947"/>
      <c r="E146" s="947"/>
      <c r="F146" s="947"/>
      <c r="G146" s="947"/>
      <c r="H146" s="947"/>
      <c r="I146" s="947"/>
      <c r="J146" s="947"/>
      <c r="K146" s="947"/>
      <c r="L146" s="947"/>
      <c r="M146" s="947"/>
      <c r="N146" s="947"/>
      <c r="O146" s="947"/>
      <c r="P146" s="947"/>
      <c r="Q146" s="947"/>
      <c r="R146" s="947"/>
      <c r="S146" s="947"/>
      <c r="T146" s="947"/>
      <c r="U146" s="948"/>
      <c r="V146" s="947"/>
      <c r="W146" s="949" t="s">
        <v>3202</v>
      </c>
      <c r="X146" s="950">
        <f>ROUND(X148*20%,0)</f>
        <v>15556792</v>
      </c>
      <c r="Y146" s="950"/>
      <c r="Z146" s="950"/>
      <c r="AA146" s="951"/>
      <c r="AB146" s="952"/>
      <c r="AC146" s="952"/>
      <c r="AD146" s="953"/>
      <c r="AE146" s="1023"/>
      <c r="AF146" s="1045"/>
      <c r="AG146" s="956"/>
      <c r="AH146" s="956"/>
      <c r="AI146" s="956"/>
      <c r="AJ146" s="957"/>
      <c r="AK146" s="958"/>
      <c r="AL146" s="1103" t="s">
        <v>3203</v>
      </c>
      <c r="AM146" s="1103" t="s">
        <v>3204</v>
      </c>
      <c r="AN146" s="712"/>
      <c r="AO146" s="712"/>
      <c r="AP146" s="712"/>
      <c r="AQ146" s="712"/>
      <c r="AR146" s="1111"/>
      <c r="AS146" s="1112"/>
      <c r="AT146" s="1113"/>
      <c r="AU146" s="1112"/>
      <c r="AV146" s="1112"/>
      <c r="AW146" s="1113"/>
      <c r="AX146" s="1113"/>
      <c r="AY146" s="1113"/>
      <c r="AZ146" s="1113"/>
      <c r="BA146" s="1113"/>
      <c r="BB146" s="1113"/>
      <c r="BC146" s="1113"/>
      <c r="BD146" s="1113"/>
      <c r="BE146" s="1113"/>
      <c r="BF146" s="1113"/>
      <c r="BG146" s="1113"/>
      <c r="BH146" s="1113"/>
      <c r="BI146" s="1112"/>
      <c r="BJ146" s="1112"/>
      <c r="BK146" s="1113"/>
      <c r="BL146" s="1113"/>
      <c r="BM146" s="1113"/>
      <c r="BN146" s="1113"/>
      <c r="BO146" s="1113"/>
      <c r="BP146" s="1112"/>
      <c r="BQ146" s="1112"/>
      <c r="BR146" s="1113"/>
      <c r="BS146" s="1113"/>
      <c r="BT146" s="1113"/>
      <c r="BU146" s="1113"/>
      <c r="BV146" s="1113"/>
      <c r="BW146" s="1112"/>
      <c r="BX146" s="528"/>
      <c r="BY146" s="528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8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8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8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  <c r="GB146" s="520"/>
      <c r="GC146" s="520"/>
      <c r="GD146" s="520"/>
      <c r="GE146" s="520"/>
      <c r="GF146" s="520"/>
      <c r="GG146" s="520"/>
      <c r="GH146" s="520"/>
      <c r="GI146" s="520"/>
      <c r="GJ146" s="520"/>
      <c r="GK146" s="520"/>
      <c r="GL146" s="520"/>
      <c r="GM146" s="520"/>
      <c r="GN146" s="520"/>
      <c r="GO146" s="520"/>
      <c r="GP146" s="520"/>
      <c r="GQ146" s="520"/>
      <c r="GR146" s="520"/>
      <c r="GS146" s="520"/>
      <c r="GT146" s="1071"/>
      <c r="GU146" s="1071"/>
      <c r="GV146" s="1071"/>
      <c r="GW146" s="1071"/>
      <c r="GX146" s="1071"/>
      <c r="GY146" s="1071"/>
      <c r="GZ146" s="1071"/>
      <c r="HA146" s="1071"/>
      <c r="HB146" s="1071"/>
      <c r="HC146" s="1071"/>
      <c r="HD146" s="1071"/>
      <c r="HE146" s="1071"/>
      <c r="HF146" s="1071"/>
      <c r="HG146" s="1071"/>
      <c r="HH146" s="1071"/>
      <c r="HI146" s="1071"/>
      <c r="HJ146" s="1071"/>
      <c r="HK146" s="1071"/>
      <c r="HL146" s="1071"/>
      <c r="HM146" s="1071"/>
      <c r="HN146" s="1071"/>
      <c r="HO146" s="1071"/>
      <c r="HP146" s="1071"/>
      <c r="HQ146" s="1071"/>
      <c r="HR146" s="1071"/>
      <c r="HS146" s="1071"/>
      <c r="HT146" s="1071"/>
      <c r="HU146" s="1071"/>
      <c r="HV146" s="1071"/>
      <c r="HW146" s="1071"/>
      <c r="HX146" s="1072"/>
      <c r="HY146" s="1068"/>
      <c r="HZ146" s="981"/>
      <c r="IA146" s="981"/>
      <c r="IB146" s="981"/>
      <c r="IC146" s="981"/>
      <c r="ID146" s="981"/>
      <c r="IE146" s="1069"/>
    </row>
    <row r="147" ht="24.0" customHeight="1" outlineLevel="1">
      <c r="A147" s="946"/>
      <c r="B147" s="947"/>
      <c r="C147" s="947"/>
      <c r="D147" s="947"/>
      <c r="E147" s="947"/>
      <c r="F147" s="947"/>
      <c r="G147" s="947"/>
      <c r="H147" s="947"/>
      <c r="I147" s="947"/>
      <c r="J147" s="947"/>
      <c r="K147" s="947"/>
      <c r="L147" s="947"/>
      <c r="M147" s="947"/>
      <c r="N147" s="947"/>
      <c r="O147" s="947"/>
      <c r="P147" s="947"/>
      <c r="Q147" s="947"/>
      <c r="R147" s="947"/>
      <c r="S147" s="947"/>
      <c r="T147" s="947"/>
      <c r="U147" s="948"/>
      <c r="V147" s="947"/>
      <c r="W147" s="949" t="s">
        <v>3205</v>
      </c>
      <c r="X147" s="950">
        <f>ROUND(X148*20%,0)</f>
        <v>15556792</v>
      </c>
      <c r="Y147" s="950"/>
      <c r="Z147" s="950"/>
      <c r="AA147" s="951"/>
      <c r="AB147" s="952"/>
      <c r="AC147" s="952"/>
      <c r="AD147" s="953"/>
      <c r="AE147" s="1023"/>
      <c r="AF147" s="1024"/>
      <c r="AG147" s="950"/>
      <c r="AH147" s="950"/>
      <c r="AI147" s="957"/>
      <c r="AJ147" s="957"/>
      <c r="AK147" s="958"/>
      <c r="AL147" s="935" t="s">
        <v>3206</v>
      </c>
      <c r="AM147" s="935" t="s">
        <v>3207</v>
      </c>
      <c r="AN147" s="1110" t="s">
        <v>3208</v>
      </c>
      <c r="AO147" s="1110"/>
      <c r="AP147" s="937" t="s">
        <v>2652</v>
      </c>
      <c r="AQ147" s="1036" t="s">
        <v>2887</v>
      </c>
      <c r="AR147" s="1111"/>
      <c r="AS147" s="1112"/>
      <c r="AT147" s="1114"/>
      <c r="AU147" s="1112"/>
      <c r="AV147" s="1112"/>
      <c r="AW147" s="1113"/>
      <c r="AX147" s="1113"/>
      <c r="AY147" s="1113"/>
      <c r="AZ147" s="1113"/>
      <c r="BA147" s="1113"/>
      <c r="BB147" s="1113"/>
      <c r="BC147" s="1113"/>
      <c r="BD147" s="1113"/>
      <c r="BE147" s="1113"/>
      <c r="BF147" s="1113"/>
      <c r="BG147" s="1113"/>
      <c r="BH147" s="1113"/>
      <c r="BI147" s="1112"/>
      <c r="BJ147" s="1112"/>
      <c r="BK147" s="1113"/>
      <c r="BL147" s="1113"/>
      <c r="BM147" s="1113"/>
      <c r="BN147" s="1113"/>
      <c r="BO147" s="1113"/>
      <c r="BP147" s="1112"/>
      <c r="BQ147" s="1112"/>
      <c r="BR147" s="1113"/>
      <c r="BS147" s="1113"/>
      <c r="BT147" s="1113"/>
      <c r="BU147" s="1113"/>
      <c r="BV147" s="1113"/>
      <c r="BW147" s="1112"/>
      <c r="BX147" s="528"/>
      <c r="BY147" s="528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8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1074"/>
      <c r="DZ147" s="1074"/>
      <c r="EA147" s="1074"/>
      <c r="EB147" s="1074"/>
      <c r="EC147" s="1074"/>
      <c r="ED147" s="520"/>
      <c r="EE147" s="520"/>
      <c r="EF147" s="520"/>
      <c r="EG147" s="520"/>
      <c r="EH147" s="528"/>
      <c r="EI147" s="520"/>
      <c r="EJ147" s="520"/>
      <c r="EK147" s="1074"/>
      <c r="EL147" s="520"/>
      <c r="EM147" s="520"/>
      <c r="EN147" s="1074"/>
      <c r="EO147" s="1074"/>
      <c r="EP147" s="520"/>
      <c r="EQ147" s="520"/>
      <c r="ER147" s="520"/>
      <c r="ES147" s="520"/>
      <c r="ET147" s="520"/>
      <c r="EU147" s="1074"/>
      <c r="EV147" s="1074"/>
      <c r="EW147" s="520"/>
      <c r="EX147" s="520"/>
      <c r="EY147" s="520"/>
      <c r="EZ147" s="520"/>
      <c r="FA147" s="520"/>
      <c r="FB147" s="1074"/>
      <c r="FC147" s="520"/>
      <c r="FD147" s="520"/>
      <c r="FE147" s="520"/>
      <c r="FF147" s="520"/>
      <c r="FG147" s="520"/>
      <c r="FH147" s="520"/>
      <c r="FI147" s="1074"/>
      <c r="FJ147" s="1074"/>
      <c r="FK147" s="520"/>
      <c r="FL147" s="520"/>
      <c r="FM147" s="528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  <c r="GB147" s="520"/>
      <c r="GC147" s="520"/>
      <c r="GD147" s="520"/>
      <c r="GE147" s="520"/>
      <c r="GF147" s="520"/>
      <c r="GG147" s="520"/>
      <c r="GH147" s="520"/>
      <c r="GI147" s="520"/>
      <c r="GJ147" s="520"/>
      <c r="GK147" s="520"/>
      <c r="GL147" s="520"/>
      <c r="GM147" s="520"/>
      <c r="GN147" s="520"/>
      <c r="GO147" s="520"/>
      <c r="GP147" s="520"/>
      <c r="GQ147" s="520"/>
      <c r="GR147" s="520"/>
      <c r="GS147" s="520"/>
      <c r="GT147" s="1071"/>
      <c r="GU147" s="1071"/>
      <c r="GV147" s="1071"/>
      <c r="GW147" s="1071"/>
      <c r="GX147" s="1071"/>
      <c r="GY147" s="1071"/>
      <c r="GZ147" s="1071"/>
      <c r="HA147" s="1071"/>
      <c r="HB147" s="1071"/>
      <c r="HC147" s="1071"/>
      <c r="HD147" s="1071"/>
      <c r="HE147" s="1071"/>
      <c r="HF147" s="1071"/>
      <c r="HG147" s="1071"/>
      <c r="HH147" s="1075"/>
      <c r="HI147" s="1071"/>
      <c r="HJ147" s="1071"/>
      <c r="HK147" s="1071"/>
      <c r="HL147" s="1071"/>
      <c r="HM147" s="1071"/>
      <c r="HN147" s="1071"/>
      <c r="HO147" s="1071"/>
      <c r="HP147" s="1071"/>
      <c r="HQ147" s="1071"/>
      <c r="HR147" s="1071"/>
      <c r="HS147" s="1071"/>
      <c r="HT147" s="1071"/>
      <c r="HU147" s="1071"/>
      <c r="HV147" s="1071"/>
      <c r="HW147" s="1071"/>
      <c r="HX147" s="1072"/>
      <c r="HY147" s="1068"/>
      <c r="HZ147" s="981"/>
      <c r="IA147" s="981"/>
      <c r="IB147" s="981"/>
      <c r="IC147" s="981"/>
      <c r="ID147" s="981"/>
      <c r="IE147" s="1069"/>
    </row>
    <row r="148" ht="24.0" customHeight="1" outlineLevel="1">
      <c r="A148" s="946"/>
      <c r="B148" s="947"/>
      <c r="C148" s="947"/>
      <c r="D148" s="947"/>
      <c r="E148" s="947"/>
      <c r="F148" s="947"/>
      <c r="G148" s="947"/>
      <c r="H148" s="947"/>
      <c r="I148" s="947"/>
      <c r="J148" s="947"/>
      <c r="K148" s="947"/>
      <c r="L148" s="947"/>
      <c r="M148" s="947"/>
      <c r="N148" s="947"/>
      <c r="O148" s="947"/>
      <c r="P148" s="947"/>
      <c r="Q148" s="947"/>
      <c r="R148" s="947"/>
      <c r="S148" s="947"/>
      <c r="T148" s="947"/>
      <c r="U148" s="948"/>
      <c r="V148" s="947"/>
      <c r="W148" s="955" t="s">
        <v>3209</v>
      </c>
      <c r="X148" s="956">
        <v>7.7783959E7</v>
      </c>
      <c r="Y148" s="950"/>
      <c r="Z148" s="950"/>
      <c r="AA148" s="951"/>
      <c r="AB148" s="952"/>
      <c r="AC148" s="952"/>
      <c r="AD148" s="953"/>
      <c r="AE148" s="1023"/>
      <c r="AF148" s="1024"/>
      <c r="AG148" s="950"/>
      <c r="AH148" s="950"/>
      <c r="AI148" s="957"/>
      <c r="AJ148" s="957"/>
      <c r="AK148" s="958"/>
      <c r="AL148" s="959" t="s">
        <v>3210</v>
      </c>
      <c r="AM148" s="959" t="s">
        <v>3211</v>
      </c>
      <c r="AN148" s="712"/>
      <c r="AO148" s="712"/>
      <c r="AP148" s="712"/>
      <c r="AQ148" s="712"/>
      <c r="AR148" s="1111"/>
      <c r="AS148" s="1112"/>
      <c r="AT148" s="1114"/>
      <c r="AU148" s="1112"/>
      <c r="AV148" s="1112"/>
      <c r="AW148" s="1113"/>
      <c r="AX148" s="1113"/>
      <c r="AY148" s="1113"/>
      <c r="AZ148" s="1113"/>
      <c r="BA148" s="1113"/>
      <c r="BB148" s="1113"/>
      <c r="BC148" s="1113"/>
      <c r="BD148" s="1113"/>
      <c r="BE148" s="1113"/>
      <c r="BF148" s="1113"/>
      <c r="BG148" s="1113"/>
      <c r="BH148" s="1113"/>
      <c r="BI148" s="1112"/>
      <c r="BJ148" s="1112"/>
      <c r="BK148" s="1113"/>
      <c r="BL148" s="1113"/>
      <c r="BM148" s="1113"/>
      <c r="BN148" s="1113"/>
      <c r="BO148" s="1113"/>
      <c r="BP148" s="1112"/>
      <c r="BQ148" s="1112"/>
      <c r="BR148" s="1113"/>
      <c r="BS148" s="1113"/>
      <c r="BT148" s="1113"/>
      <c r="BU148" s="1113"/>
      <c r="BV148" s="1113"/>
      <c r="BW148" s="1112"/>
      <c r="BX148" s="528"/>
      <c r="BY148" s="528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8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1076"/>
      <c r="DZ148" s="1076"/>
      <c r="EA148" s="1076"/>
      <c r="EB148" s="1076"/>
      <c r="EC148" s="1076"/>
      <c r="ED148" s="520"/>
      <c r="EE148" s="520"/>
      <c r="EF148" s="520"/>
      <c r="EG148" s="520"/>
      <c r="EH148" s="528"/>
      <c r="EI148" s="520"/>
      <c r="EJ148" s="520"/>
      <c r="EK148" s="1076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8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  <c r="GB148" s="520"/>
      <c r="GC148" s="520"/>
      <c r="GD148" s="520"/>
      <c r="GE148" s="520"/>
      <c r="GF148" s="520"/>
      <c r="GG148" s="520"/>
      <c r="GH148" s="520"/>
      <c r="GI148" s="520"/>
      <c r="GJ148" s="520"/>
      <c r="GK148" s="520"/>
      <c r="GL148" s="520"/>
      <c r="GM148" s="520"/>
      <c r="GN148" s="520"/>
      <c r="GO148" s="520"/>
      <c r="GP148" s="520"/>
      <c r="GQ148" s="520"/>
      <c r="GR148" s="520"/>
      <c r="GS148" s="520"/>
      <c r="GT148" s="1071"/>
      <c r="GU148" s="1071"/>
      <c r="GV148" s="1071"/>
      <c r="GW148" s="1071"/>
      <c r="GX148" s="1071"/>
      <c r="GY148" s="1071"/>
      <c r="GZ148" s="1071"/>
      <c r="HA148" s="1071"/>
      <c r="HB148" s="1071"/>
      <c r="HC148" s="1071"/>
      <c r="HD148" s="1071"/>
      <c r="HE148" s="1071"/>
      <c r="HF148" s="1071"/>
      <c r="HG148" s="1071"/>
      <c r="HH148" s="1071"/>
      <c r="HI148" s="1071"/>
      <c r="HJ148" s="1071"/>
      <c r="HK148" s="1071"/>
      <c r="HL148" s="1071"/>
      <c r="HM148" s="1071"/>
      <c r="HN148" s="1071"/>
      <c r="HO148" s="1071"/>
      <c r="HP148" s="1071"/>
      <c r="HQ148" s="1071"/>
      <c r="HR148" s="1071"/>
      <c r="HS148" s="1071"/>
      <c r="HT148" s="1071"/>
      <c r="HU148" s="1071"/>
      <c r="HV148" s="1071"/>
      <c r="HW148" s="1071"/>
      <c r="HX148" s="1072"/>
      <c r="HY148" s="1068"/>
      <c r="HZ148" s="981"/>
      <c r="IA148" s="981"/>
      <c r="IB148" s="981"/>
      <c r="IC148" s="981"/>
      <c r="ID148" s="981"/>
      <c r="IE148" s="1069"/>
    </row>
    <row r="149" ht="24.0" customHeight="1" outlineLevel="1">
      <c r="A149" s="946"/>
      <c r="B149" s="947"/>
      <c r="C149" s="947"/>
      <c r="D149" s="947"/>
      <c r="E149" s="947"/>
      <c r="F149" s="947"/>
      <c r="G149" s="947"/>
      <c r="H149" s="947"/>
      <c r="I149" s="947"/>
      <c r="J149" s="947"/>
      <c r="K149" s="947"/>
      <c r="L149" s="947"/>
      <c r="M149" s="947"/>
      <c r="N149" s="947"/>
      <c r="O149" s="947"/>
      <c r="P149" s="947"/>
      <c r="Q149" s="947"/>
      <c r="R149" s="947"/>
      <c r="S149" s="947"/>
      <c r="T149" s="947"/>
      <c r="U149" s="948"/>
      <c r="V149" s="972"/>
      <c r="W149" s="955" t="s">
        <v>3212</v>
      </c>
      <c r="X149" s="956">
        <f>X148-AG145</f>
        <v>58093959</v>
      </c>
      <c r="Y149" s="950"/>
      <c r="Z149" s="950"/>
      <c r="AA149" s="951"/>
      <c r="AB149" s="952"/>
      <c r="AC149" s="952"/>
      <c r="AD149" s="953"/>
      <c r="AE149" s="1023"/>
      <c r="AF149" s="1024"/>
      <c r="AG149" s="950"/>
      <c r="AH149" s="950"/>
      <c r="AI149" s="957"/>
      <c r="AJ149" s="957"/>
      <c r="AK149" s="958"/>
      <c r="AL149" s="1030" t="s">
        <v>3213</v>
      </c>
      <c r="AM149" s="1030" t="s">
        <v>3214</v>
      </c>
      <c r="AN149" s="1110" t="s">
        <v>3215</v>
      </c>
      <c r="AO149" s="1110"/>
      <c r="AP149" s="937" t="s">
        <v>2840</v>
      </c>
      <c r="AQ149" s="985" t="s">
        <v>2766</v>
      </c>
      <c r="AR149" s="1128"/>
      <c r="AS149" s="1112"/>
      <c r="AT149" s="1113"/>
      <c r="AU149" s="1112"/>
      <c r="AV149" s="1112"/>
      <c r="AW149" s="1113"/>
      <c r="AX149" s="1113"/>
      <c r="AY149" s="1113"/>
      <c r="AZ149" s="1113"/>
      <c r="BA149" s="1113"/>
      <c r="BB149" s="1066"/>
      <c r="BC149" s="1113"/>
      <c r="BD149" s="1113"/>
      <c r="BE149" s="1113"/>
      <c r="BF149" s="1113"/>
      <c r="BG149" s="1113"/>
      <c r="BH149" s="1113"/>
      <c r="BI149" s="1112"/>
      <c r="BJ149" s="1112"/>
      <c r="BK149" s="1113"/>
      <c r="BL149" s="1113"/>
      <c r="BM149" s="1113"/>
      <c r="BN149" s="1113"/>
      <c r="BO149" s="1113"/>
      <c r="BP149" s="1112"/>
      <c r="BQ149" s="1112"/>
      <c r="BR149" s="1113"/>
      <c r="BS149" s="1113"/>
      <c r="BT149" s="1113"/>
      <c r="BU149" s="1113"/>
      <c r="BV149" s="1113"/>
      <c r="BW149" s="1112"/>
      <c r="BX149" s="528"/>
      <c r="BY149" s="528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8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1077"/>
      <c r="EC149" s="1077"/>
      <c r="ED149" s="520"/>
      <c r="EE149" s="520"/>
      <c r="EF149" s="1077"/>
      <c r="EG149" s="1077"/>
      <c r="EH149" s="528"/>
      <c r="EI149" s="1077"/>
      <c r="EJ149" s="1077"/>
      <c r="EK149" s="1077"/>
      <c r="EL149" s="520"/>
      <c r="EM149" s="520"/>
      <c r="EN149" s="1077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8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  <c r="GB149" s="520"/>
      <c r="GC149" s="520"/>
      <c r="GD149" s="520"/>
      <c r="GE149" s="520"/>
      <c r="GF149" s="520"/>
      <c r="GG149" s="520"/>
      <c r="GH149" s="520"/>
      <c r="GI149" s="520"/>
      <c r="GJ149" s="520"/>
      <c r="GK149" s="520"/>
      <c r="GL149" s="520"/>
      <c r="GM149" s="520"/>
      <c r="GN149" s="520"/>
      <c r="GO149" s="520"/>
      <c r="GP149" s="520"/>
      <c r="GQ149" s="520"/>
      <c r="GR149" s="520"/>
      <c r="GS149" s="520"/>
      <c r="GT149" s="1071"/>
      <c r="GU149" s="1071"/>
      <c r="GV149" s="1071"/>
      <c r="GW149" s="1071"/>
      <c r="GX149" s="1071"/>
      <c r="GY149" s="1071"/>
      <c r="GZ149" s="1071"/>
      <c r="HA149" s="1071"/>
      <c r="HB149" s="1071"/>
      <c r="HC149" s="1071"/>
      <c r="HD149" s="1071"/>
      <c r="HE149" s="1071"/>
      <c r="HF149" s="1071"/>
      <c r="HG149" s="1071"/>
      <c r="HH149" s="1071"/>
      <c r="HI149" s="1071"/>
      <c r="HJ149" s="1071"/>
      <c r="HK149" s="1071"/>
      <c r="HL149" s="1071"/>
      <c r="HM149" s="1071"/>
      <c r="HN149" s="1071"/>
      <c r="HO149" s="1071"/>
      <c r="HP149" s="1071"/>
      <c r="HQ149" s="1071"/>
      <c r="HR149" s="1071"/>
      <c r="HS149" s="1071"/>
      <c r="HT149" s="1071"/>
      <c r="HU149" s="1071"/>
      <c r="HV149" s="1071"/>
      <c r="HW149" s="1071"/>
      <c r="HX149" s="1072"/>
      <c r="HY149" s="1068"/>
      <c r="HZ149" s="981"/>
      <c r="IA149" s="981"/>
      <c r="IB149" s="981"/>
      <c r="IC149" s="981"/>
      <c r="ID149" s="981"/>
      <c r="IE149" s="1069"/>
    </row>
    <row r="150" ht="24.0" customHeight="1" outlineLevel="1">
      <c r="A150" s="946"/>
      <c r="B150" s="947"/>
      <c r="C150" s="947"/>
      <c r="D150" s="947"/>
      <c r="E150" s="947"/>
      <c r="F150" s="947"/>
      <c r="G150" s="947"/>
      <c r="H150" s="947"/>
      <c r="I150" s="947"/>
      <c r="J150" s="947"/>
      <c r="K150" s="947"/>
      <c r="L150" s="947"/>
      <c r="M150" s="947"/>
      <c r="N150" s="947"/>
      <c r="O150" s="947"/>
      <c r="P150" s="947"/>
      <c r="Q150" s="947"/>
      <c r="R150" s="947"/>
      <c r="S150" s="947"/>
      <c r="T150" s="947"/>
      <c r="U150" s="948"/>
      <c r="V150" s="980" t="s">
        <v>3216</v>
      </c>
      <c r="W150" s="949" t="s">
        <v>3217</v>
      </c>
      <c r="X150" s="981"/>
      <c r="Y150" s="950"/>
      <c r="Z150" s="950"/>
      <c r="AA150" s="951"/>
      <c r="AB150" s="952"/>
      <c r="AC150" s="952"/>
      <c r="AD150" s="953"/>
      <c r="AE150" s="1023"/>
      <c r="AF150" s="1024"/>
      <c r="AG150" s="950"/>
      <c r="AH150" s="950"/>
      <c r="AI150" s="957"/>
      <c r="AJ150" s="957"/>
      <c r="AK150" s="958"/>
      <c r="AL150" s="1032" t="s">
        <v>3218</v>
      </c>
      <c r="AM150" s="1032" t="s">
        <v>3219</v>
      </c>
      <c r="AN150" s="712"/>
      <c r="AO150" s="712"/>
      <c r="AP150" s="712"/>
      <c r="AQ150" s="712"/>
      <c r="AR150" s="1128"/>
      <c r="AS150" s="1112"/>
      <c r="AT150" s="1113"/>
      <c r="AU150" s="1112"/>
      <c r="AV150" s="1112"/>
      <c r="AW150" s="1113"/>
      <c r="AX150" s="1113"/>
      <c r="AY150" s="1113"/>
      <c r="AZ150" s="1113"/>
      <c r="BA150" s="1113"/>
      <c r="BB150" s="1066"/>
      <c r="BC150" s="1113"/>
      <c r="BD150" s="1113"/>
      <c r="BE150" s="1113"/>
      <c r="BF150" s="1113"/>
      <c r="BG150" s="1113"/>
      <c r="BH150" s="1113"/>
      <c r="BI150" s="1112"/>
      <c r="BJ150" s="1112"/>
      <c r="BK150" s="1113"/>
      <c r="BL150" s="1113"/>
      <c r="BM150" s="1113"/>
      <c r="BN150" s="1113"/>
      <c r="BO150" s="1113"/>
      <c r="BP150" s="1112"/>
      <c r="BQ150" s="1112"/>
      <c r="BR150" s="1113"/>
      <c r="BS150" s="1113"/>
      <c r="BT150" s="1113"/>
      <c r="BU150" s="1113"/>
      <c r="BV150" s="1113"/>
      <c r="BW150" s="1112"/>
      <c r="BX150" s="528"/>
      <c r="BY150" s="528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8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1078"/>
      <c r="EC150" s="1078"/>
      <c r="ED150" s="520"/>
      <c r="EE150" s="520"/>
      <c r="EF150" s="1078"/>
      <c r="EG150" s="1078"/>
      <c r="EH150" s="528"/>
      <c r="EI150" s="1078"/>
      <c r="EJ150" s="1078"/>
      <c r="EK150" s="1078"/>
      <c r="EL150" s="520"/>
      <c r="EM150" s="520"/>
      <c r="EN150" s="1078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8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  <c r="GB150" s="520"/>
      <c r="GC150" s="520"/>
      <c r="GD150" s="520"/>
      <c r="GE150" s="520"/>
      <c r="GF150" s="520"/>
      <c r="GG150" s="520"/>
      <c r="GH150" s="520"/>
      <c r="GI150" s="520"/>
      <c r="GJ150" s="520"/>
      <c r="GK150" s="520"/>
      <c r="GL150" s="520"/>
      <c r="GM150" s="520"/>
      <c r="GN150" s="520"/>
      <c r="GO150" s="520"/>
      <c r="GP150" s="520"/>
      <c r="GQ150" s="520"/>
      <c r="GR150" s="520"/>
      <c r="GS150" s="520"/>
      <c r="GT150" s="1071"/>
      <c r="GU150" s="1071"/>
      <c r="GV150" s="1071"/>
      <c r="GW150" s="1071"/>
      <c r="GX150" s="1071"/>
      <c r="GY150" s="1071"/>
      <c r="GZ150" s="1071"/>
      <c r="HA150" s="1071"/>
      <c r="HB150" s="1071"/>
      <c r="HC150" s="1071"/>
      <c r="HD150" s="1071"/>
      <c r="HE150" s="1071"/>
      <c r="HF150" s="1071"/>
      <c r="HG150" s="1071"/>
      <c r="HH150" s="1071"/>
      <c r="HI150" s="1071"/>
      <c r="HJ150" s="1071"/>
      <c r="HK150" s="1071"/>
      <c r="HL150" s="1071"/>
      <c r="HM150" s="1071"/>
      <c r="HN150" s="1071"/>
      <c r="HO150" s="1071"/>
      <c r="HP150" s="1071"/>
      <c r="HQ150" s="1071"/>
      <c r="HR150" s="1071"/>
      <c r="HS150" s="1071"/>
      <c r="HT150" s="1071"/>
      <c r="HU150" s="1071"/>
      <c r="HV150" s="1071"/>
      <c r="HW150" s="1071"/>
      <c r="HX150" s="1072"/>
      <c r="HY150" s="1068"/>
      <c r="HZ150" s="981"/>
      <c r="IA150" s="981"/>
      <c r="IB150" s="981"/>
      <c r="IC150" s="981"/>
      <c r="ID150" s="981"/>
      <c r="IE150" s="1069"/>
    </row>
    <row r="151" ht="24.0" customHeight="1" outlineLevel="1">
      <c r="A151" s="946"/>
      <c r="B151" s="947"/>
      <c r="C151" s="947"/>
      <c r="D151" s="947"/>
      <c r="E151" s="947"/>
      <c r="F151" s="947"/>
      <c r="G151" s="947"/>
      <c r="H151" s="947"/>
      <c r="I151" s="947"/>
      <c r="J151" s="947"/>
      <c r="K151" s="947"/>
      <c r="L151" s="947"/>
      <c r="M151" s="947"/>
      <c r="N151" s="947"/>
      <c r="O151" s="947"/>
      <c r="P151" s="947"/>
      <c r="Q151" s="947"/>
      <c r="R151" s="947"/>
      <c r="S151" s="947"/>
      <c r="T151" s="947"/>
      <c r="U151" s="948"/>
      <c r="V151" s="947"/>
      <c r="W151" s="949"/>
      <c r="X151" s="981"/>
      <c r="Y151" s="950"/>
      <c r="Z151" s="950"/>
      <c r="AA151" s="951"/>
      <c r="AB151" s="952"/>
      <c r="AC151" s="952"/>
      <c r="AD151" s="953"/>
      <c r="AE151" s="1023"/>
      <c r="AF151" s="1024"/>
      <c r="AG151" s="950"/>
      <c r="AH151" s="950"/>
      <c r="AI151" s="957"/>
      <c r="AJ151" s="957"/>
      <c r="AK151" s="958"/>
      <c r="AL151" s="966" t="s">
        <v>3220</v>
      </c>
      <c r="AM151" s="966" t="s">
        <v>3221</v>
      </c>
      <c r="AN151" s="1110" t="s">
        <v>3222</v>
      </c>
      <c r="AO151" s="1110"/>
      <c r="AP151" s="1031"/>
      <c r="AQ151" s="985"/>
      <c r="AR151" s="1128"/>
      <c r="AS151" s="1112"/>
      <c r="AT151" s="1113"/>
      <c r="AU151" s="1112"/>
      <c r="AV151" s="1112"/>
      <c r="AW151" s="1113"/>
      <c r="AX151" s="1113"/>
      <c r="AY151" s="1113"/>
      <c r="AZ151" s="1113"/>
      <c r="BA151" s="1113"/>
      <c r="BB151" s="1066"/>
      <c r="BC151" s="1113"/>
      <c r="BD151" s="1113"/>
      <c r="BE151" s="1113"/>
      <c r="BF151" s="1113"/>
      <c r="BG151" s="1113"/>
      <c r="BH151" s="1113"/>
      <c r="BI151" s="1112"/>
      <c r="BJ151" s="1112"/>
      <c r="BK151" s="1113"/>
      <c r="BL151" s="1113"/>
      <c r="BM151" s="1113"/>
      <c r="BN151" s="1113"/>
      <c r="BO151" s="1113"/>
      <c r="BP151" s="1112"/>
      <c r="BQ151" s="1112"/>
      <c r="BR151" s="1113"/>
      <c r="BS151" s="1113"/>
      <c r="BT151" s="1113"/>
      <c r="BU151" s="1113"/>
      <c r="BV151" s="1113"/>
      <c r="BW151" s="1112"/>
      <c r="BX151" s="528"/>
      <c r="BY151" s="528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8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1120"/>
      <c r="DN151" s="11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8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8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  <c r="GB151" s="1120"/>
      <c r="GC151" s="520"/>
      <c r="GD151" s="520"/>
      <c r="GE151" s="520"/>
      <c r="GF151" s="520"/>
      <c r="GG151" s="520"/>
      <c r="GH151" s="520"/>
      <c r="GI151" s="520"/>
      <c r="GJ151" s="520"/>
      <c r="GK151" s="520"/>
      <c r="GL151" s="520"/>
      <c r="GM151" s="520"/>
      <c r="GN151" s="520"/>
      <c r="GO151" s="520"/>
      <c r="GP151" s="520"/>
      <c r="GQ151" s="520"/>
      <c r="GR151" s="520"/>
      <c r="GS151" s="520"/>
      <c r="GT151" s="1071"/>
      <c r="GU151" s="1071"/>
      <c r="GV151" s="1071"/>
      <c r="GW151" s="1071"/>
      <c r="GX151" s="1071"/>
      <c r="GY151" s="1071"/>
      <c r="GZ151" s="1071"/>
      <c r="HA151" s="1071"/>
      <c r="HB151" s="1071"/>
      <c r="HC151" s="1071"/>
      <c r="HD151" s="1071"/>
      <c r="HE151" s="1071"/>
      <c r="HF151" s="1071"/>
      <c r="HG151" s="1071"/>
      <c r="HH151" s="1071"/>
      <c r="HI151" s="1071"/>
      <c r="HJ151" s="1071"/>
      <c r="HK151" s="1071"/>
      <c r="HL151" s="1071"/>
      <c r="HM151" s="1071"/>
      <c r="HN151" s="1071"/>
      <c r="HO151" s="1071"/>
      <c r="HP151" s="1071"/>
      <c r="HQ151" s="1071"/>
      <c r="HR151" s="1071"/>
      <c r="HS151" s="1071"/>
      <c r="HT151" s="1071"/>
      <c r="HU151" s="1071"/>
      <c r="HV151" s="1071"/>
      <c r="HW151" s="1071"/>
      <c r="HX151" s="1072"/>
      <c r="HY151" s="1068"/>
      <c r="HZ151" s="981"/>
      <c r="IA151" s="981"/>
      <c r="IB151" s="981"/>
      <c r="IC151" s="981"/>
      <c r="ID151" s="981"/>
      <c r="IE151" s="1069"/>
    </row>
    <row r="152" ht="24.0" customHeight="1" outlineLevel="1">
      <c r="A152" s="946"/>
      <c r="B152" s="947"/>
      <c r="C152" s="947"/>
      <c r="D152" s="947"/>
      <c r="E152" s="947"/>
      <c r="F152" s="947"/>
      <c r="G152" s="947"/>
      <c r="H152" s="947"/>
      <c r="I152" s="947"/>
      <c r="J152" s="947"/>
      <c r="K152" s="947"/>
      <c r="L152" s="947"/>
      <c r="M152" s="947"/>
      <c r="N152" s="947"/>
      <c r="O152" s="947"/>
      <c r="P152" s="947"/>
      <c r="Q152" s="947"/>
      <c r="R152" s="947"/>
      <c r="S152" s="947"/>
      <c r="T152" s="947"/>
      <c r="U152" s="948"/>
      <c r="V152" s="947"/>
      <c r="W152" s="949"/>
      <c r="X152" s="981"/>
      <c r="Y152" s="950"/>
      <c r="Z152" s="950"/>
      <c r="AA152" s="951"/>
      <c r="AB152" s="952"/>
      <c r="AC152" s="952"/>
      <c r="AD152" s="953"/>
      <c r="AE152" s="1023"/>
      <c r="AF152" s="1024"/>
      <c r="AG152" s="950"/>
      <c r="AH152" s="950"/>
      <c r="AI152" s="957"/>
      <c r="AJ152" s="957"/>
      <c r="AK152" s="958"/>
      <c r="AL152" s="974" t="s">
        <v>3223</v>
      </c>
      <c r="AM152" s="974" t="s">
        <v>3224</v>
      </c>
      <c r="AN152" s="712"/>
      <c r="AO152" s="712"/>
      <c r="AP152" s="712"/>
      <c r="AQ152" s="712"/>
      <c r="AR152" s="1128"/>
      <c r="AS152" s="1112"/>
      <c r="AT152" s="1113"/>
      <c r="AU152" s="1112"/>
      <c r="AV152" s="1112"/>
      <c r="AW152" s="1113"/>
      <c r="AX152" s="1113"/>
      <c r="AY152" s="1113"/>
      <c r="AZ152" s="1113"/>
      <c r="BA152" s="1113"/>
      <c r="BB152" s="1066"/>
      <c r="BC152" s="1113"/>
      <c r="BD152" s="1113"/>
      <c r="BE152" s="1113"/>
      <c r="BF152" s="1113"/>
      <c r="BG152" s="1113"/>
      <c r="BH152" s="1113"/>
      <c r="BI152" s="1112"/>
      <c r="BJ152" s="1112"/>
      <c r="BK152" s="1113"/>
      <c r="BL152" s="1113"/>
      <c r="BM152" s="1113"/>
      <c r="BN152" s="1113"/>
      <c r="BO152" s="1113"/>
      <c r="BP152" s="1112"/>
      <c r="BQ152" s="1112"/>
      <c r="BR152" s="1113"/>
      <c r="BS152" s="1113"/>
      <c r="BT152" s="1113"/>
      <c r="BU152" s="1113"/>
      <c r="BV152" s="1113"/>
      <c r="BW152" s="1112"/>
      <c r="BX152" s="528"/>
      <c r="BY152" s="528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8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8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8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1104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1071"/>
      <c r="GU152" s="1071"/>
      <c r="GV152" s="1071"/>
      <c r="GW152" s="1071"/>
      <c r="GX152" s="1071"/>
      <c r="GY152" s="1071"/>
      <c r="GZ152" s="1071"/>
      <c r="HA152" s="1071"/>
      <c r="HB152" s="1071"/>
      <c r="HC152" s="1071"/>
      <c r="HD152" s="1071"/>
      <c r="HE152" s="1071"/>
      <c r="HF152" s="1071"/>
      <c r="HG152" s="1071"/>
      <c r="HH152" s="1071"/>
      <c r="HI152" s="1071"/>
      <c r="HJ152" s="1071"/>
      <c r="HK152" s="1071"/>
      <c r="HL152" s="1071"/>
      <c r="HM152" s="1071"/>
      <c r="HN152" s="1071"/>
      <c r="HO152" s="1071"/>
      <c r="HP152" s="1071"/>
      <c r="HQ152" s="1071"/>
      <c r="HR152" s="1071"/>
      <c r="HS152" s="1071"/>
      <c r="HT152" s="1071"/>
      <c r="HU152" s="1071"/>
      <c r="HV152" s="1071"/>
      <c r="HW152" s="1071"/>
      <c r="HX152" s="1072"/>
      <c r="HY152" s="1068"/>
      <c r="HZ152" s="981"/>
      <c r="IA152" s="981"/>
      <c r="IB152" s="981"/>
      <c r="IC152" s="981"/>
      <c r="ID152" s="981"/>
      <c r="IE152" s="1069"/>
    </row>
    <row r="153" ht="24.0" customHeight="1" outlineLevel="1">
      <c r="A153" s="946"/>
      <c r="B153" s="947"/>
      <c r="C153" s="947"/>
      <c r="D153" s="947"/>
      <c r="E153" s="947"/>
      <c r="F153" s="947"/>
      <c r="G153" s="947"/>
      <c r="H153" s="947"/>
      <c r="I153" s="947"/>
      <c r="J153" s="947"/>
      <c r="K153" s="947"/>
      <c r="L153" s="947"/>
      <c r="M153" s="947"/>
      <c r="N153" s="947"/>
      <c r="O153" s="947"/>
      <c r="P153" s="947"/>
      <c r="Q153" s="947"/>
      <c r="R153" s="947"/>
      <c r="S153" s="947"/>
      <c r="T153" s="947"/>
      <c r="U153" s="948"/>
      <c r="V153" s="972"/>
      <c r="W153" s="949" t="s">
        <v>3225</v>
      </c>
      <c r="X153" s="981"/>
      <c r="Y153" s="956"/>
      <c r="Z153" s="956"/>
      <c r="AA153" s="990"/>
      <c r="AB153" s="1001" t="s">
        <v>240</v>
      </c>
      <c r="AC153" s="1001" t="s">
        <v>240</v>
      </c>
      <c r="AD153" s="1002" t="s">
        <v>240</v>
      </c>
      <c r="AE153" s="1124"/>
      <c r="AF153" s="1024" t="s">
        <v>3226</v>
      </c>
      <c r="AG153" s="950">
        <v>1.5E7</v>
      </c>
      <c r="AH153" s="950"/>
      <c r="AI153" s="957"/>
      <c r="AJ153" s="957">
        <f t="shared" ref="AJ153:AJ155" si="2">AG153-AI153</f>
        <v>15000000</v>
      </c>
      <c r="AK153" s="958"/>
      <c r="AL153" s="1146" t="s">
        <v>3227</v>
      </c>
      <c r="AM153" s="1146"/>
      <c r="AN153" s="1141" t="s">
        <v>3228</v>
      </c>
      <c r="AO153" s="1141"/>
      <c r="AP153" s="1142"/>
      <c r="AQ153" s="1142"/>
      <c r="AR153" s="1147"/>
      <c r="AS153" s="1112"/>
      <c r="AT153" s="1113"/>
      <c r="AU153" s="1112"/>
      <c r="AV153" s="1112"/>
      <c r="AW153" s="1113"/>
      <c r="AX153" s="1113"/>
      <c r="AY153" s="1113"/>
      <c r="AZ153" s="1113"/>
      <c r="BA153" s="1113"/>
      <c r="BB153" s="1066"/>
      <c r="BC153" s="1113"/>
      <c r="BD153" s="1113"/>
      <c r="BE153" s="1113"/>
      <c r="BF153" s="1113"/>
      <c r="BG153" s="1113"/>
      <c r="BH153" s="1113"/>
      <c r="BI153" s="1112"/>
      <c r="BJ153" s="1112"/>
      <c r="BK153" s="1113"/>
      <c r="BL153" s="1113"/>
      <c r="BM153" s="1113"/>
      <c r="BN153" s="1113"/>
      <c r="BO153" s="1113"/>
      <c r="BP153" s="1112"/>
      <c r="BQ153" s="1112"/>
      <c r="BR153" s="1113"/>
      <c r="BS153" s="1113"/>
      <c r="BT153" s="1113"/>
      <c r="BU153" s="1113"/>
      <c r="BV153" s="1113"/>
      <c r="BW153" s="1112"/>
      <c r="BX153" s="528"/>
      <c r="BY153" s="528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8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8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8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1071"/>
      <c r="GU153" s="1071"/>
      <c r="GV153" s="1071"/>
      <c r="GW153" s="1071"/>
      <c r="GX153" s="1071"/>
      <c r="GY153" s="1071"/>
      <c r="GZ153" s="1071"/>
      <c r="HA153" s="1071"/>
      <c r="HB153" s="1071"/>
      <c r="HC153" s="1071"/>
      <c r="HD153" s="1071"/>
      <c r="HE153" s="1071"/>
      <c r="HF153" s="1071"/>
      <c r="HG153" s="1071"/>
      <c r="HH153" s="1071"/>
      <c r="HI153" s="1071"/>
      <c r="HJ153" s="1071"/>
      <c r="HK153" s="1071"/>
      <c r="HL153" s="1071"/>
      <c r="HM153" s="1071"/>
      <c r="HN153" s="1071"/>
      <c r="HO153" s="1071"/>
      <c r="HP153" s="1071"/>
      <c r="HQ153" s="1071"/>
      <c r="HR153" s="1071"/>
      <c r="HS153" s="1071"/>
      <c r="HT153" s="1071"/>
      <c r="HU153" s="1071"/>
      <c r="HV153" s="1071"/>
      <c r="HW153" s="1071"/>
      <c r="HX153" s="1072"/>
      <c r="HY153" s="1068"/>
      <c r="HZ153" s="981"/>
      <c r="IA153" s="981"/>
      <c r="IB153" s="981"/>
      <c r="IC153" s="981"/>
      <c r="ID153" s="981"/>
      <c r="IE153" s="1069"/>
    </row>
    <row r="154" ht="24.0" customHeight="1" outlineLevel="1">
      <c r="A154" s="946"/>
      <c r="B154" s="947"/>
      <c r="C154" s="947"/>
      <c r="D154" s="947"/>
      <c r="E154" s="947"/>
      <c r="F154" s="947"/>
      <c r="G154" s="947"/>
      <c r="H154" s="947"/>
      <c r="I154" s="947"/>
      <c r="J154" s="947"/>
      <c r="K154" s="947"/>
      <c r="L154" s="947"/>
      <c r="M154" s="947"/>
      <c r="N154" s="947"/>
      <c r="O154" s="947"/>
      <c r="P154" s="947"/>
      <c r="Q154" s="947"/>
      <c r="R154" s="947"/>
      <c r="S154" s="947"/>
      <c r="T154" s="947"/>
      <c r="U154" s="948"/>
      <c r="V154" s="981"/>
      <c r="W154" s="981"/>
      <c r="X154" s="956"/>
      <c r="Y154" s="956"/>
      <c r="Z154" s="956"/>
      <c r="AA154" s="990"/>
      <c r="AB154" s="1001" t="s">
        <v>240</v>
      </c>
      <c r="AC154" s="1001" t="s">
        <v>240</v>
      </c>
      <c r="AD154" s="1002" t="s">
        <v>240</v>
      </c>
      <c r="AE154" s="1124"/>
      <c r="AF154" s="1024" t="s">
        <v>3229</v>
      </c>
      <c r="AG154" s="950">
        <v>3200000.0</v>
      </c>
      <c r="AH154" s="950"/>
      <c r="AI154" s="957"/>
      <c r="AJ154" s="957">
        <f t="shared" si="2"/>
        <v>3200000</v>
      </c>
      <c r="AK154" s="958"/>
      <c r="AL154" s="1140" t="s">
        <v>3230</v>
      </c>
      <c r="AM154" s="1140"/>
      <c r="AN154" s="1141" t="s">
        <v>3231</v>
      </c>
      <c r="AO154" s="1141"/>
      <c r="AP154" s="1142"/>
      <c r="AQ154" s="1142"/>
      <c r="AR154" s="1147"/>
      <c r="AS154" s="1112"/>
      <c r="AT154" s="1113"/>
      <c r="AU154" s="1112"/>
      <c r="AV154" s="1112"/>
      <c r="AW154" s="1113"/>
      <c r="AX154" s="1113"/>
      <c r="AY154" s="1113"/>
      <c r="AZ154" s="1113"/>
      <c r="BA154" s="1113"/>
      <c r="BB154" s="1066"/>
      <c r="BC154" s="1113"/>
      <c r="BD154" s="1113"/>
      <c r="BE154" s="1113"/>
      <c r="BF154" s="1113"/>
      <c r="BG154" s="1113"/>
      <c r="BH154" s="1113"/>
      <c r="BI154" s="1112"/>
      <c r="BJ154" s="1112"/>
      <c r="BK154" s="1113"/>
      <c r="BL154" s="1113"/>
      <c r="BM154" s="1113"/>
      <c r="BN154" s="1113"/>
      <c r="BO154" s="1113"/>
      <c r="BP154" s="1112"/>
      <c r="BQ154" s="1112"/>
      <c r="BR154" s="1113"/>
      <c r="BS154" s="1113"/>
      <c r="BT154" s="1113"/>
      <c r="BU154" s="1113"/>
      <c r="BV154" s="1113"/>
      <c r="BW154" s="1112"/>
      <c r="BX154" s="528"/>
      <c r="BY154" s="528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8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8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8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1071"/>
      <c r="GU154" s="1071"/>
      <c r="GV154" s="1071"/>
      <c r="GW154" s="1071"/>
      <c r="GX154" s="1071"/>
      <c r="GY154" s="1071"/>
      <c r="GZ154" s="1071"/>
      <c r="HA154" s="1071"/>
      <c r="HB154" s="1071"/>
      <c r="HC154" s="1071"/>
      <c r="HD154" s="1071"/>
      <c r="HE154" s="1071"/>
      <c r="HF154" s="1071"/>
      <c r="HG154" s="1071"/>
      <c r="HH154" s="1071"/>
      <c r="HI154" s="1071"/>
      <c r="HJ154" s="1071"/>
      <c r="HK154" s="1071"/>
      <c r="HL154" s="1071"/>
      <c r="HM154" s="1071"/>
      <c r="HN154" s="1071"/>
      <c r="HO154" s="1071"/>
      <c r="HP154" s="1071"/>
      <c r="HQ154" s="1071"/>
      <c r="HR154" s="1071"/>
      <c r="HS154" s="1071"/>
      <c r="HT154" s="1071"/>
      <c r="HU154" s="1071"/>
      <c r="HV154" s="1071"/>
      <c r="HW154" s="1071"/>
      <c r="HX154" s="1072"/>
      <c r="HY154" s="1068"/>
      <c r="HZ154" s="981"/>
      <c r="IA154" s="981"/>
      <c r="IB154" s="981"/>
      <c r="IC154" s="981"/>
      <c r="ID154" s="981"/>
      <c r="IE154" s="1069"/>
    </row>
    <row r="155" ht="24.0" customHeight="1" outlineLevel="1">
      <c r="A155" s="946"/>
      <c r="B155" s="947"/>
      <c r="C155" s="947"/>
      <c r="D155" s="947"/>
      <c r="E155" s="947"/>
      <c r="F155" s="947"/>
      <c r="G155" s="947"/>
      <c r="H155" s="947"/>
      <c r="I155" s="947"/>
      <c r="J155" s="947"/>
      <c r="K155" s="947"/>
      <c r="L155" s="947"/>
      <c r="M155" s="947"/>
      <c r="N155" s="947"/>
      <c r="O155" s="947"/>
      <c r="P155" s="947"/>
      <c r="Q155" s="947"/>
      <c r="R155" s="947"/>
      <c r="S155" s="947"/>
      <c r="T155" s="947"/>
      <c r="U155" s="948"/>
      <c r="V155" s="981"/>
      <c r="W155" s="981"/>
      <c r="X155" s="956"/>
      <c r="Y155" s="956"/>
      <c r="Z155" s="956"/>
      <c r="AA155" s="990"/>
      <c r="AB155" s="1001" t="s">
        <v>240</v>
      </c>
      <c r="AC155" s="1001" t="s">
        <v>240</v>
      </c>
      <c r="AD155" s="1002" t="s">
        <v>240</v>
      </c>
      <c r="AE155" s="1124"/>
      <c r="AF155" s="1024" t="s">
        <v>3232</v>
      </c>
      <c r="AG155" s="950">
        <v>1490000.0</v>
      </c>
      <c r="AH155" s="950"/>
      <c r="AI155" s="957"/>
      <c r="AJ155" s="957">
        <f t="shared" si="2"/>
        <v>1490000</v>
      </c>
      <c r="AK155" s="958"/>
      <c r="AL155" s="1144" t="s">
        <v>3233</v>
      </c>
      <c r="AM155" s="1144"/>
      <c r="AN155" s="1141" t="s">
        <v>3234</v>
      </c>
      <c r="AO155" s="1141"/>
      <c r="AP155" s="1142"/>
      <c r="AQ155" s="1142"/>
      <c r="AR155" s="1147"/>
      <c r="AS155" s="1112"/>
      <c r="AT155" s="1113"/>
      <c r="AU155" s="1112"/>
      <c r="AV155" s="1112"/>
      <c r="AW155" s="1113"/>
      <c r="AX155" s="1113"/>
      <c r="AY155" s="1113"/>
      <c r="AZ155" s="1113"/>
      <c r="BA155" s="1113"/>
      <c r="BB155" s="1066"/>
      <c r="BC155" s="1113"/>
      <c r="BD155" s="1113"/>
      <c r="BE155" s="1113"/>
      <c r="BF155" s="1113"/>
      <c r="BG155" s="1113"/>
      <c r="BH155" s="1113"/>
      <c r="BI155" s="1112"/>
      <c r="BJ155" s="1112"/>
      <c r="BK155" s="1113"/>
      <c r="BL155" s="1113"/>
      <c r="BM155" s="1113"/>
      <c r="BN155" s="1113"/>
      <c r="BO155" s="1113"/>
      <c r="BP155" s="1112"/>
      <c r="BQ155" s="1112"/>
      <c r="BR155" s="1113"/>
      <c r="BS155" s="1113"/>
      <c r="BT155" s="1113"/>
      <c r="BU155" s="1113"/>
      <c r="BV155" s="1113"/>
      <c r="BW155" s="1112"/>
      <c r="BX155" s="528"/>
      <c r="BY155" s="528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8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8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8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1071"/>
      <c r="GU155" s="1071"/>
      <c r="GV155" s="1071"/>
      <c r="GW155" s="1071"/>
      <c r="GX155" s="1071"/>
      <c r="GY155" s="1071"/>
      <c r="GZ155" s="1071"/>
      <c r="HA155" s="1071"/>
      <c r="HB155" s="1071"/>
      <c r="HC155" s="1071"/>
      <c r="HD155" s="1071"/>
      <c r="HE155" s="1071"/>
      <c r="HF155" s="1071"/>
      <c r="HG155" s="1071"/>
      <c r="HH155" s="1071"/>
      <c r="HI155" s="1071"/>
      <c r="HJ155" s="1071"/>
      <c r="HK155" s="1071"/>
      <c r="HL155" s="1071"/>
      <c r="HM155" s="1071"/>
      <c r="HN155" s="1071"/>
      <c r="HO155" s="1071"/>
      <c r="HP155" s="1071"/>
      <c r="HQ155" s="1071"/>
      <c r="HR155" s="1071"/>
      <c r="HS155" s="1071"/>
      <c r="HT155" s="1071"/>
      <c r="HU155" s="1071"/>
      <c r="HV155" s="1071"/>
      <c r="HW155" s="1071"/>
      <c r="HX155" s="1072"/>
      <c r="HY155" s="1068"/>
      <c r="HZ155" s="981"/>
      <c r="IA155" s="981"/>
      <c r="IB155" s="981"/>
      <c r="IC155" s="981"/>
      <c r="ID155" s="981"/>
      <c r="IE155" s="1069"/>
    </row>
    <row r="156" ht="24.0" customHeight="1" outlineLevel="1">
      <c r="A156" s="946"/>
      <c r="B156" s="947"/>
      <c r="C156" s="947"/>
      <c r="D156" s="947"/>
      <c r="E156" s="947"/>
      <c r="F156" s="947"/>
      <c r="G156" s="947"/>
      <c r="H156" s="947"/>
      <c r="I156" s="947"/>
      <c r="J156" s="947"/>
      <c r="K156" s="947"/>
      <c r="L156" s="947"/>
      <c r="M156" s="947"/>
      <c r="N156" s="947"/>
      <c r="O156" s="947"/>
      <c r="P156" s="947"/>
      <c r="Q156" s="947"/>
      <c r="R156" s="947"/>
      <c r="S156" s="947"/>
      <c r="T156" s="947"/>
      <c r="U156" s="948"/>
      <c r="V156" s="948"/>
      <c r="W156" s="949"/>
      <c r="X156" s="956"/>
      <c r="Y156" s="956"/>
      <c r="Z156" s="956"/>
      <c r="AA156" s="951"/>
      <c r="AB156" s="952"/>
      <c r="AC156" s="952"/>
      <c r="AD156" s="953"/>
      <c r="AE156" s="1023"/>
      <c r="AF156" s="1029"/>
      <c r="AG156" s="950"/>
      <c r="AH156" s="950"/>
      <c r="AI156" s="957"/>
      <c r="AJ156" s="957"/>
      <c r="AK156" s="958"/>
      <c r="AL156" s="1148" t="s">
        <v>3235</v>
      </c>
      <c r="AM156" s="1148"/>
      <c r="AN156" s="1141" t="s">
        <v>3236</v>
      </c>
      <c r="AO156" s="1141"/>
      <c r="AP156" s="1149"/>
      <c r="AQ156" s="1149"/>
      <c r="AR156" s="1147"/>
      <c r="AS156" s="1112"/>
      <c r="AT156" s="1113"/>
      <c r="AU156" s="1112"/>
      <c r="AV156" s="1112"/>
      <c r="AW156" s="1113"/>
      <c r="AX156" s="1113"/>
      <c r="AY156" s="1113"/>
      <c r="AZ156" s="1113"/>
      <c r="BA156" s="1113"/>
      <c r="BB156" s="1066"/>
      <c r="BC156" s="1113"/>
      <c r="BD156" s="1113"/>
      <c r="BE156" s="1113"/>
      <c r="BF156" s="1113"/>
      <c r="BG156" s="1113"/>
      <c r="BH156" s="1113"/>
      <c r="BI156" s="1112"/>
      <c r="BJ156" s="1112"/>
      <c r="BK156" s="1113"/>
      <c r="BL156" s="1113"/>
      <c r="BM156" s="1113"/>
      <c r="BN156" s="1113"/>
      <c r="BO156" s="1113"/>
      <c r="BP156" s="1112"/>
      <c r="BQ156" s="1112"/>
      <c r="BR156" s="1113"/>
      <c r="BS156" s="1113"/>
      <c r="BT156" s="1113"/>
      <c r="BU156" s="1113"/>
      <c r="BV156" s="1113"/>
      <c r="BW156" s="1112"/>
      <c r="BX156" s="528"/>
      <c r="BY156" s="528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8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8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8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1071"/>
      <c r="GU156" s="1071"/>
      <c r="GV156" s="1071"/>
      <c r="GW156" s="1071"/>
      <c r="GX156" s="1071"/>
      <c r="GY156" s="1071"/>
      <c r="GZ156" s="1071"/>
      <c r="HA156" s="1071"/>
      <c r="HB156" s="1071"/>
      <c r="HC156" s="1071"/>
      <c r="HD156" s="1071"/>
      <c r="HE156" s="1071"/>
      <c r="HF156" s="1071"/>
      <c r="HG156" s="1071"/>
      <c r="HH156" s="1071"/>
      <c r="HI156" s="1071"/>
      <c r="HJ156" s="1071"/>
      <c r="HK156" s="1071"/>
      <c r="HL156" s="1071"/>
      <c r="HM156" s="1071"/>
      <c r="HN156" s="1071"/>
      <c r="HO156" s="1071"/>
      <c r="HP156" s="1071"/>
      <c r="HQ156" s="1071"/>
      <c r="HR156" s="1071"/>
      <c r="HS156" s="1071"/>
      <c r="HT156" s="1071"/>
      <c r="HU156" s="1071"/>
      <c r="HV156" s="1071"/>
      <c r="HW156" s="1071"/>
      <c r="HX156" s="1072"/>
      <c r="HY156" s="1068"/>
      <c r="HZ156" s="981"/>
      <c r="IA156" s="981"/>
      <c r="IB156" s="981"/>
      <c r="IC156" s="981"/>
      <c r="ID156" s="981"/>
      <c r="IE156" s="1069"/>
    </row>
    <row r="157" ht="24.0" customHeight="1" outlineLevel="1">
      <c r="A157" s="1003"/>
      <c r="B157" s="1004"/>
      <c r="C157" s="1004"/>
      <c r="D157" s="1004"/>
      <c r="E157" s="1004"/>
      <c r="F157" s="1004"/>
      <c r="G157" s="1004"/>
      <c r="H157" s="1004"/>
      <c r="I157" s="1004"/>
      <c r="J157" s="1004"/>
      <c r="K157" s="1004"/>
      <c r="L157" s="1004"/>
      <c r="M157" s="1004"/>
      <c r="N157" s="1004"/>
      <c r="O157" s="1004"/>
      <c r="P157" s="1004"/>
      <c r="Q157" s="1004"/>
      <c r="R157" s="1004"/>
      <c r="S157" s="1004"/>
      <c r="T157" s="1004"/>
      <c r="U157" s="1005"/>
      <c r="V157" s="1096"/>
      <c r="W157" s="1096"/>
      <c r="X157" s="1007"/>
      <c r="Y157" s="1007"/>
      <c r="Z157" s="1007"/>
      <c r="AA157" s="1150"/>
      <c r="AB157" s="1151"/>
      <c r="AC157" s="1151"/>
      <c r="AD157" s="1152"/>
      <c r="AE157" s="1039"/>
      <c r="AF157" s="1093"/>
      <c r="AG157" s="1012"/>
      <c r="AH157" s="1012"/>
      <c r="AI157" s="1013"/>
      <c r="AJ157" s="1013"/>
      <c r="AK157" s="1014"/>
      <c r="AL157" s="1153" t="s">
        <v>3237</v>
      </c>
      <c r="AM157" s="1153"/>
      <c r="AN157" s="1141" t="s">
        <v>3238</v>
      </c>
      <c r="AO157" s="1141"/>
      <c r="AP157" s="1142"/>
      <c r="AQ157" s="1142"/>
      <c r="AR157" s="1128"/>
      <c r="AS157" s="1112"/>
      <c r="AT157" s="1113"/>
      <c r="AU157" s="1112"/>
      <c r="AV157" s="1112"/>
      <c r="AW157" s="1113"/>
      <c r="AX157" s="1113"/>
      <c r="AY157" s="1113"/>
      <c r="AZ157" s="1113"/>
      <c r="BA157" s="1113"/>
      <c r="BB157" s="1066"/>
      <c r="BC157" s="1113"/>
      <c r="BD157" s="1113"/>
      <c r="BE157" s="1113"/>
      <c r="BF157" s="1113"/>
      <c r="BG157" s="1113"/>
      <c r="BH157" s="1113"/>
      <c r="BI157" s="1112"/>
      <c r="BJ157" s="1112"/>
      <c r="BK157" s="1113"/>
      <c r="BL157" s="1113"/>
      <c r="BM157" s="1113"/>
      <c r="BN157" s="1113"/>
      <c r="BO157" s="1113"/>
      <c r="BP157" s="1112"/>
      <c r="BQ157" s="1112"/>
      <c r="BR157" s="1113"/>
      <c r="BS157" s="1113"/>
      <c r="BT157" s="1113"/>
      <c r="BU157" s="1113"/>
      <c r="BV157" s="1113"/>
      <c r="BW157" s="1112"/>
      <c r="BX157" s="528"/>
      <c r="BY157" s="528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8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8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8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1071"/>
      <c r="GU157" s="1071"/>
      <c r="GV157" s="1071"/>
      <c r="GW157" s="1071"/>
      <c r="GX157" s="1071"/>
      <c r="GY157" s="1071"/>
      <c r="GZ157" s="1071"/>
      <c r="HA157" s="1071"/>
      <c r="HB157" s="1071"/>
      <c r="HC157" s="1071"/>
      <c r="HD157" s="1071"/>
      <c r="HE157" s="1071"/>
      <c r="HF157" s="1071"/>
      <c r="HG157" s="1071"/>
      <c r="HH157" s="1071"/>
      <c r="HI157" s="1071"/>
      <c r="HJ157" s="1071"/>
      <c r="HK157" s="1071"/>
      <c r="HL157" s="1071"/>
      <c r="HM157" s="1071"/>
      <c r="HN157" s="1071"/>
      <c r="HO157" s="1071"/>
      <c r="HP157" s="1071"/>
      <c r="HQ157" s="1071"/>
      <c r="HR157" s="1071"/>
      <c r="HS157" s="1071"/>
      <c r="HT157" s="1071"/>
      <c r="HU157" s="1071"/>
      <c r="HV157" s="1071"/>
      <c r="HW157" s="1071"/>
      <c r="HX157" s="1094"/>
      <c r="HY157" s="1095"/>
      <c r="HZ157" s="1096"/>
      <c r="IA157" s="1096"/>
      <c r="IB157" s="1096"/>
      <c r="IC157" s="1096"/>
      <c r="ID157" s="1096"/>
      <c r="IE157" s="1097"/>
    </row>
    <row r="158" ht="24.0" customHeight="1">
      <c r="A158" s="916">
        <f>A175+1</f>
        <v>9</v>
      </c>
      <c r="B158" s="1154" t="s">
        <v>49</v>
      </c>
      <c r="C158" s="1155" t="s">
        <v>3239</v>
      </c>
      <c r="D158" s="1156" t="str">
        <f t="array" ref="D158">INDEX('코드분류표(보조)'!$G$5:$G$72,MATCH(E158,'코드분류표(보조)'!$F$5:$F$72,0))</f>
        <v>CB-212</v>
      </c>
      <c r="E158" s="1156" t="s">
        <v>2600</v>
      </c>
      <c r="F158" s="1156" t="s">
        <v>3240</v>
      </c>
      <c r="G158" s="1156" t="s">
        <v>3241</v>
      </c>
      <c r="H158" s="1156" t="s">
        <v>3242</v>
      </c>
      <c r="I158" s="920">
        <v>24571.01</v>
      </c>
      <c r="J158" s="921">
        <f>I158/3.3058</f>
        <v>7432.697078</v>
      </c>
      <c r="K158" s="922" t="s">
        <v>3034</v>
      </c>
      <c r="L158" s="922" t="s">
        <v>3035</v>
      </c>
      <c r="M158" s="922" t="s">
        <v>3243</v>
      </c>
      <c r="N158" s="922" t="s">
        <v>3244</v>
      </c>
      <c r="O158" s="922" t="s">
        <v>3245</v>
      </c>
      <c r="P158" s="922" t="s">
        <v>3246</v>
      </c>
      <c r="Q158" s="922"/>
      <c r="R158" s="493">
        <v>0.9</v>
      </c>
      <c r="S158" s="493">
        <v>0.9</v>
      </c>
      <c r="T158" s="493">
        <v>0.9</v>
      </c>
      <c r="U158" s="924"/>
      <c r="V158" s="493" t="s">
        <v>3247</v>
      </c>
      <c r="W158" s="925" t="s">
        <v>3248</v>
      </c>
      <c r="X158" s="926">
        <f>ROUND(X161*60%,0) -1</f>
        <v>62702239</v>
      </c>
      <c r="Y158" s="926"/>
      <c r="Z158" s="926"/>
      <c r="AA158" s="927"/>
      <c r="AB158" s="928"/>
      <c r="AC158" s="928"/>
      <c r="AD158" s="929"/>
      <c r="AE158" s="1018"/>
      <c r="AF158" s="1019" t="s">
        <v>3249</v>
      </c>
      <c r="AG158" s="932">
        <f>SUM(AG160:AG174)</f>
        <v>6500000</v>
      </c>
      <c r="AH158" s="932"/>
      <c r="AI158" s="932">
        <f>SUM(AI160:AI174)</f>
        <v>0</v>
      </c>
      <c r="AJ158" s="933">
        <f>AG158-AI158</f>
        <v>6500000</v>
      </c>
      <c r="AK158" s="934"/>
      <c r="AL158" s="1098" t="s">
        <v>3250</v>
      </c>
      <c r="AM158" s="1098" t="s">
        <v>3251</v>
      </c>
      <c r="AN158" s="936"/>
      <c r="AO158" s="936"/>
      <c r="AP158" s="1031"/>
      <c r="AQ158" s="985"/>
      <c r="AR158" s="1128"/>
      <c r="AS158" s="1112"/>
      <c r="AT158" s="1113"/>
      <c r="AU158" s="1112"/>
      <c r="AV158" s="1112"/>
      <c r="AW158" s="1113"/>
      <c r="AX158" s="1113"/>
      <c r="AY158" s="1113"/>
      <c r="AZ158" s="1113"/>
      <c r="BA158" s="1113"/>
      <c r="BB158" s="1066"/>
      <c r="BC158" s="1113"/>
      <c r="BD158" s="1113"/>
      <c r="BE158" s="1113"/>
      <c r="BF158" s="1113"/>
      <c r="BG158" s="1113"/>
      <c r="BH158" s="1113"/>
      <c r="BI158" s="1112"/>
      <c r="BJ158" s="1112"/>
      <c r="BK158" s="1113"/>
      <c r="BL158" s="1113"/>
      <c r="BM158" s="1113"/>
      <c r="BN158" s="1113"/>
      <c r="BO158" s="1113"/>
      <c r="BP158" s="1112"/>
      <c r="BQ158" s="1112"/>
      <c r="BR158" s="1113"/>
      <c r="BS158" s="1113"/>
      <c r="BT158" s="1113"/>
      <c r="BU158" s="1113"/>
      <c r="BV158" s="1113"/>
      <c r="BW158" s="1112"/>
      <c r="BX158" s="1089"/>
      <c r="BY158" s="528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8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8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8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1071"/>
      <c r="GU158" s="1071"/>
      <c r="GV158" s="1071"/>
      <c r="GW158" s="1071"/>
      <c r="GX158" s="1071"/>
      <c r="GY158" s="1071"/>
      <c r="GZ158" s="1071"/>
      <c r="HA158" s="1071"/>
      <c r="HB158" s="1071"/>
      <c r="HC158" s="1071"/>
      <c r="HD158" s="1071"/>
      <c r="HE158" s="1071"/>
      <c r="HF158" s="1071"/>
      <c r="HG158" s="1071"/>
      <c r="HH158" s="1071"/>
      <c r="HI158" s="1071"/>
      <c r="HJ158" s="1071"/>
      <c r="HK158" s="1071"/>
      <c r="HL158" s="1071"/>
      <c r="HM158" s="1071"/>
      <c r="HN158" s="1071"/>
      <c r="HO158" s="1071"/>
      <c r="HP158" s="1071"/>
      <c r="HQ158" s="1071"/>
      <c r="HR158" s="1071"/>
      <c r="HS158" s="1071"/>
      <c r="HT158" s="1071"/>
      <c r="HU158" s="1071"/>
      <c r="HV158" s="1071"/>
      <c r="HW158" s="1071"/>
      <c r="HX158" s="1099"/>
      <c r="HY158" s="1100"/>
      <c r="HZ158" s="1101"/>
      <c r="IA158" s="1101"/>
      <c r="IB158" s="1101"/>
      <c r="IC158" s="1101"/>
      <c r="ID158" s="1101"/>
      <c r="IE158" s="1102"/>
    </row>
    <row r="159" ht="24.0" customHeight="1" outlineLevel="1">
      <c r="A159" s="946"/>
      <c r="B159" s="947"/>
      <c r="C159" s="947"/>
      <c r="D159" s="947"/>
      <c r="E159" s="947"/>
      <c r="F159" s="947"/>
      <c r="G159" s="947"/>
      <c r="H159" s="947"/>
      <c r="I159" s="947"/>
      <c r="J159" s="947"/>
      <c r="K159" s="947"/>
      <c r="L159" s="947"/>
      <c r="M159" s="947"/>
      <c r="N159" s="947"/>
      <c r="O159" s="947"/>
      <c r="P159" s="947"/>
      <c r="Q159" s="947"/>
      <c r="R159" s="947"/>
      <c r="S159" s="947"/>
      <c r="T159" s="947"/>
      <c r="U159" s="948"/>
      <c r="V159" s="947"/>
      <c r="W159" s="949" t="s">
        <v>3252</v>
      </c>
      <c r="X159" s="950">
        <f>ROUND(X161*20%,0)</f>
        <v>20900747</v>
      </c>
      <c r="Y159" s="950"/>
      <c r="Z159" s="950"/>
      <c r="AA159" s="951"/>
      <c r="AB159" s="952"/>
      <c r="AC159" s="952"/>
      <c r="AD159" s="953"/>
      <c r="AE159" s="1023"/>
      <c r="AF159" s="1045"/>
      <c r="AG159" s="956"/>
      <c r="AH159" s="956"/>
      <c r="AI159" s="956"/>
      <c r="AJ159" s="957"/>
      <c r="AK159" s="958"/>
      <c r="AL159" s="1103" t="s">
        <v>3253</v>
      </c>
      <c r="AM159" s="1103" t="s">
        <v>3254</v>
      </c>
      <c r="AN159" s="712"/>
      <c r="AO159" s="712"/>
      <c r="AP159" s="712"/>
      <c r="AQ159" s="712"/>
      <c r="AR159" s="1128"/>
      <c r="AS159" s="1112"/>
      <c r="AT159" s="1113"/>
      <c r="AU159" s="1112"/>
      <c r="AV159" s="1112"/>
      <c r="AW159" s="1113"/>
      <c r="AX159" s="1113"/>
      <c r="AY159" s="1113"/>
      <c r="AZ159" s="1113"/>
      <c r="BA159" s="1113"/>
      <c r="BB159" s="1066"/>
      <c r="BC159" s="1113"/>
      <c r="BD159" s="1113"/>
      <c r="BE159" s="1113"/>
      <c r="BF159" s="1113"/>
      <c r="BG159" s="1113"/>
      <c r="BH159" s="1113"/>
      <c r="BI159" s="1112"/>
      <c r="BJ159" s="1112"/>
      <c r="BK159" s="1113"/>
      <c r="BL159" s="1113"/>
      <c r="BM159" s="1113"/>
      <c r="BN159" s="1113"/>
      <c r="BO159" s="1113"/>
      <c r="BP159" s="1112"/>
      <c r="BQ159" s="1112"/>
      <c r="BR159" s="1113"/>
      <c r="BS159" s="1113"/>
      <c r="BT159" s="1113"/>
      <c r="BU159" s="1113"/>
      <c r="BV159" s="1113"/>
      <c r="BW159" s="1112"/>
      <c r="BX159" s="1089"/>
      <c r="BY159" s="528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8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8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8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1071"/>
      <c r="GU159" s="1071"/>
      <c r="GV159" s="1071"/>
      <c r="GW159" s="1071"/>
      <c r="GX159" s="1071"/>
      <c r="GY159" s="1071"/>
      <c r="GZ159" s="1071"/>
      <c r="HA159" s="1071"/>
      <c r="HB159" s="1071"/>
      <c r="HC159" s="1071"/>
      <c r="HD159" s="1071"/>
      <c r="HE159" s="1071"/>
      <c r="HF159" s="1071"/>
      <c r="HG159" s="1071"/>
      <c r="HH159" s="1071"/>
      <c r="HI159" s="1071"/>
      <c r="HJ159" s="1071"/>
      <c r="HK159" s="1071"/>
      <c r="HL159" s="1071"/>
      <c r="HM159" s="1071"/>
      <c r="HN159" s="1071"/>
      <c r="HO159" s="1071"/>
      <c r="HP159" s="1071"/>
      <c r="HQ159" s="1071"/>
      <c r="HR159" s="1071"/>
      <c r="HS159" s="1071"/>
      <c r="HT159" s="1071"/>
      <c r="HU159" s="1071"/>
      <c r="HV159" s="1071"/>
      <c r="HW159" s="1071"/>
      <c r="HX159" s="1072"/>
      <c r="HY159" s="1068"/>
      <c r="HZ159" s="981"/>
      <c r="IA159" s="981"/>
      <c r="IB159" s="981"/>
      <c r="IC159" s="981"/>
      <c r="ID159" s="981"/>
      <c r="IE159" s="1069"/>
    </row>
    <row r="160" ht="24.0" customHeight="1" outlineLevel="1">
      <c r="A160" s="946"/>
      <c r="B160" s="947"/>
      <c r="C160" s="947"/>
      <c r="D160" s="947"/>
      <c r="E160" s="947"/>
      <c r="F160" s="947"/>
      <c r="G160" s="947"/>
      <c r="H160" s="947"/>
      <c r="I160" s="947"/>
      <c r="J160" s="947"/>
      <c r="K160" s="947"/>
      <c r="L160" s="947"/>
      <c r="M160" s="947"/>
      <c r="N160" s="947"/>
      <c r="O160" s="947"/>
      <c r="P160" s="947"/>
      <c r="Q160" s="947"/>
      <c r="R160" s="947"/>
      <c r="S160" s="947"/>
      <c r="T160" s="947"/>
      <c r="U160" s="948"/>
      <c r="V160" s="947"/>
      <c r="W160" s="949" t="s">
        <v>3255</v>
      </c>
      <c r="X160" s="950">
        <f>ROUND(X161*20%,0)</f>
        <v>20900747</v>
      </c>
      <c r="Y160" s="950"/>
      <c r="Z160" s="950"/>
      <c r="AA160" s="951"/>
      <c r="AB160" s="952"/>
      <c r="AC160" s="952"/>
      <c r="AD160" s="953"/>
      <c r="AE160" s="1023"/>
      <c r="AF160" s="1024"/>
      <c r="AG160" s="950"/>
      <c r="AH160" s="950"/>
      <c r="AI160" s="957"/>
      <c r="AJ160" s="957"/>
      <c r="AK160" s="958"/>
      <c r="AL160" s="935" t="s">
        <v>3256</v>
      </c>
      <c r="AM160" s="935" t="s">
        <v>3257</v>
      </c>
      <c r="AN160" s="1110" t="s">
        <v>3258</v>
      </c>
      <c r="AO160" s="1110" t="s">
        <v>3259</v>
      </c>
      <c r="AP160" s="937" t="s">
        <v>3260</v>
      </c>
      <c r="AQ160" s="995" t="s">
        <v>2988</v>
      </c>
      <c r="AR160" s="1147"/>
      <c r="AS160" s="1112"/>
      <c r="AT160" s="1113"/>
      <c r="AU160" s="1112"/>
      <c r="AV160" s="1112"/>
      <c r="AW160" s="1113"/>
      <c r="AX160" s="1113"/>
      <c r="AY160" s="1113"/>
      <c r="AZ160" s="1113"/>
      <c r="BA160" s="1113"/>
      <c r="BB160" s="1113"/>
      <c r="BC160" s="1113"/>
      <c r="BD160" s="1113"/>
      <c r="BE160" s="1113"/>
      <c r="BF160" s="1113"/>
      <c r="BG160" s="1113"/>
      <c r="BH160" s="1113"/>
      <c r="BI160" s="1112"/>
      <c r="BJ160" s="1112"/>
      <c r="BK160" s="1113"/>
      <c r="BL160" s="1113"/>
      <c r="BM160" s="1113"/>
      <c r="BN160" s="1113"/>
      <c r="BO160" s="1116"/>
      <c r="BP160" s="1112"/>
      <c r="BQ160" s="1112"/>
      <c r="BR160" s="1116"/>
      <c r="BS160" s="1116"/>
      <c r="BT160" s="1116"/>
      <c r="BU160" s="1112"/>
      <c r="BV160" s="1112"/>
      <c r="BW160" s="1112"/>
      <c r="BX160" s="1089"/>
      <c r="BY160" s="528"/>
      <c r="BZ160" s="520"/>
      <c r="CA160" s="520"/>
      <c r="CB160" s="520"/>
      <c r="CC160" s="520"/>
      <c r="CD160" s="520"/>
      <c r="CE160" s="520"/>
      <c r="CF160" s="520"/>
      <c r="CG160" s="520"/>
      <c r="CH160" s="1074"/>
      <c r="CI160" s="1074"/>
      <c r="CJ160" s="520"/>
      <c r="CK160" s="1074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8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1074"/>
      <c r="DS160" s="1074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8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8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1071"/>
      <c r="GU160" s="1071"/>
      <c r="GV160" s="1071"/>
      <c r="GW160" s="1071"/>
      <c r="GX160" s="1071"/>
      <c r="GY160" s="1071"/>
      <c r="GZ160" s="1071"/>
      <c r="HA160" s="1071"/>
      <c r="HB160" s="1071"/>
      <c r="HC160" s="1071"/>
      <c r="HD160" s="1071"/>
      <c r="HE160" s="1071"/>
      <c r="HF160" s="1071"/>
      <c r="HG160" s="1071"/>
      <c r="HH160" s="1071"/>
      <c r="HI160" s="1071"/>
      <c r="HJ160" s="1071"/>
      <c r="HK160" s="1071"/>
      <c r="HL160" s="1071"/>
      <c r="HM160" s="1071"/>
      <c r="HN160" s="1071"/>
      <c r="HO160" s="1071"/>
      <c r="HP160" s="1071"/>
      <c r="HQ160" s="1071"/>
      <c r="HR160" s="1071"/>
      <c r="HS160" s="1071"/>
      <c r="HT160" s="1071"/>
      <c r="HU160" s="1071"/>
      <c r="HV160" s="1071"/>
      <c r="HW160" s="1071"/>
      <c r="HX160" s="1072"/>
      <c r="HY160" s="1068"/>
      <c r="HZ160" s="981"/>
      <c r="IA160" s="981"/>
      <c r="IB160" s="981"/>
      <c r="IC160" s="981"/>
      <c r="ID160" s="981"/>
      <c r="IE160" s="1069"/>
    </row>
    <row r="161" ht="24.0" customHeight="1" outlineLevel="1">
      <c r="A161" s="946"/>
      <c r="B161" s="947"/>
      <c r="C161" s="947"/>
      <c r="D161" s="947"/>
      <c r="E161" s="947"/>
      <c r="F161" s="947"/>
      <c r="G161" s="947"/>
      <c r="H161" s="947"/>
      <c r="I161" s="947"/>
      <c r="J161" s="947"/>
      <c r="K161" s="947"/>
      <c r="L161" s="947"/>
      <c r="M161" s="947"/>
      <c r="N161" s="947"/>
      <c r="O161" s="947"/>
      <c r="P161" s="947"/>
      <c r="Q161" s="947"/>
      <c r="R161" s="947"/>
      <c r="S161" s="947"/>
      <c r="T161" s="947"/>
      <c r="U161" s="948"/>
      <c r="V161" s="947"/>
      <c r="W161" s="955" t="s">
        <v>3261</v>
      </c>
      <c r="X161" s="956">
        <v>1.04503733E8</v>
      </c>
      <c r="Y161" s="950"/>
      <c r="Z161" s="950"/>
      <c r="AA161" s="951"/>
      <c r="AB161" s="952"/>
      <c r="AC161" s="952"/>
      <c r="AD161" s="953"/>
      <c r="AE161" s="1023"/>
      <c r="AF161" s="1024"/>
      <c r="AG161" s="950"/>
      <c r="AH161" s="950"/>
      <c r="AI161" s="957"/>
      <c r="AJ161" s="957"/>
      <c r="AK161" s="958"/>
      <c r="AL161" s="959" t="s">
        <v>3262</v>
      </c>
      <c r="AM161" s="959" t="s">
        <v>3263</v>
      </c>
      <c r="AN161" s="712"/>
      <c r="AO161" s="712"/>
      <c r="AP161" s="712"/>
      <c r="AQ161" s="712"/>
      <c r="AR161" s="1147"/>
      <c r="AS161" s="1112"/>
      <c r="AT161" s="1113"/>
      <c r="AU161" s="1112"/>
      <c r="AV161" s="1112"/>
      <c r="AW161" s="1113"/>
      <c r="AX161" s="1113"/>
      <c r="AY161" s="1113"/>
      <c r="AZ161" s="1113"/>
      <c r="BA161" s="1113"/>
      <c r="BB161" s="1113"/>
      <c r="BC161" s="1113"/>
      <c r="BD161" s="1113"/>
      <c r="BE161" s="1113"/>
      <c r="BF161" s="1113"/>
      <c r="BG161" s="1113"/>
      <c r="BH161" s="1113"/>
      <c r="BI161" s="1112"/>
      <c r="BJ161" s="1112"/>
      <c r="BK161" s="1113"/>
      <c r="BL161" s="1113"/>
      <c r="BM161" s="1113"/>
      <c r="BN161" s="1113"/>
      <c r="BO161" s="1117"/>
      <c r="BP161" s="1112"/>
      <c r="BQ161" s="1112"/>
      <c r="BR161" s="1117"/>
      <c r="BS161" s="1117"/>
      <c r="BT161" s="1117"/>
      <c r="BU161" s="1112"/>
      <c r="BV161" s="1112"/>
      <c r="BW161" s="1112"/>
      <c r="BX161" s="1089"/>
      <c r="BY161" s="528"/>
      <c r="BZ161" s="520"/>
      <c r="CA161" s="520"/>
      <c r="CB161" s="520"/>
      <c r="CC161" s="520"/>
      <c r="CD161" s="520"/>
      <c r="CE161" s="520"/>
      <c r="CF161" s="520"/>
      <c r="CG161" s="520"/>
      <c r="CH161" s="1076"/>
      <c r="CI161" s="1076"/>
      <c r="CJ161" s="520"/>
      <c r="CK161" s="1076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8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8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8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1071"/>
      <c r="GU161" s="1071"/>
      <c r="GV161" s="1071"/>
      <c r="GW161" s="1071"/>
      <c r="GX161" s="1071"/>
      <c r="GY161" s="1071"/>
      <c r="GZ161" s="1071"/>
      <c r="HA161" s="1071"/>
      <c r="HB161" s="1071"/>
      <c r="HC161" s="1071"/>
      <c r="HD161" s="1071"/>
      <c r="HE161" s="1071"/>
      <c r="HF161" s="1071"/>
      <c r="HG161" s="1071"/>
      <c r="HH161" s="1071"/>
      <c r="HI161" s="1071"/>
      <c r="HJ161" s="1071"/>
      <c r="HK161" s="1071"/>
      <c r="HL161" s="1071"/>
      <c r="HM161" s="1071"/>
      <c r="HN161" s="1071"/>
      <c r="HO161" s="1071"/>
      <c r="HP161" s="1071"/>
      <c r="HQ161" s="1071"/>
      <c r="HR161" s="1071"/>
      <c r="HS161" s="1071"/>
      <c r="HT161" s="1071"/>
      <c r="HU161" s="1071"/>
      <c r="HV161" s="1071"/>
      <c r="HW161" s="1071"/>
      <c r="HX161" s="1072"/>
      <c r="HY161" s="1068"/>
      <c r="HZ161" s="981"/>
      <c r="IA161" s="981"/>
      <c r="IB161" s="981"/>
      <c r="IC161" s="981"/>
      <c r="ID161" s="981"/>
      <c r="IE161" s="1069"/>
    </row>
    <row r="162" ht="24.0" hidden="1" customHeight="1" outlineLevel="1">
      <c r="A162" s="946"/>
      <c r="B162" s="947"/>
      <c r="C162" s="947"/>
      <c r="D162" s="947"/>
      <c r="E162" s="947"/>
      <c r="F162" s="947"/>
      <c r="G162" s="947"/>
      <c r="H162" s="947"/>
      <c r="I162" s="947"/>
      <c r="J162" s="947"/>
      <c r="K162" s="947"/>
      <c r="L162" s="947"/>
      <c r="M162" s="947"/>
      <c r="N162" s="947"/>
      <c r="O162" s="947"/>
      <c r="P162" s="947"/>
      <c r="Q162" s="947"/>
      <c r="R162" s="947"/>
      <c r="S162" s="947"/>
      <c r="T162" s="947"/>
      <c r="U162" s="948"/>
      <c r="V162" s="972"/>
      <c r="W162" s="955" t="s">
        <v>3264</v>
      </c>
      <c r="X162" s="956">
        <f>X161-AG158</f>
        <v>98003733</v>
      </c>
      <c r="Y162" s="950"/>
      <c r="Z162" s="950"/>
      <c r="AA162" s="951"/>
      <c r="AB162" s="952"/>
      <c r="AC162" s="952"/>
      <c r="AD162" s="953"/>
      <c r="AE162" s="1023"/>
      <c r="AF162" s="1046"/>
      <c r="AG162" s="981"/>
      <c r="AH162" s="981"/>
      <c r="AI162" s="957"/>
      <c r="AJ162" s="957"/>
      <c r="AK162" s="958"/>
      <c r="AL162" s="935" t="s">
        <v>3265</v>
      </c>
      <c r="AM162" s="935" t="s">
        <v>3266</v>
      </c>
      <c r="AN162" s="1110" t="s">
        <v>3267</v>
      </c>
      <c r="AO162" s="1110"/>
      <c r="AP162" s="937" t="s">
        <v>3268</v>
      </c>
      <c r="AQ162" s="985" t="s">
        <v>3269</v>
      </c>
      <c r="AR162" s="1128"/>
      <c r="AS162" s="1112"/>
      <c r="AT162" s="1113"/>
      <c r="AU162" s="1112"/>
      <c r="AV162" s="1112"/>
      <c r="AW162" s="1113"/>
      <c r="AX162" s="1113"/>
      <c r="AY162" s="1113"/>
      <c r="AZ162" s="1113"/>
      <c r="BA162" s="1113"/>
      <c r="BB162" s="1066"/>
      <c r="BC162" s="1113"/>
      <c r="BD162" s="1113"/>
      <c r="BE162" s="1113"/>
      <c r="BF162" s="1113"/>
      <c r="BG162" s="1113"/>
      <c r="BH162" s="1113"/>
      <c r="BI162" s="1112"/>
      <c r="BJ162" s="1112"/>
      <c r="BK162" s="1113"/>
      <c r="BL162" s="1113"/>
      <c r="BM162" s="1113"/>
      <c r="BN162" s="1113"/>
      <c r="BO162" s="1113"/>
      <c r="BP162" s="1112"/>
      <c r="BQ162" s="1112"/>
      <c r="BR162" s="1112"/>
      <c r="BS162" s="1112"/>
      <c r="BT162" s="1112"/>
      <c r="BU162" s="1112"/>
      <c r="BV162" s="1112"/>
      <c r="BW162" s="1112"/>
      <c r="BX162" s="1089"/>
      <c r="BY162" s="528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8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8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8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1071"/>
      <c r="GU162" s="1071"/>
      <c r="GV162" s="1071"/>
      <c r="GW162" s="1071"/>
      <c r="GX162" s="1071"/>
      <c r="GY162" s="1071"/>
      <c r="GZ162" s="1071"/>
      <c r="HA162" s="1071"/>
      <c r="HB162" s="1071"/>
      <c r="HC162" s="1071"/>
      <c r="HD162" s="1071"/>
      <c r="HE162" s="1071"/>
      <c r="HF162" s="1071"/>
      <c r="HG162" s="1071"/>
      <c r="HH162" s="1071"/>
      <c r="HI162" s="1071"/>
      <c r="HJ162" s="1071"/>
      <c r="HK162" s="1071"/>
      <c r="HL162" s="1071"/>
      <c r="HM162" s="1071"/>
      <c r="HN162" s="1071"/>
      <c r="HO162" s="1071"/>
      <c r="HP162" s="1071"/>
      <c r="HQ162" s="1071"/>
      <c r="HR162" s="1071"/>
      <c r="HS162" s="1071"/>
      <c r="HT162" s="1071"/>
      <c r="HU162" s="1071"/>
      <c r="HV162" s="1071"/>
      <c r="HW162" s="1071"/>
      <c r="HX162" s="1072"/>
      <c r="HY162" s="1068"/>
      <c r="HZ162" s="981"/>
      <c r="IA162" s="981"/>
      <c r="IB162" s="981"/>
      <c r="IC162" s="981"/>
      <c r="ID162" s="981"/>
      <c r="IE162" s="1069"/>
    </row>
    <row r="163" ht="24.0" hidden="1" customHeight="1" outlineLevel="1">
      <c r="A163" s="946"/>
      <c r="B163" s="947"/>
      <c r="C163" s="947"/>
      <c r="D163" s="947"/>
      <c r="E163" s="947"/>
      <c r="F163" s="947"/>
      <c r="G163" s="947"/>
      <c r="H163" s="947"/>
      <c r="I163" s="947"/>
      <c r="J163" s="947"/>
      <c r="K163" s="947"/>
      <c r="L163" s="947"/>
      <c r="M163" s="947"/>
      <c r="N163" s="947"/>
      <c r="O163" s="947"/>
      <c r="P163" s="947"/>
      <c r="Q163" s="947"/>
      <c r="R163" s="947"/>
      <c r="S163" s="947"/>
      <c r="T163" s="947"/>
      <c r="U163" s="948"/>
      <c r="V163" s="980" t="s">
        <v>3270</v>
      </c>
      <c r="W163" s="949" t="s">
        <v>3271</v>
      </c>
      <c r="X163" s="950"/>
      <c r="Y163" s="950"/>
      <c r="Z163" s="950"/>
      <c r="AA163" s="951"/>
      <c r="AB163" s="952"/>
      <c r="AC163" s="952"/>
      <c r="AD163" s="953"/>
      <c r="AE163" s="1023"/>
      <c r="AF163" s="1046"/>
      <c r="AG163" s="981"/>
      <c r="AH163" s="981"/>
      <c r="AI163" s="957"/>
      <c r="AJ163" s="957"/>
      <c r="AK163" s="958"/>
      <c r="AL163" s="959" t="s">
        <v>3272</v>
      </c>
      <c r="AM163" s="959" t="s">
        <v>3273</v>
      </c>
      <c r="AN163" s="712"/>
      <c r="AO163" s="712"/>
      <c r="AP163" s="712"/>
      <c r="AQ163" s="712"/>
      <c r="AR163" s="1128"/>
      <c r="AS163" s="1112"/>
      <c r="AT163" s="1113"/>
      <c r="AU163" s="1112"/>
      <c r="AV163" s="1112"/>
      <c r="AW163" s="1113"/>
      <c r="AX163" s="1113"/>
      <c r="AY163" s="1113"/>
      <c r="AZ163" s="1113"/>
      <c r="BA163" s="1113"/>
      <c r="BB163" s="1066"/>
      <c r="BC163" s="1113"/>
      <c r="BD163" s="1113"/>
      <c r="BE163" s="1113"/>
      <c r="BF163" s="1113"/>
      <c r="BG163" s="1113"/>
      <c r="BH163" s="1113"/>
      <c r="BI163" s="1112"/>
      <c r="BJ163" s="1112"/>
      <c r="BK163" s="1113"/>
      <c r="BL163" s="1113"/>
      <c r="BM163" s="1113"/>
      <c r="BN163" s="1113"/>
      <c r="BO163" s="1113"/>
      <c r="BP163" s="1112"/>
      <c r="BQ163" s="1112"/>
      <c r="BR163" s="1112"/>
      <c r="BS163" s="1112"/>
      <c r="BT163" s="1112"/>
      <c r="BU163" s="1112"/>
      <c r="BV163" s="1112"/>
      <c r="BW163" s="1112"/>
      <c r="BX163" s="1089"/>
      <c r="BY163" s="528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8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8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8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1071"/>
      <c r="GU163" s="1071"/>
      <c r="GV163" s="1071"/>
      <c r="GW163" s="1071"/>
      <c r="GX163" s="1071"/>
      <c r="GY163" s="1071"/>
      <c r="GZ163" s="1071"/>
      <c r="HA163" s="1071"/>
      <c r="HB163" s="1071"/>
      <c r="HC163" s="1071"/>
      <c r="HD163" s="1071"/>
      <c r="HE163" s="1071"/>
      <c r="HF163" s="1071"/>
      <c r="HG163" s="1071"/>
      <c r="HH163" s="1071"/>
      <c r="HI163" s="1071"/>
      <c r="HJ163" s="1071"/>
      <c r="HK163" s="1071"/>
      <c r="HL163" s="1071"/>
      <c r="HM163" s="1071"/>
      <c r="HN163" s="1071"/>
      <c r="HO163" s="1071"/>
      <c r="HP163" s="1071"/>
      <c r="HQ163" s="1071"/>
      <c r="HR163" s="1071"/>
      <c r="HS163" s="1071"/>
      <c r="HT163" s="1071"/>
      <c r="HU163" s="1071"/>
      <c r="HV163" s="1071"/>
      <c r="HW163" s="1071"/>
      <c r="HX163" s="1072"/>
      <c r="HY163" s="1068"/>
      <c r="HZ163" s="981"/>
      <c r="IA163" s="981"/>
      <c r="IB163" s="981"/>
      <c r="IC163" s="981"/>
      <c r="ID163" s="981"/>
      <c r="IE163" s="1069"/>
    </row>
    <row r="164" ht="24.0" customHeight="1" outlineLevel="1">
      <c r="A164" s="946"/>
      <c r="B164" s="947"/>
      <c r="C164" s="947"/>
      <c r="D164" s="947"/>
      <c r="E164" s="947"/>
      <c r="F164" s="947"/>
      <c r="G164" s="947"/>
      <c r="H164" s="947"/>
      <c r="I164" s="947"/>
      <c r="J164" s="947"/>
      <c r="K164" s="947"/>
      <c r="L164" s="947"/>
      <c r="M164" s="947"/>
      <c r="N164" s="947"/>
      <c r="O164" s="947"/>
      <c r="P164" s="947"/>
      <c r="Q164" s="947"/>
      <c r="R164" s="947"/>
      <c r="S164" s="947"/>
      <c r="T164" s="947"/>
      <c r="U164" s="948"/>
      <c r="V164" s="972"/>
      <c r="W164" s="949" t="s">
        <v>3274</v>
      </c>
      <c r="X164" s="981"/>
      <c r="Y164" s="956"/>
      <c r="Z164" s="956"/>
      <c r="AA164" s="951"/>
      <c r="AB164" s="952"/>
      <c r="AC164" s="952"/>
      <c r="AD164" s="953"/>
      <c r="AE164" s="1023"/>
      <c r="AF164" s="1046"/>
      <c r="AG164" s="981"/>
      <c r="AH164" s="981"/>
      <c r="AI164" s="957"/>
      <c r="AJ164" s="957"/>
      <c r="AK164" s="958"/>
      <c r="AL164" s="984" t="s">
        <v>3275</v>
      </c>
      <c r="AM164" s="984" t="s">
        <v>3276</v>
      </c>
      <c r="AN164" s="1110" t="s">
        <v>3277</v>
      </c>
      <c r="AO164" s="1110"/>
      <c r="AP164" s="1031"/>
      <c r="AQ164" s="985"/>
      <c r="AR164" s="1128"/>
      <c r="AS164" s="1112"/>
      <c r="AT164" s="1113"/>
      <c r="AU164" s="1112"/>
      <c r="AV164" s="1112"/>
      <c r="AW164" s="1113"/>
      <c r="AX164" s="1113"/>
      <c r="AY164" s="1113"/>
      <c r="AZ164" s="1113"/>
      <c r="BA164" s="1113"/>
      <c r="BB164" s="1113"/>
      <c r="BC164" s="1113"/>
      <c r="BD164" s="1113"/>
      <c r="BE164" s="1113"/>
      <c r="BF164" s="1113"/>
      <c r="BG164" s="1113"/>
      <c r="BH164" s="1113"/>
      <c r="BI164" s="1112"/>
      <c r="BJ164" s="1112"/>
      <c r="BK164" s="1113"/>
      <c r="BL164" s="1113"/>
      <c r="BM164" s="1113"/>
      <c r="BN164" s="1113"/>
      <c r="BO164" s="1113"/>
      <c r="BP164" s="1112"/>
      <c r="BQ164" s="1112"/>
      <c r="BR164" s="1113"/>
      <c r="BS164" s="1113"/>
      <c r="BT164" s="1113"/>
      <c r="BU164" s="1113"/>
      <c r="BV164" s="1113"/>
      <c r="BW164" s="1112"/>
      <c r="BX164" s="1089"/>
      <c r="BY164" s="528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8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8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8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1071"/>
      <c r="GU164" s="1071"/>
      <c r="GV164" s="1071"/>
      <c r="GW164" s="1071"/>
      <c r="GX164" s="1071"/>
      <c r="GY164" s="1071"/>
      <c r="GZ164" s="1071"/>
      <c r="HA164" s="1071"/>
      <c r="HB164" s="1071"/>
      <c r="HC164" s="1071"/>
      <c r="HD164" s="1071"/>
      <c r="HE164" s="1071"/>
      <c r="HF164" s="1071"/>
      <c r="HG164" s="1071"/>
      <c r="HH164" s="1071"/>
      <c r="HI164" s="1071"/>
      <c r="HJ164" s="1071"/>
      <c r="HK164" s="1071"/>
      <c r="HL164" s="1071"/>
      <c r="HM164" s="1071"/>
      <c r="HN164" s="1071"/>
      <c r="HO164" s="1071"/>
      <c r="HP164" s="1071"/>
      <c r="HQ164" s="1071"/>
      <c r="HR164" s="1071"/>
      <c r="HS164" s="1071"/>
      <c r="HT164" s="1071"/>
      <c r="HU164" s="1071"/>
      <c r="HV164" s="1071"/>
      <c r="HW164" s="1071"/>
      <c r="HX164" s="1072"/>
      <c r="HY164" s="1068"/>
      <c r="HZ164" s="981"/>
      <c r="IA164" s="981"/>
      <c r="IB164" s="981"/>
      <c r="IC164" s="981"/>
      <c r="ID164" s="981"/>
      <c r="IE164" s="1069"/>
    </row>
    <row r="165" ht="24.0" customHeight="1" outlineLevel="1">
      <c r="A165" s="946"/>
      <c r="B165" s="947"/>
      <c r="C165" s="947"/>
      <c r="D165" s="947"/>
      <c r="E165" s="947"/>
      <c r="F165" s="947"/>
      <c r="G165" s="947"/>
      <c r="H165" s="947"/>
      <c r="I165" s="947"/>
      <c r="J165" s="947"/>
      <c r="K165" s="947"/>
      <c r="L165" s="947"/>
      <c r="M165" s="947"/>
      <c r="N165" s="947"/>
      <c r="O165" s="947"/>
      <c r="P165" s="947"/>
      <c r="Q165" s="947"/>
      <c r="R165" s="947"/>
      <c r="S165" s="947"/>
      <c r="T165" s="947"/>
      <c r="U165" s="948"/>
      <c r="V165" s="989"/>
      <c r="W165" s="981"/>
      <c r="X165" s="956"/>
      <c r="Y165" s="956"/>
      <c r="Z165" s="956"/>
      <c r="AA165" s="951"/>
      <c r="AB165" s="952"/>
      <c r="AC165" s="952"/>
      <c r="AD165" s="953"/>
      <c r="AE165" s="1023"/>
      <c r="AF165" s="1046"/>
      <c r="AG165" s="981"/>
      <c r="AH165" s="981"/>
      <c r="AI165" s="957"/>
      <c r="AJ165" s="957"/>
      <c r="AK165" s="958"/>
      <c r="AL165" s="987" t="s">
        <v>3278</v>
      </c>
      <c r="AM165" s="987" t="s">
        <v>3279</v>
      </c>
      <c r="AN165" s="712"/>
      <c r="AO165" s="712"/>
      <c r="AP165" s="712"/>
      <c r="AQ165" s="712"/>
      <c r="AR165" s="1128"/>
      <c r="AS165" s="1112"/>
      <c r="AT165" s="1113"/>
      <c r="AU165" s="1112"/>
      <c r="AV165" s="1112"/>
      <c r="AW165" s="1113"/>
      <c r="AX165" s="1113"/>
      <c r="AY165" s="1113"/>
      <c r="AZ165" s="1113"/>
      <c r="BA165" s="1113"/>
      <c r="BB165" s="1113"/>
      <c r="BC165" s="1113"/>
      <c r="BD165" s="1113"/>
      <c r="BE165" s="1113"/>
      <c r="BF165" s="1113"/>
      <c r="BG165" s="1113"/>
      <c r="BH165" s="1113"/>
      <c r="BI165" s="1112"/>
      <c r="BJ165" s="1112"/>
      <c r="BK165" s="1113"/>
      <c r="BL165" s="1113"/>
      <c r="BM165" s="1113"/>
      <c r="BN165" s="1113"/>
      <c r="BO165" s="1113"/>
      <c r="BP165" s="1112"/>
      <c r="BQ165" s="1112"/>
      <c r="BR165" s="1113"/>
      <c r="BS165" s="1113"/>
      <c r="BT165" s="1113"/>
      <c r="BU165" s="1113"/>
      <c r="BV165" s="1113"/>
      <c r="BW165" s="1112"/>
      <c r="BX165" s="1089"/>
      <c r="BY165" s="528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8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8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8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1071"/>
      <c r="GU165" s="1071"/>
      <c r="GV165" s="1071"/>
      <c r="GW165" s="1071"/>
      <c r="GX165" s="1071"/>
      <c r="GY165" s="1071"/>
      <c r="GZ165" s="1071"/>
      <c r="HA165" s="1071"/>
      <c r="HB165" s="1071"/>
      <c r="HC165" s="1071"/>
      <c r="HD165" s="1071"/>
      <c r="HE165" s="1071"/>
      <c r="HF165" s="1071"/>
      <c r="HG165" s="1071"/>
      <c r="HH165" s="1071"/>
      <c r="HI165" s="1071"/>
      <c r="HJ165" s="1071"/>
      <c r="HK165" s="1071"/>
      <c r="HL165" s="1071"/>
      <c r="HM165" s="1071"/>
      <c r="HN165" s="1071"/>
      <c r="HO165" s="1071"/>
      <c r="HP165" s="1071"/>
      <c r="HQ165" s="1071"/>
      <c r="HR165" s="1071"/>
      <c r="HS165" s="1071"/>
      <c r="HT165" s="1071"/>
      <c r="HU165" s="1071"/>
      <c r="HV165" s="1071"/>
      <c r="HW165" s="1071"/>
      <c r="HX165" s="1072"/>
      <c r="HY165" s="1068"/>
      <c r="HZ165" s="981"/>
      <c r="IA165" s="981"/>
      <c r="IB165" s="981"/>
      <c r="IC165" s="981"/>
      <c r="ID165" s="981"/>
      <c r="IE165" s="1069"/>
    </row>
    <row r="166" ht="24.0" customHeight="1" outlineLevel="1">
      <c r="A166" s="946"/>
      <c r="B166" s="947"/>
      <c r="C166" s="947"/>
      <c r="D166" s="947"/>
      <c r="E166" s="947"/>
      <c r="F166" s="947"/>
      <c r="G166" s="947"/>
      <c r="H166" s="947"/>
      <c r="I166" s="947"/>
      <c r="J166" s="947"/>
      <c r="K166" s="947"/>
      <c r="L166" s="947"/>
      <c r="M166" s="947"/>
      <c r="N166" s="947"/>
      <c r="O166" s="947"/>
      <c r="P166" s="947"/>
      <c r="Q166" s="947"/>
      <c r="R166" s="947"/>
      <c r="S166" s="947"/>
      <c r="T166" s="947"/>
      <c r="U166" s="948"/>
      <c r="V166" s="989"/>
      <c r="W166" s="981"/>
      <c r="X166" s="981"/>
      <c r="Y166" s="956"/>
      <c r="Z166" s="956"/>
      <c r="AA166" s="951"/>
      <c r="AB166" s="952"/>
      <c r="AC166" s="952"/>
      <c r="AD166" s="953"/>
      <c r="AE166" s="1023"/>
      <c r="AF166" s="1024"/>
      <c r="AG166" s="950"/>
      <c r="AH166" s="950"/>
      <c r="AI166" s="957"/>
      <c r="AJ166" s="957"/>
      <c r="AK166" s="958"/>
      <c r="AL166" s="1030" t="s">
        <v>3280</v>
      </c>
      <c r="AM166" s="1030" t="s">
        <v>3281</v>
      </c>
      <c r="AN166" s="1110" t="s">
        <v>3282</v>
      </c>
      <c r="AO166" s="1110"/>
      <c r="AP166" s="937" t="s">
        <v>2988</v>
      </c>
      <c r="AQ166" s="985" t="s">
        <v>3283</v>
      </c>
      <c r="AR166" s="1128"/>
      <c r="AS166" s="1112"/>
      <c r="AT166" s="1113"/>
      <c r="AU166" s="1112"/>
      <c r="AV166" s="1112"/>
      <c r="AW166" s="1113"/>
      <c r="AX166" s="1113"/>
      <c r="AY166" s="1113"/>
      <c r="AZ166" s="1113"/>
      <c r="BA166" s="1113"/>
      <c r="BB166" s="1113"/>
      <c r="BC166" s="1113"/>
      <c r="BD166" s="1113"/>
      <c r="BE166" s="1113"/>
      <c r="BF166" s="1113"/>
      <c r="BG166" s="1113"/>
      <c r="BH166" s="1113"/>
      <c r="BI166" s="1112"/>
      <c r="BJ166" s="1112"/>
      <c r="BK166" s="1113"/>
      <c r="BL166" s="1113"/>
      <c r="BM166" s="1113"/>
      <c r="BN166" s="1113"/>
      <c r="BO166" s="1113"/>
      <c r="BP166" s="1112"/>
      <c r="BQ166" s="1112"/>
      <c r="BR166" s="1113"/>
      <c r="BS166" s="1113"/>
      <c r="BT166" s="1113"/>
      <c r="BU166" s="1113"/>
      <c r="BV166" s="1113"/>
      <c r="BW166" s="1112"/>
      <c r="BX166" s="528"/>
      <c r="BY166" s="528"/>
      <c r="BZ166" s="520"/>
      <c r="CA166" s="520"/>
      <c r="CB166" s="520"/>
      <c r="CC166" s="520"/>
      <c r="CD166" s="520"/>
      <c r="CE166" s="520"/>
      <c r="CF166" s="520"/>
      <c r="CG166" s="520"/>
      <c r="CH166" s="1073"/>
      <c r="CI166" s="1077"/>
      <c r="CJ166" s="1077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8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8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8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1071"/>
      <c r="GU166" s="1071"/>
      <c r="GV166" s="1071"/>
      <c r="GW166" s="1071"/>
      <c r="GX166" s="1071"/>
      <c r="GY166" s="1071"/>
      <c r="GZ166" s="1071"/>
      <c r="HA166" s="1071"/>
      <c r="HB166" s="1071"/>
      <c r="HC166" s="1071"/>
      <c r="HD166" s="1071"/>
      <c r="HE166" s="1071"/>
      <c r="HF166" s="1071"/>
      <c r="HG166" s="1071"/>
      <c r="HH166" s="1071"/>
      <c r="HI166" s="1071"/>
      <c r="HJ166" s="1071"/>
      <c r="HK166" s="1071"/>
      <c r="HL166" s="1071"/>
      <c r="HM166" s="1071"/>
      <c r="HN166" s="1071"/>
      <c r="HO166" s="1071"/>
      <c r="HP166" s="1071"/>
      <c r="HQ166" s="1071"/>
      <c r="HR166" s="1071"/>
      <c r="HS166" s="1071"/>
      <c r="HT166" s="1071"/>
      <c r="HU166" s="1071"/>
      <c r="HV166" s="1071"/>
      <c r="HW166" s="1071"/>
      <c r="HX166" s="1072"/>
      <c r="HY166" s="1068"/>
      <c r="HZ166" s="981"/>
      <c r="IA166" s="981"/>
      <c r="IB166" s="981"/>
      <c r="IC166" s="981"/>
      <c r="ID166" s="981"/>
      <c r="IE166" s="1069"/>
    </row>
    <row r="167" ht="24.0" customHeight="1" outlineLevel="1">
      <c r="A167" s="946"/>
      <c r="B167" s="947"/>
      <c r="C167" s="947"/>
      <c r="D167" s="947"/>
      <c r="E167" s="947"/>
      <c r="F167" s="947"/>
      <c r="G167" s="947"/>
      <c r="H167" s="947"/>
      <c r="I167" s="947"/>
      <c r="J167" s="947"/>
      <c r="K167" s="947"/>
      <c r="L167" s="947"/>
      <c r="M167" s="947"/>
      <c r="N167" s="947"/>
      <c r="O167" s="947"/>
      <c r="P167" s="947"/>
      <c r="Q167" s="947"/>
      <c r="R167" s="947"/>
      <c r="S167" s="947"/>
      <c r="T167" s="947"/>
      <c r="U167" s="948"/>
      <c r="V167" s="948"/>
      <c r="W167" s="955"/>
      <c r="X167" s="956"/>
      <c r="Y167" s="956"/>
      <c r="Z167" s="956"/>
      <c r="AA167" s="951"/>
      <c r="AB167" s="952"/>
      <c r="AC167" s="952"/>
      <c r="AD167" s="953"/>
      <c r="AE167" s="1023"/>
      <c r="AF167" s="1024"/>
      <c r="AG167" s="950"/>
      <c r="AH167" s="950"/>
      <c r="AI167" s="957"/>
      <c r="AJ167" s="957"/>
      <c r="AK167" s="958"/>
      <c r="AL167" s="1032" t="s">
        <v>3284</v>
      </c>
      <c r="AM167" s="1032" t="s">
        <v>3285</v>
      </c>
      <c r="AN167" s="712"/>
      <c r="AO167" s="712"/>
      <c r="AP167" s="712"/>
      <c r="AQ167" s="712"/>
      <c r="AR167" s="1128"/>
      <c r="AS167" s="1112"/>
      <c r="AT167" s="1113"/>
      <c r="AU167" s="1112"/>
      <c r="AV167" s="1112"/>
      <c r="AW167" s="1113"/>
      <c r="AX167" s="1113"/>
      <c r="AY167" s="1113"/>
      <c r="AZ167" s="1113"/>
      <c r="BA167" s="1113"/>
      <c r="BB167" s="1113"/>
      <c r="BC167" s="1113"/>
      <c r="BD167" s="1113"/>
      <c r="BE167" s="1113"/>
      <c r="BF167" s="1113"/>
      <c r="BG167" s="1113"/>
      <c r="BH167" s="1113"/>
      <c r="BI167" s="1112"/>
      <c r="BJ167" s="1112"/>
      <c r="BK167" s="1113"/>
      <c r="BL167" s="1113"/>
      <c r="BM167" s="1113"/>
      <c r="BN167" s="1113"/>
      <c r="BO167" s="1113"/>
      <c r="BP167" s="1112"/>
      <c r="BQ167" s="1112"/>
      <c r="BR167" s="1113"/>
      <c r="BS167" s="1113"/>
      <c r="BT167" s="1113"/>
      <c r="BU167" s="1113"/>
      <c r="BV167" s="1113"/>
      <c r="BW167" s="1112"/>
      <c r="BX167" s="528"/>
      <c r="BY167" s="528"/>
      <c r="BZ167" s="520"/>
      <c r="CA167" s="520"/>
      <c r="CB167" s="520"/>
      <c r="CC167" s="520"/>
      <c r="CD167" s="520"/>
      <c r="CE167" s="520"/>
      <c r="CF167" s="520"/>
      <c r="CG167" s="520"/>
      <c r="CH167" s="1073"/>
      <c r="CI167" s="1078"/>
      <c r="CJ167" s="1078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8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8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8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1071"/>
      <c r="GU167" s="1071"/>
      <c r="GV167" s="1071"/>
      <c r="GW167" s="1071"/>
      <c r="GX167" s="1071"/>
      <c r="GY167" s="1071"/>
      <c r="GZ167" s="1071"/>
      <c r="HA167" s="1071"/>
      <c r="HB167" s="1071"/>
      <c r="HC167" s="1071"/>
      <c r="HD167" s="1071"/>
      <c r="HE167" s="1071"/>
      <c r="HF167" s="1071"/>
      <c r="HG167" s="1071"/>
      <c r="HH167" s="1071"/>
      <c r="HI167" s="1071"/>
      <c r="HJ167" s="1071"/>
      <c r="HK167" s="1071"/>
      <c r="HL167" s="1071"/>
      <c r="HM167" s="1071"/>
      <c r="HN167" s="1071"/>
      <c r="HO167" s="1071"/>
      <c r="HP167" s="1071"/>
      <c r="HQ167" s="1071"/>
      <c r="HR167" s="1071"/>
      <c r="HS167" s="1071"/>
      <c r="HT167" s="1071"/>
      <c r="HU167" s="1071"/>
      <c r="HV167" s="1071"/>
      <c r="HW167" s="1071"/>
      <c r="HX167" s="1072"/>
      <c r="HY167" s="1068"/>
      <c r="HZ167" s="981"/>
      <c r="IA167" s="981"/>
      <c r="IB167" s="981"/>
      <c r="IC167" s="981"/>
      <c r="ID167" s="981"/>
      <c r="IE167" s="1069"/>
    </row>
    <row r="168" ht="24.0" customHeight="1" outlineLevel="1">
      <c r="A168" s="946"/>
      <c r="B168" s="947"/>
      <c r="C168" s="947"/>
      <c r="D168" s="947"/>
      <c r="E168" s="947"/>
      <c r="F168" s="947"/>
      <c r="G168" s="947"/>
      <c r="H168" s="947"/>
      <c r="I168" s="947"/>
      <c r="J168" s="947"/>
      <c r="K168" s="947"/>
      <c r="L168" s="947"/>
      <c r="M168" s="947"/>
      <c r="N168" s="947"/>
      <c r="O168" s="947"/>
      <c r="P168" s="947"/>
      <c r="Q168" s="947"/>
      <c r="R168" s="947"/>
      <c r="S168" s="947"/>
      <c r="T168" s="947"/>
      <c r="U168" s="948"/>
      <c r="V168" s="981"/>
      <c r="W168" s="981"/>
      <c r="X168" s="956"/>
      <c r="Y168" s="956"/>
      <c r="Z168" s="956"/>
      <c r="AA168" s="951"/>
      <c r="AB168" s="952"/>
      <c r="AC168" s="952"/>
      <c r="AD168" s="953"/>
      <c r="AE168" s="1023"/>
      <c r="AF168" s="1029"/>
      <c r="AG168" s="976"/>
      <c r="AH168" s="976"/>
      <c r="AI168" s="957"/>
      <c r="AJ168" s="957"/>
      <c r="AK168" s="958"/>
      <c r="AL168" s="966" t="s">
        <v>3286</v>
      </c>
      <c r="AM168" s="966" t="s">
        <v>3287</v>
      </c>
      <c r="AN168" s="1110" t="s">
        <v>3288</v>
      </c>
      <c r="AO168" s="1110" t="s">
        <v>3289</v>
      </c>
      <c r="AP168" s="937" t="s">
        <v>3290</v>
      </c>
      <c r="AQ168" s="985" t="s">
        <v>3012</v>
      </c>
      <c r="AR168" s="1128"/>
      <c r="AS168" s="1112"/>
      <c r="AT168" s="1113"/>
      <c r="AU168" s="1112"/>
      <c r="AV168" s="1112"/>
      <c r="AW168" s="1113"/>
      <c r="AX168" s="1113"/>
      <c r="AY168" s="1113"/>
      <c r="AZ168" s="1113"/>
      <c r="BA168" s="1113"/>
      <c r="BB168" s="1113"/>
      <c r="BC168" s="1113"/>
      <c r="BD168" s="1113"/>
      <c r="BE168" s="1113"/>
      <c r="BF168" s="1113"/>
      <c r="BG168" s="1113"/>
      <c r="BH168" s="1113"/>
      <c r="BI168" s="1112"/>
      <c r="BJ168" s="1112"/>
      <c r="BK168" s="1113"/>
      <c r="BL168" s="1113"/>
      <c r="BM168" s="1113"/>
      <c r="BN168" s="1113"/>
      <c r="BO168" s="1113"/>
      <c r="BP168" s="1112"/>
      <c r="BQ168" s="1112"/>
      <c r="BR168" s="1113"/>
      <c r="BS168" s="1113"/>
      <c r="BT168" s="1113"/>
      <c r="BU168" s="1113"/>
      <c r="BV168" s="1113"/>
      <c r="BW168" s="1112"/>
      <c r="BX168" s="528"/>
      <c r="BY168" s="528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8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8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8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1071"/>
      <c r="GU168" s="1071"/>
      <c r="GV168" s="1071"/>
      <c r="GW168" s="1071"/>
      <c r="GX168" s="1071"/>
      <c r="GY168" s="1071"/>
      <c r="GZ168" s="1071"/>
      <c r="HA168" s="1071"/>
      <c r="HB168" s="1071"/>
      <c r="HC168" s="1071"/>
      <c r="HD168" s="1071"/>
      <c r="HE168" s="1071"/>
      <c r="HF168" s="1071"/>
      <c r="HG168" s="1071"/>
      <c r="HH168" s="1071"/>
      <c r="HI168" s="1071"/>
      <c r="HJ168" s="1071"/>
      <c r="HK168" s="1071"/>
      <c r="HL168" s="1071"/>
      <c r="HM168" s="1071"/>
      <c r="HN168" s="1071"/>
      <c r="HO168" s="1071"/>
      <c r="HP168" s="1071"/>
      <c r="HQ168" s="1071"/>
      <c r="HR168" s="1071"/>
      <c r="HS168" s="1071"/>
      <c r="HT168" s="1071"/>
      <c r="HU168" s="1071"/>
      <c r="HV168" s="1071"/>
      <c r="HW168" s="1071"/>
      <c r="HX168" s="1072"/>
      <c r="HY168" s="1068"/>
      <c r="HZ168" s="981"/>
      <c r="IA168" s="981"/>
      <c r="IB168" s="981"/>
      <c r="IC168" s="981"/>
      <c r="ID168" s="981"/>
      <c r="IE168" s="1069"/>
    </row>
    <row r="169" ht="24.0" customHeight="1" outlineLevel="1">
      <c r="A169" s="946"/>
      <c r="B169" s="947"/>
      <c r="C169" s="947"/>
      <c r="D169" s="947"/>
      <c r="E169" s="947"/>
      <c r="F169" s="947"/>
      <c r="G169" s="947"/>
      <c r="H169" s="947"/>
      <c r="I169" s="947"/>
      <c r="J169" s="947"/>
      <c r="K169" s="947"/>
      <c r="L169" s="947"/>
      <c r="M169" s="947"/>
      <c r="N169" s="947"/>
      <c r="O169" s="947"/>
      <c r="P169" s="947"/>
      <c r="Q169" s="947"/>
      <c r="R169" s="947"/>
      <c r="S169" s="947"/>
      <c r="T169" s="947"/>
      <c r="U169" s="948"/>
      <c r="V169" s="981"/>
      <c r="W169" s="981"/>
      <c r="X169" s="956"/>
      <c r="Y169" s="956"/>
      <c r="Z169" s="956"/>
      <c r="AA169" s="951"/>
      <c r="AB169" s="952"/>
      <c r="AC169" s="952"/>
      <c r="AD169" s="953"/>
      <c r="AE169" s="1023"/>
      <c r="AF169" s="1029"/>
      <c r="AG169" s="976"/>
      <c r="AH169" s="976"/>
      <c r="AI169" s="957"/>
      <c r="AJ169" s="957"/>
      <c r="AK169" s="958"/>
      <c r="AL169" s="974" t="s">
        <v>3291</v>
      </c>
      <c r="AM169" s="974" t="s">
        <v>3292</v>
      </c>
      <c r="AN169" s="712"/>
      <c r="AO169" s="712"/>
      <c r="AP169" s="712"/>
      <c r="AQ169" s="712"/>
      <c r="AR169" s="1128"/>
      <c r="AS169" s="1112"/>
      <c r="AT169" s="1113"/>
      <c r="AU169" s="1112"/>
      <c r="AV169" s="1112"/>
      <c r="AW169" s="1113"/>
      <c r="AX169" s="1113"/>
      <c r="AY169" s="1113"/>
      <c r="AZ169" s="1113"/>
      <c r="BA169" s="1113"/>
      <c r="BB169" s="1113"/>
      <c r="BC169" s="1113"/>
      <c r="BD169" s="1113"/>
      <c r="BE169" s="1113"/>
      <c r="BF169" s="1113"/>
      <c r="BG169" s="1113"/>
      <c r="BH169" s="1113"/>
      <c r="BI169" s="1112"/>
      <c r="BJ169" s="1112"/>
      <c r="BK169" s="1113"/>
      <c r="BL169" s="1113"/>
      <c r="BM169" s="1113"/>
      <c r="BN169" s="1113"/>
      <c r="BO169" s="1113"/>
      <c r="BP169" s="1112"/>
      <c r="BQ169" s="1112"/>
      <c r="BR169" s="1113"/>
      <c r="BS169" s="1113"/>
      <c r="BT169" s="1113"/>
      <c r="BU169" s="1113"/>
      <c r="BV169" s="1113"/>
      <c r="BW169" s="1112"/>
      <c r="BX169" s="528"/>
      <c r="BY169" s="528"/>
      <c r="BZ169" s="520"/>
      <c r="CA169" s="520"/>
      <c r="CB169" s="520"/>
      <c r="CC169" s="520"/>
      <c r="CD169" s="1104"/>
      <c r="CE169" s="1104"/>
      <c r="CF169" s="520"/>
      <c r="CG169" s="520"/>
      <c r="CH169" s="520"/>
      <c r="CI169" s="520"/>
      <c r="CJ169" s="520"/>
      <c r="CK169" s="520"/>
      <c r="CL169" s="520"/>
      <c r="CM169" s="520"/>
      <c r="CN169" s="520"/>
      <c r="CO169" s="520"/>
      <c r="CP169" s="520"/>
      <c r="CQ169" s="520"/>
      <c r="CR169" s="520"/>
      <c r="CS169" s="520"/>
      <c r="CT169" s="520"/>
      <c r="CU169" s="520"/>
      <c r="CV169" s="520"/>
      <c r="CW169" s="520"/>
      <c r="CX169" s="520"/>
      <c r="CY169" s="520"/>
      <c r="CZ169" s="520"/>
      <c r="DA169" s="520"/>
      <c r="DB169" s="528"/>
      <c r="DC169" s="520"/>
      <c r="DD169" s="520"/>
      <c r="DE169" s="520"/>
      <c r="DF169" s="520"/>
      <c r="DG169" s="520"/>
      <c r="DH169" s="520"/>
      <c r="DI169" s="520"/>
      <c r="DJ169" s="520"/>
      <c r="DK169" s="520"/>
      <c r="DL169" s="520"/>
      <c r="DM169" s="520"/>
      <c r="DN169" s="520"/>
      <c r="DO169" s="520"/>
      <c r="DP169" s="520"/>
      <c r="DQ169" s="520"/>
      <c r="DR169" s="520"/>
      <c r="DS169" s="520"/>
      <c r="DT169" s="520"/>
      <c r="DU169" s="520"/>
      <c r="DV169" s="520"/>
      <c r="DW169" s="520"/>
      <c r="DX169" s="520"/>
      <c r="DY169" s="520"/>
      <c r="DZ169" s="520"/>
      <c r="EA169" s="520"/>
      <c r="EB169" s="520"/>
      <c r="EC169" s="520"/>
      <c r="ED169" s="520"/>
      <c r="EE169" s="520"/>
      <c r="EF169" s="520"/>
      <c r="EG169" s="520"/>
      <c r="EH169" s="528"/>
      <c r="EI169" s="520"/>
      <c r="EJ169" s="520"/>
      <c r="EK169" s="520"/>
      <c r="EL169" s="520"/>
      <c r="EM169" s="520"/>
      <c r="EN169" s="520"/>
      <c r="EO169" s="520"/>
      <c r="EP169" s="520"/>
      <c r="EQ169" s="520"/>
      <c r="ER169" s="520"/>
      <c r="ES169" s="520"/>
      <c r="ET169" s="520"/>
      <c r="EU169" s="520"/>
      <c r="EV169" s="520"/>
      <c r="EW169" s="520"/>
      <c r="EX169" s="520"/>
      <c r="EY169" s="520"/>
      <c r="EZ169" s="520"/>
      <c r="FA169" s="520"/>
      <c r="FB169" s="520"/>
      <c r="FC169" s="520"/>
      <c r="FD169" s="520"/>
      <c r="FE169" s="520"/>
      <c r="FF169" s="520"/>
      <c r="FG169" s="520"/>
      <c r="FH169" s="520"/>
      <c r="FI169" s="520"/>
      <c r="FJ169" s="520"/>
      <c r="FK169" s="520"/>
      <c r="FL169" s="520"/>
      <c r="FM169" s="528"/>
      <c r="FN169" s="520"/>
      <c r="FO169" s="520"/>
      <c r="FP169" s="520"/>
      <c r="FQ169" s="520"/>
      <c r="FR169" s="520"/>
      <c r="FS169" s="520"/>
      <c r="FT169" s="520"/>
      <c r="FU169" s="520"/>
      <c r="FV169" s="520"/>
      <c r="FW169" s="520"/>
      <c r="FX169" s="520"/>
      <c r="FY169" s="520"/>
      <c r="FZ169" s="520"/>
      <c r="GA169" s="520"/>
      <c r="GB169" s="520"/>
      <c r="GC169" s="520"/>
      <c r="GD169" s="520"/>
      <c r="GE169" s="520"/>
      <c r="GF169" s="520"/>
      <c r="GG169" s="520"/>
      <c r="GH169" s="520"/>
      <c r="GI169" s="520"/>
      <c r="GJ169" s="520"/>
      <c r="GK169" s="520"/>
      <c r="GL169" s="520"/>
      <c r="GM169" s="520"/>
      <c r="GN169" s="520"/>
      <c r="GO169" s="520"/>
      <c r="GP169" s="520"/>
      <c r="GQ169" s="520"/>
      <c r="GR169" s="520"/>
      <c r="GS169" s="520"/>
      <c r="GT169" s="1071"/>
      <c r="GU169" s="1071"/>
      <c r="GV169" s="1071"/>
      <c r="GW169" s="1071"/>
      <c r="GX169" s="1071"/>
      <c r="GY169" s="1071"/>
      <c r="GZ169" s="1071"/>
      <c r="HA169" s="1071"/>
      <c r="HB169" s="1071"/>
      <c r="HC169" s="1071"/>
      <c r="HD169" s="1071"/>
      <c r="HE169" s="1071"/>
      <c r="HF169" s="1071"/>
      <c r="HG169" s="1071"/>
      <c r="HH169" s="1071"/>
      <c r="HI169" s="1071"/>
      <c r="HJ169" s="1071"/>
      <c r="HK169" s="1071"/>
      <c r="HL169" s="1071"/>
      <c r="HM169" s="1071"/>
      <c r="HN169" s="1071"/>
      <c r="HO169" s="1071"/>
      <c r="HP169" s="1071"/>
      <c r="HQ169" s="1071"/>
      <c r="HR169" s="1071"/>
      <c r="HS169" s="1071"/>
      <c r="HT169" s="1071"/>
      <c r="HU169" s="1071"/>
      <c r="HV169" s="1071"/>
      <c r="HW169" s="1071"/>
      <c r="HX169" s="1072"/>
      <c r="HY169" s="1068"/>
      <c r="HZ169" s="981"/>
      <c r="IA169" s="981"/>
      <c r="IB169" s="981"/>
      <c r="IC169" s="981"/>
      <c r="ID169" s="981"/>
      <c r="IE169" s="1069"/>
    </row>
    <row r="170" ht="24.0" customHeight="1" outlineLevel="1">
      <c r="A170" s="946"/>
      <c r="B170" s="947"/>
      <c r="C170" s="947"/>
      <c r="D170" s="947"/>
      <c r="E170" s="947"/>
      <c r="F170" s="947"/>
      <c r="G170" s="947"/>
      <c r="H170" s="947"/>
      <c r="I170" s="947"/>
      <c r="J170" s="947"/>
      <c r="K170" s="947"/>
      <c r="L170" s="947"/>
      <c r="M170" s="947"/>
      <c r="N170" s="947"/>
      <c r="O170" s="947"/>
      <c r="P170" s="947"/>
      <c r="Q170" s="947"/>
      <c r="R170" s="947"/>
      <c r="S170" s="947"/>
      <c r="T170" s="947"/>
      <c r="U170" s="948"/>
      <c r="V170" s="981"/>
      <c r="W170" s="981"/>
      <c r="X170" s="956"/>
      <c r="Y170" s="956"/>
      <c r="Z170" s="956"/>
      <c r="AA170" s="951"/>
      <c r="AB170" s="952"/>
      <c r="AC170" s="952"/>
      <c r="AD170" s="953"/>
      <c r="AE170" s="1023"/>
      <c r="AF170" s="1029"/>
      <c r="AG170" s="976"/>
      <c r="AH170" s="976"/>
      <c r="AI170" s="957"/>
      <c r="AJ170" s="957"/>
      <c r="AK170" s="958"/>
      <c r="AL170" s="977" t="s">
        <v>3293</v>
      </c>
      <c r="AM170" s="977" t="s">
        <v>3294</v>
      </c>
      <c r="AN170" s="1110" t="s">
        <v>3295</v>
      </c>
      <c r="AO170" s="1110"/>
      <c r="AP170" s="1031"/>
      <c r="AQ170" s="985"/>
      <c r="AR170" s="1128"/>
      <c r="AS170" s="1112"/>
      <c r="AT170" s="1113"/>
      <c r="AU170" s="1112"/>
      <c r="AV170" s="1112"/>
      <c r="AW170" s="1113"/>
      <c r="AX170" s="1113"/>
      <c r="AY170" s="1113"/>
      <c r="AZ170" s="1113"/>
      <c r="BA170" s="1113"/>
      <c r="BB170" s="1113"/>
      <c r="BC170" s="1113"/>
      <c r="BD170" s="1113"/>
      <c r="BE170" s="1113"/>
      <c r="BF170" s="1113"/>
      <c r="BG170" s="1113"/>
      <c r="BH170" s="1113"/>
      <c r="BI170" s="1112"/>
      <c r="BJ170" s="1112"/>
      <c r="BK170" s="1113"/>
      <c r="BL170" s="1113"/>
      <c r="BM170" s="1113"/>
      <c r="BN170" s="1113"/>
      <c r="BO170" s="1113"/>
      <c r="BP170" s="1112"/>
      <c r="BQ170" s="1112"/>
      <c r="BR170" s="1113"/>
      <c r="BS170" s="1113"/>
      <c r="BT170" s="1113"/>
      <c r="BU170" s="1113"/>
      <c r="BV170" s="1113"/>
      <c r="BW170" s="1112"/>
      <c r="BX170" s="1089"/>
      <c r="BY170" s="528"/>
      <c r="BZ170" s="520"/>
      <c r="CA170" s="520"/>
      <c r="CB170" s="520"/>
      <c r="CC170" s="520"/>
      <c r="CD170" s="520"/>
      <c r="CE170" s="520"/>
      <c r="CF170" s="520"/>
      <c r="CG170" s="520"/>
      <c r="CH170" s="520"/>
      <c r="CI170" s="520"/>
      <c r="CJ170" s="520"/>
      <c r="CK170" s="520"/>
      <c r="CL170" s="520"/>
      <c r="CM170" s="520"/>
      <c r="CN170" s="520"/>
      <c r="CO170" s="520"/>
      <c r="CP170" s="520"/>
      <c r="CQ170" s="520"/>
      <c r="CR170" s="520"/>
      <c r="CS170" s="520"/>
      <c r="CT170" s="520"/>
      <c r="CU170" s="520"/>
      <c r="CV170" s="520"/>
      <c r="CW170" s="520"/>
      <c r="CX170" s="520"/>
      <c r="CY170" s="520"/>
      <c r="CZ170" s="520"/>
      <c r="DA170" s="520"/>
      <c r="DB170" s="528"/>
      <c r="DC170" s="520"/>
      <c r="DD170" s="520"/>
      <c r="DE170" s="520"/>
      <c r="DF170" s="520"/>
      <c r="DG170" s="520"/>
      <c r="DH170" s="520"/>
      <c r="DI170" s="520"/>
      <c r="DJ170" s="520"/>
      <c r="DK170" s="520"/>
      <c r="DL170" s="520"/>
      <c r="DM170" s="520"/>
      <c r="DN170" s="520"/>
      <c r="DO170" s="520"/>
      <c r="DP170" s="520"/>
      <c r="DQ170" s="520"/>
      <c r="DR170" s="520"/>
      <c r="DS170" s="520"/>
      <c r="DT170" s="520"/>
      <c r="DU170" s="520"/>
      <c r="DV170" s="520"/>
      <c r="DW170" s="520"/>
      <c r="DX170" s="520"/>
      <c r="DY170" s="520"/>
      <c r="DZ170" s="520"/>
      <c r="EA170" s="520"/>
      <c r="EB170" s="520"/>
      <c r="EC170" s="520"/>
      <c r="ED170" s="520"/>
      <c r="EE170" s="520"/>
      <c r="EF170" s="520"/>
      <c r="EG170" s="520"/>
      <c r="EH170" s="528"/>
      <c r="EI170" s="520"/>
      <c r="EJ170" s="520"/>
      <c r="EK170" s="520"/>
      <c r="EL170" s="520"/>
      <c r="EM170" s="520"/>
      <c r="EN170" s="520"/>
      <c r="EO170" s="520"/>
      <c r="EP170" s="520"/>
      <c r="EQ170" s="520"/>
      <c r="ER170" s="520"/>
      <c r="ES170" s="520"/>
      <c r="ET170" s="520"/>
      <c r="EU170" s="520"/>
      <c r="EV170" s="520"/>
      <c r="EW170" s="520"/>
      <c r="EX170" s="520"/>
      <c r="EY170" s="520"/>
      <c r="EZ170" s="520"/>
      <c r="FA170" s="520"/>
      <c r="FB170" s="520"/>
      <c r="FC170" s="520"/>
      <c r="FD170" s="520"/>
      <c r="FE170" s="520"/>
      <c r="FF170" s="520"/>
      <c r="FG170" s="520"/>
      <c r="FH170" s="520"/>
      <c r="FI170" s="520"/>
      <c r="FJ170" s="520"/>
      <c r="FK170" s="520"/>
      <c r="FL170" s="520"/>
      <c r="FM170" s="528"/>
      <c r="FN170" s="520"/>
      <c r="FO170" s="520"/>
      <c r="FP170" s="520"/>
      <c r="FQ170" s="520"/>
      <c r="FR170" s="520"/>
      <c r="FS170" s="520"/>
      <c r="FT170" s="520"/>
      <c r="FU170" s="520"/>
      <c r="FV170" s="520"/>
      <c r="FW170" s="520"/>
      <c r="FX170" s="520"/>
      <c r="FY170" s="520"/>
      <c r="FZ170" s="520"/>
      <c r="GA170" s="520"/>
      <c r="GB170" s="520"/>
      <c r="GC170" s="520"/>
      <c r="GD170" s="520"/>
      <c r="GE170" s="520"/>
      <c r="GF170" s="520"/>
      <c r="GG170" s="520"/>
      <c r="GH170" s="520"/>
      <c r="GI170" s="520"/>
      <c r="GJ170" s="520"/>
      <c r="GK170" s="520"/>
      <c r="GL170" s="520"/>
      <c r="GM170" s="520"/>
      <c r="GN170" s="520"/>
      <c r="GO170" s="520"/>
      <c r="GP170" s="520"/>
      <c r="GQ170" s="520"/>
      <c r="GR170" s="520"/>
      <c r="GS170" s="520"/>
      <c r="GT170" s="1071"/>
      <c r="GU170" s="1071"/>
      <c r="GV170" s="1071"/>
      <c r="GW170" s="1071"/>
      <c r="GX170" s="1071"/>
      <c r="GY170" s="1071"/>
      <c r="GZ170" s="1071"/>
      <c r="HA170" s="1071"/>
      <c r="HB170" s="1071"/>
      <c r="HC170" s="1071"/>
      <c r="HD170" s="1071"/>
      <c r="HE170" s="1071"/>
      <c r="HF170" s="1071"/>
      <c r="HG170" s="1071"/>
      <c r="HH170" s="1071"/>
      <c r="HI170" s="1071"/>
      <c r="HJ170" s="1071"/>
      <c r="HK170" s="1071"/>
      <c r="HL170" s="1071"/>
      <c r="HM170" s="1071"/>
      <c r="HN170" s="1071"/>
      <c r="HO170" s="1071"/>
      <c r="HP170" s="1071"/>
      <c r="HQ170" s="1071"/>
      <c r="HR170" s="1071"/>
      <c r="HS170" s="1071"/>
      <c r="HT170" s="1071"/>
      <c r="HU170" s="1071"/>
      <c r="HV170" s="1071"/>
      <c r="HW170" s="1071"/>
      <c r="HX170" s="1072"/>
      <c r="HY170" s="1068"/>
      <c r="HZ170" s="981"/>
      <c r="IA170" s="981"/>
      <c r="IB170" s="981"/>
      <c r="IC170" s="981"/>
      <c r="ID170" s="981"/>
      <c r="IE170" s="1069"/>
    </row>
    <row r="171" ht="24.0" customHeight="1" outlineLevel="1">
      <c r="A171" s="946"/>
      <c r="B171" s="947"/>
      <c r="C171" s="947"/>
      <c r="D171" s="947"/>
      <c r="E171" s="947"/>
      <c r="F171" s="947"/>
      <c r="G171" s="947"/>
      <c r="H171" s="947"/>
      <c r="I171" s="947"/>
      <c r="J171" s="947"/>
      <c r="K171" s="947"/>
      <c r="L171" s="947"/>
      <c r="M171" s="947"/>
      <c r="N171" s="947"/>
      <c r="O171" s="947"/>
      <c r="P171" s="947"/>
      <c r="Q171" s="947"/>
      <c r="R171" s="947"/>
      <c r="S171" s="947"/>
      <c r="T171" s="947"/>
      <c r="U171" s="948"/>
      <c r="V171" s="948"/>
      <c r="W171" s="949"/>
      <c r="X171" s="956"/>
      <c r="Y171" s="956"/>
      <c r="Z171" s="956"/>
      <c r="AA171" s="951"/>
      <c r="AB171" s="952"/>
      <c r="AC171" s="952"/>
      <c r="AD171" s="953"/>
      <c r="AE171" s="1023"/>
      <c r="AF171" s="1029"/>
      <c r="AG171" s="976"/>
      <c r="AH171" s="976"/>
      <c r="AI171" s="957"/>
      <c r="AJ171" s="957"/>
      <c r="AK171" s="958"/>
      <c r="AL171" s="982" t="s">
        <v>3296</v>
      </c>
      <c r="AM171" s="982" t="s">
        <v>3297</v>
      </c>
      <c r="AN171" s="712"/>
      <c r="AO171" s="712"/>
      <c r="AP171" s="712"/>
      <c r="AQ171" s="712"/>
      <c r="AR171" s="1128"/>
      <c r="AS171" s="1112"/>
      <c r="AT171" s="1113"/>
      <c r="AU171" s="1112"/>
      <c r="AV171" s="1112"/>
      <c r="AW171" s="1113"/>
      <c r="AX171" s="1113"/>
      <c r="AY171" s="1113"/>
      <c r="AZ171" s="1113"/>
      <c r="BA171" s="1113"/>
      <c r="BB171" s="1113"/>
      <c r="BC171" s="1113"/>
      <c r="BD171" s="1113"/>
      <c r="BE171" s="1113"/>
      <c r="BF171" s="1113"/>
      <c r="BG171" s="1113"/>
      <c r="BH171" s="1113"/>
      <c r="BI171" s="1112"/>
      <c r="BJ171" s="1112"/>
      <c r="BK171" s="1113"/>
      <c r="BL171" s="1113"/>
      <c r="BM171" s="1113"/>
      <c r="BN171" s="1113"/>
      <c r="BO171" s="1113"/>
      <c r="BP171" s="1112"/>
      <c r="BQ171" s="1112"/>
      <c r="BR171" s="1113"/>
      <c r="BS171" s="1113"/>
      <c r="BT171" s="1113"/>
      <c r="BU171" s="1113"/>
      <c r="BV171" s="1113"/>
      <c r="BW171" s="1112"/>
      <c r="BX171" s="1089"/>
      <c r="BY171" s="528"/>
      <c r="BZ171" s="520"/>
      <c r="CA171" s="520"/>
      <c r="CB171" s="520"/>
      <c r="CC171" s="520"/>
      <c r="CD171" s="520"/>
      <c r="CE171" s="520"/>
      <c r="CF171" s="520"/>
      <c r="CG171" s="520"/>
      <c r="CH171" s="520"/>
      <c r="CI171" s="520"/>
      <c r="CJ171" s="520"/>
      <c r="CK171" s="520"/>
      <c r="CL171" s="520"/>
      <c r="CM171" s="520"/>
      <c r="CN171" s="520"/>
      <c r="CO171" s="520"/>
      <c r="CP171" s="520"/>
      <c r="CQ171" s="520"/>
      <c r="CR171" s="520"/>
      <c r="CS171" s="520"/>
      <c r="CT171" s="520"/>
      <c r="CU171" s="520"/>
      <c r="CV171" s="520"/>
      <c r="CW171" s="520"/>
      <c r="CX171" s="520"/>
      <c r="CY171" s="520"/>
      <c r="CZ171" s="520"/>
      <c r="DA171" s="520"/>
      <c r="DB171" s="528"/>
      <c r="DC171" s="520"/>
      <c r="DD171" s="520"/>
      <c r="DE171" s="520"/>
      <c r="DF171" s="520"/>
      <c r="DG171" s="520"/>
      <c r="DH171" s="520"/>
      <c r="DI171" s="520"/>
      <c r="DJ171" s="520"/>
      <c r="DK171" s="520"/>
      <c r="DL171" s="520"/>
      <c r="DM171" s="520"/>
      <c r="DN171" s="520"/>
      <c r="DO171" s="520"/>
      <c r="DP171" s="520"/>
      <c r="DQ171" s="520"/>
      <c r="DR171" s="520"/>
      <c r="DS171" s="520"/>
      <c r="DT171" s="520"/>
      <c r="DU171" s="520"/>
      <c r="DV171" s="520"/>
      <c r="DW171" s="520"/>
      <c r="DX171" s="520"/>
      <c r="DY171" s="520"/>
      <c r="DZ171" s="520"/>
      <c r="EA171" s="520"/>
      <c r="EB171" s="520"/>
      <c r="EC171" s="520"/>
      <c r="ED171" s="520"/>
      <c r="EE171" s="520"/>
      <c r="EF171" s="520"/>
      <c r="EG171" s="520"/>
      <c r="EH171" s="528"/>
      <c r="EI171" s="520"/>
      <c r="EJ171" s="520"/>
      <c r="EK171" s="520"/>
      <c r="EL171" s="520"/>
      <c r="EM171" s="520"/>
      <c r="EN171" s="520"/>
      <c r="EO171" s="520"/>
      <c r="EP171" s="520"/>
      <c r="EQ171" s="520"/>
      <c r="ER171" s="520"/>
      <c r="ES171" s="520"/>
      <c r="ET171" s="520"/>
      <c r="EU171" s="520"/>
      <c r="EV171" s="520"/>
      <c r="EW171" s="520"/>
      <c r="EX171" s="520"/>
      <c r="EY171" s="520"/>
      <c r="EZ171" s="520"/>
      <c r="FA171" s="520"/>
      <c r="FB171" s="520"/>
      <c r="FC171" s="520"/>
      <c r="FD171" s="520"/>
      <c r="FE171" s="520"/>
      <c r="FF171" s="520"/>
      <c r="FG171" s="520"/>
      <c r="FH171" s="520"/>
      <c r="FI171" s="520"/>
      <c r="FJ171" s="520"/>
      <c r="FK171" s="520"/>
      <c r="FL171" s="520"/>
      <c r="FM171" s="528"/>
      <c r="FN171" s="520"/>
      <c r="FO171" s="520"/>
      <c r="FP171" s="520"/>
      <c r="FQ171" s="520"/>
      <c r="FR171" s="520"/>
      <c r="FS171" s="520"/>
      <c r="FT171" s="520"/>
      <c r="FU171" s="520"/>
      <c r="FV171" s="520"/>
      <c r="FW171" s="520"/>
      <c r="FX171" s="520"/>
      <c r="FY171" s="520"/>
      <c r="FZ171" s="520"/>
      <c r="GA171" s="520"/>
      <c r="GB171" s="520"/>
      <c r="GC171" s="520"/>
      <c r="GD171" s="520"/>
      <c r="GE171" s="520"/>
      <c r="GF171" s="520"/>
      <c r="GG171" s="520"/>
      <c r="GH171" s="520"/>
      <c r="GI171" s="520"/>
      <c r="GJ171" s="520"/>
      <c r="GK171" s="520"/>
      <c r="GL171" s="520"/>
      <c r="GM171" s="520"/>
      <c r="GN171" s="520"/>
      <c r="GO171" s="520"/>
      <c r="GP171" s="520"/>
      <c r="GQ171" s="520"/>
      <c r="GR171" s="520"/>
      <c r="GS171" s="520"/>
      <c r="GT171" s="1071"/>
      <c r="GU171" s="1071"/>
      <c r="GV171" s="1071"/>
      <c r="GW171" s="1071"/>
      <c r="GX171" s="1071"/>
      <c r="GY171" s="1071"/>
      <c r="GZ171" s="1071"/>
      <c r="HA171" s="1071"/>
      <c r="HB171" s="1071"/>
      <c r="HC171" s="1071"/>
      <c r="HD171" s="1071"/>
      <c r="HE171" s="1071"/>
      <c r="HF171" s="1071"/>
      <c r="HG171" s="1071"/>
      <c r="HH171" s="1071"/>
      <c r="HI171" s="1071"/>
      <c r="HJ171" s="1071"/>
      <c r="HK171" s="1071"/>
      <c r="HL171" s="1071"/>
      <c r="HM171" s="1071"/>
      <c r="HN171" s="1071"/>
      <c r="HO171" s="1071"/>
      <c r="HP171" s="1071"/>
      <c r="HQ171" s="1071"/>
      <c r="HR171" s="1071"/>
      <c r="HS171" s="1071"/>
      <c r="HT171" s="1071"/>
      <c r="HU171" s="1071"/>
      <c r="HV171" s="1071"/>
      <c r="HW171" s="1071"/>
      <c r="HX171" s="1072"/>
      <c r="HY171" s="1068"/>
      <c r="HZ171" s="981"/>
      <c r="IA171" s="981"/>
      <c r="IB171" s="981"/>
      <c r="IC171" s="981"/>
      <c r="ID171" s="981"/>
      <c r="IE171" s="1069"/>
    </row>
    <row r="172" ht="24.0" customHeight="1" outlineLevel="1">
      <c r="A172" s="946"/>
      <c r="B172" s="947"/>
      <c r="C172" s="947"/>
      <c r="D172" s="947"/>
      <c r="E172" s="947"/>
      <c r="F172" s="947"/>
      <c r="G172" s="947"/>
      <c r="H172" s="947"/>
      <c r="I172" s="947"/>
      <c r="J172" s="947"/>
      <c r="K172" s="947"/>
      <c r="L172" s="947"/>
      <c r="M172" s="947"/>
      <c r="N172" s="947"/>
      <c r="O172" s="947"/>
      <c r="P172" s="947"/>
      <c r="Q172" s="947"/>
      <c r="R172" s="947"/>
      <c r="S172" s="947"/>
      <c r="T172" s="947"/>
      <c r="U172" s="948"/>
      <c r="V172" s="981"/>
      <c r="W172" s="981"/>
      <c r="X172" s="956"/>
      <c r="Y172" s="956"/>
      <c r="Z172" s="956"/>
      <c r="AA172" s="951"/>
      <c r="AB172" s="1001"/>
      <c r="AC172" s="1001"/>
      <c r="AD172" s="1002"/>
      <c r="AE172" s="1023"/>
      <c r="AF172" s="1029"/>
      <c r="AG172" s="950"/>
      <c r="AH172" s="950"/>
      <c r="AI172" s="957"/>
      <c r="AJ172" s="957"/>
      <c r="AK172" s="958"/>
      <c r="AL172" s="1148" t="s">
        <v>3298</v>
      </c>
      <c r="AM172" s="1148"/>
      <c r="AN172" s="1141" t="s">
        <v>3299</v>
      </c>
      <c r="AO172" s="1141"/>
      <c r="AP172" s="1149"/>
      <c r="AQ172" s="1149"/>
      <c r="AR172" s="1147"/>
      <c r="AS172" s="1112"/>
      <c r="AT172" s="1113"/>
      <c r="AU172" s="1112"/>
      <c r="AV172" s="1112"/>
      <c r="AW172" s="1113"/>
      <c r="AX172" s="1113"/>
      <c r="AY172" s="1113"/>
      <c r="AZ172" s="1113"/>
      <c r="BA172" s="1113"/>
      <c r="BB172" s="1113"/>
      <c r="BC172" s="1113"/>
      <c r="BD172" s="1113"/>
      <c r="BE172" s="1113"/>
      <c r="BF172" s="1113"/>
      <c r="BG172" s="1113"/>
      <c r="BH172" s="1113"/>
      <c r="BI172" s="1112"/>
      <c r="BJ172" s="1112"/>
      <c r="BK172" s="1113"/>
      <c r="BL172" s="1113"/>
      <c r="BM172" s="1113"/>
      <c r="BN172" s="1113"/>
      <c r="BO172" s="1113"/>
      <c r="BP172" s="1112"/>
      <c r="BQ172" s="1112"/>
      <c r="BR172" s="1113"/>
      <c r="BS172" s="1113"/>
      <c r="BT172" s="1113"/>
      <c r="BU172" s="1113"/>
      <c r="BV172" s="1113"/>
      <c r="BW172" s="1112"/>
      <c r="BX172" s="1089"/>
      <c r="BY172" s="528"/>
      <c r="BZ172" s="520"/>
      <c r="CA172" s="520"/>
      <c r="CB172" s="520"/>
      <c r="CC172" s="520"/>
      <c r="CD172" s="520"/>
      <c r="CE172" s="520"/>
      <c r="CF172" s="520"/>
      <c r="CG172" s="520"/>
      <c r="CH172" s="520"/>
      <c r="CI172" s="520"/>
      <c r="CJ172" s="520"/>
      <c r="CK172" s="520"/>
      <c r="CL172" s="520"/>
      <c r="CM172" s="520"/>
      <c r="CN172" s="520"/>
      <c r="CO172" s="520"/>
      <c r="CP172" s="520"/>
      <c r="CQ172" s="520"/>
      <c r="CR172" s="520"/>
      <c r="CS172" s="520"/>
      <c r="CT172" s="520"/>
      <c r="CU172" s="520"/>
      <c r="CV172" s="520"/>
      <c r="CW172" s="520"/>
      <c r="CX172" s="520"/>
      <c r="CY172" s="520"/>
      <c r="CZ172" s="520"/>
      <c r="DA172" s="520"/>
      <c r="DB172" s="528"/>
      <c r="DC172" s="520"/>
      <c r="DD172" s="520"/>
      <c r="DE172" s="520"/>
      <c r="DF172" s="520"/>
      <c r="DG172" s="520"/>
      <c r="DH172" s="520"/>
      <c r="DI172" s="520"/>
      <c r="DJ172" s="520"/>
      <c r="DK172" s="520"/>
      <c r="DL172" s="520"/>
      <c r="DM172" s="520"/>
      <c r="DN172" s="520"/>
      <c r="DO172" s="520"/>
      <c r="DP172" s="520"/>
      <c r="DQ172" s="520"/>
      <c r="DR172" s="520"/>
      <c r="DS172" s="520"/>
      <c r="DT172" s="520"/>
      <c r="DU172" s="520"/>
      <c r="DV172" s="520"/>
      <c r="DW172" s="520"/>
      <c r="DX172" s="520"/>
      <c r="DY172" s="520"/>
      <c r="DZ172" s="520"/>
      <c r="EA172" s="520"/>
      <c r="EB172" s="520"/>
      <c r="EC172" s="520"/>
      <c r="ED172" s="520"/>
      <c r="EE172" s="520"/>
      <c r="EF172" s="520"/>
      <c r="EG172" s="520"/>
      <c r="EH172" s="528"/>
      <c r="EI172" s="520"/>
      <c r="EJ172" s="520"/>
      <c r="EK172" s="520"/>
      <c r="EL172" s="520"/>
      <c r="EM172" s="520"/>
      <c r="EN172" s="520"/>
      <c r="EO172" s="520"/>
      <c r="EP172" s="520"/>
      <c r="EQ172" s="520"/>
      <c r="ER172" s="520"/>
      <c r="ES172" s="520"/>
      <c r="ET172" s="520"/>
      <c r="EU172" s="520"/>
      <c r="EV172" s="520"/>
      <c r="EW172" s="520"/>
      <c r="EX172" s="520"/>
      <c r="EY172" s="520"/>
      <c r="EZ172" s="520"/>
      <c r="FA172" s="520"/>
      <c r="FB172" s="520"/>
      <c r="FC172" s="520"/>
      <c r="FD172" s="520"/>
      <c r="FE172" s="520"/>
      <c r="FF172" s="520"/>
      <c r="FG172" s="520"/>
      <c r="FH172" s="520"/>
      <c r="FI172" s="520"/>
      <c r="FJ172" s="520"/>
      <c r="FK172" s="520"/>
      <c r="FL172" s="520"/>
      <c r="FM172" s="528"/>
      <c r="FN172" s="520"/>
      <c r="FO172" s="520"/>
      <c r="FP172" s="520"/>
      <c r="FQ172" s="520"/>
      <c r="FR172" s="520"/>
      <c r="FS172" s="520"/>
      <c r="FT172" s="520"/>
      <c r="FU172" s="520"/>
      <c r="FV172" s="520"/>
      <c r="FW172" s="520"/>
      <c r="FX172" s="520"/>
      <c r="FY172" s="520"/>
      <c r="FZ172" s="520"/>
      <c r="GA172" s="520"/>
      <c r="GB172" s="520"/>
      <c r="GC172" s="520"/>
      <c r="GD172" s="520"/>
      <c r="GE172" s="520"/>
      <c r="GF172" s="520"/>
      <c r="GG172" s="520"/>
      <c r="GH172" s="520"/>
      <c r="GI172" s="520"/>
      <c r="GJ172" s="520"/>
      <c r="GK172" s="520"/>
      <c r="GL172" s="520"/>
      <c r="GM172" s="520"/>
      <c r="GN172" s="520"/>
      <c r="GO172" s="520"/>
      <c r="GP172" s="520"/>
      <c r="GQ172" s="520"/>
      <c r="GR172" s="520"/>
      <c r="GS172" s="520"/>
      <c r="GT172" s="1071"/>
      <c r="GU172" s="1071"/>
      <c r="GV172" s="1071"/>
      <c r="GW172" s="1071"/>
      <c r="GX172" s="1071"/>
      <c r="GY172" s="1071"/>
      <c r="GZ172" s="1071"/>
      <c r="HA172" s="1071"/>
      <c r="HB172" s="1071"/>
      <c r="HC172" s="1071"/>
      <c r="HD172" s="1071"/>
      <c r="HE172" s="1071"/>
      <c r="HF172" s="1071"/>
      <c r="HG172" s="1071"/>
      <c r="HH172" s="1071"/>
      <c r="HI172" s="1071"/>
      <c r="HJ172" s="1071"/>
      <c r="HK172" s="1071"/>
      <c r="HL172" s="1071"/>
      <c r="HM172" s="1071"/>
      <c r="HN172" s="1071"/>
      <c r="HO172" s="1071"/>
      <c r="HP172" s="1071"/>
      <c r="HQ172" s="1071"/>
      <c r="HR172" s="1071"/>
      <c r="HS172" s="1071"/>
      <c r="HT172" s="1071"/>
      <c r="HU172" s="1071"/>
      <c r="HV172" s="1071"/>
      <c r="HW172" s="1071"/>
      <c r="HX172" s="1072"/>
      <c r="HY172" s="1068"/>
      <c r="HZ172" s="981"/>
      <c r="IA172" s="981"/>
      <c r="IB172" s="981"/>
      <c r="IC172" s="981"/>
      <c r="ID172" s="981"/>
      <c r="IE172" s="1069"/>
    </row>
    <row r="173" ht="24.0" customHeight="1" outlineLevel="1">
      <c r="A173" s="946"/>
      <c r="B173" s="947"/>
      <c r="C173" s="947"/>
      <c r="D173" s="947"/>
      <c r="E173" s="947"/>
      <c r="F173" s="947"/>
      <c r="G173" s="947"/>
      <c r="H173" s="947"/>
      <c r="I173" s="947"/>
      <c r="J173" s="947"/>
      <c r="K173" s="947"/>
      <c r="L173" s="947"/>
      <c r="M173" s="947"/>
      <c r="N173" s="947"/>
      <c r="O173" s="947"/>
      <c r="P173" s="947"/>
      <c r="Q173" s="947"/>
      <c r="R173" s="947"/>
      <c r="S173" s="947"/>
      <c r="T173" s="947"/>
      <c r="U173" s="948"/>
      <c r="V173" s="948"/>
      <c r="W173" s="949"/>
      <c r="X173" s="956"/>
      <c r="Y173" s="956"/>
      <c r="Z173" s="956"/>
      <c r="AA173" s="990"/>
      <c r="AB173" s="1001" t="s">
        <v>240</v>
      </c>
      <c r="AC173" s="1001" t="s">
        <v>240</v>
      </c>
      <c r="AD173" s="1002" t="s">
        <v>240</v>
      </c>
      <c r="AE173" s="1124"/>
      <c r="AF173" s="1024" t="s">
        <v>3300</v>
      </c>
      <c r="AG173" s="950">
        <v>4300000.0</v>
      </c>
      <c r="AH173" s="950"/>
      <c r="AI173" s="957"/>
      <c r="AJ173" s="957">
        <f t="shared" ref="AJ173:AJ175" si="3">AG173-AI173</f>
        <v>4300000</v>
      </c>
      <c r="AK173" s="958"/>
      <c r="AL173" s="1140" t="s">
        <v>3301</v>
      </c>
      <c r="AM173" s="1140"/>
      <c r="AN173" s="1141" t="s">
        <v>3302</v>
      </c>
      <c r="AO173" s="1141"/>
      <c r="AP173" s="1149"/>
      <c r="AQ173" s="1149"/>
      <c r="AR173" s="1147"/>
      <c r="AS173" s="1112"/>
      <c r="AT173" s="1113"/>
      <c r="AU173" s="1112"/>
      <c r="AV173" s="1112"/>
      <c r="AW173" s="1113"/>
      <c r="AX173" s="1113"/>
      <c r="AY173" s="1113"/>
      <c r="AZ173" s="1113"/>
      <c r="BA173" s="1113"/>
      <c r="BB173" s="1113"/>
      <c r="BC173" s="1113"/>
      <c r="BD173" s="1113"/>
      <c r="BE173" s="1113"/>
      <c r="BF173" s="1113"/>
      <c r="BG173" s="1113"/>
      <c r="BH173" s="1113"/>
      <c r="BI173" s="1112"/>
      <c r="BJ173" s="1112"/>
      <c r="BK173" s="1113"/>
      <c r="BL173" s="1113"/>
      <c r="BM173" s="1113"/>
      <c r="BN173" s="1113"/>
      <c r="BO173" s="1113"/>
      <c r="BP173" s="1112"/>
      <c r="BQ173" s="1112"/>
      <c r="BR173" s="1113"/>
      <c r="BS173" s="1113"/>
      <c r="BT173" s="1113"/>
      <c r="BU173" s="1113"/>
      <c r="BV173" s="1113"/>
      <c r="BW173" s="1112"/>
      <c r="BX173" s="1089"/>
      <c r="BY173" s="528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8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8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8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1071"/>
      <c r="GU173" s="1071"/>
      <c r="GV173" s="1071"/>
      <c r="GW173" s="1071"/>
      <c r="GX173" s="1071"/>
      <c r="GY173" s="1071"/>
      <c r="GZ173" s="1071"/>
      <c r="HA173" s="1071"/>
      <c r="HB173" s="1071"/>
      <c r="HC173" s="1071"/>
      <c r="HD173" s="1071"/>
      <c r="HE173" s="1071"/>
      <c r="HF173" s="1071"/>
      <c r="HG173" s="1071"/>
      <c r="HH173" s="1071"/>
      <c r="HI173" s="1071"/>
      <c r="HJ173" s="1071"/>
      <c r="HK173" s="1071"/>
      <c r="HL173" s="1071"/>
      <c r="HM173" s="1071"/>
      <c r="HN173" s="1071"/>
      <c r="HO173" s="1071"/>
      <c r="HP173" s="1071"/>
      <c r="HQ173" s="1071"/>
      <c r="HR173" s="1071"/>
      <c r="HS173" s="1071"/>
      <c r="HT173" s="1071"/>
      <c r="HU173" s="1071"/>
      <c r="HV173" s="1071"/>
      <c r="HW173" s="1071"/>
      <c r="HX173" s="1072"/>
      <c r="HY173" s="1068"/>
      <c r="HZ173" s="981"/>
      <c r="IA173" s="981"/>
      <c r="IB173" s="981"/>
      <c r="IC173" s="981"/>
      <c r="ID173" s="981"/>
      <c r="IE173" s="1069"/>
    </row>
    <row r="174" ht="24.0" customHeight="1" outlineLevel="1">
      <c r="A174" s="1003"/>
      <c r="B174" s="1004"/>
      <c r="C174" s="1004"/>
      <c r="D174" s="1004"/>
      <c r="E174" s="1004"/>
      <c r="F174" s="1004"/>
      <c r="G174" s="1004"/>
      <c r="H174" s="1004"/>
      <c r="I174" s="1004"/>
      <c r="J174" s="1004"/>
      <c r="K174" s="1004"/>
      <c r="L174" s="1004"/>
      <c r="M174" s="1004"/>
      <c r="N174" s="1004"/>
      <c r="O174" s="1004"/>
      <c r="P174" s="1004"/>
      <c r="Q174" s="1004"/>
      <c r="R174" s="1004"/>
      <c r="S174" s="1004"/>
      <c r="T174" s="1004"/>
      <c r="U174" s="1005"/>
      <c r="V174" s="1096"/>
      <c r="W174" s="1096"/>
      <c r="X174" s="1007"/>
      <c r="Y174" s="1007"/>
      <c r="Z174" s="1007"/>
      <c r="AA174" s="1008"/>
      <c r="AB174" s="1009" t="s">
        <v>240</v>
      </c>
      <c r="AC174" s="1009" t="s">
        <v>240</v>
      </c>
      <c r="AD174" s="1010" t="s">
        <v>240</v>
      </c>
      <c r="AE174" s="1143"/>
      <c r="AF174" s="1040" t="s">
        <v>3303</v>
      </c>
      <c r="AG174" s="1012">
        <v>2200000.0</v>
      </c>
      <c r="AH174" s="1012"/>
      <c r="AI174" s="1013"/>
      <c r="AJ174" s="1013">
        <f t="shared" si="3"/>
        <v>2200000</v>
      </c>
      <c r="AK174" s="1014"/>
      <c r="AL174" s="994" t="s">
        <v>3304</v>
      </c>
      <c r="AM174" s="994"/>
      <c r="AN174" s="1141" t="s">
        <v>3305</v>
      </c>
      <c r="AO174" s="1141"/>
      <c r="AP174" s="1149"/>
      <c r="AQ174" s="1149"/>
      <c r="AR174" s="1147"/>
      <c r="AS174" s="1112"/>
      <c r="AT174" s="1113"/>
      <c r="AU174" s="1112"/>
      <c r="AV174" s="1112"/>
      <c r="AW174" s="1113"/>
      <c r="AX174" s="1113"/>
      <c r="AY174" s="1113"/>
      <c r="AZ174" s="1113"/>
      <c r="BA174" s="1113"/>
      <c r="BB174" s="1113"/>
      <c r="BC174" s="1113"/>
      <c r="BD174" s="1113"/>
      <c r="BE174" s="1113"/>
      <c r="BF174" s="1113"/>
      <c r="BG174" s="1113"/>
      <c r="BH174" s="1113"/>
      <c r="BI174" s="1112"/>
      <c r="BJ174" s="1112"/>
      <c r="BK174" s="1113"/>
      <c r="BL174" s="1113"/>
      <c r="BM174" s="1113"/>
      <c r="BN174" s="1113"/>
      <c r="BO174" s="1113"/>
      <c r="BP174" s="1112"/>
      <c r="BQ174" s="1112"/>
      <c r="BR174" s="1113"/>
      <c r="BS174" s="1113"/>
      <c r="BT174" s="1113"/>
      <c r="BU174" s="1113"/>
      <c r="BV174" s="1113"/>
      <c r="BW174" s="1112"/>
      <c r="BX174" s="1089"/>
      <c r="BY174" s="528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8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8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8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1071"/>
      <c r="GU174" s="1071"/>
      <c r="GV174" s="1071"/>
      <c r="GW174" s="1071"/>
      <c r="GX174" s="1071"/>
      <c r="GY174" s="1071"/>
      <c r="GZ174" s="1071"/>
      <c r="HA174" s="1071"/>
      <c r="HB174" s="1071"/>
      <c r="HC174" s="1071"/>
      <c r="HD174" s="1071"/>
      <c r="HE174" s="1071"/>
      <c r="HF174" s="1071"/>
      <c r="HG174" s="1071"/>
      <c r="HH174" s="1071"/>
      <c r="HI174" s="1071"/>
      <c r="HJ174" s="1071"/>
      <c r="HK174" s="1071"/>
      <c r="HL174" s="1071"/>
      <c r="HM174" s="1071"/>
      <c r="HN174" s="1071"/>
      <c r="HO174" s="1071"/>
      <c r="HP174" s="1071"/>
      <c r="HQ174" s="1071"/>
      <c r="HR174" s="1071"/>
      <c r="HS174" s="1071"/>
      <c r="HT174" s="1071"/>
      <c r="HU174" s="1071"/>
      <c r="HV174" s="1071"/>
      <c r="HW174" s="1071"/>
      <c r="HX174" s="1094"/>
      <c r="HY174" s="1095"/>
      <c r="HZ174" s="1096"/>
      <c r="IA174" s="1096"/>
      <c r="IB174" s="1096"/>
      <c r="IC174" s="1096"/>
      <c r="ID174" s="1096"/>
      <c r="IE174" s="1097"/>
    </row>
    <row r="175" ht="24.0" customHeight="1">
      <c r="A175" s="916">
        <f>A191+1</f>
        <v>8</v>
      </c>
      <c r="B175" s="1157" t="s">
        <v>49</v>
      </c>
      <c r="C175" s="1158" t="s">
        <v>3306</v>
      </c>
      <c r="D175" s="494" t="str">
        <f t="array" ref="D175">INDEX('코드분류표(보조)'!$G$5:$G$72,MATCH(E175,'코드분류표(보조)'!$F$5:$F$72,0))</f>
        <v>CB-212</v>
      </c>
      <c r="E175" s="494" t="s">
        <v>2600</v>
      </c>
      <c r="F175" s="494" t="s">
        <v>3307</v>
      </c>
      <c r="G175" s="919" t="s">
        <v>3308</v>
      </c>
      <c r="H175" s="494" t="s">
        <v>3309</v>
      </c>
      <c r="I175" s="920">
        <v>30530.9</v>
      </c>
      <c r="J175" s="921">
        <f>I175/3.3058</f>
        <v>9235.55569</v>
      </c>
      <c r="K175" s="922" t="s">
        <v>3034</v>
      </c>
      <c r="L175" s="922" t="s">
        <v>3035</v>
      </c>
      <c r="M175" s="922" t="s">
        <v>3310</v>
      </c>
      <c r="N175" s="922" t="s">
        <v>3311</v>
      </c>
      <c r="O175" s="922" t="s">
        <v>3312</v>
      </c>
      <c r="P175" s="922" t="s">
        <v>3313</v>
      </c>
      <c r="Q175" s="922"/>
      <c r="R175" s="493">
        <v>0.9</v>
      </c>
      <c r="S175" s="493">
        <v>0.9</v>
      </c>
      <c r="T175" s="493">
        <v>0.9</v>
      </c>
      <c r="U175" s="924"/>
      <c r="V175" s="493" t="s">
        <v>3314</v>
      </c>
      <c r="W175" s="925" t="s">
        <v>3315</v>
      </c>
      <c r="X175" s="926">
        <f>ROUND(X178*60%,0)+1</f>
        <v>71851427</v>
      </c>
      <c r="Y175" s="926"/>
      <c r="Z175" s="926"/>
      <c r="AA175" s="927"/>
      <c r="AB175" s="928"/>
      <c r="AC175" s="928"/>
      <c r="AD175" s="929"/>
      <c r="AE175" s="1018"/>
      <c r="AF175" s="1019" t="s">
        <v>3316</v>
      </c>
      <c r="AG175" s="932">
        <f>SUM(AG177:AG190)</f>
        <v>12570000</v>
      </c>
      <c r="AH175" s="932"/>
      <c r="AI175" s="932">
        <f>SUM(AI177:AI190)</f>
        <v>0</v>
      </c>
      <c r="AJ175" s="933">
        <f t="shared" si="3"/>
        <v>12570000</v>
      </c>
      <c r="AK175" s="934"/>
      <c r="AL175" s="1098" t="s">
        <v>3317</v>
      </c>
      <c r="AM175" s="1098" t="s">
        <v>3318</v>
      </c>
      <c r="AN175" s="936"/>
      <c r="AO175" s="936"/>
      <c r="AP175" s="1031"/>
      <c r="AQ175" s="985"/>
      <c r="AR175" s="1111"/>
      <c r="AS175" s="1159"/>
      <c r="AT175" s="1114"/>
      <c r="AU175" s="1159"/>
      <c r="AV175" s="1159"/>
      <c r="AW175" s="1114"/>
      <c r="AX175" s="1114"/>
      <c r="AY175" s="1114"/>
      <c r="AZ175" s="1114"/>
      <c r="BA175" s="1114"/>
      <c r="BB175" s="1114"/>
      <c r="BC175" s="1114"/>
      <c r="BD175" s="1114"/>
      <c r="BE175" s="1114"/>
      <c r="BF175" s="1114"/>
      <c r="BG175" s="1114"/>
      <c r="BH175" s="1114"/>
      <c r="BI175" s="1159"/>
      <c r="BJ175" s="1159"/>
      <c r="BK175" s="1114"/>
      <c r="BL175" s="1114"/>
      <c r="BM175" s="1114"/>
      <c r="BN175" s="1114"/>
      <c r="BO175" s="1114"/>
      <c r="BP175" s="1159"/>
      <c r="BQ175" s="1159"/>
      <c r="BR175" s="1114"/>
      <c r="BS175" s="1114"/>
      <c r="BT175" s="1114"/>
      <c r="BU175" s="1114"/>
      <c r="BV175" s="1114"/>
      <c r="BW175" s="1159"/>
      <c r="BX175" s="528"/>
      <c r="BY175" s="528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8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8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8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1071"/>
      <c r="GU175" s="1071"/>
      <c r="GV175" s="1071"/>
      <c r="GW175" s="1071"/>
      <c r="GX175" s="1071"/>
      <c r="GY175" s="1071"/>
      <c r="GZ175" s="1071"/>
      <c r="HA175" s="1071"/>
      <c r="HB175" s="1071"/>
      <c r="HC175" s="1071"/>
      <c r="HD175" s="1071"/>
      <c r="HE175" s="1071"/>
      <c r="HF175" s="1071"/>
      <c r="HG175" s="1071"/>
      <c r="HH175" s="1071"/>
      <c r="HI175" s="1071"/>
      <c r="HJ175" s="1071"/>
      <c r="HK175" s="1071"/>
      <c r="HL175" s="1071"/>
      <c r="HM175" s="1071"/>
      <c r="HN175" s="1071"/>
      <c r="HO175" s="1071"/>
      <c r="HP175" s="1071"/>
      <c r="HQ175" s="1071"/>
      <c r="HR175" s="1071"/>
      <c r="HS175" s="1071"/>
      <c r="HT175" s="1071"/>
      <c r="HU175" s="1071"/>
      <c r="HV175" s="1071"/>
      <c r="HW175" s="1071"/>
      <c r="HX175" s="1099"/>
      <c r="HY175" s="1100"/>
      <c r="HZ175" s="1101"/>
      <c r="IA175" s="1101"/>
      <c r="IB175" s="1101"/>
      <c r="IC175" s="1101"/>
      <c r="ID175" s="1101"/>
      <c r="IE175" s="1102"/>
    </row>
    <row r="176" ht="24.0" customHeight="1" outlineLevel="1">
      <c r="A176" s="946"/>
      <c r="B176" s="947"/>
      <c r="C176" s="947"/>
      <c r="D176" s="947"/>
      <c r="E176" s="947"/>
      <c r="F176" s="947"/>
      <c r="G176" s="947"/>
      <c r="H176" s="947"/>
      <c r="I176" s="947"/>
      <c r="J176" s="947"/>
      <c r="K176" s="947"/>
      <c r="L176" s="947"/>
      <c r="M176" s="947"/>
      <c r="N176" s="947"/>
      <c r="O176" s="947"/>
      <c r="P176" s="947"/>
      <c r="Q176" s="947"/>
      <c r="R176" s="947"/>
      <c r="S176" s="947"/>
      <c r="T176" s="947"/>
      <c r="U176" s="948"/>
      <c r="V176" s="947"/>
      <c r="W176" s="949" t="s">
        <v>3319</v>
      </c>
      <c r="X176" s="950">
        <f>ROUND(X178*20%,0)</f>
        <v>23950475</v>
      </c>
      <c r="Y176" s="950"/>
      <c r="Z176" s="950"/>
      <c r="AA176" s="951"/>
      <c r="AB176" s="952"/>
      <c r="AC176" s="952"/>
      <c r="AD176" s="953"/>
      <c r="AE176" s="1023"/>
      <c r="AF176" s="1045"/>
      <c r="AG176" s="956"/>
      <c r="AH176" s="956"/>
      <c r="AI176" s="956"/>
      <c r="AJ176" s="957"/>
      <c r="AK176" s="958"/>
      <c r="AL176" s="1103" t="s">
        <v>3320</v>
      </c>
      <c r="AM176" s="1103" t="s">
        <v>3321</v>
      </c>
      <c r="AN176" s="712"/>
      <c r="AO176" s="712"/>
      <c r="AP176" s="712"/>
      <c r="AQ176" s="712"/>
      <c r="AR176" s="1111"/>
      <c r="AS176" s="1159"/>
      <c r="AT176" s="1114"/>
      <c r="AU176" s="1159"/>
      <c r="AV176" s="1159"/>
      <c r="AW176" s="1114"/>
      <c r="AX176" s="1114"/>
      <c r="AY176" s="1114"/>
      <c r="AZ176" s="1114"/>
      <c r="BA176" s="1114"/>
      <c r="BB176" s="1114"/>
      <c r="BC176" s="1114"/>
      <c r="BD176" s="1114"/>
      <c r="BE176" s="1114"/>
      <c r="BF176" s="1114"/>
      <c r="BG176" s="1114"/>
      <c r="BH176" s="1114"/>
      <c r="BI176" s="1159"/>
      <c r="BJ176" s="1159"/>
      <c r="BK176" s="1114"/>
      <c r="BL176" s="1114"/>
      <c r="BM176" s="1114"/>
      <c r="BN176" s="1114"/>
      <c r="BO176" s="1114"/>
      <c r="BP176" s="1159"/>
      <c r="BQ176" s="1159"/>
      <c r="BR176" s="1114"/>
      <c r="BS176" s="1114"/>
      <c r="BT176" s="1114"/>
      <c r="BU176" s="1114"/>
      <c r="BV176" s="1114"/>
      <c r="BW176" s="1159"/>
      <c r="BX176" s="528"/>
      <c r="BY176" s="528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8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8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8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1071"/>
      <c r="GU176" s="1071"/>
      <c r="GV176" s="1071"/>
      <c r="GW176" s="1071"/>
      <c r="GX176" s="1071"/>
      <c r="GY176" s="1071"/>
      <c r="GZ176" s="1071"/>
      <c r="HA176" s="1071"/>
      <c r="HB176" s="1071"/>
      <c r="HC176" s="1071"/>
      <c r="HD176" s="1071"/>
      <c r="HE176" s="1071"/>
      <c r="HF176" s="1071"/>
      <c r="HG176" s="1071"/>
      <c r="HH176" s="1071"/>
      <c r="HI176" s="1071"/>
      <c r="HJ176" s="1071"/>
      <c r="HK176" s="1071"/>
      <c r="HL176" s="1071"/>
      <c r="HM176" s="1071"/>
      <c r="HN176" s="1071"/>
      <c r="HO176" s="1071"/>
      <c r="HP176" s="1071"/>
      <c r="HQ176" s="1071"/>
      <c r="HR176" s="1071"/>
      <c r="HS176" s="1071"/>
      <c r="HT176" s="1071"/>
      <c r="HU176" s="1071"/>
      <c r="HV176" s="1071"/>
      <c r="HW176" s="1071"/>
      <c r="HX176" s="1072"/>
      <c r="HY176" s="1068"/>
      <c r="HZ176" s="981"/>
      <c r="IA176" s="981"/>
      <c r="IB176" s="981"/>
      <c r="IC176" s="981"/>
      <c r="ID176" s="981"/>
      <c r="IE176" s="1069"/>
    </row>
    <row r="177" ht="24.0" customHeight="1" outlineLevel="1">
      <c r="A177" s="946"/>
      <c r="B177" s="947"/>
      <c r="C177" s="947"/>
      <c r="D177" s="947"/>
      <c r="E177" s="947"/>
      <c r="F177" s="947"/>
      <c r="G177" s="947"/>
      <c r="H177" s="947"/>
      <c r="I177" s="947"/>
      <c r="J177" s="947"/>
      <c r="K177" s="947"/>
      <c r="L177" s="947"/>
      <c r="M177" s="947"/>
      <c r="N177" s="947"/>
      <c r="O177" s="947"/>
      <c r="P177" s="947"/>
      <c r="Q177" s="947"/>
      <c r="R177" s="947"/>
      <c r="S177" s="947"/>
      <c r="T177" s="947"/>
      <c r="U177" s="948"/>
      <c r="V177" s="947"/>
      <c r="W177" s="949" t="s">
        <v>3322</v>
      </c>
      <c r="X177" s="950">
        <f>ROUND(X178*20%,0)</f>
        <v>23950475</v>
      </c>
      <c r="Y177" s="950"/>
      <c r="Z177" s="950"/>
      <c r="AA177" s="951"/>
      <c r="AB177" s="952"/>
      <c r="AC177" s="952"/>
      <c r="AD177" s="953"/>
      <c r="AE177" s="1023"/>
      <c r="AF177" s="1046"/>
      <c r="AG177" s="981"/>
      <c r="AH177" s="981"/>
      <c r="AI177" s="957"/>
      <c r="AJ177" s="957"/>
      <c r="AK177" s="958"/>
      <c r="AL177" s="935" t="s">
        <v>3323</v>
      </c>
      <c r="AM177" s="935" t="s">
        <v>3324</v>
      </c>
      <c r="AN177" s="1110" t="s">
        <v>3325</v>
      </c>
      <c r="AO177" s="1110"/>
      <c r="AP177" s="937" t="s">
        <v>3012</v>
      </c>
      <c r="AQ177" s="985" t="s">
        <v>3326</v>
      </c>
      <c r="AR177" s="1111"/>
      <c r="AS177" s="1112"/>
      <c r="AT177" s="1114"/>
      <c r="AU177" s="1112"/>
      <c r="AV177" s="1112"/>
      <c r="AW177" s="1112"/>
      <c r="AX177" s="1112"/>
      <c r="AY177" s="1112"/>
      <c r="AZ177" s="1112"/>
      <c r="BA177" s="1114"/>
      <c r="BB177" s="1114"/>
      <c r="BC177" s="1114"/>
      <c r="BD177" s="1114"/>
      <c r="BE177" s="1114"/>
      <c r="BF177" s="1114"/>
      <c r="BG177" s="1114"/>
      <c r="BH177" s="1114"/>
      <c r="BI177" s="1159"/>
      <c r="BJ177" s="1159"/>
      <c r="BK177" s="1114"/>
      <c r="BL177" s="1114"/>
      <c r="BM177" s="1114"/>
      <c r="BN177" s="1114"/>
      <c r="BO177" s="1114"/>
      <c r="BP177" s="1159"/>
      <c r="BQ177" s="1159"/>
      <c r="BR177" s="1114"/>
      <c r="BS177" s="1114"/>
      <c r="BT177" s="1114"/>
      <c r="BU177" s="1114"/>
      <c r="BV177" s="1114"/>
      <c r="BW177" s="1159"/>
      <c r="BX177" s="528"/>
      <c r="BY177" s="528"/>
      <c r="BZ177" s="520"/>
      <c r="CA177" s="520"/>
      <c r="CB177" s="520"/>
      <c r="CC177" s="520"/>
      <c r="CD177" s="520"/>
      <c r="CE177" s="1074"/>
      <c r="CF177" s="1074"/>
      <c r="CG177" s="1074"/>
      <c r="CH177" s="1074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1074"/>
      <c r="CW177" s="1074"/>
      <c r="CX177" s="520"/>
      <c r="CY177" s="1074"/>
      <c r="CZ177" s="1074"/>
      <c r="DA177" s="520"/>
      <c r="DB177" s="528"/>
      <c r="DC177" s="520"/>
      <c r="DD177" s="520"/>
      <c r="DE177" s="1074"/>
      <c r="DF177" s="1074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8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8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1071"/>
      <c r="GU177" s="1071"/>
      <c r="GV177" s="1071"/>
      <c r="GW177" s="1071"/>
      <c r="GX177" s="1071"/>
      <c r="GY177" s="1071"/>
      <c r="GZ177" s="1071"/>
      <c r="HA177" s="1071"/>
      <c r="HB177" s="1071"/>
      <c r="HC177" s="1071"/>
      <c r="HD177" s="1071"/>
      <c r="HE177" s="1071"/>
      <c r="HF177" s="1071"/>
      <c r="HG177" s="1071"/>
      <c r="HH177" s="1071"/>
      <c r="HI177" s="1071"/>
      <c r="HJ177" s="1071"/>
      <c r="HK177" s="1071"/>
      <c r="HL177" s="1071"/>
      <c r="HM177" s="1071"/>
      <c r="HN177" s="1071"/>
      <c r="HO177" s="1071"/>
      <c r="HP177" s="1071"/>
      <c r="HQ177" s="1071"/>
      <c r="HR177" s="1071"/>
      <c r="HS177" s="1071"/>
      <c r="HT177" s="1071"/>
      <c r="HU177" s="1071"/>
      <c r="HV177" s="1071"/>
      <c r="HW177" s="1071"/>
      <c r="HX177" s="1072"/>
      <c r="HY177" s="1068"/>
      <c r="HZ177" s="981"/>
      <c r="IA177" s="981"/>
      <c r="IB177" s="981"/>
      <c r="IC177" s="981"/>
      <c r="ID177" s="981"/>
      <c r="IE177" s="1069"/>
    </row>
    <row r="178" ht="24.0" customHeight="1" outlineLevel="1">
      <c r="A178" s="946"/>
      <c r="B178" s="947"/>
      <c r="C178" s="947"/>
      <c r="D178" s="947"/>
      <c r="E178" s="947"/>
      <c r="F178" s="947"/>
      <c r="G178" s="947"/>
      <c r="H178" s="947"/>
      <c r="I178" s="947"/>
      <c r="J178" s="947"/>
      <c r="K178" s="947"/>
      <c r="L178" s="947"/>
      <c r="M178" s="947"/>
      <c r="N178" s="947"/>
      <c r="O178" s="947"/>
      <c r="P178" s="947"/>
      <c r="Q178" s="947"/>
      <c r="R178" s="947"/>
      <c r="S178" s="947"/>
      <c r="T178" s="947"/>
      <c r="U178" s="948"/>
      <c r="V178" s="947"/>
      <c r="W178" s="955" t="s">
        <v>3327</v>
      </c>
      <c r="X178" s="956">
        <v>1.19752377E8</v>
      </c>
      <c r="Y178" s="950"/>
      <c r="Z178" s="950"/>
      <c r="AA178" s="951"/>
      <c r="AB178" s="952"/>
      <c r="AC178" s="952"/>
      <c r="AD178" s="953"/>
      <c r="AE178" s="1023"/>
      <c r="AF178" s="1046"/>
      <c r="AG178" s="981"/>
      <c r="AH178" s="981"/>
      <c r="AI178" s="957"/>
      <c r="AJ178" s="957"/>
      <c r="AK178" s="958"/>
      <c r="AL178" s="959" t="s">
        <v>3328</v>
      </c>
      <c r="AM178" s="959" t="s">
        <v>3329</v>
      </c>
      <c r="AN178" s="712"/>
      <c r="AO178" s="712"/>
      <c r="AP178" s="712"/>
      <c r="AQ178" s="712"/>
      <c r="AR178" s="1111"/>
      <c r="AS178" s="1112"/>
      <c r="AT178" s="1114"/>
      <c r="AU178" s="1112"/>
      <c r="AV178" s="1112"/>
      <c r="AW178" s="1112"/>
      <c r="AX178" s="1112"/>
      <c r="AY178" s="1112"/>
      <c r="AZ178" s="1112"/>
      <c r="BA178" s="1114"/>
      <c r="BB178" s="1114"/>
      <c r="BC178" s="1114"/>
      <c r="BD178" s="1114"/>
      <c r="BE178" s="1114"/>
      <c r="BF178" s="1114"/>
      <c r="BG178" s="1114"/>
      <c r="BH178" s="1114"/>
      <c r="BI178" s="1159"/>
      <c r="BJ178" s="1159"/>
      <c r="BK178" s="1114"/>
      <c r="BL178" s="1114"/>
      <c r="BM178" s="1114"/>
      <c r="BN178" s="1114"/>
      <c r="BO178" s="1114"/>
      <c r="BP178" s="1159"/>
      <c r="BQ178" s="1159"/>
      <c r="BR178" s="1114"/>
      <c r="BS178" s="1114"/>
      <c r="BT178" s="1114"/>
      <c r="BU178" s="1114"/>
      <c r="BV178" s="1114"/>
      <c r="BW178" s="1159"/>
      <c r="BX178" s="528"/>
      <c r="BY178" s="528"/>
      <c r="BZ178" s="520"/>
      <c r="CA178" s="520"/>
      <c r="CB178" s="520"/>
      <c r="CC178" s="520"/>
      <c r="CD178" s="520"/>
      <c r="CE178" s="1076"/>
      <c r="CF178" s="520"/>
      <c r="CG178" s="520"/>
      <c r="CH178" s="1076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1076"/>
      <c r="CZ178" s="1076"/>
      <c r="DA178" s="520"/>
      <c r="DB178" s="528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8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8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1071"/>
      <c r="GU178" s="1071"/>
      <c r="GV178" s="1071"/>
      <c r="GW178" s="1071"/>
      <c r="GX178" s="1071"/>
      <c r="GY178" s="1071"/>
      <c r="GZ178" s="1071"/>
      <c r="HA178" s="1071"/>
      <c r="HB178" s="1071"/>
      <c r="HC178" s="1071"/>
      <c r="HD178" s="1071"/>
      <c r="HE178" s="1071"/>
      <c r="HF178" s="1071"/>
      <c r="HG178" s="1071"/>
      <c r="HH178" s="1071"/>
      <c r="HI178" s="1071"/>
      <c r="HJ178" s="1071"/>
      <c r="HK178" s="1071"/>
      <c r="HL178" s="1071"/>
      <c r="HM178" s="1071"/>
      <c r="HN178" s="1071"/>
      <c r="HO178" s="1071"/>
      <c r="HP178" s="1071"/>
      <c r="HQ178" s="1071"/>
      <c r="HR178" s="1071"/>
      <c r="HS178" s="1071"/>
      <c r="HT178" s="1071"/>
      <c r="HU178" s="1071"/>
      <c r="HV178" s="1071"/>
      <c r="HW178" s="1071"/>
      <c r="HX178" s="1072"/>
      <c r="HY178" s="1068"/>
      <c r="HZ178" s="981"/>
      <c r="IA178" s="981"/>
      <c r="IB178" s="981"/>
      <c r="IC178" s="981"/>
      <c r="ID178" s="981"/>
      <c r="IE178" s="1069"/>
    </row>
    <row r="179" ht="24.0" customHeight="1" outlineLevel="1">
      <c r="A179" s="946"/>
      <c r="B179" s="947"/>
      <c r="C179" s="947"/>
      <c r="D179" s="947"/>
      <c r="E179" s="947"/>
      <c r="F179" s="947"/>
      <c r="G179" s="947"/>
      <c r="H179" s="947"/>
      <c r="I179" s="947"/>
      <c r="J179" s="947"/>
      <c r="K179" s="947"/>
      <c r="L179" s="947"/>
      <c r="M179" s="947"/>
      <c r="N179" s="947"/>
      <c r="O179" s="947"/>
      <c r="P179" s="947"/>
      <c r="Q179" s="947"/>
      <c r="R179" s="947"/>
      <c r="S179" s="947"/>
      <c r="T179" s="947"/>
      <c r="U179" s="948"/>
      <c r="V179" s="972"/>
      <c r="W179" s="955" t="s">
        <v>3330</v>
      </c>
      <c r="X179" s="956">
        <f>X178-AG175</f>
        <v>107182377</v>
      </c>
      <c r="Y179" s="950"/>
      <c r="Z179" s="950"/>
      <c r="AA179" s="951"/>
      <c r="AB179" s="952"/>
      <c r="AC179" s="952"/>
      <c r="AD179" s="953"/>
      <c r="AE179" s="1023"/>
      <c r="AF179" s="1046"/>
      <c r="AG179" s="981"/>
      <c r="AH179" s="981"/>
      <c r="AI179" s="957"/>
      <c r="AJ179" s="957"/>
      <c r="AK179" s="958"/>
      <c r="AL179" s="984" t="s">
        <v>3331</v>
      </c>
      <c r="AM179" s="984" t="s">
        <v>3332</v>
      </c>
      <c r="AN179" s="1110" t="s">
        <v>3333</v>
      </c>
      <c r="AO179" s="1110"/>
      <c r="AP179" s="1031"/>
      <c r="AQ179" s="985"/>
      <c r="AR179" s="1111"/>
      <c r="AS179" s="1067"/>
      <c r="AT179" s="1114"/>
      <c r="AU179" s="1159"/>
      <c r="AV179" s="1159"/>
      <c r="AW179" s="1114"/>
      <c r="AX179" s="1114"/>
      <c r="AY179" s="1114"/>
      <c r="AZ179" s="1114"/>
      <c r="BA179" s="1114"/>
      <c r="BB179" s="1114"/>
      <c r="BC179" s="1114"/>
      <c r="BD179" s="1114"/>
      <c r="BE179" s="1114"/>
      <c r="BF179" s="1114"/>
      <c r="BG179" s="1114"/>
      <c r="BH179" s="1114"/>
      <c r="BI179" s="1159"/>
      <c r="BJ179" s="1159"/>
      <c r="BK179" s="1114"/>
      <c r="BL179" s="1114"/>
      <c r="BM179" s="1114"/>
      <c r="BN179" s="1114"/>
      <c r="BO179" s="1114"/>
      <c r="BP179" s="1159"/>
      <c r="BQ179" s="1159"/>
      <c r="BR179" s="1114"/>
      <c r="BS179" s="1114"/>
      <c r="BT179" s="1114"/>
      <c r="BU179" s="1114"/>
      <c r="BV179" s="1114"/>
      <c r="BW179" s="1159"/>
      <c r="BX179" s="528"/>
      <c r="BY179" s="528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8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8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8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1071"/>
      <c r="GU179" s="1071"/>
      <c r="GV179" s="1071"/>
      <c r="GW179" s="1071"/>
      <c r="GX179" s="1071"/>
      <c r="GY179" s="1071"/>
      <c r="GZ179" s="1071"/>
      <c r="HA179" s="1071"/>
      <c r="HB179" s="1071"/>
      <c r="HC179" s="1071"/>
      <c r="HD179" s="1071"/>
      <c r="HE179" s="1071"/>
      <c r="HF179" s="1071"/>
      <c r="HG179" s="1071"/>
      <c r="HH179" s="1071"/>
      <c r="HI179" s="1071"/>
      <c r="HJ179" s="1071"/>
      <c r="HK179" s="1071"/>
      <c r="HL179" s="1071"/>
      <c r="HM179" s="1071"/>
      <c r="HN179" s="1071"/>
      <c r="HO179" s="1071"/>
      <c r="HP179" s="1071"/>
      <c r="HQ179" s="1071"/>
      <c r="HR179" s="1071"/>
      <c r="HS179" s="1071"/>
      <c r="HT179" s="1071"/>
      <c r="HU179" s="1071"/>
      <c r="HV179" s="1071"/>
      <c r="HW179" s="1071"/>
      <c r="HX179" s="1072"/>
      <c r="HY179" s="1068"/>
      <c r="HZ179" s="981"/>
      <c r="IA179" s="981"/>
      <c r="IB179" s="981"/>
      <c r="IC179" s="981"/>
      <c r="ID179" s="981"/>
      <c r="IE179" s="1069"/>
    </row>
    <row r="180" ht="24.0" customHeight="1" outlineLevel="1">
      <c r="A180" s="946"/>
      <c r="B180" s="947"/>
      <c r="C180" s="947"/>
      <c r="D180" s="947"/>
      <c r="E180" s="947"/>
      <c r="F180" s="947"/>
      <c r="G180" s="947"/>
      <c r="H180" s="947"/>
      <c r="I180" s="947"/>
      <c r="J180" s="947"/>
      <c r="K180" s="947"/>
      <c r="L180" s="947"/>
      <c r="M180" s="947"/>
      <c r="N180" s="947"/>
      <c r="O180" s="947"/>
      <c r="P180" s="947"/>
      <c r="Q180" s="947"/>
      <c r="R180" s="947"/>
      <c r="S180" s="947"/>
      <c r="T180" s="947"/>
      <c r="U180" s="948"/>
      <c r="V180" s="980" t="s">
        <v>3334</v>
      </c>
      <c r="W180" s="949" t="s">
        <v>3335</v>
      </c>
      <c r="X180" s="981"/>
      <c r="Y180" s="956"/>
      <c r="Z180" s="956"/>
      <c r="AA180" s="951"/>
      <c r="AB180" s="952"/>
      <c r="AC180" s="952"/>
      <c r="AD180" s="953"/>
      <c r="AE180" s="1023"/>
      <c r="AF180" s="1046"/>
      <c r="AG180" s="981"/>
      <c r="AH180" s="981"/>
      <c r="AI180" s="957"/>
      <c r="AJ180" s="957"/>
      <c r="AK180" s="958"/>
      <c r="AL180" s="987" t="s">
        <v>3336</v>
      </c>
      <c r="AM180" s="987" t="s">
        <v>3337</v>
      </c>
      <c r="AN180" s="712"/>
      <c r="AO180" s="712"/>
      <c r="AP180" s="712"/>
      <c r="AQ180" s="712"/>
      <c r="AR180" s="1111"/>
      <c r="AS180" s="1067"/>
      <c r="AT180" s="1114"/>
      <c r="AU180" s="1159"/>
      <c r="AV180" s="1159"/>
      <c r="AW180" s="1114"/>
      <c r="AX180" s="1114"/>
      <c r="AY180" s="1114"/>
      <c r="AZ180" s="1114"/>
      <c r="BA180" s="1114"/>
      <c r="BB180" s="1114"/>
      <c r="BC180" s="1114"/>
      <c r="BD180" s="1114"/>
      <c r="BE180" s="1114"/>
      <c r="BF180" s="1114"/>
      <c r="BG180" s="1114"/>
      <c r="BH180" s="1114"/>
      <c r="BI180" s="1159"/>
      <c r="BJ180" s="1159"/>
      <c r="BK180" s="1114"/>
      <c r="BL180" s="1114"/>
      <c r="BM180" s="1114"/>
      <c r="BN180" s="1114"/>
      <c r="BO180" s="1114"/>
      <c r="BP180" s="1159"/>
      <c r="BQ180" s="1159"/>
      <c r="BR180" s="1114"/>
      <c r="BS180" s="1114"/>
      <c r="BT180" s="1114"/>
      <c r="BU180" s="1114"/>
      <c r="BV180" s="1114"/>
      <c r="BW180" s="1159"/>
      <c r="BX180" s="528"/>
      <c r="BY180" s="528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8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8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8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1071"/>
      <c r="GU180" s="1071"/>
      <c r="GV180" s="1071"/>
      <c r="GW180" s="1071"/>
      <c r="GX180" s="1071"/>
      <c r="GY180" s="1071"/>
      <c r="GZ180" s="1071"/>
      <c r="HA180" s="1071"/>
      <c r="HB180" s="1071"/>
      <c r="HC180" s="1071"/>
      <c r="HD180" s="1071"/>
      <c r="HE180" s="1071"/>
      <c r="HF180" s="1071"/>
      <c r="HG180" s="1071"/>
      <c r="HH180" s="1071"/>
      <c r="HI180" s="1071"/>
      <c r="HJ180" s="1071"/>
      <c r="HK180" s="1071"/>
      <c r="HL180" s="1071"/>
      <c r="HM180" s="1071"/>
      <c r="HN180" s="1071"/>
      <c r="HO180" s="1071"/>
      <c r="HP180" s="1071"/>
      <c r="HQ180" s="1071"/>
      <c r="HR180" s="1071"/>
      <c r="HS180" s="1071"/>
      <c r="HT180" s="1071"/>
      <c r="HU180" s="1071"/>
      <c r="HV180" s="1071"/>
      <c r="HW180" s="1071"/>
      <c r="HX180" s="1072"/>
      <c r="HY180" s="1068"/>
      <c r="HZ180" s="981"/>
      <c r="IA180" s="981"/>
      <c r="IB180" s="981"/>
      <c r="IC180" s="981"/>
      <c r="ID180" s="981"/>
      <c r="IE180" s="1069"/>
    </row>
    <row r="181" ht="24.0" customHeight="1" outlineLevel="1">
      <c r="A181" s="946"/>
      <c r="B181" s="947"/>
      <c r="C181" s="947"/>
      <c r="D181" s="947"/>
      <c r="E181" s="947"/>
      <c r="F181" s="947"/>
      <c r="G181" s="947"/>
      <c r="H181" s="947"/>
      <c r="I181" s="947"/>
      <c r="J181" s="947"/>
      <c r="K181" s="947"/>
      <c r="L181" s="947"/>
      <c r="M181" s="947"/>
      <c r="N181" s="947"/>
      <c r="O181" s="947"/>
      <c r="P181" s="947"/>
      <c r="Q181" s="947"/>
      <c r="R181" s="947"/>
      <c r="S181" s="947"/>
      <c r="T181" s="947"/>
      <c r="U181" s="948"/>
      <c r="V181" s="972"/>
      <c r="W181" s="949" t="s">
        <v>3338</v>
      </c>
      <c r="X181" s="981"/>
      <c r="Y181" s="956"/>
      <c r="Z181" s="956"/>
      <c r="AA181" s="951"/>
      <c r="AB181" s="952"/>
      <c r="AC181" s="952"/>
      <c r="AD181" s="953"/>
      <c r="AE181" s="1023"/>
      <c r="AF181" s="1046"/>
      <c r="AG181" s="981"/>
      <c r="AH181" s="981"/>
      <c r="AI181" s="957"/>
      <c r="AJ181" s="957"/>
      <c r="AK181" s="958"/>
      <c r="AL181" s="966" t="s">
        <v>3339</v>
      </c>
      <c r="AM181" s="966" t="s">
        <v>3340</v>
      </c>
      <c r="AN181" s="1110" t="s">
        <v>3341</v>
      </c>
      <c r="AO181" s="1110" t="s">
        <v>3342</v>
      </c>
      <c r="AP181" s="937" t="s">
        <v>3343</v>
      </c>
      <c r="AQ181" s="985" t="s">
        <v>3343</v>
      </c>
      <c r="AR181" s="1111"/>
      <c r="AS181" s="1159"/>
      <c r="AT181" s="1114"/>
      <c r="AU181" s="1159"/>
      <c r="AV181" s="1159"/>
      <c r="AW181" s="1114"/>
      <c r="AX181" s="1114"/>
      <c r="AY181" s="1114"/>
      <c r="AZ181" s="1114"/>
      <c r="BA181" s="1114"/>
      <c r="BB181" s="1114"/>
      <c r="BC181" s="1114"/>
      <c r="BD181" s="1114"/>
      <c r="BE181" s="1114"/>
      <c r="BF181" s="1114"/>
      <c r="BG181" s="1114"/>
      <c r="BH181" s="1114"/>
      <c r="BI181" s="1159"/>
      <c r="BJ181" s="1159"/>
      <c r="BK181" s="1114"/>
      <c r="BL181" s="1114"/>
      <c r="BM181" s="1114"/>
      <c r="BN181" s="1114"/>
      <c r="BO181" s="1114"/>
      <c r="BP181" s="1159"/>
      <c r="BQ181" s="1159"/>
      <c r="BR181" s="1114"/>
      <c r="BS181" s="1114"/>
      <c r="BT181" s="1114"/>
      <c r="BU181" s="1114"/>
      <c r="BV181" s="1114"/>
      <c r="BW181" s="1159"/>
      <c r="BX181" s="528"/>
      <c r="BY181" s="528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8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8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8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1071"/>
      <c r="GU181" s="1071"/>
      <c r="GV181" s="1071"/>
      <c r="GW181" s="1071"/>
      <c r="GX181" s="1071"/>
      <c r="GY181" s="1071"/>
      <c r="GZ181" s="1071"/>
      <c r="HA181" s="1071"/>
      <c r="HB181" s="1071"/>
      <c r="HC181" s="1071"/>
      <c r="HD181" s="1071"/>
      <c r="HE181" s="1071"/>
      <c r="HF181" s="1071"/>
      <c r="HG181" s="1071"/>
      <c r="HH181" s="1071"/>
      <c r="HI181" s="1071"/>
      <c r="HJ181" s="1071"/>
      <c r="HK181" s="1071"/>
      <c r="HL181" s="1071"/>
      <c r="HM181" s="1071"/>
      <c r="HN181" s="1071"/>
      <c r="HO181" s="1071"/>
      <c r="HP181" s="1071"/>
      <c r="HQ181" s="1071"/>
      <c r="HR181" s="1071"/>
      <c r="HS181" s="1071"/>
      <c r="HT181" s="1071"/>
      <c r="HU181" s="1071"/>
      <c r="HV181" s="1071"/>
      <c r="HW181" s="1071"/>
      <c r="HX181" s="1072"/>
      <c r="HY181" s="1068"/>
      <c r="HZ181" s="981"/>
      <c r="IA181" s="981"/>
      <c r="IB181" s="981"/>
      <c r="IC181" s="981"/>
      <c r="ID181" s="981"/>
      <c r="IE181" s="1069"/>
    </row>
    <row r="182" ht="24.0" customHeight="1" outlineLevel="1">
      <c r="A182" s="946"/>
      <c r="B182" s="947"/>
      <c r="C182" s="947"/>
      <c r="D182" s="947"/>
      <c r="E182" s="947"/>
      <c r="F182" s="947"/>
      <c r="G182" s="947"/>
      <c r="H182" s="947"/>
      <c r="I182" s="947"/>
      <c r="J182" s="947"/>
      <c r="K182" s="947"/>
      <c r="L182" s="947"/>
      <c r="M182" s="947"/>
      <c r="N182" s="947"/>
      <c r="O182" s="947"/>
      <c r="P182" s="947"/>
      <c r="Q182" s="947"/>
      <c r="R182" s="947"/>
      <c r="S182" s="947"/>
      <c r="T182" s="947"/>
      <c r="U182" s="948"/>
      <c r="V182" s="989"/>
      <c r="W182" s="981"/>
      <c r="X182" s="956"/>
      <c r="Y182" s="956"/>
      <c r="Z182" s="956"/>
      <c r="AA182" s="951"/>
      <c r="AB182" s="952"/>
      <c r="AC182" s="952"/>
      <c r="AD182" s="953"/>
      <c r="AE182" s="1023"/>
      <c r="AF182" s="1046"/>
      <c r="AG182" s="981"/>
      <c r="AH182" s="981"/>
      <c r="AI182" s="957"/>
      <c r="AJ182" s="957"/>
      <c r="AK182" s="958"/>
      <c r="AL182" s="974" t="s">
        <v>3344</v>
      </c>
      <c r="AM182" s="974" t="s">
        <v>3345</v>
      </c>
      <c r="AN182" s="712"/>
      <c r="AO182" s="712"/>
      <c r="AP182" s="712"/>
      <c r="AQ182" s="712"/>
      <c r="AR182" s="1111"/>
      <c r="AS182" s="1159"/>
      <c r="AT182" s="1114"/>
      <c r="AU182" s="1159"/>
      <c r="AV182" s="1159"/>
      <c r="AW182" s="1114"/>
      <c r="AX182" s="1114"/>
      <c r="AY182" s="1114"/>
      <c r="AZ182" s="1114"/>
      <c r="BA182" s="1114"/>
      <c r="BB182" s="1114"/>
      <c r="BC182" s="1114"/>
      <c r="BD182" s="1114"/>
      <c r="BE182" s="1114"/>
      <c r="BF182" s="1114"/>
      <c r="BG182" s="1114"/>
      <c r="BH182" s="1114"/>
      <c r="BI182" s="1159"/>
      <c r="BJ182" s="1159"/>
      <c r="BK182" s="1114"/>
      <c r="BL182" s="1114"/>
      <c r="BM182" s="1114"/>
      <c r="BN182" s="1114"/>
      <c r="BO182" s="1114"/>
      <c r="BP182" s="1159"/>
      <c r="BQ182" s="1159"/>
      <c r="BR182" s="1114"/>
      <c r="BS182" s="1114"/>
      <c r="BT182" s="1114"/>
      <c r="BU182" s="1114"/>
      <c r="BV182" s="1114"/>
      <c r="BW182" s="1159"/>
      <c r="BX182" s="528"/>
      <c r="BY182" s="528"/>
      <c r="BZ182" s="520"/>
      <c r="CA182" s="520"/>
      <c r="CB182" s="520"/>
      <c r="CC182" s="1104"/>
      <c r="CD182" s="1073"/>
      <c r="CE182" s="1073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8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8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8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1071"/>
      <c r="GU182" s="1071"/>
      <c r="GV182" s="1071"/>
      <c r="GW182" s="1071"/>
      <c r="GX182" s="1071"/>
      <c r="GY182" s="1071"/>
      <c r="GZ182" s="1071"/>
      <c r="HA182" s="1071"/>
      <c r="HB182" s="1071"/>
      <c r="HC182" s="1071"/>
      <c r="HD182" s="1071"/>
      <c r="HE182" s="1071"/>
      <c r="HF182" s="1071"/>
      <c r="HG182" s="1071"/>
      <c r="HH182" s="1071"/>
      <c r="HI182" s="1071"/>
      <c r="HJ182" s="1071"/>
      <c r="HK182" s="1071"/>
      <c r="HL182" s="1071"/>
      <c r="HM182" s="1071"/>
      <c r="HN182" s="1071"/>
      <c r="HO182" s="1071"/>
      <c r="HP182" s="1071"/>
      <c r="HQ182" s="1071"/>
      <c r="HR182" s="1071"/>
      <c r="HS182" s="1071"/>
      <c r="HT182" s="1071"/>
      <c r="HU182" s="1071"/>
      <c r="HV182" s="1071"/>
      <c r="HW182" s="1071"/>
      <c r="HX182" s="1072"/>
      <c r="HY182" s="1068"/>
      <c r="HZ182" s="981"/>
      <c r="IA182" s="981"/>
      <c r="IB182" s="981"/>
      <c r="IC182" s="981"/>
      <c r="ID182" s="981"/>
      <c r="IE182" s="1069"/>
    </row>
    <row r="183" ht="24.0" customHeight="1" outlineLevel="1">
      <c r="A183" s="946"/>
      <c r="B183" s="947"/>
      <c r="C183" s="947"/>
      <c r="D183" s="947"/>
      <c r="E183" s="947"/>
      <c r="F183" s="947"/>
      <c r="G183" s="947"/>
      <c r="H183" s="947"/>
      <c r="I183" s="947"/>
      <c r="J183" s="947"/>
      <c r="K183" s="947"/>
      <c r="L183" s="947"/>
      <c r="M183" s="947"/>
      <c r="N183" s="947"/>
      <c r="O183" s="947"/>
      <c r="P183" s="947"/>
      <c r="Q183" s="947"/>
      <c r="R183" s="947"/>
      <c r="S183" s="947"/>
      <c r="T183" s="947"/>
      <c r="U183" s="948"/>
      <c r="V183" s="981"/>
      <c r="W183" s="981"/>
      <c r="X183" s="956"/>
      <c r="Y183" s="956"/>
      <c r="Z183" s="956"/>
      <c r="AA183" s="951"/>
      <c r="AB183" s="952"/>
      <c r="AC183" s="952"/>
      <c r="AD183" s="953"/>
      <c r="AE183" s="1023"/>
      <c r="AF183" s="1029"/>
      <c r="AG183" s="976"/>
      <c r="AH183" s="976"/>
      <c r="AI183" s="957"/>
      <c r="AJ183" s="957"/>
      <c r="AK183" s="958"/>
      <c r="AL183" s="977" t="s">
        <v>3346</v>
      </c>
      <c r="AM183" s="977" t="s">
        <v>3347</v>
      </c>
      <c r="AN183" s="1110" t="s">
        <v>3348</v>
      </c>
      <c r="AO183" s="1110"/>
      <c r="AP183" s="1031"/>
      <c r="AQ183" s="985"/>
      <c r="AR183" s="1111"/>
      <c r="AS183" s="1159"/>
      <c r="AT183" s="1114"/>
      <c r="AU183" s="1159"/>
      <c r="AV183" s="1159"/>
      <c r="AW183" s="1114"/>
      <c r="AX183" s="1114"/>
      <c r="AY183" s="1114"/>
      <c r="AZ183" s="1114"/>
      <c r="BA183" s="1114"/>
      <c r="BB183" s="1114"/>
      <c r="BC183" s="1114"/>
      <c r="BD183" s="1114"/>
      <c r="BE183" s="1114"/>
      <c r="BF183" s="1114"/>
      <c r="BG183" s="1114"/>
      <c r="BH183" s="1114"/>
      <c r="BI183" s="1159"/>
      <c r="BJ183" s="1159"/>
      <c r="BK183" s="1114"/>
      <c r="BL183" s="1114"/>
      <c r="BM183" s="1114"/>
      <c r="BN183" s="1114"/>
      <c r="BO183" s="1114"/>
      <c r="BP183" s="1159"/>
      <c r="BQ183" s="1159"/>
      <c r="BR183" s="1114"/>
      <c r="BS183" s="1114"/>
      <c r="BT183" s="1114"/>
      <c r="BU183" s="1114"/>
      <c r="BV183" s="1114"/>
      <c r="BW183" s="1159"/>
      <c r="BX183" s="528"/>
      <c r="BY183" s="528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8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8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8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1071"/>
      <c r="GU183" s="1071"/>
      <c r="GV183" s="1071"/>
      <c r="GW183" s="1071"/>
      <c r="GX183" s="1071"/>
      <c r="GY183" s="1071"/>
      <c r="GZ183" s="1071"/>
      <c r="HA183" s="1071"/>
      <c r="HB183" s="1071"/>
      <c r="HC183" s="1071"/>
      <c r="HD183" s="1071"/>
      <c r="HE183" s="1071"/>
      <c r="HF183" s="1071"/>
      <c r="HG183" s="1071"/>
      <c r="HH183" s="1071"/>
      <c r="HI183" s="1071"/>
      <c r="HJ183" s="1071"/>
      <c r="HK183" s="1071"/>
      <c r="HL183" s="1071"/>
      <c r="HM183" s="1071"/>
      <c r="HN183" s="1071"/>
      <c r="HO183" s="1071"/>
      <c r="HP183" s="1071"/>
      <c r="HQ183" s="1071"/>
      <c r="HR183" s="1071"/>
      <c r="HS183" s="1071"/>
      <c r="HT183" s="1071"/>
      <c r="HU183" s="1071"/>
      <c r="HV183" s="1071"/>
      <c r="HW183" s="1071"/>
      <c r="HX183" s="1072"/>
      <c r="HY183" s="1068"/>
      <c r="HZ183" s="981"/>
      <c r="IA183" s="981"/>
      <c r="IB183" s="981"/>
      <c r="IC183" s="981"/>
      <c r="ID183" s="981"/>
      <c r="IE183" s="1069"/>
    </row>
    <row r="184" ht="24.0" customHeight="1" outlineLevel="1">
      <c r="A184" s="946"/>
      <c r="B184" s="947"/>
      <c r="C184" s="947"/>
      <c r="D184" s="947"/>
      <c r="E184" s="947"/>
      <c r="F184" s="947"/>
      <c r="G184" s="947"/>
      <c r="H184" s="947"/>
      <c r="I184" s="947"/>
      <c r="J184" s="947"/>
      <c r="K184" s="947"/>
      <c r="L184" s="947"/>
      <c r="M184" s="947"/>
      <c r="N184" s="947"/>
      <c r="O184" s="947"/>
      <c r="P184" s="947"/>
      <c r="Q184" s="947"/>
      <c r="R184" s="947"/>
      <c r="S184" s="947"/>
      <c r="T184" s="947"/>
      <c r="U184" s="948"/>
      <c r="V184" s="981"/>
      <c r="W184" s="981"/>
      <c r="X184" s="956"/>
      <c r="Y184" s="956"/>
      <c r="Z184" s="956"/>
      <c r="AA184" s="951"/>
      <c r="AB184" s="952"/>
      <c r="AC184" s="952"/>
      <c r="AD184" s="953"/>
      <c r="AE184" s="1023"/>
      <c r="AF184" s="1029"/>
      <c r="AG184" s="976"/>
      <c r="AH184" s="976"/>
      <c r="AI184" s="957"/>
      <c r="AJ184" s="957"/>
      <c r="AK184" s="958"/>
      <c r="AL184" s="982" t="s">
        <v>3349</v>
      </c>
      <c r="AM184" s="982" t="s">
        <v>3350</v>
      </c>
      <c r="AN184" s="712"/>
      <c r="AO184" s="712"/>
      <c r="AP184" s="712"/>
      <c r="AQ184" s="712"/>
      <c r="AR184" s="1111"/>
      <c r="AS184" s="1159"/>
      <c r="AT184" s="1114"/>
      <c r="AU184" s="1159"/>
      <c r="AV184" s="1159"/>
      <c r="AW184" s="1114"/>
      <c r="AX184" s="1114"/>
      <c r="AY184" s="1114"/>
      <c r="AZ184" s="1114"/>
      <c r="BA184" s="1114"/>
      <c r="BB184" s="1114"/>
      <c r="BC184" s="1114"/>
      <c r="BD184" s="1114"/>
      <c r="BE184" s="1114"/>
      <c r="BF184" s="1114"/>
      <c r="BG184" s="1114"/>
      <c r="BH184" s="1114"/>
      <c r="BI184" s="1159"/>
      <c r="BJ184" s="1159"/>
      <c r="BK184" s="1114"/>
      <c r="BL184" s="1114"/>
      <c r="BM184" s="1114"/>
      <c r="BN184" s="1114"/>
      <c r="BO184" s="1114"/>
      <c r="BP184" s="1159"/>
      <c r="BQ184" s="1159"/>
      <c r="BR184" s="1114"/>
      <c r="BS184" s="1114"/>
      <c r="BT184" s="1114"/>
      <c r="BU184" s="1114"/>
      <c r="BV184" s="1114"/>
      <c r="BW184" s="1159"/>
      <c r="BX184" s="528"/>
      <c r="BY184" s="528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8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8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8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1071"/>
      <c r="GU184" s="1071"/>
      <c r="GV184" s="1071"/>
      <c r="GW184" s="1071"/>
      <c r="GX184" s="1071"/>
      <c r="GY184" s="1071"/>
      <c r="GZ184" s="1071"/>
      <c r="HA184" s="1071"/>
      <c r="HB184" s="1071"/>
      <c r="HC184" s="1071"/>
      <c r="HD184" s="1071"/>
      <c r="HE184" s="1071"/>
      <c r="HF184" s="1071"/>
      <c r="HG184" s="1071"/>
      <c r="HH184" s="1071"/>
      <c r="HI184" s="1071"/>
      <c r="HJ184" s="1071"/>
      <c r="HK184" s="1071"/>
      <c r="HL184" s="1071"/>
      <c r="HM184" s="1071"/>
      <c r="HN184" s="1071"/>
      <c r="HO184" s="1071"/>
      <c r="HP184" s="1071"/>
      <c r="HQ184" s="1071"/>
      <c r="HR184" s="1071"/>
      <c r="HS184" s="1071"/>
      <c r="HT184" s="1071"/>
      <c r="HU184" s="1071"/>
      <c r="HV184" s="1071"/>
      <c r="HW184" s="1071"/>
      <c r="HX184" s="1072"/>
      <c r="HY184" s="1068"/>
      <c r="HZ184" s="981"/>
      <c r="IA184" s="981"/>
      <c r="IB184" s="981"/>
      <c r="IC184" s="981"/>
      <c r="ID184" s="981"/>
      <c r="IE184" s="1069"/>
    </row>
    <row r="185" ht="24.0" customHeight="1" outlineLevel="1">
      <c r="A185" s="946"/>
      <c r="B185" s="947"/>
      <c r="C185" s="947"/>
      <c r="D185" s="947"/>
      <c r="E185" s="947"/>
      <c r="F185" s="947"/>
      <c r="G185" s="947"/>
      <c r="H185" s="947"/>
      <c r="I185" s="947"/>
      <c r="J185" s="947"/>
      <c r="K185" s="947"/>
      <c r="L185" s="947"/>
      <c r="M185" s="947"/>
      <c r="N185" s="947"/>
      <c r="O185" s="947"/>
      <c r="P185" s="947"/>
      <c r="Q185" s="947"/>
      <c r="R185" s="947"/>
      <c r="S185" s="947"/>
      <c r="T185" s="947"/>
      <c r="U185" s="948"/>
      <c r="V185" s="981"/>
      <c r="W185" s="981"/>
      <c r="X185" s="956"/>
      <c r="Y185" s="956"/>
      <c r="Z185" s="956"/>
      <c r="AA185" s="951"/>
      <c r="AB185" s="952"/>
      <c r="AC185" s="952"/>
      <c r="AD185" s="953"/>
      <c r="AE185" s="1023"/>
      <c r="AF185" s="1029"/>
      <c r="AG185" s="976"/>
      <c r="AH185" s="976"/>
      <c r="AI185" s="957"/>
      <c r="AJ185" s="957"/>
      <c r="AK185" s="958"/>
      <c r="AL185" s="1030" t="s">
        <v>3351</v>
      </c>
      <c r="AM185" s="1030" t="s">
        <v>3352</v>
      </c>
      <c r="AN185" s="1110" t="s">
        <v>3353</v>
      </c>
      <c r="AO185" s="1110"/>
      <c r="AP185" s="985" t="s">
        <v>3012</v>
      </c>
      <c r="AQ185" s="985" t="s">
        <v>3020</v>
      </c>
      <c r="AR185" s="1111"/>
      <c r="AS185" s="1159"/>
      <c r="AT185" s="1114"/>
      <c r="AU185" s="1159"/>
      <c r="AV185" s="1159"/>
      <c r="AW185" s="1114"/>
      <c r="AX185" s="1114"/>
      <c r="AY185" s="1114"/>
      <c r="AZ185" s="1114"/>
      <c r="BA185" s="1114"/>
      <c r="BB185" s="1114"/>
      <c r="BC185" s="1114"/>
      <c r="BD185" s="1114"/>
      <c r="BE185" s="1114"/>
      <c r="BF185" s="1114"/>
      <c r="BG185" s="1114"/>
      <c r="BH185" s="1114"/>
      <c r="BI185" s="1159"/>
      <c r="BJ185" s="1159"/>
      <c r="BK185" s="1114"/>
      <c r="BL185" s="1114"/>
      <c r="BM185" s="1114"/>
      <c r="BN185" s="1114"/>
      <c r="BO185" s="1114"/>
      <c r="BP185" s="1159"/>
      <c r="BQ185" s="1159"/>
      <c r="BR185" s="1114"/>
      <c r="BS185" s="1114"/>
      <c r="BT185" s="1114"/>
      <c r="BU185" s="1114"/>
      <c r="BV185" s="1114"/>
      <c r="BW185" s="1159"/>
      <c r="BX185" s="528"/>
      <c r="BY185" s="528"/>
      <c r="BZ185" s="520"/>
      <c r="CA185" s="520"/>
      <c r="CB185" s="520"/>
      <c r="CC185" s="520"/>
      <c r="CD185" s="520"/>
      <c r="CE185" s="1073"/>
      <c r="CF185" s="1073"/>
      <c r="CG185" s="1073"/>
      <c r="CH185" s="1077"/>
      <c r="CI185" s="1073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8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1073"/>
      <c r="DS185" s="1077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8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8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1071"/>
      <c r="GU185" s="1071"/>
      <c r="GV185" s="1071"/>
      <c r="GW185" s="1071"/>
      <c r="GX185" s="1071"/>
      <c r="GY185" s="1071"/>
      <c r="GZ185" s="1071"/>
      <c r="HA185" s="1071"/>
      <c r="HB185" s="1071"/>
      <c r="HC185" s="1071"/>
      <c r="HD185" s="1071"/>
      <c r="HE185" s="1071"/>
      <c r="HF185" s="1071"/>
      <c r="HG185" s="1071"/>
      <c r="HH185" s="1071"/>
      <c r="HI185" s="1071"/>
      <c r="HJ185" s="1071"/>
      <c r="HK185" s="1071"/>
      <c r="HL185" s="1071"/>
      <c r="HM185" s="1071"/>
      <c r="HN185" s="1071"/>
      <c r="HO185" s="1071"/>
      <c r="HP185" s="1071"/>
      <c r="HQ185" s="1071"/>
      <c r="HR185" s="1071"/>
      <c r="HS185" s="1071"/>
      <c r="HT185" s="1071"/>
      <c r="HU185" s="1071"/>
      <c r="HV185" s="1071"/>
      <c r="HW185" s="1071"/>
      <c r="HX185" s="1072"/>
      <c r="HY185" s="1068"/>
      <c r="HZ185" s="981"/>
      <c r="IA185" s="981"/>
      <c r="IB185" s="981"/>
      <c r="IC185" s="981"/>
      <c r="ID185" s="981"/>
      <c r="IE185" s="1069"/>
    </row>
    <row r="186" ht="24.0" customHeight="1" outlineLevel="1">
      <c r="A186" s="946"/>
      <c r="B186" s="947"/>
      <c r="C186" s="947"/>
      <c r="D186" s="947"/>
      <c r="E186" s="947"/>
      <c r="F186" s="947"/>
      <c r="G186" s="947"/>
      <c r="H186" s="947"/>
      <c r="I186" s="947"/>
      <c r="J186" s="947"/>
      <c r="K186" s="947"/>
      <c r="L186" s="947"/>
      <c r="M186" s="947"/>
      <c r="N186" s="947"/>
      <c r="O186" s="947"/>
      <c r="P186" s="947"/>
      <c r="Q186" s="947"/>
      <c r="R186" s="947"/>
      <c r="S186" s="947"/>
      <c r="T186" s="947"/>
      <c r="U186" s="948"/>
      <c r="V186" s="948"/>
      <c r="W186" s="949"/>
      <c r="X186" s="956"/>
      <c r="Y186" s="956"/>
      <c r="Z186" s="956"/>
      <c r="AA186" s="951"/>
      <c r="AB186" s="952"/>
      <c r="AC186" s="952"/>
      <c r="AD186" s="953"/>
      <c r="AE186" s="1023"/>
      <c r="AF186" s="1029"/>
      <c r="AG186" s="976"/>
      <c r="AH186" s="976"/>
      <c r="AI186" s="957"/>
      <c r="AJ186" s="957"/>
      <c r="AK186" s="958"/>
      <c r="AL186" s="1032" t="s">
        <v>3354</v>
      </c>
      <c r="AM186" s="1032" t="s">
        <v>3355</v>
      </c>
      <c r="AN186" s="712"/>
      <c r="AO186" s="712"/>
      <c r="AP186" s="712"/>
      <c r="AQ186" s="712"/>
      <c r="AR186" s="1111"/>
      <c r="AS186" s="1159"/>
      <c r="AT186" s="1114"/>
      <c r="AU186" s="1159"/>
      <c r="AV186" s="1159"/>
      <c r="AW186" s="1114"/>
      <c r="AX186" s="1114"/>
      <c r="AY186" s="1114"/>
      <c r="AZ186" s="1114"/>
      <c r="BA186" s="1114"/>
      <c r="BB186" s="1114"/>
      <c r="BC186" s="1114"/>
      <c r="BD186" s="1114"/>
      <c r="BE186" s="1114"/>
      <c r="BF186" s="1114"/>
      <c r="BG186" s="1114"/>
      <c r="BH186" s="1114"/>
      <c r="BI186" s="1159"/>
      <c r="BJ186" s="1159"/>
      <c r="BK186" s="1114"/>
      <c r="BL186" s="1114"/>
      <c r="BM186" s="1114"/>
      <c r="BN186" s="1114"/>
      <c r="BO186" s="1114"/>
      <c r="BP186" s="1159"/>
      <c r="BQ186" s="1159"/>
      <c r="BR186" s="1114"/>
      <c r="BS186" s="1114"/>
      <c r="BT186" s="1114"/>
      <c r="BU186" s="1114"/>
      <c r="BV186" s="1114"/>
      <c r="BW186" s="1159"/>
      <c r="BX186" s="528"/>
      <c r="BY186" s="528"/>
      <c r="BZ186" s="520"/>
      <c r="CA186" s="520"/>
      <c r="CB186" s="520"/>
      <c r="CC186" s="520"/>
      <c r="CD186" s="520"/>
      <c r="CE186" s="1078"/>
      <c r="CF186" s="520"/>
      <c r="CG186" s="520"/>
      <c r="CH186" s="1078"/>
      <c r="CI186" s="1073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8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1073"/>
      <c r="DS186" s="1078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8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8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1071"/>
      <c r="GU186" s="1071"/>
      <c r="GV186" s="1071"/>
      <c r="GW186" s="1071"/>
      <c r="GX186" s="1071"/>
      <c r="GY186" s="1071"/>
      <c r="GZ186" s="1071"/>
      <c r="HA186" s="1071"/>
      <c r="HB186" s="1071"/>
      <c r="HC186" s="1071"/>
      <c r="HD186" s="1071"/>
      <c r="HE186" s="1071"/>
      <c r="HF186" s="1071"/>
      <c r="HG186" s="1071"/>
      <c r="HH186" s="1071"/>
      <c r="HI186" s="1071"/>
      <c r="HJ186" s="1071"/>
      <c r="HK186" s="1071"/>
      <c r="HL186" s="1071"/>
      <c r="HM186" s="1071"/>
      <c r="HN186" s="1071"/>
      <c r="HO186" s="1071"/>
      <c r="HP186" s="1071"/>
      <c r="HQ186" s="1071"/>
      <c r="HR186" s="1071"/>
      <c r="HS186" s="1071"/>
      <c r="HT186" s="1071"/>
      <c r="HU186" s="1071"/>
      <c r="HV186" s="1071"/>
      <c r="HW186" s="1071"/>
      <c r="HX186" s="1072"/>
      <c r="HY186" s="1068"/>
      <c r="HZ186" s="981"/>
      <c r="IA186" s="981"/>
      <c r="IB186" s="981"/>
      <c r="IC186" s="981"/>
      <c r="ID186" s="981"/>
      <c r="IE186" s="1069"/>
    </row>
    <row r="187" ht="24.0" customHeight="1" outlineLevel="1">
      <c r="A187" s="946"/>
      <c r="B187" s="947"/>
      <c r="C187" s="947"/>
      <c r="D187" s="947"/>
      <c r="E187" s="947"/>
      <c r="F187" s="947"/>
      <c r="G187" s="947"/>
      <c r="H187" s="947"/>
      <c r="I187" s="947"/>
      <c r="J187" s="947"/>
      <c r="K187" s="947"/>
      <c r="L187" s="947"/>
      <c r="M187" s="947"/>
      <c r="N187" s="947"/>
      <c r="O187" s="947"/>
      <c r="P187" s="947"/>
      <c r="Q187" s="947"/>
      <c r="R187" s="947"/>
      <c r="S187" s="947"/>
      <c r="T187" s="947"/>
      <c r="U187" s="948"/>
      <c r="V187" s="948"/>
      <c r="W187" s="949"/>
      <c r="X187" s="956"/>
      <c r="Y187" s="956"/>
      <c r="Z187" s="956"/>
      <c r="AA187" s="951"/>
      <c r="AB187" s="952"/>
      <c r="AC187" s="952"/>
      <c r="AD187" s="953"/>
      <c r="AE187" s="1023"/>
      <c r="AF187" s="1029"/>
      <c r="AG187" s="950"/>
      <c r="AH187" s="950"/>
      <c r="AI187" s="957"/>
      <c r="AJ187" s="957"/>
      <c r="AK187" s="958"/>
      <c r="AL187" s="1148" t="s">
        <v>3356</v>
      </c>
      <c r="AM187" s="1148"/>
      <c r="AN187" s="1141" t="s">
        <v>3357</v>
      </c>
      <c r="AO187" s="1141"/>
      <c r="AP187" s="1160"/>
      <c r="AQ187" s="1160"/>
      <c r="AR187" s="1111"/>
      <c r="AS187" s="1159"/>
      <c r="AT187" s="1114"/>
      <c r="AU187" s="1159"/>
      <c r="AV187" s="1159"/>
      <c r="AW187" s="1114"/>
      <c r="AX187" s="1114"/>
      <c r="AY187" s="1114"/>
      <c r="AZ187" s="1114"/>
      <c r="BA187" s="1114"/>
      <c r="BB187" s="1114"/>
      <c r="BC187" s="1114"/>
      <c r="BD187" s="1114"/>
      <c r="BE187" s="1114"/>
      <c r="BF187" s="1114"/>
      <c r="BG187" s="1114"/>
      <c r="BH187" s="1114"/>
      <c r="BI187" s="1159"/>
      <c r="BJ187" s="1159"/>
      <c r="BK187" s="1114"/>
      <c r="BL187" s="1114"/>
      <c r="BM187" s="1114"/>
      <c r="BN187" s="1114"/>
      <c r="BO187" s="1114"/>
      <c r="BP187" s="1159"/>
      <c r="BQ187" s="1159"/>
      <c r="BR187" s="1114"/>
      <c r="BS187" s="1114"/>
      <c r="BT187" s="1114"/>
      <c r="BU187" s="1114"/>
      <c r="BV187" s="1114"/>
      <c r="BW187" s="1159"/>
      <c r="BX187" s="528"/>
      <c r="BY187" s="528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8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8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8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1071"/>
      <c r="GU187" s="1071"/>
      <c r="GV187" s="1071"/>
      <c r="GW187" s="1071"/>
      <c r="GX187" s="1071"/>
      <c r="GY187" s="1071"/>
      <c r="GZ187" s="1071"/>
      <c r="HA187" s="1071"/>
      <c r="HB187" s="1071"/>
      <c r="HC187" s="1071"/>
      <c r="HD187" s="1071"/>
      <c r="HE187" s="1071"/>
      <c r="HF187" s="1071"/>
      <c r="HG187" s="1071"/>
      <c r="HH187" s="1071"/>
      <c r="HI187" s="1071"/>
      <c r="HJ187" s="1071"/>
      <c r="HK187" s="1071"/>
      <c r="HL187" s="1071"/>
      <c r="HM187" s="1071"/>
      <c r="HN187" s="1071"/>
      <c r="HO187" s="1071"/>
      <c r="HP187" s="1071"/>
      <c r="HQ187" s="1071"/>
      <c r="HR187" s="1071"/>
      <c r="HS187" s="1071"/>
      <c r="HT187" s="1071"/>
      <c r="HU187" s="1071"/>
      <c r="HV187" s="1071"/>
      <c r="HW187" s="1071"/>
      <c r="HX187" s="1072"/>
      <c r="HY187" s="1068"/>
      <c r="HZ187" s="981"/>
      <c r="IA187" s="981"/>
      <c r="IB187" s="981"/>
      <c r="IC187" s="981"/>
      <c r="ID187" s="981"/>
      <c r="IE187" s="1069"/>
    </row>
    <row r="188" ht="24.0" customHeight="1" outlineLevel="1">
      <c r="A188" s="946"/>
      <c r="B188" s="947"/>
      <c r="C188" s="947"/>
      <c r="D188" s="947"/>
      <c r="E188" s="947"/>
      <c r="F188" s="947"/>
      <c r="G188" s="947"/>
      <c r="H188" s="947"/>
      <c r="I188" s="947"/>
      <c r="J188" s="947"/>
      <c r="K188" s="947"/>
      <c r="L188" s="947"/>
      <c r="M188" s="947"/>
      <c r="N188" s="947"/>
      <c r="O188" s="947"/>
      <c r="P188" s="947"/>
      <c r="Q188" s="947"/>
      <c r="R188" s="947"/>
      <c r="S188" s="947"/>
      <c r="T188" s="947"/>
      <c r="U188" s="948"/>
      <c r="V188" s="981"/>
      <c r="W188" s="981"/>
      <c r="X188" s="956"/>
      <c r="Y188" s="956"/>
      <c r="Z188" s="956"/>
      <c r="AA188" s="990"/>
      <c r="AB188" s="1001" t="s">
        <v>240</v>
      </c>
      <c r="AC188" s="1001" t="s">
        <v>240</v>
      </c>
      <c r="AD188" s="1002" t="s">
        <v>240</v>
      </c>
      <c r="AE188" s="1124"/>
      <c r="AF188" s="1024" t="s">
        <v>3358</v>
      </c>
      <c r="AG188" s="950">
        <v>4500000.0</v>
      </c>
      <c r="AH188" s="950"/>
      <c r="AI188" s="957"/>
      <c r="AJ188" s="957">
        <f t="shared" ref="AJ188:AJ191" si="4">AG188-AI188</f>
        <v>4500000</v>
      </c>
      <c r="AK188" s="958"/>
      <c r="AL188" s="1161" t="s">
        <v>3359</v>
      </c>
      <c r="AM188" s="1161"/>
      <c r="AN188" s="1141" t="s">
        <v>3360</v>
      </c>
      <c r="AO188" s="1141"/>
      <c r="AP188" s="1160"/>
      <c r="AQ188" s="1160"/>
      <c r="AR188" s="1111"/>
      <c r="AS188" s="1159"/>
      <c r="AT188" s="1114"/>
      <c r="AU188" s="1159"/>
      <c r="AV188" s="1159"/>
      <c r="AW188" s="1114"/>
      <c r="AX188" s="1114"/>
      <c r="AY188" s="1114"/>
      <c r="AZ188" s="1114"/>
      <c r="BA188" s="1114"/>
      <c r="BB188" s="1114"/>
      <c r="BC188" s="1114"/>
      <c r="BD188" s="1114"/>
      <c r="BE188" s="1114"/>
      <c r="BF188" s="1114"/>
      <c r="BG188" s="1114"/>
      <c r="BH188" s="1114"/>
      <c r="BI188" s="1159"/>
      <c r="BJ188" s="1159"/>
      <c r="BK188" s="1114"/>
      <c r="BL188" s="1114"/>
      <c r="BM188" s="1114"/>
      <c r="BN188" s="1114"/>
      <c r="BO188" s="1114"/>
      <c r="BP188" s="1159"/>
      <c r="BQ188" s="1159"/>
      <c r="BR188" s="1114"/>
      <c r="BS188" s="1114"/>
      <c r="BT188" s="1114"/>
      <c r="BU188" s="1114"/>
      <c r="BV188" s="1114"/>
      <c r="BW188" s="1159"/>
      <c r="BX188" s="528"/>
      <c r="BY188" s="528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8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8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8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1071"/>
      <c r="GU188" s="1071"/>
      <c r="GV188" s="1071"/>
      <c r="GW188" s="1071"/>
      <c r="GX188" s="1071"/>
      <c r="GY188" s="1071"/>
      <c r="GZ188" s="1071"/>
      <c r="HA188" s="1071"/>
      <c r="HB188" s="1071"/>
      <c r="HC188" s="1071"/>
      <c r="HD188" s="1071"/>
      <c r="HE188" s="1071"/>
      <c r="HF188" s="1071"/>
      <c r="HG188" s="1071"/>
      <c r="HH188" s="1071"/>
      <c r="HI188" s="1071"/>
      <c r="HJ188" s="1071"/>
      <c r="HK188" s="1071"/>
      <c r="HL188" s="1071"/>
      <c r="HM188" s="1071"/>
      <c r="HN188" s="1071"/>
      <c r="HO188" s="1071"/>
      <c r="HP188" s="1071"/>
      <c r="HQ188" s="1071"/>
      <c r="HR188" s="1071"/>
      <c r="HS188" s="1071"/>
      <c r="HT188" s="1071"/>
      <c r="HU188" s="1071"/>
      <c r="HV188" s="1071"/>
      <c r="HW188" s="1071"/>
      <c r="HX188" s="1072"/>
      <c r="HY188" s="1068"/>
      <c r="HZ188" s="981"/>
      <c r="IA188" s="981"/>
      <c r="IB188" s="981"/>
      <c r="IC188" s="981"/>
      <c r="ID188" s="981"/>
      <c r="IE188" s="1069"/>
    </row>
    <row r="189" ht="24.0" customHeight="1" outlineLevel="1">
      <c r="A189" s="946"/>
      <c r="B189" s="947"/>
      <c r="C189" s="947"/>
      <c r="D189" s="947"/>
      <c r="E189" s="947"/>
      <c r="F189" s="947"/>
      <c r="G189" s="947"/>
      <c r="H189" s="947"/>
      <c r="I189" s="947"/>
      <c r="J189" s="947"/>
      <c r="K189" s="947"/>
      <c r="L189" s="947"/>
      <c r="M189" s="947"/>
      <c r="N189" s="947"/>
      <c r="O189" s="947"/>
      <c r="P189" s="947"/>
      <c r="Q189" s="947"/>
      <c r="R189" s="947"/>
      <c r="S189" s="947"/>
      <c r="T189" s="947"/>
      <c r="U189" s="948"/>
      <c r="V189" s="948"/>
      <c r="W189" s="949"/>
      <c r="X189" s="956"/>
      <c r="Y189" s="956"/>
      <c r="Z189" s="956"/>
      <c r="AA189" s="990"/>
      <c r="AB189" s="1001" t="s">
        <v>240</v>
      </c>
      <c r="AC189" s="1001" t="s">
        <v>240</v>
      </c>
      <c r="AD189" s="1002" t="s">
        <v>240</v>
      </c>
      <c r="AE189" s="1124"/>
      <c r="AF189" s="1024" t="s">
        <v>3361</v>
      </c>
      <c r="AG189" s="950">
        <v>5300000.0</v>
      </c>
      <c r="AH189" s="950"/>
      <c r="AI189" s="957"/>
      <c r="AJ189" s="957">
        <f t="shared" si="4"/>
        <v>5300000</v>
      </c>
      <c r="AK189" s="958"/>
      <c r="AL189" s="1140" t="s">
        <v>3362</v>
      </c>
      <c r="AM189" s="1140"/>
      <c r="AN189" s="1141" t="s">
        <v>3363</v>
      </c>
      <c r="AO189" s="1141"/>
      <c r="AP189" s="1160"/>
      <c r="AQ189" s="1160"/>
      <c r="AR189" s="1111"/>
      <c r="AS189" s="1159"/>
      <c r="AT189" s="1114"/>
      <c r="AU189" s="1159"/>
      <c r="AV189" s="1159"/>
      <c r="AW189" s="1114"/>
      <c r="AX189" s="1114"/>
      <c r="AY189" s="1114"/>
      <c r="AZ189" s="1114"/>
      <c r="BA189" s="1114"/>
      <c r="BB189" s="1114"/>
      <c r="BC189" s="1114"/>
      <c r="BD189" s="1114"/>
      <c r="BE189" s="1114"/>
      <c r="BF189" s="1114"/>
      <c r="BG189" s="1114"/>
      <c r="BH189" s="1114"/>
      <c r="BI189" s="1159"/>
      <c r="BJ189" s="1159"/>
      <c r="BK189" s="1114"/>
      <c r="BL189" s="1114"/>
      <c r="BM189" s="1114"/>
      <c r="BN189" s="1114"/>
      <c r="BO189" s="1114"/>
      <c r="BP189" s="1159"/>
      <c r="BQ189" s="1159"/>
      <c r="BR189" s="1114"/>
      <c r="BS189" s="1114"/>
      <c r="BT189" s="1114"/>
      <c r="BU189" s="1114"/>
      <c r="BV189" s="1114"/>
      <c r="BW189" s="1159"/>
      <c r="BX189" s="528"/>
      <c r="BY189" s="528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8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8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8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1071"/>
      <c r="GU189" s="1071"/>
      <c r="GV189" s="1071"/>
      <c r="GW189" s="1071"/>
      <c r="GX189" s="1071"/>
      <c r="GY189" s="1071"/>
      <c r="GZ189" s="1071"/>
      <c r="HA189" s="1071"/>
      <c r="HB189" s="1071"/>
      <c r="HC189" s="1071"/>
      <c r="HD189" s="1071"/>
      <c r="HE189" s="1071"/>
      <c r="HF189" s="1071"/>
      <c r="HG189" s="1071"/>
      <c r="HH189" s="1071"/>
      <c r="HI189" s="1071"/>
      <c r="HJ189" s="1071"/>
      <c r="HK189" s="1071"/>
      <c r="HL189" s="1071"/>
      <c r="HM189" s="1071"/>
      <c r="HN189" s="1071"/>
      <c r="HO189" s="1071"/>
      <c r="HP189" s="1071"/>
      <c r="HQ189" s="1071"/>
      <c r="HR189" s="1071"/>
      <c r="HS189" s="1071"/>
      <c r="HT189" s="1071"/>
      <c r="HU189" s="1071"/>
      <c r="HV189" s="1071"/>
      <c r="HW189" s="1071"/>
      <c r="HX189" s="1072"/>
      <c r="HY189" s="1068"/>
      <c r="HZ189" s="981"/>
      <c r="IA189" s="981"/>
      <c r="IB189" s="981"/>
      <c r="IC189" s="981"/>
      <c r="ID189" s="981"/>
      <c r="IE189" s="1069"/>
    </row>
    <row r="190" ht="24.0" customHeight="1" outlineLevel="1">
      <c r="A190" s="1003"/>
      <c r="B190" s="1004"/>
      <c r="C190" s="1004"/>
      <c r="D190" s="1004"/>
      <c r="E190" s="1004"/>
      <c r="F190" s="1004"/>
      <c r="G190" s="1004"/>
      <c r="H190" s="1004"/>
      <c r="I190" s="1004"/>
      <c r="J190" s="1004"/>
      <c r="K190" s="1004"/>
      <c r="L190" s="1004"/>
      <c r="M190" s="1004"/>
      <c r="N190" s="1004"/>
      <c r="O190" s="1004"/>
      <c r="P190" s="1004"/>
      <c r="Q190" s="1004"/>
      <c r="R190" s="1004"/>
      <c r="S190" s="1004"/>
      <c r="T190" s="1004"/>
      <c r="U190" s="1005"/>
      <c r="V190" s="1096"/>
      <c r="W190" s="1096"/>
      <c r="X190" s="1007"/>
      <c r="Y190" s="1007"/>
      <c r="Z190" s="1007"/>
      <c r="AA190" s="1008"/>
      <c r="AB190" s="1009" t="s">
        <v>240</v>
      </c>
      <c r="AC190" s="1009" t="s">
        <v>240</v>
      </c>
      <c r="AD190" s="1010" t="s">
        <v>240</v>
      </c>
      <c r="AE190" s="1143"/>
      <c r="AF190" s="1040" t="s">
        <v>3364</v>
      </c>
      <c r="AG190" s="1012">
        <v>2770000.0</v>
      </c>
      <c r="AH190" s="1012"/>
      <c r="AI190" s="1013"/>
      <c r="AJ190" s="1013">
        <f t="shared" si="4"/>
        <v>2770000</v>
      </c>
      <c r="AK190" s="1014"/>
      <c r="AL190" s="994" t="s">
        <v>3365</v>
      </c>
      <c r="AM190" s="994"/>
      <c r="AN190" s="1141" t="s">
        <v>3366</v>
      </c>
      <c r="AO190" s="1141"/>
      <c r="AP190" s="1160"/>
      <c r="AQ190" s="1160"/>
      <c r="AR190" s="1111"/>
      <c r="AS190" s="1159"/>
      <c r="AT190" s="1114"/>
      <c r="AU190" s="1159"/>
      <c r="AV190" s="1159"/>
      <c r="AW190" s="1114"/>
      <c r="AX190" s="1114"/>
      <c r="AY190" s="1114"/>
      <c r="AZ190" s="1114"/>
      <c r="BA190" s="1114"/>
      <c r="BB190" s="1114"/>
      <c r="BC190" s="1114"/>
      <c r="BD190" s="1114"/>
      <c r="BE190" s="1114"/>
      <c r="BF190" s="1114"/>
      <c r="BG190" s="1114"/>
      <c r="BH190" s="1114"/>
      <c r="BI190" s="1159"/>
      <c r="BJ190" s="1159"/>
      <c r="BK190" s="1114"/>
      <c r="BL190" s="1114"/>
      <c r="BM190" s="1114"/>
      <c r="BN190" s="1114"/>
      <c r="BO190" s="1114"/>
      <c r="BP190" s="1159"/>
      <c r="BQ190" s="1159"/>
      <c r="BR190" s="1114"/>
      <c r="BS190" s="1114"/>
      <c r="BT190" s="1114"/>
      <c r="BU190" s="1114"/>
      <c r="BV190" s="1114"/>
      <c r="BW190" s="1159"/>
      <c r="BX190" s="528"/>
      <c r="BY190" s="528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8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8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8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1071"/>
      <c r="GU190" s="1071"/>
      <c r="GV190" s="1071"/>
      <c r="GW190" s="1071"/>
      <c r="GX190" s="1071"/>
      <c r="GY190" s="1071"/>
      <c r="GZ190" s="1071"/>
      <c r="HA190" s="1071"/>
      <c r="HB190" s="1071"/>
      <c r="HC190" s="1071"/>
      <c r="HD190" s="1071"/>
      <c r="HE190" s="1071"/>
      <c r="HF190" s="1071"/>
      <c r="HG190" s="1071"/>
      <c r="HH190" s="1071"/>
      <c r="HI190" s="1071"/>
      <c r="HJ190" s="1071"/>
      <c r="HK190" s="1071"/>
      <c r="HL190" s="1071"/>
      <c r="HM190" s="1071"/>
      <c r="HN190" s="1071"/>
      <c r="HO190" s="1071"/>
      <c r="HP190" s="1071"/>
      <c r="HQ190" s="1071"/>
      <c r="HR190" s="1071"/>
      <c r="HS190" s="1071"/>
      <c r="HT190" s="1071"/>
      <c r="HU190" s="1071"/>
      <c r="HV190" s="1071"/>
      <c r="HW190" s="1071"/>
      <c r="HX190" s="1094"/>
      <c r="HY190" s="1095"/>
      <c r="HZ190" s="1096"/>
      <c r="IA190" s="1096"/>
      <c r="IB190" s="1096"/>
      <c r="IC190" s="1096"/>
      <c r="ID190" s="1096"/>
      <c r="IE190" s="1097"/>
    </row>
    <row r="191" ht="24.0" customHeight="1">
      <c r="A191" s="916">
        <f>A207+1</f>
        <v>7</v>
      </c>
      <c r="B191" s="1154" t="s">
        <v>49</v>
      </c>
      <c r="C191" s="1162" t="s">
        <v>23</v>
      </c>
      <c r="D191" s="1156" t="str">
        <f t="array" ref="D191">INDEX('코드분류표(보조)'!$G$5:$G$72,MATCH(E191,'코드분류표(보조)'!$F$5:$F$72,0))</f>
        <v>CB-212</v>
      </c>
      <c r="E191" s="1156" t="s">
        <v>2600</v>
      </c>
      <c r="F191" s="1156" t="s">
        <v>3367</v>
      </c>
      <c r="G191" s="1163" t="s">
        <v>3368</v>
      </c>
      <c r="H191" s="1156" t="s">
        <v>3369</v>
      </c>
      <c r="I191" s="920">
        <v>27271.66</v>
      </c>
      <c r="J191" s="921">
        <f>I191/3.3058</f>
        <v>8249.640027</v>
      </c>
      <c r="K191" s="922" t="s">
        <v>3370</v>
      </c>
      <c r="L191" s="922" t="s">
        <v>3371</v>
      </c>
      <c r="M191" s="922" t="s">
        <v>3372</v>
      </c>
      <c r="N191" s="922" t="s">
        <v>3373</v>
      </c>
      <c r="O191" s="922" t="s">
        <v>3374</v>
      </c>
      <c r="P191" s="922" t="s">
        <v>3375</v>
      </c>
      <c r="Q191" s="922"/>
      <c r="R191" s="493">
        <v>0.85</v>
      </c>
      <c r="S191" s="493">
        <v>0.85</v>
      </c>
      <c r="T191" s="493">
        <v>0.9</v>
      </c>
      <c r="U191" s="493"/>
      <c r="V191" s="493" t="s">
        <v>3376</v>
      </c>
      <c r="W191" s="925" t="s">
        <v>3377</v>
      </c>
      <c r="X191" s="926">
        <f>ROUND(X194*50%,0)</f>
        <v>59736341</v>
      </c>
      <c r="Y191" s="1164" t="s">
        <v>3378</v>
      </c>
      <c r="Z191" s="926"/>
      <c r="AA191" s="927"/>
      <c r="AB191" s="928"/>
      <c r="AC191" s="928"/>
      <c r="AD191" s="929"/>
      <c r="AE191" s="1018"/>
      <c r="AF191" s="1019" t="s">
        <v>3379</v>
      </c>
      <c r="AG191" s="932">
        <f>SUM(AG193:AG206)</f>
        <v>19670000</v>
      </c>
      <c r="AH191" s="932"/>
      <c r="AI191" s="932">
        <f>SUM(AI193:AI206)</f>
        <v>14970000</v>
      </c>
      <c r="AJ191" s="933">
        <f t="shared" si="4"/>
        <v>4700000</v>
      </c>
      <c r="AK191" s="1165"/>
      <c r="AL191" s="1098" t="s">
        <v>3380</v>
      </c>
      <c r="AM191" s="1098" t="s">
        <v>3381</v>
      </c>
      <c r="AN191" s="936"/>
      <c r="AO191" s="936"/>
      <c r="AP191" s="1031"/>
      <c r="AQ191" s="985"/>
      <c r="AR191" s="1111"/>
      <c r="AS191" s="1159"/>
      <c r="AT191" s="1114"/>
      <c r="AU191" s="1159"/>
      <c r="AV191" s="1159"/>
      <c r="AW191" s="1114"/>
      <c r="AX191" s="1114"/>
      <c r="AY191" s="1114"/>
      <c r="AZ191" s="1114"/>
      <c r="BA191" s="1114"/>
      <c r="BB191" s="1114"/>
      <c r="BC191" s="1114"/>
      <c r="BD191" s="1114"/>
      <c r="BE191" s="1114"/>
      <c r="BF191" s="1114"/>
      <c r="BG191" s="1114"/>
      <c r="BH191" s="1114"/>
      <c r="BI191" s="1159"/>
      <c r="BJ191" s="1159"/>
      <c r="BK191" s="1114"/>
      <c r="BL191" s="1114"/>
      <c r="BM191" s="1114"/>
      <c r="BN191" s="1114"/>
      <c r="BO191" s="1114"/>
      <c r="BP191" s="1159"/>
      <c r="BQ191" s="1159"/>
      <c r="BR191" s="1114"/>
      <c r="BS191" s="1114"/>
      <c r="BT191" s="1114"/>
      <c r="BU191" s="1114"/>
      <c r="BV191" s="1114"/>
      <c r="BW191" s="1159"/>
      <c r="BX191" s="528"/>
      <c r="BY191" s="528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8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8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8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1071"/>
      <c r="GU191" s="1071"/>
      <c r="GV191" s="1071"/>
      <c r="GW191" s="1071"/>
      <c r="GX191" s="1071"/>
      <c r="GY191" s="1071"/>
      <c r="GZ191" s="1071"/>
      <c r="HA191" s="1071"/>
      <c r="HB191" s="1071"/>
      <c r="HC191" s="1071"/>
      <c r="HD191" s="1071"/>
      <c r="HE191" s="1071"/>
      <c r="HF191" s="1071"/>
      <c r="HG191" s="1071"/>
      <c r="HH191" s="1071"/>
      <c r="HI191" s="1071"/>
      <c r="HJ191" s="1071"/>
      <c r="HK191" s="1071"/>
      <c r="HL191" s="1071"/>
      <c r="HM191" s="1071"/>
      <c r="HN191" s="1071"/>
      <c r="HO191" s="1071"/>
      <c r="HP191" s="1071"/>
      <c r="HQ191" s="1071"/>
      <c r="HR191" s="1071"/>
      <c r="HS191" s="1071"/>
      <c r="HT191" s="1071"/>
      <c r="HU191" s="1071"/>
      <c r="HV191" s="1071"/>
      <c r="HW191" s="1071"/>
      <c r="HX191" s="1099"/>
      <c r="HY191" s="1100"/>
      <c r="HZ191" s="1101"/>
      <c r="IA191" s="1101"/>
      <c r="IB191" s="1101"/>
      <c r="IC191" s="1101"/>
      <c r="ID191" s="1101"/>
      <c r="IE191" s="1102"/>
    </row>
    <row r="192" ht="24.0" customHeight="1" outlineLevel="1">
      <c r="A192" s="946"/>
      <c r="B192" s="947"/>
      <c r="C192" s="947"/>
      <c r="D192" s="947"/>
      <c r="E192" s="947"/>
      <c r="F192" s="947"/>
      <c r="G192" s="947"/>
      <c r="H192" s="947"/>
      <c r="I192" s="947"/>
      <c r="J192" s="947"/>
      <c r="K192" s="947"/>
      <c r="L192" s="947"/>
      <c r="M192" s="947"/>
      <c r="N192" s="947"/>
      <c r="O192" s="947"/>
      <c r="P192" s="947"/>
      <c r="Q192" s="947"/>
      <c r="R192" s="947"/>
      <c r="S192" s="947"/>
      <c r="T192" s="947"/>
      <c r="U192" s="1166"/>
      <c r="V192" s="947"/>
      <c r="W192" s="949" t="s">
        <v>3382</v>
      </c>
      <c r="X192" s="950">
        <f>ROUND(X194*25%,0)</f>
        <v>29868171</v>
      </c>
      <c r="Y192" s="950"/>
      <c r="Z192" s="950"/>
      <c r="AA192" s="951"/>
      <c r="AB192" s="952"/>
      <c r="AC192" s="952"/>
      <c r="AD192" s="953"/>
      <c r="AE192" s="1023"/>
      <c r="AF192" s="1045"/>
      <c r="AG192" s="956"/>
      <c r="AH192" s="956"/>
      <c r="AI192" s="956"/>
      <c r="AJ192" s="957"/>
      <c r="AK192" s="1167"/>
      <c r="AL192" s="1103" t="s">
        <v>3383</v>
      </c>
      <c r="AM192" s="1103" t="s">
        <v>3384</v>
      </c>
      <c r="AN192" s="712"/>
      <c r="AO192" s="712"/>
      <c r="AP192" s="712"/>
      <c r="AQ192" s="712"/>
      <c r="AR192" s="1111"/>
      <c r="AS192" s="1159"/>
      <c r="AT192" s="1114"/>
      <c r="AU192" s="1159"/>
      <c r="AV192" s="1159"/>
      <c r="AW192" s="1114"/>
      <c r="AX192" s="1114"/>
      <c r="AY192" s="1114"/>
      <c r="AZ192" s="1114"/>
      <c r="BA192" s="1114"/>
      <c r="BB192" s="1114"/>
      <c r="BC192" s="1114"/>
      <c r="BD192" s="1114"/>
      <c r="BE192" s="1114"/>
      <c r="BF192" s="1114"/>
      <c r="BG192" s="1114"/>
      <c r="BH192" s="1114"/>
      <c r="BI192" s="1159"/>
      <c r="BJ192" s="1159"/>
      <c r="BK192" s="1114"/>
      <c r="BL192" s="1114"/>
      <c r="BM192" s="1114"/>
      <c r="BN192" s="1114"/>
      <c r="BO192" s="1114"/>
      <c r="BP192" s="1159"/>
      <c r="BQ192" s="1159"/>
      <c r="BR192" s="1114"/>
      <c r="BS192" s="1114"/>
      <c r="BT192" s="1114"/>
      <c r="BU192" s="1114"/>
      <c r="BV192" s="1114"/>
      <c r="BW192" s="1159"/>
      <c r="BX192" s="528"/>
      <c r="BY192" s="528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8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8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8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1071"/>
      <c r="GU192" s="1071"/>
      <c r="GV192" s="1071"/>
      <c r="GW192" s="1071"/>
      <c r="GX192" s="1071"/>
      <c r="GY192" s="1071"/>
      <c r="GZ192" s="1071"/>
      <c r="HA192" s="1071"/>
      <c r="HB192" s="1071"/>
      <c r="HC192" s="1071"/>
      <c r="HD192" s="1071"/>
      <c r="HE192" s="1071"/>
      <c r="HF192" s="1071"/>
      <c r="HG192" s="1071"/>
      <c r="HH192" s="1071"/>
      <c r="HI192" s="1071"/>
      <c r="HJ192" s="1071"/>
      <c r="HK192" s="1071"/>
      <c r="HL192" s="1071"/>
      <c r="HM192" s="1071"/>
      <c r="HN192" s="1071"/>
      <c r="HO192" s="1071"/>
      <c r="HP192" s="1071"/>
      <c r="HQ192" s="1071"/>
      <c r="HR192" s="1071"/>
      <c r="HS192" s="1071"/>
      <c r="HT192" s="1071"/>
      <c r="HU192" s="1071"/>
      <c r="HV192" s="1071"/>
      <c r="HW192" s="1071"/>
      <c r="HX192" s="1072"/>
      <c r="HY192" s="1068"/>
      <c r="HZ192" s="981"/>
      <c r="IA192" s="981"/>
      <c r="IB192" s="981"/>
      <c r="IC192" s="981"/>
      <c r="ID192" s="981"/>
      <c r="IE192" s="1069"/>
    </row>
    <row r="193" ht="24.0" customHeight="1" outlineLevel="1">
      <c r="A193" s="946"/>
      <c r="B193" s="947"/>
      <c r="C193" s="947"/>
      <c r="D193" s="947"/>
      <c r="E193" s="947"/>
      <c r="F193" s="947"/>
      <c r="G193" s="947"/>
      <c r="H193" s="947"/>
      <c r="I193" s="947"/>
      <c r="J193" s="947"/>
      <c r="K193" s="947"/>
      <c r="L193" s="947"/>
      <c r="M193" s="947"/>
      <c r="N193" s="947"/>
      <c r="O193" s="947"/>
      <c r="P193" s="947"/>
      <c r="Q193" s="947"/>
      <c r="R193" s="947"/>
      <c r="S193" s="947"/>
      <c r="T193" s="947"/>
      <c r="U193" s="1166"/>
      <c r="V193" s="947"/>
      <c r="W193" s="949" t="s">
        <v>3385</v>
      </c>
      <c r="X193" s="950">
        <f>ROUND(X194*25%,0)-1</f>
        <v>29868170</v>
      </c>
      <c r="Y193" s="950"/>
      <c r="Z193" s="950"/>
      <c r="AA193" s="951"/>
      <c r="AB193" s="952"/>
      <c r="AC193" s="952"/>
      <c r="AD193" s="953"/>
      <c r="AE193" s="1023"/>
      <c r="AF193" s="1024"/>
      <c r="AG193" s="950"/>
      <c r="AH193" s="950"/>
      <c r="AI193" s="957"/>
      <c r="AJ193" s="957"/>
      <c r="AK193" s="1167"/>
      <c r="AL193" s="935" t="s">
        <v>3386</v>
      </c>
      <c r="AM193" s="935" t="s">
        <v>3387</v>
      </c>
      <c r="AN193" s="1110" t="s">
        <v>3388</v>
      </c>
      <c r="AO193" s="1110" t="s">
        <v>3389</v>
      </c>
      <c r="AP193" s="937" t="s">
        <v>3390</v>
      </c>
      <c r="AQ193" s="985" t="s">
        <v>3391</v>
      </c>
      <c r="AR193" s="1111"/>
      <c r="AS193" s="1112"/>
      <c r="AT193" s="1114"/>
      <c r="AU193" s="1112"/>
      <c r="AV193" s="1112"/>
      <c r="AW193" s="1113"/>
      <c r="AX193" s="1113"/>
      <c r="AY193" s="1113"/>
      <c r="AZ193" s="1113"/>
      <c r="BA193" s="1114"/>
      <c r="BB193" s="1114"/>
      <c r="BC193" s="1114"/>
      <c r="BD193" s="1114"/>
      <c r="BE193" s="1114"/>
      <c r="BF193" s="1114"/>
      <c r="BG193" s="1114"/>
      <c r="BH193" s="1114"/>
      <c r="BI193" s="1159"/>
      <c r="BJ193" s="1159"/>
      <c r="BK193" s="1116"/>
      <c r="BL193" s="1116"/>
      <c r="BM193" s="1116"/>
      <c r="BN193" s="1116"/>
      <c r="BO193" s="1116"/>
      <c r="BP193" s="1159"/>
      <c r="BQ193" s="1159"/>
      <c r="BR193" s="1159"/>
      <c r="BS193" s="1159"/>
      <c r="BT193" s="1159"/>
      <c r="BU193" s="1159"/>
      <c r="BV193" s="1159"/>
      <c r="BW193" s="1159"/>
      <c r="BX193" s="528"/>
      <c r="BY193" s="528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1074"/>
      <c r="CM193" s="520"/>
      <c r="CN193" s="520"/>
      <c r="CO193" s="520"/>
      <c r="CP193" s="520"/>
      <c r="CQ193" s="520"/>
      <c r="CR193" s="1074"/>
      <c r="CS193" s="1074"/>
      <c r="CT193" s="520"/>
      <c r="CU193" s="520"/>
      <c r="CV193" s="1073"/>
      <c r="CW193" s="1073"/>
      <c r="CX193" s="1074"/>
      <c r="CY193" s="1074"/>
      <c r="CZ193" s="1074"/>
      <c r="DA193" s="520"/>
      <c r="DB193" s="528"/>
      <c r="DC193" s="520"/>
      <c r="DD193" s="520"/>
      <c r="DE193" s="1074"/>
      <c r="DF193" s="1074"/>
      <c r="DG193" s="1074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1074"/>
      <c r="DW193" s="520"/>
      <c r="DX193" s="520"/>
      <c r="DY193" s="1074"/>
      <c r="DZ193" s="520"/>
      <c r="EA193" s="520"/>
      <c r="EB193" s="520"/>
      <c r="EC193" s="520"/>
      <c r="ED193" s="520"/>
      <c r="EE193" s="520"/>
      <c r="EF193" s="520"/>
      <c r="EG193" s="520"/>
      <c r="EH193" s="528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1074"/>
      <c r="EY193" s="1074"/>
      <c r="EZ193" s="520"/>
      <c r="FA193" s="520"/>
      <c r="FB193" s="1074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8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1071"/>
      <c r="GU193" s="1071"/>
      <c r="GV193" s="1071"/>
      <c r="GW193" s="1071"/>
      <c r="GX193" s="1071"/>
      <c r="GY193" s="1071"/>
      <c r="GZ193" s="1071"/>
      <c r="HA193" s="1071"/>
      <c r="HB193" s="1071"/>
      <c r="HC193" s="1071"/>
      <c r="HD193" s="1071"/>
      <c r="HE193" s="1071"/>
      <c r="HF193" s="1071"/>
      <c r="HG193" s="1071"/>
      <c r="HH193" s="1071"/>
      <c r="HI193" s="1071"/>
      <c r="HJ193" s="1071"/>
      <c r="HK193" s="1071"/>
      <c r="HL193" s="1071"/>
      <c r="HM193" s="1071"/>
      <c r="HN193" s="1071"/>
      <c r="HO193" s="1071"/>
      <c r="HP193" s="1071"/>
      <c r="HQ193" s="1071"/>
      <c r="HR193" s="1071"/>
      <c r="HS193" s="1071"/>
      <c r="HT193" s="1071"/>
      <c r="HU193" s="1071"/>
      <c r="HV193" s="1071"/>
      <c r="HW193" s="1071"/>
      <c r="HX193" s="1072"/>
      <c r="HY193" s="1068"/>
      <c r="HZ193" s="981"/>
      <c r="IA193" s="981"/>
      <c r="IB193" s="981"/>
      <c r="IC193" s="981"/>
      <c r="ID193" s="981"/>
      <c r="IE193" s="1069"/>
    </row>
    <row r="194" ht="24.0" customHeight="1" outlineLevel="1">
      <c r="A194" s="946"/>
      <c r="B194" s="947"/>
      <c r="C194" s="947"/>
      <c r="D194" s="947"/>
      <c r="E194" s="947"/>
      <c r="F194" s="947"/>
      <c r="G194" s="947"/>
      <c r="H194" s="947"/>
      <c r="I194" s="947"/>
      <c r="J194" s="947"/>
      <c r="K194" s="947"/>
      <c r="L194" s="947"/>
      <c r="M194" s="947"/>
      <c r="N194" s="947"/>
      <c r="O194" s="947"/>
      <c r="P194" s="947"/>
      <c r="Q194" s="947"/>
      <c r="R194" s="947"/>
      <c r="S194" s="947"/>
      <c r="T194" s="947"/>
      <c r="U194" s="1166"/>
      <c r="V194" s="947"/>
      <c r="W194" s="955" t="s">
        <v>3392</v>
      </c>
      <c r="X194" s="956">
        <v>1.19472682E8</v>
      </c>
      <c r="Y194" s="950"/>
      <c r="Z194" s="950"/>
      <c r="AA194" s="951"/>
      <c r="AB194" s="952"/>
      <c r="AC194" s="952"/>
      <c r="AD194" s="953"/>
      <c r="AE194" s="1023"/>
      <c r="AF194" s="1024"/>
      <c r="AG194" s="950"/>
      <c r="AH194" s="950"/>
      <c r="AI194" s="957"/>
      <c r="AJ194" s="957"/>
      <c r="AK194" s="1167"/>
      <c r="AL194" s="959" t="s">
        <v>3393</v>
      </c>
      <c r="AM194" s="959" t="s">
        <v>3394</v>
      </c>
      <c r="AN194" s="712"/>
      <c r="AO194" s="712"/>
      <c r="AP194" s="712"/>
      <c r="AQ194" s="712"/>
      <c r="AR194" s="1111"/>
      <c r="AS194" s="1112"/>
      <c r="AT194" s="1114"/>
      <c r="AU194" s="1112"/>
      <c r="AV194" s="1112"/>
      <c r="AW194" s="1113"/>
      <c r="AX194" s="1113"/>
      <c r="AY194" s="1113"/>
      <c r="AZ194" s="1113"/>
      <c r="BA194" s="1114"/>
      <c r="BB194" s="1114"/>
      <c r="BC194" s="1114"/>
      <c r="BD194" s="1114"/>
      <c r="BE194" s="1114"/>
      <c r="BF194" s="1114"/>
      <c r="BG194" s="1114"/>
      <c r="BH194" s="1114"/>
      <c r="BI194" s="1159"/>
      <c r="BJ194" s="1159"/>
      <c r="BK194" s="1117"/>
      <c r="BL194" s="1117"/>
      <c r="BM194" s="1117"/>
      <c r="BN194" s="1117"/>
      <c r="BO194" s="1117"/>
      <c r="BP194" s="1159"/>
      <c r="BQ194" s="1159"/>
      <c r="BR194" s="1159"/>
      <c r="BS194" s="1159"/>
      <c r="BT194" s="1159"/>
      <c r="BU194" s="1159"/>
      <c r="BV194" s="1159"/>
      <c r="BW194" s="1159"/>
      <c r="BX194" s="528"/>
      <c r="BY194" s="528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1076"/>
      <c r="CM194" s="520"/>
      <c r="CN194" s="520"/>
      <c r="CO194" s="520"/>
      <c r="CP194" s="520"/>
      <c r="CQ194" s="520"/>
      <c r="CR194" s="520"/>
      <c r="CS194" s="1076"/>
      <c r="CT194" s="520"/>
      <c r="CU194" s="520"/>
      <c r="CV194" s="520"/>
      <c r="CW194" s="520"/>
      <c r="CX194" s="520"/>
      <c r="CY194" s="520"/>
      <c r="CZ194" s="1076"/>
      <c r="DA194" s="520"/>
      <c r="DB194" s="528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1076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8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1076"/>
      <c r="EY194" s="1076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8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1071"/>
      <c r="GU194" s="1071"/>
      <c r="GV194" s="1071"/>
      <c r="GW194" s="1071"/>
      <c r="GX194" s="1071"/>
      <c r="GY194" s="1071"/>
      <c r="GZ194" s="1071"/>
      <c r="HA194" s="1071"/>
      <c r="HB194" s="1071"/>
      <c r="HC194" s="1071"/>
      <c r="HD194" s="1071"/>
      <c r="HE194" s="1071"/>
      <c r="HF194" s="1071"/>
      <c r="HG194" s="1071"/>
      <c r="HH194" s="1071"/>
      <c r="HI194" s="1071"/>
      <c r="HJ194" s="1071"/>
      <c r="HK194" s="1071"/>
      <c r="HL194" s="1071"/>
      <c r="HM194" s="1071"/>
      <c r="HN194" s="1071"/>
      <c r="HO194" s="1071"/>
      <c r="HP194" s="1071"/>
      <c r="HQ194" s="1071"/>
      <c r="HR194" s="1071"/>
      <c r="HS194" s="1071"/>
      <c r="HT194" s="1071"/>
      <c r="HU194" s="1071"/>
      <c r="HV194" s="1071"/>
      <c r="HW194" s="1071"/>
      <c r="HX194" s="1072"/>
      <c r="HY194" s="1068"/>
      <c r="HZ194" s="981"/>
      <c r="IA194" s="981"/>
      <c r="IB194" s="981"/>
      <c r="IC194" s="981"/>
      <c r="ID194" s="981"/>
      <c r="IE194" s="1069"/>
    </row>
    <row r="195" ht="24.0" customHeight="1" outlineLevel="1">
      <c r="A195" s="946"/>
      <c r="B195" s="947"/>
      <c r="C195" s="947"/>
      <c r="D195" s="947"/>
      <c r="E195" s="947"/>
      <c r="F195" s="947"/>
      <c r="G195" s="947"/>
      <c r="H195" s="947"/>
      <c r="I195" s="947"/>
      <c r="J195" s="947"/>
      <c r="K195" s="947"/>
      <c r="L195" s="947"/>
      <c r="M195" s="947"/>
      <c r="N195" s="947"/>
      <c r="O195" s="947"/>
      <c r="P195" s="947"/>
      <c r="Q195" s="947"/>
      <c r="R195" s="947"/>
      <c r="S195" s="947"/>
      <c r="T195" s="947"/>
      <c r="U195" s="1168"/>
      <c r="V195" s="972"/>
      <c r="W195" s="955" t="s">
        <v>3395</v>
      </c>
      <c r="X195" s="956">
        <f>X194-AG191</f>
        <v>99802682</v>
      </c>
      <c r="Y195" s="956"/>
      <c r="Z195" s="956"/>
      <c r="AA195" s="951"/>
      <c r="AB195" s="952"/>
      <c r="AC195" s="952"/>
      <c r="AD195" s="953"/>
      <c r="AE195" s="1023"/>
      <c r="AF195" s="1024"/>
      <c r="AG195" s="950"/>
      <c r="AH195" s="950"/>
      <c r="AI195" s="957"/>
      <c r="AJ195" s="957"/>
      <c r="AK195" s="1169"/>
      <c r="AL195" s="1030" t="s">
        <v>3396</v>
      </c>
      <c r="AM195" s="1030" t="s">
        <v>3397</v>
      </c>
      <c r="AN195" s="1110" t="s">
        <v>3398</v>
      </c>
      <c r="AO195" s="1110" t="s">
        <v>3399</v>
      </c>
      <c r="AP195" s="937" t="s">
        <v>2849</v>
      </c>
      <c r="AQ195" s="985" t="s">
        <v>2849</v>
      </c>
      <c r="AR195" s="1128"/>
      <c r="AS195" s="1159"/>
      <c r="AT195" s="1114"/>
      <c r="AU195" s="1159"/>
      <c r="AV195" s="1159"/>
      <c r="AW195" s="1114"/>
      <c r="AX195" s="1114"/>
      <c r="AY195" s="1114"/>
      <c r="AZ195" s="1114"/>
      <c r="BA195" s="1114"/>
      <c r="BB195" s="1114"/>
      <c r="BC195" s="1114"/>
      <c r="BD195" s="1114"/>
      <c r="BE195" s="1114"/>
      <c r="BF195" s="1114"/>
      <c r="BG195" s="1114"/>
      <c r="BH195" s="1114"/>
      <c r="BI195" s="1159"/>
      <c r="BJ195" s="1159"/>
      <c r="BK195" s="1114"/>
      <c r="BL195" s="1114"/>
      <c r="BM195" s="1114"/>
      <c r="BN195" s="1114"/>
      <c r="BO195" s="1114"/>
      <c r="BP195" s="1159"/>
      <c r="BQ195" s="1159"/>
      <c r="BR195" s="1114"/>
      <c r="BS195" s="1159"/>
      <c r="BT195" s="1159"/>
      <c r="BU195" s="1159"/>
      <c r="BV195" s="1159"/>
      <c r="BW195" s="1159"/>
      <c r="BX195" s="528"/>
      <c r="BY195" s="528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8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1077"/>
      <c r="DP195" s="520"/>
      <c r="DQ195" s="520"/>
      <c r="DR195" s="520"/>
      <c r="DS195" s="1077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8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8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1071"/>
      <c r="GU195" s="1071"/>
      <c r="GV195" s="1071"/>
      <c r="GW195" s="1071"/>
      <c r="GX195" s="1071"/>
      <c r="GY195" s="1071"/>
      <c r="GZ195" s="1071"/>
      <c r="HA195" s="1071"/>
      <c r="HB195" s="1071"/>
      <c r="HC195" s="1071"/>
      <c r="HD195" s="1071"/>
      <c r="HE195" s="1071"/>
      <c r="HF195" s="1071"/>
      <c r="HG195" s="1071"/>
      <c r="HH195" s="1071"/>
      <c r="HI195" s="1071"/>
      <c r="HJ195" s="1071"/>
      <c r="HK195" s="1071"/>
      <c r="HL195" s="1071"/>
      <c r="HM195" s="1071"/>
      <c r="HN195" s="1071"/>
      <c r="HO195" s="1071"/>
      <c r="HP195" s="1071"/>
      <c r="HQ195" s="1071"/>
      <c r="HR195" s="1071"/>
      <c r="HS195" s="1071"/>
      <c r="HT195" s="1071"/>
      <c r="HU195" s="1071"/>
      <c r="HV195" s="1071"/>
      <c r="HW195" s="1071"/>
      <c r="HX195" s="1072"/>
      <c r="HY195" s="1068"/>
      <c r="HZ195" s="981"/>
      <c r="IA195" s="981"/>
      <c r="IB195" s="981"/>
      <c r="IC195" s="981"/>
      <c r="ID195" s="981"/>
      <c r="IE195" s="1069"/>
    </row>
    <row r="196" ht="24.0" customHeight="1" outlineLevel="1">
      <c r="A196" s="946"/>
      <c r="B196" s="947"/>
      <c r="C196" s="947"/>
      <c r="D196" s="947"/>
      <c r="E196" s="947"/>
      <c r="F196" s="947"/>
      <c r="G196" s="947"/>
      <c r="H196" s="947"/>
      <c r="I196" s="947"/>
      <c r="J196" s="947"/>
      <c r="K196" s="947"/>
      <c r="L196" s="947"/>
      <c r="M196" s="947"/>
      <c r="N196" s="947"/>
      <c r="O196" s="947"/>
      <c r="P196" s="947"/>
      <c r="Q196" s="947"/>
      <c r="R196" s="947"/>
      <c r="S196" s="947"/>
      <c r="T196" s="947"/>
      <c r="U196" s="948"/>
      <c r="V196" s="980" t="s">
        <v>3400</v>
      </c>
      <c r="W196" s="949" t="s">
        <v>3401</v>
      </c>
      <c r="X196" s="981"/>
      <c r="Y196" s="956"/>
      <c r="Z196" s="956"/>
      <c r="AA196" s="951"/>
      <c r="AB196" s="952"/>
      <c r="AC196" s="952"/>
      <c r="AD196" s="953"/>
      <c r="AE196" s="1023"/>
      <c r="AF196" s="1024"/>
      <c r="AG196" s="950"/>
      <c r="AH196" s="950"/>
      <c r="AI196" s="957"/>
      <c r="AJ196" s="957"/>
      <c r="AK196" s="958"/>
      <c r="AL196" s="1032" t="s">
        <v>3402</v>
      </c>
      <c r="AM196" s="1032" t="s">
        <v>3403</v>
      </c>
      <c r="AN196" s="712"/>
      <c r="AO196" s="712"/>
      <c r="AP196" s="712"/>
      <c r="AQ196" s="712"/>
      <c r="AR196" s="1128"/>
      <c r="AS196" s="1159"/>
      <c r="AT196" s="1114"/>
      <c r="AU196" s="1159"/>
      <c r="AV196" s="1159"/>
      <c r="AW196" s="1114"/>
      <c r="AX196" s="1114"/>
      <c r="AY196" s="1114"/>
      <c r="AZ196" s="1114"/>
      <c r="BA196" s="1114"/>
      <c r="BB196" s="1114"/>
      <c r="BC196" s="1114"/>
      <c r="BD196" s="1114"/>
      <c r="BE196" s="1114"/>
      <c r="BF196" s="1114"/>
      <c r="BG196" s="1114"/>
      <c r="BH196" s="1114"/>
      <c r="BI196" s="1159"/>
      <c r="BJ196" s="1159"/>
      <c r="BK196" s="1114"/>
      <c r="BL196" s="1114"/>
      <c r="BM196" s="1114"/>
      <c r="BN196" s="1114"/>
      <c r="BO196" s="1114"/>
      <c r="BP196" s="1159"/>
      <c r="BQ196" s="1159"/>
      <c r="BR196" s="1114"/>
      <c r="BS196" s="1159"/>
      <c r="BT196" s="1159"/>
      <c r="BU196" s="1159"/>
      <c r="BV196" s="1159"/>
      <c r="BW196" s="1159"/>
      <c r="BX196" s="528"/>
      <c r="BY196" s="528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8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1078"/>
      <c r="DP196" s="520"/>
      <c r="DQ196" s="520"/>
      <c r="DR196" s="520"/>
      <c r="DS196" s="1078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8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8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1071"/>
      <c r="GU196" s="1071"/>
      <c r="GV196" s="1071"/>
      <c r="GW196" s="1071"/>
      <c r="GX196" s="1071"/>
      <c r="GY196" s="1071"/>
      <c r="GZ196" s="1071"/>
      <c r="HA196" s="1071"/>
      <c r="HB196" s="1071"/>
      <c r="HC196" s="1071"/>
      <c r="HD196" s="1071"/>
      <c r="HE196" s="1071"/>
      <c r="HF196" s="1071"/>
      <c r="HG196" s="1071"/>
      <c r="HH196" s="1071"/>
      <c r="HI196" s="1071"/>
      <c r="HJ196" s="1071"/>
      <c r="HK196" s="1071"/>
      <c r="HL196" s="1071"/>
      <c r="HM196" s="1071"/>
      <c r="HN196" s="1071"/>
      <c r="HO196" s="1071"/>
      <c r="HP196" s="1071"/>
      <c r="HQ196" s="1071"/>
      <c r="HR196" s="1071"/>
      <c r="HS196" s="1071"/>
      <c r="HT196" s="1071"/>
      <c r="HU196" s="1071"/>
      <c r="HV196" s="1071"/>
      <c r="HW196" s="1071"/>
      <c r="HX196" s="1072"/>
      <c r="HY196" s="1068"/>
      <c r="HZ196" s="981"/>
      <c r="IA196" s="981"/>
      <c r="IB196" s="981"/>
      <c r="IC196" s="981"/>
      <c r="ID196" s="981"/>
      <c r="IE196" s="1069"/>
    </row>
    <row r="197" ht="24.0" customHeight="1" outlineLevel="1">
      <c r="A197" s="946"/>
      <c r="B197" s="947"/>
      <c r="C197" s="947"/>
      <c r="D197" s="947"/>
      <c r="E197" s="947"/>
      <c r="F197" s="947"/>
      <c r="G197" s="947"/>
      <c r="H197" s="947"/>
      <c r="I197" s="947"/>
      <c r="J197" s="947"/>
      <c r="K197" s="947"/>
      <c r="L197" s="947"/>
      <c r="M197" s="947"/>
      <c r="N197" s="947"/>
      <c r="O197" s="947"/>
      <c r="P197" s="947"/>
      <c r="Q197" s="947"/>
      <c r="R197" s="947"/>
      <c r="S197" s="947"/>
      <c r="T197" s="947"/>
      <c r="U197" s="948"/>
      <c r="V197" s="972"/>
      <c r="W197" s="949" t="s">
        <v>3404</v>
      </c>
      <c r="X197" s="956"/>
      <c r="Y197" s="956"/>
      <c r="Z197" s="956"/>
      <c r="AA197" s="951"/>
      <c r="AB197" s="952"/>
      <c r="AC197" s="952"/>
      <c r="AD197" s="953"/>
      <c r="AE197" s="1023"/>
      <c r="AF197" s="1024"/>
      <c r="AG197" s="950"/>
      <c r="AH197" s="950"/>
      <c r="AI197" s="957"/>
      <c r="AJ197" s="957"/>
      <c r="AK197" s="958"/>
      <c r="AL197" s="984" t="s">
        <v>3405</v>
      </c>
      <c r="AM197" s="984" t="s">
        <v>3406</v>
      </c>
      <c r="AN197" s="1110" t="s">
        <v>3407</v>
      </c>
      <c r="AO197" s="1110"/>
      <c r="AP197" s="1031"/>
      <c r="AQ197" s="985"/>
      <c r="AR197" s="1128"/>
      <c r="AS197" s="1159"/>
      <c r="AT197" s="1114"/>
      <c r="AU197" s="1159"/>
      <c r="AV197" s="1159"/>
      <c r="AW197" s="1114"/>
      <c r="AX197" s="1114"/>
      <c r="AY197" s="1114"/>
      <c r="AZ197" s="1114"/>
      <c r="BA197" s="1114"/>
      <c r="BB197" s="1114"/>
      <c r="BC197" s="1114"/>
      <c r="BD197" s="1114"/>
      <c r="BE197" s="1114"/>
      <c r="BF197" s="1114"/>
      <c r="BG197" s="1114"/>
      <c r="BH197" s="1114"/>
      <c r="BI197" s="1159"/>
      <c r="BJ197" s="1159"/>
      <c r="BK197" s="1114"/>
      <c r="BL197" s="1114"/>
      <c r="BM197" s="1114"/>
      <c r="BN197" s="1114"/>
      <c r="BO197" s="1114"/>
      <c r="BP197" s="1159"/>
      <c r="BQ197" s="1159"/>
      <c r="BR197" s="1114"/>
      <c r="BS197" s="1114"/>
      <c r="BT197" s="1114"/>
      <c r="BU197" s="1114"/>
      <c r="BV197" s="1114"/>
      <c r="BW197" s="1159"/>
      <c r="BX197" s="528"/>
      <c r="BY197" s="528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8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8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8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1071"/>
      <c r="GU197" s="1071"/>
      <c r="GV197" s="1071"/>
      <c r="GW197" s="1071"/>
      <c r="GX197" s="1071"/>
      <c r="GY197" s="1071"/>
      <c r="GZ197" s="1071"/>
      <c r="HA197" s="1071"/>
      <c r="HB197" s="1071"/>
      <c r="HC197" s="1071"/>
      <c r="HD197" s="1071"/>
      <c r="HE197" s="1071"/>
      <c r="HF197" s="1071"/>
      <c r="HG197" s="1071"/>
      <c r="HH197" s="1071"/>
      <c r="HI197" s="1071"/>
      <c r="HJ197" s="1071"/>
      <c r="HK197" s="1071"/>
      <c r="HL197" s="1071"/>
      <c r="HM197" s="1071"/>
      <c r="HN197" s="1071"/>
      <c r="HO197" s="1071"/>
      <c r="HP197" s="1071"/>
      <c r="HQ197" s="1071"/>
      <c r="HR197" s="1071"/>
      <c r="HS197" s="1071"/>
      <c r="HT197" s="1071"/>
      <c r="HU197" s="1071"/>
      <c r="HV197" s="1071"/>
      <c r="HW197" s="1071"/>
      <c r="HX197" s="1072"/>
      <c r="HY197" s="1068"/>
      <c r="HZ197" s="981"/>
      <c r="IA197" s="981"/>
      <c r="IB197" s="981"/>
      <c r="IC197" s="981"/>
      <c r="ID197" s="981"/>
      <c r="IE197" s="1069"/>
    </row>
    <row r="198" ht="24.0" customHeight="1" outlineLevel="1">
      <c r="A198" s="946"/>
      <c r="B198" s="947"/>
      <c r="C198" s="947"/>
      <c r="D198" s="947"/>
      <c r="E198" s="947"/>
      <c r="F198" s="947"/>
      <c r="G198" s="947"/>
      <c r="H198" s="947"/>
      <c r="I198" s="947"/>
      <c r="J198" s="947"/>
      <c r="K198" s="947"/>
      <c r="L198" s="947"/>
      <c r="M198" s="947"/>
      <c r="N198" s="947"/>
      <c r="O198" s="947"/>
      <c r="P198" s="947"/>
      <c r="Q198" s="947"/>
      <c r="R198" s="947"/>
      <c r="S198" s="947"/>
      <c r="T198" s="947"/>
      <c r="U198" s="538"/>
      <c r="V198" s="555"/>
      <c r="W198" s="955"/>
      <c r="X198" s="956"/>
      <c r="Y198" s="956"/>
      <c r="Z198" s="956"/>
      <c r="AA198" s="951"/>
      <c r="AB198" s="952"/>
      <c r="AC198" s="952"/>
      <c r="AD198" s="953"/>
      <c r="AE198" s="1023"/>
      <c r="AF198" s="1024"/>
      <c r="AG198" s="950"/>
      <c r="AH198" s="950"/>
      <c r="AI198" s="957"/>
      <c r="AJ198" s="957"/>
      <c r="AK198" s="538"/>
      <c r="AL198" s="987" t="s">
        <v>3408</v>
      </c>
      <c r="AM198" s="987" t="s">
        <v>3409</v>
      </c>
      <c r="AN198" s="712"/>
      <c r="AO198" s="712"/>
      <c r="AP198" s="712"/>
      <c r="AQ198" s="712"/>
      <c r="AR198" s="1128"/>
      <c r="AS198" s="1159"/>
      <c r="AT198" s="1114"/>
      <c r="AU198" s="1159"/>
      <c r="AV198" s="1159"/>
      <c r="AW198" s="1114"/>
      <c r="AX198" s="1114"/>
      <c r="AY198" s="1114"/>
      <c r="AZ198" s="1114"/>
      <c r="BA198" s="1114"/>
      <c r="BB198" s="1114"/>
      <c r="BC198" s="1114"/>
      <c r="BD198" s="1114"/>
      <c r="BE198" s="1114"/>
      <c r="BF198" s="1114"/>
      <c r="BG198" s="1114"/>
      <c r="BH198" s="1114"/>
      <c r="BI198" s="1159"/>
      <c r="BJ198" s="1159"/>
      <c r="BK198" s="1114"/>
      <c r="BL198" s="1114"/>
      <c r="BM198" s="1114"/>
      <c r="BN198" s="1114"/>
      <c r="BO198" s="1114"/>
      <c r="BP198" s="1159"/>
      <c r="BQ198" s="1159"/>
      <c r="BR198" s="1114"/>
      <c r="BS198" s="1114"/>
      <c r="BT198" s="1114"/>
      <c r="BU198" s="1114"/>
      <c r="BV198" s="1114"/>
      <c r="BW198" s="1159"/>
      <c r="BX198" s="528"/>
      <c r="BY198" s="528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8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8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8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1071"/>
      <c r="GU198" s="1071"/>
      <c r="GV198" s="1071"/>
      <c r="GW198" s="1071"/>
      <c r="GX198" s="1071"/>
      <c r="GY198" s="1071"/>
      <c r="GZ198" s="1071"/>
      <c r="HA198" s="1071"/>
      <c r="HB198" s="1071"/>
      <c r="HC198" s="1071"/>
      <c r="HD198" s="1071"/>
      <c r="HE198" s="1071"/>
      <c r="HF198" s="1071"/>
      <c r="HG198" s="1071"/>
      <c r="HH198" s="1071"/>
      <c r="HI198" s="1071"/>
      <c r="HJ198" s="1071"/>
      <c r="HK198" s="1071"/>
      <c r="HL198" s="1071"/>
      <c r="HM198" s="1071"/>
      <c r="HN198" s="1071"/>
      <c r="HO198" s="1071"/>
      <c r="HP198" s="1071"/>
      <c r="HQ198" s="1071"/>
      <c r="HR198" s="1071"/>
      <c r="HS198" s="1071"/>
      <c r="HT198" s="1071"/>
      <c r="HU198" s="1071"/>
      <c r="HV198" s="1071"/>
      <c r="HW198" s="1071"/>
      <c r="HX198" s="1072"/>
      <c r="HY198" s="1068"/>
      <c r="HZ198" s="981"/>
      <c r="IA198" s="981"/>
      <c r="IB198" s="981"/>
      <c r="IC198" s="981"/>
      <c r="ID198" s="981"/>
      <c r="IE198" s="1069"/>
    </row>
    <row r="199" ht="24.0" customHeight="1" outlineLevel="1">
      <c r="A199" s="946"/>
      <c r="B199" s="947"/>
      <c r="C199" s="947"/>
      <c r="D199" s="947"/>
      <c r="E199" s="947"/>
      <c r="F199" s="947"/>
      <c r="G199" s="947"/>
      <c r="H199" s="947"/>
      <c r="I199" s="947"/>
      <c r="J199" s="947"/>
      <c r="K199" s="947"/>
      <c r="L199" s="947"/>
      <c r="M199" s="947"/>
      <c r="N199" s="947"/>
      <c r="O199" s="947"/>
      <c r="P199" s="947"/>
      <c r="Q199" s="947"/>
      <c r="R199" s="947"/>
      <c r="S199" s="947"/>
      <c r="T199" s="947"/>
      <c r="U199" s="538"/>
      <c r="V199" s="555"/>
      <c r="W199" s="981"/>
      <c r="X199" s="956"/>
      <c r="Y199" s="956"/>
      <c r="Z199" s="956"/>
      <c r="AA199" s="951"/>
      <c r="AB199" s="952"/>
      <c r="AC199" s="952"/>
      <c r="AD199" s="953"/>
      <c r="AE199" s="1023"/>
      <c r="AF199" s="1024"/>
      <c r="AG199" s="950"/>
      <c r="AH199" s="950"/>
      <c r="AI199" s="957"/>
      <c r="AJ199" s="957"/>
      <c r="AK199" s="538"/>
      <c r="AL199" s="977" t="s">
        <v>3410</v>
      </c>
      <c r="AM199" s="977" t="s">
        <v>3411</v>
      </c>
      <c r="AN199" s="1110" t="s">
        <v>3412</v>
      </c>
      <c r="AO199" s="1110"/>
      <c r="AP199" s="1031"/>
      <c r="AQ199" s="985"/>
      <c r="AR199" s="1128"/>
      <c r="AS199" s="1159"/>
      <c r="AT199" s="1114"/>
      <c r="AU199" s="1159"/>
      <c r="AV199" s="1159"/>
      <c r="AW199" s="1114"/>
      <c r="AX199" s="1114"/>
      <c r="AY199" s="1114"/>
      <c r="AZ199" s="1114"/>
      <c r="BA199" s="1114"/>
      <c r="BB199" s="1114"/>
      <c r="BC199" s="1114"/>
      <c r="BD199" s="1114"/>
      <c r="BE199" s="1114"/>
      <c r="BF199" s="1114"/>
      <c r="BG199" s="1114"/>
      <c r="BH199" s="1114"/>
      <c r="BI199" s="1159"/>
      <c r="BJ199" s="1159"/>
      <c r="BK199" s="1114"/>
      <c r="BL199" s="1114"/>
      <c r="BM199" s="1114"/>
      <c r="BN199" s="1114"/>
      <c r="BO199" s="1114"/>
      <c r="BP199" s="1159"/>
      <c r="BQ199" s="1159"/>
      <c r="BR199" s="1114"/>
      <c r="BS199" s="1114"/>
      <c r="BT199" s="1114"/>
      <c r="BU199" s="1114"/>
      <c r="BV199" s="1114"/>
      <c r="BW199" s="1159"/>
      <c r="BX199" s="528"/>
      <c r="BY199" s="528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8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8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8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1071"/>
      <c r="GU199" s="1071"/>
      <c r="GV199" s="1071"/>
      <c r="GW199" s="1071"/>
      <c r="GX199" s="1071"/>
      <c r="GY199" s="1071"/>
      <c r="GZ199" s="1071"/>
      <c r="HA199" s="1071"/>
      <c r="HB199" s="1071"/>
      <c r="HC199" s="1071"/>
      <c r="HD199" s="1071"/>
      <c r="HE199" s="1071"/>
      <c r="HF199" s="1071"/>
      <c r="HG199" s="1071"/>
      <c r="HH199" s="1071"/>
      <c r="HI199" s="1071"/>
      <c r="HJ199" s="1071"/>
      <c r="HK199" s="1071"/>
      <c r="HL199" s="1071"/>
      <c r="HM199" s="1071"/>
      <c r="HN199" s="1071"/>
      <c r="HO199" s="1071"/>
      <c r="HP199" s="1071"/>
      <c r="HQ199" s="1071"/>
      <c r="HR199" s="1071"/>
      <c r="HS199" s="1071"/>
      <c r="HT199" s="1071"/>
      <c r="HU199" s="1071"/>
      <c r="HV199" s="1071"/>
      <c r="HW199" s="1071"/>
      <c r="HX199" s="1072"/>
      <c r="HY199" s="1068"/>
      <c r="HZ199" s="981"/>
      <c r="IA199" s="981"/>
      <c r="IB199" s="981"/>
      <c r="IC199" s="981"/>
      <c r="ID199" s="981"/>
      <c r="IE199" s="1069"/>
    </row>
    <row r="200" ht="24.0" customHeight="1" outlineLevel="1">
      <c r="A200" s="946"/>
      <c r="B200" s="947"/>
      <c r="C200" s="947"/>
      <c r="D200" s="947"/>
      <c r="E200" s="947"/>
      <c r="F200" s="947"/>
      <c r="G200" s="947"/>
      <c r="H200" s="947"/>
      <c r="I200" s="947"/>
      <c r="J200" s="947"/>
      <c r="K200" s="947"/>
      <c r="L200" s="947"/>
      <c r="M200" s="947"/>
      <c r="N200" s="947"/>
      <c r="O200" s="947"/>
      <c r="P200" s="947"/>
      <c r="Q200" s="947"/>
      <c r="R200" s="947"/>
      <c r="S200" s="947"/>
      <c r="T200" s="947"/>
      <c r="U200" s="948"/>
      <c r="V200" s="981"/>
      <c r="W200" s="949"/>
      <c r="X200" s="956"/>
      <c r="Y200" s="956"/>
      <c r="Z200" s="956"/>
      <c r="AA200" s="951"/>
      <c r="AB200" s="952"/>
      <c r="AC200" s="952"/>
      <c r="AD200" s="953"/>
      <c r="AE200" s="1023"/>
      <c r="AF200" s="1024"/>
      <c r="AG200" s="950"/>
      <c r="AH200" s="950"/>
      <c r="AI200" s="957"/>
      <c r="AJ200" s="957"/>
      <c r="AK200" s="958"/>
      <c r="AL200" s="982" t="s">
        <v>3413</v>
      </c>
      <c r="AM200" s="982" t="s">
        <v>3414</v>
      </c>
      <c r="AN200" s="712"/>
      <c r="AO200" s="712"/>
      <c r="AP200" s="712"/>
      <c r="AQ200" s="712"/>
      <c r="AR200" s="1128"/>
      <c r="AS200" s="1159"/>
      <c r="AT200" s="1114"/>
      <c r="AU200" s="1159"/>
      <c r="AV200" s="1159"/>
      <c r="AW200" s="1114"/>
      <c r="AX200" s="1114"/>
      <c r="AY200" s="1114"/>
      <c r="AZ200" s="1114"/>
      <c r="BA200" s="1114"/>
      <c r="BB200" s="1114"/>
      <c r="BC200" s="1114"/>
      <c r="BD200" s="1114"/>
      <c r="BE200" s="1114"/>
      <c r="BF200" s="1114"/>
      <c r="BG200" s="1114"/>
      <c r="BH200" s="1114"/>
      <c r="BI200" s="1159"/>
      <c r="BJ200" s="1159"/>
      <c r="BK200" s="1114"/>
      <c r="BL200" s="1114"/>
      <c r="BM200" s="1114"/>
      <c r="BN200" s="1114"/>
      <c r="BO200" s="1114"/>
      <c r="BP200" s="1159"/>
      <c r="BQ200" s="1159"/>
      <c r="BR200" s="1114"/>
      <c r="BS200" s="1114"/>
      <c r="BT200" s="1114"/>
      <c r="BU200" s="1114"/>
      <c r="BV200" s="1114"/>
      <c r="BW200" s="1159"/>
      <c r="BX200" s="528"/>
      <c r="BY200" s="528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8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8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8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1071"/>
      <c r="GU200" s="1071"/>
      <c r="GV200" s="1071"/>
      <c r="GW200" s="1071"/>
      <c r="GX200" s="1071"/>
      <c r="GY200" s="1071"/>
      <c r="GZ200" s="1071"/>
      <c r="HA200" s="1071"/>
      <c r="HB200" s="1071"/>
      <c r="HC200" s="1071"/>
      <c r="HD200" s="1071"/>
      <c r="HE200" s="1071"/>
      <c r="HF200" s="1071"/>
      <c r="HG200" s="1071"/>
      <c r="HH200" s="1071"/>
      <c r="HI200" s="1071"/>
      <c r="HJ200" s="1071"/>
      <c r="HK200" s="1071"/>
      <c r="HL200" s="1071"/>
      <c r="HM200" s="1071"/>
      <c r="HN200" s="1071"/>
      <c r="HO200" s="1071"/>
      <c r="HP200" s="1071"/>
      <c r="HQ200" s="1071"/>
      <c r="HR200" s="1071"/>
      <c r="HS200" s="1071"/>
      <c r="HT200" s="1071"/>
      <c r="HU200" s="1071"/>
      <c r="HV200" s="1071"/>
      <c r="HW200" s="1071"/>
      <c r="HX200" s="1072"/>
      <c r="HY200" s="1068"/>
      <c r="HZ200" s="981"/>
      <c r="IA200" s="981"/>
      <c r="IB200" s="981"/>
      <c r="IC200" s="981"/>
      <c r="ID200" s="981"/>
      <c r="IE200" s="1069"/>
    </row>
    <row r="201" ht="24.0" customHeight="1" outlineLevel="1">
      <c r="A201" s="946"/>
      <c r="B201" s="947"/>
      <c r="C201" s="947"/>
      <c r="D201" s="947"/>
      <c r="E201" s="947"/>
      <c r="F201" s="947"/>
      <c r="G201" s="947"/>
      <c r="H201" s="947"/>
      <c r="I201" s="947"/>
      <c r="J201" s="947"/>
      <c r="K201" s="947"/>
      <c r="L201" s="947"/>
      <c r="M201" s="947"/>
      <c r="N201" s="947"/>
      <c r="O201" s="947"/>
      <c r="P201" s="947"/>
      <c r="Q201" s="947"/>
      <c r="R201" s="947"/>
      <c r="S201" s="947"/>
      <c r="T201" s="947"/>
      <c r="U201" s="948"/>
      <c r="V201" s="981"/>
      <c r="W201" s="949"/>
      <c r="X201" s="956"/>
      <c r="Y201" s="956"/>
      <c r="Z201" s="956"/>
      <c r="AA201" s="951"/>
      <c r="AB201" s="952"/>
      <c r="AC201" s="952"/>
      <c r="AD201" s="953"/>
      <c r="AE201" s="1023"/>
      <c r="AF201" s="1024"/>
      <c r="AG201" s="950"/>
      <c r="AH201" s="950"/>
      <c r="AI201" s="957"/>
      <c r="AJ201" s="957"/>
      <c r="AK201" s="958"/>
      <c r="AL201" s="1153" t="s">
        <v>3415</v>
      </c>
      <c r="AM201" s="1153"/>
      <c r="AN201" s="1141" t="s">
        <v>3416</v>
      </c>
      <c r="AO201" s="1141"/>
      <c r="AP201" s="1142"/>
      <c r="AQ201" s="1142"/>
      <c r="AR201" s="1128"/>
      <c r="AS201" s="1159"/>
      <c r="AT201" s="1114"/>
      <c r="AU201" s="1159"/>
      <c r="AV201" s="1159"/>
      <c r="AW201" s="1114"/>
      <c r="AX201" s="1114"/>
      <c r="AY201" s="1114"/>
      <c r="AZ201" s="1114"/>
      <c r="BA201" s="1114"/>
      <c r="BB201" s="1114"/>
      <c r="BC201" s="1114"/>
      <c r="BD201" s="1114"/>
      <c r="BE201" s="1114"/>
      <c r="BF201" s="1114"/>
      <c r="BG201" s="1114"/>
      <c r="BH201" s="1114"/>
      <c r="BI201" s="1159"/>
      <c r="BJ201" s="1159"/>
      <c r="BK201" s="1114"/>
      <c r="BL201" s="1114"/>
      <c r="BM201" s="1114"/>
      <c r="BN201" s="1114"/>
      <c r="BO201" s="1114"/>
      <c r="BP201" s="1159"/>
      <c r="BQ201" s="1159"/>
      <c r="BR201" s="1114"/>
      <c r="BS201" s="1114"/>
      <c r="BT201" s="1114"/>
      <c r="BU201" s="1114"/>
      <c r="BV201" s="1114"/>
      <c r="BW201" s="1159"/>
      <c r="BX201" s="528"/>
      <c r="BY201" s="528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8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8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8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1071"/>
      <c r="GU201" s="1071"/>
      <c r="GV201" s="1071"/>
      <c r="GW201" s="1071"/>
      <c r="GX201" s="1071"/>
      <c r="GY201" s="1071"/>
      <c r="GZ201" s="1071"/>
      <c r="HA201" s="1071"/>
      <c r="HB201" s="1071"/>
      <c r="HC201" s="1071"/>
      <c r="HD201" s="1071"/>
      <c r="HE201" s="1071"/>
      <c r="HF201" s="1071"/>
      <c r="HG201" s="1071"/>
      <c r="HH201" s="1071"/>
      <c r="HI201" s="1071"/>
      <c r="HJ201" s="1071"/>
      <c r="HK201" s="1071"/>
      <c r="HL201" s="1071"/>
      <c r="HM201" s="1071"/>
      <c r="HN201" s="1071"/>
      <c r="HO201" s="1071"/>
      <c r="HP201" s="1071"/>
      <c r="HQ201" s="1071"/>
      <c r="HR201" s="1071"/>
      <c r="HS201" s="1071"/>
      <c r="HT201" s="1071"/>
      <c r="HU201" s="1071"/>
      <c r="HV201" s="1071"/>
      <c r="HW201" s="1071"/>
      <c r="HX201" s="1072"/>
      <c r="HY201" s="1068"/>
      <c r="HZ201" s="981"/>
      <c r="IA201" s="981"/>
      <c r="IB201" s="981"/>
      <c r="IC201" s="981"/>
      <c r="ID201" s="981"/>
      <c r="IE201" s="1069"/>
    </row>
    <row r="202" ht="24.0" customHeight="1" outlineLevel="1">
      <c r="A202" s="946"/>
      <c r="B202" s="947"/>
      <c r="C202" s="947"/>
      <c r="D202" s="947"/>
      <c r="E202" s="947"/>
      <c r="F202" s="947"/>
      <c r="G202" s="947"/>
      <c r="H202" s="947"/>
      <c r="I202" s="947"/>
      <c r="J202" s="947"/>
      <c r="K202" s="947"/>
      <c r="L202" s="947"/>
      <c r="M202" s="947"/>
      <c r="N202" s="947"/>
      <c r="O202" s="947"/>
      <c r="P202" s="947"/>
      <c r="Q202" s="947"/>
      <c r="R202" s="947"/>
      <c r="S202" s="947"/>
      <c r="T202" s="947"/>
      <c r="U202" s="948"/>
      <c r="V202" s="981"/>
      <c r="W202" s="981"/>
      <c r="X202" s="956"/>
      <c r="Y202" s="956"/>
      <c r="Z202" s="956"/>
      <c r="AA202" s="951"/>
      <c r="AB202" s="952"/>
      <c r="AC202" s="952"/>
      <c r="AD202" s="953"/>
      <c r="AE202" s="1023"/>
      <c r="AF202" s="1029"/>
      <c r="AG202" s="976"/>
      <c r="AH202" s="976"/>
      <c r="AI202" s="957"/>
      <c r="AJ202" s="957"/>
      <c r="AK202" s="958"/>
      <c r="AL202" s="1148" t="s">
        <v>3417</v>
      </c>
      <c r="AM202" s="1148"/>
      <c r="AN202" s="1141" t="s">
        <v>3418</v>
      </c>
      <c r="AO202" s="1141"/>
      <c r="AP202" s="1149"/>
      <c r="AQ202" s="1149"/>
      <c r="AR202" s="1147"/>
      <c r="AS202" s="1112"/>
      <c r="AT202" s="1113"/>
      <c r="AU202" s="1112"/>
      <c r="AV202" s="1112"/>
      <c r="AW202" s="1113"/>
      <c r="AX202" s="1113"/>
      <c r="AY202" s="1113"/>
      <c r="AZ202" s="1113"/>
      <c r="BA202" s="1113"/>
      <c r="BB202" s="1113"/>
      <c r="BC202" s="1113"/>
      <c r="BD202" s="1113"/>
      <c r="BE202" s="1113"/>
      <c r="BF202" s="1113"/>
      <c r="BG202" s="1113"/>
      <c r="BH202" s="1113"/>
      <c r="BI202" s="1112"/>
      <c r="BJ202" s="1112"/>
      <c r="BK202" s="1113"/>
      <c r="BL202" s="1113"/>
      <c r="BM202" s="1113"/>
      <c r="BN202" s="1113"/>
      <c r="BO202" s="1113"/>
      <c r="BP202" s="1112"/>
      <c r="BQ202" s="1112"/>
      <c r="BR202" s="1113"/>
      <c r="BS202" s="1113"/>
      <c r="BT202" s="1113"/>
      <c r="BU202" s="1113"/>
      <c r="BV202" s="1113"/>
      <c r="BW202" s="1112"/>
      <c r="BX202" s="528"/>
      <c r="BY202" s="528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8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8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8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1071"/>
      <c r="GU202" s="1071"/>
      <c r="GV202" s="1071"/>
      <c r="GW202" s="1071"/>
      <c r="GX202" s="1071"/>
      <c r="GY202" s="1071"/>
      <c r="GZ202" s="1071"/>
      <c r="HA202" s="1071"/>
      <c r="HB202" s="1071"/>
      <c r="HC202" s="1071"/>
      <c r="HD202" s="1071"/>
      <c r="HE202" s="1071"/>
      <c r="HF202" s="1071"/>
      <c r="HG202" s="1071"/>
      <c r="HH202" s="1071"/>
      <c r="HI202" s="1071"/>
      <c r="HJ202" s="1071"/>
      <c r="HK202" s="1071"/>
      <c r="HL202" s="1071"/>
      <c r="HM202" s="1071"/>
      <c r="HN202" s="1071"/>
      <c r="HO202" s="1071"/>
      <c r="HP202" s="1071"/>
      <c r="HQ202" s="1071"/>
      <c r="HR202" s="1071"/>
      <c r="HS202" s="1071"/>
      <c r="HT202" s="1071"/>
      <c r="HU202" s="1071"/>
      <c r="HV202" s="1071"/>
      <c r="HW202" s="1071"/>
      <c r="HX202" s="1072"/>
      <c r="HY202" s="1068"/>
      <c r="HZ202" s="981"/>
      <c r="IA202" s="981"/>
      <c r="IB202" s="981"/>
      <c r="IC202" s="981"/>
      <c r="ID202" s="981"/>
      <c r="IE202" s="1069"/>
    </row>
    <row r="203" ht="24.0" customHeight="1" outlineLevel="1">
      <c r="A203" s="946"/>
      <c r="B203" s="947"/>
      <c r="C203" s="947"/>
      <c r="D203" s="947"/>
      <c r="E203" s="947"/>
      <c r="F203" s="947"/>
      <c r="G203" s="947"/>
      <c r="H203" s="947"/>
      <c r="I203" s="947"/>
      <c r="J203" s="947"/>
      <c r="K203" s="947"/>
      <c r="L203" s="947"/>
      <c r="M203" s="947"/>
      <c r="N203" s="947"/>
      <c r="O203" s="947"/>
      <c r="P203" s="947"/>
      <c r="Q203" s="947"/>
      <c r="R203" s="947"/>
      <c r="S203" s="947"/>
      <c r="T203" s="947"/>
      <c r="U203" s="948"/>
      <c r="V203" s="948"/>
      <c r="W203" s="949"/>
      <c r="X203" s="956"/>
      <c r="Y203" s="956"/>
      <c r="Z203" s="956"/>
      <c r="AA203" s="990"/>
      <c r="AB203" s="1001" t="s">
        <v>240</v>
      </c>
      <c r="AC203" s="1001" t="s">
        <v>240</v>
      </c>
      <c r="AD203" s="1002" t="s">
        <v>240</v>
      </c>
      <c r="AE203" s="1124"/>
      <c r="AF203" s="1024" t="s">
        <v>3419</v>
      </c>
      <c r="AG203" s="950">
        <v>7500000.0</v>
      </c>
      <c r="AH203" s="950"/>
      <c r="AI203" s="1170">
        <v>7500000.0</v>
      </c>
      <c r="AJ203" s="957">
        <f t="shared" ref="AJ203:AJ207" si="5">AG203-AI203</f>
        <v>0</v>
      </c>
      <c r="AK203" s="958"/>
      <c r="AL203" s="1171" t="s">
        <v>3420</v>
      </c>
      <c r="AM203" s="1171"/>
      <c r="AN203" s="1141" t="s">
        <v>3421</v>
      </c>
      <c r="AO203" s="1141"/>
      <c r="AP203" s="1160"/>
      <c r="AQ203" s="1160"/>
      <c r="AR203" s="1111"/>
      <c r="AS203" s="1159"/>
      <c r="AT203" s="1114"/>
      <c r="AU203" s="1159"/>
      <c r="AV203" s="1159"/>
      <c r="AW203" s="1114"/>
      <c r="AX203" s="1114"/>
      <c r="AY203" s="1114"/>
      <c r="AZ203" s="1114"/>
      <c r="BA203" s="1114"/>
      <c r="BB203" s="1114"/>
      <c r="BC203" s="1114"/>
      <c r="BD203" s="1114"/>
      <c r="BE203" s="1114"/>
      <c r="BF203" s="1114"/>
      <c r="BG203" s="1114"/>
      <c r="BH203" s="1114"/>
      <c r="BI203" s="1159"/>
      <c r="BJ203" s="1159"/>
      <c r="BK203" s="1114"/>
      <c r="BL203" s="1114"/>
      <c r="BM203" s="1114"/>
      <c r="BN203" s="1114"/>
      <c r="BO203" s="1114"/>
      <c r="BP203" s="1159"/>
      <c r="BQ203" s="1159"/>
      <c r="BR203" s="1114"/>
      <c r="BS203" s="1114"/>
      <c r="BT203" s="1114"/>
      <c r="BU203" s="1114"/>
      <c r="BV203" s="1114"/>
      <c r="BW203" s="1159"/>
      <c r="BX203" s="528"/>
      <c r="BY203" s="528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8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8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8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1071"/>
      <c r="GU203" s="1071"/>
      <c r="GV203" s="1071"/>
      <c r="GW203" s="1071"/>
      <c r="GX203" s="1071"/>
      <c r="GY203" s="1071"/>
      <c r="GZ203" s="1071"/>
      <c r="HA203" s="1071"/>
      <c r="HB203" s="1071"/>
      <c r="HC203" s="1071"/>
      <c r="HD203" s="1071"/>
      <c r="HE203" s="1071"/>
      <c r="HF203" s="1071"/>
      <c r="HG203" s="1071"/>
      <c r="HH203" s="1071"/>
      <c r="HI203" s="1071"/>
      <c r="HJ203" s="1071"/>
      <c r="HK203" s="1071"/>
      <c r="HL203" s="1071"/>
      <c r="HM203" s="1071"/>
      <c r="HN203" s="1071"/>
      <c r="HO203" s="1071"/>
      <c r="HP203" s="1071"/>
      <c r="HQ203" s="1071"/>
      <c r="HR203" s="1071"/>
      <c r="HS203" s="1071"/>
      <c r="HT203" s="1071"/>
      <c r="HU203" s="1071"/>
      <c r="HV203" s="1071"/>
      <c r="HW203" s="1071"/>
      <c r="HX203" s="1072"/>
      <c r="HY203" s="1068"/>
      <c r="HZ203" s="981"/>
      <c r="IA203" s="981"/>
      <c r="IB203" s="981"/>
      <c r="IC203" s="981"/>
      <c r="ID203" s="981"/>
      <c r="IE203" s="1069"/>
    </row>
    <row r="204" ht="24.0" customHeight="1" outlineLevel="1">
      <c r="A204" s="946"/>
      <c r="B204" s="947"/>
      <c r="C204" s="947"/>
      <c r="D204" s="947"/>
      <c r="E204" s="947"/>
      <c r="F204" s="947"/>
      <c r="G204" s="947"/>
      <c r="H204" s="947"/>
      <c r="I204" s="947"/>
      <c r="J204" s="947"/>
      <c r="K204" s="947"/>
      <c r="L204" s="947"/>
      <c r="M204" s="947"/>
      <c r="N204" s="947"/>
      <c r="O204" s="947"/>
      <c r="P204" s="947"/>
      <c r="Q204" s="947"/>
      <c r="R204" s="947"/>
      <c r="S204" s="947"/>
      <c r="T204" s="947"/>
      <c r="U204" s="948"/>
      <c r="V204" s="981"/>
      <c r="W204" s="981"/>
      <c r="X204" s="956"/>
      <c r="Y204" s="956"/>
      <c r="Z204" s="956"/>
      <c r="AA204" s="990"/>
      <c r="AB204" s="1001" t="s">
        <v>240</v>
      </c>
      <c r="AC204" s="1001" t="s">
        <v>240</v>
      </c>
      <c r="AD204" s="1002" t="s">
        <v>240</v>
      </c>
      <c r="AE204" s="1124"/>
      <c r="AF204" s="1024" t="s">
        <v>3422</v>
      </c>
      <c r="AG204" s="950">
        <v>5000000.0</v>
      </c>
      <c r="AH204" s="950"/>
      <c r="AI204" s="1170">
        <v>5000000.0</v>
      </c>
      <c r="AJ204" s="957">
        <f t="shared" si="5"/>
        <v>0</v>
      </c>
      <c r="AK204" s="958"/>
      <c r="AL204" s="1161" t="s">
        <v>3423</v>
      </c>
      <c r="AM204" s="1161"/>
      <c r="AN204" s="1141" t="s">
        <v>3424</v>
      </c>
      <c r="AO204" s="1141"/>
      <c r="AP204" s="1160"/>
      <c r="AQ204" s="1160"/>
      <c r="AR204" s="1111"/>
      <c r="AS204" s="1159"/>
      <c r="AT204" s="1114"/>
      <c r="AU204" s="1159"/>
      <c r="AV204" s="1159"/>
      <c r="AW204" s="1114"/>
      <c r="AX204" s="1114"/>
      <c r="AY204" s="1114"/>
      <c r="AZ204" s="1114"/>
      <c r="BA204" s="1114"/>
      <c r="BB204" s="1114"/>
      <c r="BC204" s="1114"/>
      <c r="BD204" s="1114"/>
      <c r="BE204" s="1114"/>
      <c r="BF204" s="1114"/>
      <c r="BG204" s="1114"/>
      <c r="BH204" s="1114"/>
      <c r="BI204" s="1159"/>
      <c r="BJ204" s="1159"/>
      <c r="BK204" s="1114"/>
      <c r="BL204" s="1114"/>
      <c r="BM204" s="1114"/>
      <c r="BN204" s="1114"/>
      <c r="BO204" s="1114"/>
      <c r="BP204" s="1159"/>
      <c r="BQ204" s="1159"/>
      <c r="BR204" s="1114"/>
      <c r="BS204" s="1114"/>
      <c r="BT204" s="1114"/>
      <c r="BU204" s="1114"/>
      <c r="BV204" s="1114"/>
      <c r="BW204" s="1159"/>
      <c r="BX204" s="528"/>
      <c r="BY204" s="528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8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8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8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1071"/>
      <c r="GU204" s="1071"/>
      <c r="GV204" s="1071"/>
      <c r="GW204" s="1071"/>
      <c r="GX204" s="1071"/>
      <c r="GY204" s="1071"/>
      <c r="GZ204" s="1071"/>
      <c r="HA204" s="1071"/>
      <c r="HB204" s="1071"/>
      <c r="HC204" s="1071"/>
      <c r="HD204" s="1071"/>
      <c r="HE204" s="1071"/>
      <c r="HF204" s="1071"/>
      <c r="HG204" s="1071"/>
      <c r="HH204" s="1071"/>
      <c r="HI204" s="1071"/>
      <c r="HJ204" s="1071"/>
      <c r="HK204" s="1071"/>
      <c r="HL204" s="1071"/>
      <c r="HM204" s="1071"/>
      <c r="HN204" s="1071"/>
      <c r="HO204" s="1071"/>
      <c r="HP204" s="1071"/>
      <c r="HQ204" s="1071"/>
      <c r="HR204" s="1071"/>
      <c r="HS204" s="1071"/>
      <c r="HT204" s="1071"/>
      <c r="HU204" s="1071"/>
      <c r="HV204" s="1071"/>
      <c r="HW204" s="1071"/>
      <c r="HX204" s="1072"/>
      <c r="HY204" s="1068"/>
      <c r="HZ204" s="981"/>
      <c r="IA204" s="981"/>
      <c r="IB204" s="981"/>
      <c r="IC204" s="981"/>
      <c r="ID204" s="981"/>
      <c r="IE204" s="1069"/>
    </row>
    <row r="205" ht="24.0" customHeight="1" outlineLevel="1">
      <c r="A205" s="946"/>
      <c r="B205" s="947"/>
      <c r="C205" s="947"/>
      <c r="D205" s="947"/>
      <c r="E205" s="947"/>
      <c r="F205" s="947"/>
      <c r="G205" s="947"/>
      <c r="H205" s="947"/>
      <c r="I205" s="947"/>
      <c r="J205" s="947"/>
      <c r="K205" s="947"/>
      <c r="L205" s="947"/>
      <c r="M205" s="947"/>
      <c r="N205" s="947"/>
      <c r="O205" s="947"/>
      <c r="P205" s="947"/>
      <c r="Q205" s="947"/>
      <c r="R205" s="947"/>
      <c r="S205" s="947"/>
      <c r="T205" s="947"/>
      <c r="U205" s="948"/>
      <c r="V205" s="948"/>
      <c r="W205" s="949"/>
      <c r="X205" s="956"/>
      <c r="Y205" s="956"/>
      <c r="Z205" s="956"/>
      <c r="AA205" s="990"/>
      <c r="AB205" s="1001" t="s">
        <v>240</v>
      </c>
      <c r="AC205" s="1001" t="s">
        <v>240</v>
      </c>
      <c r="AD205" s="1002" t="s">
        <v>240</v>
      </c>
      <c r="AE205" s="1124"/>
      <c r="AF205" s="1024" t="s">
        <v>3425</v>
      </c>
      <c r="AG205" s="950">
        <v>4700000.0</v>
      </c>
      <c r="AH205" s="950"/>
      <c r="AI205" s="957"/>
      <c r="AJ205" s="957">
        <f t="shared" si="5"/>
        <v>4700000</v>
      </c>
      <c r="AK205" s="958"/>
      <c r="AL205" s="1140" t="s">
        <v>3426</v>
      </c>
      <c r="AM205" s="1140"/>
      <c r="AN205" s="1141" t="s">
        <v>3427</v>
      </c>
      <c r="AO205" s="1141"/>
      <c r="AP205" s="1160"/>
      <c r="AQ205" s="1160"/>
      <c r="AR205" s="1111"/>
      <c r="AS205" s="1159"/>
      <c r="AT205" s="1114"/>
      <c r="AU205" s="1159"/>
      <c r="AV205" s="1159"/>
      <c r="AW205" s="1114"/>
      <c r="AX205" s="1114"/>
      <c r="AY205" s="1114"/>
      <c r="AZ205" s="1114"/>
      <c r="BA205" s="1114"/>
      <c r="BB205" s="1114"/>
      <c r="BC205" s="1114"/>
      <c r="BD205" s="1114"/>
      <c r="BE205" s="1114"/>
      <c r="BF205" s="1114"/>
      <c r="BG205" s="1114"/>
      <c r="BH205" s="1114"/>
      <c r="BI205" s="1159"/>
      <c r="BJ205" s="1159"/>
      <c r="BK205" s="1114"/>
      <c r="BL205" s="1114"/>
      <c r="BM205" s="1114"/>
      <c r="BN205" s="1114"/>
      <c r="BO205" s="1114"/>
      <c r="BP205" s="1159"/>
      <c r="BQ205" s="1159"/>
      <c r="BR205" s="1114"/>
      <c r="BS205" s="1114"/>
      <c r="BT205" s="1114"/>
      <c r="BU205" s="1114"/>
      <c r="BV205" s="1114"/>
      <c r="BW205" s="1159"/>
      <c r="BX205" s="528"/>
      <c r="BY205" s="528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8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8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8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1071"/>
      <c r="GU205" s="1071"/>
      <c r="GV205" s="1071"/>
      <c r="GW205" s="1071"/>
      <c r="GX205" s="1071"/>
      <c r="GY205" s="1071"/>
      <c r="GZ205" s="1071"/>
      <c r="HA205" s="1071"/>
      <c r="HB205" s="1071"/>
      <c r="HC205" s="1071"/>
      <c r="HD205" s="1071"/>
      <c r="HE205" s="1071"/>
      <c r="HF205" s="1071"/>
      <c r="HG205" s="1071"/>
      <c r="HH205" s="1071"/>
      <c r="HI205" s="1071"/>
      <c r="HJ205" s="1071"/>
      <c r="HK205" s="1071"/>
      <c r="HL205" s="1071"/>
      <c r="HM205" s="1071"/>
      <c r="HN205" s="1071"/>
      <c r="HO205" s="1071"/>
      <c r="HP205" s="1071"/>
      <c r="HQ205" s="1071"/>
      <c r="HR205" s="1071"/>
      <c r="HS205" s="1071"/>
      <c r="HT205" s="1071"/>
      <c r="HU205" s="1071"/>
      <c r="HV205" s="1071"/>
      <c r="HW205" s="1071"/>
      <c r="HX205" s="1072"/>
      <c r="HY205" s="1068"/>
      <c r="HZ205" s="981"/>
      <c r="IA205" s="981"/>
      <c r="IB205" s="981"/>
      <c r="IC205" s="981"/>
      <c r="ID205" s="981"/>
      <c r="IE205" s="1069"/>
    </row>
    <row r="206" ht="24.0" customHeight="1" outlineLevel="1">
      <c r="A206" s="1003"/>
      <c r="B206" s="1004"/>
      <c r="C206" s="1004"/>
      <c r="D206" s="1004"/>
      <c r="E206" s="1004"/>
      <c r="F206" s="1004"/>
      <c r="G206" s="1004"/>
      <c r="H206" s="1004"/>
      <c r="I206" s="1004"/>
      <c r="J206" s="1004"/>
      <c r="K206" s="1004"/>
      <c r="L206" s="1004"/>
      <c r="M206" s="1004"/>
      <c r="N206" s="1004"/>
      <c r="O206" s="1004"/>
      <c r="P206" s="1004"/>
      <c r="Q206" s="1004"/>
      <c r="R206" s="1004"/>
      <c r="S206" s="1004"/>
      <c r="T206" s="1004"/>
      <c r="U206" s="1005"/>
      <c r="V206" s="1096"/>
      <c r="W206" s="1096"/>
      <c r="X206" s="1007"/>
      <c r="Y206" s="1007"/>
      <c r="Z206" s="1007"/>
      <c r="AA206" s="1008"/>
      <c r="AB206" s="1009" t="s">
        <v>240</v>
      </c>
      <c r="AC206" s="1009" t="s">
        <v>240</v>
      </c>
      <c r="AD206" s="1010" t="s">
        <v>240</v>
      </c>
      <c r="AE206" s="1143"/>
      <c r="AF206" s="1040" t="s">
        <v>3428</v>
      </c>
      <c r="AG206" s="1012">
        <v>2470000.0</v>
      </c>
      <c r="AH206" s="1012"/>
      <c r="AI206" s="1172">
        <v>2470000.0</v>
      </c>
      <c r="AJ206" s="1013">
        <f t="shared" si="5"/>
        <v>0</v>
      </c>
      <c r="AK206" s="1014"/>
      <c r="AL206" s="994" t="s">
        <v>3429</v>
      </c>
      <c r="AM206" s="994"/>
      <c r="AN206" s="1141" t="s">
        <v>3430</v>
      </c>
      <c r="AO206" s="1141"/>
      <c r="AP206" s="1160"/>
      <c r="AQ206" s="1160"/>
      <c r="AR206" s="1111"/>
      <c r="AS206" s="1159"/>
      <c r="AT206" s="1114"/>
      <c r="AU206" s="1159"/>
      <c r="AV206" s="1159"/>
      <c r="AW206" s="1114"/>
      <c r="AX206" s="1114"/>
      <c r="AY206" s="1114"/>
      <c r="AZ206" s="1114"/>
      <c r="BA206" s="1114"/>
      <c r="BB206" s="1114"/>
      <c r="BC206" s="1114"/>
      <c r="BD206" s="1114"/>
      <c r="BE206" s="1114"/>
      <c r="BF206" s="1114"/>
      <c r="BG206" s="1114"/>
      <c r="BH206" s="1114"/>
      <c r="BI206" s="1159"/>
      <c r="BJ206" s="1159"/>
      <c r="BK206" s="1114"/>
      <c r="BL206" s="1114"/>
      <c r="BM206" s="1114"/>
      <c r="BN206" s="1114"/>
      <c r="BO206" s="1114"/>
      <c r="BP206" s="1159"/>
      <c r="BQ206" s="1159"/>
      <c r="BR206" s="1114"/>
      <c r="BS206" s="1114"/>
      <c r="BT206" s="1114"/>
      <c r="BU206" s="1114"/>
      <c r="BV206" s="1114"/>
      <c r="BW206" s="1159"/>
      <c r="BX206" s="528"/>
      <c r="BY206" s="528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8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8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8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1071"/>
      <c r="GU206" s="1071"/>
      <c r="GV206" s="1071"/>
      <c r="GW206" s="1071"/>
      <c r="GX206" s="1071"/>
      <c r="GY206" s="1071"/>
      <c r="GZ206" s="1071"/>
      <c r="HA206" s="1071"/>
      <c r="HB206" s="1071"/>
      <c r="HC206" s="1071"/>
      <c r="HD206" s="1071"/>
      <c r="HE206" s="1071"/>
      <c r="HF206" s="1071"/>
      <c r="HG206" s="1071"/>
      <c r="HH206" s="1071"/>
      <c r="HI206" s="1071"/>
      <c r="HJ206" s="1071"/>
      <c r="HK206" s="1071"/>
      <c r="HL206" s="1071"/>
      <c r="HM206" s="1071"/>
      <c r="HN206" s="1071"/>
      <c r="HO206" s="1071"/>
      <c r="HP206" s="1071"/>
      <c r="HQ206" s="1071"/>
      <c r="HR206" s="1071"/>
      <c r="HS206" s="1071"/>
      <c r="HT206" s="1071"/>
      <c r="HU206" s="1071"/>
      <c r="HV206" s="1071"/>
      <c r="HW206" s="1071"/>
      <c r="HX206" s="1094"/>
      <c r="HY206" s="1095"/>
      <c r="HZ206" s="1096"/>
      <c r="IA206" s="1096"/>
      <c r="IB206" s="1096"/>
      <c r="IC206" s="1096"/>
      <c r="ID206" s="1096"/>
      <c r="IE206" s="1097"/>
    </row>
    <row r="207" ht="24.0" customHeight="1">
      <c r="A207" s="1173">
        <f>A215+1</f>
        <v>6</v>
      </c>
      <c r="B207" s="1154" t="s">
        <v>49</v>
      </c>
      <c r="C207" s="1174" t="s">
        <v>23</v>
      </c>
      <c r="D207" s="1156" t="str">
        <f t="array" ref="D207">INDEX('코드분류표(보조)'!$G$5:$G$72,MATCH(E207,'코드분류표(보조)'!$F$5:$F$72,0))</f>
        <v>CB-212</v>
      </c>
      <c r="E207" s="1156" t="s">
        <v>2600</v>
      </c>
      <c r="F207" s="1156" t="s">
        <v>3431</v>
      </c>
      <c r="G207" s="1156" t="s">
        <v>3432</v>
      </c>
      <c r="H207" s="1156" t="s">
        <v>3433</v>
      </c>
      <c r="I207" s="920">
        <v>24041.715</v>
      </c>
      <c r="J207" s="921">
        <f>I207/3.3058</f>
        <v>7272.586061</v>
      </c>
      <c r="K207" s="922" t="s">
        <v>3370</v>
      </c>
      <c r="L207" s="922" t="s">
        <v>3371</v>
      </c>
      <c r="M207" s="922" t="s">
        <v>3434</v>
      </c>
      <c r="N207" s="922" t="s">
        <v>3435</v>
      </c>
      <c r="O207" s="922" t="s">
        <v>3436</v>
      </c>
      <c r="P207" s="922" t="s">
        <v>3437</v>
      </c>
      <c r="Q207" s="922"/>
      <c r="R207" s="493">
        <v>0.9</v>
      </c>
      <c r="S207" s="493">
        <v>0.9</v>
      </c>
      <c r="T207" s="493">
        <v>0.9</v>
      </c>
      <c r="U207" s="924"/>
      <c r="V207" s="493" t="s">
        <v>3438</v>
      </c>
      <c r="W207" s="925" t="s">
        <v>3439</v>
      </c>
      <c r="X207" s="926">
        <f>TRUNC(113516500*50%,0)</f>
        <v>56758250</v>
      </c>
      <c r="Y207" s="1164" t="s">
        <v>3440</v>
      </c>
      <c r="Z207" s="1164" t="s">
        <v>3441</v>
      </c>
      <c r="AA207" s="927"/>
      <c r="AB207" s="928"/>
      <c r="AC207" s="928"/>
      <c r="AD207" s="929"/>
      <c r="AE207" s="1018"/>
      <c r="AF207" s="1019" t="s">
        <v>3442</v>
      </c>
      <c r="AG207" s="932">
        <f>SUM(AG208:AG214)</f>
        <v>19080000</v>
      </c>
      <c r="AH207" s="932"/>
      <c r="AI207" s="932">
        <f>SUM(AI208:AI214)</f>
        <v>19080000</v>
      </c>
      <c r="AJ207" s="932">
        <f t="shared" si="5"/>
        <v>0</v>
      </c>
      <c r="AK207" s="934"/>
      <c r="AL207" s="1175" t="s">
        <v>3443</v>
      </c>
      <c r="AM207" s="1175"/>
      <c r="AN207" s="1141" t="s">
        <v>3444</v>
      </c>
      <c r="AO207" s="1141"/>
      <c r="AP207" s="1160"/>
      <c r="AQ207" s="1160"/>
      <c r="AR207" s="1111"/>
      <c r="AS207" s="1159"/>
      <c r="AT207" s="1114"/>
      <c r="AU207" s="1159"/>
      <c r="AV207" s="1159"/>
      <c r="AW207" s="1114"/>
      <c r="AX207" s="1114"/>
      <c r="AY207" s="1114"/>
      <c r="AZ207" s="1114"/>
      <c r="BA207" s="1114"/>
      <c r="BB207" s="1114"/>
      <c r="BC207" s="1114"/>
      <c r="BD207" s="1114"/>
      <c r="BE207" s="1114"/>
      <c r="BF207" s="1114"/>
      <c r="BG207" s="1114"/>
      <c r="BH207" s="1114"/>
      <c r="BI207" s="1159"/>
      <c r="BJ207" s="1159"/>
      <c r="BK207" s="1114"/>
      <c r="BL207" s="1114"/>
      <c r="BM207" s="1114"/>
      <c r="BN207" s="1114"/>
      <c r="BO207" s="1114"/>
      <c r="BP207" s="1159"/>
      <c r="BQ207" s="1159"/>
      <c r="BR207" s="1114"/>
      <c r="BS207" s="1114"/>
      <c r="BT207" s="1114"/>
      <c r="BU207" s="1114"/>
      <c r="BV207" s="1114"/>
      <c r="BW207" s="1159"/>
      <c r="BX207" s="528"/>
      <c r="BY207" s="528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8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8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8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1071"/>
      <c r="GU207" s="1071"/>
      <c r="GV207" s="1071"/>
      <c r="GW207" s="1071"/>
      <c r="GX207" s="1071"/>
      <c r="GY207" s="1071"/>
      <c r="GZ207" s="1071"/>
      <c r="HA207" s="1071"/>
      <c r="HB207" s="1071"/>
      <c r="HC207" s="1071"/>
      <c r="HD207" s="1071"/>
      <c r="HE207" s="1071"/>
      <c r="HF207" s="1071"/>
      <c r="HG207" s="1071"/>
      <c r="HH207" s="1071"/>
      <c r="HI207" s="1071"/>
      <c r="HJ207" s="1071"/>
      <c r="HK207" s="1071"/>
      <c r="HL207" s="1071"/>
      <c r="HM207" s="1071"/>
      <c r="HN207" s="1071"/>
      <c r="HO207" s="1071"/>
      <c r="HP207" s="1071"/>
      <c r="HQ207" s="1071"/>
      <c r="HR207" s="1071"/>
      <c r="HS207" s="1071"/>
      <c r="HT207" s="1071"/>
      <c r="HU207" s="1071"/>
      <c r="HV207" s="1071"/>
      <c r="HW207" s="1071"/>
      <c r="HX207" s="1099"/>
      <c r="HY207" s="1100"/>
      <c r="HZ207" s="1101"/>
      <c r="IA207" s="1101"/>
      <c r="IB207" s="1101"/>
      <c r="IC207" s="1101"/>
      <c r="ID207" s="1101"/>
      <c r="IE207" s="1102"/>
    </row>
    <row r="208" ht="24.0" customHeight="1" outlineLevel="1">
      <c r="A208" s="946"/>
      <c r="B208" s="947"/>
      <c r="C208" s="947"/>
      <c r="D208" s="947"/>
      <c r="E208" s="947"/>
      <c r="F208" s="947"/>
      <c r="G208" s="947"/>
      <c r="H208" s="947"/>
      <c r="I208" s="947"/>
      <c r="J208" s="947"/>
      <c r="K208" s="947"/>
      <c r="L208" s="947"/>
      <c r="M208" s="947"/>
      <c r="N208" s="947"/>
      <c r="O208" s="947"/>
      <c r="P208" s="947"/>
      <c r="Q208" s="947"/>
      <c r="R208" s="947"/>
      <c r="S208" s="947"/>
      <c r="T208" s="947"/>
      <c r="U208" s="948"/>
      <c r="V208" s="947"/>
      <c r="W208" s="949" t="s">
        <v>3445</v>
      </c>
      <c r="X208" s="950">
        <f>TRUNC((X210-X207)/2,0)</f>
        <v>26613355</v>
      </c>
      <c r="Y208" s="950"/>
      <c r="Z208" s="950"/>
      <c r="AA208" s="951"/>
      <c r="AB208" s="952"/>
      <c r="AC208" s="952"/>
      <c r="AD208" s="953"/>
      <c r="AE208" s="1023"/>
      <c r="AF208" s="1024"/>
      <c r="AG208" s="950"/>
      <c r="AH208" s="950"/>
      <c r="AI208" s="957"/>
      <c r="AJ208" s="957"/>
      <c r="AK208" s="958"/>
      <c r="AL208" s="1176" t="s">
        <v>3446</v>
      </c>
      <c r="AM208" s="1176" t="s">
        <v>3447</v>
      </c>
      <c r="AN208" s="1141" t="s">
        <v>3448</v>
      </c>
      <c r="AO208" s="1141"/>
      <c r="AP208" s="1160"/>
      <c r="AQ208" s="1160"/>
      <c r="AR208" s="1111"/>
      <c r="AS208" s="1159"/>
      <c r="AT208" s="1114"/>
      <c r="AU208" s="1159"/>
      <c r="AV208" s="1159"/>
      <c r="AW208" s="1114"/>
      <c r="AX208" s="1114"/>
      <c r="AY208" s="1114"/>
      <c r="AZ208" s="1114"/>
      <c r="BA208" s="1114"/>
      <c r="BB208" s="1114"/>
      <c r="BC208" s="1114"/>
      <c r="BD208" s="1114"/>
      <c r="BE208" s="1114"/>
      <c r="BF208" s="1114"/>
      <c r="BG208" s="1114"/>
      <c r="BH208" s="1114"/>
      <c r="BI208" s="1159"/>
      <c r="BJ208" s="1159"/>
      <c r="BK208" s="1114"/>
      <c r="BL208" s="1114"/>
      <c r="BM208" s="1114"/>
      <c r="BN208" s="1114"/>
      <c r="BO208" s="1114"/>
      <c r="BP208" s="1159"/>
      <c r="BQ208" s="1159"/>
      <c r="BR208" s="1114"/>
      <c r="BS208" s="1114"/>
      <c r="BT208" s="1114"/>
      <c r="BU208" s="1114"/>
      <c r="BV208" s="1114"/>
      <c r="BW208" s="1159"/>
      <c r="BX208" s="528"/>
      <c r="BY208" s="528"/>
      <c r="BZ208" s="520"/>
      <c r="CA208" s="520"/>
      <c r="CB208" s="520"/>
      <c r="CC208" s="520"/>
      <c r="CD208" s="520"/>
      <c r="CE208" s="520"/>
      <c r="CF208" s="520"/>
      <c r="CG208" s="520"/>
      <c r="CH208" s="1177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1177"/>
      <c r="CW208" s="520"/>
      <c r="CX208" s="520"/>
      <c r="CY208" s="520"/>
      <c r="CZ208" s="1177"/>
      <c r="DA208" s="520"/>
      <c r="DB208" s="528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8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8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1071"/>
      <c r="GU208" s="1071"/>
      <c r="GV208" s="1071"/>
      <c r="GW208" s="1071"/>
      <c r="GX208" s="1071"/>
      <c r="GY208" s="1071"/>
      <c r="GZ208" s="1071"/>
      <c r="HA208" s="1071"/>
      <c r="HB208" s="1071"/>
      <c r="HC208" s="1071"/>
      <c r="HD208" s="1071"/>
      <c r="HE208" s="1071"/>
      <c r="HF208" s="1071"/>
      <c r="HG208" s="1071"/>
      <c r="HH208" s="1071"/>
      <c r="HI208" s="1071"/>
      <c r="HJ208" s="1071"/>
      <c r="HK208" s="1071"/>
      <c r="HL208" s="1071"/>
      <c r="HM208" s="1071"/>
      <c r="HN208" s="1071"/>
      <c r="HO208" s="1071"/>
      <c r="HP208" s="1071"/>
      <c r="HQ208" s="1071"/>
      <c r="HR208" s="1071"/>
      <c r="HS208" s="1071"/>
      <c r="HT208" s="1071"/>
      <c r="HU208" s="1071"/>
      <c r="HV208" s="1071"/>
      <c r="HW208" s="1071"/>
      <c r="HX208" s="1072"/>
      <c r="HY208" s="1068"/>
      <c r="HZ208" s="981"/>
      <c r="IA208" s="981"/>
      <c r="IB208" s="981"/>
      <c r="IC208" s="981"/>
      <c r="ID208" s="981"/>
      <c r="IE208" s="1069"/>
    </row>
    <row r="209" ht="24.0" customHeight="1" outlineLevel="1">
      <c r="A209" s="946"/>
      <c r="B209" s="947"/>
      <c r="C209" s="947"/>
      <c r="D209" s="947"/>
      <c r="E209" s="947"/>
      <c r="F209" s="947"/>
      <c r="G209" s="947"/>
      <c r="H209" s="947"/>
      <c r="I209" s="947"/>
      <c r="J209" s="947"/>
      <c r="K209" s="947"/>
      <c r="L209" s="947"/>
      <c r="M209" s="947"/>
      <c r="N209" s="947"/>
      <c r="O209" s="947"/>
      <c r="P209" s="947"/>
      <c r="Q209" s="947"/>
      <c r="R209" s="947"/>
      <c r="S209" s="947"/>
      <c r="T209" s="947"/>
      <c r="U209" s="948"/>
      <c r="V209" s="947"/>
      <c r="W209" s="949" t="s">
        <v>3449</v>
      </c>
      <c r="X209" s="950">
        <f>TRUNC((X210-X207)/2,0)</f>
        <v>26613355</v>
      </c>
      <c r="Y209" s="950"/>
      <c r="Z209" s="950"/>
      <c r="AA209" s="951"/>
      <c r="AB209" s="952"/>
      <c r="AC209" s="952"/>
      <c r="AD209" s="953"/>
      <c r="AE209" s="1023"/>
      <c r="AF209" s="1024"/>
      <c r="AG209" s="950"/>
      <c r="AH209" s="950"/>
      <c r="AI209" s="957"/>
      <c r="AJ209" s="957"/>
      <c r="AK209" s="958"/>
      <c r="AL209" s="1178" t="s">
        <v>3450</v>
      </c>
      <c r="AM209" s="1178"/>
      <c r="AN209" s="1141" t="s">
        <v>3451</v>
      </c>
      <c r="AO209" s="1141"/>
      <c r="AP209" s="1160"/>
      <c r="AQ209" s="1160"/>
      <c r="AR209" s="1111"/>
      <c r="AS209" s="1159"/>
      <c r="AT209" s="1114"/>
      <c r="AU209" s="1159"/>
      <c r="AV209" s="1159"/>
      <c r="AW209" s="1114"/>
      <c r="AX209" s="1114"/>
      <c r="AY209" s="1114"/>
      <c r="AZ209" s="1114"/>
      <c r="BA209" s="1114"/>
      <c r="BB209" s="1114"/>
      <c r="BC209" s="1114"/>
      <c r="BD209" s="1114"/>
      <c r="BE209" s="1114"/>
      <c r="BF209" s="1114"/>
      <c r="BG209" s="1114"/>
      <c r="BH209" s="1114"/>
      <c r="BI209" s="1159"/>
      <c r="BJ209" s="1159"/>
      <c r="BK209" s="1114"/>
      <c r="BL209" s="1114"/>
      <c r="BM209" s="1114"/>
      <c r="BN209" s="1114"/>
      <c r="BO209" s="1114"/>
      <c r="BP209" s="1159"/>
      <c r="BQ209" s="1159"/>
      <c r="BR209" s="1114"/>
      <c r="BS209" s="1114"/>
      <c r="BT209" s="1114"/>
      <c r="BU209" s="1114"/>
      <c r="BV209" s="1114"/>
      <c r="BW209" s="1159"/>
      <c r="BX209" s="528"/>
      <c r="BY209" s="528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8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8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8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1071"/>
      <c r="GU209" s="1071"/>
      <c r="GV209" s="1071"/>
      <c r="GW209" s="1071"/>
      <c r="GX209" s="1071"/>
      <c r="GY209" s="1071"/>
      <c r="GZ209" s="1071"/>
      <c r="HA209" s="1071"/>
      <c r="HB209" s="1071"/>
      <c r="HC209" s="1071"/>
      <c r="HD209" s="1071"/>
      <c r="HE209" s="1071"/>
      <c r="HF209" s="1071"/>
      <c r="HG209" s="1071"/>
      <c r="HH209" s="1071"/>
      <c r="HI209" s="1071"/>
      <c r="HJ209" s="1071"/>
      <c r="HK209" s="1071"/>
      <c r="HL209" s="1071"/>
      <c r="HM209" s="1071"/>
      <c r="HN209" s="1071"/>
      <c r="HO209" s="1071"/>
      <c r="HP209" s="1071"/>
      <c r="HQ209" s="1071"/>
      <c r="HR209" s="1071"/>
      <c r="HS209" s="1071"/>
      <c r="HT209" s="1071"/>
      <c r="HU209" s="1071"/>
      <c r="HV209" s="1071"/>
      <c r="HW209" s="1071"/>
      <c r="HX209" s="1072"/>
      <c r="HY209" s="1068"/>
      <c r="HZ209" s="981"/>
      <c r="IA209" s="981"/>
      <c r="IB209" s="981"/>
      <c r="IC209" s="981"/>
      <c r="ID209" s="981"/>
      <c r="IE209" s="1069"/>
    </row>
    <row r="210" ht="24.0" customHeight="1" outlineLevel="1">
      <c r="A210" s="946"/>
      <c r="B210" s="947"/>
      <c r="C210" s="947"/>
      <c r="D210" s="947"/>
      <c r="E210" s="947"/>
      <c r="F210" s="947"/>
      <c r="G210" s="947"/>
      <c r="H210" s="947"/>
      <c r="I210" s="947"/>
      <c r="J210" s="947"/>
      <c r="K210" s="947"/>
      <c r="L210" s="947"/>
      <c r="M210" s="947"/>
      <c r="N210" s="947"/>
      <c r="O210" s="947"/>
      <c r="P210" s="947"/>
      <c r="Q210" s="947"/>
      <c r="R210" s="947"/>
      <c r="S210" s="947"/>
      <c r="T210" s="947"/>
      <c r="U210" s="948"/>
      <c r="V210" s="947"/>
      <c r="W210" s="955" t="s">
        <v>3452</v>
      </c>
      <c r="X210" s="956">
        <v>1.0998496E8</v>
      </c>
      <c r="Y210" s="956"/>
      <c r="Z210" s="956"/>
      <c r="AA210" s="951"/>
      <c r="AB210" s="952"/>
      <c r="AC210" s="952"/>
      <c r="AD210" s="953"/>
      <c r="AE210" s="1023"/>
      <c r="AF210" s="1024"/>
      <c r="AG210" s="950"/>
      <c r="AH210" s="950"/>
      <c r="AI210" s="957"/>
      <c r="AJ210" s="957"/>
      <c r="AK210" s="958"/>
      <c r="AL210" s="1179" t="s">
        <v>3453</v>
      </c>
      <c r="AM210" s="1179"/>
      <c r="AN210" s="1141" t="s">
        <v>3454</v>
      </c>
      <c r="AO210" s="1141"/>
      <c r="AP210" s="1160"/>
      <c r="AQ210" s="1160"/>
      <c r="AR210" s="1111"/>
      <c r="AS210" s="1159"/>
      <c r="AT210" s="1114"/>
      <c r="AU210" s="1159"/>
      <c r="AV210" s="1159"/>
      <c r="AW210" s="1114"/>
      <c r="AX210" s="1114"/>
      <c r="AY210" s="1114"/>
      <c r="AZ210" s="1114"/>
      <c r="BA210" s="1114"/>
      <c r="BB210" s="1114"/>
      <c r="BC210" s="1114"/>
      <c r="BD210" s="1114"/>
      <c r="BE210" s="1114"/>
      <c r="BF210" s="1114"/>
      <c r="BG210" s="1114"/>
      <c r="BH210" s="1114"/>
      <c r="BI210" s="1159"/>
      <c r="BJ210" s="1159"/>
      <c r="BK210" s="1114"/>
      <c r="BL210" s="1114"/>
      <c r="BM210" s="1114"/>
      <c r="BN210" s="1114"/>
      <c r="BO210" s="1114"/>
      <c r="BP210" s="1159"/>
      <c r="BQ210" s="1159"/>
      <c r="BR210" s="1114"/>
      <c r="BS210" s="1114"/>
      <c r="BT210" s="1114"/>
      <c r="BU210" s="1114"/>
      <c r="BV210" s="1114"/>
      <c r="BW210" s="1159"/>
      <c r="BX210" s="528"/>
      <c r="BY210" s="528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8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8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8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1071"/>
      <c r="GU210" s="1071"/>
      <c r="GV210" s="1071"/>
      <c r="GW210" s="1071"/>
      <c r="GX210" s="1071"/>
      <c r="GY210" s="1071"/>
      <c r="GZ210" s="1071"/>
      <c r="HA210" s="1071"/>
      <c r="HB210" s="1071"/>
      <c r="HC210" s="1071"/>
      <c r="HD210" s="1071"/>
      <c r="HE210" s="1071"/>
      <c r="HF210" s="1071"/>
      <c r="HG210" s="1071"/>
      <c r="HH210" s="1071"/>
      <c r="HI210" s="1071"/>
      <c r="HJ210" s="1071"/>
      <c r="HK210" s="1071"/>
      <c r="HL210" s="1071"/>
      <c r="HM210" s="1071"/>
      <c r="HN210" s="1071"/>
      <c r="HO210" s="1071"/>
      <c r="HP210" s="1071"/>
      <c r="HQ210" s="1071"/>
      <c r="HR210" s="1071"/>
      <c r="HS210" s="1071"/>
      <c r="HT210" s="1071"/>
      <c r="HU210" s="1071"/>
      <c r="HV210" s="1071"/>
      <c r="HW210" s="1071"/>
      <c r="HX210" s="1072"/>
      <c r="HY210" s="1068"/>
      <c r="HZ210" s="981"/>
      <c r="IA210" s="981"/>
      <c r="IB210" s="981"/>
      <c r="IC210" s="981"/>
      <c r="ID210" s="981"/>
      <c r="IE210" s="1069"/>
    </row>
    <row r="211" ht="24.0" customHeight="1" outlineLevel="1">
      <c r="A211" s="946"/>
      <c r="B211" s="947"/>
      <c r="C211" s="947"/>
      <c r="D211" s="947"/>
      <c r="E211" s="947"/>
      <c r="F211" s="947"/>
      <c r="G211" s="947"/>
      <c r="H211" s="947"/>
      <c r="I211" s="947"/>
      <c r="J211" s="947"/>
      <c r="K211" s="947"/>
      <c r="L211" s="947"/>
      <c r="M211" s="947"/>
      <c r="N211" s="947"/>
      <c r="O211" s="947"/>
      <c r="P211" s="947"/>
      <c r="Q211" s="947"/>
      <c r="R211" s="947"/>
      <c r="S211" s="947"/>
      <c r="T211" s="947"/>
      <c r="U211" s="948"/>
      <c r="V211" s="972"/>
      <c r="W211" s="955" t="s">
        <v>3455</v>
      </c>
      <c r="X211" s="956">
        <f>X210-AG207</f>
        <v>90904960</v>
      </c>
      <c r="Y211" s="956"/>
      <c r="Z211" s="956"/>
      <c r="AA211" s="990"/>
      <c r="AB211" s="1001" t="s">
        <v>240</v>
      </c>
      <c r="AC211" s="1001" t="s">
        <v>240</v>
      </c>
      <c r="AD211" s="1002" t="s">
        <v>240</v>
      </c>
      <c r="AE211" s="1124"/>
      <c r="AF211" s="1024" t="s">
        <v>3456</v>
      </c>
      <c r="AG211" s="950">
        <v>9500000.0</v>
      </c>
      <c r="AH211" s="950"/>
      <c r="AI211" s="957">
        <v>9500000.0</v>
      </c>
      <c r="AJ211" s="957">
        <f t="shared" ref="AJ211:AJ215" si="6">AG211-AI211</f>
        <v>0</v>
      </c>
      <c r="AK211" s="958"/>
      <c r="AL211" s="1171" t="s">
        <v>3457</v>
      </c>
      <c r="AM211" s="1171"/>
      <c r="AN211" s="1141" t="s">
        <v>3458</v>
      </c>
      <c r="AO211" s="1141"/>
      <c r="AP211" s="1160"/>
      <c r="AQ211" s="1160"/>
      <c r="AR211" s="1111"/>
      <c r="AS211" s="1159"/>
      <c r="AT211" s="1114"/>
      <c r="AU211" s="1159"/>
      <c r="AV211" s="1159"/>
      <c r="AW211" s="1114"/>
      <c r="AX211" s="1114"/>
      <c r="AY211" s="1114"/>
      <c r="AZ211" s="1114"/>
      <c r="BA211" s="1114"/>
      <c r="BB211" s="1114"/>
      <c r="BC211" s="1114"/>
      <c r="BD211" s="1114"/>
      <c r="BE211" s="1114"/>
      <c r="BF211" s="1114"/>
      <c r="BG211" s="1114"/>
      <c r="BH211" s="1114"/>
      <c r="BI211" s="1159"/>
      <c r="BJ211" s="1159"/>
      <c r="BK211" s="1114"/>
      <c r="BL211" s="1114"/>
      <c r="BM211" s="1114"/>
      <c r="BN211" s="1114"/>
      <c r="BO211" s="1114"/>
      <c r="BP211" s="1159"/>
      <c r="BQ211" s="1159"/>
      <c r="BR211" s="1114"/>
      <c r="BS211" s="1114"/>
      <c r="BT211" s="1114"/>
      <c r="BU211" s="1114"/>
      <c r="BV211" s="1114"/>
      <c r="BW211" s="1159"/>
      <c r="BX211" s="528"/>
      <c r="BY211" s="528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8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8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8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  <c r="GB211" s="520"/>
      <c r="GC211" s="520"/>
      <c r="GD211" s="520"/>
      <c r="GE211" s="520"/>
      <c r="GF211" s="520"/>
      <c r="GG211" s="520"/>
      <c r="GH211" s="520"/>
      <c r="GI211" s="520"/>
      <c r="GJ211" s="520"/>
      <c r="GK211" s="520"/>
      <c r="GL211" s="520"/>
      <c r="GM211" s="520"/>
      <c r="GN211" s="520"/>
      <c r="GO211" s="520"/>
      <c r="GP211" s="520"/>
      <c r="GQ211" s="520"/>
      <c r="GR211" s="520"/>
      <c r="GS211" s="520"/>
      <c r="GT211" s="1071"/>
      <c r="GU211" s="1071"/>
      <c r="GV211" s="1071"/>
      <c r="GW211" s="1071"/>
      <c r="GX211" s="1071"/>
      <c r="GY211" s="1071"/>
      <c r="GZ211" s="1071"/>
      <c r="HA211" s="1071"/>
      <c r="HB211" s="1071"/>
      <c r="HC211" s="1071"/>
      <c r="HD211" s="1071"/>
      <c r="HE211" s="1071"/>
      <c r="HF211" s="1071"/>
      <c r="HG211" s="1071"/>
      <c r="HH211" s="1071"/>
      <c r="HI211" s="1071"/>
      <c r="HJ211" s="1071"/>
      <c r="HK211" s="1071"/>
      <c r="HL211" s="1071"/>
      <c r="HM211" s="1071"/>
      <c r="HN211" s="1071"/>
      <c r="HO211" s="1071"/>
      <c r="HP211" s="1071"/>
      <c r="HQ211" s="1071"/>
      <c r="HR211" s="1071"/>
      <c r="HS211" s="1071"/>
      <c r="HT211" s="1071"/>
      <c r="HU211" s="1071"/>
      <c r="HV211" s="1071"/>
      <c r="HW211" s="1071"/>
      <c r="HX211" s="1072"/>
      <c r="HY211" s="1068"/>
      <c r="HZ211" s="981"/>
      <c r="IA211" s="981"/>
      <c r="IB211" s="981"/>
      <c r="IC211" s="981"/>
      <c r="ID211" s="981"/>
      <c r="IE211" s="1069"/>
    </row>
    <row r="212" ht="24.0" customHeight="1" outlineLevel="1">
      <c r="A212" s="946"/>
      <c r="B212" s="947"/>
      <c r="C212" s="947"/>
      <c r="D212" s="947"/>
      <c r="E212" s="947"/>
      <c r="F212" s="947"/>
      <c r="G212" s="947"/>
      <c r="H212" s="947"/>
      <c r="I212" s="947"/>
      <c r="J212" s="947"/>
      <c r="K212" s="947"/>
      <c r="L212" s="947"/>
      <c r="M212" s="947"/>
      <c r="N212" s="947"/>
      <c r="O212" s="947"/>
      <c r="P212" s="947"/>
      <c r="Q212" s="947"/>
      <c r="R212" s="947"/>
      <c r="S212" s="947"/>
      <c r="T212" s="947"/>
      <c r="U212" s="948"/>
      <c r="V212" s="980" t="s">
        <v>3459</v>
      </c>
      <c r="W212" s="949" t="s">
        <v>3460</v>
      </c>
      <c r="X212" s="956"/>
      <c r="Y212" s="956"/>
      <c r="Z212" s="956"/>
      <c r="AA212" s="990"/>
      <c r="AB212" s="1001" t="s">
        <v>240</v>
      </c>
      <c r="AC212" s="1001" t="s">
        <v>240</v>
      </c>
      <c r="AD212" s="1002" t="s">
        <v>240</v>
      </c>
      <c r="AE212" s="1124"/>
      <c r="AF212" s="1024" t="s">
        <v>3461</v>
      </c>
      <c r="AG212" s="950">
        <v>4000000.0</v>
      </c>
      <c r="AH212" s="950"/>
      <c r="AI212" s="957">
        <v>4000000.0</v>
      </c>
      <c r="AJ212" s="957">
        <f t="shared" si="6"/>
        <v>0</v>
      </c>
      <c r="AK212" s="958"/>
      <c r="AL212" s="1161" t="s">
        <v>3462</v>
      </c>
      <c r="AM212" s="1161"/>
      <c r="AN212" s="1141" t="s">
        <v>3463</v>
      </c>
      <c r="AO212" s="1141"/>
      <c r="AP212" s="1160"/>
      <c r="AQ212" s="1160"/>
      <c r="AR212" s="1111"/>
      <c r="AS212" s="1159"/>
      <c r="AT212" s="1114"/>
      <c r="AU212" s="1159"/>
      <c r="AV212" s="1159"/>
      <c r="AW212" s="1114"/>
      <c r="AX212" s="1114"/>
      <c r="AY212" s="1114"/>
      <c r="AZ212" s="1114"/>
      <c r="BA212" s="1114"/>
      <c r="BB212" s="1114"/>
      <c r="BC212" s="1114"/>
      <c r="BD212" s="1114"/>
      <c r="BE212" s="1114"/>
      <c r="BF212" s="1114"/>
      <c r="BG212" s="1114"/>
      <c r="BH212" s="1114"/>
      <c r="BI212" s="1159"/>
      <c r="BJ212" s="1159"/>
      <c r="BK212" s="1114"/>
      <c r="BL212" s="1114"/>
      <c r="BM212" s="1114"/>
      <c r="BN212" s="1114"/>
      <c r="BO212" s="1114"/>
      <c r="BP212" s="1159"/>
      <c r="BQ212" s="1159"/>
      <c r="BR212" s="1114"/>
      <c r="BS212" s="1114"/>
      <c r="BT212" s="1114"/>
      <c r="BU212" s="1114"/>
      <c r="BV212" s="1114"/>
      <c r="BW212" s="1159"/>
      <c r="BX212" s="528"/>
      <c r="BY212" s="528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8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8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8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  <c r="GB212" s="520"/>
      <c r="GC212" s="520"/>
      <c r="GD212" s="520"/>
      <c r="GE212" s="520"/>
      <c r="GF212" s="520"/>
      <c r="GG212" s="520"/>
      <c r="GH212" s="520"/>
      <c r="GI212" s="520"/>
      <c r="GJ212" s="520"/>
      <c r="GK212" s="520"/>
      <c r="GL212" s="520"/>
      <c r="GM212" s="520"/>
      <c r="GN212" s="520"/>
      <c r="GO212" s="520"/>
      <c r="GP212" s="520"/>
      <c r="GQ212" s="520"/>
      <c r="GR212" s="520"/>
      <c r="GS212" s="520"/>
      <c r="GT212" s="1071"/>
      <c r="GU212" s="1071"/>
      <c r="GV212" s="1071"/>
      <c r="GW212" s="1071"/>
      <c r="GX212" s="1071"/>
      <c r="GY212" s="1071"/>
      <c r="GZ212" s="1071"/>
      <c r="HA212" s="1071"/>
      <c r="HB212" s="1071"/>
      <c r="HC212" s="1071"/>
      <c r="HD212" s="1071"/>
      <c r="HE212" s="1071"/>
      <c r="HF212" s="1071"/>
      <c r="HG212" s="1071"/>
      <c r="HH212" s="1071"/>
      <c r="HI212" s="1071"/>
      <c r="HJ212" s="1071"/>
      <c r="HK212" s="1071"/>
      <c r="HL212" s="1071"/>
      <c r="HM212" s="1071"/>
      <c r="HN212" s="1071"/>
      <c r="HO212" s="1071"/>
      <c r="HP212" s="1071"/>
      <c r="HQ212" s="1071"/>
      <c r="HR212" s="1071"/>
      <c r="HS212" s="1071"/>
      <c r="HT212" s="1071"/>
      <c r="HU212" s="1071"/>
      <c r="HV212" s="1071"/>
      <c r="HW212" s="1071"/>
      <c r="HX212" s="1072"/>
      <c r="HY212" s="1068"/>
      <c r="HZ212" s="981"/>
      <c r="IA212" s="981"/>
      <c r="IB212" s="981"/>
      <c r="IC212" s="981"/>
      <c r="ID212" s="981"/>
      <c r="IE212" s="1069"/>
    </row>
    <row r="213" ht="24.0" customHeight="1" outlineLevel="1">
      <c r="A213" s="946"/>
      <c r="B213" s="947"/>
      <c r="C213" s="947"/>
      <c r="D213" s="947"/>
      <c r="E213" s="947"/>
      <c r="F213" s="947"/>
      <c r="G213" s="947"/>
      <c r="H213" s="947"/>
      <c r="I213" s="947"/>
      <c r="J213" s="947"/>
      <c r="K213" s="947"/>
      <c r="L213" s="947"/>
      <c r="M213" s="947"/>
      <c r="N213" s="947"/>
      <c r="O213" s="947"/>
      <c r="P213" s="947"/>
      <c r="Q213" s="947"/>
      <c r="R213" s="947"/>
      <c r="S213" s="947"/>
      <c r="T213" s="947"/>
      <c r="U213" s="948"/>
      <c r="V213" s="972"/>
      <c r="W213" s="949" t="s">
        <v>3464</v>
      </c>
      <c r="X213" s="956"/>
      <c r="Y213" s="956"/>
      <c r="Z213" s="956"/>
      <c r="AA213" s="990"/>
      <c r="AB213" s="1001" t="s">
        <v>240</v>
      </c>
      <c r="AC213" s="1001" t="s">
        <v>240</v>
      </c>
      <c r="AD213" s="1002" t="s">
        <v>240</v>
      </c>
      <c r="AE213" s="1124"/>
      <c r="AF213" s="1024" t="s">
        <v>3465</v>
      </c>
      <c r="AG213" s="950">
        <v>3400000.0</v>
      </c>
      <c r="AH213" s="950"/>
      <c r="AI213" s="957">
        <v>3400000.0</v>
      </c>
      <c r="AJ213" s="957">
        <f t="shared" si="6"/>
        <v>0</v>
      </c>
      <c r="AK213" s="958"/>
      <c r="AL213" s="1140" t="s">
        <v>3466</v>
      </c>
      <c r="AM213" s="1140"/>
      <c r="AN213" s="1141" t="s">
        <v>3467</v>
      </c>
      <c r="AO213" s="1141"/>
      <c r="AP213" s="1160"/>
      <c r="AQ213" s="1160"/>
      <c r="AR213" s="1111"/>
      <c r="AS213" s="1159"/>
      <c r="AT213" s="1114"/>
      <c r="AU213" s="1159"/>
      <c r="AV213" s="1159"/>
      <c r="AW213" s="1114"/>
      <c r="AX213" s="1114"/>
      <c r="AY213" s="1114"/>
      <c r="AZ213" s="1114"/>
      <c r="BA213" s="1114"/>
      <c r="BB213" s="1114"/>
      <c r="BC213" s="1114"/>
      <c r="BD213" s="1114"/>
      <c r="BE213" s="1114"/>
      <c r="BF213" s="1114"/>
      <c r="BG213" s="1114"/>
      <c r="BH213" s="1114"/>
      <c r="BI213" s="1159"/>
      <c r="BJ213" s="1159"/>
      <c r="BK213" s="1114"/>
      <c r="BL213" s="1114"/>
      <c r="BM213" s="1114"/>
      <c r="BN213" s="1114"/>
      <c r="BO213" s="1114"/>
      <c r="BP213" s="1159"/>
      <c r="BQ213" s="1159"/>
      <c r="BR213" s="1114"/>
      <c r="BS213" s="1114"/>
      <c r="BT213" s="1114"/>
      <c r="BU213" s="1114"/>
      <c r="BV213" s="1114"/>
      <c r="BW213" s="1159"/>
      <c r="BX213" s="528"/>
      <c r="BY213" s="528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8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8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8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1071"/>
      <c r="GU213" s="1071"/>
      <c r="GV213" s="1071"/>
      <c r="GW213" s="1071"/>
      <c r="GX213" s="1071"/>
      <c r="GY213" s="1071"/>
      <c r="GZ213" s="1071"/>
      <c r="HA213" s="1071"/>
      <c r="HB213" s="1071"/>
      <c r="HC213" s="1071"/>
      <c r="HD213" s="1071"/>
      <c r="HE213" s="1071"/>
      <c r="HF213" s="1071"/>
      <c r="HG213" s="1071"/>
      <c r="HH213" s="1071"/>
      <c r="HI213" s="1071"/>
      <c r="HJ213" s="1071"/>
      <c r="HK213" s="1071"/>
      <c r="HL213" s="1071"/>
      <c r="HM213" s="1071"/>
      <c r="HN213" s="1071"/>
      <c r="HO213" s="1071"/>
      <c r="HP213" s="1071"/>
      <c r="HQ213" s="1071"/>
      <c r="HR213" s="1071"/>
      <c r="HS213" s="1071"/>
      <c r="HT213" s="1071"/>
      <c r="HU213" s="1071"/>
      <c r="HV213" s="1071"/>
      <c r="HW213" s="1071"/>
      <c r="HX213" s="1072"/>
      <c r="HY213" s="1068"/>
      <c r="HZ213" s="981"/>
      <c r="IA213" s="981"/>
      <c r="IB213" s="981"/>
      <c r="IC213" s="981"/>
      <c r="ID213" s="981"/>
      <c r="IE213" s="1069"/>
    </row>
    <row r="214" ht="24.0" customHeight="1" outlineLevel="1">
      <c r="A214" s="1003"/>
      <c r="B214" s="1004"/>
      <c r="C214" s="1004"/>
      <c r="D214" s="1004"/>
      <c r="E214" s="1004"/>
      <c r="F214" s="1004"/>
      <c r="G214" s="1004"/>
      <c r="H214" s="1004"/>
      <c r="I214" s="1004"/>
      <c r="J214" s="1004"/>
      <c r="K214" s="1004"/>
      <c r="L214" s="1004"/>
      <c r="M214" s="1004"/>
      <c r="N214" s="1004"/>
      <c r="O214" s="1004"/>
      <c r="P214" s="1004"/>
      <c r="Q214" s="1004"/>
      <c r="R214" s="1004"/>
      <c r="S214" s="1004"/>
      <c r="T214" s="1004"/>
      <c r="U214" s="1005"/>
      <c r="V214" s="1005"/>
      <c r="W214" s="1006"/>
      <c r="X214" s="1007"/>
      <c r="Y214" s="1007"/>
      <c r="Z214" s="1007"/>
      <c r="AA214" s="1008"/>
      <c r="AB214" s="1009" t="s">
        <v>240</v>
      </c>
      <c r="AC214" s="1009" t="s">
        <v>240</v>
      </c>
      <c r="AD214" s="1010" t="s">
        <v>240</v>
      </c>
      <c r="AE214" s="1143"/>
      <c r="AF214" s="1040" t="s">
        <v>3468</v>
      </c>
      <c r="AG214" s="1012">
        <v>2180000.0</v>
      </c>
      <c r="AH214" s="1012"/>
      <c r="AI214" s="1013">
        <v>2180000.0</v>
      </c>
      <c r="AJ214" s="1013">
        <f t="shared" si="6"/>
        <v>0</v>
      </c>
      <c r="AK214" s="1014"/>
      <c r="AL214" s="994" t="s">
        <v>3469</v>
      </c>
      <c r="AM214" s="994"/>
      <c r="AN214" s="1141" t="s">
        <v>3470</v>
      </c>
      <c r="AO214" s="1141"/>
      <c r="AP214" s="1160"/>
      <c r="AQ214" s="1160"/>
      <c r="AR214" s="1111"/>
      <c r="AS214" s="1159"/>
      <c r="AT214" s="1114"/>
      <c r="AU214" s="1159"/>
      <c r="AV214" s="1159"/>
      <c r="AW214" s="1114"/>
      <c r="AX214" s="1114"/>
      <c r="AY214" s="1114"/>
      <c r="AZ214" s="1114"/>
      <c r="BA214" s="1114"/>
      <c r="BB214" s="1114"/>
      <c r="BC214" s="1114"/>
      <c r="BD214" s="1114"/>
      <c r="BE214" s="1114"/>
      <c r="BF214" s="1114"/>
      <c r="BG214" s="1114"/>
      <c r="BH214" s="1114"/>
      <c r="BI214" s="1159"/>
      <c r="BJ214" s="1159"/>
      <c r="BK214" s="1114"/>
      <c r="BL214" s="1114"/>
      <c r="BM214" s="1114"/>
      <c r="BN214" s="1114"/>
      <c r="BO214" s="1114"/>
      <c r="BP214" s="1159"/>
      <c r="BQ214" s="1159"/>
      <c r="BR214" s="1114"/>
      <c r="BS214" s="1114"/>
      <c r="BT214" s="1114"/>
      <c r="BU214" s="1114"/>
      <c r="BV214" s="1114"/>
      <c r="BW214" s="1159"/>
      <c r="BX214" s="528"/>
      <c r="BY214" s="528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8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8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8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1071"/>
      <c r="GU214" s="1071"/>
      <c r="GV214" s="1071"/>
      <c r="GW214" s="1071"/>
      <c r="GX214" s="1071"/>
      <c r="GY214" s="1071"/>
      <c r="GZ214" s="1071"/>
      <c r="HA214" s="1071"/>
      <c r="HB214" s="1071"/>
      <c r="HC214" s="1071"/>
      <c r="HD214" s="1071"/>
      <c r="HE214" s="1071"/>
      <c r="HF214" s="1071"/>
      <c r="HG214" s="1071"/>
      <c r="HH214" s="1071"/>
      <c r="HI214" s="1071"/>
      <c r="HJ214" s="1071"/>
      <c r="HK214" s="1071"/>
      <c r="HL214" s="1071"/>
      <c r="HM214" s="1071"/>
      <c r="HN214" s="1071"/>
      <c r="HO214" s="1071"/>
      <c r="HP214" s="1071"/>
      <c r="HQ214" s="1071"/>
      <c r="HR214" s="1071"/>
      <c r="HS214" s="1071"/>
      <c r="HT214" s="1071"/>
      <c r="HU214" s="1071"/>
      <c r="HV214" s="1071"/>
      <c r="HW214" s="1071"/>
      <c r="HX214" s="1094"/>
      <c r="HY214" s="1095"/>
      <c r="HZ214" s="1096"/>
      <c r="IA214" s="1096"/>
      <c r="IB214" s="1096"/>
      <c r="IC214" s="1096"/>
      <c r="ID214" s="1096"/>
      <c r="IE214" s="1097"/>
    </row>
    <row r="215" ht="24.0" customHeight="1">
      <c r="A215" s="916">
        <f>A227+1</f>
        <v>5</v>
      </c>
      <c r="B215" s="1145" t="s">
        <v>49</v>
      </c>
      <c r="C215" s="1162" t="s">
        <v>23</v>
      </c>
      <c r="D215" s="494" t="str">
        <f t="array" ref="D215">INDEX('코드분류표(보조)'!$G$5:$G$72,MATCH(E215,'코드분류표(보조)'!$F$5:$F$72,0))</f>
        <v>CB-212</v>
      </c>
      <c r="E215" s="494" t="s">
        <v>2600</v>
      </c>
      <c r="F215" s="494" t="s">
        <v>3431</v>
      </c>
      <c r="G215" s="919" t="s">
        <v>3471</v>
      </c>
      <c r="H215" s="494" t="s">
        <v>3472</v>
      </c>
      <c r="I215" s="920">
        <v>34998.3786</v>
      </c>
      <c r="J215" s="921">
        <f>I215/3.3058</f>
        <v>10586.96189</v>
      </c>
      <c r="K215" s="922" t="s">
        <v>3370</v>
      </c>
      <c r="L215" s="922" t="s">
        <v>3371</v>
      </c>
      <c r="M215" s="922" t="s">
        <v>3473</v>
      </c>
      <c r="N215" s="922" t="s">
        <v>3474</v>
      </c>
      <c r="O215" s="922" t="s">
        <v>3475</v>
      </c>
      <c r="P215" s="922" t="s">
        <v>3476</v>
      </c>
      <c r="Q215" s="922" t="s">
        <v>3477</v>
      </c>
      <c r="R215" s="493">
        <v>0.9</v>
      </c>
      <c r="S215" s="493">
        <v>0.9</v>
      </c>
      <c r="T215" s="493">
        <v>0.9</v>
      </c>
      <c r="U215" s="493"/>
      <c r="V215" s="493" t="s">
        <v>3478</v>
      </c>
      <c r="W215" s="925" t="s">
        <v>3479</v>
      </c>
      <c r="X215" s="926">
        <f>ROUND(X218*50%,0)-1</f>
        <v>66712080</v>
      </c>
      <c r="Y215" s="1164" t="s">
        <v>3378</v>
      </c>
      <c r="Z215" s="926"/>
      <c r="AA215" s="927"/>
      <c r="AB215" s="928"/>
      <c r="AC215" s="928"/>
      <c r="AD215" s="929"/>
      <c r="AE215" s="1018"/>
      <c r="AF215" s="1019" t="s">
        <v>3480</v>
      </c>
      <c r="AG215" s="932">
        <f>SUM(AG223:AG226)</f>
        <v>35110000</v>
      </c>
      <c r="AH215" s="932"/>
      <c r="AI215" s="932">
        <f>SUM(AI223:AI226)</f>
        <v>35110000</v>
      </c>
      <c r="AJ215" s="932">
        <f t="shared" si="6"/>
        <v>0</v>
      </c>
      <c r="AK215" s="1165"/>
      <c r="AL215" s="1098" t="s">
        <v>3481</v>
      </c>
      <c r="AM215" s="1098" t="s">
        <v>3482</v>
      </c>
      <c r="AN215" s="936"/>
      <c r="AO215" s="936"/>
      <c r="AP215" s="1031"/>
      <c r="AQ215" s="985"/>
      <c r="AR215" s="1065"/>
      <c r="AS215" s="1067"/>
      <c r="AT215" s="1066"/>
      <c r="AU215" s="1067"/>
      <c r="AV215" s="1067"/>
      <c r="AW215" s="1066"/>
      <c r="AX215" s="1066"/>
      <c r="AY215" s="1066"/>
      <c r="AZ215" s="1066"/>
      <c r="BA215" s="1066"/>
      <c r="BB215" s="1066"/>
      <c r="BC215" s="1066"/>
      <c r="BD215" s="1066"/>
      <c r="BE215" s="1066"/>
      <c r="BF215" s="1066"/>
      <c r="BG215" s="1066"/>
      <c r="BH215" s="1066"/>
      <c r="BI215" s="1067"/>
      <c r="BJ215" s="1067"/>
      <c r="BK215" s="1066"/>
      <c r="BL215" s="1066"/>
      <c r="BM215" s="1066"/>
      <c r="BN215" s="1066"/>
      <c r="BO215" s="1066"/>
      <c r="BP215" s="1067"/>
      <c r="BQ215" s="1067"/>
      <c r="BR215" s="1066"/>
      <c r="BS215" s="1066"/>
      <c r="BT215" s="1066"/>
      <c r="BU215" s="1066"/>
      <c r="BV215" s="1066"/>
      <c r="BW215" s="1067"/>
      <c r="BX215" s="528"/>
      <c r="BY215" s="528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8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8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8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1071"/>
      <c r="GU215" s="1071"/>
      <c r="GV215" s="1071"/>
      <c r="GW215" s="1071"/>
      <c r="GX215" s="1071"/>
      <c r="GY215" s="1071"/>
      <c r="GZ215" s="1071"/>
      <c r="HA215" s="1071"/>
      <c r="HB215" s="1071"/>
      <c r="HC215" s="1071"/>
      <c r="HD215" s="1071"/>
      <c r="HE215" s="1071"/>
      <c r="HF215" s="1071"/>
      <c r="HG215" s="1071"/>
      <c r="HH215" s="1071"/>
      <c r="HI215" s="1071"/>
      <c r="HJ215" s="1071"/>
      <c r="HK215" s="1071"/>
      <c r="HL215" s="1071"/>
      <c r="HM215" s="1071"/>
      <c r="HN215" s="1071"/>
      <c r="HO215" s="1071"/>
      <c r="HP215" s="1071"/>
      <c r="HQ215" s="1071"/>
      <c r="HR215" s="1071"/>
      <c r="HS215" s="1071"/>
      <c r="HT215" s="1071"/>
      <c r="HU215" s="1071"/>
      <c r="HV215" s="1071"/>
      <c r="HW215" s="1071"/>
      <c r="HX215" s="1099"/>
      <c r="HY215" s="1100"/>
      <c r="HZ215" s="1101"/>
      <c r="IA215" s="1101"/>
      <c r="IB215" s="1101"/>
      <c r="IC215" s="1101"/>
      <c r="ID215" s="1101"/>
      <c r="IE215" s="1102"/>
    </row>
    <row r="216" ht="24.0" customHeight="1" outlineLevel="1">
      <c r="A216" s="946"/>
      <c r="B216" s="947"/>
      <c r="C216" s="947"/>
      <c r="D216" s="947"/>
      <c r="E216" s="947"/>
      <c r="F216" s="947"/>
      <c r="G216" s="947"/>
      <c r="H216" s="947"/>
      <c r="I216" s="947"/>
      <c r="J216" s="947"/>
      <c r="K216" s="947"/>
      <c r="L216" s="947"/>
      <c r="M216" s="947"/>
      <c r="N216" s="947"/>
      <c r="O216" s="947"/>
      <c r="P216" s="947"/>
      <c r="Q216" s="947"/>
      <c r="R216" s="947"/>
      <c r="S216" s="947"/>
      <c r="T216" s="947"/>
      <c r="U216" s="1166"/>
      <c r="V216" s="947"/>
      <c r="W216" s="949" t="s">
        <v>3483</v>
      </c>
      <c r="X216" s="950">
        <f>ROUND(X218*25%,0)</f>
        <v>33356040</v>
      </c>
      <c r="Y216" s="950"/>
      <c r="Z216" s="950"/>
      <c r="AA216" s="951"/>
      <c r="AB216" s="952"/>
      <c r="AC216" s="952"/>
      <c r="AD216" s="953"/>
      <c r="AE216" s="1023"/>
      <c r="AF216" s="1045"/>
      <c r="AG216" s="956"/>
      <c r="AH216" s="956"/>
      <c r="AI216" s="956"/>
      <c r="AJ216" s="956"/>
      <c r="AK216" s="1167"/>
      <c r="AL216" s="1103" t="s">
        <v>3484</v>
      </c>
      <c r="AM216" s="1103" t="s">
        <v>3485</v>
      </c>
      <c r="AN216" s="712"/>
      <c r="AO216" s="712"/>
      <c r="AP216" s="712"/>
      <c r="AQ216" s="712"/>
      <c r="AR216" s="1065"/>
      <c r="AS216" s="1067"/>
      <c r="AT216" s="1066"/>
      <c r="AU216" s="1067"/>
      <c r="AV216" s="1067"/>
      <c r="AW216" s="1066"/>
      <c r="AX216" s="1066"/>
      <c r="AY216" s="1066"/>
      <c r="AZ216" s="1066"/>
      <c r="BA216" s="1066"/>
      <c r="BB216" s="1066"/>
      <c r="BC216" s="1066"/>
      <c r="BD216" s="1066"/>
      <c r="BE216" s="1066"/>
      <c r="BF216" s="1066"/>
      <c r="BG216" s="1066"/>
      <c r="BH216" s="1066"/>
      <c r="BI216" s="1067"/>
      <c r="BJ216" s="1067"/>
      <c r="BK216" s="1066"/>
      <c r="BL216" s="1066"/>
      <c r="BM216" s="1066"/>
      <c r="BN216" s="1066"/>
      <c r="BO216" s="1066"/>
      <c r="BP216" s="1067"/>
      <c r="BQ216" s="1067"/>
      <c r="BR216" s="1066"/>
      <c r="BS216" s="1066"/>
      <c r="BT216" s="1066"/>
      <c r="BU216" s="1066"/>
      <c r="BV216" s="1066"/>
      <c r="BW216" s="1067"/>
      <c r="BX216" s="528"/>
      <c r="BY216" s="528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8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8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8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1071"/>
      <c r="GU216" s="1071"/>
      <c r="GV216" s="1071"/>
      <c r="GW216" s="1071"/>
      <c r="GX216" s="1071"/>
      <c r="GY216" s="1071"/>
      <c r="GZ216" s="1071"/>
      <c r="HA216" s="1071"/>
      <c r="HB216" s="1071"/>
      <c r="HC216" s="1071"/>
      <c r="HD216" s="1071"/>
      <c r="HE216" s="1071"/>
      <c r="HF216" s="1071"/>
      <c r="HG216" s="1071"/>
      <c r="HH216" s="1071"/>
      <c r="HI216" s="1071"/>
      <c r="HJ216" s="1071"/>
      <c r="HK216" s="1071"/>
      <c r="HL216" s="1071"/>
      <c r="HM216" s="1071"/>
      <c r="HN216" s="1071"/>
      <c r="HO216" s="1071"/>
      <c r="HP216" s="1071"/>
      <c r="HQ216" s="1071"/>
      <c r="HR216" s="1071"/>
      <c r="HS216" s="1071"/>
      <c r="HT216" s="1071"/>
      <c r="HU216" s="1071"/>
      <c r="HV216" s="1071"/>
      <c r="HW216" s="1071"/>
      <c r="HX216" s="1072"/>
      <c r="HY216" s="1068"/>
      <c r="HZ216" s="981"/>
      <c r="IA216" s="981"/>
      <c r="IB216" s="981"/>
      <c r="IC216" s="981"/>
      <c r="ID216" s="981"/>
      <c r="IE216" s="1069"/>
    </row>
    <row r="217" ht="24.0" customHeight="1" outlineLevel="1">
      <c r="A217" s="946"/>
      <c r="B217" s="947"/>
      <c r="C217" s="947"/>
      <c r="D217" s="947"/>
      <c r="E217" s="947"/>
      <c r="F217" s="947"/>
      <c r="G217" s="947"/>
      <c r="H217" s="947"/>
      <c r="I217" s="947"/>
      <c r="J217" s="947"/>
      <c r="K217" s="947"/>
      <c r="L217" s="947"/>
      <c r="M217" s="947"/>
      <c r="N217" s="947"/>
      <c r="O217" s="947"/>
      <c r="P217" s="947"/>
      <c r="Q217" s="947"/>
      <c r="R217" s="947"/>
      <c r="S217" s="947"/>
      <c r="T217" s="947"/>
      <c r="U217" s="1166"/>
      <c r="V217" s="947"/>
      <c r="W217" s="949" t="s">
        <v>3486</v>
      </c>
      <c r="X217" s="950">
        <f>ROUND(X218*25%,0)+1</f>
        <v>33356041</v>
      </c>
      <c r="Y217" s="950"/>
      <c r="Z217" s="950"/>
      <c r="AA217" s="951"/>
      <c r="AB217" s="952"/>
      <c r="AC217" s="952"/>
      <c r="AD217" s="953"/>
      <c r="AE217" s="1023"/>
      <c r="AF217" s="1046"/>
      <c r="AG217" s="981"/>
      <c r="AH217" s="981"/>
      <c r="AI217" s="957"/>
      <c r="AJ217" s="957"/>
      <c r="AK217" s="1167"/>
      <c r="AL217" s="935" t="s">
        <v>3487</v>
      </c>
      <c r="AM217" s="935" t="s">
        <v>3488</v>
      </c>
      <c r="AN217" s="1063" t="s">
        <v>3489</v>
      </c>
      <c r="AO217" s="1063"/>
      <c r="AP217" s="1031"/>
      <c r="AQ217" s="985"/>
      <c r="AR217" s="1065"/>
      <c r="AS217" s="1067"/>
      <c r="AT217" s="1114"/>
      <c r="AU217" s="1112"/>
      <c r="AV217" s="1112"/>
      <c r="AW217" s="1113"/>
      <c r="AX217" s="1113"/>
      <c r="AY217" s="1113"/>
      <c r="AZ217" s="1113"/>
      <c r="BA217" s="1066"/>
      <c r="BB217" s="1066"/>
      <c r="BC217" s="1066"/>
      <c r="BD217" s="1066"/>
      <c r="BE217" s="1066"/>
      <c r="BF217" s="1066"/>
      <c r="BG217" s="1066"/>
      <c r="BH217" s="1066"/>
      <c r="BI217" s="1067"/>
      <c r="BJ217" s="1067"/>
      <c r="BK217" s="1066"/>
      <c r="BL217" s="1066"/>
      <c r="BM217" s="1066"/>
      <c r="BN217" s="1066"/>
      <c r="BO217" s="1066"/>
      <c r="BP217" s="1067"/>
      <c r="BQ217" s="1067"/>
      <c r="BR217" s="1066"/>
      <c r="BS217" s="1066"/>
      <c r="BT217" s="1066"/>
      <c r="BU217" s="1066"/>
      <c r="BV217" s="1066"/>
      <c r="BW217" s="1067"/>
      <c r="BX217" s="528"/>
      <c r="BY217" s="528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8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8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8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1071"/>
      <c r="GU217" s="1071"/>
      <c r="GV217" s="1071"/>
      <c r="GW217" s="1071"/>
      <c r="GX217" s="1071"/>
      <c r="GY217" s="1071"/>
      <c r="GZ217" s="1071"/>
      <c r="HA217" s="1071"/>
      <c r="HB217" s="1071"/>
      <c r="HC217" s="1071"/>
      <c r="HD217" s="1071"/>
      <c r="HE217" s="1071"/>
      <c r="HF217" s="1071"/>
      <c r="HG217" s="1071"/>
      <c r="HH217" s="1071"/>
      <c r="HI217" s="1071"/>
      <c r="HJ217" s="1071"/>
      <c r="HK217" s="1071"/>
      <c r="HL217" s="1071"/>
      <c r="HM217" s="1071"/>
      <c r="HN217" s="1071"/>
      <c r="HO217" s="1071"/>
      <c r="HP217" s="1071"/>
      <c r="HQ217" s="1071"/>
      <c r="HR217" s="1071"/>
      <c r="HS217" s="1071"/>
      <c r="HT217" s="1071"/>
      <c r="HU217" s="1071"/>
      <c r="HV217" s="1071"/>
      <c r="HW217" s="1071"/>
      <c r="HX217" s="1072"/>
      <c r="HY217" s="1068"/>
      <c r="HZ217" s="981"/>
      <c r="IA217" s="981"/>
      <c r="IB217" s="981"/>
      <c r="IC217" s="981"/>
      <c r="ID217" s="981"/>
      <c r="IE217" s="1069"/>
    </row>
    <row r="218" ht="24.0" customHeight="1" outlineLevel="1">
      <c r="A218" s="946"/>
      <c r="B218" s="947"/>
      <c r="C218" s="947"/>
      <c r="D218" s="947"/>
      <c r="E218" s="947"/>
      <c r="F218" s="947"/>
      <c r="G218" s="947"/>
      <c r="H218" s="947"/>
      <c r="I218" s="947"/>
      <c r="J218" s="947"/>
      <c r="K218" s="947"/>
      <c r="L218" s="947"/>
      <c r="M218" s="947"/>
      <c r="N218" s="947"/>
      <c r="O218" s="947"/>
      <c r="P218" s="947"/>
      <c r="Q218" s="947"/>
      <c r="R218" s="947"/>
      <c r="S218" s="947"/>
      <c r="T218" s="947"/>
      <c r="U218" s="1166"/>
      <c r="V218" s="947"/>
      <c r="W218" s="955" t="s">
        <v>3490</v>
      </c>
      <c r="X218" s="1180">
        <v>1.33424161E8</v>
      </c>
      <c r="Y218" s="950"/>
      <c r="Z218" s="950"/>
      <c r="AA218" s="951"/>
      <c r="AB218" s="952"/>
      <c r="AC218" s="952"/>
      <c r="AD218" s="953"/>
      <c r="AE218" s="1023"/>
      <c r="AF218" s="1046"/>
      <c r="AG218" s="981"/>
      <c r="AH218" s="981"/>
      <c r="AI218" s="957"/>
      <c r="AJ218" s="957"/>
      <c r="AK218" s="1167"/>
      <c r="AL218" s="959" t="s">
        <v>3491</v>
      </c>
      <c r="AM218" s="959" t="s">
        <v>3492</v>
      </c>
      <c r="AN218" s="712"/>
      <c r="AO218" s="712"/>
      <c r="AP218" s="712"/>
      <c r="AQ218" s="712"/>
      <c r="AR218" s="1065"/>
      <c r="AS218" s="1067"/>
      <c r="AT218" s="1114"/>
      <c r="AU218" s="1112"/>
      <c r="AV218" s="1112"/>
      <c r="AW218" s="1113"/>
      <c r="AX218" s="1113"/>
      <c r="AY218" s="1113"/>
      <c r="AZ218" s="1113"/>
      <c r="BA218" s="1066"/>
      <c r="BB218" s="1066"/>
      <c r="BC218" s="1066"/>
      <c r="BD218" s="1066"/>
      <c r="BE218" s="1066"/>
      <c r="BF218" s="1066"/>
      <c r="BG218" s="1066"/>
      <c r="BH218" s="1066"/>
      <c r="BI218" s="1067"/>
      <c r="BJ218" s="1067"/>
      <c r="BK218" s="1066"/>
      <c r="BL218" s="1066"/>
      <c r="BM218" s="1066"/>
      <c r="BN218" s="1066"/>
      <c r="BO218" s="1066"/>
      <c r="BP218" s="1067"/>
      <c r="BQ218" s="1067"/>
      <c r="BR218" s="1066"/>
      <c r="BS218" s="1066"/>
      <c r="BT218" s="1066"/>
      <c r="BU218" s="1066"/>
      <c r="BV218" s="1066"/>
      <c r="BW218" s="1067"/>
      <c r="BX218" s="528"/>
      <c r="BY218" s="528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8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8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8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1071"/>
      <c r="GU218" s="1071"/>
      <c r="GV218" s="1071"/>
      <c r="GW218" s="1071"/>
      <c r="GX218" s="1071"/>
      <c r="GY218" s="1071"/>
      <c r="GZ218" s="1071"/>
      <c r="HA218" s="1071"/>
      <c r="HB218" s="1071"/>
      <c r="HC218" s="1071"/>
      <c r="HD218" s="1071"/>
      <c r="HE218" s="1071"/>
      <c r="HF218" s="1071"/>
      <c r="HG218" s="1071"/>
      <c r="HH218" s="1071"/>
      <c r="HI218" s="1071"/>
      <c r="HJ218" s="1071"/>
      <c r="HK218" s="1071"/>
      <c r="HL218" s="1071"/>
      <c r="HM218" s="1071"/>
      <c r="HN218" s="1071"/>
      <c r="HO218" s="1071"/>
      <c r="HP218" s="1071"/>
      <c r="HQ218" s="1071"/>
      <c r="HR218" s="1071"/>
      <c r="HS218" s="1071"/>
      <c r="HT218" s="1071"/>
      <c r="HU218" s="1071"/>
      <c r="HV218" s="1071"/>
      <c r="HW218" s="1071"/>
      <c r="HX218" s="1072"/>
      <c r="HY218" s="1068"/>
      <c r="HZ218" s="981"/>
      <c r="IA218" s="981"/>
      <c r="IB218" s="981"/>
      <c r="IC218" s="981"/>
      <c r="ID218" s="981"/>
      <c r="IE218" s="1069"/>
    </row>
    <row r="219" ht="24.0" customHeight="1" outlineLevel="1">
      <c r="A219" s="946"/>
      <c r="B219" s="947"/>
      <c r="C219" s="947"/>
      <c r="D219" s="947"/>
      <c r="E219" s="947"/>
      <c r="F219" s="947"/>
      <c r="G219" s="947"/>
      <c r="H219" s="947"/>
      <c r="I219" s="947"/>
      <c r="J219" s="947"/>
      <c r="K219" s="947"/>
      <c r="L219" s="947"/>
      <c r="M219" s="947"/>
      <c r="N219" s="947"/>
      <c r="O219" s="947"/>
      <c r="P219" s="947"/>
      <c r="Q219" s="947"/>
      <c r="R219" s="947"/>
      <c r="S219" s="947"/>
      <c r="T219" s="947"/>
      <c r="U219" s="1168"/>
      <c r="V219" s="972"/>
      <c r="W219" s="955" t="s">
        <v>3493</v>
      </c>
      <c r="X219" s="956">
        <f>X218-AG215</f>
        <v>98314161</v>
      </c>
      <c r="Y219" s="956"/>
      <c r="Z219" s="956"/>
      <c r="AA219" s="951"/>
      <c r="AB219" s="952"/>
      <c r="AC219" s="952"/>
      <c r="AD219" s="953"/>
      <c r="AE219" s="1023"/>
      <c r="AF219" s="1046"/>
      <c r="AG219" s="981"/>
      <c r="AH219" s="981"/>
      <c r="AI219" s="957"/>
      <c r="AJ219" s="957"/>
      <c r="AK219" s="1169"/>
      <c r="AL219" s="1030" t="s">
        <v>3494</v>
      </c>
      <c r="AM219" s="1030" t="s">
        <v>3495</v>
      </c>
      <c r="AN219" s="1110" t="s">
        <v>3496</v>
      </c>
      <c r="AO219" s="1110"/>
      <c r="AP219" s="937" t="s">
        <v>3497</v>
      </c>
      <c r="AQ219" s="985" t="s">
        <v>3498</v>
      </c>
      <c r="AR219" s="1065"/>
      <c r="AS219" s="1159"/>
      <c r="AT219" s="1114"/>
      <c r="AU219" s="1159"/>
      <c r="AV219" s="1159"/>
      <c r="AW219" s="1114"/>
      <c r="AX219" s="1114"/>
      <c r="AY219" s="1114"/>
      <c r="AZ219" s="1114"/>
      <c r="BA219" s="1066"/>
      <c r="BB219" s="1066"/>
      <c r="BC219" s="1066"/>
      <c r="BD219" s="1066"/>
      <c r="BE219" s="1066"/>
      <c r="BF219" s="1067"/>
      <c r="BG219" s="1067"/>
      <c r="BH219" s="1181"/>
      <c r="BI219" s="1067"/>
      <c r="BJ219" s="1067"/>
      <c r="BK219" s="1181"/>
      <c r="BL219" s="1181"/>
      <c r="BM219" s="1181"/>
      <c r="BN219" s="1181"/>
      <c r="BO219" s="1181"/>
      <c r="BP219" s="1067"/>
      <c r="BQ219" s="1067"/>
      <c r="BR219" s="1181"/>
      <c r="BS219" s="1181"/>
      <c r="BT219" s="1181"/>
      <c r="BU219" s="1181"/>
      <c r="BV219" s="1181"/>
      <c r="BW219" s="1067"/>
      <c r="BX219" s="528"/>
      <c r="BY219" s="528"/>
      <c r="BZ219" s="520"/>
      <c r="CA219" s="1073"/>
      <c r="CB219" s="1073"/>
      <c r="CC219" s="1073"/>
      <c r="CD219" s="1077"/>
      <c r="CE219" s="1077"/>
      <c r="CF219" s="520"/>
      <c r="CG219" s="520"/>
      <c r="CH219" s="1077"/>
      <c r="CI219" s="1077"/>
      <c r="CJ219" s="1077"/>
      <c r="CK219" s="1077"/>
      <c r="CL219" s="1077"/>
      <c r="CM219" s="520"/>
      <c r="CN219" s="520"/>
      <c r="CO219" s="520"/>
      <c r="CP219" s="520"/>
      <c r="CQ219" s="520"/>
      <c r="CR219" s="1077"/>
      <c r="CS219" s="1077"/>
      <c r="CT219" s="520"/>
      <c r="CU219" s="520"/>
      <c r="CV219" s="1077"/>
      <c r="CW219" s="1077"/>
      <c r="CX219" s="1077"/>
      <c r="CY219" s="1077"/>
      <c r="CZ219" s="1077"/>
      <c r="DA219" s="520"/>
      <c r="DB219" s="528"/>
      <c r="DC219" s="520"/>
      <c r="DD219" s="520"/>
      <c r="DE219" s="1077"/>
      <c r="DF219" s="1077"/>
      <c r="DG219" s="1077"/>
      <c r="DH219" s="1077"/>
      <c r="DI219" s="520"/>
      <c r="DJ219" s="520"/>
      <c r="DK219" s="1077"/>
      <c r="DL219" s="1077"/>
      <c r="DM219" s="1077"/>
      <c r="DN219" s="520"/>
      <c r="DO219" s="520"/>
      <c r="DP219" s="520"/>
      <c r="DQ219" s="520"/>
      <c r="DR219" s="1077"/>
      <c r="DS219" s="1077"/>
      <c r="DT219" s="1077"/>
      <c r="DU219" s="520"/>
      <c r="DV219" s="520"/>
      <c r="DW219" s="520"/>
      <c r="DX219" s="520"/>
      <c r="DY219" s="520"/>
      <c r="DZ219" s="520"/>
      <c r="EA219" s="1077"/>
      <c r="EB219" s="520"/>
      <c r="EC219" s="520"/>
      <c r="ED219" s="520"/>
      <c r="EE219" s="520"/>
      <c r="EF219" s="1077"/>
      <c r="EG219" s="1077"/>
      <c r="EH219" s="528"/>
      <c r="EI219" s="1077"/>
      <c r="EJ219" s="1073"/>
      <c r="EK219" s="520"/>
      <c r="EL219" s="520"/>
      <c r="EM219" s="520"/>
      <c r="EN219" s="1073"/>
      <c r="EO219" s="1077"/>
      <c r="EP219" s="1077"/>
      <c r="EQ219" s="520"/>
      <c r="ER219" s="1077"/>
      <c r="ES219" s="520"/>
      <c r="ET219" s="520"/>
      <c r="EU219" s="1077"/>
      <c r="EV219" s="1077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8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1071"/>
      <c r="GU219" s="1071"/>
      <c r="GV219" s="1071"/>
      <c r="GW219" s="1071"/>
      <c r="GX219" s="1071"/>
      <c r="GY219" s="1071"/>
      <c r="GZ219" s="1071"/>
      <c r="HA219" s="1071"/>
      <c r="HB219" s="1071"/>
      <c r="HC219" s="1071"/>
      <c r="HD219" s="1071"/>
      <c r="HE219" s="1071"/>
      <c r="HF219" s="1071"/>
      <c r="HG219" s="1071"/>
      <c r="HH219" s="1071"/>
      <c r="HI219" s="1071"/>
      <c r="HJ219" s="1071"/>
      <c r="HK219" s="1071"/>
      <c r="HL219" s="1071"/>
      <c r="HM219" s="1071"/>
      <c r="HN219" s="1071"/>
      <c r="HO219" s="1071"/>
      <c r="HP219" s="1071"/>
      <c r="HQ219" s="1071"/>
      <c r="HR219" s="1071"/>
      <c r="HS219" s="1071"/>
      <c r="HT219" s="1071"/>
      <c r="HU219" s="1071"/>
      <c r="HV219" s="1071"/>
      <c r="HW219" s="1071"/>
      <c r="HX219" s="1072"/>
      <c r="HY219" s="1068"/>
      <c r="HZ219" s="981"/>
      <c r="IA219" s="981"/>
      <c r="IB219" s="981"/>
      <c r="IC219" s="981"/>
      <c r="ID219" s="981"/>
      <c r="IE219" s="1069"/>
    </row>
    <row r="220" ht="24.0" customHeight="1" outlineLevel="1">
      <c r="A220" s="946"/>
      <c r="B220" s="947"/>
      <c r="C220" s="947"/>
      <c r="D220" s="947"/>
      <c r="E220" s="947"/>
      <c r="F220" s="947"/>
      <c r="G220" s="947"/>
      <c r="H220" s="947"/>
      <c r="I220" s="947"/>
      <c r="J220" s="947"/>
      <c r="K220" s="947"/>
      <c r="L220" s="947"/>
      <c r="M220" s="947"/>
      <c r="N220" s="947"/>
      <c r="O220" s="947"/>
      <c r="P220" s="947"/>
      <c r="Q220" s="947"/>
      <c r="R220" s="947"/>
      <c r="S220" s="947"/>
      <c r="T220" s="947"/>
      <c r="U220" s="980"/>
      <c r="V220" s="980" t="s">
        <v>3499</v>
      </c>
      <c r="W220" s="949" t="s">
        <v>3500</v>
      </c>
      <c r="X220" s="956"/>
      <c r="Y220" s="956"/>
      <c r="Z220" s="956"/>
      <c r="AA220" s="951"/>
      <c r="AB220" s="952"/>
      <c r="AC220" s="952"/>
      <c r="AD220" s="953"/>
      <c r="AE220" s="1023"/>
      <c r="AF220" s="1046"/>
      <c r="AG220" s="981"/>
      <c r="AH220" s="981"/>
      <c r="AI220" s="957"/>
      <c r="AJ220" s="957"/>
      <c r="AK220" s="1182"/>
      <c r="AL220" s="1032" t="s">
        <v>3501</v>
      </c>
      <c r="AM220" s="1032" t="s">
        <v>3502</v>
      </c>
      <c r="AN220" s="712"/>
      <c r="AO220" s="712"/>
      <c r="AP220" s="712"/>
      <c r="AQ220" s="712"/>
      <c r="AR220" s="1065"/>
      <c r="AS220" s="1159"/>
      <c r="AT220" s="1114"/>
      <c r="AU220" s="1159"/>
      <c r="AV220" s="1159"/>
      <c r="AW220" s="1114"/>
      <c r="AX220" s="1114"/>
      <c r="AY220" s="1114"/>
      <c r="AZ220" s="1114"/>
      <c r="BA220" s="1066"/>
      <c r="BB220" s="1066"/>
      <c r="BC220" s="1066"/>
      <c r="BD220" s="1066"/>
      <c r="BE220" s="1066"/>
      <c r="BF220" s="1067"/>
      <c r="BG220" s="1067"/>
      <c r="BH220" s="1183"/>
      <c r="BI220" s="1067"/>
      <c r="BJ220" s="1067"/>
      <c r="BK220" s="1183"/>
      <c r="BL220" s="1183"/>
      <c r="BM220" s="1183"/>
      <c r="BN220" s="1183"/>
      <c r="BO220" s="1183"/>
      <c r="BP220" s="1067"/>
      <c r="BQ220" s="1067"/>
      <c r="BR220" s="1183"/>
      <c r="BS220" s="1183"/>
      <c r="BT220" s="1183"/>
      <c r="BU220" s="1183"/>
      <c r="BV220" s="1183"/>
      <c r="BW220" s="1067"/>
      <c r="BX220" s="528"/>
      <c r="BY220" s="528"/>
      <c r="BZ220" s="520"/>
      <c r="CA220" s="1073"/>
      <c r="CB220" s="1073"/>
      <c r="CC220" s="1073"/>
      <c r="CD220" s="1078"/>
      <c r="CE220" s="1078"/>
      <c r="CF220" s="520"/>
      <c r="CG220" s="520"/>
      <c r="CH220" s="1078"/>
      <c r="CI220" s="520"/>
      <c r="CJ220" s="520"/>
      <c r="CK220" s="1078"/>
      <c r="CL220" s="520"/>
      <c r="CM220" s="520"/>
      <c r="CN220" s="520"/>
      <c r="CO220" s="520"/>
      <c r="CP220" s="520"/>
      <c r="CQ220" s="520"/>
      <c r="CR220" s="1078"/>
      <c r="CS220" s="1078"/>
      <c r="CT220" s="520"/>
      <c r="CU220" s="520"/>
      <c r="CV220" s="1078"/>
      <c r="CW220" s="1078"/>
      <c r="CX220" s="1078"/>
      <c r="CY220" s="1078"/>
      <c r="CZ220" s="1078"/>
      <c r="DA220" s="520"/>
      <c r="DB220" s="528"/>
      <c r="DC220" s="520"/>
      <c r="DD220" s="520"/>
      <c r="DE220" s="520"/>
      <c r="DF220" s="520"/>
      <c r="DG220" s="1078"/>
      <c r="DH220" s="1078"/>
      <c r="DI220" s="520"/>
      <c r="DJ220" s="520"/>
      <c r="DK220" s="1078"/>
      <c r="DL220" s="1078"/>
      <c r="DM220" s="1078"/>
      <c r="DN220" s="520"/>
      <c r="DO220" s="520"/>
      <c r="DP220" s="520"/>
      <c r="DQ220" s="520"/>
      <c r="DR220" s="1078"/>
      <c r="DS220" s="1078"/>
      <c r="DT220" s="1078"/>
      <c r="DU220" s="520"/>
      <c r="DV220" s="520"/>
      <c r="DW220" s="520"/>
      <c r="DX220" s="520"/>
      <c r="DY220" s="520"/>
      <c r="DZ220" s="520"/>
      <c r="EA220" s="1078"/>
      <c r="EB220" s="520"/>
      <c r="EC220" s="520"/>
      <c r="ED220" s="520"/>
      <c r="EE220" s="520"/>
      <c r="EF220" s="1078"/>
      <c r="EG220" s="1078"/>
      <c r="EH220" s="528"/>
      <c r="EI220" s="1078"/>
      <c r="EJ220" s="1073"/>
      <c r="EK220" s="520"/>
      <c r="EL220" s="520"/>
      <c r="EM220" s="520"/>
      <c r="EN220" s="520"/>
      <c r="EO220" s="1078"/>
      <c r="EP220" s="1078"/>
      <c r="EQ220" s="520"/>
      <c r="ER220" s="1078"/>
      <c r="ES220" s="520"/>
      <c r="ET220" s="520"/>
      <c r="EU220" s="1078"/>
      <c r="EV220" s="1078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8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1071"/>
      <c r="GU220" s="1071"/>
      <c r="GV220" s="1071"/>
      <c r="GW220" s="1071"/>
      <c r="GX220" s="1071"/>
      <c r="GY220" s="1071"/>
      <c r="GZ220" s="1071"/>
      <c r="HA220" s="1071"/>
      <c r="HB220" s="1071"/>
      <c r="HC220" s="1071"/>
      <c r="HD220" s="1071"/>
      <c r="HE220" s="1071"/>
      <c r="HF220" s="1071"/>
      <c r="HG220" s="1071"/>
      <c r="HH220" s="1071"/>
      <c r="HI220" s="1071"/>
      <c r="HJ220" s="1071"/>
      <c r="HK220" s="1071"/>
      <c r="HL220" s="1071"/>
      <c r="HM220" s="1071"/>
      <c r="HN220" s="1071"/>
      <c r="HO220" s="1071"/>
      <c r="HP220" s="1071"/>
      <c r="HQ220" s="1071"/>
      <c r="HR220" s="1071"/>
      <c r="HS220" s="1071"/>
      <c r="HT220" s="1071"/>
      <c r="HU220" s="1071"/>
      <c r="HV220" s="1071"/>
      <c r="HW220" s="1071"/>
      <c r="HX220" s="1072"/>
      <c r="HY220" s="1068"/>
      <c r="HZ220" s="981"/>
      <c r="IA220" s="981"/>
      <c r="IB220" s="981"/>
      <c r="IC220" s="981"/>
      <c r="ID220" s="981"/>
      <c r="IE220" s="1069"/>
    </row>
    <row r="221" ht="24.0" customHeight="1" outlineLevel="1">
      <c r="A221" s="946"/>
      <c r="B221" s="947"/>
      <c r="C221" s="947"/>
      <c r="D221" s="947"/>
      <c r="E221" s="947"/>
      <c r="F221" s="947"/>
      <c r="G221" s="947"/>
      <c r="H221" s="947"/>
      <c r="I221" s="947"/>
      <c r="J221" s="947"/>
      <c r="K221" s="947"/>
      <c r="L221" s="947"/>
      <c r="M221" s="947"/>
      <c r="N221" s="947"/>
      <c r="O221" s="947"/>
      <c r="P221" s="947"/>
      <c r="Q221" s="947"/>
      <c r="R221" s="947"/>
      <c r="S221" s="947"/>
      <c r="T221" s="947"/>
      <c r="U221" s="1168"/>
      <c r="V221" s="972"/>
      <c r="W221" s="949" t="s">
        <v>3503</v>
      </c>
      <c r="X221" s="956"/>
      <c r="Y221" s="956"/>
      <c r="Z221" s="956"/>
      <c r="AA221" s="951"/>
      <c r="AB221" s="952"/>
      <c r="AC221" s="952"/>
      <c r="AD221" s="953"/>
      <c r="AE221" s="1023"/>
      <c r="AF221" s="1046"/>
      <c r="AG221" s="981"/>
      <c r="AH221" s="981"/>
      <c r="AI221" s="957"/>
      <c r="AJ221" s="957"/>
      <c r="AK221" s="1169"/>
      <c r="AL221" s="1175" t="s">
        <v>3504</v>
      </c>
      <c r="AM221" s="1175"/>
      <c r="AN221" s="1141"/>
      <c r="AO221" s="1141"/>
      <c r="AP221" s="1184"/>
      <c r="AQ221" s="1160"/>
      <c r="AR221" s="1065"/>
      <c r="AS221" s="1159"/>
      <c r="AT221" s="1159"/>
      <c r="AU221" s="1159"/>
      <c r="AV221" s="1159"/>
      <c r="AW221" s="1159"/>
      <c r="AX221" s="1159"/>
      <c r="AY221" s="1159"/>
      <c r="AZ221" s="1159"/>
      <c r="BA221" s="1067"/>
      <c r="BB221" s="1067"/>
      <c r="BC221" s="1067"/>
      <c r="BD221" s="1067"/>
      <c r="BE221" s="1067"/>
      <c r="BF221" s="1067"/>
      <c r="BG221" s="1067"/>
      <c r="BH221" s="1067"/>
      <c r="BI221" s="1067"/>
      <c r="BJ221" s="1067"/>
      <c r="BK221" s="1067"/>
      <c r="BL221" s="1067"/>
      <c r="BM221" s="1067"/>
      <c r="BN221" s="1067"/>
      <c r="BO221" s="1067"/>
      <c r="BP221" s="1067"/>
      <c r="BQ221" s="1067"/>
      <c r="BR221" s="1067"/>
      <c r="BS221" s="1067"/>
      <c r="BT221" s="1067"/>
      <c r="BU221" s="1067"/>
      <c r="BV221" s="1067"/>
      <c r="BW221" s="1067"/>
      <c r="BX221" s="528"/>
      <c r="BY221" s="528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8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8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8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1071"/>
      <c r="GU221" s="1071"/>
      <c r="GV221" s="1071"/>
      <c r="GW221" s="1071"/>
      <c r="GX221" s="1071"/>
      <c r="GY221" s="1071"/>
      <c r="GZ221" s="1071"/>
      <c r="HA221" s="1071"/>
      <c r="HB221" s="1071"/>
      <c r="HC221" s="1071"/>
      <c r="HD221" s="1071"/>
      <c r="HE221" s="1071"/>
      <c r="HF221" s="1071"/>
      <c r="HG221" s="1071"/>
      <c r="HH221" s="1071"/>
      <c r="HI221" s="1071"/>
      <c r="HJ221" s="1071"/>
      <c r="HK221" s="1071"/>
      <c r="HL221" s="1071"/>
      <c r="HM221" s="1071"/>
      <c r="HN221" s="1071"/>
      <c r="HO221" s="1071"/>
      <c r="HP221" s="1071"/>
      <c r="HQ221" s="1071"/>
      <c r="HR221" s="1071"/>
      <c r="HS221" s="1071"/>
      <c r="HT221" s="1071"/>
      <c r="HU221" s="1071"/>
      <c r="HV221" s="1071"/>
      <c r="HW221" s="1071"/>
      <c r="HX221" s="1072"/>
      <c r="HY221" s="1068"/>
      <c r="HZ221" s="981"/>
      <c r="IA221" s="981"/>
      <c r="IB221" s="981"/>
      <c r="IC221" s="981"/>
      <c r="ID221" s="981"/>
      <c r="IE221" s="1069"/>
    </row>
    <row r="222" ht="24.0" customHeight="1" outlineLevel="1">
      <c r="A222" s="946"/>
      <c r="B222" s="947"/>
      <c r="C222" s="947"/>
      <c r="D222" s="947"/>
      <c r="E222" s="947"/>
      <c r="F222" s="947"/>
      <c r="G222" s="947"/>
      <c r="H222" s="947"/>
      <c r="I222" s="947"/>
      <c r="J222" s="947"/>
      <c r="K222" s="947"/>
      <c r="L222" s="947"/>
      <c r="M222" s="947"/>
      <c r="N222" s="947"/>
      <c r="O222" s="947"/>
      <c r="P222" s="947"/>
      <c r="Q222" s="947"/>
      <c r="R222" s="947"/>
      <c r="S222" s="947"/>
      <c r="T222" s="947"/>
      <c r="U222" s="538"/>
      <c r="V222" s="555"/>
      <c r="W222" s="555"/>
      <c r="X222" s="555"/>
      <c r="Y222" s="956"/>
      <c r="Z222" s="956"/>
      <c r="AA222" s="951"/>
      <c r="AB222" s="952"/>
      <c r="AC222" s="952"/>
      <c r="AD222" s="953"/>
      <c r="AE222" s="1023"/>
      <c r="AF222" s="1046"/>
      <c r="AG222" s="981"/>
      <c r="AH222" s="981"/>
      <c r="AI222" s="957"/>
      <c r="AJ222" s="957"/>
      <c r="AK222" s="538"/>
      <c r="AL222" s="1153" t="s">
        <v>3505</v>
      </c>
      <c r="AM222" s="1153"/>
      <c r="AN222" s="1141" t="s">
        <v>3506</v>
      </c>
      <c r="AO222" s="1141"/>
      <c r="AP222" s="1185" t="s">
        <v>3507</v>
      </c>
      <c r="AQ222" s="1160" t="s">
        <v>3269</v>
      </c>
      <c r="AR222" s="1065"/>
      <c r="AS222" s="1159"/>
      <c r="AT222" s="1159"/>
      <c r="AU222" s="1159"/>
      <c r="AV222" s="1159"/>
      <c r="AW222" s="1159"/>
      <c r="AX222" s="1159"/>
      <c r="AY222" s="1159"/>
      <c r="AZ222" s="1159"/>
      <c r="BA222" s="1067"/>
      <c r="BB222" s="1067"/>
      <c r="BC222" s="1067"/>
      <c r="BD222" s="1067"/>
      <c r="BE222" s="1067"/>
      <c r="BF222" s="1067"/>
      <c r="BG222" s="1067"/>
      <c r="BH222" s="1067"/>
      <c r="BI222" s="1067"/>
      <c r="BJ222" s="1067"/>
      <c r="BK222" s="1067"/>
      <c r="BL222" s="1067"/>
      <c r="BM222" s="1067"/>
      <c r="BN222" s="1067"/>
      <c r="BO222" s="1067"/>
      <c r="BP222" s="1067"/>
      <c r="BQ222" s="1067"/>
      <c r="BR222" s="1067"/>
      <c r="BS222" s="1067"/>
      <c r="BT222" s="1067"/>
      <c r="BU222" s="1067"/>
      <c r="BV222" s="1067"/>
      <c r="BW222" s="1067"/>
      <c r="BX222" s="528"/>
      <c r="BY222" s="528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8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8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8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1071"/>
      <c r="GU222" s="1071"/>
      <c r="GV222" s="1071"/>
      <c r="GW222" s="1071"/>
      <c r="GX222" s="1071"/>
      <c r="GY222" s="1071"/>
      <c r="GZ222" s="1071"/>
      <c r="HA222" s="1071"/>
      <c r="HB222" s="1071"/>
      <c r="HC222" s="1071"/>
      <c r="HD222" s="1071"/>
      <c r="HE222" s="1071"/>
      <c r="HF222" s="1071"/>
      <c r="HG222" s="1071"/>
      <c r="HH222" s="1071"/>
      <c r="HI222" s="1071"/>
      <c r="HJ222" s="1071"/>
      <c r="HK222" s="1071"/>
      <c r="HL222" s="1071"/>
      <c r="HM222" s="1071"/>
      <c r="HN222" s="1071"/>
      <c r="HO222" s="1071"/>
      <c r="HP222" s="1071"/>
      <c r="HQ222" s="1071"/>
      <c r="HR222" s="1071"/>
      <c r="HS222" s="1071"/>
      <c r="HT222" s="1071"/>
      <c r="HU222" s="1071"/>
      <c r="HV222" s="1071"/>
      <c r="HW222" s="1071"/>
      <c r="HX222" s="1072"/>
      <c r="HY222" s="1068"/>
      <c r="HZ222" s="981"/>
      <c r="IA222" s="981"/>
      <c r="IB222" s="981"/>
      <c r="IC222" s="981"/>
      <c r="ID222" s="981"/>
      <c r="IE222" s="1069"/>
    </row>
    <row r="223" ht="24.0" customHeight="1" outlineLevel="1">
      <c r="A223" s="946"/>
      <c r="B223" s="947"/>
      <c r="C223" s="947"/>
      <c r="D223" s="947"/>
      <c r="E223" s="947"/>
      <c r="F223" s="947"/>
      <c r="G223" s="947"/>
      <c r="H223" s="947"/>
      <c r="I223" s="947"/>
      <c r="J223" s="947"/>
      <c r="K223" s="947"/>
      <c r="L223" s="947"/>
      <c r="M223" s="947"/>
      <c r="N223" s="947"/>
      <c r="O223" s="947"/>
      <c r="P223" s="947"/>
      <c r="Q223" s="947"/>
      <c r="R223" s="947"/>
      <c r="S223" s="947"/>
      <c r="T223" s="947"/>
      <c r="U223" s="948"/>
      <c r="V223" s="981"/>
      <c r="W223" s="981"/>
      <c r="X223" s="956"/>
      <c r="Y223" s="956"/>
      <c r="Z223" s="956"/>
      <c r="AA223" s="990"/>
      <c r="AB223" s="1001" t="s">
        <v>240</v>
      </c>
      <c r="AC223" s="1001" t="s">
        <v>240</v>
      </c>
      <c r="AD223" s="1002" t="s">
        <v>240</v>
      </c>
      <c r="AE223" s="1124"/>
      <c r="AF223" s="1024" t="s">
        <v>3508</v>
      </c>
      <c r="AG223" s="950">
        <v>2.7E7</v>
      </c>
      <c r="AH223" s="950"/>
      <c r="AI223" s="1170">
        <v>2.7E7</v>
      </c>
      <c r="AJ223" s="957">
        <f>AG223-AI223</f>
        <v>0</v>
      </c>
      <c r="AK223" s="958"/>
      <c r="AL223" s="1171" t="s">
        <v>3509</v>
      </c>
      <c r="AM223" s="1171"/>
      <c r="AN223" s="1141" t="s">
        <v>3510</v>
      </c>
      <c r="AO223" s="1141"/>
      <c r="AP223" s="1185" t="s">
        <v>3507</v>
      </c>
      <c r="AQ223" s="1160" t="s">
        <v>3269</v>
      </c>
      <c r="AR223" s="1065"/>
      <c r="AS223" s="1159"/>
      <c r="AT223" s="1159"/>
      <c r="AU223" s="1159"/>
      <c r="AV223" s="1159"/>
      <c r="AW223" s="1159"/>
      <c r="AX223" s="1159"/>
      <c r="AY223" s="1159"/>
      <c r="AZ223" s="1159"/>
      <c r="BA223" s="1067"/>
      <c r="BB223" s="1067"/>
      <c r="BC223" s="1067"/>
      <c r="BD223" s="1067"/>
      <c r="BE223" s="1067"/>
      <c r="BF223" s="1067"/>
      <c r="BG223" s="1067"/>
      <c r="BH223" s="1067"/>
      <c r="BI223" s="1067"/>
      <c r="BJ223" s="1067"/>
      <c r="BK223" s="1067"/>
      <c r="BL223" s="1067"/>
      <c r="BM223" s="1067"/>
      <c r="BN223" s="1067"/>
      <c r="BO223" s="1067"/>
      <c r="BP223" s="1067"/>
      <c r="BQ223" s="1067"/>
      <c r="BR223" s="1067"/>
      <c r="BS223" s="1067"/>
      <c r="BT223" s="1067"/>
      <c r="BU223" s="1067"/>
      <c r="BV223" s="1067"/>
      <c r="BW223" s="1067"/>
      <c r="BX223" s="528"/>
      <c r="BY223" s="528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8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8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8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  <c r="GB223" s="520"/>
      <c r="GC223" s="520"/>
      <c r="GD223" s="520"/>
      <c r="GE223" s="520"/>
      <c r="GF223" s="520"/>
      <c r="GG223" s="520"/>
      <c r="GH223" s="520"/>
      <c r="GI223" s="520"/>
      <c r="GJ223" s="520"/>
      <c r="GK223" s="520"/>
      <c r="GL223" s="520"/>
      <c r="GM223" s="520"/>
      <c r="GN223" s="520"/>
      <c r="GO223" s="520"/>
      <c r="GP223" s="520"/>
      <c r="GQ223" s="520"/>
      <c r="GR223" s="520"/>
      <c r="GS223" s="520"/>
      <c r="GT223" s="1071"/>
      <c r="GU223" s="1071"/>
      <c r="GV223" s="1071"/>
      <c r="GW223" s="1071"/>
      <c r="GX223" s="1071"/>
      <c r="GY223" s="1071"/>
      <c r="GZ223" s="1071"/>
      <c r="HA223" s="1071"/>
      <c r="HB223" s="1071"/>
      <c r="HC223" s="1071"/>
      <c r="HD223" s="1071"/>
      <c r="HE223" s="1071"/>
      <c r="HF223" s="1071"/>
      <c r="HG223" s="1071"/>
      <c r="HH223" s="1071"/>
      <c r="HI223" s="1071"/>
      <c r="HJ223" s="1071"/>
      <c r="HK223" s="1071"/>
      <c r="HL223" s="1071"/>
      <c r="HM223" s="1071"/>
      <c r="HN223" s="1071"/>
      <c r="HO223" s="1071"/>
      <c r="HP223" s="1071"/>
      <c r="HQ223" s="1071"/>
      <c r="HR223" s="1071"/>
      <c r="HS223" s="1071"/>
      <c r="HT223" s="1071"/>
      <c r="HU223" s="1071"/>
      <c r="HV223" s="1071"/>
      <c r="HW223" s="1071"/>
      <c r="HX223" s="1072"/>
      <c r="HY223" s="1068"/>
      <c r="HZ223" s="981"/>
      <c r="IA223" s="981"/>
      <c r="IB223" s="981"/>
      <c r="IC223" s="981"/>
      <c r="ID223" s="981"/>
      <c r="IE223" s="1069"/>
    </row>
    <row r="224" ht="24.0" customHeight="1" outlineLevel="1">
      <c r="A224" s="946"/>
      <c r="B224" s="947"/>
      <c r="C224" s="947"/>
      <c r="D224" s="947"/>
      <c r="E224" s="947"/>
      <c r="F224" s="947"/>
      <c r="G224" s="947"/>
      <c r="H224" s="947"/>
      <c r="I224" s="947"/>
      <c r="J224" s="947"/>
      <c r="K224" s="947"/>
      <c r="L224" s="947"/>
      <c r="M224" s="947"/>
      <c r="N224" s="947"/>
      <c r="O224" s="947"/>
      <c r="P224" s="947"/>
      <c r="Q224" s="947"/>
      <c r="R224" s="947"/>
      <c r="S224" s="947"/>
      <c r="T224" s="947"/>
      <c r="U224" s="948"/>
      <c r="V224" s="981"/>
      <c r="W224" s="981"/>
      <c r="X224" s="956"/>
      <c r="Y224" s="956"/>
      <c r="Z224" s="956"/>
      <c r="AA224" s="951"/>
      <c r="AB224" s="1001"/>
      <c r="AC224" s="1001"/>
      <c r="AD224" s="1002"/>
      <c r="AE224" s="1124"/>
      <c r="AF224" s="1024" t="s">
        <v>3511</v>
      </c>
      <c r="AG224" s="950"/>
      <c r="AH224" s="950"/>
      <c r="AI224" s="957"/>
      <c r="AJ224" s="981"/>
      <c r="AK224" s="958"/>
      <c r="AL224" s="1148" t="s">
        <v>3512</v>
      </c>
      <c r="AM224" s="1148"/>
      <c r="AN224" s="1141" t="s">
        <v>3513</v>
      </c>
      <c r="AO224" s="1141"/>
      <c r="AP224" s="1184"/>
      <c r="AQ224" s="1160"/>
      <c r="AR224" s="1065"/>
      <c r="AS224" s="1067"/>
      <c r="AT224" s="1067"/>
      <c r="AU224" s="1067"/>
      <c r="AV224" s="1067"/>
      <c r="AW224" s="1067"/>
      <c r="AX224" s="1067"/>
      <c r="AY224" s="1067"/>
      <c r="AZ224" s="1067"/>
      <c r="BA224" s="1067"/>
      <c r="BB224" s="1067"/>
      <c r="BC224" s="1067"/>
      <c r="BD224" s="1067"/>
      <c r="BE224" s="1067"/>
      <c r="BF224" s="1067"/>
      <c r="BG224" s="1067"/>
      <c r="BH224" s="1067"/>
      <c r="BI224" s="1067"/>
      <c r="BJ224" s="1067"/>
      <c r="BK224" s="1067"/>
      <c r="BL224" s="1067"/>
      <c r="BM224" s="1067"/>
      <c r="BN224" s="1067"/>
      <c r="BO224" s="1067"/>
      <c r="BP224" s="1067"/>
      <c r="BQ224" s="1067"/>
      <c r="BR224" s="1067"/>
      <c r="BS224" s="1067"/>
      <c r="BT224" s="1067"/>
      <c r="BU224" s="1067"/>
      <c r="BV224" s="1067"/>
      <c r="BW224" s="1067"/>
      <c r="BX224" s="528"/>
      <c r="BY224" s="528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8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8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8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  <c r="GB224" s="520"/>
      <c r="GC224" s="520"/>
      <c r="GD224" s="520"/>
      <c r="GE224" s="520"/>
      <c r="GF224" s="520"/>
      <c r="GG224" s="520"/>
      <c r="GH224" s="520"/>
      <c r="GI224" s="520"/>
      <c r="GJ224" s="520"/>
      <c r="GK224" s="520"/>
      <c r="GL224" s="520"/>
      <c r="GM224" s="520"/>
      <c r="GN224" s="520"/>
      <c r="GO224" s="520"/>
      <c r="GP224" s="520"/>
      <c r="GQ224" s="520"/>
      <c r="GR224" s="520"/>
      <c r="GS224" s="520"/>
      <c r="GT224" s="1071"/>
      <c r="GU224" s="1071"/>
      <c r="GV224" s="1071"/>
      <c r="GW224" s="1071"/>
      <c r="GX224" s="1071"/>
      <c r="GY224" s="1071"/>
      <c r="GZ224" s="1071"/>
      <c r="HA224" s="1071"/>
      <c r="HB224" s="1071"/>
      <c r="HC224" s="1071"/>
      <c r="HD224" s="1071"/>
      <c r="HE224" s="1071"/>
      <c r="HF224" s="1071"/>
      <c r="HG224" s="1071"/>
      <c r="HH224" s="1071"/>
      <c r="HI224" s="1071"/>
      <c r="HJ224" s="1071"/>
      <c r="HK224" s="1071"/>
      <c r="HL224" s="1071"/>
      <c r="HM224" s="1071"/>
      <c r="HN224" s="1071"/>
      <c r="HO224" s="1071"/>
      <c r="HP224" s="1071"/>
      <c r="HQ224" s="1071"/>
      <c r="HR224" s="1071"/>
      <c r="HS224" s="1071"/>
      <c r="HT224" s="1071"/>
      <c r="HU224" s="1071"/>
      <c r="HV224" s="1071"/>
      <c r="HW224" s="1071"/>
      <c r="HX224" s="1072"/>
      <c r="HY224" s="1068"/>
      <c r="HZ224" s="981"/>
      <c r="IA224" s="981"/>
      <c r="IB224" s="981"/>
      <c r="IC224" s="981"/>
      <c r="ID224" s="981"/>
      <c r="IE224" s="1069"/>
    </row>
    <row r="225" ht="24.0" customHeight="1" outlineLevel="1">
      <c r="A225" s="946"/>
      <c r="B225" s="947"/>
      <c r="C225" s="947"/>
      <c r="D225" s="947"/>
      <c r="E225" s="947"/>
      <c r="F225" s="947"/>
      <c r="G225" s="947"/>
      <c r="H225" s="947"/>
      <c r="I225" s="947"/>
      <c r="J225" s="947"/>
      <c r="K225" s="947"/>
      <c r="L225" s="947"/>
      <c r="M225" s="947"/>
      <c r="N225" s="947"/>
      <c r="O225" s="947"/>
      <c r="P225" s="947"/>
      <c r="Q225" s="947"/>
      <c r="R225" s="947"/>
      <c r="S225" s="947"/>
      <c r="T225" s="947"/>
      <c r="U225" s="948"/>
      <c r="V225" s="948"/>
      <c r="W225" s="949"/>
      <c r="X225" s="956"/>
      <c r="Y225" s="956"/>
      <c r="Z225" s="956"/>
      <c r="AA225" s="990"/>
      <c r="AB225" s="1001" t="s">
        <v>240</v>
      </c>
      <c r="AC225" s="1001" t="s">
        <v>240</v>
      </c>
      <c r="AD225" s="1002" t="s">
        <v>240</v>
      </c>
      <c r="AE225" s="1124"/>
      <c r="AF225" s="1024" t="s">
        <v>3514</v>
      </c>
      <c r="AG225" s="950">
        <v>6000000.0</v>
      </c>
      <c r="AH225" s="950"/>
      <c r="AI225" s="957">
        <v>6000000.0</v>
      </c>
      <c r="AJ225" s="957">
        <f t="shared" ref="AJ225:AJ227" si="7">AG225-AI225</f>
        <v>0</v>
      </c>
      <c r="AK225" s="958"/>
      <c r="AL225" s="1140" t="s">
        <v>3515</v>
      </c>
      <c r="AM225" s="1140"/>
      <c r="AN225" s="1141" t="s">
        <v>3516</v>
      </c>
      <c r="AO225" s="1141"/>
      <c r="AP225" s="1184"/>
      <c r="AQ225" s="1160"/>
      <c r="AR225" s="1065"/>
      <c r="AS225" s="1067"/>
      <c r="AT225" s="1066"/>
      <c r="AU225" s="1067"/>
      <c r="AV225" s="1067"/>
      <c r="AW225" s="1066"/>
      <c r="AX225" s="1066"/>
      <c r="AY225" s="1066"/>
      <c r="AZ225" s="1066"/>
      <c r="BA225" s="1066"/>
      <c r="BB225" s="1066"/>
      <c r="BC225" s="1066"/>
      <c r="BD225" s="1066"/>
      <c r="BE225" s="1066"/>
      <c r="BF225" s="1066"/>
      <c r="BG225" s="1066"/>
      <c r="BH225" s="1066"/>
      <c r="BI225" s="1067"/>
      <c r="BJ225" s="1067"/>
      <c r="BK225" s="1066"/>
      <c r="BL225" s="1066"/>
      <c r="BM225" s="1066"/>
      <c r="BN225" s="1066"/>
      <c r="BO225" s="1066"/>
      <c r="BP225" s="1067"/>
      <c r="BQ225" s="1067"/>
      <c r="BR225" s="1066"/>
      <c r="BS225" s="1066"/>
      <c r="BT225" s="1066"/>
      <c r="BU225" s="1066"/>
      <c r="BV225" s="1066"/>
      <c r="BW225" s="1067"/>
      <c r="BX225" s="528"/>
      <c r="BY225" s="528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8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8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8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  <c r="GB225" s="520"/>
      <c r="GC225" s="520"/>
      <c r="GD225" s="520"/>
      <c r="GE225" s="520"/>
      <c r="GF225" s="520"/>
      <c r="GG225" s="520"/>
      <c r="GH225" s="520"/>
      <c r="GI225" s="520"/>
      <c r="GJ225" s="520"/>
      <c r="GK225" s="520"/>
      <c r="GL225" s="520"/>
      <c r="GM225" s="520"/>
      <c r="GN225" s="520"/>
      <c r="GO225" s="520"/>
      <c r="GP225" s="520"/>
      <c r="GQ225" s="520"/>
      <c r="GR225" s="520"/>
      <c r="GS225" s="520"/>
      <c r="GT225" s="1071"/>
      <c r="GU225" s="1071"/>
      <c r="GV225" s="1071"/>
      <c r="GW225" s="1071"/>
      <c r="GX225" s="1071"/>
      <c r="GY225" s="1071"/>
      <c r="GZ225" s="1071"/>
      <c r="HA225" s="1071"/>
      <c r="HB225" s="1071"/>
      <c r="HC225" s="1071"/>
      <c r="HD225" s="1071"/>
      <c r="HE225" s="1071"/>
      <c r="HF225" s="1071"/>
      <c r="HG225" s="1071"/>
      <c r="HH225" s="1071"/>
      <c r="HI225" s="1071"/>
      <c r="HJ225" s="1071"/>
      <c r="HK225" s="1071"/>
      <c r="HL225" s="1071"/>
      <c r="HM225" s="1071"/>
      <c r="HN225" s="1071"/>
      <c r="HO225" s="1071"/>
      <c r="HP225" s="1071"/>
      <c r="HQ225" s="1071"/>
      <c r="HR225" s="1071"/>
      <c r="HS225" s="1071"/>
      <c r="HT225" s="1071"/>
      <c r="HU225" s="1071"/>
      <c r="HV225" s="1071"/>
      <c r="HW225" s="1071"/>
      <c r="HX225" s="1072"/>
      <c r="HY225" s="1068"/>
      <c r="HZ225" s="981"/>
      <c r="IA225" s="981"/>
      <c r="IB225" s="981"/>
      <c r="IC225" s="981"/>
      <c r="ID225" s="981"/>
      <c r="IE225" s="1069"/>
    </row>
    <row r="226" ht="24.0" customHeight="1" outlineLevel="1">
      <c r="A226" s="1003"/>
      <c r="B226" s="1004"/>
      <c r="C226" s="1004"/>
      <c r="D226" s="1004"/>
      <c r="E226" s="1004"/>
      <c r="F226" s="1004"/>
      <c r="G226" s="1004"/>
      <c r="H226" s="1004"/>
      <c r="I226" s="1004"/>
      <c r="J226" s="1004"/>
      <c r="K226" s="1004"/>
      <c r="L226" s="1004"/>
      <c r="M226" s="1004"/>
      <c r="N226" s="1004"/>
      <c r="O226" s="1004"/>
      <c r="P226" s="1004"/>
      <c r="Q226" s="1004"/>
      <c r="R226" s="1004"/>
      <c r="S226" s="1004"/>
      <c r="T226" s="1004"/>
      <c r="U226" s="1005"/>
      <c r="V226" s="1096"/>
      <c r="W226" s="1096"/>
      <c r="X226" s="1007"/>
      <c r="Y226" s="1007"/>
      <c r="Z226" s="1007"/>
      <c r="AA226" s="1008"/>
      <c r="AB226" s="1009" t="s">
        <v>240</v>
      </c>
      <c r="AC226" s="1009" t="s">
        <v>240</v>
      </c>
      <c r="AD226" s="1010" t="s">
        <v>240</v>
      </c>
      <c r="AE226" s="1143"/>
      <c r="AF226" s="1040" t="s">
        <v>3517</v>
      </c>
      <c r="AG226" s="1012">
        <v>2110000.0</v>
      </c>
      <c r="AH226" s="1012"/>
      <c r="AI226" s="1013">
        <v>2110000.0</v>
      </c>
      <c r="AJ226" s="1013">
        <f t="shared" si="7"/>
        <v>0</v>
      </c>
      <c r="AK226" s="1014"/>
      <c r="AL226" s="994" t="s">
        <v>3518</v>
      </c>
      <c r="AM226" s="994"/>
      <c r="AN226" s="1141" t="s">
        <v>3519</v>
      </c>
      <c r="AO226" s="1141"/>
      <c r="AP226" s="1184"/>
      <c r="AQ226" s="1160"/>
      <c r="AR226" s="1065"/>
      <c r="AS226" s="1067"/>
      <c r="AT226" s="1066"/>
      <c r="AU226" s="1067"/>
      <c r="AV226" s="1067"/>
      <c r="AW226" s="1066"/>
      <c r="AX226" s="1066"/>
      <c r="AY226" s="1066"/>
      <c r="AZ226" s="1066"/>
      <c r="BA226" s="1066"/>
      <c r="BB226" s="1066"/>
      <c r="BC226" s="1066"/>
      <c r="BD226" s="1066"/>
      <c r="BE226" s="1066"/>
      <c r="BF226" s="1066"/>
      <c r="BG226" s="1066"/>
      <c r="BH226" s="1066"/>
      <c r="BI226" s="1067"/>
      <c r="BJ226" s="1067"/>
      <c r="BK226" s="1066"/>
      <c r="BL226" s="1066"/>
      <c r="BM226" s="1066"/>
      <c r="BN226" s="1066"/>
      <c r="BO226" s="1066"/>
      <c r="BP226" s="1067"/>
      <c r="BQ226" s="1067"/>
      <c r="BR226" s="1066"/>
      <c r="BS226" s="1066"/>
      <c r="BT226" s="1066"/>
      <c r="BU226" s="1066"/>
      <c r="BV226" s="1066"/>
      <c r="BW226" s="1067"/>
      <c r="BX226" s="528"/>
      <c r="BY226" s="528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8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8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8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  <c r="GB226" s="520"/>
      <c r="GC226" s="520"/>
      <c r="GD226" s="520"/>
      <c r="GE226" s="520"/>
      <c r="GF226" s="520"/>
      <c r="GG226" s="520"/>
      <c r="GH226" s="520"/>
      <c r="GI226" s="520"/>
      <c r="GJ226" s="520"/>
      <c r="GK226" s="520"/>
      <c r="GL226" s="520"/>
      <c r="GM226" s="520"/>
      <c r="GN226" s="520"/>
      <c r="GO226" s="520"/>
      <c r="GP226" s="520"/>
      <c r="GQ226" s="520"/>
      <c r="GR226" s="520"/>
      <c r="GS226" s="520"/>
      <c r="GT226" s="1071"/>
      <c r="GU226" s="1071"/>
      <c r="GV226" s="1071"/>
      <c r="GW226" s="1071"/>
      <c r="GX226" s="1071"/>
      <c r="GY226" s="1071"/>
      <c r="GZ226" s="1071"/>
      <c r="HA226" s="1071"/>
      <c r="HB226" s="1071"/>
      <c r="HC226" s="1071"/>
      <c r="HD226" s="1071"/>
      <c r="HE226" s="1071"/>
      <c r="HF226" s="1071"/>
      <c r="HG226" s="1071"/>
      <c r="HH226" s="1071"/>
      <c r="HI226" s="1071"/>
      <c r="HJ226" s="1071"/>
      <c r="HK226" s="1071"/>
      <c r="HL226" s="1071"/>
      <c r="HM226" s="1071"/>
      <c r="HN226" s="1071"/>
      <c r="HO226" s="1071"/>
      <c r="HP226" s="1071"/>
      <c r="HQ226" s="1071"/>
      <c r="HR226" s="1071"/>
      <c r="HS226" s="1071"/>
      <c r="HT226" s="1071"/>
      <c r="HU226" s="1071"/>
      <c r="HV226" s="1071"/>
      <c r="HW226" s="1071"/>
      <c r="HX226" s="1094"/>
      <c r="HY226" s="1095"/>
      <c r="HZ226" s="1096"/>
      <c r="IA226" s="1096"/>
      <c r="IB226" s="1096"/>
      <c r="IC226" s="1096"/>
      <c r="ID226" s="1096"/>
      <c r="IE226" s="1097"/>
    </row>
    <row r="227" ht="24.0" customHeight="1">
      <c r="A227" s="916">
        <f>A234+1</f>
        <v>4</v>
      </c>
      <c r="B227" s="1109" t="s">
        <v>49</v>
      </c>
      <c r="C227" s="918" t="s">
        <v>3520</v>
      </c>
      <c r="D227" s="494" t="str">
        <f t="array" ref="D227">INDEX('코드분류표(보조)'!$G$5:$G$72,MATCH(E227,'코드분류표(보조)'!$F$5:$F$72,0))</f>
        <v>CB-212</v>
      </c>
      <c r="E227" s="494" t="s">
        <v>2600</v>
      </c>
      <c r="F227" s="494" t="s">
        <v>3521</v>
      </c>
      <c r="G227" s="494" t="s">
        <v>3522</v>
      </c>
      <c r="H227" s="494" t="s">
        <v>3523</v>
      </c>
      <c r="I227" s="920"/>
      <c r="J227" s="921"/>
      <c r="K227" s="922" t="s">
        <v>3524</v>
      </c>
      <c r="L227" s="922" t="s">
        <v>3525</v>
      </c>
      <c r="M227" s="922" t="s">
        <v>3526</v>
      </c>
      <c r="N227" s="922" t="s">
        <v>3527</v>
      </c>
      <c r="O227" s="922" t="s">
        <v>3528</v>
      </c>
      <c r="P227" s="922" t="s">
        <v>3529</v>
      </c>
      <c r="Q227" s="922"/>
      <c r="R227" s="493">
        <v>0.9</v>
      </c>
      <c r="S227" s="493">
        <v>0.9</v>
      </c>
      <c r="T227" s="493">
        <v>0.9</v>
      </c>
      <c r="U227" s="924"/>
      <c r="V227" s="1186" t="s">
        <v>3530</v>
      </c>
      <c r="W227" s="1187" t="s">
        <v>3531</v>
      </c>
      <c r="X227" s="1188">
        <f>ROUNDUP(64920125*50%,0)</f>
        <v>32460063</v>
      </c>
      <c r="Y227" s="1189" t="s">
        <v>3532</v>
      </c>
      <c r="Z227" s="1189" t="s">
        <v>3533</v>
      </c>
      <c r="AA227" s="927"/>
      <c r="AB227" s="928"/>
      <c r="AC227" s="928"/>
      <c r="AD227" s="929"/>
      <c r="AE227" s="1018"/>
      <c r="AF227" s="1190" t="s">
        <v>3534</v>
      </c>
      <c r="AG227" s="1191">
        <f>SUM(AG228:AG233)</f>
        <v>19660000</v>
      </c>
      <c r="AH227" s="1191"/>
      <c r="AI227" s="1191">
        <f>SUM(AI228:AI233)</f>
        <v>19660000</v>
      </c>
      <c r="AJ227" s="1191">
        <f t="shared" si="7"/>
        <v>0</v>
      </c>
      <c r="AK227" s="934"/>
      <c r="AL227" s="1175" t="s">
        <v>3535</v>
      </c>
      <c r="AM227" s="1192"/>
      <c r="AN227" s="1141" t="s">
        <v>3536</v>
      </c>
      <c r="AO227" s="1141"/>
      <c r="AP227" s="1184"/>
      <c r="AQ227" s="1160"/>
      <c r="AR227" s="1065"/>
      <c r="AS227" s="1067"/>
      <c r="AT227" s="1066"/>
      <c r="AU227" s="1067"/>
      <c r="AV227" s="1067"/>
      <c r="AW227" s="1066"/>
      <c r="AX227" s="1066"/>
      <c r="AY227" s="1066"/>
      <c r="AZ227" s="1066"/>
      <c r="BA227" s="1066"/>
      <c r="BB227" s="1066"/>
      <c r="BC227" s="1066"/>
      <c r="BD227" s="1066"/>
      <c r="BE227" s="1066"/>
      <c r="BF227" s="1066"/>
      <c r="BG227" s="1066"/>
      <c r="BH227" s="1066"/>
      <c r="BI227" s="1067"/>
      <c r="BJ227" s="1067"/>
      <c r="BK227" s="1066"/>
      <c r="BL227" s="1066"/>
      <c r="BM227" s="1066"/>
      <c r="BN227" s="1066"/>
      <c r="BO227" s="1066"/>
      <c r="BP227" s="1066"/>
      <c r="BQ227" s="1066"/>
      <c r="BR227" s="1066"/>
      <c r="BS227" s="1066"/>
      <c r="BT227" s="1066"/>
      <c r="BU227" s="1066"/>
      <c r="BV227" s="1066"/>
      <c r="BW227" s="1067"/>
      <c r="BX227" s="528"/>
      <c r="BY227" s="528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8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8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8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  <c r="GB227" s="520"/>
      <c r="GC227" s="520"/>
      <c r="GD227" s="520"/>
      <c r="GE227" s="520"/>
      <c r="GF227" s="520"/>
      <c r="GG227" s="520"/>
      <c r="GH227" s="520"/>
      <c r="GI227" s="520"/>
      <c r="GJ227" s="520"/>
      <c r="GK227" s="520"/>
      <c r="GL227" s="520"/>
      <c r="GM227" s="520"/>
      <c r="GN227" s="520"/>
      <c r="GO227" s="520"/>
      <c r="GP227" s="520"/>
      <c r="GQ227" s="520"/>
      <c r="GR227" s="520"/>
      <c r="GS227" s="520"/>
      <c r="GT227" s="1071"/>
      <c r="GU227" s="1071"/>
      <c r="GV227" s="1071"/>
      <c r="GW227" s="1071"/>
      <c r="GX227" s="1071"/>
      <c r="GY227" s="1071"/>
      <c r="GZ227" s="1071"/>
      <c r="HA227" s="1071"/>
      <c r="HB227" s="1071"/>
      <c r="HC227" s="1071"/>
      <c r="HD227" s="1071"/>
      <c r="HE227" s="1071"/>
      <c r="HF227" s="1071"/>
      <c r="HG227" s="1071"/>
      <c r="HH227" s="1071"/>
      <c r="HI227" s="1071"/>
      <c r="HJ227" s="1071"/>
      <c r="HK227" s="1071"/>
      <c r="HL227" s="1071"/>
      <c r="HM227" s="1071"/>
      <c r="HN227" s="1071"/>
      <c r="HO227" s="1071"/>
      <c r="HP227" s="1071"/>
      <c r="HQ227" s="1071"/>
      <c r="HR227" s="1071"/>
      <c r="HS227" s="1071"/>
      <c r="HT227" s="1071"/>
      <c r="HU227" s="1071"/>
      <c r="HV227" s="1071"/>
      <c r="HW227" s="1071"/>
      <c r="HX227" s="1099"/>
      <c r="HY227" s="1100"/>
      <c r="HZ227" s="1101"/>
      <c r="IA227" s="1101"/>
      <c r="IB227" s="1101"/>
      <c r="IC227" s="1101"/>
      <c r="ID227" s="1101"/>
      <c r="IE227" s="1102"/>
    </row>
    <row r="228" ht="24.0" customHeight="1" outlineLevel="1">
      <c r="A228" s="946"/>
      <c r="B228" s="947"/>
      <c r="C228" s="947"/>
      <c r="D228" s="947"/>
      <c r="E228" s="947"/>
      <c r="F228" s="947"/>
      <c r="G228" s="947"/>
      <c r="H228" s="947"/>
      <c r="I228" s="947"/>
      <c r="J228" s="947"/>
      <c r="K228" s="947"/>
      <c r="L228" s="947"/>
      <c r="M228" s="947"/>
      <c r="N228" s="947"/>
      <c r="O228" s="947"/>
      <c r="P228" s="947"/>
      <c r="Q228" s="947"/>
      <c r="R228" s="947"/>
      <c r="S228" s="947"/>
      <c r="T228" s="947"/>
      <c r="U228" s="948"/>
      <c r="V228" s="947"/>
      <c r="W228" s="1193" t="s">
        <v>3537</v>
      </c>
      <c r="X228" s="1194">
        <f t="shared" ref="X228:X229" si="8">TRUNC(64920125*25%,0)</f>
        <v>16230031</v>
      </c>
      <c r="Y228" s="1194"/>
      <c r="Z228" s="1194"/>
      <c r="AA228" s="951"/>
      <c r="AB228" s="952"/>
      <c r="AC228" s="952"/>
      <c r="AD228" s="953"/>
      <c r="AE228" s="1023"/>
      <c r="AF228" s="1195"/>
      <c r="AG228" s="1194"/>
      <c r="AH228" s="1194"/>
      <c r="AI228" s="1194"/>
      <c r="AJ228" s="1194"/>
      <c r="AK228" s="958"/>
      <c r="AL228" s="1153" t="s">
        <v>3538</v>
      </c>
      <c r="AM228" s="1192"/>
      <c r="AN228" s="1141" t="s">
        <v>3539</v>
      </c>
      <c r="AO228" s="1141"/>
      <c r="AP228" s="1149"/>
      <c r="AQ228" s="1160"/>
      <c r="AR228" s="1065"/>
      <c r="AS228" s="1067"/>
      <c r="AT228" s="1066"/>
      <c r="AU228" s="1067"/>
      <c r="AV228" s="1067"/>
      <c r="AW228" s="1066"/>
      <c r="AX228" s="1066"/>
      <c r="AY228" s="1066"/>
      <c r="AZ228" s="1066"/>
      <c r="BA228" s="1066"/>
      <c r="BB228" s="1066"/>
      <c r="BC228" s="1066"/>
      <c r="BD228" s="1066"/>
      <c r="BE228" s="1066"/>
      <c r="BF228" s="1066"/>
      <c r="BG228" s="1066"/>
      <c r="BH228" s="1066"/>
      <c r="BI228" s="1067"/>
      <c r="BJ228" s="1067"/>
      <c r="BK228" s="1066"/>
      <c r="BL228" s="1066"/>
      <c r="BM228" s="1066"/>
      <c r="BN228" s="1066"/>
      <c r="BO228" s="1066"/>
      <c r="BP228" s="1066"/>
      <c r="BQ228" s="1066"/>
      <c r="BR228" s="1066"/>
      <c r="BS228" s="1066"/>
      <c r="BT228" s="1066"/>
      <c r="BU228" s="1066"/>
      <c r="BV228" s="1066"/>
      <c r="BW228" s="1067"/>
      <c r="BX228" s="528"/>
      <c r="BY228" s="528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8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8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8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  <c r="GB228" s="520"/>
      <c r="GC228" s="520"/>
      <c r="GD228" s="520"/>
      <c r="GE228" s="520"/>
      <c r="GF228" s="520"/>
      <c r="GG228" s="520"/>
      <c r="GH228" s="520"/>
      <c r="GI228" s="520"/>
      <c r="GJ228" s="520"/>
      <c r="GK228" s="520"/>
      <c r="GL228" s="520"/>
      <c r="GM228" s="520"/>
      <c r="GN228" s="520"/>
      <c r="GO228" s="520"/>
      <c r="GP228" s="520"/>
      <c r="GQ228" s="520"/>
      <c r="GR228" s="520"/>
      <c r="GS228" s="520"/>
      <c r="GT228" s="1071"/>
      <c r="GU228" s="1071"/>
      <c r="GV228" s="1071"/>
      <c r="GW228" s="1071"/>
      <c r="GX228" s="1071"/>
      <c r="GY228" s="1071"/>
      <c r="GZ228" s="1071"/>
      <c r="HA228" s="1071"/>
      <c r="HB228" s="1071"/>
      <c r="HC228" s="1071"/>
      <c r="HD228" s="1071"/>
      <c r="HE228" s="1071"/>
      <c r="HF228" s="1071"/>
      <c r="HG228" s="1071"/>
      <c r="HH228" s="1071"/>
      <c r="HI228" s="1071"/>
      <c r="HJ228" s="1071"/>
      <c r="HK228" s="1071"/>
      <c r="HL228" s="1071"/>
      <c r="HM228" s="1071"/>
      <c r="HN228" s="1071"/>
      <c r="HO228" s="1071"/>
      <c r="HP228" s="1071"/>
      <c r="HQ228" s="1071"/>
      <c r="HR228" s="1071"/>
      <c r="HS228" s="1071"/>
      <c r="HT228" s="1071"/>
      <c r="HU228" s="1071"/>
      <c r="HV228" s="1071"/>
      <c r="HW228" s="1071"/>
      <c r="HX228" s="1072"/>
      <c r="HY228" s="1068"/>
      <c r="HZ228" s="981"/>
      <c r="IA228" s="981"/>
      <c r="IB228" s="981"/>
      <c r="IC228" s="981"/>
      <c r="ID228" s="981"/>
      <c r="IE228" s="1069"/>
    </row>
    <row r="229" ht="24.0" customHeight="1" outlineLevel="1">
      <c r="A229" s="946"/>
      <c r="B229" s="947"/>
      <c r="C229" s="947"/>
      <c r="D229" s="947"/>
      <c r="E229" s="947"/>
      <c r="F229" s="947"/>
      <c r="G229" s="947"/>
      <c r="H229" s="947"/>
      <c r="I229" s="947"/>
      <c r="J229" s="947"/>
      <c r="K229" s="947"/>
      <c r="L229" s="947"/>
      <c r="M229" s="947"/>
      <c r="N229" s="947"/>
      <c r="O229" s="947"/>
      <c r="P229" s="947"/>
      <c r="Q229" s="947"/>
      <c r="R229" s="947"/>
      <c r="S229" s="947"/>
      <c r="T229" s="947"/>
      <c r="U229" s="948"/>
      <c r="V229" s="947"/>
      <c r="W229" s="1193" t="s">
        <v>3540</v>
      </c>
      <c r="X229" s="1194">
        <f t="shared" si="8"/>
        <v>16230031</v>
      </c>
      <c r="Y229" s="1194"/>
      <c r="Z229" s="1194"/>
      <c r="AA229" s="990"/>
      <c r="AB229" s="991"/>
      <c r="AC229" s="1196" t="s">
        <v>240</v>
      </c>
      <c r="AD229" s="992"/>
      <c r="AE229" s="1197"/>
      <c r="AF229" s="1195" t="s">
        <v>3541</v>
      </c>
      <c r="AG229" s="1194">
        <v>1.1E7</v>
      </c>
      <c r="AH229" s="1194"/>
      <c r="AI229" s="1194">
        <v>1.1E7</v>
      </c>
      <c r="AJ229" s="1194">
        <f t="shared" ref="AJ229:AJ232" si="9">AG229-AI229</f>
        <v>0</v>
      </c>
      <c r="AK229" s="958"/>
      <c r="AL229" s="1198" t="s">
        <v>3542</v>
      </c>
      <c r="AM229" s="1192"/>
      <c r="AN229" s="1141" t="s">
        <v>3543</v>
      </c>
      <c r="AO229" s="1141"/>
      <c r="AP229" s="1184"/>
      <c r="AQ229" s="1160"/>
      <c r="AR229" s="1065"/>
      <c r="AS229" s="1067"/>
      <c r="AT229" s="1066"/>
      <c r="AU229" s="1067"/>
      <c r="AV229" s="1067"/>
      <c r="AW229" s="1066"/>
      <c r="AX229" s="1066"/>
      <c r="AY229" s="1066"/>
      <c r="AZ229" s="1066"/>
      <c r="BA229" s="1066"/>
      <c r="BB229" s="1066"/>
      <c r="BC229" s="1066"/>
      <c r="BD229" s="1066"/>
      <c r="BE229" s="1066"/>
      <c r="BF229" s="1066"/>
      <c r="BG229" s="1066"/>
      <c r="BH229" s="1066"/>
      <c r="BI229" s="1067"/>
      <c r="BJ229" s="1067"/>
      <c r="BK229" s="1066"/>
      <c r="BL229" s="1066"/>
      <c r="BM229" s="1066"/>
      <c r="BN229" s="1066"/>
      <c r="BO229" s="1066"/>
      <c r="BP229" s="1066"/>
      <c r="BQ229" s="1066"/>
      <c r="BR229" s="1066"/>
      <c r="BS229" s="1066"/>
      <c r="BT229" s="1066"/>
      <c r="BU229" s="1066"/>
      <c r="BV229" s="1066"/>
      <c r="BW229" s="1067"/>
      <c r="BX229" s="528"/>
      <c r="BY229" s="528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8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8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8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1071"/>
      <c r="GU229" s="1071"/>
      <c r="GV229" s="1071"/>
      <c r="GW229" s="1071"/>
      <c r="GX229" s="1071"/>
      <c r="GY229" s="1071"/>
      <c r="GZ229" s="1071"/>
      <c r="HA229" s="1071"/>
      <c r="HB229" s="1071"/>
      <c r="HC229" s="1071"/>
      <c r="HD229" s="1071"/>
      <c r="HE229" s="1071"/>
      <c r="HF229" s="1071"/>
      <c r="HG229" s="1071"/>
      <c r="HH229" s="1071"/>
      <c r="HI229" s="1071"/>
      <c r="HJ229" s="1071"/>
      <c r="HK229" s="1071"/>
      <c r="HL229" s="1071"/>
      <c r="HM229" s="1071"/>
      <c r="HN229" s="1071"/>
      <c r="HO229" s="1071"/>
      <c r="HP229" s="1071"/>
      <c r="HQ229" s="1071"/>
      <c r="HR229" s="1071"/>
      <c r="HS229" s="1071"/>
      <c r="HT229" s="1071"/>
      <c r="HU229" s="1071"/>
      <c r="HV229" s="1071"/>
      <c r="HW229" s="1071"/>
      <c r="HX229" s="1072"/>
      <c r="HY229" s="1068"/>
      <c r="HZ229" s="981"/>
      <c r="IA229" s="981"/>
      <c r="IB229" s="981"/>
      <c r="IC229" s="981"/>
      <c r="ID229" s="981"/>
      <c r="IE229" s="1069"/>
    </row>
    <row r="230" ht="24.0" customHeight="1" outlineLevel="1">
      <c r="A230" s="946"/>
      <c r="B230" s="947"/>
      <c r="C230" s="947"/>
      <c r="D230" s="947"/>
      <c r="E230" s="947"/>
      <c r="F230" s="947"/>
      <c r="G230" s="947"/>
      <c r="H230" s="947"/>
      <c r="I230" s="947"/>
      <c r="J230" s="947"/>
      <c r="K230" s="947"/>
      <c r="L230" s="947"/>
      <c r="M230" s="947"/>
      <c r="N230" s="947"/>
      <c r="O230" s="947"/>
      <c r="P230" s="947"/>
      <c r="Q230" s="947"/>
      <c r="R230" s="947"/>
      <c r="S230" s="947"/>
      <c r="T230" s="947"/>
      <c r="U230" s="948"/>
      <c r="V230" s="947"/>
      <c r="W230" s="1199" t="s">
        <v>3544</v>
      </c>
      <c r="X230" s="1200">
        <f>SUM(X227:X229)</f>
        <v>64920125</v>
      </c>
      <c r="Y230" s="1200"/>
      <c r="Z230" s="1200"/>
      <c r="AA230" s="990"/>
      <c r="AB230" s="991"/>
      <c r="AC230" s="1196" t="s">
        <v>240</v>
      </c>
      <c r="AD230" s="992"/>
      <c r="AE230" s="1197"/>
      <c r="AF230" s="1195" t="s">
        <v>3545</v>
      </c>
      <c r="AG230" s="1194">
        <v>5000000.0</v>
      </c>
      <c r="AH230" s="1194"/>
      <c r="AI230" s="1194">
        <v>5000000.0</v>
      </c>
      <c r="AJ230" s="1194">
        <f t="shared" si="9"/>
        <v>0</v>
      </c>
      <c r="AK230" s="958"/>
      <c r="AL230" s="1201" t="s">
        <v>3546</v>
      </c>
      <c r="AM230" s="1192"/>
      <c r="AN230" s="1141" t="s">
        <v>3547</v>
      </c>
      <c r="AO230" s="1141"/>
      <c r="AP230" s="1184"/>
      <c r="AQ230" s="1160"/>
      <c r="AR230" s="1065"/>
      <c r="AS230" s="1067"/>
      <c r="AT230" s="1066"/>
      <c r="AU230" s="1067"/>
      <c r="AV230" s="1067"/>
      <c r="AW230" s="1066"/>
      <c r="AX230" s="1066"/>
      <c r="AY230" s="1066"/>
      <c r="AZ230" s="1066"/>
      <c r="BA230" s="1066"/>
      <c r="BB230" s="1066"/>
      <c r="BC230" s="1066"/>
      <c r="BD230" s="1066"/>
      <c r="BE230" s="1066"/>
      <c r="BF230" s="1066"/>
      <c r="BG230" s="1066"/>
      <c r="BH230" s="1066"/>
      <c r="BI230" s="1067"/>
      <c r="BJ230" s="1067"/>
      <c r="BK230" s="1066"/>
      <c r="BL230" s="1066"/>
      <c r="BM230" s="1066"/>
      <c r="BN230" s="1066"/>
      <c r="BO230" s="1066"/>
      <c r="BP230" s="1066"/>
      <c r="BQ230" s="1066"/>
      <c r="BR230" s="1066"/>
      <c r="BS230" s="1066"/>
      <c r="BT230" s="1066"/>
      <c r="BU230" s="1066"/>
      <c r="BV230" s="1066"/>
      <c r="BW230" s="1067"/>
      <c r="BX230" s="528"/>
      <c r="BY230" s="528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8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8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8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1071"/>
      <c r="GU230" s="1071"/>
      <c r="GV230" s="1071"/>
      <c r="GW230" s="1071"/>
      <c r="GX230" s="1071"/>
      <c r="GY230" s="1071"/>
      <c r="GZ230" s="1071"/>
      <c r="HA230" s="1071"/>
      <c r="HB230" s="1071"/>
      <c r="HC230" s="1071"/>
      <c r="HD230" s="1071"/>
      <c r="HE230" s="1071"/>
      <c r="HF230" s="1071"/>
      <c r="HG230" s="1071"/>
      <c r="HH230" s="1071"/>
      <c r="HI230" s="1071"/>
      <c r="HJ230" s="1071"/>
      <c r="HK230" s="1071"/>
      <c r="HL230" s="1071"/>
      <c r="HM230" s="1071"/>
      <c r="HN230" s="1071"/>
      <c r="HO230" s="1071"/>
      <c r="HP230" s="1071"/>
      <c r="HQ230" s="1071"/>
      <c r="HR230" s="1071"/>
      <c r="HS230" s="1071"/>
      <c r="HT230" s="1071"/>
      <c r="HU230" s="1071"/>
      <c r="HV230" s="1071"/>
      <c r="HW230" s="1071"/>
      <c r="HX230" s="1072"/>
      <c r="HY230" s="1068"/>
      <c r="HZ230" s="981"/>
      <c r="IA230" s="981"/>
      <c r="IB230" s="981"/>
      <c r="IC230" s="981"/>
      <c r="ID230" s="981"/>
      <c r="IE230" s="1069"/>
    </row>
    <row r="231" ht="24.0" customHeight="1" outlineLevel="1">
      <c r="A231" s="946"/>
      <c r="B231" s="947"/>
      <c r="C231" s="947"/>
      <c r="D231" s="947"/>
      <c r="E231" s="947"/>
      <c r="F231" s="947"/>
      <c r="G231" s="947"/>
      <c r="H231" s="947"/>
      <c r="I231" s="947"/>
      <c r="J231" s="947"/>
      <c r="K231" s="947"/>
      <c r="L231" s="947"/>
      <c r="M231" s="947"/>
      <c r="N231" s="947"/>
      <c r="O231" s="947"/>
      <c r="P231" s="947"/>
      <c r="Q231" s="947"/>
      <c r="R231" s="947"/>
      <c r="S231" s="947"/>
      <c r="T231" s="947"/>
      <c r="U231" s="948"/>
      <c r="V231" s="972"/>
      <c r="W231" s="1199" t="s">
        <v>3548</v>
      </c>
      <c r="X231" s="1200">
        <f>X230-AG227</f>
        <v>45260125</v>
      </c>
      <c r="Y231" s="1200"/>
      <c r="Z231" s="1200"/>
      <c r="AA231" s="990"/>
      <c r="AB231" s="991"/>
      <c r="AC231" s="1196" t="s">
        <v>240</v>
      </c>
      <c r="AD231" s="992"/>
      <c r="AE231" s="1197"/>
      <c r="AF231" s="1195" t="s">
        <v>3549</v>
      </c>
      <c r="AG231" s="1194">
        <v>2500000.0</v>
      </c>
      <c r="AH231" s="1194"/>
      <c r="AI231" s="1194">
        <v>2500000.0</v>
      </c>
      <c r="AJ231" s="1194">
        <f t="shared" si="9"/>
        <v>0</v>
      </c>
      <c r="AK231" s="958"/>
      <c r="AL231" s="1202" t="s">
        <v>3550</v>
      </c>
      <c r="AM231" s="1192"/>
      <c r="AN231" s="1141" t="s">
        <v>3551</v>
      </c>
      <c r="AO231" s="1141"/>
      <c r="AP231" s="1184"/>
      <c r="AQ231" s="1160"/>
      <c r="AR231" s="1065"/>
      <c r="AS231" s="1067"/>
      <c r="AT231" s="1066"/>
      <c r="AU231" s="1067"/>
      <c r="AV231" s="1067"/>
      <c r="AW231" s="1066"/>
      <c r="AX231" s="1066"/>
      <c r="AY231" s="1066"/>
      <c r="AZ231" s="1066"/>
      <c r="BA231" s="1066"/>
      <c r="BB231" s="1066"/>
      <c r="BC231" s="1066"/>
      <c r="BD231" s="1066"/>
      <c r="BE231" s="1066"/>
      <c r="BF231" s="1066"/>
      <c r="BG231" s="1066"/>
      <c r="BH231" s="1066"/>
      <c r="BI231" s="1067"/>
      <c r="BJ231" s="1067"/>
      <c r="BK231" s="1066"/>
      <c r="BL231" s="1066"/>
      <c r="BM231" s="1066"/>
      <c r="BN231" s="1066"/>
      <c r="BO231" s="1066"/>
      <c r="BP231" s="1066"/>
      <c r="BQ231" s="1066"/>
      <c r="BR231" s="1066"/>
      <c r="BS231" s="1066"/>
      <c r="BT231" s="1066"/>
      <c r="BU231" s="1066"/>
      <c r="BV231" s="1066"/>
      <c r="BW231" s="1067"/>
      <c r="BX231" s="528"/>
      <c r="BY231" s="528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8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8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8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1071"/>
      <c r="GU231" s="1071"/>
      <c r="GV231" s="1071"/>
      <c r="GW231" s="1071"/>
      <c r="GX231" s="1071"/>
      <c r="GY231" s="1071"/>
      <c r="GZ231" s="1071"/>
      <c r="HA231" s="1071"/>
      <c r="HB231" s="1071"/>
      <c r="HC231" s="1071"/>
      <c r="HD231" s="1071"/>
      <c r="HE231" s="1071"/>
      <c r="HF231" s="1071"/>
      <c r="HG231" s="1071"/>
      <c r="HH231" s="1071"/>
      <c r="HI231" s="1071"/>
      <c r="HJ231" s="1071"/>
      <c r="HK231" s="1071"/>
      <c r="HL231" s="1071"/>
      <c r="HM231" s="1071"/>
      <c r="HN231" s="1071"/>
      <c r="HO231" s="1071"/>
      <c r="HP231" s="1071"/>
      <c r="HQ231" s="1071"/>
      <c r="HR231" s="1071"/>
      <c r="HS231" s="1071"/>
      <c r="HT231" s="1071"/>
      <c r="HU231" s="1071"/>
      <c r="HV231" s="1071"/>
      <c r="HW231" s="1071"/>
      <c r="HX231" s="1072"/>
      <c r="HY231" s="1068"/>
      <c r="HZ231" s="981"/>
      <c r="IA231" s="981"/>
      <c r="IB231" s="981"/>
      <c r="IC231" s="981"/>
      <c r="ID231" s="981"/>
      <c r="IE231" s="1069"/>
    </row>
    <row r="232" ht="24.0" customHeight="1" outlineLevel="1">
      <c r="A232" s="946"/>
      <c r="B232" s="947"/>
      <c r="C232" s="947"/>
      <c r="D232" s="947"/>
      <c r="E232" s="947"/>
      <c r="F232" s="947"/>
      <c r="G232" s="947"/>
      <c r="H232" s="947"/>
      <c r="I232" s="947"/>
      <c r="J232" s="947"/>
      <c r="K232" s="947"/>
      <c r="L232" s="947"/>
      <c r="M232" s="947"/>
      <c r="N232" s="947"/>
      <c r="O232" s="947"/>
      <c r="P232" s="947"/>
      <c r="Q232" s="947"/>
      <c r="R232" s="947"/>
      <c r="S232" s="947"/>
      <c r="T232" s="947"/>
      <c r="U232" s="948"/>
      <c r="V232" s="1203" t="s">
        <v>3552</v>
      </c>
      <c r="W232" s="1193" t="s">
        <v>3553</v>
      </c>
      <c r="X232" s="1194">
        <f>X227</f>
        <v>32460063</v>
      </c>
      <c r="Y232" s="1194"/>
      <c r="Z232" s="1194"/>
      <c r="AA232" s="990"/>
      <c r="AB232" s="991"/>
      <c r="AC232" s="1196" t="s">
        <v>240</v>
      </c>
      <c r="AD232" s="992"/>
      <c r="AE232" s="1197"/>
      <c r="AF232" s="1195" t="s">
        <v>3554</v>
      </c>
      <c r="AG232" s="1194">
        <v>1160000.0</v>
      </c>
      <c r="AH232" s="1194"/>
      <c r="AI232" s="1194">
        <v>1160000.0</v>
      </c>
      <c r="AJ232" s="1194">
        <f t="shared" si="9"/>
        <v>0</v>
      </c>
      <c r="AK232" s="958"/>
      <c r="AL232" s="1204" t="s">
        <v>3555</v>
      </c>
      <c r="AM232" s="1192"/>
      <c r="AN232" s="1141" t="s">
        <v>3556</v>
      </c>
      <c r="AO232" s="1141"/>
      <c r="AP232" s="1184"/>
      <c r="AQ232" s="1160"/>
      <c r="AR232" s="1065"/>
      <c r="AS232" s="1067"/>
      <c r="AT232" s="1066"/>
      <c r="AU232" s="1067"/>
      <c r="AV232" s="1067"/>
      <c r="AW232" s="1066"/>
      <c r="AX232" s="1066"/>
      <c r="AY232" s="1066"/>
      <c r="AZ232" s="1066"/>
      <c r="BA232" s="1066"/>
      <c r="BB232" s="1066"/>
      <c r="BC232" s="1066"/>
      <c r="BD232" s="1066"/>
      <c r="BE232" s="1066"/>
      <c r="BF232" s="1066"/>
      <c r="BG232" s="1066"/>
      <c r="BH232" s="1066"/>
      <c r="BI232" s="1067"/>
      <c r="BJ232" s="1067"/>
      <c r="BK232" s="1066"/>
      <c r="BL232" s="1066"/>
      <c r="BM232" s="1066"/>
      <c r="BN232" s="1066"/>
      <c r="BO232" s="1066"/>
      <c r="BP232" s="1066"/>
      <c r="BQ232" s="1066"/>
      <c r="BR232" s="1066"/>
      <c r="BS232" s="1066"/>
      <c r="BT232" s="1066"/>
      <c r="BU232" s="1066"/>
      <c r="BV232" s="1066"/>
      <c r="BW232" s="1067"/>
      <c r="BX232" s="528"/>
      <c r="BY232" s="528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8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8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8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1071"/>
      <c r="GU232" s="1071"/>
      <c r="GV232" s="1071"/>
      <c r="GW232" s="1071"/>
      <c r="GX232" s="1071"/>
      <c r="GY232" s="1071"/>
      <c r="GZ232" s="1071"/>
      <c r="HA232" s="1071"/>
      <c r="HB232" s="1071"/>
      <c r="HC232" s="1071"/>
      <c r="HD232" s="1071"/>
      <c r="HE232" s="1071"/>
      <c r="HF232" s="1071"/>
      <c r="HG232" s="1071"/>
      <c r="HH232" s="1071"/>
      <c r="HI232" s="1071"/>
      <c r="HJ232" s="1071"/>
      <c r="HK232" s="1071"/>
      <c r="HL232" s="1071"/>
      <c r="HM232" s="1071"/>
      <c r="HN232" s="1071"/>
      <c r="HO232" s="1071"/>
      <c r="HP232" s="1071"/>
      <c r="HQ232" s="1071"/>
      <c r="HR232" s="1071"/>
      <c r="HS232" s="1071"/>
      <c r="HT232" s="1071"/>
      <c r="HU232" s="1071"/>
      <c r="HV232" s="1071"/>
      <c r="HW232" s="1071"/>
      <c r="HX232" s="1072"/>
      <c r="HY232" s="1068"/>
      <c r="HZ232" s="981"/>
      <c r="IA232" s="981"/>
      <c r="IB232" s="981"/>
      <c r="IC232" s="981"/>
      <c r="ID232" s="981"/>
      <c r="IE232" s="1069"/>
    </row>
    <row r="233" ht="24.0" customHeight="1" outlineLevel="1">
      <c r="A233" s="1003"/>
      <c r="B233" s="1004"/>
      <c r="C233" s="1004"/>
      <c r="D233" s="1004"/>
      <c r="E233" s="1004"/>
      <c r="F233" s="1004"/>
      <c r="G233" s="1004"/>
      <c r="H233" s="1004"/>
      <c r="I233" s="1004"/>
      <c r="J233" s="1004"/>
      <c r="K233" s="1004"/>
      <c r="L233" s="1004"/>
      <c r="M233" s="1004"/>
      <c r="N233" s="1004"/>
      <c r="O233" s="1004"/>
      <c r="P233" s="1004"/>
      <c r="Q233" s="1004"/>
      <c r="R233" s="1004"/>
      <c r="S233" s="1004"/>
      <c r="T233" s="1004"/>
      <c r="U233" s="1005"/>
      <c r="V233" s="1004"/>
      <c r="W233" s="1205" t="s">
        <v>3557</v>
      </c>
      <c r="X233" s="1206">
        <f>X230-X232</f>
        <v>32460062</v>
      </c>
      <c r="Y233" s="1206"/>
      <c r="Z233" s="1206"/>
      <c r="AA233" s="1008"/>
      <c r="AB233" s="1207"/>
      <c r="AC233" s="1207"/>
      <c r="AD233" s="1208"/>
      <c r="AE233" s="1209"/>
      <c r="AF233" s="1210"/>
      <c r="AG233" s="1206"/>
      <c r="AH233" s="1206"/>
      <c r="AI233" s="1206"/>
      <c r="AJ233" s="1206"/>
      <c r="AK233" s="1014"/>
      <c r="AL233" s="1211"/>
      <c r="AM233" s="1212"/>
      <c r="AN233" s="1213"/>
      <c r="AO233" s="1213"/>
      <c r="AP233" s="1184"/>
      <c r="AQ233" s="1160"/>
      <c r="AR233" s="1065"/>
      <c r="AS233" s="1067"/>
      <c r="AT233" s="1066"/>
      <c r="AU233" s="1067"/>
      <c r="AV233" s="1067"/>
      <c r="AW233" s="1066"/>
      <c r="AX233" s="1066"/>
      <c r="AY233" s="1066"/>
      <c r="AZ233" s="1066"/>
      <c r="BA233" s="1066"/>
      <c r="BB233" s="1066"/>
      <c r="BC233" s="1066"/>
      <c r="BD233" s="1066"/>
      <c r="BE233" s="1066"/>
      <c r="BF233" s="1066"/>
      <c r="BG233" s="1066"/>
      <c r="BH233" s="1066"/>
      <c r="BI233" s="1067"/>
      <c r="BJ233" s="1067"/>
      <c r="BK233" s="1066"/>
      <c r="BL233" s="1066"/>
      <c r="BM233" s="1066"/>
      <c r="BN233" s="1066"/>
      <c r="BO233" s="1066"/>
      <c r="BP233" s="1066"/>
      <c r="BQ233" s="1066"/>
      <c r="BR233" s="1066"/>
      <c r="BS233" s="1066"/>
      <c r="BT233" s="1066"/>
      <c r="BU233" s="1066"/>
      <c r="BV233" s="1066"/>
      <c r="BW233" s="1067"/>
      <c r="BX233" s="528"/>
      <c r="BY233" s="528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8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8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8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1071"/>
      <c r="GU233" s="1071"/>
      <c r="GV233" s="1071"/>
      <c r="GW233" s="1071"/>
      <c r="GX233" s="1071"/>
      <c r="GY233" s="1071"/>
      <c r="GZ233" s="1071"/>
      <c r="HA233" s="1071"/>
      <c r="HB233" s="1071"/>
      <c r="HC233" s="1071"/>
      <c r="HD233" s="1071"/>
      <c r="HE233" s="1071"/>
      <c r="HF233" s="1071"/>
      <c r="HG233" s="1071"/>
      <c r="HH233" s="1071"/>
      <c r="HI233" s="1071"/>
      <c r="HJ233" s="1071"/>
      <c r="HK233" s="1071"/>
      <c r="HL233" s="1071"/>
      <c r="HM233" s="1071"/>
      <c r="HN233" s="1071"/>
      <c r="HO233" s="1071"/>
      <c r="HP233" s="1071"/>
      <c r="HQ233" s="1071"/>
      <c r="HR233" s="1071"/>
      <c r="HS233" s="1071"/>
      <c r="HT233" s="1071"/>
      <c r="HU233" s="1071"/>
      <c r="HV233" s="1071"/>
      <c r="HW233" s="1071"/>
      <c r="HX233" s="1094"/>
      <c r="HY233" s="1095"/>
      <c r="HZ233" s="1096"/>
      <c r="IA233" s="1096"/>
      <c r="IB233" s="1096"/>
      <c r="IC233" s="1096"/>
      <c r="ID233" s="1096"/>
      <c r="IE233" s="1097"/>
    </row>
    <row r="234" ht="24.0" customHeight="1">
      <c r="A234" s="916">
        <f>A241+1</f>
        <v>3</v>
      </c>
      <c r="B234" s="1127" t="s">
        <v>49</v>
      </c>
      <c r="C234" s="918" t="s">
        <v>3520</v>
      </c>
      <c r="D234" s="494" t="str">
        <f t="array" ref="D234">INDEX('코드분류표(보조)'!$G$5:$G$72,MATCH(E234,'코드분류표(보조)'!$F$5:$F$72,0))</f>
        <v>CB-212</v>
      </c>
      <c r="E234" s="494" t="s">
        <v>2600</v>
      </c>
      <c r="F234" s="494" t="s">
        <v>3431</v>
      </c>
      <c r="G234" s="494" t="s">
        <v>3558</v>
      </c>
      <c r="H234" s="494" t="s">
        <v>3559</v>
      </c>
      <c r="I234" s="920"/>
      <c r="J234" s="921"/>
      <c r="K234" s="922" t="s">
        <v>3370</v>
      </c>
      <c r="L234" s="922" t="s">
        <v>3371</v>
      </c>
      <c r="M234" s="922" t="s">
        <v>3560</v>
      </c>
      <c r="N234" s="922" t="s">
        <v>3561</v>
      </c>
      <c r="O234" s="922" t="s">
        <v>3562</v>
      </c>
      <c r="P234" s="922" t="s">
        <v>3563</v>
      </c>
      <c r="Q234" s="922"/>
      <c r="R234" s="493">
        <v>0.9</v>
      </c>
      <c r="S234" s="493">
        <v>0.9</v>
      </c>
      <c r="T234" s="493">
        <v>0.9</v>
      </c>
      <c r="U234" s="924"/>
      <c r="V234" s="1186" t="s">
        <v>3564</v>
      </c>
      <c r="W234" s="1187" t="s">
        <v>3565</v>
      </c>
      <c r="X234" s="1188">
        <f>TRUNC(84330949*50%,0)</f>
        <v>42165474</v>
      </c>
      <c r="Y234" s="1189" t="s">
        <v>3373</v>
      </c>
      <c r="Z234" s="1189" t="s">
        <v>3566</v>
      </c>
      <c r="AA234" s="927"/>
      <c r="AB234" s="928"/>
      <c r="AC234" s="928"/>
      <c r="AD234" s="929"/>
      <c r="AE234" s="1214"/>
      <c r="AF234" s="1190" t="s">
        <v>3567</v>
      </c>
      <c r="AG234" s="1191">
        <f>SUM(AG237:AG240)</f>
        <v>30600000</v>
      </c>
      <c r="AH234" s="1191"/>
      <c r="AI234" s="1191">
        <f>SUM(AI237:AI240)</f>
        <v>30600000</v>
      </c>
      <c r="AJ234" s="1191">
        <f>AG234-AI234</f>
        <v>0</v>
      </c>
      <c r="AK234" s="934"/>
      <c r="AL234" s="1175" t="s">
        <v>3568</v>
      </c>
      <c r="AM234" s="1192"/>
      <c r="AN234" s="1141" t="s">
        <v>3569</v>
      </c>
      <c r="AO234" s="1141"/>
      <c r="AP234" s="1184"/>
      <c r="AQ234" s="1160"/>
      <c r="AR234" s="1065"/>
      <c r="AS234" s="1067"/>
      <c r="AT234" s="1066"/>
      <c r="AU234" s="1067"/>
      <c r="AV234" s="1067"/>
      <c r="AW234" s="1066"/>
      <c r="AX234" s="1066"/>
      <c r="AY234" s="1066"/>
      <c r="AZ234" s="1066"/>
      <c r="BA234" s="1066"/>
      <c r="BB234" s="1066"/>
      <c r="BC234" s="1066"/>
      <c r="BD234" s="1066"/>
      <c r="BE234" s="1066"/>
      <c r="BF234" s="1066"/>
      <c r="BG234" s="1066"/>
      <c r="BH234" s="1066"/>
      <c r="BI234" s="1067"/>
      <c r="BJ234" s="1067"/>
      <c r="BK234" s="1066"/>
      <c r="BL234" s="1066"/>
      <c r="BM234" s="1066"/>
      <c r="BN234" s="1066"/>
      <c r="BO234" s="1066"/>
      <c r="BP234" s="1066"/>
      <c r="BQ234" s="1066"/>
      <c r="BR234" s="1066"/>
      <c r="BS234" s="1066"/>
      <c r="BT234" s="1066"/>
      <c r="BU234" s="1066"/>
      <c r="BV234" s="1066"/>
      <c r="BW234" s="1067"/>
      <c r="BX234" s="528"/>
      <c r="BY234" s="528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8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8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8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1071"/>
      <c r="GU234" s="1071"/>
      <c r="GV234" s="1071"/>
      <c r="GW234" s="1071"/>
      <c r="GX234" s="1071"/>
      <c r="GY234" s="1071"/>
      <c r="GZ234" s="1071"/>
      <c r="HA234" s="1071"/>
      <c r="HB234" s="1071"/>
      <c r="HC234" s="1071"/>
      <c r="HD234" s="1071"/>
      <c r="HE234" s="1071"/>
      <c r="HF234" s="1071"/>
      <c r="HG234" s="1071"/>
      <c r="HH234" s="1071"/>
      <c r="HI234" s="1071"/>
      <c r="HJ234" s="1071"/>
      <c r="HK234" s="1071"/>
      <c r="HL234" s="1071"/>
      <c r="HM234" s="1071"/>
      <c r="HN234" s="1071"/>
      <c r="HO234" s="1071"/>
      <c r="HP234" s="1071"/>
      <c r="HQ234" s="1071"/>
      <c r="HR234" s="1071"/>
      <c r="HS234" s="1071"/>
      <c r="HT234" s="1071"/>
      <c r="HU234" s="1071"/>
      <c r="HV234" s="1071"/>
      <c r="HW234" s="1071"/>
      <c r="HX234" s="1099"/>
      <c r="HY234" s="1100"/>
      <c r="HZ234" s="1101"/>
      <c r="IA234" s="1101"/>
      <c r="IB234" s="1101"/>
      <c r="IC234" s="1101"/>
      <c r="ID234" s="1101"/>
      <c r="IE234" s="1102"/>
    </row>
    <row r="235" ht="24.0" customHeight="1" outlineLevel="1">
      <c r="A235" s="946"/>
      <c r="B235" s="947"/>
      <c r="C235" s="947"/>
      <c r="D235" s="947"/>
      <c r="E235" s="947"/>
      <c r="F235" s="947"/>
      <c r="G235" s="947"/>
      <c r="H235" s="947"/>
      <c r="I235" s="947"/>
      <c r="J235" s="947"/>
      <c r="K235" s="947"/>
      <c r="L235" s="947"/>
      <c r="M235" s="947"/>
      <c r="N235" s="947"/>
      <c r="O235" s="947"/>
      <c r="P235" s="947"/>
      <c r="Q235" s="947"/>
      <c r="R235" s="947"/>
      <c r="S235" s="947"/>
      <c r="T235" s="947"/>
      <c r="U235" s="948"/>
      <c r="V235" s="947"/>
      <c r="W235" s="1193" t="s">
        <v>3570</v>
      </c>
      <c r="X235" s="1194">
        <f t="shared" ref="X235:X236" si="10">TRUNC(84330949*25%,0)</f>
        <v>21082737</v>
      </c>
      <c r="Y235" s="1194"/>
      <c r="Z235" s="1194"/>
      <c r="AA235" s="951"/>
      <c r="AB235" s="952"/>
      <c r="AC235" s="952"/>
      <c r="AD235" s="953"/>
      <c r="AE235" s="1215"/>
      <c r="AF235" s="1046"/>
      <c r="AG235" s="981"/>
      <c r="AH235" s="981"/>
      <c r="AI235" s="1194"/>
      <c r="AJ235" s="1194"/>
      <c r="AK235" s="958"/>
      <c r="AL235" s="1153" t="s">
        <v>3571</v>
      </c>
      <c r="AM235" s="1192"/>
      <c r="AN235" s="1141" t="s">
        <v>3572</v>
      </c>
      <c r="AO235" s="1141"/>
      <c r="AP235" s="1149"/>
      <c r="AQ235" s="1160"/>
      <c r="AR235" s="1065"/>
      <c r="AS235" s="1067"/>
      <c r="AT235" s="1066"/>
      <c r="AU235" s="1067"/>
      <c r="AV235" s="1067"/>
      <c r="AW235" s="1066"/>
      <c r="AX235" s="1066"/>
      <c r="AY235" s="1066"/>
      <c r="AZ235" s="1066"/>
      <c r="BA235" s="1066"/>
      <c r="BB235" s="1066"/>
      <c r="BC235" s="1066"/>
      <c r="BD235" s="1066"/>
      <c r="BE235" s="1066"/>
      <c r="BF235" s="1066"/>
      <c r="BG235" s="1066"/>
      <c r="BH235" s="1066"/>
      <c r="BI235" s="1067"/>
      <c r="BJ235" s="1067"/>
      <c r="BK235" s="1066"/>
      <c r="BL235" s="1066"/>
      <c r="BM235" s="1066"/>
      <c r="BN235" s="1066"/>
      <c r="BO235" s="1066"/>
      <c r="BP235" s="1066"/>
      <c r="BQ235" s="1066"/>
      <c r="BR235" s="1066"/>
      <c r="BS235" s="1066"/>
      <c r="BT235" s="1066"/>
      <c r="BU235" s="1066"/>
      <c r="BV235" s="1066"/>
      <c r="BW235" s="1067"/>
      <c r="BX235" s="528"/>
      <c r="BY235" s="528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8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8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8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1071"/>
      <c r="GU235" s="1071"/>
      <c r="GV235" s="1071"/>
      <c r="GW235" s="1071"/>
      <c r="GX235" s="1071"/>
      <c r="GY235" s="1071"/>
      <c r="GZ235" s="1071"/>
      <c r="HA235" s="1071"/>
      <c r="HB235" s="1071"/>
      <c r="HC235" s="1071"/>
      <c r="HD235" s="1071"/>
      <c r="HE235" s="1071"/>
      <c r="HF235" s="1071"/>
      <c r="HG235" s="1071"/>
      <c r="HH235" s="1071"/>
      <c r="HI235" s="1071"/>
      <c r="HJ235" s="1071"/>
      <c r="HK235" s="1071"/>
      <c r="HL235" s="1071"/>
      <c r="HM235" s="1071"/>
      <c r="HN235" s="1071"/>
      <c r="HO235" s="1071"/>
      <c r="HP235" s="1071"/>
      <c r="HQ235" s="1071"/>
      <c r="HR235" s="1071"/>
      <c r="HS235" s="1071"/>
      <c r="HT235" s="1071"/>
      <c r="HU235" s="1071"/>
      <c r="HV235" s="1071"/>
      <c r="HW235" s="1071"/>
      <c r="HX235" s="1072"/>
      <c r="HY235" s="1068"/>
      <c r="HZ235" s="981"/>
      <c r="IA235" s="981"/>
      <c r="IB235" s="981"/>
      <c r="IC235" s="981"/>
      <c r="ID235" s="981"/>
      <c r="IE235" s="1069"/>
    </row>
    <row r="236" ht="24.0" customHeight="1" outlineLevel="1">
      <c r="A236" s="946"/>
      <c r="B236" s="947"/>
      <c r="C236" s="947"/>
      <c r="D236" s="947"/>
      <c r="E236" s="947"/>
      <c r="F236" s="947"/>
      <c r="G236" s="947"/>
      <c r="H236" s="947"/>
      <c r="I236" s="947"/>
      <c r="J236" s="947"/>
      <c r="K236" s="947"/>
      <c r="L236" s="947"/>
      <c r="M236" s="947"/>
      <c r="N236" s="947"/>
      <c r="O236" s="947"/>
      <c r="P236" s="947"/>
      <c r="Q236" s="947"/>
      <c r="R236" s="947"/>
      <c r="S236" s="947"/>
      <c r="T236" s="947"/>
      <c r="U236" s="948"/>
      <c r="V236" s="947"/>
      <c r="W236" s="1193" t="s">
        <v>3573</v>
      </c>
      <c r="X236" s="1194">
        <f t="shared" si="10"/>
        <v>21082737</v>
      </c>
      <c r="Y236" s="1194"/>
      <c r="Z236" s="1194"/>
      <c r="AA236" s="951"/>
      <c r="AB236" s="952"/>
      <c r="AC236" s="952"/>
      <c r="AD236" s="953"/>
      <c r="AE236" s="1215"/>
      <c r="AF236" s="1046"/>
      <c r="AG236" s="981"/>
      <c r="AH236" s="981"/>
      <c r="AI236" s="1194"/>
      <c r="AJ236" s="1194"/>
      <c r="AK236" s="958"/>
      <c r="AL236" s="1179" t="s">
        <v>3574</v>
      </c>
      <c r="AM236" s="1192"/>
      <c r="AN236" s="1141" t="s">
        <v>3575</v>
      </c>
      <c r="AO236" s="1141"/>
      <c r="AP236" s="1184"/>
      <c r="AQ236" s="1160"/>
      <c r="AR236" s="1065"/>
      <c r="AS236" s="1067"/>
      <c r="AT236" s="1066"/>
      <c r="AU236" s="1067"/>
      <c r="AV236" s="1067"/>
      <c r="AW236" s="1066"/>
      <c r="AX236" s="1066"/>
      <c r="AY236" s="1066"/>
      <c r="AZ236" s="1066"/>
      <c r="BA236" s="1066"/>
      <c r="BB236" s="1066"/>
      <c r="BC236" s="1066"/>
      <c r="BD236" s="1066"/>
      <c r="BE236" s="1066"/>
      <c r="BF236" s="1066"/>
      <c r="BG236" s="1066"/>
      <c r="BH236" s="1066"/>
      <c r="BI236" s="1067"/>
      <c r="BJ236" s="1067"/>
      <c r="BK236" s="1066"/>
      <c r="BL236" s="1066"/>
      <c r="BM236" s="1066"/>
      <c r="BN236" s="1066"/>
      <c r="BO236" s="1066"/>
      <c r="BP236" s="1066"/>
      <c r="BQ236" s="1066"/>
      <c r="BR236" s="1066"/>
      <c r="BS236" s="1066"/>
      <c r="BT236" s="1066"/>
      <c r="BU236" s="1066"/>
      <c r="BV236" s="1066"/>
      <c r="BW236" s="1067"/>
      <c r="BX236" s="528"/>
      <c r="BY236" s="528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8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8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8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1071"/>
      <c r="GU236" s="1071"/>
      <c r="GV236" s="1071"/>
      <c r="GW236" s="1071"/>
      <c r="GX236" s="1071"/>
      <c r="GY236" s="1071"/>
      <c r="GZ236" s="1071"/>
      <c r="HA236" s="1071"/>
      <c r="HB236" s="1071"/>
      <c r="HC236" s="1071"/>
      <c r="HD236" s="1071"/>
      <c r="HE236" s="1071"/>
      <c r="HF236" s="1071"/>
      <c r="HG236" s="1071"/>
      <c r="HH236" s="1071"/>
      <c r="HI236" s="1071"/>
      <c r="HJ236" s="1071"/>
      <c r="HK236" s="1071"/>
      <c r="HL236" s="1071"/>
      <c r="HM236" s="1071"/>
      <c r="HN236" s="1071"/>
      <c r="HO236" s="1071"/>
      <c r="HP236" s="1071"/>
      <c r="HQ236" s="1071"/>
      <c r="HR236" s="1071"/>
      <c r="HS236" s="1071"/>
      <c r="HT236" s="1071"/>
      <c r="HU236" s="1071"/>
      <c r="HV236" s="1071"/>
      <c r="HW236" s="1071"/>
      <c r="HX236" s="1072"/>
      <c r="HY236" s="1068"/>
      <c r="HZ236" s="981"/>
      <c r="IA236" s="981"/>
      <c r="IB236" s="981"/>
      <c r="IC236" s="981"/>
      <c r="ID236" s="981"/>
      <c r="IE236" s="1069"/>
    </row>
    <row r="237" ht="24.0" customHeight="1" outlineLevel="1">
      <c r="A237" s="946"/>
      <c r="B237" s="947"/>
      <c r="C237" s="947"/>
      <c r="D237" s="947"/>
      <c r="E237" s="947"/>
      <c r="F237" s="947"/>
      <c r="G237" s="947"/>
      <c r="H237" s="947"/>
      <c r="I237" s="947"/>
      <c r="J237" s="947"/>
      <c r="K237" s="947"/>
      <c r="L237" s="947"/>
      <c r="M237" s="947"/>
      <c r="N237" s="947"/>
      <c r="O237" s="947"/>
      <c r="P237" s="947"/>
      <c r="Q237" s="947"/>
      <c r="R237" s="947"/>
      <c r="S237" s="947"/>
      <c r="T237" s="947"/>
      <c r="U237" s="948"/>
      <c r="V237" s="947"/>
      <c r="W237" s="1199" t="s">
        <v>3576</v>
      </c>
      <c r="X237" s="1200">
        <f>SUM(X234:X236)</f>
        <v>84330948</v>
      </c>
      <c r="Y237" s="1200"/>
      <c r="Z237" s="1200"/>
      <c r="AA237" s="990"/>
      <c r="AB237" s="991"/>
      <c r="AC237" s="1196" t="s">
        <v>240</v>
      </c>
      <c r="AD237" s="992"/>
      <c r="AE237" s="1215"/>
      <c r="AF237" s="1046" t="s">
        <v>3577</v>
      </c>
      <c r="AG237" s="1194">
        <v>2.15E7</v>
      </c>
      <c r="AH237" s="1194"/>
      <c r="AI237" s="1194">
        <v>2.15E7</v>
      </c>
      <c r="AJ237" s="1194">
        <f t="shared" ref="AJ237:AJ241" si="11">AG237-AI237</f>
        <v>0</v>
      </c>
      <c r="AK237" s="958"/>
      <c r="AL237" s="1198" t="s">
        <v>3578</v>
      </c>
      <c r="AM237" s="1192"/>
      <c r="AN237" s="1141" t="s">
        <v>3579</v>
      </c>
      <c r="AO237" s="1141"/>
      <c r="AP237" s="1184"/>
      <c r="AQ237" s="1160"/>
      <c r="AR237" s="1065"/>
      <c r="AS237" s="1067"/>
      <c r="AT237" s="1066"/>
      <c r="AU237" s="1067"/>
      <c r="AV237" s="1067"/>
      <c r="AW237" s="1066"/>
      <c r="AX237" s="1066"/>
      <c r="AY237" s="1066"/>
      <c r="AZ237" s="1066"/>
      <c r="BA237" s="1066"/>
      <c r="BB237" s="1066"/>
      <c r="BC237" s="1066"/>
      <c r="BD237" s="1066"/>
      <c r="BE237" s="1066"/>
      <c r="BF237" s="1066"/>
      <c r="BG237" s="1066"/>
      <c r="BH237" s="1066"/>
      <c r="BI237" s="1067"/>
      <c r="BJ237" s="1067"/>
      <c r="BK237" s="1066"/>
      <c r="BL237" s="1066"/>
      <c r="BM237" s="1066"/>
      <c r="BN237" s="1066"/>
      <c r="BO237" s="1066"/>
      <c r="BP237" s="1066"/>
      <c r="BQ237" s="1066"/>
      <c r="BR237" s="1066"/>
      <c r="BS237" s="1066"/>
      <c r="BT237" s="1066"/>
      <c r="BU237" s="1066"/>
      <c r="BV237" s="1066"/>
      <c r="BW237" s="1067"/>
      <c r="BX237" s="528"/>
      <c r="BY237" s="528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8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8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8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1071"/>
      <c r="GU237" s="1071"/>
      <c r="GV237" s="1071"/>
      <c r="GW237" s="1071"/>
      <c r="GX237" s="1071"/>
      <c r="GY237" s="1071"/>
      <c r="GZ237" s="1071"/>
      <c r="HA237" s="1071"/>
      <c r="HB237" s="1071"/>
      <c r="HC237" s="1071"/>
      <c r="HD237" s="1071"/>
      <c r="HE237" s="1071"/>
      <c r="HF237" s="1071"/>
      <c r="HG237" s="1071"/>
      <c r="HH237" s="1071"/>
      <c r="HI237" s="1071"/>
      <c r="HJ237" s="1071"/>
      <c r="HK237" s="1071"/>
      <c r="HL237" s="1071"/>
      <c r="HM237" s="1071"/>
      <c r="HN237" s="1071"/>
      <c r="HO237" s="1071"/>
      <c r="HP237" s="1071"/>
      <c r="HQ237" s="1071"/>
      <c r="HR237" s="1071"/>
      <c r="HS237" s="1071"/>
      <c r="HT237" s="1071"/>
      <c r="HU237" s="1071"/>
      <c r="HV237" s="1071"/>
      <c r="HW237" s="1071"/>
      <c r="HX237" s="1072"/>
      <c r="HY237" s="1068"/>
      <c r="HZ237" s="981"/>
      <c r="IA237" s="981"/>
      <c r="IB237" s="981"/>
      <c r="IC237" s="981"/>
      <c r="ID237" s="981"/>
      <c r="IE237" s="1069"/>
    </row>
    <row r="238" ht="24.0" customHeight="1" outlineLevel="1">
      <c r="A238" s="946"/>
      <c r="B238" s="947"/>
      <c r="C238" s="947"/>
      <c r="D238" s="947"/>
      <c r="E238" s="947"/>
      <c r="F238" s="947"/>
      <c r="G238" s="947"/>
      <c r="H238" s="947"/>
      <c r="I238" s="947"/>
      <c r="J238" s="947"/>
      <c r="K238" s="947"/>
      <c r="L238" s="947"/>
      <c r="M238" s="947"/>
      <c r="N238" s="947"/>
      <c r="O238" s="947"/>
      <c r="P238" s="947"/>
      <c r="Q238" s="947"/>
      <c r="R238" s="947"/>
      <c r="S238" s="947"/>
      <c r="T238" s="947"/>
      <c r="U238" s="948"/>
      <c r="V238" s="972"/>
      <c r="W238" s="1199" t="s">
        <v>3580</v>
      </c>
      <c r="X238" s="1200">
        <f>X237-AG234</f>
        <v>53730948</v>
      </c>
      <c r="Y238" s="1200"/>
      <c r="Z238" s="1200"/>
      <c r="AA238" s="990"/>
      <c r="AB238" s="991"/>
      <c r="AC238" s="1196" t="s">
        <v>240</v>
      </c>
      <c r="AD238" s="992"/>
      <c r="AE238" s="1215"/>
      <c r="AF238" s="1195" t="s">
        <v>3581</v>
      </c>
      <c r="AG238" s="1194">
        <v>4000000.0</v>
      </c>
      <c r="AH238" s="1194"/>
      <c r="AI238" s="1194">
        <v>4000000.0</v>
      </c>
      <c r="AJ238" s="1194">
        <f t="shared" si="11"/>
        <v>0</v>
      </c>
      <c r="AK238" s="958"/>
      <c r="AL238" s="1201" t="s">
        <v>3582</v>
      </c>
      <c r="AM238" s="1192"/>
      <c r="AN238" s="1141" t="s">
        <v>3583</v>
      </c>
      <c r="AO238" s="1141"/>
      <c r="AP238" s="1184"/>
      <c r="AQ238" s="1160"/>
      <c r="AR238" s="1065"/>
      <c r="AS238" s="1067"/>
      <c r="AT238" s="1066"/>
      <c r="AU238" s="1067"/>
      <c r="AV238" s="1067"/>
      <c r="AW238" s="1066"/>
      <c r="AX238" s="1066"/>
      <c r="AY238" s="1066"/>
      <c r="AZ238" s="1066"/>
      <c r="BA238" s="1066"/>
      <c r="BB238" s="1066"/>
      <c r="BC238" s="1066"/>
      <c r="BD238" s="1066"/>
      <c r="BE238" s="1066"/>
      <c r="BF238" s="1066"/>
      <c r="BG238" s="1066"/>
      <c r="BH238" s="1066"/>
      <c r="BI238" s="1067"/>
      <c r="BJ238" s="1067"/>
      <c r="BK238" s="1066"/>
      <c r="BL238" s="1066"/>
      <c r="BM238" s="1066"/>
      <c r="BN238" s="1066"/>
      <c r="BO238" s="1066"/>
      <c r="BP238" s="1066"/>
      <c r="BQ238" s="1066"/>
      <c r="BR238" s="1066"/>
      <c r="BS238" s="1066"/>
      <c r="BT238" s="1066"/>
      <c r="BU238" s="1066"/>
      <c r="BV238" s="1066"/>
      <c r="BW238" s="1067"/>
      <c r="BX238" s="528"/>
      <c r="BY238" s="528"/>
      <c r="BZ238" s="520"/>
      <c r="CA238" s="520"/>
      <c r="CB238" s="520"/>
      <c r="CC238" s="520"/>
      <c r="CD238" s="520"/>
      <c r="CE238" s="520"/>
      <c r="CF238" s="520"/>
      <c r="CG238" s="520"/>
      <c r="CH238" s="520"/>
      <c r="CI238" s="520"/>
      <c r="CJ238" s="520"/>
      <c r="CK238" s="520"/>
      <c r="CL238" s="520"/>
      <c r="CM238" s="520"/>
      <c r="CN238" s="520"/>
      <c r="CO238" s="520"/>
      <c r="CP238" s="520"/>
      <c r="CQ238" s="520"/>
      <c r="CR238" s="520"/>
      <c r="CS238" s="520"/>
      <c r="CT238" s="520"/>
      <c r="CU238" s="520"/>
      <c r="CV238" s="520"/>
      <c r="CW238" s="520"/>
      <c r="CX238" s="520"/>
      <c r="CY238" s="520"/>
      <c r="CZ238" s="520"/>
      <c r="DA238" s="520"/>
      <c r="DB238" s="528"/>
      <c r="DC238" s="520"/>
      <c r="DD238" s="520"/>
      <c r="DE238" s="520"/>
      <c r="DF238" s="520"/>
      <c r="DG238" s="520"/>
      <c r="DH238" s="520"/>
      <c r="DI238" s="520"/>
      <c r="DJ238" s="520"/>
      <c r="DK238" s="520"/>
      <c r="DL238" s="520"/>
      <c r="DM238" s="520"/>
      <c r="DN238" s="520"/>
      <c r="DO238" s="520"/>
      <c r="DP238" s="520"/>
      <c r="DQ238" s="520"/>
      <c r="DR238" s="520"/>
      <c r="DS238" s="520"/>
      <c r="DT238" s="520"/>
      <c r="DU238" s="520"/>
      <c r="DV238" s="520"/>
      <c r="DW238" s="520"/>
      <c r="DX238" s="520"/>
      <c r="DY238" s="520"/>
      <c r="DZ238" s="520"/>
      <c r="EA238" s="520"/>
      <c r="EB238" s="520"/>
      <c r="EC238" s="520"/>
      <c r="ED238" s="520"/>
      <c r="EE238" s="520"/>
      <c r="EF238" s="520"/>
      <c r="EG238" s="520"/>
      <c r="EH238" s="528"/>
      <c r="EI238" s="520"/>
      <c r="EJ238" s="520"/>
      <c r="EK238" s="520"/>
      <c r="EL238" s="520"/>
      <c r="EM238" s="520"/>
      <c r="EN238" s="520"/>
      <c r="EO238" s="520"/>
      <c r="EP238" s="520"/>
      <c r="EQ238" s="520"/>
      <c r="ER238" s="520"/>
      <c r="ES238" s="520"/>
      <c r="ET238" s="520"/>
      <c r="EU238" s="520"/>
      <c r="EV238" s="520"/>
      <c r="EW238" s="520"/>
      <c r="EX238" s="520"/>
      <c r="EY238" s="520"/>
      <c r="EZ238" s="520"/>
      <c r="FA238" s="520"/>
      <c r="FB238" s="520"/>
      <c r="FC238" s="520"/>
      <c r="FD238" s="520"/>
      <c r="FE238" s="520"/>
      <c r="FF238" s="520"/>
      <c r="FG238" s="520"/>
      <c r="FH238" s="520"/>
      <c r="FI238" s="520"/>
      <c r="FJ238" s="520"/>
      <c r="FK238" s="520"/>
      <c r="FL238" s="520"/>
      <c r="FM238" s="528"/>
      <c r="FN238" s="520"/>
      <c r="FO238" s="520"/>
      <c r="FP238" s="520"/>
      <c r="FQ238" s="520"/>
      <c r="FR238" s="520"/>
      <c r="FS238" s="520"/>
      <c r="FT238" s="520"/>
      <c r="FU238" s="520"/>
      <c r="FV238" s="520"/>
      <c r="FW238" s="520"/>
      <c r="FX238" s="520"/>
      <c r="FY238" s="520"/>
      <c r="FZ238" s="520"/>
      <c r="GA238" s="520"/>
      <c r="GB238" s="520"/>
      <c r="GC238" s="520"/>
      <c r="GD238" s="520"/>
      <c r="GE238" s="520"/>
      <c r="GF238" s="520"/>
      <c r="GG238" s="520"/>
      <c r="GH238" s="520"/>
      <c r="GI238" s="520"/>
      <c r="GJ238" s="520"/>
      <c r="GK238" s="520"/>
      <c r="GL238" s="520"/>
      <c r="GM238" s="520"/>
      <c r="GN238" s="520"/>
      <c r="GO238" s="520"/>
      <c r="GP238" s="520"/>
      <c r="GQ238" s="520"/>
      <c r="GR238" s="520"/>
      <c r="GS238" s="520"/>
      <c r="GT238" s="1071"/>
      <c r="GU238" s="1071"/>
      <c r="GV238" s="1071"/>
      <c r="GW238" s="1071"/>
      <c r="GX238" s="1071"/>
      <c r="GY238" s="1071"/>
      <c r="GZ238" s="1071"/>
      <c r="HA238" s="1071"/>
      <c r="HB238" s="1071"/>
      <c r="HC238" s="1071"/>
      <c r="HD238" s="1071"/>
      <c r="HE238" s="1071"/>
      <c r="HF238" s="1071"/>
      <c r="HG238" s="1071"/>
      <c r="HH238" s="1071"/>
      <c r="HI238" s="1071"/>
      <c r="HJ238" s="1071"/>
      <c r="HK238" s="1071"/>
      <c r="HL238" s="1071"/>
      <c r="HM238" s="1071"/>
      <c r="HN238" s="1071"/>
      <c r="HO238" s="1071"/>
      <c r="HP238" s="1071"/>
      <c r="HQ238" s="1071"/>
      <c r="HR238" s="1071"/>
      <c r="HS238" s="1071"/>
      <c r="HT238" s="1071"/>
      <c r="HU238" s="1071"/>
      <c r="HV238" s="1071"/>
      <c r="HW238" s="1071"/>
      <c r="HX238" s="1072"/>
      <c r="HY238" s="1068"/>
      <c r="HZ238" s="981"/>
      <c r="IA238" s="981"/>
      <c r="IB238" s="981"/>
      <c r="IC238" s="981"/>
      <c r="ID238" s="981"/>
      <c r="IE238" s="1069"/>
    </row>
    <row r="239" ht="24.0" customHeight="1" outlineLevel="1">
      <c r="A239" s="946"/>
      <c r="B239" s="947"/>
      <c r="C239" s="947"/>
      <c r="D239" s="947"/>
      <c r="E239" s="947"/>
      <c r="F239" s="947"/>
      <c r="G239" s="947"/>
      <c r="H239" s="947"/>
      <c r="I239" s="947"/>
      <c r="J239" s="947"/>
      <c r="K239" s="947"/>
      <c r="L239" s="947"/>
      <c r="M239" s="947"/>
      <c r="N239" s="947"/>
      <c r="O239" s="947"/>
      <c r="P239" s="947"/>
      <c r="Q239" s="947"/>
      <c r="R239" s="947"/>
      <c r="S239" s="947"/>
      <c r="T239" s="947"/>
      <c r="U239" s="948"/>
      <c r="V239" s="1203" t="s">
        <v>3584</v>
      </c>
      <c r="W239" s="1193" t="s">
        <v>3585</v>
      </c>
      <c r="X239" s="1194">
        <f>X234</f>
        <v>42165474</v>
      </c>
      <c r="Y239" s="1194"/>
      <c r="Z239" s="1194"/>
      <c r="AA239" s="990"/>
      <c r="AB239" s="991"/>
      <c r="AC239" s="1196" t="s">
        <v>240</v>
      </c>
      <c r="AD239" s="992"/>
      <c r="AE239" s="1215"/>
      <c r="AF239" s="1195" t="s">
        <v>3586</v>
      </c>
      <c r="AG239" s="1194">
        <v>3500000.0</v>
      </c>
      <c r="AH239" s="1194"/>
      <c r="AI239" s="1194">
        <v>3500000.0</v>
      </c>
      <c r="AJ239" s="1194">
        <f t="shared" si="11"/>
        <v>0</v>
      </c>
      <c r="AK239" s="958"/>
      <c r="AL239" s="1202" t="s">
        <v>3587</v>
      </c>
      <c r="AM239" s="1192"/>
      <c r="AN239" s="1141" t="s">
        <v>3588</v>
      </c>
      <c r="AO239" s="1141"/>
      <c r="AP239" s="1184"/>
      <c r="AQ239" s="1160"/>
      <c r="AR239" s="1065"/>
      <c r="AS239" s="1067"/>
      <c r="AT239" s="1066"/>
      <c r="AU239" s="1067"/>
      <c r="AV239" s="1067"/>
      <c r="AW239" s="1066"/>
      <c r="AX239" s="1066"/>
      <c r="AY239" s="1066"/>
      <c r="AZ239" s="1066"/>
      <c r="BA239" s="1066"/>
      <c r="BB239" s="1066"/>
      <c r="BC239" s="1066"/>
      <c r="BD239" s="1066"/>
      <c r="BE239" s="1066"/>
      <c r="BF239" s="1066"/>
      <c r="BG239" s="1066"/>
      <c r="BH239" s="1066"/>
      <c r="BI239" s="1067"/>
      <c r="BJ239" s="1067"/>
      <c r="BK239" s="1066"/>
      <c r="BL239" s="1066"/>
      <c r="BM239" s="1066"/>
      <c r="BN239" s="1066"/>
      <c r="BO239" s="1066"/>
      <c r="BP239" s="1066"/>
      <c r="BQ239" s="1066"/>
      <c r="BR239" s="1066"/>
      <c r="BS239" s="1066"/>
      <c r="BT239" s="1066"/>
      <c r="BU239" s="1066"/>
      <c r="BV239" s="1066"/>
      <c r="BW239" s="1067"/>
      <c r="BX239" s="528"/>
      <c r="BY239" s="528"/>
      <c r="BZ239" s="520"/>
      <c r="CA239" s="520"/>
      <c r="CB239" s="520"/>
      <c r="CC239" s="520"/>
      <c r="CD239" s="520"/>
      <c r="CE239" s="520"/>
      <c r="CF239" s="520"/>
      <c r="CG239" s="520"/>
      <c r="CH239" s="520"/>
      <c r="CI239" s="520"/>
      <c r="CJ239" s="520"/>
      <c r="CK239" s="520"/>
      <c r="CL239" s="520"/>
      <c r="CM239" s="520"/>
      <c r="CN239" s="520"/>
      <c r="CO239" s="520"/>
      <c r="CP239" s="520"/>
      <c r="CQ239" s="520"/>
      <c r="CR239" s="520"/>
      <c r="CS239" s="520"/>
      <c r="CT239" s="520"/>
      <c r="CU239" s="520"/>
      <c r="CV239" s="520"/>
      <c r="CW239" s="520"/>
      <c r="CX239" s="520"/>
      <c r="CY239" s="520"/>
      <c r="CZ239" s="520"/>
      <c r="DA239" s="520"/>
      <c r="DB239" s="528"/>
      <c r="DC239" s="520"/>
      <c r="DD239" s="520"/>
      <c r="DE239" s="520"/>
      <c r="DF239" s="520"/>
      <c r="DG239" s="520"/>
      <c r="DH239" s="520"/>
      <c r="DI239" s="520"/>
      <c r="DJ239" s="520"/>
      <c r="DK239" s="520"/>
      <c r="DL239" s="520"/>
      <c r="DM239" s="520"/>
      <c r="DN239" s="520"/>
      <c r="DO239" s="520"/>
      <c r="DP239" s="520"/>
      <c r="DQ239" s="520"/>
      <c r="DR239" s="520"/>
      <c r="DS239" s="520"/>
      <c r="DT239" s="520"/>
      <c r="DU239" s="520"/>
      <c r="DV239" s="520"/>
      <c r="DW239" s="520"/>
      <c r="DX239" s="520"/>
      <c r="DY239" s="520"/>
      <c r="DZ239" s="520"/>
      <c r="EA239" s="520"/>
      <c r="EB239" s="520"/>
      <c r="EC239" s="520"/>
      <c r="ED239" s="520"/>
      <c r="EE239" s="520"/>
      <c r="EF239" s="520"/>
      <c r="EG239" s="520"/>
      <c r="EH239" s="528"/>
      <c r="EI239" s="520"/>
      <c r="EJ239" s="520"/>
      <c r="EK239" s="520"/>
      <c r="EL239" s="520"/>
      <c r="EM239" s="520"/>
      <c r="EN239" s="520"/>
      <c r="EO239" s="520"/>
      <c r="EP239" s="520"/>
      <c r="EQ239" s="520"/>
      <c r="ER239" s="520"/>
      <c r="ES239" s="520"/>
      <c r="ET239" s="520"/>
      <c r="EU239" s="520"/>
      <c r="EV239" s="520"/>
      <c r="EW239" s="520"/>
      <c r="EX239" s="520"/>
      <c r="EY239" s="520"/>
      <c r="EZ239" s="520"/>
      <c r="FA239" s="520"/>
      <c r="FB239" s="520"/>
      <c r="FC239" s="520"/>
      <c r="FD239" s="520"/>
      <c r="FE239" s="520"/>
      <c r="FF239" s="520"/>
      <c r="FG239" s="520"/>
      <c r="FH239" s="520"/>
      <c r="FI239" s="520"/>
      <c r="FJ239" s="520"/>
      <c r="FK239" s="520"/>
      <c r="FL239" s="520"/>
      <c r="FM239" s="528"/>
      <c r="FN239" s="520"/>
      <c r="FO239" s="520"/>
      <c r="FP239" s="520"/>
      <c r="FQ239" s="520"/>
      <c r="FR239" s="520"/>
      <c r="FS239" s="520"/>
      <c r="FT239" s="520"/>
      <c r="FU239" s="520"/>
      <c r="FV239" s="520"/>
      <c r="FW239" s="520"/>
      <c r="FX239" s="520"/>
      <c r="FY239" s="520"/>
      <c r="FZ239" s="520"/>
      <c r="GA239" s="520"/>
      <c r="GB239" s="520"/>
      <c r="GC239" s="520"/>
      <c r="GD239" s="520"/>
      <c r="GE239" s="520"/>
      <c r="GF239" s="520"/>
      <c r="GG239" s="520"/>
      <c r="GH239" s="520"/>
      <c r="GI239" s="520"/>
      <c r="GJ239" s="520"/>
      <c r="GK239" s="520"/>
      <c r="GL239" s="520"/>
      <c r="GM239" s="520"/>
      <c r="GN239" s="520"/>
      <c r="GO239" s="520"/>
      <c r="GP239" s="520"/>
      <c r="GQ239" s="520"/>
      <c r="GR239" s="520"/>
      <c r="GS239" s="520"/>
      <c r="GT239" s="1071"/>
      <c r="GU239" s="1071"/>
      <c r="GV239" s="1071"/>
      <c r="GW239" s="1071"/>
      <c r="GX239" s="1071"/>
      <c r="GY239" s="1071"/>
      <c r="GZ239" s="1071"/>
      <c r="HA239" s="1071"/>
      <c r="HB239" s="1071"/>
      <c r="HC239" s="1071"/>
      <c r="HD239" s="1071"/>
      <c r="HE239" s="1071"/>
      <c r="HF239" s="1071"/>
      <c r="HG239" s="1071"/>
      <c r="HH239" s="1071"/>
      <c r="HI239" s="1071"/>
      <c r="HJ239" s="1071"/>
      <c r="HK239" s="1071"/>
      <c r="HL239" s="1071"/>
      <c r="HM239" s="1071"/>
      <c r="HN239" s="1071"/>
      <c r="HO239" s="1071"/>
      <c r="HP239" s="1071"/>
      <c r="HQ239" s="1071"/>
      <c r="HR239" s="1071"/>
      <c r="HS239" s="1071"/>
      <c r="HT239" s="1071"/>
      <c r="HU239" s="1071"/>
      <c r="HV239" s="1071"/>
      <c r="HW239" s="1071"/>
      <c r="HX239" s="1072"/>
      <c r="HY239" s="1068"/>
      <c r="HZ239" s="981"/>
      <c r="IA239" s="981"/>
      <c r="IB239" s="981"/>
      <c r="IC239" s="981"/>
      <c r="ID239" s="981"/>
      <c r="IE239" s="1069"/>
    </row>
    <row r="240" ht="24.0" customHeight="1" outlineLevel="1">
      <c r="A240" s="1003"/>
      <c r="B240" s="1004"/>
      <c r="C240" s="1004"/>
      <c r="D240" s="1004"/>
      <c r="E240" s="1004"/>
      <c r="F240" s="1004"/>
      <c r="G240" s="1004"/>
      <c r="H240" s="1004"/>
      <c r="I240" s="1004"/>
      <c r="J240" s="1004"/>
      <c r="K240" s="1004"/>
      <c r="L240" s="1004"/>
      <c r="M240" s="1004"/>
      <c r="N240" s="1004"/>
      <c r="O240" s="1004"/>
      <c r="P240" s="1004"/>
      <c r="Q240" s="1004"/>
      <c r="R240" s="1004"/>
      <c r="S240" s="1004"/>
      <c r="T240" s="1004"/>
      <c r="U240" s="1005"/>
      <c r="V240" s="1004"/>
      <c r="W240" s="1205" t="s">
        <v>3589</v>
      </c>
      <c r="X240" s="1206">
        <f>X237-X239</f>
        <v>42165474</v>
      </c>
      <c r="Y240" s="1206"/>
      <c r="Z240" s="1206"/>
      <c r="AA240" s="1008"/>
      <c r="AB240" s="1207"/>
      <c r="AC240" s="1216" t="s">
        <v>240</v>
      </c>
      <c r="AD240" s="1208"/>
      <c r="AE240" s="1217"/>
      <c r="AF240" s="1210" t="s">
        <v>3590</v>
      </c>
      <c r="AG240" s="1206">
        <v>1600000.0</v>
      </c>
      <c r="AH240" s="1206"/>
      <c r="AI240" s="1206">
        <v>1600000.0</v>
      </c>
      <c r="AJ240" s="1206">
        <f t="shared" si="11"/>
        <v>0</v>
      </c>
      <c r="AK240" s="1014"/>
      <c r="AL240" s="1204" t="s">
        <v>3591</v>
      </c>
      <c r="AM240" s="1192"/>
      <c r="AN240" s="1141" t="s">
        <v>3592</v>
      </c>
      <c r="AO240" s="1141"/>
      <c r="AP240" s="1184"/>
      <c r="AQ240" s="1160"/>
      <c r="AR240" s="1065"/>
      <c r="AS240" s="1067"/>
      <c r="AT240" s="1066"/>
      <c r="AU240" s="1067"/>
      <c r="AV240" s="1067"/>
      <c r="AW240" s="1066"/>
      <c r="AX240" s="1066"/>
      <c r="AY240" s="1066"/>
      <c r="AZ240" s="1066"/>
      <c r="BA240" s="1066"/>
      <c r="BB240" s="1066"/>
      <c r="BC240" s="1066"/>
      <c r="BD240" s="1066"/>
      <c r="BE240" s="1066"/>
      <c r="BF240" s="1066"/>
      <c r="BG240" s="1066"/>
      <c r="BH240" s="1066"/>
      <c r="BI240" s="1067"/>
      <c r="BJ240" s="1067"/>
      <c r="BK240" s="1066"/>
      <c r="BL240" s="1066"/>
      <c r="BM240" s="1066"/>
      <c r="BN240" s="1066"/>
      <c r="BO240" s="1066"/>
      <c r="BP240" s="1066"/>
      <c r="BQ240" s="1066"/>
      <c r="BR240" s="1066"/>
      <c r="BS240" s="1066"/>
      <c r="BT240" s="1066"/>
      <c r="BU240" s="1066"/>
      <c r="BV240" s="1066"/>
      <c r="BW240" s="1067"/>
      <c r="BX240" s="528"/>
      <c r="BY240" s="528"/>
      <c r="BZ240" s="520"/>
      <c r="CA240" s="520"/>
      <c r="CB240" s="520"/>
      <c r="CC240" s="520"/>
      <c r="CD240" s="520"/>
      <c r="CE240" s="520"/>
      <c r="CF240" s="520"/>
      <c r="CG240" s="520"/>
      <c r="CH240" s="520"/>
      <c r="CI240" s="520"/>
      <c r="CJ240" s="520"/>
      <c r="CK240" s="520"/>
      <c r="CL240" s="520"/>
      <c r="CM240" s="520"/>
      <c r="CN240" s="520"/>
      <c r="CO240" s="520"/>
      <c r="CP240" s="520"/>
      <c r="CQ240" s="520"/>
      <c r="CR240" s="520"/>
      <c r="CS240" s="520"/>
      <c r="CT240" s="520"/>
      <c r="CU240" s="520"/>
      <c r="CV240" s="520"/>
      <c r="CW240" s="520"/>
      <c r="CX240" s="520"/>
      <c r="CY240" s="520"/>
      <c r="CZ240" s="520"/>
      <c r="DA240" s="520"/>
      <c r="DB240" s="528"/>
      <c r="DC240" s="520"/>
      <c r="DD240" s="520"/>
      <c r="DE240" s="520"/>
      <c r="DF240" s="520"/>
      <c r="DG240" s="520"/>
      <c r="DH240" s="520"/>
      <c r="DI240" s="520"/>
      <c r="DJ240" s="520"/>
      <c r="DK240" s="520"/>
      <c r="DL240" s="520"/>
      <c r="DM240" s="520"/>
      <c r="DN240" s="520"/>
      <c r="DO240" s="520"/>
      <c r="DP240" s="520"/>
      <c r="DQ240" s="520"/>
      <c r="DR240" s="520"/>
      <c r="DS240" s="520"/>
      <c r="DT240" s="520"/>
      <c r="DU240" s="520"/>
      <c r="DV240" s="520"/>
      <c r="DW240" s="520"/>
      <c r="DX240" s="520"/>
      <c r="DY240" s="520"/>
      <c r="DZ240" s="520"/>
      <c r="EA240" s="520"/>
      <c r="EB240" s="520"/>
      <c r="EC240" s="520"/>
      <c r="ED240" s="520"/>
      <c r="EE240" s="520"/>
      <c r="EF240" s="520"/>
      <c r="EG240" s="520"/>
      <c r="EH240" s="528"/>
      <c r="EI240" s="520"/>
      <c r="EJ240" s="520"/>
      <c r="EK240" s="520"/>
      <c r="EL240" s="520"/>
      <c r="EM240" s="520"/>
      <c r="EN240" s="520"/>
      <c r="EO240" s="520"/>
      <c r="EP240" s="520"/>
      <c r="EQ240" s="520"/>
      <c r="ER240" s="520"/>
      <c r="ES240" s="520"/>
      <c r="ET240" s="520"/>
      <c r="EU240" s="520"/>
      <c r="EV240" s="520"/>
      <c r="EW240" s="520"/>
      <c r="EX240" s="520"/>
      <c r="EY240" s="520"/>
      <c r="EZ240" s="520"/>
      <c r="FA240" s="520"/>
      <c r="FB240" s="520"/>
      <c r="FC240" s="520"/>
      <c r="FD240" s="520"/>
      <c r="FE240" s="520"/>
      <c r="FF240" s="520"/>
      <c r="FG240" s="520"/>
      <c r="FH240" s="520"/>
      <c r="FI240" s="520"/>
      <c r="FJ240" s="520"/>
      <c r="FK240" s="520"/>
      <c r="FL240" s="520"/>
      <c r="FM240" s="528"/>
      <c r="FN240" s="520"/>
      <c r="FO240" s="520"/>
      <c r="FP240" s="520"/>
      <c r="FQ240" s="520"/>
      <c r="FR240" s="520"/>
      <c r="FS240" s="520"/>
      <c r="FT240" s="520"/>
      <c r="FU240" s="520"/>
      <c r="FV240" s="520"/>
      <c r="FW240" s="520"/>
      <c r="FX240" s="520"/>
      <c r="FY240" s="520"/>
      <c r="FZ240" s="520"/>
      <c r="GA240" s="520"/>
      <c r="GB240" s="520"/>
      <c r="GC240" s="520"/>
      <c r="GD240" s="520"/>
      <c r="GE240" s="520"/>
      <c r="GF240" s="520"/>
      <c r="GG240" s="520"/>
      <c r="GH240" s="520"/>
      <c r="GI240" s="520"/>
      <c r="GJ240" s="520"/>
      <c r="GK240" s="520"/>
      <c r="GL240" s="520"/>
      <c r="GM240" s="520"/>
      <c r="GN240" s="520"/>
      <c r="GO240" s="520"/>
      <c r="GP240" s="520"/>
      <c r="GQ240" s="520"/>
      <c r="GR240" s="520"/>
      <c r="GS240" s="520"/>
      <c r="GT240" s="1071"/>
      <c r="GU240" s="1071"/>
      <c r="GV240" s="1071"/>
      <c r="GW240" s="1071"/>
      <c r="GX240" s="1071"/>
      <c r="GY240" s="1071"/>
      <c r="GZ240" s="1071"/>
      <c r="HA240" s="1071"/>
      <c r="HB240" s="1071"/>
      <c r="HC240" s="1071"/>
      <c r="HD240" s="1071"/>
      <c r="HE240" s="1071"/>
      <c r="HF240" s="1071"/>
      <c r="HG240" s="1071"/>
      <c r="HH240" s="1071"/>
      <c r="HI240" s="1071"/>
      <c r="HJ240" s="1071"/>
      <c r="HK240" s="1071"/>
      <c r="HL240" s="1071"/>
      <c r="HM240" s="1071"/>
      <c r="HN240" s="1071"/>
      <c r="HO240" s="1071"/>
      <c r="HP240" s="1071"/>
      <c r="HQ240" s="1071"/>
      <c r="HR240" s="1071"/>
      <c r="HS240" s="1071"/>
      <c r="HT240" s="1071"/>
      <c r="HU240" s="1071"/>
      <c r="HV240" s="1071"/>
      <c r="HW240" s="1071"/>
      <c r="HX240" s="1094"/>
      <c r="HY240" s="1095"/>
      <c r="HZ240" s="1096"/>
      <c r="IA240" s="1096"/>
      <c r="IB240" s="1096"/>
      <c r="IC240" s="1096"/>
      <c r="ID240" s="1096"/>
      <c r="IE240" s="1097"/>
    </row>
    <row r="241" ht="24.0" customHeight="1">
      <c r="A241" s="916">
        <f>A248+1</f>
        <v>2</v>
      </c>
      <c r="B241" s="1127" t="s">
        <v>49</v>
      </c>
      <c r="C241" s="918" t="s">
        <v>3520</v>
      </c>
      <c r="D241" s="494" t="str">
        <f t="array" ref="D241">INDEX('코드분류표(보조)'!$G$5:$G$72,MATCH(E241,'코드분류표(보조)'!$F$5:$F$72,0))</f>
        <v>CB-212</v>
      </c>
      <c r="E241" s="494" t="s">
        <v>2600</v>
      </c>
      <c r="F241" s="494" t="s">
        <v>3431</v>
      </c>
      <c r="G241" s="494" t="s">
        <v>3593</v>
      </c>
      <c r="H241" s="494" t="s">
        <v>3594</v>
      </c>
      <c r="I241" s="920"/>
      <c r="J241" s="921"/>
      <c r="K241" s="922" t="s">
        <v>3524</v>
      </c>
      <c r="L241" s="922" t="s">
        <v>3525</v>
      </c>
      <c r="M241" s="922" t="s">
        <v>3595</v>
      </c>
      <c r="N241" s="922" t="s">
        <v>3596</v>
      </c>
      <c r="O241" s="922" t="s">
        <v>3597</v>
      </c>
      <c r="P241" s="922" t="s">
        <v>3598</v>
      </c>
      <c r="Q241" s="922"/>
      <c r="R241" s="493">
        <v>0.9</v>
      </c>
      <c r="S241" s="493">
        <v>0.9</v>
      </c>
      <c r="T241" s="493">
        <v>0.9</v>
      </c>
      <c r="U241" s="924"/>
      <c r="V241" s="1186" t="s">
        <v>3599</v>
      </c>
      <c r="W241" s="1187" t="s">
        <v>3600</v>
      </c>
      <c r="X241" s="1188">
        <f>TRUNC(40275067*50%,0)</f>
        <v>20137533</v>
      </c>
      <c r="Y241" s="1189" t="s">
        <v>3373</v>
      </c>
      <c r="Z241" s="1189" t="s">
        <v>3566</v>
      </c>
      <c r="AA241" s="927"/>
      <c r="AB241" s="928"/>
      <c r="AC241" s="928"/>
      <c r="AD241" s="929"/>
      <c r="AE241" s="1214"/>
      <c r="AF241" s="1190" t="s">
        <v>3601</v>
      </c>
      <c r="AG241" s="1191">
        <f>SUM(AG242:AG247)</f>
        <v>19300000</v>
      </c>
      <c r="AH241" s="1191"/>
      <c r="AI241" s="1191">
        <f>SUM(AI242:AI247)</f>
        <v>19300000</v>
      </c>
      <c r="AJ241" s="1191">
        <f t="shared" si="11"/>
        <v>0</v>
      </c>
      <c r="AK241" s="934"/>
      <c r="AL241" s="1175" t="s">
        <v>3602</v>
      </c>
      <c r="AM241" s="1192"/>
      <c r="AN241" s="1141" t="s">
        <v>3603</v>
      </c>
      <c r="AO241" s="1141"/>
      <c r="AP241" s="1184"/>
      <c r="AQ241" s="1160"/>
      <c r="AR241" s="1065"/>
      <c r="AS241" s="1067"/>
      <c r="AT241" s="1066"/>
      <c r="AU241" s="1067"/>
      <c r="AV241" s="1067"/>
      <c r="AW241" s="1066"/>
      <c r="AX241" s="1066"/>
      <c r="AY241" s="1066"/>
      <c r="AZ241" s="1066"/>
      <c r="BA241" s="1066"/>
      <c r="BB241" s="1066"/>
      <c r="BC241" s="1066"/>
      <c r="BD241" s="1066"/>
      <c r="BE241" s="1066"/>
      <c r="BF241" s="1066"/>
      <c r="BG241" s="1066"/>
      <c r="BH241" s="1066"/>
      <c r="BI241" s="1067"/>
      <c r="BJ241" s="1067"/>
      <c r="BK241" s="1066"/>
      <c r="BL241" s="1066"/>
      <c r="BM241" s="1066"/>
      <c r="BN241" s="1066"/>
      <c r="BO241" s="1066"/>
      <c r="BP241" s="1066"/>
      <c r="BQ241" s="1066"/>
      <c r="BR241" s="1066"/>
      <c r="BS241" s="1066"/>
      <c r="BT241" s="1066"/>
      <c r="BU241" s="1066"/>
      <c r="BV241" s="1066"/>
      <c r="BW241" s="1067"/>
      <c r="BX241" s="528"/>
      <c r="BY241" s="528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8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8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8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1071"/>
      <c r="GU241" s="1071"/>
      <c r="GV241" s="1071"/>
      <c r="GW241" s="1071"/>
      <c r="GX241" s="1071"/>
      <c r="GY241" s="1071"/>
      <c r="GZ241" s="1071"/>
      <c r="HA241" s="1071"/>
      <c r="HB241" s="1071"/>
      <c r="HC241" s="1071"/>
      <c r="HD241" s="1071"/>
      <c r="HE241" s="1071"/>
      <c r="HF241" s="1071"/>
      <c r="HG241" s="1071"/>
      <c r="HH241" s="1071"/>
      <c r="HI241" s="1071"/>
      <c r="HJ241" s="1071"/>
      <c r="HK241" s="1071"/>
      <c r="HL241" s="1071"/>
      <c r="HM241" s="1071"/>
      <c r="HN241" s="1071"/>
      <c r="HO241" s="1071"/>
      <c r="HP241" s="1071"/>
      <c r="HQ241" s="1071"/>
      <c r="HR241" s="1071"/>
      <c r="HS241" s="1071"/>
      <c r="HT241" s="1071"/>
      <c r="HU241" s="1071"/>
      <c r="HV241" s="1071"/>
      <c r="HW241" s="1071"/>
      <c r="HX241" s="1099"/>
      <c r="HY241" s="1100"/>
      <c r="HZ241" s="1101"/>
      <c r="IA241" s="1101"/>
      <c r="IB241" s="1101"/>
      <c r="IC241" s="1101"/>
      <c r="ID241" s="1101"/>
      <c r="IE241" s="1102"/>
    </row>
    <row r="242" ht="24.0" customHeight="1" outlineLevel="1">
      <c r="A242" s="946"/>
      <c r="B242" s="947"/>
      <c r="C242" s="947"/>
      <c r="D242" s="947"/>
      <c r="E242" s="947"/>
      <c r="F242" s="947"/>
      <c r="G242" s="947"/>
      <c r="H242" s="947"/>
      <c r="I242" s="947"/>
      <c r="J242" s="947"/>
      <c r="K242" s="947"/>
      <c r="L242" s="947"/>
      <c r="M242" s="947"/>
      <c r="N242" s="947"/>
      <c r="O242" s="947"/>
      <c r="P242" s="947"/>
      <c r="Q242" s="947"/>
      <c r="R242" s="947"/>
      <c r="S242" s="947"/>
      <c r="T242" s="947"/>
      <c r="U242" s="948"/>
      <c r="V242" s="947"/>
      <c r="W242" s="1193" t="s">
        <v>3604</v>
      </c>
      <c r="X242" s="1194">
        <f t="shared" ref="X242:X243" si="12">TRUNC(40275067*25%,0)</f>
        <v>10068766</v>
      </c>
      <c r="Y242" s="1194"/>
      <c r="Z242" s="1194"/>
      <c r="AA242" s="951"/>
      <c r="AB242" s="952"/>
      <c r="AC242" s="952"/>
      <c r="AD242" s="953"/>
      <c r="AE242" s="1215"/>
      <c r="AF242" s="1195"/>
      <c r="AG242" s="1194"/>
      <c r="AH242" s="1194"/>
      <c r="AI242" s="1194"/>
      <c r="AJ242" s="1194"/>
      <c r="AK242" s="958"/>
      <c r="AL242" s="1153" t="s">
        <v>3605</v>
      </c>
      <c r="AM242" s="1192"/>
      <c r="AN242" s="1141" t="s">
        <v>3606</v>
      </c>
      <c r="AO242" s="1141"/>
      <c r="AP242" s="1149"/>
      <c r="AQ242" s="1160"/>
      <c r="AR242" s="1065"/>
      <c r="AS242" s="1067"/>
      <c r="AT242" s="1066"/>
      <c r="AU242" s="1067"/>
      <c r="AV242" s="1067"/>
      <c r="AW242" s="1066"/>
      <c r="AX242" s="1066"/>
      <c r="AY242" s="1066"/>
      <c r="AZ242" s="1066"/>
      <c r="BA242" s="1066"/>
      <c r="BB242" s="1066"/>
      <c r="BC242" s="1066"/>
      <c r="BD242" s="1066"/>
      <c r="BE242" s="1066"/>
      <c r="BF242" s="1066"/>
      <c r="BG242" s="1066"/>
      <c r="BH242" s="1066"/>
      <c r="BI242" s="1067"/>
      <c r="BJ242" s="1067"/>
      <c r="BK242" s="1066"/>
      <c r="BL242" s="1066"/>
      <c r="BM242" s="1066"/>
      <c r="BN242" s="1066"/>
      <c r="BO242" s="1066"/>
      <c r="BP242" s="1066"/>
      <c r="BQ242" s="1066"/>
      <c r="BR242" s="1066"/>
      <c r="BS242" s="1066"/>
      <c r="BT242" s="1066"/>
      <c r="BU242" s="1066"/>
      <c r="BV242" s="1066"/>
      <c r="BW242" s="1067"/>
      <c r="BX242" s="528"/>
      <c r="BY242" s="528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8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8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8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1071"/>
      <c r="GU242" s="1071"/>
      <c r="GV242" s="1071"/>
      <c r="GW242" s="1071"/>
      <c r="GX242" s="1071"/>
      <c r="GY242" s="1071"/>
      <c r="GZ242" s="1071"/>
      <c r="HA242" s="1071"/>
      <c r="HB242" s="1071"/>
      <c r="HC242" s="1071"/>
      <c r="HD242" s="1071"/>
      <c r="HE242" s="1071"/>
      <c r="HF242" s="1071"/>
      <c r="HG242" s="1071"/>
      <c r="HH242" s="1071"/>
      <c r="HI242" s="1071"/>
      <c r="HJ242" s="1071"/>
      <c r="HK242" s="1071"/>
      <c r="HL242" s="1071"/>
      <c r="HM242" s="1071"/>
      <c r="HN242" s="1071"/>
      <c r="HO242" s="1071"/>
      <c r="HP242" s="1071"/>
      <c r="HQ242" s="1071"/>
      <c r="HR242" s="1071"/>
      <c r="HS242" s="1071"/>
      <c r="HT242" s="1071"/>
      <c r="HU242" s="1071"/>
      <c r="HV242" s="1071"/>
      <c r="HW242" s="1071"/>
      <c r="HX242" s="1072"/>
      <c r="HY242" s="1068"/>
      <c r="HZ242" s="981"/>
      <c r="IA242" s="981"/>
      <c r="IB242" s="981"/>
      <c r="IC242" s="981"/>
      <c r="ID242" s="981"/>
      <c r="IE242" s="1069"/>
    </row>
    <row r="243" ht="24.0" customHeight="1" outlineLevel="1">
      <c r="A243" s="946"/>
      <c r="B243" s="947"/>
      <c r="C243" s="947"/>
      <c r="D243" s="947"/>
      <c r="E243" s="947"/>
      <c r="F243" s="947"/>
      <c r="G243" s="947"/>
      <c r="H243" s="947"/>
      <c r="I243" s="947"/>
      <c r="J243" s="947"/>
      <c r="K243" s="947"/>
      <c r="L243" s="947"/>
      <c r="M243" s="947"/>
      <c r="N243" s="947"/>
      <c r="O243" s="947"/>
      <c r="P243" s="947"/>
      <c r="Q243" s="947"/>
      <c r="R243" s="947"/>
      <c r="S243" s="947"/>
      <c r="T243" s="947"/>
      <c r="U243" s="948"/>
      <c r="V243" s="947"/>
      <c r="W243" s="1193" t="s">
        <v>3607</v>
      </c>
      <c r="X243" s="1194">
        <f t="shared" si="12"/>
        <v>10068766</v>
      </c>
      <c r="Y243" s="1194"/>
      <c r="Z243" s="1194"/>
      <c r="AA243" s="951"/>
      <c r="AB243" s="952"/>
      <c r="AC243" s="952"/>
      <c r="AD243" s="953"/>
      <c r="AE243" s="1215"/>
      <c r="AF243" s="1195"/>
      <c r="AG243" s="1194"/>
      <c r="AH243" s="1194"/>
      <c r="AI243" s="1194"/>
      <c r="AJ243" s="1194"/>
      <c r="AK243" s="958"/>
      <c r="AL243" s="1192"/>
      <c r="AM243" s="1192"/>
      <c r="AN243" s="1141"/>
      <c r="AO243" s="1141"/>
      <c r="AP243" s="1184"/>
      <c r="AQ243" s="1160"/>
      <c r="AR243" s="1065"/>
      <c r="AS243" s="1067"/>
      <c r="AT243" s="1066"/>
      <c r="AU243" s="1067"/>
      <c r="AV243" s="1067"/>
      <c r="AW243" s="1066"/>
      <c r="AX243" s="1066"/>
      <c r="AY243" s="1066"/>
      <c r="AZ243" s="1066"/>
      <c r="BA243" s="1066"/>
      <c r="BB243" s="1066"/>
      <c r="BC243" s="1066"/>
      <c r="BD243" s="1066"/>
      <c r="BE243" s="1066"/>
      <c r="BF243" s="1066"/>
      <c r="BG243" s="1066"/>
      <c r="BH243" s="1066"/>
      <c r="BI243" s="1067"/>
      <c r="BJ243" s="1067"/>
      <c r="BK243" s="1066"/>
      <c r="BL243" s="1066"/>
      <c r="BM243" s="1066"/>
      <c r="BN243" s="1066"/>
      <c r="BO243" s="1066"/>
      <c r="BP243" s="1066"/>
      <c r="BQ243" s="1066"/>
      <c r="BR243" s="1066"/>
      <c r="BS243" s="1066"/>
      <c r="BT243" s="1066"/>
      <c r="BU243" s="1066"/>
      <c r="BV243" s="1066"/>
      <c r="BW243" s="1067"/>
      <c r="BX243" s="528"/>
      <c r="BY243" s="528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8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8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8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1071"/>
      <c r="GU243" s="1071"/>
      <c r="GV243" s="1071"/>
      <c r="GW243" s="1071"/>
      <c r="GX243" s="1071"/>
      <c r="GY243" s="1071"/>
      <c r="GZ243" s="1071"/>
      <c r="HA243" s="1071"/>
      <c r="HB243" s="1071"/>
      <c r="HC243" s="1071"/>
      <c r="HD243" s="1071"/>
      <c r="HE243" s="1071"/>
      <c r="HF243" s="1071"/>
      <c r="HG243" s="1071"/>
      <c r="HH243" s="1071"/>
      <c r="HI243" s="1071"/>
      <c r="HJ243" s="1071"/>
      <c r="HK243" s="1071"/>
      <c r="HL243" s="1071"/>
      <c r="HM243" s="1071"/>
      <c r="HN243" s="1071"/>
      <c r="HO243" s="1071"/>
      <c r="HP243" s="1071"/>
      <c r="HQ243" s="1071"/>
      <c r="HR243" s="1071"/>
      <c r="HS243" s="1071"/>
      <c r="HT243" s="1071"/>
      <c r="HU243" s="1071"/>
      <c r="HV243" s="1071"/>
      <c r="HW243" s="1071"/>
      <c r="HX243" s="1072"/>
      <c r="HY243" s="1068"/>
      <c r="HZ243" s="981"/>
      <c r="IA243" s="981"/>
      <c r="IB243" s="981"/>
      <c r="IC243" s="981"/>
      <c r="ID243" s="981"/>
      <c r="IE243" s="1069"/>
    </row>
    <row r="244" ht="24.0" customHeight="1" outlineLevel="1">
      <c r="A244" s="946"/>
      <c r="B244" s="947"/>
      <c r="C244" s="947"/>
      <c r="D244" s="947"/>
      <c r="E244" s="947"/>
      <c r="F244" s="947"/>
      <c r="G244" s="947"/>
      <c r="H244" s="947"/>
      <c r="I244" s="947"/>
      <c r="J244" s="947"/>
      <c r="K244" s="947"/>
      <c r="L244" s="947"/>
      <c r="M244" s="947"/>
      <c r="N244" s="947"/>
      <c r="O244" s="947"/>
      <c r="P244" s="947"/>
      <c r="Q244" s="947"/>
      <c r="R244" s="947"/>
      <c r="S244" s="947"/>
      <c r="T244" s="947"/>
      <c r="U244" s="948"/>
      <c r="V244" s="947"/>
      <c r="W244" s="1199" t="s">
        <v>3608</v>
      </c>
      <c r="X244" s="1200">
        <f>SUM(X241:X243)</f>
        <v>40275065</v>
      </c>
      <c r="Y244" s="1200"/>
      <c r="Z244" s="1200"/>
      <c r="AA244" s="990"/>
      <c r="AB244" s="1196" t="s">
        <v>240</v>
      </c>
      <c r="AC244" s="1196" t="s">
        <v>240</v>
      </c>
      <c r="AD244" s="1218" t="s">
        <v>240</v>
      </c>
      <c r="AE244" s="1215"/>
      <c r="AF244" s="1195" t="s">
        <v>3609</v>
      </c>
      <c r="AG244" s="1194">
        <v>1.08E7</v>
      </c>
      <c r="AH244" s="1194"/>
      <c r="AI244" s="1194">
        <v>1.08E7</v>
      </c>
      <c r="AJ244" s="1194">
        <f t="shared" ref="AJ244:AJ248" si="13">AG244-AI244</f>
        <v>0</v>
      </c>
      <c r="AK244" s="958"/>
      <c r="AL244" s="1198" t="s">
        <v>3610</v>
      </c>
      <c r="AM244" s="1192"/>
      <c r="AN244" s="1141" t="s">
        <v>3611</v>
      </c>
      <c r="AO244" s="1141"/>
      <c r="AP244" s="1184"/>
      <c r="AQ244" s="1160"/>
      <c r="AR244" s="1065"/>
      <c r="AS244" s="1067"/>
      <c r="AT244" s="1066"/>
      <c r="AU244" s="1067"/>
      <c r="AV244" s="1067"/>
      <c r="AW244" s="1066"/>
      <c r="AX244" s="1066"/>
      <c r="AY244" s="1066"/>
      <c r="AZ244" s="1066"/>
      <c r="BA244" s="1066"/>
      <c r="BB244" s="1066"/>
      <c r="BC244" s="1066"/>
      <c r="BD244" s="1066"/>
      <c r="BE244" s="1066"/>
      <c r="BF244" s="1066"/>
      <c r="BG244" s="1066"/>
      <c r="BH244" s="1066"/>
      <c r="BI244" s="1067"/>
      <c r="BJ244" s="1067"/>
      <c r="BK244" s="1066"/>
      <c r="BL244" s="1066"/>
      <c r="BM244" s="1066"/>
      <c r="BN244" s="1066"/>
      <c r="BO244" s="1066"/>
      <c r="BP244" s="1066"/>
      <c r="BQ244" s="1066"/>
      <c r="BR244" s="1066"/>
      <c r="BS244" s="1066"/>
      <c r="BT244" s="1066"/>
      <c r="BU244" s="1066"/>
      <c r="BV244" s="1066"/>
      <c r="BW244" s="1067"/>
      <c r="BX244" s="528"/>
      <c r="BY244" s="528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8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8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8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1071"/>
      <c r="GU244" s="1071"/>
      <c r="GV244" s="1071"/>
      <c r="GW244" s="1071"/>
      <c r="GX244" s="1071"/>
      <c r="GY244" s="1071"/>
      <c r="GZ244" s="1071"/>
      <c r="HA244" s="1071"/>
      <c r="HB244" s="1071"/>
      <c r="HC244" s="1071"/>
      <c r="HD244" s="1071"/>
      <c r="HE244" s="1071"/>
      <c r="HF244" s="1071"/>
      <c r="HG244" s="1071"/>
      <c r="HH244" s="1071"/>
      <c r="HI244" s="1071"/>
      <c r="HJ244" s="1071"/>
      <c r="HK244" s="1071"/>
      <c r="HL244" s="1071"/>
      <c r="HM244" s="1071"/>
      <c r="HN244" s="1071"/>
      <c r="HO244" s="1071"/>
      <c r="HP244" s="1071"/>
      <c r="HQ244" s="1071"/>
      <c r="HR244" s="1071"/>
      <c r="HS244" s="1071"/>
      <c r="HT244" s="1071"/>
      <c r="HU244" s="1071"/>
      <c r="HV244" s="1071"/>
      <c r="HW244" s="1071"/>
      <c r="HX244" s="1072"/>
      <c r="HY244" s="1068"/>
      <c r="HZ244" s="981"/>
      <c r="IA244" s="981"/>
      <c r="IB244" s="981"/>
      <c r="IC244" s="981"/>
      <c r="ID244" s="981"/>
      <c r="IE244" s="1069"/>
    </row>
    <row r="245" ht="24.0" customHeight="1" outlineLevel="1">
      <c r="A245" s="946"/>
      <c r="B245" s="947"/>
      <c r="C245" s="947"/>
      <c r="D245" s="947"/>
      <c r="E245" s="947"/>
      <c r="F245" s="947"/>
      <c r="G245" s="947"/>
      <c r="H245" s="947"/>
      <c r="I245" s="947"/>
      <c r="J245" s="947"/>
      <c r="K245" s="947"/>
      <c r="L245" s="947"/>
      <c r="M245" s="947"/>
      <c r="N245" s="947"/>
      <c r="O245" s="947"/>
      <c r="P245" s="947"/>
      <c r="Q245" s="947"/>
      <c r="R245" s="947"/>
      <c r="S245" s="947"/>
      <c r="T245" s="947"/>
      <c r="U245" s="948"/>
      <c r="V245" s="972"/>
      <c r="W245" s="1199" t="s">
        <v>3612</v>
      </c>
      <c r="X245" s="1200">
        <f>X244-AG241</f>
        <v>20975065</v>
      </c>
      <c r="Y245" s="1200"/>
      <c r="Z245" s="1200"/>
      <c r="AA245" s="990"/>
      <c r="AB245" s="1196" t="s">
        <v>240</v>
      </c>
      <c r="AC245" s="1196" t="s">
        <v>240</v>
      </c>
      <c r="AD245" s="1218" t="s">
        <v>240</v>
      </c>
      <c r="AE245" s="1215"/>
      <c r="AF245" s="1195" t="s">
        <v>3613</v>
      </c>
      <c r="AG245" s="1194">
        <v>4000000.0</v>
      </c>
      <c r="AH245" s="1194"/>
      <c r="AI245" s="1194">
        <v>4000000.0</v>
      </c>
      <c r="AJ245" s="1194">
        <f t="shared" si="13"/>
        <v>0</v>
      </c>
      <c r="AK245" s="958"/>
      <c r="AL245" s="1201" t="s">
        <v>3614</v>
      </c>
      <c r="AM245" s="1192"/>
      <c r="AN245" s="1141" t="s">
        <v>3615</v>
      </c>
      <c r="AO245" s="1141"/>
      <c r="AP245" s="1184"/>
      <c r="AQ245" s="1160"/>
      <c r="AR245" s="1065"/>
      <c r="AS245" s="1067"/>
      <c r="AT245" s="1066"/>
      <c r="AU245" s="1067"/>
      <c r="AV245" s="1067"/>
      <c r="AW245" s="1066"/>
      <c r="AX245" s="1066"/>
      <c r="AY245" s="1066"/>
      <c r="AZ245" s="1066"/>
      <c r="BA245" s="1066"/>
      <c r="BB245" s="1066"/>
      <c r="BC245" s="1066"/>
      <c r="BD245" s="1066"/>
      <c r="BE245" s="1066"/>
      <c r="BF245" s="1066"/>
      <c r="BG245" s="1066"/>
      <c r="BH245" s="1066"/>
      <c r="BI245" s="1067"/>
      <c r="BJ245" s="1067"/>
      <c r="BK245" s="1066"/>
      <c r="BL245" s="1066"/>
      <c r="BM245" s="1066"/>
      <c r="BN245" s="1066"/>
      <c r="BO245" s="1066"/>
      <c r="BP245" s="1066"/>
      <c r="BQ245" s="1066"/>
      <c r="BR245" s="1066"/>
      <c r="BS245" s="1066"/>
      <c r="BT245" s="1066"/>
      <c r="BU245" s="1066"/>
      <c r="BV245" s="1066"/>
      <c r="BW245" s="1067"/>
      <c r="BX245" s="528"/>
      <c r="BY245" s="528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8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8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8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1071"/>
      <c r="GU245" s="1071"/>
      <c r="GV245" s="1071"/>
      <c r="GW245" s="1071"/>
      <c r="GX245" s="1071"/>
      <c r="GY245" s="1071"/>
      <c r="GZ245" s="1071"/>
      <c r="HA245" s="1071"/>
      <c r="HB245" s="1071"/>
      <c r="HC245" s="1071"/>
      <c r="HD245" s="1071"/>
      <c r="HE245" s="1071"/>
      <c r="HF245" s="1071"/>
      <c r="HG245" s="1071"/>
      <c r="HH245" s="1071"/>
      <c r="HI245" s="1071"/>
      <c r="HJ245" s="1071"/>
      <c r="HK245" s="1071"/>
      <c r="HL245" s="1071"/>
      <c r="HM245" s="1071"/>
      <c r="HN245" s="1071"/>
      <c r="HO245" s="1071"/>
      <c r="HP245" s="1071"/>
      <c r="HQ245" s="1071"/>
      <c r="HR245" s="1071"/>
      <c r="HS245" s="1071"/>
      <c r="HT245" s="1071"/>
      <c r="HU245" s="1071"/>
      <c r="HV245" s="1071"/>
      <c r="HW245" s="1071"/>
      <c r="HX245" s="1072"/>
      <c r="HY245" s="1068"/>
      <c r="HZ245" s="981"/>
      <c r="IA245" s="981"/>
      <c r="IB245" s="981"/>
      <c r="IC245" s="981"/>
      <c r="ID245" s="981"/>
      <c r="IE245" s="1069"/>
    </row>
    <row r="246" ht="24.0" customHeight="1" outlineLevel="1">
      <c r="A246" s="946"/>
      <c r="B246" s="947"/>
      <c r="C246" s="947"/>
      <c r="D246" s="947"/>
      <c r="E246" s="947"/>
      <c r="F246" s="947"/>
      <c r="G246" s="947"/>
      <c r="H246" s="947"/>
      <c r="I246" s="947"/>
      <c r="J246" s="947"/>
      <c r="K246" s="947"/>
      <c r="L246" s="947"/>
      <c r="M246" s="947"/>
      <c r="N246" s="947"/>
      <c r="O246" s="947"/>
      <c r="P246" s="947"/>
      <c r="Q246" s="947"/>
      <c r="R246" s="947"/>
      <c r="S246" s="947"/>
      <c r="T246" s="947"/>
      <c r="U246" s="948"/>
      <c r="V246" s="1203" t="s">
        <v>3616</v>
      </c>
      <c r="W246" s="1193" t="s">
        <v>3617</v>
      </c>
      <c r="X246" s="1194">
        <f>X241</f>
        <v>20137533</v>
      </c>
      <c r="Y246" s="1194"/>
      <c r="Z246" s="1194"/>
      <c r="AA246" s="990"/>
      <c r="AB246" s="1196" t="s">
        <v>240</v>
      </c>
      <c r="AC246" s="1196" t="s">
        <v>240</v>
      </c>
      <c r="AD246" s="1218" t="s">
        <v>240</v>
      </c>
      <c r="AE246" s="1215"/>
      <c r="AF246" s="1195" t="s">
        <v>3618</v>
      </c>
      <c r="AG246" s="1194">
        <v>3500000.0</v>
      </c>
      <c r="AH246" s="1194"/>
      <c r="AI246" s="1194">
        <v>3500000.0</v>
      </c>
      <c r="AJ246" s="1194">
        <f t="shared" si="13"/>
        <v>0</v>
      </c>
      <c r="AK246" s="958"/>
      <c r="AL246" s="1202" t="s">
        <v>3619</v>
      </c>
      <c r="AM246" s="1192"/>
      <c r="AN246" s="1141" t="s">
        <v>3620</v>
      </c>
      <c r="AO246" s="1141"/>
      <c r="AP246" s="1184"/>
      <c r="AQ246" s="1160"/>
      <c r="AR246" s="1065"/>
      <c r="AS246" s="1067"/>
      <c r="AT246" s="1066"/>
      <c r="AU246" s="1067"/>
      <c r="AV246" s="1067"/>
      <c r="AW246" s="1066"/>
      <c r="AX246" s="1066"/>
      <c r="AY246" s="1066"/>
      <c r="AZ246" s="1066"/>
      <c r="BA246" s="1066"/>
      <c r="BB246" s="1066"/>
      <c r="BC246" s="1066"/>
      <c r="BD246" s="1066"/>
      <c r="BE246" s="1066"/>
      <c r="BF246" s="1066"/>
      <c r="BG246" s="1066"/>
      <c r="BH246" s="1066"/>
      <c r="BI246" s="1067"/>
      <c r="BJ246" s="1067"/>
      <c r="BK246" s="1066"/>
      <c r="BL246" s="1066"/>
      <c r="BM246" s="1066"/>
      <c r="BN246" s="1066"/>
      <c r="BO246" s="1066"/>
      <c r="BP246" s="1066"/>
      <c r="BQ246" s="1066"/>
      <c r="BR246" s="1066"/>
      <c r="BS246" s="1066"/>
      <c r="BT246" s="1066"/>
      <c r="BU246" s="1066"/>
      <c r="BV246" s="1066"/>
      <c r="BW246" s="1067"/>
      <c r="BX246" s="528"/>
      <c r="BY246" s="528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8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8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8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1071"/>
      <c r="GU246" s="1071"/>
      <c r="GV246" s="1071"/>
      <c r="GW246" s="1071"/>
      <c r="GX246" s="1071"/>
      <c r="GY246" s="1071"/>
      <c r="GZ246" s="1071"/>
      <c r="HA246" s="1071"/>
      <c r="HB246" s="1071"/>
      <c r="HC246" s="1071"/>
      <c r="HD246" s="1071"/>
      <c r="HE246" s="1071"/>
      <c r="HF246" s="1071"/>
      <c r="HG246" s="1071"/>
      <c r="HH246" s="1071"/>
      <c r="HI246" s="1071"/>
      <c r="HJ246" s="1071"/>
      <c r="HK246" s="1071"/>
      <c r="HL246" s="1071"/>
      <c r="HM246" s="1071"/>
      <c r="HN246" s="1071"/>
      <c r="HO246" s="1071"/>
      <c r="HP246" s="1071"/>
      <c r="HQ246" s="1071"/>
      <c r="HR246" s="1071"/>
      <c r="HS246" s="1071"/>
      <c r="HT246" s="1071"/>
      <c r="HU246" s="1071"/>
      <c r="HV246" s="1071"/>
      <c r="HW246" s="1071"/>
      <c r="HX246" s="1072"/>
      <c r="HY246" s="1068"/>
      <c r="HZ246" s="981"/>
      <c r="IA246" s="981"/>
      <c r="IB246" s="981"/>
      <c r="IC246" s="981"/>
      <c r="ID246" s="981"/>
      <c r="IE246" s="1069"/>
    </row>
    <row r="247" ht="24.0" customHeight="1" outlineLevel="1">
      <c r="A247" s="1003"/>
      <c r="B247" s="1004"/>
      <c r="C247" s="1004"/>
      <c r="D247" s="1004"/>
      <c r="E247" s="1004"/>
      <c r="F247" s="1004"/>
      <c r="G247" s="1004"/>
      <c r="H247" s="1004"/>
      <c r="I247" s="1004"/>
      <c r="J247" s="1004"/>
      <c r="K247" s="1004"/>
      <c r="L247" s="1004"/>
      <c r="M247" s="1004"/>
      <c r="N247" s="1004"/>
      <c r="O247" s="1004"/>
      <c r="P247" s="1004"/>
      <c r="Q247" s="1004"/>
      <c r="R247" s="1004"/>
      <c r="S247" s="1004"/>
      <c r="T247" s="1004"/>
      <c r="U247" s="1005"/>
      <c r="V247" s="1004"/>
      <c r="W247" s="1205" t="s">
        <v>3621</v>
      </c>
      <c r="X247" s="1206">
        <f>X244-X246</f>
        <v>20137532</v>
      </c>
      <c r="Y247" s="1206"/>
      <c r="Z247" s="1206"/>
      <c r="AA247" s="1008"/>
      <c r="AB247" s="1216" t="s">
        <v>240</v>
      </c>
      <c r="AC247" s="1216" t="s">
        <v>240</v>
      </c>
      <c r="AD247" s="1219" t="s">
        <v>240</v>
      </c>
      <c r="AE247" s="1217"/>
      <c r="AF247" s="1210" t="s">
        <v>3622</v>
      </c>
      <c r="AG247" s="1206">
        <v>1000000.0</v>
      </c>
      <c r="AH247" s="1206"/>
      <c r="AI247" s="1206">
        <v>1000000.0</v>
      </c>
      <c r="AJ247" s="1206">
        <f t="shared" si="13"/>
        <v>0</v>
      </c>
      <c r="AK247" s="1014"/>
      <c r="AL247" s="1204" t="s">
        <v>3623</v>
      </c>
      <c r="AM247" s="1192"/>
      <c r="AN247" s="1141" t="s">
        <v>3624</v>
      </c>
      <c r="AO247" s="1141"/>
      <c r="AP247" s="1184"/>
      <c r="AQ247" s="1160"/>
      <c r="AR247" s="1065"/>
      <c r="AS247" s="1067"/>
      <c r="AT247" s="1066"/>
      <c r="AU247" s="1067"/>
      <c r="AV247" s="1067"/>
      <c r="AW247" s="1066"/>
      <c r="AX247" s="1066"/>
      <c r="AY247" s="1066"/>
      <c r="AZ247" s="1066"/>
      <c r="BA247" s="1066"/>
      <c r="BB247" s="1066"/>
      <c r="BC247" s="1066"/>
      <c r="BD247" s="1066"/>
      <c r="BE247" s="1066"/>
      <c r="BF247" s="1066"/>
      <c r="BG247" s="1066"/>
      <c r="BH247" s="1066"/>
      <c r="BI247" s="1067"/>
      <c r="BJ247" s="1067"/>
      <c r="BK247" s="1066"/>
      <c r="BL247" s="1066"/>
      <c r="BM247" s="1066"/>
      <c r="BN247" s="1066"/>
      <c r="BO247" s="1066"/>
      <c r="BP247" s="1066"/>
      <c r="BQ247" s="1066"/>
      <c r="BR247" s="1066"/>
      <c r="BS247" s="1066"/>
      <c r="BT247" s="1066"/>
      <c r="BU247" s="1066"/>
      <c r="BV247" s="1066"/>
      <c r="BW247" s="1067"/>
      <c r="BX247" s="528"/>
      <c r="BY247" s="528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8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8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8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1071"/>
      <c r="GU247" s="1071"/>
      <c r="GV247" s="1071"/>
      <c r="GW247" s="1071"/>
      <c r="GX247" s="1071"/>
      <c r="GY247" s="1071"/>
      <c r="GZ247" s="1071"/>
      <c r="HA247" s="1071"/>
      <c r="HB247" s="1071"/>
      <c r="HC247" s="1071"/>
      <c r="HD247" s="1071"/>
      <c r="HE247" s="1071"/>
      <c r="HF247" s="1071"/>
      <c r="HG247" s="1071"/>
      <c r="HH247" s="1071"/>
      <c r="HI247" s="1071"/>
      <c r="HJ247" s="1071"/>
      <c r="HK247" s="1071"/>
      <c r="HL247" s="1071"/>
      <c r="HM247" s="1071"/>
      <c r="HN247" s="1071"/>
      <c r="HO247" s="1071"/>
      <c r="HP247" s="1071"/>
      <c r="HQ247" s="1071"/>
      <c r="HR247" s="1071"/>
      <c r="HS247" s="1071"/>
      <c r="HT247" s="1071"/>
      <c r="HU247" s="1071"/>
      <c r="HV247" s="1071"/>
      <c r="HW247" s="1071"/>
      <c r="HX247" s="1094"/>
      <c r="HY247" s="1095"/>
      <c r="HZ247" s="1096"/>
      <c r="IA247" s="1096"/>
      <c r="IB247" s="1096"/>
      <c r="IC247" s="1096"/>
      <c r="ID247" s="1096"/>
      <c r="IE247" s="1097"/>
    </row>
    <row r="248" ht="24.0" customHeight="1">
      <c r="A248" s="916">
        <v>1.0</v>
      </c>
      <c r="B248" s="1127" t="s">
        <v>49</v>
      </c>
      <c r="C248" s="918" t="s">
        <v>3520</v>
      </c>
      <c r="D248" s="494" t="str">
        <f t="array" ref="D248">INDEX('코드분류표(보조)'!$G$5:$G$72,MATCH(E248,'코드분류표(보조)'!$F$5:$F$72,0))</f>
        <v>CB-212</v>
      </c>
      <c r="E248" s="494" t="s">
        <v>2600</v>
      </c>
      <c r="F248" s="494" t="s">
        <v>3431</v>
      </c>
      <c r="G248" s="494" t="s">
        <v>3625</v>
      </c>
      <c r="H248" s="494" t="s">
        <v>3626</v>
      </c>
      <c r="I248" s="920"/>
      <c r="J248" s="921"/>
      <c r="K248" s="922" t="s">
        <v>3370</v>
      </c>
      <c r="L248" s="922" t="s">
        <v>3371</v>
      </c>
      <c r="M248" s="922" t="s">
        <v>3627</v>
      </c>
      <c r="N248" s="922" t="s">
        <v>3628</v>
      </c>
      <c r="O248" s="922" t="s">
        <v>3598</v>
      </c>
      <c r="P248" s="922" t="s">
        <v>3629</v>
      </c>
      <c r="Q248" s="922"/>
      <c r="R248" s="493">
        <v>0.9</v>
      </c>
      <c r="S248" s="493">
        <v>0.9</v>
      </c>
      <c r="T248" s="493">
        <v>0.9</v>
      </c>
      <c r="U248" s="924"/>
      <c r="V248" s="1186" t="s">
        <v>3630</v>
      </c>
      <c r="W248" s="1187" t="s">
        <v>3631</v>
      </c>
      <c r="X248" s="1188">
        <f>TRUNC(138886594*50%,0)</f>
        <v>69443297</v>
      </c>
      <c r="Y248" s="1189" t="s">
        <v>3373</v>
      </c>
      <c r="Z248" s="1189" t="s">
        <v>3566</v>
      </c>
      <c r="AA248" s="927"/>
      <c r="AB248" s="928"/>
      <c r="AC248" s="928"/>
      <c r="AD248" s="929"/>
      <c r="AE248" s="1214"/>
      <c r="AF248" s="1190" t="s">
        <v>3632</v>
      </c>
      <c r="AG248" s="1191">
        <f>SUM(AG249:AG254)</f>
        <v>45500000</v>
      </c>
      <c r="AH248" s="1191"/>
      <c r="AI248" s="1191">
        <f>SUM(AI249:AI254)</f>
        <v>45500000</v>
      </c>
      <c r="AJ248" s="1191">
        <f t="shared" si="13"/>
        <v>0</v>
      </c>
      <c r="AK248" s="934"/>
      <c r="AL248" s="1175" t="s">
        <v>3633</v>
      </c>
      <c r="AM248" s="1192"/>
      <c r="AN248" s="1141" t="s">
        <v>3634</v>
      </c>
      <c r="AO248" s="1141"/>
      <c r="AP248" s="1184"/>
      <c r="AQ248" s="1160"/>
      <c r="AR248" s="1065"/>
      <c r="AS248" s="1067"/>
      <c r="AT248" s="1066"/>
      <c r="AU248" s="1067"/>
      <c r="AV248" s="1067"/>
      <c r="AW248" s="1066"/>
      <c r="AX248" s="1066"/>
      <c r="AY248" s="1066"/>
      <c r="AZ248" s="1066"/>
      <c r="BA248" s="1066"/>
      <c r="BB248" s="1066"/>
      <c r="BC248" s="1066"/>
      <c r="BD248" s="1066"/>
      <c r="BE248" s="1066"/>
      <c r="BF248" s="1066"/>
      <c r="BG248" s="1066"/>
      <c r="BH248" s="1066"/>
      <c r="BI248" s="1067"/>
      <c r="BJ248" s="1067"/>
      <c r="BK248" s="1066"/>
      <c r="BL248" s="1066"/>
      <c r="BM248" s="1066"/>
      <c r="BN248" s="1066"/>
      <c r="BO248" s="1066"/>
      <c r="BP248" s="1066"/>
      <c r="BQ248" s="1066"/>
      <c r="BR248" s="1066"/>
      <c r="BS248" s="1066"/>
      <c r="BT248" s="1066"/>
      <c r="BU248" s="1066"/>
      <c r="BV248" s="1066"/>
      <c r="BW248" s="1067"/>
      <c r="BX248" s="528"/>
      <c r="BY248" s="528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8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8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8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1071"/>
      <c r="GU248" s="1071"/>
      <c r="GV248" s="1071"/>
      <c r="GW248" s="1071"/>
      <c r="GX248" s="1071"/>
      <c r="GY248" s="1071"/>
      <c r="GZ248" s="1071"/>
      <c r="HA248" s="1071"/>
      <c r="HB248" s="1071"/>
      <c r="HC248" s="1071"/>
      <c r="HD248" s="1071"/>
      <c r="HE248" s="1071"/>
      <c r="HF248" s="1071"/>
      <c r="HG248" s="1071"/>
      <c r="HH248" s="1071"/>
      <c r="HI248" s="1071"/>
      <c r="HJ248" s="1071"/>
      <c r="HK248" s="1071"/>
      <c r="HL248" s="1071"/>
      <c r="HM248" s="1071"/>
      <c r="HN248" s="1071"/>
      <c r="HO248" s="1071"/>
      <c r="HP248" s="1071"/>
      <c r="HQ248" s="1071"/>
      <c r="HR248" s="1071"/>
      <c r="HS248" s="1071"/>
      <c r="HT248" s="1071"/>
      <c r="HU248" s="1071"/>
      <c r="HV248" s="1071"/>
      <c r="HW248" s="1071"/>
      <c r="HX248" s="1099"/>
      <c r="HY248" s="1100"/>
      <c r="HZ248" s="1101"/>
      <c r="IA248" s="1101"/>
      <c r="IB248" s="1101"/>
      <c r="IC248" s="1101"/>
      <c r="ID248" s="1101"/>
      <c r="IE248" s="1102"/>
    </row>
    <row r="249" ht="24.0" customHeight="1" outlineLevel="1">
      <c r="A249" s="946"/>
      <c r="B249" s="947"/>
      <c r="C249" s="947"/>
      <c r="D249" s="947"/>
      <c r="E249" s="947"/>
      <c r="F249" s="947"/>
      <c r="G249" s="947"/>
      <c r="H249" s="947"/>
      <c r="I249" s="947"/>
      <c r="J249" s="947"/>
      <c r="K249" s="947"/>
      <c r="L249" s="947"/>
      <c r="M249" s="947"/>
      <c r="N249" s="947"/>
      <c r="O249" s="947"/>
      <c r="P249" s="947"/>
      <c r="Q249" s="947"/>
      <c r="R249" s="947"/>
      <c r="S249" s="947"/>
      <c r="T249" s="947"/>
      <c r="U249" s="948"/>
      <c r="V249" s="947"/>
      <c r="W249" s="1193" t="s">
        <v>3635</v>
      </c>
      <c r="X249" s="1194">
        <f t="shared" ref="X249:X250" si="14">TRUNC(138886594*25%,0)</f>
        <v>34721648</v>
      </c>
      <c r="Y249" s="1194"/>
      <c r="Z249" s="1194"/>
      <c r="AA249" s="951"/>
      <c r="AB249" s="952"/>
      <c r="AC249" s="952"/>
      <c r="AD249" s="953"/>
      <c r="AE249" s="1215"/>
      <c r="AF249" s="1195"/>
      <c r="AG249" s="1194"/>
      <c r="AH249" s="1194"/>
      <c r="AI249" s="957"/>
      <c r="AJ249" s="957"/>
      <c r="AK249" s="958"/>
      <c r="AL249" s="1153" t="s">
        <v>3636</v>
      </c>
      <c r="AM249" s="1192"/>
      <c r="AN249" s="1141" t="s">
        <v>3637</v>
      </c>
      <c r="AO249" s="1141"/>
      <c r="AP249" s="1149"/>
      <c r="AQ249" s="1160"/>
      <c r="AR249" s="1065"/>
      <c r="AS249" s="1067"/>
      <c r="AT249" s="1066"/>
      <c r="AU249" s="1067"/>
      <c r="AV249" s="1067"/>
      <c r="AW249" s="1066"/>
      <c r="AX249" s="1066"/>
      <c r="AY249" s="1066"/>
      <c r="AZ249" s="1066"/>
      <c r="BA249" s="1066"/>
      <c r="BB249" s="1066"/>
      <c r="BC249" s="1066"/>
      <c r="BD249" s="1066"/>
      <c r="BE249" s="1066"/>
      <c r="BF249" s="1066"/>
      <c r="BG249" s="1066"/>
      <c r="BH249" s="1066"/>
      <c r="BI249" s="1067"/>
      <c r="BJ249" s="1067"/>
      <c r="BK249" s="1066"/>
      <c r="BL249" s="1066"/>
      <c r="BM249" s="1066"/>
      <c r="BN249" s="1066"/>
      <c r="BO249" s="1066"/>
      <c r="BP249" s="1066"/>
      <c r="BQ249" s="1066"/>
      <c r="BR249" s="1066"/>
      <c r="BS249" s="1066"/>
      <c r="BT249" s="1066"/>
      <c r="BU249" s="1066"/>
      <c r="BV249" s="1066"/>
      <c r="BW249" s="1067"/>
      <c r="BX249" s="528"/>
      <c r="BY249" s="528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8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8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8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1071"/>
      <c r="GU249" s="1071"/>
      <c r="GV249" s="1071"/>
      <c r="GW249" s="1071"/>
      <c r="GX249" s="1071"/>
      <c r="GY249" s="1071"/>
      <c r="GZ249" s="1071"/>
      <c r="HA249" s="1071"/>
      <c r="HB249" s="1071"/>
      <c r="HC249" s="1071"/>
      <c r="HD249" s="1071"/>
      <c r="HE249" s="1071"/>
      <c r="HF249" s="1071"/>
      <c r="HG249" s="1071"/>
      <c r="HH249" s="1071"/>
      <c r="HI249" s="1071"/>
      <c r="HJ249" s="1071"/>
      <c r="HK249" s="1071"/>
      <c r="HL249" s="1071"/>
      <c r="HM249" s="1071"/>
      <c r="HN249" s="1071"/>
      <c r="HO249" s="1071"/>
      <c r="HP249" s="1071"/>
      <c r="HQ249" s="1071"/>
      <c r="HR249" s="1071"/>
      <c r="HS249" s="1071"/>
      <c r="HT249" s="1071"/>
      <c r="HU249" s="1071"/>
      <c r="HV249" s="1071"/>
      <c r="HW249" s="1071"/>
      <c r="HX249" s="1072"/>
      <c r="HY249" s="1068"/>
      <c r="HZ249" s="981"/>
      <c r="IA249" s="981"/>
      <c r="IB249" s="981"/>
      <c r="IC249" s="981"/>
      <c r="ID249" s="981"/>
      <c r="IE249" s="1069"/>
    </row>
    <row r="250" ht="24.0" customHeight="1" outlineLevel="1">
      <c r="A250" s="946"/>
      <c r="B250" s="947"/>
      <c r="C250" s="947"/>
      <c r="D250" s="947"/>
      <c r="E250" s="947"/>
      <c r="F250" s="947"/>
      <c r="G250" s="947"/>
      <c r="H250" s="947"/>
      <c r="I250" s="947"/>
      <c r="J250" s="947"/>
      <c r="K250" s="947"/>
      <c r="L250" s="947"/>
      <c r="M250" s="947"/>
      <c r="N250" s="947"/>
      <c r="O250" s="947"/>
      <c r="P250" s="947"/>
      <c r="Q250" s="947"/>
      <c r="R250" s="947"/>
      <c r="S250" s="947"/>
      <c r="T250" s="947"/>
      <c r="U250" s="948"/>
      <c r="V250" s="947"/>
      <c r="W250" s="1193" t="s">
        <v>3638</v>
      </c>
      <c r="X250" s="1194">
        <f t="shared" si="14"/>
        <v>34721648</v>
      </c>
      <c r="Y250" s="1194"/>
      <c r="Z250" s="1194"/>
      <c r="AA250" s="951"/>
      <c r="AB250" s="952"/>
      <c r="AC250" s="952"/>
      <c r="AD250" s="953"/>
      <c r="AE250" s="1215"/>
      <c r="AF250" s="1195"/>
      <c r="AG250" s="1194"/>
      <c r="AH250" s="1194"/>
      <c r="AI250" s="957"/>
      <c r="AJ250" s="957"/>
      <c r="AK250" s="958"/>
      <c r="AL250" s="1192"/>
      <c r="AM250" s="1192"/>
      <c r="AN250" s="1141"/>
      <c r="AO250" s="1141"/>
      <c r="AP250" s="1184"/>
      <c r="AQ250" s="1160"/>
      <c r="AR250" s="1065"/>
      <c r="AS250" s="1067"/>
      <c r="AT250" s="1066"/>
      <c r="AU250" s="1067"/>
      <c r="AV250" s="1067"/>
      <c r="AW250" s="1066"/>
      <c r="AX250" s="1066"/>
      <c r="AY250" s="1066"/>
      <c r="AZ250" s="1066"/>
      <c r="BA250" s="1066"/>
      <c r="BB250" s="1066"/>
      <c r="BC250" s="1066"/>
      <c r="BD250" s="1066"/>
      <c r="BE250" s="1066"/>
      <c r="BF250" s="1066"/>
      <c r="BG250" s="1066"/>
      <c r="BH250" s="1066"/>
      <c r="BI250" s="1067"/>
      <c r="BJ250" s="1067"/>
      <c r="BK250" s="1066"/>
      <c r="BL250" s="1066"/>
      <c r="BM250" s="1066"/>
      <c r="BN250" s="1066"/>
      <c r="BO250" s="1066"/>
      <c r="BP250" s="1066"/>
      <c r="BQ250" s="1066"/>
      <c r="BR250" s="1066"/>
      <c r="BS250" s="1066"/>
      <c r="BT250" s="1066"/>
      <c r="BU250" s="1066"/>
      <c r="BV250" s="1066"/>
      <c r="BW250" s="1067"/>
      <c r="BX250" s="528"/>
      <c r="BY250" s="528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8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8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8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1071"/>
      <c r="GU250" s="1071"/>
      <c r="GV250" s="1071"/>
      <c r="GW250" s="1071"/>
      <c r="GX250" s="1071"/>
      <c r="GY250" s="1071"/>
      <c r="GZ250" s="1071"/>
      <c r="HA250" s="1071"/>
      <c r="HB250" s="1071"/>
      <c r="HC250" s="1071"/>
      <c r="HD250" s="1071"/>
      <c r="HE250" s="1071"/>
      <c r="HF250" s="1071"/>
      <c r="HG250" s="1071"/>
      <c r="HH250" s="1071"/>
      <c r="HI250" s="1071"/>
      <c r="HJ250" s="1071"/>
      <c r="HK250" s="1071"/>
      <c r="HL250" s="1071"/>
      <c r="HM250" s="1071"/>
      <c r="HN250" s="1071"/>
      <c r="HO250" s="1071"/>
      <c r="HP250" s="1071"/>
      <c r="HQ250" s="1071"/>
      <c r="HR250" s="1071"/>
      <c r="HS250" s="1071"/>
      <c r="HT250" s="1071"/>
      <c r="HU250" s="1071"/>
      <c r="HV250" s="1071"/>
      <c r="HW250" s="1071"/>
      <c r="HX250" s="1072"/>
      <c r="HY250" s="1068"/>
      <c r="HZ250" s="981"/>
      <c r="IA250" s="981"/>
      <c r="IB250" s="981"/>
      <c r="IC250" s="981"/>
      <c r="ID250" s="981"/>
      <c r="IE250" s="1069"/>
    </row>
    <row r="251" ht="24.0" customHeight="1" outlineLevel="1">
      <c r="A251" s="946"/>
      <c r="B251" s="947"/>
      <c r="C251" s="947"/>
      <c r="D251" s="947"/>
      <c r="E251" s="947"/>
      <c r="F251" s="947"/>
      <c r="G251" s="947"/>
      <c r="H251" s="947"/>
      <c r="I251" s="947"/>
      <c r="J251" s="947"/>
      <c r="K251" s="947"/>
      <c r="L251" s="947"/>
      <c r="M251" s="947"/>
      <c r="N251" s="947"/>
      <c r="O251" s="947"/>
      <c r="P251" s="947"/>
      <c r="Q251" s="947"/>
      <c r="R251" s="947"/>
      <c r="S251" s="947"/>
      <c r="T251" s="947"/>
      <c r="U251" s="948"/>
      <c r="V251" s="947"/>
      <c r="W251" s="1199" t="s">
        <v>3639</v>
      </c>
      <c r="X251" s="1200">
        <f>SUM(X248:X250)</f>
        <v>138886593</v>
      </c>
      <c r="Y251" s="1200"/>
      <c r="Z251" s="1200"/>
      <c r="AA251" s="990"/>
      <c r="AB251" s="1196" t="s">
        <v>240</v>
      </c>
      <c r="AC251" s="1196" t="s">
        <v>240</v>
      </c>
      <c r="AD251" s="1218" t="s">
        <v>240</v>
      </c>
      <c r="AE251" s="1215"/>
      <c r="AF251" s="1195" t="s">
        <v>3640</v>
      </c>
      <c r="AG251" s="1194">
        <v>3.37E7</v>
      </c>
      <c r="AH251" s="1194"/>
      <c r="AI251" s="957">
        <v>3.37E7</v>
      </c>
      <c r="AJ251" s="957">
        <f t="shared" ref="AJ251:AJ254" si="15">AG251-AI251</f>
        <v>0</v>
      </c>
      <c r="AK251" s="958"/>
      <c r="AL251" s="1198" t="s">
        <v>3641</v>
      </c>
      <c r="AM251" s="1192"/>
      <c r="AN251" s="1141" t="s">
        <v>3642</v>
      </c>
      <c r="AO251" s="1141"/>
      <c r="AP251" s="1184"/>
      <c r="AQ251" s="1160"/>
      <c r="AR251" s="1065"/>
      <c r="AS251" s="1067"/>
      <c r="AT251" s="1066"/>
      <c r="AU251" s="1067"/>
      <c r="AV251" s="1067"/>
      <c r="AW251" s="1066"/>
      <c r="AX251" s="1066"/>
      <c r="AY251" s="1066"/>
      <c r="AZ251" s="1066"/>
      <c r="BA251" s="1066"/>
      <c r="BB251" s="1066"/>
      <c r="BC251" s="1066"/>
      <c r="BD251" s="1066"/>
      <c r="BE251" s="1066"/>
      <c r="BF251" s="1066"/>
      <c r="BG251" s="1066"/>
      <c r="BH251" s="1066"/>
      <c r="BI251" s="1067"/>
      <c r="BJ251" s="1067"/>
      <c r="BK251" s="1066"/>
      <c r="BL251" s="1066"/>
      <c r="BM251" s="1066"/>
      <c r="BN251" s="1066"/>
      <c r="BO251" s="1066"/>
      <c r="BP251" s="1066"/>
      <c r="BQ251" s="1066"/>
      <c r="BR251" s="1066"/>
      <c r="BS251" s="1066"/>
      <c r="BT251" s="1066"/>
      <c r="BU251" s="1066"/>
      <c r="BV251" s="1066"/>
      <c r="BW251" s="1067"/>
      <c r="BX251" s="528"/>
      <c r="BY251" s="528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8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8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8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1071"/>
      <c r="GU251" s="1071"/>
      <c r="GV251" s="1071"/>
      <c r="GW251" s="1071"/>
      <c r="GX251" s="1071"/>
      <c r="GY251" s="1071"/>
      <c r="GZ251" s="1071"/>
      <c r="HA251" s="1071"/>
      <c r="HB251" s="1071"/>
      <c r="HC251" s="1071"/>
      <c r="HD251" s="1071"/>
      <c r="HE251" s="1071"/>
      <c r="HF251" s="1071"/>
      <c r="HG251" s="1071"/>
      <c r="HH251" s="1071"/>
      <c r="HI251" s="1071"/>
      <c r="HJ251" s="1071"/>
      <c r="HK251" s="1071"/>
      <c r="HL251" s="1071"/>
      <c r="HM251" s="1071"/>
      <c r="HN251" s="1071"/>
      <c r="HO251" s="1071"/>
      <c r="HP251" s="1071"/>
      <c r="HQ251" s="1071"/>
      <c r="HR251" s="1071"/>
      <c r="HS251" s="1071"/>
      <c r="HT251" s="1071"/>
      <c r="HU251" s="1071"/>
      <c r="HV251" s="1071"/>
      <c r="HW251" s="1071"/>
      <c r="HX251" s="1072"/>
      <c r="HY251" s="1068"/>
      <c r="HZ251" s="981"/>
      <c r="IA251" s="981"/>
      <c r="IB251" s="981"/>
      <c r="IC251" s="981"/>
      <c r="ID251" s="981"/>
      <c r="IE251" s="1069"/>
    </row>
    <row r="252" ht="24.0" customHeight="1" outlineLevel="1">
      <c r="A252" s="946"/>
      <c r="B252" s="947"/>
      <c r="C252" s="947"/>
      <c r="D252" s="947"/>
      <c r="E252" s="947"/>
      <c r="F252" s="947"/>
      <c r="G252" s="947"/>
      <c r="H252" s="947"/>
      <c r="I252" s="947"/>
      <c r="J252" s="947"/>
      <c r="K252" s="947"/>
      <c r="L252" s="947"/>
      <c r="M252" s="947"/>
      <c r="N252" s="947"/>
      <c r="O252" s="947"/>
      <c r="P252" s="947"/>
      <c r="Q252" s="947"/>
      <c r="R252" s="947"/>
      <c r="S252" s="947"/>
      <c r="T252" s="947"/>
      <c r="U252" s="948"/>
      <c r="V252" s="972"/>
      <c r="W252" s="1199" t="s">
        <v>3643</v>
      </c>
      <c r="X252" s="1200">
        <f>X251-AG248</f>
        <v>93386593</v>
      </c>
      <c r="Y252" s="1200"/>
      <c r="Z252" s="1200"/>
      <c r="AA252" s="990"/>
      <c r="AB252" s="1196" t="s">
        <v>240</v>
      </c>
      <c r="AC252" s="1196" t="s">
        <v>240</v>
      </c>
      <c r="AD252" s="1218" t="s">
        <v>240</v>
      </c>
      <c r="AE252" s="1215"/>
      <c r="AF252" s="1195" t="s">
        <v>3644</v>
      </c>
      <c r="AG252" s="1194">
        <v>4000000.0</v>
      </c>
      <c r="AH252" s="1194"/>
      <c r="AI252" s="957">
        <v>4000000.0</v>
      </c>
      <c r="AJ252" s="957">
        <f t="shared" si="15"/>
        <v>0</v>
      </c>
      <c r="AK252" s="958"/>
      <c r="AL252" s="1201" t="s">
        <v>3645</v>
      </c>
      <c r="AM252" s="1192"/>
      <c r="AN252" s="1141" t="s">
        <v>3646</v>
      </c>
      <c r="AO252" s="1141"/>
      <c r="AP252" s="1184"/>
      <c r="AQ252" s="1160"/>
      <c r="AR252" s="1065"/>
      <c r="AS252" s="1067"/>
      <c r="AT252" s="1066"/>
      <c r="AU252" s="1067"/>
      <c r="AV252" s="1067"/>
      <c r="AW252" s="1066"/>
      <c r="AX252" s="1066"/>
      <c r="AY252" s="1066"/>
      <c r="AZ252" s="1066"/>
      <c r="BA252" s="1066"/>
      <c r="BB252" s="1066"/>
      <c r="BC252" s="1066"/>
      <c r="BD252" s="1066"/>
      <c r="BE252" s="1066"/>
      <c r="BF252" s="1066"/>
      <c r="BG252" s="1066"/>
      <c r="BH252" s="1066"/>
      <c r="BI252" s="1067"/>
      <c r="BJ252" s="1067"/>
      <c r="BK252" s="1066"/>
      <c r="BL252" s="1066"/>
      <c r="BM252" s="1066"/>
      <c r="BN252" s="1066"/>
      <c r="BO252" s="1066"/>
      <c r="BP252" s="1066"/>
      <c r="BQ252" s="1066"/>
      <c r="BR252" s="1066"/>
      <c r="BS252" s="1066"/>
      <c r="BT252" s="1066"/>
      <c r="BU252" s="1066"/>
      <c r="BV252" s="1066"/>
      <c r="BW252" s="1067"/>
      <c r="BX252" s="528"/>
      <c r="BY252" s="528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8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8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8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1071"/>
      <c r="GU252" s="1071"/>
      <c r="GV252" s="1071"/>
      <c r="GW252" s="1071"/>
      <c r="GX252" s="1071"/>
      <c r="GY252" s="1071"/>
      <c r="GZ252" s="1071"/>
      <c r="HA252" s="1071"/>
      <c r="HB252" s="1071"/>
      <c r="HC252" s="1071"/>
      <c r="HD252" s="1071"/>
      <c r="HE252" s="1071"/>
      <c r="HF252" s="1071"/>
      <c r="HG252" s="1071"/>
      <c r="HH252" s="1071"/>
      <c r="HI252" s="1071"/>
      <c r="HJ252" s="1071"/>
      <c r="HK252" s="1071"/>
      <c r="HL252" s="1071"/>
      <c r="HM252" s="1071"/>
      <c r="HN252" s="1071"/>
      <c r="HO252" s="1071"/>
      <c r="HP252" s="1071"/>
      <c r="HQ252" s="1071"/>
      <c r="HR252" s="1071"/>
      <c r="HS252" s="1071"/>
      <c r="HT252" s="1071"/>
      <c r="HU252" s="1071"/>
      <c r="HV252" s="1071"/>
      <c r="HW252" s="1071"/>
      <c r="HX252" s="1072"/>
      <c r="HY252" s="1068"/>
      <c r="HZ252" s="981"/>
      <c r="IA252" s="981"/>
      <c r="IB252" s="981"/>
      <c r="IC252" s="981"/>
      <c r="ID252" s="981"/>
      <c r="IE252" s="1069"/>
    </row>
    <row r="253" ht="24.0" customHeight="1" outlineLevel="1">
      <c r="A253" s="946"/>
      <c r="B253" s="947"/>
      <c r="C253" s="947"/>
      <c r="D253" s="947"/>
      <c r="E253" s="947"/>
      <c r="F253" s="947"/>
      <c r="G253" s="947"/>
      <c r="H253" s="947"/>
      <c r="I253" s="947"/>
      <c r="J253" s="947"/>
      <c r="K253" s="947"/>
      <c r="L253" s="947"/>
      <c r="M253" s="947"/>
      <c r="N253" s="947"/>
      <c r="O253" s="947"/>
      <c r="P253" s="947"/>
      <c r="Q253" s="947"/>
      <c r="R253" s="947"/>
      <c r="S253" s="947"/>
      <c r="T253" s="947"/>
      <c r="U253" s="948"/>
      <c r="V253" s="1203" t="s">
        <v>3647</v>
      </c>
      <c r="W253" s="1193" t="s">
        <v>3648</v>
      </c>
      <c r="X253" s="1194">
        <f>X248</f>
        <v>69443297</v>
      </c>
      <c r="Y253" s="1194"/>
      <c r="Z253" s="1194"/>
      <c r="AA253" s="990"/>
      <c r="AB253" s="1196" t="s">
        <v>240</v>
      </c>
      <c r="AC253" s="1196" t="s">
        <v>240</v>
      </c>
      <c r="AD253" s="1218" t="s">
        <v>240</v>
      </c>
      <c r="AE253" s="1215"/>
      <c r="AF253" s="1195" t="s">
        <v>3649</v>
      </c>
      <c r="AG253" s="1194">
        <v>5000000.0</v>
      </c>
      <c r="AH253" s="1194"/>
      <c r="AI253" s="957">
        <v>5000000.0</v>
      </c>
      <c r="AJ253" s="957">
        <f t="shared" si="15"/>
        <v>0</v>
      </c>
      <c r="AK253" s="958"/>
      <c r="AL253" s="1202" t="s">
        <v>3650</v>
      </c>
      <c r="AM253" s="1192"/>
      <c r="AN253" s="1141" t="s">
        <v>3651</v>
      </c>
      <c r="AO253" s="1141"/>
      <c r="AP253" s="1184"/>
      <c r="AQ253" s="1160"/>
      <c r="AR253" s="1065"/>
      <c r="AS253" s="1067"/>
      <c r="AT253" s="1066"/>
      <c r="AU253" s="1067"/>
      <c r="AV253" s="1067"/>
      <c r="AW253" s="1066"/>
      <c r="AX253" s="1066"/>
      <c r="AY253" s="1066"/>
      <c r="AZ253" s="1066"/>
      <c r="BA253" s="1066"/>
      <c r="BB253" s="1066"/>
      <c r="BC253" s="1066"/>
      <c r="BD253" s="1066"/>
      <c r="BE253" s="1066"/>
      <c r="BF253" s="1066"/>
      <c r="BG253" s="1066"/>
      <c r="BH253" s="1066"/>
      <c r="BI253" s="1067"/>
      <c r="BJ253" s="1067"/>
      <c r="BK253" s="1066"/>
      <c r="BL253" s="1066"/>
      <c r="BM253" s="1066"/>
      <c r="BN253" s="1066"/>
      <c r="BO253" s="1066"/>
      <c r="BP253" s="1066"/>
      <c r="BQ253" s="1066"/>
      <c r="BR253" s="1066"/>
      <c r="BS253" s="1066"/>
      <c r="BT253" s="1066"/>
      <c r="BU253" s="1066"/>
      <c r="BV253" s="1066"/>
      <c r="BW253" s="1067"/>
      <c r="BX253" s="528"/>
      <c r="BY253" s="528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8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8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8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1071"/>
      <c r="GU253" s="1071"/>
      <c r="GV253" s="1071"/>
      <c r="GW253" s="1071"/>
      <c r="GX253" s="1071"/>
      <c r="GY253" s="1071"/>
      <c r="GZ253" s="1071"/>
      <c r="HA253" s="1071"/>
      <c r="HB253" s="1071"/>
      <c r="HC253" s="1071"/>
      <c r="HD253" s="1071"/>
      <c r="HE253" s="1071"/>
      <c r="HF253" s="1071"/>
      <c r="HG253" s="1071"/>
      <c r="HH253" s="1071"/>
      <c r="HI253" s="1071"/>
      <c r="HJ253" s="1071"/>
      <c r="HK253" s="1071"/>
      <c r="HL253" s="1071"/>
      <c r="HM253" s="1071"/>
      <c r="HN253" s="1071"/>
      <c r="HO253" s="1071"/>
      <c r="HP253" s="1071"/>
      <c r="HQ253" s="1071"/>
      <c r="HR253" s="1071"/>
      <c r="HS253" s="1071"/>
      <c r="HT253" s="1071"/>
      <c r="HU253" s="1071"/>
      <c r="HV253" s="1071"/>
      <c r="HW253" s="1071"/>
      <c r="HX253" s="1072"/>
      <c r="HY253" s="1068"/>
      <c r="HZ253" s="981"/>
      <c r="IA253" s="981"/>
      <c r="IB253" s="981"/>
      <c r="IC253" s="981"/>
      <c r="ID253" s="981"/>
      <c r="IE253" s="1069"/>
    </row>
    <row r="254" ht="24.0" customHeight="1" outlineLevel="1">
      <c r="A254" s="1003"/>
      <c r="B254" s="1004"/>
      <c r="C254" s="1004"/>
      <c r="D254" s="1004"/>
      <c r="E254" s="1004"/>
      <c r="F254" s="1004"/>
      <c r="G254" s="1004"/>
      <c r="H254" s="1004"/>
      <c r="I254" s="1004"/>
      <c r="J254" s="1004"/>
      <c r="K254" s="1004"/>
      <c r="L254" s="1004"/>
      <c r="M254" s="1004"/>
      <c r="N254" s="1004"/>
      <c r="O254" s="1004"/>
      <c r="P254" s="1004"/>
      <c r="Q254" s="1004"/>
      <c r="R254" s="1004"/>
      <c r="S254" s="1004"/>
      <c r="T254" s="1004"/>
      <c r="U254" s="1005"/>
      <c r="V254" s="1004"/>
      <c r="W254" s="1205" t="s">
        <v>3652</v>
      </c>
      <c r="X254" s="1206">
        <f>X251-X253</f>
        <v>69443296</v>
      </c>
      <c r="Y254" s="1206"/>
      <c r="Z254" s="1206"/>
      <c r="AA254" s="1008"/>
      <c r="AB254" s="1216" t="s">
        <v>240</v>
      </c>
      <c r="AC254" s="1216" t="s">
        <v>240</v>
      </c>
      <c r="AD254" s="1219" t="s">
        <v>240</v>
      </c>
      <c r="AE254" s="1217"/>
      <c r="AF254" s="1210" t="s">
        <v>3653</v>
      </c>
      <c r="AG254" s="1206">
        <v>2800000.0</v>
      </c>
      <c r="AH254" s="1206"/>
      <c r="AI254" s="1013">
        <v>2800000.0</v>
      </c>
      <c r="AJ254" s="1013">
        <f t="shared" si="15"/>
        <v>0</v>
      </c>
      <c r="AK254" s="1014"/>
      <c r="AL254" s="1204" t="s">
        <v>3654</v>
      </c>
      <c r="AM254" s="1192"/>
      <c r="AN254" s="1141" t="s">
        <v>3655</v>
      </c>
      <c r="AO254" s="1141"/>
      <c r="AP254" s="1184"/>
      <c r="AQ254" s="1160"/>
      <c r="AR254" s="1065"/>
      <c r="AS254" s="1067"/>
      <c r="AT254" s="1066"/>
      <c r="AU254" s="1067"/>
      <c r="AV254" s="1067"/>
      <c r="AW254" s="1066"/>
      <c r="AX254" s="1066"/>
      <c r="AY254" s="1066"/>
      <c r="AZ254" s="1066"/>
      <c r="BA254" s="1066"/>
      <c r="BB254" s="1066"/>
      <c r="BC254" s="1066"/>
      <c r="BD254" s="1066"/>
      <c r="BE254" s="1066"/>
      <c r="BF254" s="1066"/>
      <c r="BG254" s="1066"/>
      <c r="BH254" s="1066"/>
      <c r="BI254" s="1067"/>
      <c r="BJ254" s="1067"/>
      <c r="BK254" s="1066"/>
      <c r="BL254" s="1066"/>
      <c r="BM254" s="1066"/>
      <c r="BN254" s="1066"/>
      <c r="BO254" s="1066"/>
      <c r="BP254" s="1066"/>
      <c r="BQ254" s="1066"/>
      <c r="BR254" s="1066"/>
      <c r="BS254" s="1066"/>
      <c r="BT254" s="1066"/>
      <c r="BU254" s="1066"/>
      <c r="BV254" s="1066"/>
      <c r="BW254" s="1067"/>
      <c r="BX254" s="528"/>
      <c r="BY254" s="528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8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8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8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1071"/>
      <c r="GU254" s="1071"/>
      <c r="GV254" s="1071"/>
      <c r="GW254" s="1071"/>
      <c r="GX254" s="1071"/>
      <c r="GY254" s="1071"/>
      <c r="GZ254" s="1071"/>
      <c r="HA254" s="1071"/>
      <c r="HB254" s="1071"/>
      <c r="HC254" s="1071"/>
      <c r="HD254" s="1071"/>
      <c r="HE254" s="1071"/>
      <c r="HF254" s="1071"/>
      <c r="HG254" s="1071"/>
      <c r="HH254" s="1071"/>
      <c r="HI254" s="1071"/>
      <c r="HJ254" s="1071"/>
      <c r="HK254" s="1071"/>
      <c r="HL254" s="1071"/>
      <c r="HM254" s="1071"/>
      <c r="HN254" s="1071"/>
      <c r="HO254" s="1071"/>
      <c r="HP254" s="1071"/>
      <c r="HQ254" s="1071"/>
      <c r="HR254" s="1071"/>
      <c r="HS254" s="1071"/>
      <c r="HT254" s="1071"/>
      <c r="HU254" s="1071"/>
      <c r="HV254" s="1071"/>
      <c r="HW254" s="1071"/>
      <c r="HX254" s="1094"/>
      <c r="HY254" s="1095"/>
      <c r="HZ254" s="1096"/>
      <c r="IA254" s="1096"/>
      <c r="IB254" s="1096"/>
      <c r="IC254" s="1096"/>
      <c r="ID254" s="1096"/>
      <c r="IE254" s="1097"/>
    </row>
  </sheetData>
  <mergeCells count="790">
    <mergeCell ref="AN3:AN4"/>
    <mergeCell ref="AO3:AO4"/>
    <mergeCell ref="AP3:AP4"/>
    <mergeCell ref="AQ3:AQ4"/>
    <mergeCell ref="AO5:AO6"/>
    <mergeCell ref="AP5:AP6"/>
    <mergeCell ref="AQ5:AQ6"/>
    <mergeCell ref="AN5:AN6"/>
    <mergeCell ref="AN7:AN8"/>
    <mergeCell ref="AO7:AO8"/>
    <mergeCell ref="AP7:AP8"/>
    <mergeCell ref="AQ7:AQ8"/>
    <mergeCell ref="AN9:AN10"/>
    <mergeCell ref="AO9:AO10"/>
    <mergeCell ref="AA1:AE1"/>
    <mergeCell ref="AF1:AK1"/>
    <mergeCell ref="AP1:AQ1"/>
    <mergeCell ref="AS1:BW1"/>
    <mergeCell ref="BZ1:DA1"/>
    <mergeCell ref="DC1:EG1"/>
    <mergeCell ref="FN1:GS1"/>
    <mergeCell ref="GT1:HX1"/>
    <mergeCell ref="B2:C2"/>
    <mergeCell ref="A3:A16"/>
    <mergeCell ref="B3:B16"/>
    <mergeCell ref="C3:C16"/>
    <mergeCell ref="D3:D16"/>
    <mergeCell ref="E3:E16"/>
    <mergeCell ref="F3:F16"/>
    <mergeCell ref="G3:G16"/>
    <mergeCell ref="H3:H16"/>
    <mergeCell ref="I3:I16"/>
    <mergeCell ref="J3:J16"/>
    <mergeCell ref="K3:K16"/>
    <mergeCell ref="L3:L16"/>
    <mergeCell ref="M3:M16"/>
    <mergeCell ref="A1:G1"/>
    <mergeCell ref="I1:J1"/>
    <mergeCell ref="K1:L1"/>
    <mergeCell ref="M1:N1"/>
    <mergeCell ref="O1:Q1"/>
    <mergeCell ref="R1:U1"/>
    <mergeCell ref="W1:Z1"/>
    <mergeCell ref="V3:V6"/>
    <mergeCell ref="V8:V9"/>
    <mergeCell ref="N3:N16"/>
    <mergeCell ref="O3:O16"/>
    <mergeCell ref="P3:P16"/>
    <mergeCell ref="Q3:Q16"/>
    <mergeCell ref="R3:R16"/>
    <mergeCell ref="S3:S16"/>
    <mergeCell ref="T3:T16"/>
    <mergeCell ref="AN13:AN14"/>
    <mergeCell ref="AN15:AN16"/>
    <mergeCell ref="AO15:AO16"/>
    <mergeCell ref="AP15:AP16"/>
    <mergeCell ref="AQ15:AQ16"/>
    <mergeCell ref="R17:R34"/>
    <mergeCell ref="S17:S34"/>
    <mergeCell ref="AN17:AN18"/>
    <mergeCell ref="AO17:AO18"/>
    <mergeCell ref="AP17:AP18"/>
    <mergeCell ref="AN19:AN20"/>
    <mergeCell ref="AO19:AO20"/>
    <mergeCell ref="AP19:AP20"/>
    <mergeCell ref="AN21:AN22"/>
    <mergeCell ref="AO21:AO22"/>
    <mergeCell ref="AP21:AP22"/>
    <mergeCell ref="AN23:AN24"/>
    <mergeCell ref="AO23:AO24"/>
    <mergeCell ref="AP23:AP24"/>
    <mergeCell ref="AN25:AN26"/>
    <mergeCell ref="AO25:AO26"/>
    <mergeCell ref="AP25:AP26"/>
    <mergeCell ref="AN27:AN28"/>
    <mergeCell ref="AO27:AO28"/>
    <mergeCell ref="AN29:AN30"/>
    <mergeCell ref="AQ29:AQ30"/>
    <mergeCell ref="AQ35:AQ36"/>
    <mergeCell ref="AQ37:AQ38"/>
    <mergeCell ref="AQ39:AQ40"/>
    <mergeCell ref="AQ41:AQ42"/>
    <mergeCell ref="AQ43:AQ44"/>
    <mergeCell ref="AQ45:AQ46"/>
    <mergeCell ref="AQ47:AQ48"/>
    <mergeCell ref="AQ17:AQ18"/>
    <mergeCell ref="AQ19:AQ20"/>
    <mergeCell ref="AQ21:AQ22"/>
    <mergeCell ref="AQ23:AQ24"/>
    <mergeCell ref="AQ25:AQ26"/>
    <mergeCell ref="AP27:AP28"/>
    <mergeCell ref="AQ27:AQ28"/>
    <mergeCell ref="AN31:AN32"/>
    <mergeCell ref="AO31:AO32"/>
    <mergeCell ref="AP31:AP32"/>
    <mergeCell ref="AN33:AN34"/>
    <mergeCell ref="AO33:AO34"/>
    <mergeCell ref="AP33:AP34"/>
    <mergeCell ref="AN35:AN36"/>
    <mergeCell ref="AO35:AO36"/>
    <mergeCell ref="AP35:AP36"/>
    <mergeCell ref="AO41:AO42"/>
    <mergeCell ref="AP41:AP42"/>
    <mergeCell ref="AN37:AN38"/>
    <mergeCell ref="AO37:AO38"/>
    <mergeCell ref="AP37:AP38"/>
    <mergeCell ref="AN39:AN40"/>
    <mergeCell ref="AO39:AO40"/>
    <mergeCell ref="AP39:AP40"/>
    <mergeCell ref="AN41:AN42"/>
    <mergeCell ref="AO47:AO48"/>
    <mergeCell ref="AP47:AP48"/>
    <mergeCell ref="AN43:AN44"/>
    <mergeCell ref="AO43:AO44"/>
    <mergeCell ref="AP43:AP44"/>
    <mergeCell ref="AN45:AN46"/>
    <mergeCell ref="AO45:AO46"/>
    <mergeCell ref="AP45:AP46"/>
    <mergeCell ref="AN47:AN48"/>
    <mergeCell ref="AN73:AN74"/>
    <mergeCell ref="AO73:AO74"/>
    <mergeCell ref="AP73:AP74"/>
    <mergeCell ref="AQ73:AQ74"/>
    <mergeCell ref="AO75:AO76"/>
    <mergeCell ref="AP75:AP76"/>
    <mergeCell ref="AQ75:AQ76"/>
    <mergeCell ref="AN75:AN76"/>
    <mergeCell ref="AN77:AN78"/>
    <mergeCell ref="AO77:AO78"/>
    <mergeCell ref="AP77:AP78"/>
    <mergeCell ref="AQ77:AQ78"/>
    <mergeCell ref="AN79:AN80"/>
    <mergeCell ref="AO79:AO80"/>
    <mergeCell ref="AN49:AN50"/>
    <mergeCell ref="AO49:AO50"/>
    <mergeCell ref="AP49:AP50"/>
    <mergeCell ref="AQ49:AQ50"/>
    <mergeCell ref="AO51:AO52"/>
    <mergeCell ref="AP51:AP52"/>
    <mergeCell ref="AQ51:AQ52"/>
    <mergeCell ref="AN51:AN52"/>
    <mergeCell ref="AN53:AN54"/>
    <mergeCell ref="AO53:AO54"/>
    <mergeCell ref="AP53:AP54"/>
    <mergeCell ref="AQ53:AQ54"/>
    <mergeCell ref="AN55:AN56"/>
    <mergeCell ref="AO55:AO56"/>
    <mergeCell ref="AN57:AN58"/>
    <mergeCell ref="AO57:AO58"/>
    <mergeCell ref="AP57:AP58"/>
    <mergeCell ref="AQ57:AQ58"/>
    <mergeCell ref="AO59:AO60"/>
    <mergeCell ref="AP59:AP60"/>
    <mergeCell ref="AQ59:AQ60"/>
    <mergeCell ref="AP63:AP64"/>
    <mergeCell ref="AQ63:AQ64"/>
    <mergeCell ref="AN59:AN60"/>
    <mergeCell ref="AN61:AN62"/>
    <mergeCell ref="AO61:AO62"/>
    <mergeCell ref="AP61:AP62"/>
    <mergeCell ref="AQ61:AQ62"/>
    <mergeCell ref="AN63:AN64"/>
    <mergeCell ref="AO63:AO64"/>
    <mergeCell ref="AP71:AP72"/>
    <mergeCell ref="AQ71:AQ72"/>
    <mergeCell ref="AN89:AN90"/>
    <mergeCell ref="AO89:AO90"/>
    <mergeCell ref="AP89:AP90"/>
    <mergeCell ref="AQ89:AQ90"/>
    <mergeCell ref="F17:F34"/>
    <mergeCell ref="G17:G34"/>
    <mergeCell ref="H17:H34"/>
    <mergeCell ref="I17:I34"/>
    <mergeCell ref="J17:J34"/>
    <mergeCell ref="K17:K34"/>
    <mergeCell ref="L17:L34"/>
    <mergeCell ref="M17:M34"/>
    <mergeCell ref="N17:N34"/>
    <mergeCell ref="O17:O34"/>
    <mergeCell ref="P17:P34"/>
    <mergeCell ref="Q17:Q34"/>
    <mergeCell ref="AQ31:AQ32"/>
    <mergeCell ref="AQ33:AQ34"/>
    <mergeCell ref="AP9:AP10"/>
    <mergeCell ref="AQ9:AQ10"/>
    <mergeCell ref="AN11:AN12"/>
    <mergeCell ref="AO11:AO12"/>
    <mergeCell ref="AP11:AP12"/>
    <mergeCell ref="AQ11:AQ12"/>
    <mergeCell ref="AQ13:AQ14"/>
    <mergeCell ref="T17:T34"/>
    <mergeCell ref="V17:V20"/>
    <mergeCell ref="V22:V23"/>
    <mergeCell ref="V35:V39"/>
    <mergeCell ref="V40:V41"/>
    <mergeCell ref="AO29:AO30"/>
    <mergeCell ref="AP29:AP30"/>
    <mergeCell ref="AO13:AO14"/>
    <mergeCell ref="AP13:AP14"/>
    <mergeCell ref="A17:A34"/>
    <mergeCell ref="B17:B34"/>
    <mergeCell ref="C17:C34"/>
    <mergeCell ref="D17:D34"/>
    <mergeCell ref="E17:E34"/>
    <mergeCell ref="O35:O50"/>
    <mergeCell ref="P35:P50"/>
    <mergeCell ref="Q35:Q50"/>
    <mergeCell ref="R35:R50"/>
    <mergeCell ref="S35:S50"/>
    <mergeCell ref="T35:T50"/>
    <mergeCell ref="H35:H50"/>
    <mergeCell ref="I35:I50"/>
    <mergeCell ref="J35:J50"/>
    <mergeCell ref="K35:K50"/>
    <mergeCell ref="L35:L50"/>
    <mergeCell ref="M35:M50"/>
    <mergeCell ref="N35:N50"/>
    <mergeCell ref="A35:A50"/>
    <mergeCell ref="B35:B50"/>
    <mergeCell ref="C35:C50"/>
    <mergeCell ref="D35:D50"/>
    <mergeCell ref="E35:E50"/>
    <mergeCell ref="F35:F50"/>
    <mergeCell ref="G35:G50"/>
    <mergeCell ref="AP55:AP56"/>
    <mergeCell ref="AQ55:AQ56"/>
    <mergeCell ref="AN65:AN66"/>
    <mergeCell ref="AO65:AO66"/>
    <mergeCell ref="AP65:AP66"/>
    <mergeCell ref="AQ65:AQ66"/>
    <mergeCell ref="AO67:AO68"/>
    <mergeCell ref="AP67:AP68"/>
    <mergeCell ref="AQ67:AQ68"/>
    <mergeCell ref="AN67:AN68"/>
    <mergeCell ref="AN69:AN70"/>
    <mergeCell ref="AO69:AO70"/>
    <mergeCell ref="AP69:AP70"/>
    <mergeCell ref="AQ69:AQ70"/>
    <mergeCell ref="AN71:AN72"/>
    <mergeCell ref="AO71:AO72"/>
    <mergeCell ref="O85:O104"/>
    <mergeCell ref="P85:P104"/>
    <mergeCell ref="H85:H104"/>
    <mergeCell ref="I85:I104"/>
    <mergeCell ref="J85:J104"/>
    <mergeCell ref="K85:K104"/>
    <mergeCell ref="L85:L104"/>
    <mergeCell ref="M85:M104"/>
    <mergeCell ref="N85:N104"/>
    <mergeCell ref="AO83:AO84"/>
    <mergeCell ref="AP83:AP84"/>
    <mergeCell ref="AP79:AP80"/>
    <mergeCell ref="AQ79:AQ80"/>
    <mergeCell ref="AN81:AN82"/>
    <mergeCell ref="AO81:AO82"/>
    <mergeCell ref="AP81:AP82"/>
    <mergeCell ref="AQ81:AQ82"/>
    <mergeCell ref="AQ83:AQ84"/>
    <mergeCell ref="O105:O124"/>
    <mergeCell ref="P105:P124"/>
    <mergeCell ref="H105:H124"/>
    <mergeCell ref="I105:I124"/>
    <mergeCell ref="J105:J124"/>
    <mergeCell ref="K105:K124"/>
    <mergeCell ref="L105:L124"/>
    <mergeCell ref="M105:M124"/>
    <mergeCell ref="N105:N124"/>
    <mergeCell ref="AN99:AN100"/>
    <mergeCell ref="AO99:AO100"/>
    <mergeCell ref="AP99:AP100"/>
    <mergeCell ref="AQ99:AQ100"/>
    <mergeCell ref="AO101:AO102"/>
    <mergeCell ref="AP101:AP102"/>
    <mergeCell ref="AQ101:AQ102"/>
    <mergeCell ref="AN101:AN102"/>
    <mergeCell ref="AN103:AN104"/>
    <mergeCell ref="AO103:AO104"/>
    <mergeCell ref="AP103:AP104"/>
    <mergeCell ref="AQ103:AQ104"/>
    <mergeCell ref="AN105:AN106"/>
    <mergeCell ref="AO105:AO106"/>
    <mergeCell ref="AN115:AN116"/>
    <mergeCell ref="AO115:AO116"/>
    <mergeCell ref="AP115:AP116"/>
    <mergeCell ref="AQ115:AQ116"/>
    <mergeCell ref="AO117:AO118"/>
    <mergeCell ref="AP117:AP118"/>
    <mergeCell ref="AQ117:AQ118"/>
    <mergeCell ref="AP121:AP122"/>
    <mergeCell ref="AQ121:AQ122"/>
    <mergeCell ref="AN123:AN124"/>
    <mergeCell ref="AO123:AO124"/>
    <mergeCell ref="AP123:AP124"/>
    <mergeCell ref="AQ123:AQ124"/>
    <mergeCell ref="AN117:AN118"/>
    <mergeCell ref="AN119:AN120"/>
    <mergeCell ref="AO119:AO120"/>
    <mergeCell ref="AP119:AP120"/>
    <mergeCell ref="AQ119:AQ120"/>
    <mergeCell ref="AN121:AN122"/>
    <mergeCell ref="AO121:AO122"/>
    <mergeCell ref="AO127:AO128"/>
    <mergeCell ref="AP127:AP128"/>
    <mergeCell ref="AP113:AP114"/>
    <mergeCell ref="AQ113:AQ114"/>
    <mergeCell ref="AN125:AN126"/>
    <mergeCell ref="AO125:AO126"/>
    <mergeCell ref="AP125:AP126"/>
    <mergeCell ref="AQ125:AQ126"/>
    <mergeCell ref="AQ127:AQ128"/>
    <mergeCell ref="AP170:AP171"/>
    <mergeCell ref="AQ170:AQ171"/>
    <mergeCell ref="AN166:AN167"/>
    <mergeCell ref="AN168:AN169"/>
    <mergeCell ref="AO168:AO169"/>
    <mergeCell ref="AP168:AP169"/>
    <mergeCell ref="AQ168:AQ169"/>
    <mergeCell ref="AN170:AN171"/>
    <mergeCell ref="AO170:AO171"/>
    <mergeCell ref="AN175:AN176"/>
    <mergeCell ref="AO175:AO176"/>
    <mergeCell ref="AP175:AP176"/>
    <mergeCell ref="AQ175:AQ176"/>
    <mergeCell ref="AO177:AO178"/>
    <mergeCell ref="AP177:AP178"/>
    <mergeCell ref="AQ177:AQ178"/>
    <mergeCell ref="AN177:AN178"/>
    <mergeCell ref="AN179:AN180"/>
    <mergeCell ref="AO179:AO180"/>
    <mergeCell ref="AP179:AP180"/>
    <mergeCell ref="AQ179:AQ180"/>
    <mergeCell ref="AN181:AN182"/>
    <mergeCell ref="AO181:AO182"/>
    <mergeCell ref="AP181:AP182"/>
    <mergeCell ref="AQ181:AQ182"/>
    <mergeCell ref="AN183:AN184"/>
    <mergeCell ref="AO183:AO184"/>
    <mergeCell ref="AP183:AP184"/>
    <mergeCell ref="AQ183:AQ184"/>
    <mergeCell ref="AN185:AN186"/>
    <mergeCell ref="AQ185:AQ186"/>
    <mergeCell ref="AO185:AO186"/>
    <mergeCell ref="AP185:AP186"/>
    <mergeCell ref="AN191:AN192"/>
    <mergeCell ref="AO191:AO192"/>
    <mergeCell ref="AP191:AP192"/>
    <mergeCell ref="AQ191:AQ192"/>
    <mergeCell ref="AN193:AN194"/>
    <mergeCell ref="AQ193:AQ194"/>
    <mergeCell ref="AO197:AO198"/>
    <mergeCell ref="AP197:AP198"/>
    <mergeCell ref="AO193:AO194"/>
    <mergeCell ref="AP193:AP194"/>
    <mergeCell ref="AN195:AN196"/>
    <mergeCell ref="AO195:AO196"/>
    <mergeCell ref="AP195:AP196"/>
    <mergeCell ref="AQ195:AQ196"/>
    <mergeCell ref="AQ197:AQ198"/>
    <mergeCell ref="AP215:AP216"/>
    <mergeCell ref="AQ215:AQ216"/>
    <mergeCell ref="AN197:AN198"/>
    <mergeCell ref="AN199:AN200"/>
    <mergeCell ref="AO199:AO200"/>
    <mergeCell ref="AP199:AP200"/>
    <mergeCell ref="AQ199:AQ200"/>
    <mergeCell ref="AN215:AN216"/>
    <mergeCell ref="AO215:AO216"/>
    <mergeCell ref="AP87:AP88"/>
    <mergeCell ref="AQ87:AQ88"/>
    <mergeCell ref="AN83:AN84"/>
    <mergeCell ref="AN85:AN86"/>
    <mergeCell ref="AO85:AO86"/>
    <mergeCell ref="AP85:AP86"/>
    <mergeCell ref="AQ85:AQ86"/>
    <mergeCell ref="AN87:AN88"/>
    <mergeCell ref="AO87:AO88"/>
    <mergeCell ref="AN91:AN92"/>
    <mergeCell ref="AO91:AO92"/>
    <mergeCell ref="AP91:AP92"/>
    <mergeCell ref="AQ91:AQ92"/>
    <mergeCell ref="AO93:AO94"/>
    <mergeCell ref="AP93:AP94"/>
    <mergeCell ref="AQ93:AQ94"/>
    <mergeCell ref="AP97:AP98"/>
    <mergeCell ref="AQ97:AQ98"/>
    <mergeCell ref="AN93:AN94"/>
    <mergeCell ref="AN95:AN96"/>
    <mergeCell ref="AO95:AO96"/>
    <mergeCell ref="AP95:AP96"/>
    <mergeCell ref="AQ95:AQ96"/>
    <mergeCell ref="AN97:AN98"/>
    <mergeCell ref="AO97:AO98"/>
    <mergeCell ref="AP105:AP106"/>
    <mergeCell ref="AQ105:AQ106"/>
    <mergeCell ref="AN217:AN218"/>
    <mergeCell ref="AO217:AO218"/>
    <mergeCell ref="AP217:AP218"/>
    <mergeCell ref="AQ217:AQ218"/>
    <mergeCell ref="AN219:AN220"/>
    <mergeCell ref="AO219:AO220"/>
    <mergeCell ref="AP219:AP220"/>
    <mergeCell ref="AQ219:AQ220"/>
    <mergeCell ref="AN107:AN108"/>
    <mergeCell ref="AO107:AO108"/>
    <mergeCell ref="AP107:AP108"/>
    <mergeCell ref="AQ107:AQ108"/>
    <mergeCell ref="AO109:AO110"/>
    <mergeCell ref="AP109:AP110"/>
    <mergeCell ref="AQ109:AQ110"/>
    <mergeCell ref="AN109:AN110"/>
    <mergeCell ref="AN111:AN112"/>
    <mergeCell ref="AO111:AO112"/>
    <mergeCell ref="AP111:AP112"/>
    <mergeCell ref="AQ111:AQ112"/>
    <mergeCell ref="AN113:AN114"/>
    <mergeCell ref="AO113:AO114"/>
    <mergeCell ref="AP131:AP132"/>
    <mergeCell ref="AQ131:AQ132"/>
    <mergeCell ref="AN127:AN128"/>
    <mergeCell ref="AN129:AN130"/>
    <mergeCell ref="AO129:AO130"/>
    <mergeCell ref="AP129:AP130"/>
    <mergeCell ref="AQ129:AQ130"/>
    <mergeCell ref="AN131:AN132"/>
    <mergeCell ref="AO131:AO132"/>
    <mergeCell ref="AN133:AN134"/>
    <mergeCell ref="AO133:AO134"/>
    <mergeCell ref="AP133:AP134"/>
    <mergeCell ref="AQ133:AQ134"/>
    <mergeCell ref="AO135:AO136"/>
    <mergeCell ref="AP135:AP136"/>
    <mergeCell ref="AQ135:AQ136"/>
    <mergeCell ref="AN135:AN136"/>
    <mergeCell ref="AN137:AN138"/>
    <mergeCell ref="AO137:AO138"/>
    <mergeCell ref="AP137:AP138"/>
    <mergeCell ref="AQ137:AQ138"/>
    <mergeCell ref="AN139:AN140"/>
    <mergeCell ref="AO139:AO140"/>
    <mergeCell ref="AO145:AO146"/>
    <mergeCell ref="AP145:AP146"/>
    <mergeCell ref="AP139:AP140"/>
    <mergeCell ref="AQ139:AQ140"/>
    <mergeCell ref="AN141:AN142"/>
    <mergeCell ref="AO141:AO142"/>
    <mergeCell ref="AP141:AP142"/>
    <mergeCell ref="AQ141:AQ142"/>
    <mergeCell ref="AQ145:AQ146"/>
    <mergeCell ref="AP149:AP150"/>
    <mergeCell ref="AQ149:AQ150"/>
    <mergeCell ref="AN145:AN146"/>
    <mergeCell ref="AN147:AN148"/>
    <mergeCell ref="AO147:AO148"/>
    <mergeCell ref="AP147:AP148"/>
    <mergeCell ref="AQ147:AQ148"/>
    <mergeCell ref="AN149:AN150"/>
    <mergeCell ref="AO149:AO150"/>
    <mergeCell ref="AN151:AN152"/>
    <mergeCell ref="AO151:AO152"/>
    <mergeCell ref="AP151:AP152"/>
    <mergeCell ref="AQ151:AQ152"/>
    <mergeCell ref="AO158:AO159"/>
    <mergeCell ref="AP158:AP159"/>
    <mergeCell ref="AQ158:AQ159"/>
    <mergeCell ref="AN158:AN159"/>
    <mergeCell ref="AN160:AN161"/>
    <mergeCell ref="AO160:AO161"/>
    <mergeCell ref="AP160:AP161"/>
    <mergeCell ref="AQ160:AQ161"/>
    <mergeCell ref="AN162:AN163"/>
    <mergeCell ref="AO162:AO163"/>
    <mergeCell ref="AO166:AO167"/>
    <mergeCell ref="AP166:AP167"/>
    <mergeCell ref="AP162:AP163"/>
    <mergeCell ref="AQ162:AQ163"/>
    <mergeCell ref="AN164:AN165"/>
    <mergeCell ref="AO164:AO165"/>
    <mergeCell ref="AP164:AP165"/>
    <mergeCell ref="AQ164:AQ165"/>
    <mergeCell ref="AQ166:AQ167"/>
    <mergeCell ref="O175:O190"/>
    <mergeCell ref="P175:P190"/>
    <mergeCell ref="Q175:Q190"/>
    <mergeCell ref="R175:R190"/>
    <mergeCell ref="S175:S190"/>
    <mergeCell ref="T175:T190"/>
    <mergeCell ref="V175:V179"/>
    <mergeCell ref="V180:V181"/>
    <mergeCell ref="H175:H190"/>
    <mergeCell ref="I175:I190"/>
    <mergeCell ref="J175:J190"/>
    <mergeCell ref="K175:K190"/>
    <mergeCell ref="L175:L190"/>
    <mergeCell ref="M175:M190"/>
    <mergeCell ref="N175:N190"/>
    <mergeCell ref="A175:A190"/>
    <mergeCell ref="B175:B190"/>
    <mergeCell ref="C175:C190"/>
    <mergeCell ref="D175:D190"/>
    <mergeCell ref="E175:E190"/>
    <mergeCell ref="F175:F190"/>
    <mergeCell ref="G175:G190"/>
    <mergeCell ref="H191:H206"/>
    <mergeCell ref="I191:I206"/>
    <mergeCell ref="J191:J206"/>
    <mergeCell ref="K191:K206"/>
    <mergeCell ref="L191:L206"/>
    <mergeCell ref="M191:M206"/>
    <mergeCell ref="N191:N206"/>
    <mergeCell ref="A191:A206"/>
    <mergeCell ref="B191:B206"/>
    <mergeCell ref="C191:C206"/>
    <mergeCell ref="D191:D206"/>
    <mergeCell ref="E191:E206"/>
    <mergeCell ref="F191:F206"/>
    <mergeCell ref="G191:G206"/>
    <mergeCell ref="A207:A214"/>
    <mergeCell ref="B207:B214"/>
    <mergeCell ref="C207:C214"/>
    <mergeCell ref="D207:D214"/>
    <mergeCell ref="E207:E214"/>
    <mergeCell ref="F207:F214"/>
    <mergeCell ref="G207:G214"/>
    <mergeCell ref="V207:V211"/>
    <mergeCell ref="V212:V213"/>
    <mergeCell ref="O234:O240"/>
    <mergeCell ref="P234:P240"/>
    <mergeCell ref="H234:H240"/>
    <mergeCell ref="I234:I240"/>
    <mergeCell ref="J234:J240"/>
    <mergeCell ref="K234:K240"/>
    <mergeCell ref="L234:L240"/>
    <mergeCell ref="M234:M240"/>
    <mergeCell ref="N234:N240"/>
    <mergeCell ref="A234:A240"/>
    <mergeCell ref="B234:B240"/>
    <mergeCell ref="C234:C240"/>
    <mergeCell ref="D234:D240"/>
    <mergeCell ref="E234:E240"/>
    <mergeCell ref="F234:F240"/>
    <mergeCell ref="G234:G240"/>
    <mergeCell ref="O241:O247"/>
    <mergeCell ref="P241:P247"/>
    <mergeCell ref="Q241:Q247"/>
    <mergeCell ref="R241:R247"/>
    <mergeCell ref="S241:S247"/>
    <mergeCell ref="T241:T247"/>
    <mergeCell ref="V241:V245"/>
    <mergeCell ref="V246:V247"/>
    <mergeCell ref="H241:H247"/>
    <mergeCell ref="I241:I247"/>
    <mergeCell ref="J241:J247"/>
    <mergeCell ref="K241:K247"/>
    <mergeCell ref="L241:L247"/>
    <mergeCell ref="M241:M247"/>
    <mergeCell ref="N241:N247"/>
    <mergeCell ref="A241:A247"/>
    <mergeCell ref="B241:B247"/>
    <mergeCell ref="C241:C247"/>
    <mergeCell ref="D241:D247"/>
    <mergeCell ref="E241:E247"/>
    <mergeCell ref="F241:F247"/>
    <mergeCell ref="G241:G247"/>
    <mergeCell ref="A248:A254"/>
    <mergeCell ref="B248:B254"/>
    <mergeCell ref="C248:C254"/>
    <mergeCell ref="D248:D254"/>
    <mergeCell ref="E248:E254"/>
    <mergeCell ref="F248:F254"/>
    <mergeCell ref="G248:G254"/>
    <mergeCell ref="O248:O254"/>
    <mergeCell ref="P248:P254"/>
    <mergeCell ref="Q248:Q254"/>
    <mergeCell ref="R248:R254"/>
    <mergeCell ref="S248:S254"/>
    <mergeCell ref="T248:T254"/>
    <mergeCell ref="V248:V252"/>
    <mergeCell ref="V253:V254"/>
    <mergeCell ref="H248:H254"/>
    <mergeCell ref="I248:I254"/>
    <mergeCell ref="J248:J254"/>
    <mergeCell ref="K248:K254"/>
    <mergeCell ref="L248:L254"/>
    <mergeCell ref="M248:M254"/>
    <mergeCell ref="N248:N254"/>
    <mergeCell ref="O207:O214"/>
    <mergeCell ref="P207:P214"/>
    <mergeCell ref="H207:H214"/>
    <mergeCell ref="I207:I214"/>
    <mergeCell ref="J207:J214"/>
    <mergeCell ref="K207:K214"/>
    <mergeCell ref="L207:L214"/>
    <mergeCell ref="M207:M214"/>
    <mergeCell ref="N207:N214"/>
    <mergeCell ref="O215:O226"/>
    <mergeCell ref="P215:P226"/>
    <mergeCell ref="Q215:Q226"/>
    <mergeCell ref="R215:R226"/>
    <mergeCell ref="S215:S226"/>
    <mergeCell ref="T215:T226"/>
    <mergeCell ref="H215:H226"/>
    <mergeCell ref="I215:I226"/>
    <mergeCell ref="J215:J226"/>
    <mergeCell ref="K215:K226"/>
    <mergeCell ref="L215:L226"/>
    <mergeCell ref="M215:M226"/>
    <mergeCell ref="N215:N226"/>
    <mergeCell ref="A215:A226"/>
    <mergeCell ref="B215:B226"/>
    <mergeCell ref="C215:C226"/>
    <mergeCell ref="D215:D226"/>
    <mergeCell ref="E215:E226"/>
    <mergeCell ref="F215:F226"/>
    <mergeCell ref="G215:G226"/>
    <mergeCell ref="Q227:Q233"/>
    <mergeCell ref="Q234:Q240"/>
    <mergeCell ref="R234:R240"/>
    <mergeCell ref="S234:S240"/>
    <mergeCell ref="T234:T240"/>
    <mergeCell ref="V234:V238"/>
    <mergeCell ref="V239:V240"/>
    <mergeCell ref="O227:O233"/>
    <mergeCell ref="P227:P233"/>
    <mergeCell ref="R227:R233"/>
    <mergeCell ref="S227:S233"/>
    <mergeCell ref="T227:T233"/>
    <mergeCell ref="V227:V231"/>
    <mergeCell ref="V232:V233"/>
    <mergeCell ref="O51:O66"/>
    <mergeCell ref="P51:P66"/>
    <mergeCell ref="Q51:Q66"/>
    <mergeCell ref="R51:R66"/>
    <mergeCell ref="S51:S66"/>
    <mergeCell ref="T51:T66"/>
    <mergeCell ref="V51:V57"/>
    <mergeCell ref="V58:V59"/>
    <mergeCell ref="H51:H66"/>
    <mergeCell ref="I51:I66"/>
    <mergeCell ref="J51:J66"/>
    <mergeCell ref="K51:K66"/>
    <mergeCell ref="L51:L66"/>
    <mergeCell ref="M51:M66"/>
    <mergeCell ref="N51:N66"/>
    <mergeCell ref="A51:A66"/>
    <mergeCell ref="B51:B66"/>
    <mergeCell ref="C51:C66"/>
    <mergeCell ref="D51:D66"/>
    <mergeCell ref="E51:E66"/>
    <mergeCell ref="F51:F66"/>
    <mergeCell ref="G51:G66"/>
    <mergeCell ref="H67:H84"/>
    <mergeCell ref="I67:I84"/>
    <mergeCell ref="J67:J84"/>
    <mergeCell ref="K67:K84"/>
    <mergeCell ref="L67:L84"/>
    <mergeCell ref="M67:M84"/>
    <mergeCell ref="N67:N84"/>
    <mergeCell ref="R85:R104"/>
    <mergeCell ref="S85:S104"/>
    <mergeCell ref="V85:V89"/>
    <mergeCell ref="V90:V91"/>
    <mergeCell ref="V105:V109"/>
    <mergeCell ref="V110:V111"/>
    <mergeCell ref="V125:V129"/>
    <mergeCell ref="V130:V131"/>
    <mergeCell ref="A105:A124"/>
    <mergeCell ref="B105:B124"/>
    <mergeCell ref="C105:C124"/>
    <mergeCell ref="D105:D124"/>
    <mergeCell ref="E105:E124"/>
    <mergeCell ref="F105:F124"/>
    <mergeCell ref="G105:G124"/>
    <mergeCell ref="Q85:Q104"/>
    <mergeCell ref="Q105:Q124"/>
    <mergeCell ref="R105:R124"/>
    <mergeCell ref="S105:S124"/>
    <mergeCell ref="T105:T124"/>
    <mergeCell ref="O67:O84"/>
    <mergeCell ref="P67:P84"/>
    <mergeCell ref="Q67:Q84"/>
    <mergeCell ref="R67:R84"/>
    <mergeCell ref="S67:S84"/>
    <mergeCell ref="T67:T84"/>
    <mergeCell ref="T85:T104"/>
    <mergeCell ref="H145:H157"/>
    <mergeCell ref="I145:I157"/>
    <mergeCell ref="J145:J157"/>
    <mergeCell ref="K145:K157"/>
    <mergeCell ref="L145:L157"/>
    <mergeCell ref="M145:M157"/>
    <mergeCell ref="N145:N157"/>
    <mergeCell ref="A145:A157"/>
    <mergeCell ref="B145:B157"/>
    <mergeCell ref="C145:C157"/>
    <mergeCell ref="D145:D157"/>
    <mergeCell ref="E145:E157"/>
    <mergeCell ref="F145:F157"/>
    <mergeCell ref="G145:G157"/>
    <mergeCell ref="O158:O174"/>
    <mergeCell ref="P158:P174"/>
    <mergeCell ref="H158:H174"/>
    <mergeCell ref="I158:I174"/>
    <mergeCell ref="J158:J174"/>
    <mergeCell ref="K158:K174"/>
    <mergeCell ref="L158:L174"/>
    <mergeCell ref="M158:M174"/>
    <mergeCell ref="N158:N174"/>
    <mergeCell ref="Q145:Q157"/>
    <mergeCell ref="Q158:Q174"/>
    <mergeCell ref="R158:R174"/>
    <mergeCell ref="S158:S174"/>
    <mergeCell ref="T158:T174"/>
    <mergeCell ref="O145:O157"/>
    <mergeCell ref="P145:P157"/>
    <mergeCell ref="R145:R157"/>
    <mergeCell ref="S145:S157"/>
    <mergeCell ref="T145:T157"/>
    <mergeCell ref="V145:V149"/>
    <mergeCell ref="V150:V153"/>
    <mergeCell ref="A67:A84"/>
    <mergeCell ref="B67:B84"/>
    <mergeCell ref="C67:C84"/>
    <mergeCell ref="D67:D84"/>
    <mergeCell ref="E67:E84"/>
    <mergeCell ref="F67:F84"/>
    <mergeCell ref="G67:G84"/>
    <mergeCell ref="A85:A104"/>
    <mergeCell ref="B85:B104"/>
    <mergeCell ref="C85:C104"/>
    <mergeCell ref="D85:D104"/>
    <mergeCell ref="E85:E104"/>
    <mergeCell ref="F85:F104"/>
    <mergeCell ref="G85:G104"/>
    <mergeCell ref="O125:O144"/>
    <mergeCell ref="P125:P144"/>
    <mergeCell ref="Q125:Q144"/>
    <mergeCell ref="R125:R144"/>
    <mergeCell ref="S125:S144"/>
    <mergeCell ref="T125:T144"/>
    <mergeCell ref="H125:H144"/>
    <mergeCell ref="I125:I144"/>
    <mergeCell ref="J125:J144"/>
    <mergeCell ref="K125:K144"/>
    <mergeCell ref="L125:L144"/>
    <mergeCell ref="M125:M144"/>
    <mergeCell ref="N125:N144"/>
    <mergeCell ref="A125:A144"/>
    <mergeCell ref="B125:B144"/>
    <mergeCell ref="C125:C144"/>
    <mergeCell ref="D125:D144"/>
    <mergeCell ref="E125:E144"/>
    <mergeCell ref="F125:F144"/>
    <mergeCell ref="G125:G144"/>
    <mergeCell ref="V158:V162"/>
    <mergeCell ref="V163:V164"/>
    <mergeCell ref="A158:A174"/>
    <mergeCell ref="B158:B174"/>
    <mergeCell ref="C158:C174"/>
    <mergeCell ref="D158:D174"/>
    <mergeCell ref="E158:E174"/>
    <mergeCell ref="F158:F174"/>
    <mergeCell ref="G158:G174"/>
    <mergeCell ref="Q191:Q206"/>
    <mergeCell ref="Q207:Q214"/>
    <mergeCell ref="R207:R214"/>
    <mergeCell ref="S207:S214"/>
    <mergeCell ref="T207:T214"/>
    <mergeCell ref="V215:V219"/>
    <mergeCell ref="V220:V221"/>
    <mergeCell ref="O191:O206"/>
    <mergeCell ref="P191:P206"/>
    <mergeCell ref="R191:R206"/>
    <mergeCell ref="S191:S206"/>
    <mergeCell ref="T191:T206"/>
    <mergeCell ref="V191:V195"/>
    <mergeCell ref="V196:V197"/>
    <mergeCell ref="H227:H233"/>
    <mergeCell ref="I227:I233"/>
    <mergeCell ref="J227:J233"/>
    <mergeCell ref="K227:K233"/>
    <mergeCell ref="L227:L233"/>
    <mergeCell ref="M227:M233"/>
    <mergeCell ref="N227:N233"/>
    <mergeCell ref="A227:A233"/>
    <mergeCell ref="B227:B233"/>
    <mergeCell ref="C227:C233"/>
    <mergeCell ref="D227:D233"/>
    <mergeCell ref="E227:E233"/>
    <mergeCell ref="F227:F233"/>
    <mergeCell ref="G227:G233"/>
  </mergeCells>
  <conditionalFormatting sqref="A2:B2 H2:GS2 HY2:IE2 GT3:HX3">
    <cfRule type="cellIs" dxfId="1" priority="1" operator="equal">
      <formula>#REF!</formula>
    </cfRule>
  </conditionalFormatting>
  <dataValidations>
    <dataValidation type="list" allowBlank="1" showErrorMessage="1" sqref="E3 E17 E35 E51 E67 E85 E105 E125 E145 E158 E175 E191 E207 E215 E227 E234 E241 E248">
      <formula1>'코드분류표(보조)'!$F$5:$F$72</formula1>
    </dataValidation>
    <dataValidation type="list" allowBlank="1" showErrorMessage="1" sqref="B17 B35 B51 B67 B85 B105 B125 B145 B158 B175 B191 B207 B215 B227 B234 B241 B248">
      <formula1>'종합'!$B$15:$B$29</formula1>
    </dataValidation>
    <dataValidation type="list" allowBlank="1" showErrorMessage="1" sqref="B3">
      <formula1>'종합'!$B$15:$B$29</formula1>
    </dataValidation>
  </dataValidations>
  <printOptions horizontalCentered="1"/>
  <pageMargins bottom="0.19685039370078738" footer="0.0" header="0.0" left="0.1968503937007874" right="0.1968503937007874" top="0.1968503937007874"/>
  <pageSetup paperSize="8" orientation="landscape"/>
  <rowBreaks count="6" manualBreakCount="6">
    <brk id="226" man="1"/>
    <brk id="50" man="1"/>
    <brk id="84" man="1"/>
    <brk id="124" man="1"/>
    <brk id="157" man="1"/>
    <brk id="190" man="1"/>
  </rowBreaks>
  <colBreaks count="2" manualBreakCount="2">
    <brk man="1"/>
    <brk id="232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0.0" ySplit="2.0" topLeftCell="U3" activePane="bottomRight" state="frozen"/>
      <selection activeCell="U1" sqref="U1" pane="topRight"/>
      <selection activeCell="A3" sqref="A3" pane="bottomLeft"/>
      <selection activeCell="U3" sqref="U3" pane="bottomRight"/>
    </sheetView>
  </sheetViews>
  <sheetFormatPr customHeight="1" defaultColWidth="12.63" defaultRowHeight="15.0" outlineLevelCol="1" outlineLevelRow="1"/>
  <cols>
    <col customWidth="1" min="1" max="1" width="5.13"/>
    <col customWidth="1" min="2" max="2" width="7.63"/>
    <col customWidth="1" min="3" max="3" width="11.38"/>
    <col customWidth="1" min="4" max="4" width="10.13"/>
    <col customWidth="1" min="5" max="5" width="15.13"/>
    <col customWidth="1" min="6" max="6" width="18.88"/>
    <col customWidth="1" min="7" max="7" width="23.88"/>
    <col customWidth="1" min="8" max="8" width="12.75" outlineLevel="1"/>
    <col customWidth="1" min="9" max="17" width="11.0" outlineLevel="1"/>
    <col customWidth="1" min="18" max="20" width="9.25" outlineLevel="1"/>
    <col customWidth="1" min="21" max="21" width="1.25"/>
    <col customWidth="1" hidden="1" min="22" max="22" width="8.75" outlineLevel="1"/>
    <col customWidth="1" hidden="1" min="23" max="23" width="13.63" outlineLevel="1"/>
    <col customWidth="1" hidden="1" min="24" max="24" width="20.75" outlineLevel="1"/>
    <col customWidth="1" hidden="1" min="25" max="25" width="16.38" outlineLevel="1"/>
    <col customWidth="1" hidden="1" min="26" max="26" width="13.63" outlineLevel="1"/>
    <col customWidth="1" hidden="1" min="27" max="27" width="12.5" outlineLevel="1"/>
    <col customWidth="1" hidden="1" min="28" max="28" width="11.5" outlineLevel="1"/>
    <col customWidth="1" hidden="1" min="29" max="29" width="12.0" outlineLevel="1"/>
    <col customWidth="1" hidden="1" min="30" max="30" width="9.38" outlineLevel="1"/>
    <col customWidth="1" hidden="1" min="31" max="31" width="16.13" outlineLevel="1"/>
    <col customWidth="1" hidden="1" min="32" max="32" width="20.5" outlineLevel="1"/>
    <col customWidth="1" hidden="1" min="33" max="33" width="13.63" outlineLevel="1"/>
    <col customWidth="1" hidden="1" min="34" max="34" width="6.38" outlineLevel="1"/>
    <col customWidth="1" hidden="1" min="35" max="35" width="15.75" outlineLevel="1"/>
    <col customWidth="1" hidden="1" min="36" max="36" width="15.25" outlineLevel="1"/>
    <col collapsed="1" customWidth="1" min="37" max="37" width="1.25"/>
    <col customWidth="1" min="38" max="38" width="21.63"/>
    <col customWidth="1" min="39" max="39" width="15.25"/>
    <col customWidth="1" min="40" max="40" width="31.38"/>
    <col customWidth="1" min="41" max="41" width="13.88"/>
    <col customWidth="1" min="42" max="43" width="8.25"/>
    <col customWidth="1" hidden="1" min="44" max="44" width="4.13"/>
    <col customWidth="1" hidden="1" min="45" max="75" width="4.0" outlineLevel="1"/>
    <col customWidth="1" hidden="1" min="76" max="76" width="4.5"/>
    <col customWidth="1" hidden="1" min="77" max="77" width="4.13"/>
    <col customWidth="1" hidden="1" min="78" max="105" width="4.0" outlineLevel="1"/>
    <col customWidth="1" hidden="1" min="106" max="106" width="3.5"/>
    <col customWidth="1" hidden="1" min="107" max="137" width="4.0" outlineLevel="1"/>
    <col customWidth="1" hidden="1" min="138" max="138" width="2.13"/>
    <col customWidth="1" hidden="1" min="139" max="142" width="4.0" outlineLevel="1"/>
    <col customWidth="1" hidden="1" min="143" max="143" width="4.5" outlineLevel="1"/>
    <col customWidth="1" hidden="1" min="144" max="168" width="4.0" outlineLevel="1"/>
    <col customWidth="1" hidden="1" min="169" max="169" width="2.13"/>
    <col customWidth="1" hidden="1" min="170" max="200" width="4.0" outlineLevel="1"/>
    <col collapsed="1" customWidth="1" hidden="1" min="201" max="201" width="4.0"/>
    <col customWidth="1" min="202" max="231" width="4.0" outlineLevel="1"/>
    <col customWidth="1" min="232" max="232" width="4.0"/>
    <col customWidth="1" hidden="1" min="233" max="239" width="7.88"/>
  </cols>
  <sheetData>
    <row r="1" ht="45.0" customHeight="1">
      <c r="A1" s="426" t="s">
        <v>3656</v>
      </c>
      <c r="B1" s="427"/>
      <c r="C1" s="427"/>
      <c r="D1" s="427"/>
      <c r="E1" s="427"/>
      <c r="F1" s="427"/>
      <c r="G1" s="428"/>
      <c r="H1" s="429"/>
      <c r="I1" s="430" t="s">
        <v>3657</v>
      </c>
      <c r="J1" s="431"/>
      <c r="K1" s="430" t="s">
        <v>3658</v>
      </c>
      <c r="L1" s="431"/>
      <c r="M1" s="430" t="s">
        <v>3659</v>
      </c>
      <c r="N1" s="431"/>
      <c r="O1" s="430" t="s">
        <v>3660</v>
      </c>
      <c r="P1" s="432"/>
      <c r="Q1" s="431"/>
      <c r="R1" s="430" t="s">
        <v>3661</v>
      </c>
      <c r="S1" s="432"/>
      <c r="T1" s="432"/>
      <c r="U1" s="431"/>
      <c r="V1" s="429"/>
      <c r="W1" s="433" t="s">
        <v>3662</v>
      </c>
      <c r="X1" s="432"/>
      <c r="Y1" s="432"/>
      <c r="Z1" s="431"/>
      <c r="AA1" s="434" t="s">
        <v>3663</v>
      </c>
      <c r="AB1" s="427"/>
      <c r="AC1" s="427"/>
      <c r="AD1" s="427"/>
      <c r="AE1" s="428"/>
      <c r="AF1" s="433" t="s">
        <v>3664</v>
      </c>
      <c r="AG1" s="432"/>
      <c r="AH1" s="432"/>
      <c r="AI1" s="432"/>
      <c r="AJ1" s="432"/>
      <c r="AK1" s="431"/>
      <c r="AL1" s="435"/>
      <c r="AM1" s="436"/>
      <c r="AN1" s="437"/>
      <c r="AO1" s="437"/>
      <c r="AP1" s="438" t="s">
        <v>3665</v>
      </c>
      <c r="AQ1" s="428"/>
      <c r="AR1" s="439"/>
      <c r="AS1" s="440" t="s">
        <v>3666</v>
      </c>
      <c r="AT1" s="441"/>
      <c r="AU1" s="441"/>
      <c r="AV1" s="441"/>
      <c r="AW1" s="441"/>
      <c r="AX1" s="441"/>
      <c r="AY1" s="441"/>
      <c r="AZ1" s="441"/>
      <c r="BA1" s="441"/>
      <c r="BB1" s="441"/>
      <c r="BC1" s="441"/>
      <c r="BD1" s="441"/>
      <c r="BE1" s="441"/>
      <c r="BF1" s="441"/>
      <c r="BG1" s="441"/>
      <c r="BH1" s="441"/>
      <c r="BI1" s="441"/>
      <c r="BJ1" s="441"/>
      <c r="BK1" s="441"/>
      <c r="BL1" s="441"/>
      <c r="BM1" s="441"/>
      <c r="BN1" s="441"/>
      <c r="BO1" s="441"/>
      <c r="BP1" s="441"/>
      <c r="BQ1" s="441"/>
      <c r="BR1" s="441"/>
      <c r="BS1" s="441"/>
      <c r="BT1" s="441"/>
      <c r="BU1" s="441"/>
      <c r="BV1" s="441"/>
      <c r="BW1" s="442"/>
      <c r="BX1" s="443"/>
      <c r="BY1" s="444"/>
      <c r="BZ1" s="440" t="s">
        <v>3667</v>
      </c>
      <c r="CA1" s="441"/>
      <c r="CB1" s="441"/>
      <c r="CC1" s="441"/>
      <c r="CD1" s="441"/>
      <c r="CE1" s="441"/>
      <c r="CF1" s="441"/>
      <c r="CG1" s="441"/>
      <c r="CH1" s="441"/>
      <c r="CI1" s="441"/>
      <c r="CJ1" s="441"/>
      <c r="CK1" s="441"/>
      <c r="CL1" s="441"/>
      <c r="CM1" s="441"/>
      <c r="CN1" s="441"/>
      <c r="CO1" s="441"/>
      <c r="CP1" s="441"/>
      <c r="CQ1" s="441"/>
      <c r="CR1" s="441"/>
      <c r="CS1" s="441"/>
      <c r="CT1" s="441"/>
      <c r="CU1" s="441"/>
      <c r="CV1" s="441"/>
      <c r="CW1" s="441"/>
      <c r="CX1" s="441"/>
      <c r="CY1" s="441"/>
      <c r="CZ1" s="441"/>
      <c r="DA1" s="445"/>
      <c r="DB1" s="444"/>
      <c r="DC1" s="440" t="s">
        <v>3668</v>
      </c>
      <c r="DD1" s="441"/>
      <c r="DE1" s="441"/>
      <c r="DF1" s="441"/>
      <c r="DG1" s="441"/>
      <c r="DH1" s="441"/>
      <c r="DI1" s="441"/>
      <c r="DJ1" s="441"/>
      <c r="DK1" s="441"/>
      <c r="DL1" s="441"/>
      <c r="DM1" s="441"/>
      <c r="DN1" s="441"/>
      <c r="DO1" s="441"/>
      <c r="DP1" s="441"/>
      <c r="DQ1" s="441"/>
      <c r="DR1" s="441"/>
      <c r="DS1" s="441"/>
      <c r="DT1" s="441"/>
      <c r="DU1" s="441"/>
      <c r="DV1" s="441"/>
      <c r="DW1" s="441"/>
      <c r="DX1" s="441"/>
      <c r="DY1" s="441"/>
      <c r="DZ1" s="441"/>
      <c r="EA1" s="441"/>
      <c r="EB1" s="441"/>
      <c r="EC1" s="441"/>
      <c r="ED1" s="441"/>
      <c r="EE1" s="441"/>
      <c r="EF1" s="441"/>
      <c r="EG1" s="445"/>
      <c r="EH1" s="444"/>
      <c r="EI1" s="446"/>
      <c r="EJ1" s="447"/>
      <c r="EK1" s="447"/>
      <c r="EL1" s="448"/>
      <c r="EM1" s="448"/>
      <c r="EN1" s="447"/>
      <c r="EO1" s="447"/>
      <c r="EP1" s="447"/>
      <c r="EQ1" s="447"/>
      <c r="ER1" s="447"/>
      <c r="ES1" s="448"/>
      <c r="ET1" s="448"/>
      <c r="EU1" s="447"/>
      <c r="EV1" s="447"/>
      <c r="EW1" s="447"/>
      <c r="EX1" s="447"/>
      <c r="EY1" s="447"/>
      <c r="EZ1" s="448"/>
      <c r="FA1" s="448"/>
      <c r="FB1" s="447"/>
      <c r="FC1" s="447"/>
      <c r="FD1" s="447"/>
      <c r="FE1" s="447"/>
      <c r="FF1" s="447"/>
      <c r="FG1" s="448"/>
      <c r="FH1" s="448"/>
      <c r="FI1" s="447"/>
      <c r="FJ1" s="447"/>
      <c r="FK1" s="447"/>
      <c r="FL1" s="449"/>
      <c r="FM1" s="444"/>
      <c r="FN1" s="450" t="s">
        <v>3669</v>
      </c>
      <c r="FO1" s="432"/>
      <c r="FP1" s="432"/>
      <c r="FQ1" s="432"/>
      <c r="FR1" s="432"/>
      <c r="FS1" s="432"/>
      <c r="FT1" s="432"/>
      <c r="FU1" s="432"/>
      <c r="FV1" s="432"/>
      <c r="FW1" s="432"/>
      <c r="FX1" s="432"/>
      <c r="FY1" s="432"/>
      <c r="FZ1" s="432"/>
      <c r="GA1" s="432"/>
      <c r="GB1" s="432"/>
      <c r="GC1" s="432"/>
      <c r="GD1" s="432"/>
      <c r="GE1" s="432"/>
      <c r="GF1" s="432"/>
      <c r="GG1" s="432"/>
      <c r="GH1" s="432"/>
      <c r="GI1" s="432"/>
      <c r="GJ1" s="432"/>
      <c r="GK1" s="432"/>
      <c r="GL1" s="432"/>
      <c r="GM1" s="432"/>
      <c r="GN1" s="432"/>
      <c r="GO1" s="432"/>
      <c r="GP1" s="432"/>
      <c r="GQ1" s="432"/>
      <c r="GR1" s="432"/>
      <c r="GS1" s="431"/>
      <c r="GT1" s="907" t="s">
        <v>2545</v>
      </c>
      <c r="GU1" s="432"/>
      <c r="GV1" s="432"/>
      <c r="GW1" s="432"/>
      <c r="GX1" s="432"/>
      <c r="GY1" s="432"/>
      <c r="GZ1" s="432"/>
      <c r="HA1" s="432"/>
      <c r="HB1" s="432"/>
      <c r="HC1" s="432"/>
      <c r="HD1" s="432"/>
      <c r="HE1" s="432"/>
      <c r="HF1" s="432"/>
      <c r="HG1" s="432"/>
      <c r="HH1" s="432"/>
      <c r="HI1" s="432"/>
      <c r="HJ1" s="432"/>
      <c r="HK1" s="432"/>
      <c r="HL1" s="432"/>
      <c r="HM1" s="432"/>
      <c r="HN1" s="432"/>
      <c r="HO1" s="432"/>
      <c r="HP1" s="432"/>
      <c r="HQ1" s="432"/>
      <c r="HR1" s="432"/>
      <c r="HS1" s="432"/>
      <c r="HT1" s="432"/>
      <c r="HU1" s="432"/>
      <c r="HV1" s="432"/>
      <c r="HW1" s="432"/>
      <c r="HX1" s="431"/>
      <c r="HY1" s="452" t="s">
        <v>3670</v>
      </c>
      <c r="HZ1" s="452" t="s">
        <v>3671</v>
      </c>
      <c r="IA1" s="452" t="s">
        <v>3672</v>
      </c>
      <c r="IB1" s="452" t="s">
        <v>3673</v>
      </c>
      <c r="IC1" s="452" t="s">
        <v>3674</v>
      </c>
      <c r="ID1" s="452" t="s">
        <v>3675</v>
      </c>
      <c r="IE1" s="452" t="s">
        <v>3676</v>
      </c>
    </row>
    <row r="2" ht="58.5" customHeight="1">
      <c r="A2" s="453" t="s">
        <v>1952</v>
      </c>
      <c r="B2" s="433" t="s">
        <v>3677</v>
      </c>
      <c r="C2" s="451"/>
      <c r="D2" s="454" t="s">
        <v>3678</v>
      </c>
      <c r="E2" s="454" t="s">
        <v>3679</v>
      </c>
      <c r="F2" s="454" t="s">
        <v>3680</v>
      </c>
      <c r="G2" s="454" t="s">
        <v>3681</v>
      </c>
      <c r="H2" s="429" t="s">
        <v>3682</v>
      </c>
      <c r="I2" s="455" t="s">
        <v>3683</v>
      </c>
      <c r="J2" s="456" t="s">
        <v>3684</v>
      </c>
      <c r="K2" s="429" t="s">
        <v>3685</v>
      </c>
      <c r="L2" s="429" t="s">
        <v>3686</v>
      </c>
      <c r="M2" s="457" t="s">
        <v>3687</v>
      </c>
      <c r="N2" s="457" t="s">
        <v>3688</v>
      </c>
      <c r="O2" s="457" t="s">
        <v>3689</v>
      </c>
      <c r="P2" s="457" t="s">
        <v>3690</v>
      </c>
      <c r="Q2" s="457" t="s">
        <v>3691</v>
      </c>
      <c r="R2" s="457" t="s">
        <v>3692</v>
      </c>
      <c r="S2" s="457" t="s">
        <v>3693</v>
      </c>
      <c r="T2" s="457" t="s">
        <v>3694</v>
      </c>
      <c r="U2" s="457"/>
      <c r="V2" s="429" t="s">
        <v>3695</v>
      </c>
      <c r="W2" s="429" t="s">
        <v>3696</v>
      </c>
      <c r="X2" s="429" t="s">
        <v>3697</v>
      </c>
      <c r="Y2" s="429" t="s">
        <v>3698</v>
      </c>
      <c r="Z2" s="429" t="s">
        <v>3699</v>
      </c>
      <c r="AA2" s="429" t="s">
        <v>3700</v>
      </c>
      <c r="AB2" s="458" t="s">
        <v>3701</v>
      </c>
      <c r="AC2" s="458" t="s">
        <v>3702</v>
      </c>
      <c r="AD2" s="459" t="s">
        <v>3703</v>
      </c>
      <c r="AE2" s="460" t="s">
        <v>3704</v>
      </c>
      <c r="AF2" s="461" t="s">
        <v>3705</v>
      </c>
      <c r="AG2" s="462" t="s">
        <v>3706</v>
      </c>
      <c r="AH2" s="429" t="s">
        <v>3707</v>
      </c>
      <c r="AI2" s="429" t="s">
        <v>3708</v>
      </c>
      <c r="AJ2" s="429" t="s">
        <v>3709</v>
      </c>
      <c r="AK2" s="457"/>
      <c r="AL2" s="462" t="s">
        <v>3710</v>
      </c>
      <c r="AM2" s="463" t="s">
        <v>3711</v>
      </c>
      <c r="AN2" s="464" t="s">
        <v>3712</v>
      </c>
      <c r="AO2" s="465" t="s">
        <v>3713</v>
      </c>
      <c r="AP2" s="466" t="s">
        <v>3714</v>
      </c>
      <c r="AQ2" s="467" t="s">
        <v>3715</v>
      </c>
      <c r="AR2" s="449"/>
      <c r="AS2" s="468">
        <v>46023.0</v>
      </c>
      <c r="AT2" s="469">
        <v>46024.0</v>
      </c>
      <c r="AU2" s="470">
        <v>46025.0</v>
      </c>
      <c r="AV2" s="471">
        <v>46026.0</v>
      </c>
      <c r="AW2" s="472">
        <v>46027.0</v>
      </c>
      <c r="AX2" s="469">
        <v>46028.0</v>
      </c>
      <c r="AY2" s="469">
        <v>46029.0</v>
      </c>
      <c r="AZ2" s="469">
        <v>46030.0</v>
      </c>
      <c r="BA2" s="469">
        <v>46031.0</v>
      </c>
      <c r="BB2" s="470">
        <v>46032.0</v>
      </c>
      <c r="BC2" s="471">
        <v>46033.0</v>
      </c>
      <c r="BD2" s="472">
        <v>46034.0</v>
      </c>
      <c r="BE2" s="469">
        <v>46035.0</v>
      </c>
      <c r="BF2" s="469">
        <v>46036.0</v>
      </c>
      <c r="BG2" s="469">
        <v>46037.0</v>
      </c>
      <c r="BH2" s="469">
        <v>46038.0</v>
      </c>
      <c r="BI2" s="470">
        <v>46039.0</v>
      </c>
      <c r="BJ2" s="471">
        <v>46040.0</v>
      </c>
      <c r="BK2" s="472">
        <v>46041.0</v>
      </c>
      <c r="BL2" s="469">
        <v>46042.0</v>
      </c>
      <c r="BM2" s="469">
        <v>46043.0</v>
      </c>
      <c r="BN2" s="469">
        <v>46044.0</v>
      </c>
      <c r="BO2" s="469">
        <v>46045.0</v>
      </c>
      <c r="BP2" s="470">
        <v>46046.0</v>
      </c>
      <c r="BQ2" s="471">
        <v>46047.0</v>
      </c>
      <c r="BR2" s="472">
        <v>46048.0</v>
      </c>
      <c r="BS2" s="469">
        <v>46049.0</v>
      </c>
      <c r="BT2" s="469">
        <v>46050.0</v>
      </c>
      <c r="BU2" s="469">
        <v>46051.0</v>
      </c>
      <c r="BV2" s="469">
        <v>46052.0</v>
      </c>
      <c r="BW2" s="471">
        <v>46053.0</v>
      </c>
      <c r="BX2" s="473"/>
      <c r="BY2" s="474"/>
      <c r="BZ2" s="475">
        <v>46054.0</v>
      </c>
      <c r="CA2" s="472">
        <v>46055.0</v>
      </c>
      <c r="CB2" s="469">
        <v>46056.0</v>
      </c>
      <c r="CC2" s="469">
        <v>46057.0</v>
      </c>
      <c r="CD2" s="469">
        <v>46058.0</v>
      </c>
      <c r="CE2" s="469">
        <v>46059.0</v>
      </c>
      <c r="CF2" s="470">
        <v>46060.0</v>
      </c>
      <c r="CG2" s="471">
        <v>46061.0</v>
      </c>
      <c r="CH2" s="472">
        <v>46062.0</v>
      </c>
      <c r="CI2" s="469">
        <v>46063.0</v>
      </c>
      <c r="CJ2" s="469">
        <v>46064.0</v>
      </c>
      <c r="CK2" s="469">
        <v>46065.0</v>
      </c>
      <c r="CL2" s="469">
        <v>46066.0</v>
      </c>
      <c r="CM2" s="470">
        <v>46067.0</v>
      </c>
      <c r="CN2" s="471">
        <v>46068.0</v>
      </c>
      <c r="CO2" s="476">
        <v>46069.0</v>
      </c>
      <c r="CP2" s="470">
        <v>46070.0</v>
      </c>
      <c r="CQ2" s="470">
        <v>46071.0</v>
      </c>
      <c r="CR2" s="469">
        <v>46072.0</v>
      </c>
      <c r="CS2" s="469">
        <v>46073.0</v>
      </c>
      <c r="CT2" s="470">
        <v>46074.0</v>
      </c>
      <c r="CU2" s="471">
        <v>46075.0</v>
      </c>
      <c r="CV2" s="472">
        <v>46076.0</v>
      </c>
      <c r="CW2" s="469">
        <v>46077.0</v>
      </c>
      <c r="CX2" s="469">
        <v>46078.0</v>
      </c>
      <c r="CY2" s="469">
        <v>46079.0</v>
      </c>
      <c r="CZ2" s="469">
        <v>46080.0</v>
      </c>
      <c r="DA2" s="471">
        <v>46081.0</v>
      </c>
      <c r="DB2" s="474"/>
      <c r="DC2" s="477">
        <v>46082.0</v>
      </c>
      <c r="DD2" s="478">
        <v>46083.0</v>
      </c>
      <c r="DE2" s="447">
        <v>46084.0</v>
      </c>
      <c r="DF2" s="447">
        <v>46085.0</v>
      </c>
      <c r="DG2" s="447">
        <v>46086.0</v>
      </c>
      <c r="DH2" s="447">
        <v>46087.0</v>
      </c>
      <c r="DI2" s="448">
        <v>46088.0</v>
      </c>
      <c r="DJ2" s="479">
        <v>46089.0</v>
      </c>
      <c r="DK2" s="480">
        <v>46090.0</v>
      </c>
      <c r="DL2" s="447">
        <v>46091.0</v>
      </c>
      <c r="DM2" s="447">
        <v>46092.0</v>
      </c>
      <c r="DN2" s="447">
        <v>46093.0</v>
      </c>
      <c r="DO2" s="447">
        <v>46094.0</v>
      </c>
      <c r="DP2" s="448">
        <v>46095.0</v>
      </c>
      <c r="DQ2" s="479">
        <v>46096.0</v>
      </c>
      <c r="DR2" s="480">
        <v>46097.0</v>
      </c>
      <c r="DS2" s="447">
        <v>46098.0</v>
      </c>
      <c r="DT2" s="447">
        <v>46099.0</v>
      </c>
      <c r="DU2" s="447">
        <v>46100.0</v>
      </c>
      <c r="DV2" s="447">
        <v>46101.0</v>
      </c>
      <c r="DW2" s="448">
        <v>46102.0</v>
      </c>
      <c r="DX2" s="479">
        <v>46103.0</v>
      </c>
      <c r="DY2" s="480">
        <v>46104.0</v>
      </c>
      <c r="DZ2" s="447">
        <v>46105.0</v>
      </c>
      <c r="EA2" s="447">
        <v>46106.0</v>
      </c>
      <c r="EB2" s="447">
        <v>46107.0</v>
      </c>
      <c r="EC2" s="447">
        <v>46108.0</v>
      </c>
      <c r="ED2" s="448">
        <v>46109.0</v>
      </c>
      <c r="EE2" s="479">
        <v>46110.0</v>
      </c>
      <c r="EF2" s="480">
        <v>46111.0</v>
      </c>
      <c r="EG2" s="449">
        <v>46112.0</v>
      </c>
      <c r="EH2" s="474"/>
      <c r="EI2" s="446">
        <v>46113.0</v>
      </c>
      <c r="EJ2" s="447">
        <v>46114.0</v>
      </c>
      <c r="EK2" s="447">
        <v>46115.0</v>
      </c>
      <c r="EL2" s="448">
        <v>46116.0</v>
      </c>
      <c r="EM2" s="479">
        <v>46117.0</v>
      </c>
      <c r="EN2" s="480">
        <v>46118.0</v>
      </c>
      <c r="EO2" s="447">
        <v>46119.0</v>
      </c>
      <c r="EP2" s="447">
        <v>46120.0</v>
      </c>
      <c r="EQ2" s="447">
        <v>46121.0</v>
      </c>
      <c r="ER2" s="447">
        <v>46122.0</v>
      </c>
      <c r="ES2" s="448">
        <v>46123.0</v>
      </c>
      <c r="ET2" s="479">
        <v>46124.0</v>
      </c>
      <c r="EU2" s="480">
        <v>46125.0</v>
      </c>
      <c r="EV2" s="447">
        <v>46126.0</v>
      </c>
      <c r="EW2" s="447">
        <v>46127.0</v>
      </c>
      <c r="EX2" s="447">
        <v>46128.0</v>
      </c>
      <c r="EY2" s="447">
        <v>46129.0</v>
      </c>
      <c r="EZ2" s="448">
        <v>46130.0</v>
      </c>
      <c r="FA2" s="479">
        <v>46131.0</v>
      </c>
      <c r="FB2" s="480">
        <v>46132.0</v>
      </c>
      <c r="FC2" s="447">
        <v>46133.0</v>
      </c>
      <c r="FD2" s="447">
        <v>46134.0</v>
      </c>
      <c r="FE2" s="447">
        <v>46135.0</v>
      </c>
      <c r="FF2" s="447">
        <v>46136.0</v>
      </c>
      <c r="FG2" s="448">
        <v>46137.0</v>
      </c>
      <c r="FH2" s="479">
        <v>46138.0</v>
      </c>
      <c r="FI2" s="480">
        <v>46139.0</v>
      </c>
      <c r="FJ2" s="447">
        <v>46140.0</v>
      </c>
      <c r="FK2" s="447">
        <v>46141.0</v>
      </c>
      <c r="FL2" s="449">
        <v>46142.0</v>
      </c>
      <c r="FM2" s="481"/>
      <c r="FN2" s="482">
        <v>46143.0</v>
      </c>
      <c r="FO2" s="448">
        <v>46144.0</v>
      </c>
      <c r="FP2" s="479">
        <v>46145.0</v>
      </c>
      <c r="FQ2" s="480">
        <v>46146.0</v>
      </c>
      <c r="FR2" s="448">
        <v>46147.0</v>
      </c>
      <c r="FS2" s="447">
        <v>46148.0</v>
      </c>
      <c r="FT2" s="447">
        <v>46149.0</v>
      </c>
      <c r="FU2" s="447">
        <v>46150.0</v>
      </c>
      <c r="FV2" s="448">
        <v>46151.0</v>
      </c>
      <c r="FW2" s="479">
        <v>46152.0</v>
      </c>
      <c r="FX2" s="480">
        <v>46153.0</v>
      </c>
      <c r="FY2" s="447">
        <v>46154.0</v>
      </c>
      <c r="FZ2" s="447">
        <v>46155.0</v>
      </c>
      <c r="GA2" s="447">
        <v>46156.0</v>
      </c>
      <c r="GB2" s="447">
        <v>46157.0</v>
      </c>
      <c r="GC2" s="448">
        <v>46158.0</v>
      </c>
      <c r="GD2" s="479">
        <v>46159.0</v>
      </c>
      <c r="GE2" s="480">
        <v>46160.0</v>
      </c>
      <c r="GF2" s="447">
        <v>46161.0</v>
      </c>
      <c r="GG2" s="447">
        <v>46162.0</v>
      </c>
      <c r="GH2" s="447">
        <v>46163.0</v>
      </c>
      <c r="GI2" s="447">
        <v>46164.0</v>
      </c>
      <c r="GJ2" s="448">
        <v>46165.0</v>
      </c>
      <c r="GK2" s="479">
        <v>46166.0</v>
      </c>
      <c r="GL2" s="1220">
        <v>25.0</v>
      </c>
      <c r="GM2" s="447">
        <v>46168.0</v>
      </c>
      <c r="GN2" s="447">
        <v>46169.0</v>
      </c>
      <c r="GO2" s="447">
        <v>46170.0</v>
      </c>
      <c r="GP2" s="447">
        <v>46171.0</v>
      </c>
      <c r="GQ2" s="448">
        <v>46172.0</v>
      </c>
      <c r="GR2" s="479">
        <v>46173.0</v>
      </c>
      <c r="GS2" s="908"/>
      <c r="GT2" s="909">
        <v>46174.0</v>
      </c>
      <c r="GU2" s="910">
        <v>46175.0</v>
      </c>
      <c r="GV2" s="911">
        <v>46176.0</v>
      </c>
      <c r="GW2" s="910">
        <v>46177.0</v>
      </c>
      <c r="GX2" s="910">
        <v>46178.0</v>
      </c>
      <c r="GY2" s="911">
        <v>46179.0</v>
      </c>
      <c r="GZ2" s="912">
        <v>46180.0</v>
      </c>
      <c r="HA2" s="913">
        <v>46181.0</v>
      </c>
      <c r="HB2" s="910">
        <v>46182.0</v>
      </c>
      <c r="HC2" s="910">
        <v>46183.0</v>
      </c>
      <c r="HD2" s="910">
        <v>46184.0</v>
      </c>
      <c r="HE2" s="910">
        <v>46185.0</v>
      </c>
      <c r="HF2" s="911">
        <v>46186.0</v>
      </c>
      <c r="HG2" s="912">
        <v>46187.0</v>
      </c>
      <c r="HH2" s="913">
        <v>46188.0</v>
      </c>
      <c r="HI2" s="910">
        <v>46189.0</v>
      </c>
      <c r="HJ2" s="910">
        <v>46190.0</v>
      </c>
      <c r="HK2" s="910">
        <v>46191.0</v>
      </c>
      <c r="HL2" s="910">
        <v>46192.0</v>
      </c>
      <c r="HM2" s="911">
        <v>46193.0</v>
      </c>
      <c r="HN2" s="912">
        <v>46194.0</v>
      </c>
      <c r="HO2" s="913">
        <v>46195.0</v>
      </c>
      <c r="HP2" s="910">
        <v>46196.0</v>
      </c>
      <c r="HQ2" s="910">
        <v>46197.0</v>
      </c>
      <c r="HR2" s="910">
        <v>46198.0</v>
      </c>
      <c r="HS2" s="910">
        <v>46199.0</v>
      </c>
      <c r="HT2" s="911">
        <v>46200.0</v>
      </c>
      <c r="HU2" s="912">
        <v>46201.0</v>
      </c>
      <c r="HV2" s="913">
        <v>46202.0</v>
      </c>
      <c r="HW2" s="914">
        <v>46203.0</v>
      </c>
      <c r="HX2" s="915"/>
      <c r="HY2" s="483" t="s">
        <v>3716</v>
      </c>
      <c r="HZ2" s="483" t="s">
        <v>3717</v>
      </c>
      <c r="IA2" s="483" t="s">
        <v>3718</v>
      </c>
      <c r="IB2" s="483" t="s">
        <v>3719</v>
      </c>
      <c r="IC2" s="483" t="s">
        <v>3720</v>
      </c>
      <c r="ID2" s="483" t="s">
        <v>3721</v>
      </c>
      <c r="IE2" s="474" t="s">
        <v>3722</v>
      </c>
    </row>
    <row r="3" ht="24.0" customHeight="1">
      <c r="A3" s="916">
        <f>A9+1</f>
        <v>22</v>
      </c>
      <c r="B3" s="919" t="s">
        <v>37</v>
      </c>
      <c r="C3" s="494"/>
      <c r="D3" s="494" t="str">
        <f t="array" ref="D3">INDEX('코드분류표(보조)'!$G$5:$G$72,MATCH(E3,'코드분류표(보조)'!$F$5:$F$72,0))</f>
        <v>CB-291</v>
      </c>
      <c r="E3" s="494" t="s">
        <v>3723</v>
      </c>
      <c r="F3" s="918" t="s">
        <v>145</v>
      </c>
      <c r="G3" s="494" t="s">
        <v>3724</v>
      </c>
      <c r="H3" s="494"/>
      <c r="I3" s="920"/>
      <c r="J3" s="921"/>
      <c r="K3" s="922"/>
      <c r="L3" s="922"/>
      <c r="M3" s="922" t="str">
        <f>$M$3</f>
        <v>#REF!</v>
      </c>
      <c r="N3" s="922" t="str">
        <f>#REF!</f>
        <v>#REF!</v>
      </c>
      <c r="O3" s="922" t="str">
        <f>$O$3</f>
        <v>#REF!</v>
      </c>
      <c r="P3" s="922" t="str">
        <f>$Q$3</f>
        <v/>
      </c>
      <c r="Q3" s="922"/>
      <c r="R3" s="493">
        <v>0.0</v>
      </c>
      <c r="S3" s="493">
        <v>0.0</v>
      </c>
      <c r="T3" s="493">
        <v>0.0</v>
      </c>
      <c r="U3" s="924"/>
      <c r="V3" s="493" t="s">
        <v>3725</v>
      </c>
      <c r="W3" s="925" t="s">
        <v>3726</v>
      </c>
      <c r="X3" s="926"/>
      <c r="Y3" s="926"/>
      <c r="Z3" s="926"/>
      <c r="AA3" s="927"/>
      <c r="AB3" s="928"/>
      <c r="AC3" s="928"/>
      <c r="AD3" s="929"/>
      <c r="AE3" s="930"/>
      <c r="AF3" s="931" t="s">
        <v>3727</v>
      </c>
      <c r="AG3" s="932">
        <f>SUM(AG5:AG8)</f>
        <v>0</v>
      </c>
      <c r="AH3" s="932"/>
      <c r="AI3" s="933"/>
      <c r="AJ3" s="933"/>
      <c r="AK3" s="934"/>
      <c r="AL3" s="1062" t="s">
        <v>3728</v>
      </c>
      <c r="AM3" s="1062" t="s">
        <v>3729</v>
      </c>
      <c r="AN3" s="936"/>
      <c r="AO3" s="936"/>
      <c r="AP3" s="1031"/>
      <c r="AQ3" s="985"/>
      <c r="AR3" s="481"/>
      <c r="AS3" s="481"/>
      <c r="AT3" s="481"/>
      <c r="AU3" s="481"/>
      <c r="AV3" s="481"/>
      <c r="AW3" s="481"/>
      <c r="AX3" s="481"/>
      <c r="AY3" s="481"/>
      <c r="AZ3" s="481"/>
      <c r="BA3" s="481"/>
      <c r="BB3" s="481"/>
      <c r="BC3" s="481"/>
      <c r="BD3" s="481"/>
      <c r="BE3" s="481"/>
      <c r="BF3" s="481"/>
      <c r="BG3" s="481"/>
      <c r="BH3" s="481"/>
      <c r="BI3" s="481"/>
      <c r="BJ3" s="481"/>
      <c r="BK3" s="481"/>
      <c r="BL3" s="481"/>
      <c r="BM3" s="481"/>
      <c r="BN3" s="481"/>
      <c r="BO3" s="481"/>
      <c r="BP3" s="481"/>
      <c r="BQ3" s="481"/>
      <c r="BR3" s="481"/>
      <c r="BS3" s="481"/>
      <c r="BT3" s="481"/>
      <c r="BU3" s="481"/>
      <c r="BV3" s="481"/>
      <c r="BW3" s="481"/>
      <c r="BX3" s="481"/>
      <c r="BY3" s="481"/>
      <c r="BZ3" s="481"/>
      <c r="CA3" s="481"/>
      <c r="CB3" s="481"/>
      <c r="CC3" s="481"/>
      <c r="CD3" s="481"/>
      <c r="CE3" s="481"/>
      <c r="CF3" s="481"/>
      <c r="CG3" s="481"/>
      <c r="CH3" s="481"/>
      <c r="CI3" s="481"/>
      <c r="CJ3" s="481"/>
      <c r="CK3" s="481"/>
      <c r="CL3" s="481"/>
      <c r="CM3" s="481"/>
      <c r="CN3" s="481"/>
      <c r="CO3" s="481"/>
      <c r="CP3" s="481"/>
      <c r="CQ3" s="481"/>
      <c r="CR3" s="481"/>
      <c r="CS3" s="481"/>
      <c r="CT3" s="481"/>
      <c r="CU3" s="481"/>
      <c r="CV3" s="481"/>
      <c r="CW3" s="481"/>
      <c r="CX3" s="481"/>
      <c r="CY3" s="481"/>
      <c r="CZ3" s="481"/>
      <c r="DA3" s="481"/>
      <c r="DB3" s="481"/>
      <c r="DC3" s="481"/>
      <c r="DD3" s="481"/>
      <c r="DE3" s="481"/>
      <c r="DF3" s="481"/>
      <c r="DG3" s="481"/>
      <c r="DH3" s="481"/>
      <c r="DI3" s="481"/>
      <c r="DJ3" s="481"/>
      <c r="DK3" s="481"/>
      <c r="DL3" s="481"/>
      <c r="DM3" s="481"/>
      <c r="DN3" s="481"/>
      <c r="DO3" s="481"/>
      <c r="DP3" s="481"/>
      <c r="DQ3" s="481"/>
      <c r="DR3" s="481"/>
      <c r="DS3" s="481"/>
      <c r="DT3" s="481"/>
      <c r="DU3" s="481"/>
      <c r="DV3" s="481"/>
      <c r="DW3" s="481"/>
      <c r="DX3" s="481"/>
      <c r="DY3" s="481"/>
      <c r="DZ3" s="481"/>
      <c r="EA3" s="481"/>
      <c r="EB3" s="481"/>
      <c r="EC3" s="481"/>
      <c r="ED3" s="481"/>
      <c r="EE3" s="481"/>
      <c r="EF3" s="481"/>
      <c r="EG3" s="481"/>
      <c r="EH3" s="481"/>
      <c r="EI3" s="481"/>
      <c r="EJ3" s="481"/>
      <c r="EK3" s="481"/>
      <c r="EL3" s="481"/>
      <c r="EM3" s="481"/>
      <c r="EN3" s="481"/>
      <c r="EO3" s="481"/>
      <c r="EP3" s="481"/>
      <c r="EQ3" s="481"/>
      <c r="ER3" s="481"/>
      <c r="ES3" s="481"/>
      <c r="ET3" s="481"/>
      <c r="EU3" s="481"/>
      <c r="EV3" s="481"/>
      <c r="EW3" s="481"/>
      <c r="EX3" s="481"/>
      <c r="EY3" s="481"/>
      <c r="EZ3" s="481"/>
      <c r="FA3" s="481"/>
      <c r="FB3" s="481"/>
      <c r="FC3" s="481"/>
      <c r="FD3" s="481"/>
      <c r="FE3" s="481"/>
      <c r="FF3" s="481"/>
      <c r="FG3" s="481"/>
      <c r="FH3" s="481"/>
      <c r="FI3" s="481"/>
      <c r="FJ3" s="481"/>
      <c r="FK3" s="481"/>
      <c r="FL3" s="481"/>
      <c r="FM3" s="481"/>
      <c r="FN3" s="481"/>
      <c r="FO3" s="481"/>
      <c r="FP3" s="481"/>
      <c r="FQ3" s="481"/>
      <c r="FR3" s="481"/>
      <c r="FS3" s="481"/>
      <c r="FT3" s="481"/>
      <c r="FU3" s="481"/>
      <c r="FV3" s="481"/>
      <c r="FW3" s="481"/>
      <c r="FX3" s="481"/>
      <c r="FY3" s="481"/>
      <c r="FZ3" s="481"/>
      <c r="GA3" s="481"/>
      <c r="GB3" s="481"/>
      <c r="GC3" s="481"/>
      <c r="GD3" s="481"/>
      <c r="GE3" s="481"/>
      <c r="GF3" s="481"/>
      <c r="GG3" s="481"/>
      <c r="GH3" s="481"/>
      <c r="GI3" s="481"/>
      <c r="GJ3" s="481"/>
      <c r="GK3" s="481"/>
      <c r="GL3" s="481"/>
      <c r="GM3" s="481"/>
      <c r="GN3" s="481"/>
      <c r="GO3" s="481"/>
      <c r="GP3" s="481"/>
      <c r="GQ3" s="481"/>
      <c r="GR3" s="481"/>
      <c r="GS3" s="481"/>
      <c r="GT3" s="481"/>
      <c r="GU3" s="481"/>
      <c r="GV3" s="481"/>
      <c r="GW3" s="481"/>
      <c r="GX3" s="481"/>
      <c r="GY3" s="481"/>
      <c r="GZ3" s="481"/>
      <c r="HA3" s="481"/>
      <c r="HB3" s="481"/>
      <c r="HC3" s="481"/>
      <c r="HD3" s="481"/>
      <c r="HE3" s="481"/>
      <c r="HF3" s="481"/>
      <c r="HG3" s="481"/>
      <c r="HH3" s="481"/>
      <c r="HI3" s="481"/>
      <c r="HJ3" s="481"/>
      <c r="HK3" s="481"/>
      <c r="HL3" s="481"/>
      <c r="HM3" s="481"/>
      <c r="HN3" s="481"/>
      <c r="HO3" s="481"/>
      <c r="HP3" s="481"/>
      <c r="HQ3" s="481"/>
      <c r="HR3" s="481"/>
      <c r="HS3" s="481"/>
      <c r="HT3" s="481"/>
      <c r="HU3" s="481"/>
      <c r="HV3" s="481"/>
      <c r="HW3" s="481"/>
      <c r="HX3" s="1022"/>
      <c r="HY3" s="944"/>
      <c r="HZ3" s="944"/>
      <c r="IA3" s="944"/>
      <c r="IB3" s="944"/>
      <c r="IC3" s="944"/>
      <c r="ID3" s="944"/>
      <c r="IE3" s="945"/>
    </row>
    <row r="4" ht="24.0" customHeight="1" outlineLevel="1">
      <c r="A4" s="946"/>
      <c r="B4" s="947"/>
      <c r="C4" s="947"/>
      <c r="D4" s="947"/>
      <c r="E4" s="947"/>
      <c r="F4" s="947"/>
      <c r="G4" s="947"/>
      <c r="H4" s="947"/>
      <c r="I4" s="947"/>
      <c r="J4" s="947"/>
      <c r="K4" s="947"/>
      <c r="L4" s="947"/>
      <c r="M4" s="947"/>
      <c r="N4" s="947"/>
      <c r="O4" s="947"/>
      <c r="P4" s="947"/>
      <c r="Q4" s="947"/>
      <c r="R4" s="947"/>
      <c r="S4" s="947"/>
      <c r="T4" s="947"/>
      <c r="U4" s="948"/>
      <c r="V4" s="947"/>
      <c r="W4" s="949" t="s">
        <v>3730</v>
      </c>
      <c r="X4" s="950"/>
      <c r="Y4" s="950"/>
      <c r="Z4" s="950"/>
      <c r="AA4" s="951"/>
      <c r="AB4" s="952"/>
      <c r="AC4" s="952"/>
      <c r="AD4" s="953"/>
      <c r="AE4" s="954"/>
      <c r="AF4" s="955"/>
      <c r="AG4" s="956"/>
      <c r="AH4" s="956"/>
      <c r="AI4" s="957"/>
      <c r="AJ4" s="957"/>
      <c r="AK4" s="958"/>
      <c r="AL4" s="1070" t="s">
        <v>3731</v>
      </c>
      <c r="AM4" s="1070" t="s">
        <v>3732</v>
      </c>
      <c r="AN4" s="712"/>
      <c r="AO4" s="712"/>
      <c r="AP4" s="712"/>
      <c r="AQ4" s="712"/>
      <c r="AR4" s="481"/>
      <c r="AS4" s="481"/>
      <c r="AT4" s="481"/>
      <c r="AU4" s="481"/>
      <c r="AV4" s="481"/>
      <c r="AW4" s="481"/>
      <c r="AX4" s="481"/>
      <c r="AY4" s="481"/>
      <c r="AZ4" s="481"/>
      <c r="BA4" s="481"/>
      <c r="BB4" s="481"/>
      <c r="BC4" s="481"/>
      <c r="BD4" s="481"/>
      <c r="BE4" s="481"/>
      <c r="BF4" s="481"/>
      <c r="BG4" s="481"/>
      <c r="BH4" s="481"/>
      <c r="BI4" s="481"/>
      <c r="BJ4" s="481"/>
      <c r="BK4" s="481"/>
      <c r="BL4" s="481"/>
      <c r="BM4" s="481"/>
      <c r="BN4" s="481"/>
      <c r="BO4" s="481"/>
      <c r="BP4" s="481"/>
      <c r="BQ4" s="481"/>
      <c r="BR4" s="481"/>
      <c r="BS4" s="481"/>
      <c r="BT4" s="481"/>
      <c r="BU4" s="481"/>
      <c r="BV4" s="481"/>
      <c r="BW4" s="481"/>
      <c r="BX4" s="481"/>
      <c r="BY4" s="481"/>
      <c r="BZ4" s="481"/>
      <c r="CA4" s="481"/>
      <c r="CB4" s="481"/>
      <c r="CC4" s="481"/>
      <c r="CD4" s="481"/>
      <c r="CE4" s="481"/>
      <c r="CF4" s="481"/>
      <c r="CG4" s="481"/>
      <c r="CH4" s="481"/>
      <c r="CI4" s="481"/>
      <c r="CJ4" s="481"/>
      <c r="CK4" s="481"/>
      <c r="CL4" s="481"/>
      <c r="CM4" s="481"/>
      <c r="CN4" s="481"/>
      <c r="CO4" s="481"/>
      <c r="CP4" s="481"/>
      <c r="CQ4" s="481"/>
      <c r="CR4" s="481"/>
      <c r="CS4" s="481"/>
      <c r="CT4" s="481"/>
      <c r="CU4" s="481"/>
      <c r="CV4" s="481"/>
      <c r="CW4" s="481"/>
      <c r="CX4" s="481"/>
      <c r="CY4" s="481"/>
      <c r="CZ4" s="481"/>
      <c r="DA4" s="481"/>
      <c r="DB4" s="481"/>
      <c r="DC4" s="481"/>
      <c r="DD4" s="481"/>
      <c r="DE4" s="481"/>
      <c r="DF4" s="481"/>
      <c r="DG4" s="481"/>
      <c r="DH4" s="481"/>
      <c r="DI4" s="481"/>
      <c r="DJ4" s="481"/>
      <c r="DK4" s="481"/>
      <c r="DL4" s="481"/>
      <c r="DM4" s="481"/>
      <c r="DN4" s="481"/>
      <c r="DO4" s="481"/>
      <c r="DP4" s="481"/>
      <c r="DQ4" s="481"/>
      <c r="DR4" s="481"/>
      <c r="DS4" s="481"/>
      <c r="DT4" s="481"/>
      <c r="DU4" s="481"/>
      <c r="DV4" s="481"/>
      <c r="DW4" s="481"/>
      <c r="DX4" s="481"/>
      <c r="DY4" s="481"/>
      <c r="DZ4" s="481"/>
      <c r="EA4" s="481"/>
      <c r="EB4" s="481"/>
      <c r="EC4" s="481"/>
      <c r="ED4" s="481"/>
      <c r="EE4" s="481"/>
      <c r="EF4" s="481"/>
      <c r="EG4" s="481"/>
      <c r="EH4" s="481"/>
      <c r="EI4" s="481"/>
      <c r="EJ4" s="481"/>
      <c r="EK4" s="481"/>
      <c r="EL4" s="481"/>
      <c r="EM4" s="481"/>
      <c r="EN4" s="481"/>
      <c r="EO4" s="481"/>
      <c r="EP4" s="481"/>
      <c r="EQ4" s="481"/>
      <c r="ER4" s="481"/>
      <c r="ES4" s="481"/>
      <c r="ET4" s="481"/>
      <c r="EU4" s="481"/>
      <c r="EV4" s="481"/>
      <c r="EW4" s="481"/>
      <c r="EX4" s="481"/>
      <c r="EY4" s="481"/>
      <c r="EZ4" s="481"/>
      <c r="FA4" s="481"/>
      <c r="FB4" s="481"/>
      <c r="FC4" s="481"/>
      <c r="FD4" s="481"/>
      <c r="FE4" s="481"/>
      <c r="FF4" s="481"/>
      <c r="FG4" s="481"/>
      <c r="FH4" s="481"/>
      <c r="FI4" s="481"/>
      <c r="FJ4" s="481"/>
      <c r="FK4" s="481"/>
      <c r="FL4" s="481"/>
      <c r="FM4" s="481"/>
      <c r="FN4" s="481"/>
      <c r="FO4" s="481"/>
      <c r="FP4" s="481"/>
      <c r="FQ4" s="481"/>
      <c r="FR4" s="481"/>
      <c r="FS4" s="481"/>
      <c r="FT4" s="481"/>
      <c r="FU4" s="481"/>
      <c r="FV4" s="481"/>
      <c r="FW4" s="481"/>
      <c r="FX4" s="481"/>
      <c r="FY4" s="481"/>
      <c r="FZ4" s="481"/>
      <c r="GA4" s="481"/>
      <c r="GB4" s="481"/>
      <c r="GC4" s="481"/>
      <c r="GD4" s="481"/>
      <c r="GE4" s="481"/>
      <c r="GF4" s="481"/>
      <c r="GG4" s="481"/>
      <c r="GH4" s="481"/>
      <c r="GI4" s="481"/>
      <c r="GJ4" s="481"/>
      <c r="GK4" s="481"/>
      <c r="GL4" s="481"/>
      <c r="GM4" s="481"/>
      <c r="GN4" s="481"/>
      <c r="GO4" s="481"/>
      <c r="GP4" s="481"/>
      <c r="GQ4" s="481"/>
      <c r="GR4" s="481"/>
      <c r="GS4" s="481"/>
      <c r="GT4" s="481"/>
      <c r="GU4" s="481"/>
      <c r="GV4" s="481"/>
      <c r="GW4" s="481"/>
      <c r="GX4" s="481"/>
      <c r="GY4" s="481"/>
      <c r="GZ4" s="481"/>
      <c r="HA4" s="481"/>
      <c r="HB4" s="481"/>
      <c r="HC4" s="481"/>
      <c r="HD4" s="481"/>
      <c r="HE4" s="481"/>
      <c r="HF4" s="481"/>
      <c r="HG4" s="481"/>
      <c r="HH4" s="481"/>
      <c r="HI4" s="481"/>
      <c r="HJ4" s="481"/>
      <c r="HK4" s="481"/>
      <c r="HL4" s="481"/>
      <c r="HM4" s="481"/>
      <c r="HN4" s="481"/>
      <c r="HO4" s="481"/>
      <c r="HP4" s="481"/>
      <c r="HQ4" s="481"/>
      <c r="HR4" s="481"/>
      <c r="HS4" s="481"/>
      <c r="HT4" s="481"/>
      <c r="HU4" s="481"/>
      <c r="HV4" s="481"/>
      <c r="HW4" s="481"/>
      <c r="HX4" s="1028"/>
      <c r="HY4" s="964"/>
      <c r="HZ4" s="964"/>
      <c r="IA4" s="964"/>
      <c r="IB4" s="964"/>
      <c r="IC4" s="964"/>
      <c r="ID4" s="964"/>
      <c r="IE4" s="965"/>
    </row>
    <row r="5" ht="24.0" customHeight="1" outlineLevel="1">
      <c r="A5" s="946"/>
      <c r="B5" s="947"/>
      <c r="C5" s="947"/>
      <c r="D5" s="947"/>
      <c r="E5" s="947"/>
      <c r="F5" s="947"/>
      <c r="G5" s="947"/>
      <c r="H5" s="947"/>
      <c r="I5" s="947"/>
      <c r="J5" s="947"/>
      <c r="K5" s="947"/>
      <c r="L5" s="947"/>
      <c r="M5" s="947"/>
      <c r="N5" s="947"/>
      <c r="O5" s="947"/>
      <c r="P5" s="947"/>
      <c r="Q5" s="947"/>
      <c r="R5" s="947"/>
      <c r="S5" s="947"/>
      <c r="T5" s="947"/>
      <c r="U5" s="948"/>
      <c r="V5" s="947"/>
      <c r="W5" s="949" t="s">
        <v>3733</v>
      </c>
      <c r="X5" s="950"/>
      <c r="Y5" s="950"/>
      <c r="Z5" s="950"/>
      <c r="AA5" s="951"/>
      <c r="AB5" s="952"/>
      <c r="AC5" s="952"/>
      <c r="AD5" s="953"/>
      <c r="AE5" s="954"/>
      <c r="AF5" s="981"/>
      <c r="AG5" s="981"/>
      <c r="AH5" s="981"/>
      <c r="AI5" s="957"/>
      <c r="AJ5" s="957"/>
      <c r="AK5" s="958"/>
      <c r="AL5" s="1221" t="s">
        <v>3734</v>
      </c>
      <c r="AM5" s="1222" t="s">
        <v>3735</v>
      </c>
      <c r="AN5" s="1063"/>
      <c r="AO5" s="1063"/>
      <c r="AP5" s="1064"/>
      <c r="AQ5" s="985"/>
      <c r="AR5" s="481"/>
      <c r="AS5" s="481"/>
      <c r="AT5" s="481"/>
      <c r="AU5" s="481"/>
      <c r="AV5" s="481"/>
      <c r="AW5" s="481"/>
      <c r="AX5" s="481"/>
      <c r="AY5" s="481"/>
      <c r="AZ5" s="481"/>
      <c r="BA5" s="481"/>
      <c r="BB5" s="481"/>
      <c r="BC5" s="481"/>
      <c r="BD5" s="481"/>
      <c r="BE5" s="481"/>
      <c r="BF5" s="481"/>
      <c r="BG5" s="481"/>
      <c r="BH5" s="481"/>
      <c r="BI5" s="481"/>
      <c r="BJ5" s="481"/>
      <c r="BK5" s="481"/>
      <c r="BL5" s="481"/>
      <c r="BM5" s="481"/>
      <c r="BN5" s="481"/>
      <c r="BO5" s="481"/>
      <c r="BP5" s="481"/>
      <c r="BQ5" s="481"/>
      <c r="BR5" s="481"/>
      <c r="BS5" s="481"/>
      <c r="BT5" s="481"/>
      <c r="BU5" s="481"/>
      <c r="BV5" s="481"/>
      <c r="BW5" s="481"/>
      <c r="BX5" s="481"/>
      <c r="BY5" s="481"/>
      <c r="BZ5" s="481"/>
      <c r="CA5" s="481"/>
      <c r="CB5" s="481"/>
      <c r="CC5" s="481"/>
      <c r="CD5" s="481"/>
      <c r="CE5" s="481"/>
      <c r="CF5" s="481"/>
      <c r="CG5" s="481"/>
      <c r="CH5" s="481"/>
      <c r="CI5" s="481"/>
      <c r="CJ5" s="481"/>
      <c r="CK5" s="481"/>
      <c r="CL5" s="481"/>
      <c r="CM5" s="481"/>
      <c r="CN5" s="481"/>
      <c r="CO5" s="481"/>
      <c r="CP5" s="481"/>
      <c r="CQ5" s="481"/>
      <c r="CR5" s="481"/>
      <c r="CS5" s="481"/>
      <c r="CT5" s="481"/>
      <c r="CU5" s="481"/>
      <c r="CV5" s="481"/>
      <c r="CW5" s="481"/>
      <c r="CX5" s="481"/>
      <c r="CY5" s="481"/>
      <c r="CZ5" s="481"/>
      <c r="DA5" s="481"/>
      <c r="DB5" s="481"/>
      <c r="DC5" s="481"/>
      <c r="DD5" s="481"/>
      <c r="DE5" s="481"/>
      <c r="DF5" s="481"/>
      <c r="DG5" s="481"/>
      <c r="DH5" s="481"/>
      <c r="DI5" s="481"/>
      <c r="DJ5" s="481"/>
      <c r="DK5" s="481"/>
      <c r="DL5" s="481"/>
      <c r="DM5" s="481"/>
      <c r="DN5" s="481"/>
      <c r="DO5" s="481"/>
      <c r="DP5" s="481"/>
      <c r="DQ5" s="481"/>
      <c r="DR5" s="481"/>
      <c r="DS5" s="481"/>
      <c r="DT5" s="481"/>
      <c r="DU5" s="481"/>
      <c r="DV5" s="481"/>
      <c r="DW5" s="481"/>
      <c r="DX5" s="481"/>
      <c r="DY5" s="481"/>
      <c r="DZ5" s="481"/>
      <c r="EA5" s="481"/>
      <c r="EB5" s="481"/>
      <c r="EC5" s="481"/>
      <c r="ED5" s="481"/>
      <c r="EE5" s="481"/>
      <c r="EF5" s="481"/>
      <c r="EG5" s="481"/>
      <c r="EH5" s="481"/>
      <c r="EI5" s="481"/>
      <c r="EJ5" s="481"/>
      <c r="EK5" s="481"/>
      <c r="EL5" s="481"/>
      <c r="EM5" s="481"/>
      <c r="EN5" s="481"/>
      <c r="EO5" s="481"/>
      <c r="EP5" s="481"/>
      <c r="EQ5" s="481"/>
      <c r="ER5" s="481"/>
      <c r="ES5" s="481"/>
      <c r="ET5" s="481"/>
      <c r="EU5" s="481"/>
      <c r="EV5" s="481"/>
      <c r="EW5" s="481"/>
      <c r="EX5" s="481"/>
      <c r="EY5" s="481"/>
      <c r="EZ5" s="481"/>
      <c r="FA5" s="481"/>
      <c r="FB5" s="481"/>
      <c r="FC5" s="481"/>
      <c r="FD5" s="481"/>
      <c r="FE5" s="481"/>
      <c r="FF5" s="481"/>
      <c r="FG5" s="481"/>
      <c r="FH5" s="481"/>
      <c r="FI5" s="481"/>
      <c r="FJ5" s="481"/>
      <c r="FK5" s="481"/>
      <c r="FL5" s="481"/>
      <c r="FM5" s="481"/>
      <c r="FN5" s="481"/>
      <c r="FO5" s="481"/>
      <c r="FP5" s="481"/>
      <c r="FQ5" s="481"/>
      <c r="FR5" s="481"/>
      <c r="FS5" s="481"/>
      <c r="FT5" s="481"/>
      <c r="FU5" s="481"/>
      <c r="FV5" s="481"/>
      <c r="FW5" s="481"/>
      <c r="FX5" s="481"/>
      <c r="FY5" s="481"/>
      <c r="FZ5" s="481"/>
      <c r="GA5" s="481"/>
      <c r="GB5" s="481"/>
      <c r="GC5" s="481"/>
      <c r="GD5" s="481"/>
      <c r="GE5" s="481"/>
      <c r="GF5" s="481"/>
      <c r="GG5" s="481"/>
      <c r="GH5" s="481"/>
      <c r="GI5" s="481"/>
      <c r="GJ5" s="481"/>
      <c r="GK5" s="481"/>
      <c r="GL5" s="481"/>
      <c r="GM5" s="481"/>
      <c r="GN5" s="481"/>
      <c r="GO5" s="481"/>
      <c r="GP5" s="481"/>
      <c r="GQ5" s="481"/>
      <c r="GR5" s="481"/>
      <c r="GS5" s="481"/>
      <c r="GT5" s="481"/>
      <c r="GU5" s="481"/>
      <c r="GV5" s="481"/>
      <c r="GW5" s="481"/>
      <c r="GX5" s="481"/>
      <c r="GY5" s="481"/>
      <c r="GZ5" s="481"/>
      <c r="HA5" s="1223"/>
      <c r="HB5" s="1223"/>
      <c r="HC5" s="1223"/>
      <c r="HD5" s="1223"/>
      <c r="HE5" s="1223"/>
      <c r="HF5" s="481"/>
      <c r="HG5" s="481"/>
      <c r="HH5" s="1223"/>
      <c r="HI5" s="1223"/>
      <c r="HJ5" s="1223"/>
      <c r="HK5" s="1223"/>
      <c r="HL5" s="1223"/>
      <c r="HM5" s="481"/>
      <c r="HN5" s="481"/>
      <c r="HO5" s="1223"/>
      <c r="HP5" s="1223"/>
      <c r="HQ5" s="1223"/>
      <c r="HR5" s="1223"/>
      <c r="HS5" s="1223"/>
      <c r="HT5" s="481"/>
      <c r="HU5" s="481"/>
      <c r="HV5" s="1223"/>
      <c r="HW5" s="1223"/>
      <c r="HX5" s="1028"/>
      <c r="HY5" s="964"/>
      <c r="HZ5" s="964"/>
      <c r="IA5" s="964"/>
      <c r="IB5" s="964"/>
      <c r="IC5" s="964"/>
      <c r="ID5" s="964"/>
      <c r="IE5" s="965"/>
    </row>
    <row r="6" ht="24.0" customHeight="1" outlineLevel="1">
      <c r="A6" s="946"/>
      <c r="B6" s="947"/>
      <c r="C6" s="947"/>
      <c r="D6" s="947"/>
      <c r="E6" s="947"/>
      <c r="F6" s="947"/>
      <c r="G6" s="947"/>
      <c r="H6" s="947"/>
      <c r="I6" s="947"/>
      <c r="J6" s="947"/>
      <c r="K6" s="947"/>
      <c r="L6" s="947"/>
      <c r="M6" s="947"/>
      <c r="N6" s="947"/>
      <c r="O6" s="947"/>
      <c r="P6" s="947"/>
      <c r="Q6" s="947"/>
      <c r="R6" s="947"/>
      <c r="S6" s="947"/>
      <c r="T6" s="947"/>
      <c r="U6" s="948"/>
      <c r="V6" s="947"/>
      <c r="W6" s="955" t="s">
        <v>3736</v>
      </c>
      <c r="X6" s="956">
        <f>X3+X4+X5</f>
        <v>0</v>
      </c>
      <c r="Y6" s="950"/>
      <c r="Z6" s="950"/>
      <c r="AA6" s="951"/>
      <c r="AB6" s="952"/>
      <c r="AC6" s="952"/>
      <c r="AD6" s="953"/>
      <c r="AE6" s="954"/>
      <c r="AF6" s="981"/>
      <c r="AG6" s="981"/>
      <c r="AH6" s="981"/>
      <c r="AI6" s="957"/>
      <c r="AJ6" s="957"/>
      <c r="AK6" s="958"/>
      <c r="AL6" s="1224" t="s">
        <v>3734</v>
      </c>
      <c r="AM6" s="1225" t="s">
        <v>3737</v>
      </c>
      <c r="AN6" s="712"/>
      <c r="AO6" s="712"/>
      <c r="AP6" s="712"/>
      <c r="AQ6" s="712"/>
      <c r="AR6" s="481"/>
      <c r="AS6" s="481"/>
      <c r="AT6" s="481"/>
      <c r="AU6" s="481"/>
      <c r="AV6" s="481"/>
      <c r="AW6" s="481"/>
      <c r="AX6" s="481"/>
      <c r="AY6" s="481"/>
      <c r="AZ6" s="481"/>
      <c r="BA6" s="481"/>
      <c r="BB6" s="481"/>
      <c r="BC6" s="481"/>
      <c r="BD6" s="481"/>
      <c r="BE6" s="481"/>
      <c r="BF6" s="481"/>
      <c r="BG6" s="481"/>
      <c r="BH6" s="481"/>
      <c r="BI6" s="481"/>
      <c r="BJ6" s="481"/>
      <c r="BK6" s="481"/>
      <c r="BL6" s="481"/>
      <c r="BM6" s="481"/>
      <c r="BN6" s="481"/>
      <c r="BO6" s="481"/>
      <c r="BP6" s="481"/>
      <c r="BQ6" s="481"/>
      <c r="BR6" s="481"/>
      <c r="BS6" s="481"/>
      <c r="BT6" s="481"/>
      <c r="BU6" s="481"/>
      <c r="BV6" s="481"/>
      <c r="BW6" s="481"/>
      <c r="BX6" s="481"/>
      <c r="BY6" s="481"/>
      <c r="BZ6" s="481"/>
      <c r="CA6" s="481"/>
      <c r="CB6" s="481"/>
      <c r="CC6" s="481"/>
      <c r="CD6" s="481"/>
      <c r="CE6" s="481"/>
      <c r="CF6" s="481"/>
      <c r="CG6" s="481"/>
      <c r="CH6" s="481"/>
      <c r="CI6" s="481"/>
      <c r="CJ6" s="481"/>
      <c r="CK6" s="481"/>
      <c r="CL6" s="481"/>
      <c r="CM6" s="481"/>
      <c r="CN6" s="481"/>
      <c r="CO6" s="481"/>
      <c r="CP6" s="481"/>
      <c r="CQ6" s="481"/>
      <c r="CR6" s="481"/>
      <c r="CS6" s="481"/>
      <c r="CT6" s="481"/>
      <c r="CU6" s="481"/>
      <c r="CV6" s="481"/>
      <c r="CW6" s="481"/>
      <c r="CX6" s="481"/>
      <c r="CY6" s="481"/>
      <c r="CZ6" s="481"/>
      <c r="DA6" s="481"/>
      <c r="DB6" s="481"/>
      <c r="DC6" s="481"/>
      <c r="DD6" s="481"/>
      <c r="DE6" s="481"/>
      <c r="DF6" s="481"/>
      <c r="DG6" s="481"/>
      <c r="DH6" s="481"/>
      <c r="DI6" s="481"/>
      <c r="DJ6" s="481"/>
      <c r="DK6" s="481"/>
      <c r="DL6" s="481"/>
      <c r="DM6" s="481"/>
      <c r="DN6" s="481"/>
      <c r="DO6" s="481"/>
      <c r="DP6" s="481"/>
      <c r="DQ6" s="481"/>
      <c r="DR6" s="481"/>
      <c r="DS6" s="481"/>
      <c r="DT6" s="481"/>
      <c r="DU6" s="481"/>
      <c r="DV6" s="481"/>
      <c r="DW6" s="481"/>
      <c r="DX6" s="481"/>
      <c r="DY6" s="481"/>
      <c r="DZ6" s="481"/>
      <c r="EA6" s="481"/>
      <c r="EB6" s="481"/>
      <c r="EC6" s="481"/>
      <c r="ED6" s="481"/>
      <c r="EE6" s="481"/>
      <c r="EF6" s="481"/>
      <c r="EG6" s="481"/>
      <c r="EH6" s="481"/>
      <c r="EI6" s="481"/>
      <c r="EJ6" s="481"/>
      <c r="EK6" s="481"/>
      <c r="EL6" s="481"/>
      <c r="EM6" s="481"/>
      <c r="EN6" s="481"/>
      <c r="EO6" s="481"/>
      <c r="EP6" s="481"/>
      <c r="EQ6" s="481"/>
      <c r="ER6" s="481"/>
      <c r="ES6" s="481"/>
      <c r="ET6" s="481"/>
      <c r="EU6" s="481"/>
      <c r="EV6" s="481"/>
      <c r="EW6" s="481"/>
      <c r="EX6" s="481"/>
      <c r="EY6" s="481"/>
      <c r="EZ6" s="481"/>
      <c r="FA6" s="481"/>
      <c r="FB6" s="481"/>
      <c r="FC6" s="481"/>
      <c r="FD6" s="481"/>
      <c r="FE6" s="481"/>
      <c r="FF6" s="481"/>
      <c r="FG6" s="481"/>
      <c r="FH6" s="481"/>
      <c r="FI6" s="481"/>
      <c r="FJ6" s="481"/>
      <c r="FK6" s="481"/>
      <c r="FL6" s="481"/>
      <c r="FM6" s="481"/>
      <c r="FN6" s="481"/>
      <c r="FO6" s="481"/>
      <c r="FP6" s="481"/>
      <c r="FQ6" s="481"/>
      <c r="FR6" s="481"/>
      <c r="FS6" s="481"/>
      <c r="FT6" s="481"/>
      <c r="FU6" s="481"/>
      <c r="FV6" s="481"/>
      <c r="FW6" s="481"/>
      <c r="FX6" s="481"/>
      <c r="FY6" s="481"/>
      <c r="FZ6" s="481"/>
      <c r="GA6" s="481"/>
      <c r="GB6" s="481"/>
      <c r="GC6" s="481"/>
      <c r="GD6" s="481"/>
      <c r="GE6" s="481"/>
      <c r="GF6" s="481"/>
      <c r="GG6" s="481"/>
      <c r="GH6" s="481"/>
      <c r="GI6" s="481"/>
      <c r="GJ6" s="481"/>
      <c r="GK6" s="481"/>
      <c r="GL6" s="481"/>
      <c r="GM6" s="481"/>
      <c r="GN6" s="481"/>
      <c r="GO6" s="481"/>
      <c r="GP6" s="481"/>
      <c r="GQ6" s="481"/>
      <c r="GR6" s="481"/>
      <c r="GS6" s="481"/>
      <c r="GT6" s="481"/>
      <c r="GU6" s="481"/>
      <c r="GV6" s="481"/>
      <c r="GW6" s="481"/>
      <c r="GX6" s="481"/>
      <c r="GY6" s="481"/>
      <c r="GZ6" s="481"/>
      <c r="HA6" s="481"/>
      <c r="HB6" s="481"/>
      <c r="HC6" s="481"/>
      <c r="HD6" s="481"/>
      <c r="HE6" s="481"/>
      <c r="HF6" s="481"/>
      <c r="HG6" s="481"/>
      <c r="HH6" s="481"/>
      <c r="HI6" s="481"/>
      <c r="HJ6" s="481"/>
      <c r="HK6" s="481"/>
      <c r="HL6" s="481"/>
      <c r="HM6" s="481"/>
      <c r="HN6" s="481"/>
      <c r="HO6" s="481"/>
      <c r="HP6" s="481"/>
      <c r="HQ6" s="481"/>
      <c r="HR6" s="481"/>
      <c r="HS6" s="481"/>
      <c r="HT6" s="481"/>
      <c r="HU6" s="481"/>
      <c r="HV6" s="481"/>
      <c r="HW6" s="481"/>
      <c r="HX6" s="1028"/>
      <c r="HY6" s="964"/>
      <c r="HZ6" s="964"/>
      <c r="IA6" s="964"/>
      <c r="IB6" s="964"/>
      <c r="IC6" s="964"/>
      <c r="ID6" s="964"/>
      <c r="IE6" s="965"/>
    </row>
    <row r="7" ht="24.0" customHeight="1" outlineLevel="1">
      <c r="A7" s="946"/>
      <c r="B7" s="947"/>
      <c r="C7" s="947"/>
      <c r="D7" s="947"/>
      <c r="E7" s="947"/>
      <c r="F7" s="947"/>
      <c r="G7" s="947"/>
      <c r="H7" s="947"/>
      <c r="I7" s="947"/>
      <c r="J7" s="947"/>
      <c r="K7" s="947"/>
      <c r="L7" s="947"/>
      <c r="M7" s="947"/>
      <c r="N7" s="947"/>
      <c r="O7" s="947"/>
      <c r="P7" s="947"/>
      <c r="Q7" s="947"/>
      <c r="R7" s="947"/>
      <c r="S7" s="947"/>
      <c r="T7" s="947"/>
      <c r="U7" s="948"/>
      <c r="V7" s="972"/>
      <c r="W7" s="955" t="s">
        <v>3738</v>
      </c>
      <c r="X7" s="950">
        <f>X6-AG3</f>
        <v>0</v>
      </c>
      <c r="Y7" s="950"/>
      <c r="Z7" s="950"/>
      <c r="AA7" s="951"/>
      <c r="AB7" s="952"/>
      <c r="AC7" s="952"/>
      <c r="AD7" s="953"/>
      <c r="AE7" s="954"/>
      <c r="AF7" s="949"/>
      <c r="AG7" s="950"/>
      <c r="AH7" s="950"/>
      <c r="AI7" s="957"/>
      <c r="AJ7" s="957"/>
      <c r="AK7" s="958"/>
      <c r="AL7" s="1226" t="s">
        <v>226</v>
      </c>
      <c r="AM7" s="1227" t="s">
        <v>3739</v>
      </c>
      <c r="AN7" s="936"/>
      <c r="AO7" s="936"/>
      <c r="AP7" s="1031"/>
      <c r="AQ7" s="985"/>
      <c r="AR7" s="481"/>
      <c r="AS7" s="481"/>
      <c r="AT7" s="481"/>
      <c r="AU7" s="481"/>
      <c r="AV7" s="481"/>
      <c r="AW7" s="481"/>
      <c r="AX7" s="481"/>
      <c r="AY7" s="481"/>
      <c r="AZ7" s="481"/>
      <c r="BA7" s="481"/>
      <c r="BB7" s="481"/>
      <c r="BC7" s="481"/>
      <c r="BD7" s="481"/>
      <c r="BE7" s="481"/>
      <c r="BF7" s="481"/>
      <c r="BG7" s="481"/>
      <c r="BH7" s="481"/>
      <c r="BI7" s="481"/>
      <c r="BJ7" s="481"/>
      <c r="BK7" s="481"/>
      <c r="BL7" s="481"/>
      <c r="BM7" s="481"/>
      <c r="BN7" s="481"/>
      <c r="BO7" s="481"/>
      <c r="BP7" s="481"/>
      <c r="BQ7" s="481"/>
      <c r="BR7" s="481"/>
      <c r="BS7" s="481"/>
      <c r="BT7" s="481"/>
      <c r="BU7" s="481"/>
      <c r="BV7" s="481"/>
      <c r="BW7" s="481"/>
      <c r="BX7" s="481"/>
      <c r="BY7" s="481"/>
      <c r="BZ7" s="481"/>
      <c r="CA7" s="481"/>
      <c r="CB7" s="481"/>
      <c r="CC7" s="481"/>
      <c r="CD7" s="481"/>
      <c r="CE7" s="481"/>
      <c r="CF7" s="481"/>
      <c r="CG7" s="481"/>
      <c r="CH7" s="481"/>
      <c r="CI7" s="481"/>
      <c r="CJ7" s="481"/>
      <c r="CK7" s="481"/>
      <c r="CL7" s="481"/>
      <c r="CM7" s="481"/>
      <c r="CN7" s="481"/>
      <c r="CO7" s="481"/>
      <c r="CP7" s="481"/>
      <c r="CQ7" s="481"/>
      <c r="CR7" s="481"/>
      <c r="CS7" s="481"/>
      <c r="CT7" s="481"/>
      <c r="CU7" s="481"/>
      <c r="CV7" s="481"/>
      <c r="CW7" s="481"/>
      <c r="CX7" s="481"/>
      <c r="CY7" s="481"/>
      <c r="CZ7" s="481"/>
      <c r="DA7" s="481"/>
      <c r="DB7" s="481"/>
      <c r="DC7" s="481"/>
      <c r="DD7" s="481"/>
      <c r="DE7" s="481"/>
      <c r="DF7" s="481"/>
      <c r="DG7" s="481"/>
      <c r="DH7" s="481"/>
      <c r="DI7" s="481"/>
      <c r="DJ7" s="481"/>
      <c r="DK7" s="481"/>
      <c r="DL7" s="481"/>
      <c r="DM7" s="481"/>
      <c r="DN7" s="481"/>
      <c r="DO7" s="481"/>
      <c r="DP7" s="481"/>
      <c r="DQ7" s="481"/>
      <c r="DR7" s="481"/>
      <c r="DS7" s="481"/>
      <c r="DT7" s="481"/>
      <c r="DU7" s="481"/>
      <c r="DV7" s="481"/>
      <c r="DW7" s="481"/>
      <c r="DX7" s="481"/>
      <c r="DY7" s="481"/>
      <c r="DZ7" s="481"/>
      <c r="EA7" s="481"/>
      <c r="EB7" s="481"/>
      <c r="EC7" s="481"/>
      <c r="ED7" s="481"/>
      <c r="EE7" s="481"/>
      <c r="EF7" s="481"/>
      <c r="EG7" s="481"/>
      <c r="EH7" s="481"/>
      <c r="EI7" s="481"/>
      <c r="EJ7" s="481"/>
      <c r="EK7" s="481"/>
      <c r="EL7" s="481"/>
      <c r="EM7" s="481"/>
      <c r="EN7" s="481"/>
      <c r="EO7" s="481"/>
      <c r="EP7" s="481"/>
      <c r="EQ7" s="481"/>
      <c r="ER7" s="481"/>
      <c r="ES7" s="481"/>
      <c r="ET7" s="481"/>
      <c r="EU7" s="481"/>
      <c r="EV7" s="481"/>
      <c r="EW7" s="481"/>
      <c r="EX7" s="481"/>
      <c r="EY7" s="481"/>
      <c r="EZ7" s="481"/>
      <c r="FA7" s="481"/>
      <c r="FB7" s="481"/>
      <c r="FC7" s="481"/>
      <c r="FD7" s="481"/>
      <c r="FE7" s="481"/>
      <c r="FF7" s="481"/>
      <c r="FG7" s="481"/>
      <c r="FH7" s="481"/>
      <c r="FI7" s="481"/>
      <c r="FJ7" s="481"/>
      <c r="FK7" s="481"/>
      <c r="FL7" s="481"/>
      <c r="FM7" s="481"/>
      <c r="FN7" s="481"/>
      <c r="FO7" s="481"/>
      <c r="FP7" s="481"/>
      <c r="FQ7" s="481"/>
      <c r="FR7" s="481"/>
      <c r="FS7" s="481"/>
      <c r="FT7" s="481"/>
      <c r="FU7" s="481"/>
      <c r="FV7" s="481"/>
      <c r="FW7" s="481"/>
      <c r="FX7" s="481"/>
      <c r="FY7" s="481"/>
      <c r="FZ7" s="481"/>
      <c r="GA7" s="481"/>
      <c r="GB7" s="481"/>
      <c r="GC7" s="481"/>
      <c r="GD7" s="481"/>
      <c r="GE7" s="481"/>
      <c r="GF7" s="481"/>
      <c r="GG7" s="481"/>
      <c r="GH7" s="481"/>
      <c r="GI7" s="481"/>
      <c r="GJ7" s="481"/>
      <c r="GK7" s="481"/>
      <c r="GL7" s="481"/>
      <c r="GM7" s="481"/>
      <c r="GN7" s="481"/>
      <c r="GO7" s="481"/>
      <c r="GP7" s="481"/>
      <c r="GQ7" s="481"/>
      <c r="GR7" s="481"/>
      <c r="GS7" s="481"/>
      <c r="GT7" s="481"/>
      <c r="GU7" s="481"/>
      <c r="GV7" s="481"/>
      <c r="GW7" s="481"/>
      <c r="GX7" s="481"/>
      <c r="GY7" s="481"/>
      <c r="GZ7" s="481"/>
      <c r="HA7" s="1228"/>
      <c r="HB7" s="1228"/>
      <c r="HC7" s="1228"/>
      <c r="HD7" s="1228"/>
      <c r="HE7" s="1228"/>
      <c r="HF7" s="481"/>
      <c r="HG7" s="481"/>
      <c r="HH7" s="1228"/>
      <c r="HI7" s="1228"/>
      <c r="HJ7" s="1228"/>
      <c r="HK7" s="1228"/>
      <c r="HL7" s="1228"/>
      <c r="HM7" s="481"/>
      <c r="HN7" s="481"/>
      <c r="HO7" s="1228"/>
      <c r="HP7" s="1228"/>
      <c r="HQ7" s="1228"/>
      <c r="HR7" s="1228"/>
      <c r="HS7" s="1228"/>
      <c r="HT7" s="481"/>
      <c r="HU7" s="481"/>
      <c r="HV7" s="1228"/>
      <c r="HW7" s="1228"/>
      <c r="HX7" s="1028"/>
      <c r="HY7" s="964"/>
      <c r="HZ7" s="964"/>
      <c r="IA7" s="964"/>
      <c r="IB7" s="964"/>
      <c r="IC7" s="964"/>
      <c r="ID7" s="964"/>
      <c r="IE7" s="965"/>
    </row>
    <row r="8" ht="24.0" customHeight="1" outlineLevel="1">
      <c r="A8" s="1003"/>
      <c r="B8" s="1004"/>
      <c r="C8" s="1004"/>
      <c r="D8" s="1004"/>
      <c r="E8" s="1004"/>
      <c r="F8" s="1004"/>
      <c r="G8" s="1004"/>
      <c r="H8" s="1004"/>
      <c r="I8" s="1004"/>
      <c r="J8" s="1004"/>
      <c r="K8" s="1004"/>
      <c r="L8" s="1004"/>
      <c r="M8" s="1004"/>
      <c r="N8" s="1004"/>
      <c r="O8" s="1004"/>
      <c r="P8" s="1004"/>
      <c r="Q8" s="1004"/>
      <c r="R8" s="1004"/>
      <c r="S8" s="1004"/>
      <c r="T8" s="1004"/>
      <c r="U8" s="1005"/>
      <c r="V8" s="1005" t="s">
        <v>3740</v>
      </c>
      <c r="W8" s="1006" t="s">
        <v>3741</v>
      </c>
      <c r="X8" s="1096"/>
      <c r="Y8" s="1012"/>
      <c r="Z8" s="1012"/>
      <c r="AA8" s="1150"/>
      <c r="AB8" s="1151"/>
      <c r="AC8" s="1151"/>
      <c r="AD8" s="1152"/>
      <c r="AE8" s="1229"/>
      <c r="AF8" s="1006"/>
      <c r="AG8" s="1012"/>
      <c r="AH8" s="1012"/>
      <c r="AI8" s="1013"/>
      <c r="AJ8" s="1013"/>
      <c r="AK8" s="1014"/>
      <c r="AL8" s="1230" t="s">
        <v>226</v>
      </c>
      <c r="AM8" s="1231" t="s">
        <v>3742</v>
      </c>
      <c r="AN8" s="712"/>
      <c r="AO8" s="712"/>
      <c r="AP8" s="712"/>
      <c r="AQ8" s="712"/>
      <c r="AR8" s="481"/>
      <c r="AS8" s="481"/>
      <c r="AT8" s="481"/>
      <c r="AU8" s="481"/>
      <c r="AV8" s="481"/>
      <c r="AW8" s="481"/>
      <c r="AX8" s="481"/>
      <c r="AY8" s="481"/>
      <c r="AZ8" s="481"/>
      <c r="BA8" s="481"/>
      <c r="BB8" s="481"/>
      <c r="BC8" s="481"/>
      <c r="BD8" s="481"/>
      <c r="BE8" s="481"/>
      <c r="BF8" s="481"/>
      <c r="BG8" s="481"/>
      <c r="BH8" s="481"/>
      <c r="BI8" s="481"/>
      <c r="BJ8" s="481"/>
      <c r="BK8" s="481"/>
      <c r="BL8" s="481"/>
      <c r="BM8" s="481"/>
      <c r="BN8" s="481"/>
      <c r="BO8" s="481"/>
      <c r="BP8" s="481"/>
      <c r="BQ8" s="481"/>
      <c r="BR8" s="481"/>
      <c r="BS8" s="481"/>
      <c r="BT8" s="481"/>
      <c r="BU8" s="481"/>
      <c r="BV8" s="481"/>
      <c r="BW8" s="481"/>
      <c r="BX8" s="481"/>
      <c r="BY8" s="481"/>
      <c r="BZ8" s="481"/>
      <c r="CA8" s="481"/>
      <c r="CB8" s="481"/>
      <c r="CC8" s="481"/>
      <c r="CD8" s="481"/>
      <c r="CE8" s="481"/>
      <c r="CF8" s="481"/>
      <c r="CG8" s="481"/>
      <c r="CH8" s="481"/>
      <c r="CI8" s="481"/>
      <c r="CJ8" s="481"/>
      <c r="CK8" s="481"/>
      <c r="CL8" s="481"/>
      <c r="CM8" s="481"/>
      <c r="CN8" s="481"/>
      <c r="CO8" s="481"/>
      <c r="CP8" s="481"/>
      <c r="CQ8" s="481"/>
      <c r="CR8" s="481"/>
      <c r="CS8" s="481"/>
      <c r="CT8" s="481"/>
      <c r="CU8" s="481"/>
      <c r="CV8" s="481"/>
      <c r="CW8" s="481"/>
      <c r="CX8" s="481"/>
      <c r="CY8" s="481"/>
      <c r="CZ8" s="481"/>
      <c r="DA8" s="481"/>
      <c r="DB8" s="481"/>
      <c r="DC8" s="481"/>
      <c r="DD8" s="481"/>
      <c r="DE8" s="481"/>
      <c r="DF8" s="481"/>
      <c r="DG8" s="481"/>
      <c r="DH8" s="481"/>
      <c r="DI8" s="481"/>
      <c r="DJ8" s="481"/>
      <c r="DK8" s="481"/>
      <c r="DL8" s="481"/>
      <c r="DM8" s="481"/>
      <c r="DN8" s="481"/>
      <c r="DO8" s="481"/>
      <c r="DP8" s="481"/>
      <c r="DQ8" s="481"/>
      <c r="DR8" s="481"/>
      <c r="DS8" s="481"/>
      <c r="DT8" s="481"/>
      <c r="DU8" s="481"/>
      <c r="DV8" s="481"/>
      <c r="DW8" s="481"/>
      <c r="DX8" s="481"/>
      <c r="DY8" s="481"/>
      <c r="DZ8" s="481"/>
      <c r="EA8" s="481"/>
      <c r="EB8" s="481"/>
      <c r="EC8" s="481"/>
      <c r="ED8" s="481"/>
      <c r="EE8" s="481"/>
      <c r="EF8" s="481"/>
      <c r="EG8" s="481"/>
      <c r="EH8" s="481"/>
      <c r="EI8" s="481"/>
      <c r="EJ8" s="481"/>
      <c r="EK8" s="481"/>
      <c r="EL8" s="481"/>
      <c r="EM8" s="481"/>
      <c r="EN8" s="481"/>
      <c r="EO8" s="481"/>
      <c r="EP8" s="481"/>
      <c r="EQ8" s="481"/>
      <c r="ER8" s="481"/>
      <c r="ES8" s="481"/>
      <c r="ET8" s="481"/>
      <c r="EU8" s="481"/>
      <c r="EV8" s="481"/>
      <c r="EW8" s="481"/>
      <c r="EX8" s="481"/>
      <c r="EY8" s="481"/>
      <c r="EZ8" s="481"/>
      <c r="FA8" s="481"/>
      <c r="FB8" s="481"/>
      <c r="FC8" s="481"/>
      <c r="FD8" s="481"/>
      <c r="FE8" s="481"/>
      <c r="FF8" s="481"/>
      <c r="FG8" s="481"/>
      <c r="FH8" s="481"/>
      <c r="FI8" s="481"/>
      <c r="FJ8" s="481"/>
      <c r="FK8" s="481"/>
      <c r="FL8" s="481"/>
      <c r="FM8" s="481"/>
      <c r="FN8" s="481"/>
      <c r="FO8" s="481"/>
      <c r="FP8" s="481"/>
      <c r="FQ8" s="481"/>
      <c r="FR8" s="481"/>
      <c r="FS8" s="481"/>
      <c r="FT8" s="481"/>
      <c r="FU8" s="481"/>
      <c r="FV8" s="481"/>
      <c r="FW8" s="481"/>
      <c r="FX8" s="481"/>
      <c r="FY8" s="481"/>
      <c r="FZ8" s="481"/>
      <c r="GA8" s="481"/>
      <c r="GB8" s="481"/>
      <c r="GC8" s="481"/>
      <c r="GD8" s="481"/>
      <c r="GE8" s="481"/>
      <c r="GF8" s="481"/>
      <c r="GG8" s="481"/>
      <c r="GH8" s="481"/>
      <c r="GI8" s="481"/>
      <c r="GJ8" s="481"/>
      <c r="GK8" s="481"/>
      <c r="GL8" s="481"/>
      <c r="GM8" s="481"/>
      <c r="GN8" s="481"/>
      <c r="GO8" s="481"/>
      <c r="GP8" s="481"/>
      <c r="GQ8" s="481"/>
      <c r="GR8" s="481"/>
      <c r="GS8" s="481"/>
      <c r="GT8" s="481"/>
      <c r="GU8" s="481"/>
      <c r="GV8" s="481"/>
      <c r="GW8" s="481"/>
      <c r="GX8" s="481"/>
      <c r="GY8" s="481"/>
      <c r="GZ8" s="481"/>
      <c r="HA8" s="481"/>
      <c r="HB8" s="481"/>
      <c r="HC8" s="481"/>
      <c r="HD8" s="481"/>
      <c r="HE8" s="481"/>
      <c r="HF8" s="481"/>
      <c r="HG8" s="481"/>
      <c r="HH8" s="1232"/>
      <c r="HI8" s="481"/>
      <c r="HJ8" s="481"/>
      <c r="HK8" s="481"/>
      <c r="HL8" s="481"/>
      <c r="HM8" s="481"/>
      <c r="HN8" s="481"/>
      <c r="HO8" s="481"/>
      <c r="HP8" s="481"/>
      <c r="HQ8" s="481"/>
      <c r="HR8" s="481"/>
      <c r="HS8" s="481"/>
      <c r="HT8" s="481"/>
      <c r="HU8" s="481"/>
      <c r="HV8" s="481"/>
      <c r="HW8" s="481"/>
      <c r="HX8" s="1043"/>
      <c r="HY8" s="1016"/>
      <c r="HZ8" s="1016"/>
      <c r="IA8" s="1016"/>
      <c r="IB8" s="1016"/>
      <c r="IC8" s="1016"/>
      <c r="ID8" s="1016"/>
      <c r="IE8" s="1017"/>
    </row>
    <row r="9" ht="24.0" customHeight="1">
      <c r="A9" s="916">
        <f>A15+1</f>
        <v>21</v>
      </c>
      <c r="B9" s="494" t="s">
        <v>37</v>
      </c>
      <c r="C9" s="494"/>
      <c r="D9" s="494" t="str">
        <f t="array" ref="D9">INDEX('코드분류표(보조)'!$G$5:$G$72,MATCH(E9,'코드분류표(보조)'!$F$5:$F$72,0))</f>
        <v>CB-292</v>
      </c>
      <c r="E9" s="494" t="s">
        <v>3743</v>
      </c>
      <c r="F9" s="918" t="s">
        <v>3744</v>
      </c>
      <c r="G9" s="918" t="s">
        <v>3745</v>
      </c>
      <c r="H9" s="494"/>
      <c r="I9" s="920"/>
      <c r="J9" s="921"/>
      <c r="K9" s="922"/>
      <c r="L9" s="922"/>
      <c r="M9" s="922" t="str">
        <f>$M$9</f>
        <v>#REF!</v>
      </c>
      <c r="N9" s="922" t="str">
        <f>#REF!</f>
        <v>#REF!</v>
      </c>
      <c r="O9" s="922" t="str">
        <f>$O$9</f>
        <v>#REF!</v>
      </c>
      <c r="P9" s="922" t="str">
        <f>$Q$9</f>
        <v/>
      </c>
      <c r="Q9" s="922"/>
      <c r="R9" s="493">
        <v>0.0</v>
      </c>
      <c r="S9" s="493">
        <v>0.0</v>
      </c>
      <c r="T9" s="493">
        <v>0.0</v>
      </c>
      <c r="U9" s="924"/>
      <c r="V9" s="493" t="s">
        <v>3746</v>
      </c>
      <c r="W9" s="925" t="s">
        <v>3747</v>
      </c>
      <c r="X9" s="926"/>
      <c r="Y9" s="926"/>
      <c r="Z9" s="926"/>
      <c r="AA9" s="927"/>
      <c r="AB9" s="928"/>
      <c r="AC9" s="928"/>
      <c r="AD9" s="929"/>
      <c r="AE9" s="930"/>
      <c r="AF9" s="931" t="s">
        <v>3748</v>
      </c>
      <c r="AG9" s="932">
        <f>SUM(AG11:AG14)</f>
        <v>0</v>
      </c>
      <c r="AH9" s="932"/>
      <c r="AI9" s="933"/>
      <c r="AJ9" s="933"/>
      <c r="AK9" s="934"/>
      <c r="AL9" s="1062" t="s">
        <v>3749</v>
      </c>
      <c r="AM9" s="1062" t="s">
        <v>3750</v>
      </c>
      <c r="AN9" s="936"/>
      <c r="AO9" s="936"/>
      <c r="AP9" s="1031"/>
      <c r="AQ9" s="985"/>
      <c r="AR9" s="481"/>
      <c r="AS9" s="481"/>
      <c r="AT9" s="481"/>
      <c r="AU9" s="481"/>
      <c r="AV9" s="481"/>
      <c r="AW9" s="481"/>
      <c r="AX9" s="481"/>
      <c r="AY9" s="481"/>
      <c r="AZ9" s="481"/>
      <c r="BA9" s="481"/>
      <c r="BB9" s="481"/>
      <c r="BC9" s="481"/>
      <c r="BD9" s="481"/>
      <c r="BE9" s="481"/>
      <c r="BF9" s="481"/>
      <c r="BG9" s="481"/>
      <c r="BH9" s="481"/>
      <c r="BI9" s="481"/>
      <c r="BJ9" s="481"/>
      <c r="BK9" s="481"/>
      <c r="BL9" s="481"/>
      <c r="BM9" s="481"/>
      <c r="BN9" s="481"/>
      <c r="BO9" s="481"/>
      <c r="BP9" s="481"/>
      <c r="BQ9" s="481"/>
      <c r="BR9" s="481"/>
      <c r="BS9" s="481"/>
      <c r="BT9" s="481"/>
      <c r="BU9" s="481"/>
      <c r="BV9" s="481"/>
      <c r="BW9" s="481"/>
      <c r="BX9" s="481"/>
      <c r="BY9" s="481"/>
      <c r="BZ9" s="481"/>
      <c r="CA9" s="481"/>
      <c r="CB9" s="481"/>
      <c r="CC9" s="481"/>
      <c r="CD9" s="481"/>
      <c r="CE9" s="481"/>
      <c r="CF9" s="481"/>
      <c r="CG9" s="481"/>
      <c r="CH9" s="481"/>
      <c r="CI9" s="481"/>
      <c r="CJ9" s="481"/>
      <c r="CK9" s="481"/>
      <c r="CL9" s="481"/>
      <c r="CM9" s="481"/>
      <c r="CN9" s="481"/>
      <c r="CO9" s="481"/>
      <c r="CP9" s="481"/>
      <c r="CQ9" s="481"/>
      <c r="CR9" s="481"/>
      <c r="CS9" s="481"/>
      <c r="CT9" s="481"/>
      <c r="CU9" s="481"/>
      <c r="CV9" s="481"/>
      <c r="CW9" s="481"/>
      <c r="CX9" s="481"/>
      <c r="CY9" s="481"/>
      <c r="CZ9" s="481"/>
      <c r="DA9" s="481"/>
      <c r="DB9" s="481"/>
      <c r="DC9" s="481"/>
      <c r="DD9" s="481"/>
      <c r="DE9" s="481"/>
      <c r="DF9" s="481"/>
      <c r="DG9" s="481"/>
      <c r="DH9" s="481"/>
      <c r="DI9" s="481"/>
      <c r="DJ9" s="481"/>
      <c r="DK9" s="481"/>
      <c r="DL9" s="481"/>
      <c r="DM9" s="481"/>
      <c r="DN9" s="481"/>
      <c r="DO9" s="481"/>
      <c r="DP9" s="481"/>
      <c r="DQ9" s="481"/>
      <c r="DR9" s="481"/>
      <c r="DS9" s="481"/>
      <c r="DT9" s="481"/>
      <c r="DU9" s="481"/>
      <c r="DV9" s="481"/>
      <c r="DW9" s="481"/>
      <c r="DX9" s="481"/>
      <c r="DY9" s="481"/>
      <c r="DZ9" s="481"/>
      <c r="EA9" s="481"/>
      <c r="EB9" s="481"/>
      <c r="EC9" s="481"/>
      <c r="ED9" s="481"/>
      <c r="EE9" s="481"/>
      <c r="EF9" s="481"/>
      <c r="EG9" s="481"/>
      <c r="EH9" s="481"/>
      <c r="EI9" s="481"/>
      <c r="EJ9" s="481"/>
      <c r="EK9" s="481"/>
      <c r="EL9" s="481"/>
      <c r="EM9" s="481"/>
      <c r="EN9" s="481"/>
      <c r="EO9" s="481"/>
      <c r="EP9" s="481"/>
      <c r="EQ9" s="481"/>
      <c r="ER9" s="481"/>
      <c r="ES9" s="481"/>
      <c r="ET9" s="481"/>
      <c r="EU9" s="481"/>
      <c r="EV9" s="481"/>
      <c r="EW9" s="481"/>
      <c r="EX9" s="481"/>
      <c r="EY9" s="481"/>
      <c r="EZ9" s="481"/>
      <c r="FA9" s="481"/>
      <c r="FB9" s="481"/>
      <c r="FC9" s="481"/>
      <c r="FD9" s="481"/>
      <c r="FE9" s="481"/>
      <c r="FF9" s="481"/>
      <c r="FG9" s="481"/>
      <c r="FH9" s="481"/>
      <c r="FI9" s="481"/>
      <c r="FJ9" s="481"/>
      <c r="FK9" s="481"/>
      <c r="FL9" s="481"/>
      <c r="FM9" s="481"/>
      <c r="FN9" s="481"/>
      <c r="FO9" s="481"/>
      <c r="FP9" s="481"/>
      <c r="FQ9" s="481"/>
      <c r="FR9" s="481"/>
      <c r="FS9" s="481"/>
      <c r="FT9" s="481"/>
      <c r="FU9" s="481"/>
      <c r="FV9" s="481"/>
      <c r="FW9" s="481"/>
      <c r="FX9" s="481"/>
      <c r="FY9" s="481"/>
      <c r="FZ9" s="481"/>
      <c r="GA9" s="481"/>
      <c r="GB9" s="481"/>
      <c r="GC9" s="481"/>
      <c r="GD9" s="481"/>
      <c r="GE9" s="481"/>
      <c r="GF9" s="481"/>
      <c r="GG9" s="481"/>
      <c r="GH9" s="481"/>
      <c r="GI9" s="481"/>
      <c r="GJ9" s="481"/>
      <c r="GK9" s="481"/>
      <c r="GL9" s="481"/>
      <c r="GM9" s="481"/>
      <c r="GN9" s="481"/>
      <c r="GO9" s="481"/>
      <c r="GP9" s="481"/>
      <c r="GQ9" s="481"/>
      <c r="GR9" s="481"/>
      <c r="GS9" s="481"/>
      <c r="GT9" s="481"/>
      <c r="GU9" s="481"/>
      <c r="GV9" s="481"/>
      <c r="GW9" s="481"/>
      <c r="GX9" s="481"/>
      <c r="GY9" s="481"/>
      <c r="GZ9" s="481"/>
      <c r="HA9" s="481"/>
      <c r="HB9" s="481"/>
      <c r="HC9" s="481"/>
      <c r="HD9" s="481"/>
      <c r="HE9" s="481"/>
      <c r="HF9" s="481"/>
      <c r="HG9" s="481"/>
      <c r="HH9" s="481"/>
      <c r="HI9" s="481"/>
      <c r="HJ9" s="481"/>
      <c r="HK9" s="481"/>
      <c r="HL9" s="481"/>
      <c r="HM9" s="481"/>
      <c r="HN9" s="481"/>
      <c r="HO9" s="481"/>
      <c r="HP9" s="481"/>
      <c r="HQ9" s="481"/>
      <c r="HR9" s="481"/>
      <c r="HS9" s="481"/>
      <c r="HT9" s="481"/>
      <c r="HU9" s="481"/>
      <c r="HV9" s="481"/>
      <c r="HW9" s="481"/>
      <c r="HX9" s="1022"/>
      <c r="HY9" s="944"/>
      <c r="HZ9" s="944"/>
      <c r="IA9" s="944"/>
      <c r="IB9" s="944"/>
      <c r="IC9" s="944"/>
      <c r="ID9" s="944"/>
      <c r="IE9" s="945"/>
    </row>
    <row r="10" ht="24.0" customHeight="1" outlineLevel="1">
      <c r="A10" s="946"/>
      <c r="B10" s="947"/>
      <c r="C10" s="947"/>
      <c r="D10" s="947"/>
      <c r="E10" s="947"/>
      <c r="F10" s="947"/>
      <c r="G10" s="947"/>
      <c r="H10" s="947"/>
      <c r="I10" s="947"/>
      <c r="J10" s="947"/>
      <c r="K10" s="947"/>
      <c r="L10" s="947"/>
      <c r="M10" s="947"/>
      <c r="N10" s="947"/>
      <c r="O10" s="947"/>
      <c r="P10" s="947"/>
      <c r="Q10" s="947"/>
      <c r="R10" s="947"/>
      <c r="S10" s="947"/>
      <c r="T10" s="947"/>
      <c r="U10" s="948"/>
      <c r="V10" s="947"/>
      <c r="W10" s="949" t="s">
        <v>3751</v>
      </c>
      <c r="X10" s="950"/>
      <c r="Y10" s="950"/>
      <c r="Z10" s="950"/>
      <c r="AA10" s="951"/>
      <c r="AB10" s="952"/>
      <c r="AC10" s="952"/>
      <c r="AD10" s="953"/>
      <c r="AE10" s="954"/>
      <c r="AF10" s="955"/>
      <c r="AG10" s="956"/>
      <c r="AH10" s="956"/>
      <c r="AI10" s="957"/>
      <c r="AJ10" s="957"/>
      <c r="AK10" s="958"/>
      <c r="AL10" s="1070" t="s">
        <v>3752</v>
      </c>
      <c r="AM10" s="1070" t="s">
        <v>3753</v>
      </c>
      <c r="AN10" s="712"/>
      <c r="AO10" s="712"/>
      <c r="AP10" s="712"/>
      <c r="AQ10" s="712"/>
      <c r="AR10" s="481"/>
      <c r="AS10" s="481"/>
      <c r="AT10" s="481"/>
      <c r="AU10" s="481"/>
      <c r="AV10" s="481"/>
      <c r="AW10" s="481"/>
      <c r="AX10" s="481"/>
      <c r="AY10" s="481"/>
      <c r="AZ10" s="481"/>
      <c r="BA10" s="481"/>
      <c r="BB10" s="481"/>
      <c r="BC10" s="481"/>
      <c r="BD10" s="481"/>
      <c r="BE10" s="481"/>
      <c r="BF10" s="481"/>
      <c r="BG10" s="481"/>
      <c r="BH10" s="481"/>
      <c r="BI10" s="481"/>
      <c r="BJ10" s="481"/>
      <c r="BK10" s="481"/>
      <c r="BL10" s="481"/>
      <c r="BM10" s="481"/>
      <c r="BN10" s="481"/>
      <c r="BO10" s="481"/>
      <c r="BP10" s="481"/>
      <c r="BQ10" s="481"/>
      <c r="BR10" s="481"/>
      <c r="BS10" s="481"/>
      <c r="BT10" s="481"/>
      <c r="BU10" s="481"/>
      <c r="BV10" s="481"/>
      <c r="BW10" s="481"/>
      <c r="BX10" s="481"/>
      <c r="BY10" s="481"/>
      <c r="BZ10" s="481"/>
      <c r="CA10" s="481"/>
      <c r="CB10" s="481"/>
      <c r="CC10" s="481"/>
      <c r="CD10" s="481"/>
      <c r="CE10" s="481"/>
      <c r="CF10" s="481"/>
      <c r="CG10" s="481"/>
      <c r="CH10" s="481"/>
      <c r="CI10" s="481"/>
      <c r="CJ10" s="481"/>
      <c r="CK10" s="481"/>
      <c r="CL10" s="481"/>
      <c r="CM10" s="481"/>
      <c r="CN10" s="481"/>
      <c r="CO10" s="481"/>
      <c r="CP10" s="481"/>
      <c r="CQ10" s="481"/>
      <c r="CR10" s="481"/>
      <c r="CS10" s="481"/>
      <c r="CT10" s="481"/>
      <c r="CU10" s="481"/>
      <c r="CV10" s="481"/>
      <c r="CW10" s="481"/>
      <c r="CX10" s="481"/>
      <c r="CY10" s="481"/>
      <c r="CZ10" s="481"/>
      <c r="DA10" s="481"/>
      <c r="DB10" s="481"/>
      <c r="DC10" s="481"/>
      <c r="DD10" s="481"/>
      <c r="DE10" s="481"/>
      <c r="DF10" s="481"/>
      <c r="DG10" s="481"/>
      <c r="DH10" s="481"/>
      <c r="DI10" s="481"/>
      <c r="DJ10" s="481"/>
      <c r="DK10" s="481"/>
      <c r="DL10" s="481"/>
      <c r="DM10" s="481"/>
      <c r="DN10" s="481"/>
      <c r="DO10" s="481"/>
      <c r="DP10" s="481"/>
      <c r="DQ10" s="481"/>
      <c r="DR10" s="481"/>
      <c r="DS10" s="481"/>
      <c r="DT10" s="481"/>
      <c r="DU10" s="481"/>
      <c r="DV10" s="481"/>
      <c r="DW10" s="481"/>
      <c r="DX10" s="481"/>
      <c r="DY10" s="481"/>
      <c r="DZ10" s="481"/>
      <c r="EA10" s="481"/>
      <c r="EB10" s="481"/>
      <c r="EC10" s="481"/>
      <c r="ED10" s="481"/>
      <c r="EE10" s="481"/>
      <c r="EF10" s="481"/>
      <c r="EG10" s="481"/>
      <c r="EH10" s="481"/>
      <c r="EI10" s="481"/>
      <c r="EJ10" s="481"/>
      <c r="EK10" s="481"/>
      <c r="EL10" s="481"/>
      <c r="EM10" s="481"/>
      <c r="EN10" s="481"/>
      <c r="EO10" s="481"/>
      <c r="EP10" s="481"/>
      <c r="EQ10" s="481"/>
      <c r="ER10" s="481"/>
      <c r="ES10" s="481"/>
      <c r="ET10" s="481"/>
      <c r="EU10" s="481"/>
      <c r="EV10" s="481"/>
      <c r="EW10" s="481"/>
      <c r="EX10" s="481"/>
      <c r="EY10" s="481"/>
      <c r="EZ10" s="481"/>
      <c r="FA10" s="481"/>
      <c r="FB10" s="481"/>
      <c r="FC10" s="481"/>
      <c r="FD10" s="481"/>
      <c r="FE10" s="481"/>
      <c r="FF10" s="481"/>
      <c r="FG10" s="481"/>
      <c r="FH10" s="481"/>
      <c r="FI10" s="481"/>
      <c r="FJ10" s="481"/>
      <c r="FK10" s="481"/>
      <c r="FL10" s="481"/>
      <c r="FM10" s="481"/>
      <c r="FN10" s="481"/>
      <c r="FO10" s="481"/>
      <c r="FP10" s="481"/>
      <c r="FQ10" s="481"/>
      <c r="FR10" s="481"/>
      <c r="FS10" s="481"/>
      <c r="FT10" s="481"/>
      <c r="FU10" s="481"/>
      <c r="FV10" s="481"/>
      <c r="FW10" s="481"/>
      <c r="FX10" s="481"/>
      <c r="FY10" s="481"/>
      <c r="FZ10" s="481"/>
      <c r="GA10" s="481"/>
      <c r="GB10" s="481"/>
      <c r="GC10" s="481"/>
      <c r="GD10" s="481"/>
      <c r="GE10" s="481"/>
      <c r="GF10" s="481"/>
      <c r="GG10" s="481"/>
      <c r="GH10" s="481"/>
      <c r="GI10" s="481"/>
      <c r="GJ10" s="481"/>
      <c r="GK10" s="481"/>
      <c r="GL10" s="481"/>
      <c r="GM10" s="481"/>
      <c r="GN10" s="481"/>
      <c r="GO10" s="481"/>
      <c r="GP10" s="481"/>
      <c r="GQ10" s="481"/>
      <c r="GR10" s="481"/>
      <c r="GS10" s="481"/>
      <c r="GT10" s="481"/>
      <c r="GU10" s="481"/>
      <c r="GV10" s="481"/>
      <c r="GW10" s="481"/>
      <c r="GX10" s="481"/>
      <c r="GY10" s="481"/>
      <c r="GZ10" s="481"/>
      <c r="HA10" s="481"/>
      <c r="HB10" s="481"/>
      <c r="HC10" s="481"/>
      <c r="HD10" s="481"/>
      <c r="HE10" s="481"/>
      <c r="HF10" s="481"/>
      <c r="HG10" s="481"/>
      <c r="HH10" s="481"/>
      <c r="HI10" s="481"/>
      <c r="HJ10" s="481"/>
      <c r="HK10" s="481"/>
      <c r="HL10" s="481"/>
      <c r="HM10" s="481"/>
      <c r="HN10" s="481"/>
      <c r="HO10" s="481"/>
      <c r="HP10" s="481"/>
      <c r="HQ10" s="481"/>
      <c r="HR10" s="481"/>
      <c r="HS10" s="481"/>
      <c r="HT10" s="481"/>
      <c r="HU10" s="481"/>
      <c r="HV10" s="481"/>
      <c r="HW10" s="481"/>
      <c r="HX10" s="1028"/>
      <c r="HY10" s="964"/>
      <c r="HZ10" s="964"/>
      <c r="IA10" s="964"/>
      <c r="IB10" s="964"/>
      <c r="IC10" s="964"/>
      <c r="ID10" s="964"/>
      <c r="IE10" s="965"/>
    </row>
    <row r="11" ht="24.0" customHeight="1" outlineLevel="1">
      <c r="A11" s="946"/>
      <c r="B11" s="947"/>
      <c r="C11" s="947"/>
      <c r="D11" s="947"/>
      <c r="E11" s="947"/>
      <c r="F11" s="947"/>
      <c r="G11" s="947"/>
      <c r="H11" s="947"/>
      <c r="I11" s="947"/>
      <c r="J11" s="947"/>
      <c r="K11" s="947"/>
      <c r="L11" s="947"/>
      <c r="M11" s="947"/>
      <c r="N11" s="947"/>
      <c r="O11" s="947"/>
      <c r="P11" s="947"/>
      <c r="Q11" s="947"/>
      <c r="R11" s="947"/>
      <c r="S11" s="947"/>
      <c r="T11" s="947"/>
      <c r="U11" s="948"/>
      <c r="V11" s="947"/>
      <c r="W11" s="949" t="s">
        <v>3754</v>
      </c>
      <c r="X11" s="950"/>
      <c r="Y11" s="950"/>
      <c r="Z11" s="950"/>
      <c r="AA11" s="951"/>
      <c r="AB11" s="952"/>
      <c r="AC11" s="952"/>
      <c r="AD11" s="953"/>
      <c r="AE11" s="954"/>
      <c r="AF11" s="981"/>
      <c r="AG11" s="981"/>
      <c r="AH11" s="981"/>
      <c r="AI11" s="957"/>
      <c r="AJ11" s="957"/>
      <c r="AK11" s="958"/>
      <c r="AL11" s="1221" t="s">
        <v>3734</v>
      </c>
      <c r="AM11" s="1222" t="s">
        <v>3755</v>
      </c>
      <c r="AN11" s="1063"/>
      <c r="AO11" s="1063"/>
      <c r="AP11" s="1064"/>
      <c r="AQ11" s="985"/>
      <c r="AR11" s="481"/>
      <c r="AS11" s="481"/>
      <c r="AT11" s="481"/>
      <c r="AU11" s="481"/>
      <c r="AV11" s="481"/>
      <c r="AW11" s="481"/>
      <c r="AX11" s="481"/>
      <c r="AY11" s="481"/>
      <c r="AZ11" s="481"/>
      <c r="BA11" s="481"/>
      <c r="BB11" s="481"/>
      <c r="BC11" s="481"/>
      <c r="BD11" s="481"/>
      <c r="BE11" s="481"/>
      <c r="BF11" s="481"/>
      <c r="BG11" s="481"/>
      <c r="BH11" s="481"/>
      <c r="BI11" s="481"/>
      <c r="BJ11" s="481"/>
      <c r="BK11" s="481"/>
      <c r="BL11" s="481"/>
      <c r="BM11" s="481"/>
      <c r="BN11" s="481"/>
      <c r="BO11" s="481"/>
      <c r="BP11" s="481"/>
      <c r="BQ11" s="481"/>
      <c r="BR11" s="481"/>
      <c r="BS11" s="481"/>
      <c r="BT11" s="481"/>
      <c r="BU11" s="481"/>
      <c r="BV11" s="481"/>
      <c r="BW11" s="481"/>
      <c r="BX11" s="481"/>
      <c r="BY11" s="481"/>
      <c r="BZ11" s="481"/>
      <c r="CA11" s="481"/>
      <c r="CB11" s="481"/>
      <c r="CC11" s="481"/>
      <c r="CD11" s="481"/>
      <c r="CE11" s="481"/>
      <c r="CF11" s="481"/>
      <c r="CG11" s="481"/>
      <c r="CH11" s="481"/>
      <c r="CI11" s="481"/>
      <c r="CJ11" s="481"/>
      <c r="CK11" s="481"/>
      <c r="CL11" s="481"/>
      <c r="CM11" s="481"/>
      <c r="CN11" s="481"/>
      <c r="CO11" s="481"/>
      <c r="CP11" s="481"/>
      <c r="CQ11" s="481"/>
      <c r="CR11" s="481"/>
      <c r="CS11" s="481"/>
      <c r="CT11" s="481"/>
      <c r="CU11" s="481"/>
      <c r="CV11" s="481"/>
      <c r="CW11" s="481"/>
      <c r="CX11" s="481"/>
      <c r="CY11" s="481"/>
      <c r="CZ11" s="481"/>
      <c r="DA11" s="481"/>
      <c r="DB11" s="481"/>
      <c r="DC11" s="481"/>
      <c r="DD11" s="481"/>
      <c r="DE11" s="481"/>
      <c r="DF11" s="481"/>
      <c r="DG11" s="481"/>
      <c r="DH11" s="481"/>
      <c r="DI11" s="481"/>
      <c r="DJ11" s="481"/>
      <c r="DK11" s="481"/>
      <c r="DL11" s="481"/>
      <c r="DM11" s="481"/>
      <c r="DN11" s="481"/>
      <c r="DO11" s="481"/>
      <c r="DP11" s="481"/>
      <c r="DQ11" s="481"/>
      <c r="DR11" s="481"/>
      <c r="DS11" s="481"/>
      <c r="DT11" s="481"/>
      <c r="DU11" s="481"/>
      <c r="DV11" s="481"/>
      <c r="DW11" s="481"/>
      <c r="DX11" s="481"/>
      <c r="DY11" s="481"/>
      <c r="DZ11" s="481"/>
      <c r="EA11" s="481"/>
      <c r="EB11" s="481"/>
      <c r="EC11" s="481"/>
      <c r="ED11" s="481"/>
      <c r="EE11" s="481"/>
      <c r="EF11" s="481"/>
      <c r="EG11" s="481"/>
      <c r="EH11" s="481"/>
      <c r="EI11" s="481"/>
      <c r="EJ11" s="481"/>
      <c r="EK11" s="481"/>
      <c r="EL11" s="481"/>
      <c r="EM11" s="481"/>
      <c r="EN11" s="481"/>
      <c r="EO11" s="481"/>
      <c r="EP11" s="481"/>
      <c r="EQ11" s="481"/>
      <c r="ER11" s="481"/>
      <c r="ES11" s="481"/>
      <c r="ET11" s="481"/>
      <c r="EU11" s="481"/>
      <c r="EV11" s="481"/>
      <c r="EW11" s="481"/>
      <c r="EX11" s="481"/>
      <c r="EY11" s="481"/>
      <c r="EZ11" s="481"/>
      <c r="FA11" s="481"/>
      <c r="FB11" s="481"/>
      <c r="FC11" s="481"/>
      <c r="FD11" s="481"/>
      <c r="FE11" s="481"/>
      <c r="FF11" s="481"/>
      <c r="FG11" s="481"/>
      <c r="FH11" s="481"/>
      <c r="FI11" s="481"/>
      <c r="FJ11" s="481"/>
      <c r="FK11" s="481"/>
      <c r="FL11" s="481"/>
      <c r="FM11" s="481"/>
      <c r="FN11" s="481"/>
      <c r="FO11" s="481"/>
      <c r="FP11" s="481"/>
      <c r="FQ11" s="481"/>
      <c r="FR11" s="481"/>
      <c r="FS11" s="481"/>
      <c r="FT11" s="481"/>
      <c r="FU11" s="481"/>
      <c r="FV11" s="481"/>
      <c r="FW11" s="481"/>
      <c r="FX11" s="481"/>
      <c r="FY11" s="481"/>
      <c r="FZ11" s="481"/>
      <c r="GA11" s="481"/>
      <c r="GB11" s="481"/>
      <c r="GC11" s="481"/>
      <c r="GD11" s="481"/>
      <c r="GE11" s="481"/>
      <c r="GF11" s="481"/>
      <c r="GG11" s="481"/>
      <c r="GH11" s="481"/>
      <c r="GI11" s="481"/>
      <c r="GJ11" s="481"/>
      <c r="GK11" s="481"/>
      <c r="GL11" s="481"/>
      <c r="GM11" s="481"/>
      <c r="GN11" s="481"/>
      <c r="GO11" s="481"/>
      <c r="GP11" s="481"/>
      <c r="GQ11" s="481"/>
      <c r="GR11" s="481"/>
      <c r="GS11" s="481"/>
      <c r="GT11" s="481"/>
      <c r="GU11" s="481"/>
      <c r="GV11" s="481"/>
      <c r="GW11" s="481"/>
      <c r="GX11" s="481"/>
      <c r="GY11" s="481"/>
      <c r="GZ11" s="481"/>
      <c r="HA11" s="481"/>
      <c r="HB11" s="481"/>
      <c r="HC11" s="481"/>
      <c r="HD11" s="481"/>
      <c r="HE11" s="481"/>
      <c r="HF11" s="481"/>
      <c r="HG11" s="481"/>
      <c r="HH11" s="481"/>
      <c r="HI11" s="481"/>
      <c r="HJ11" s="481"/>
      <c r="HK11" s="481"/>
      <c r="HL11" s="481"/>
      <c r="HM11" s="481"/>
      <c r="HN11" s="481"/>
      <c r="HO11" s="481"/>
      <c r="HP11" s="481"/>
      <c r="HQ11" s="481"/>
      <c r="HR11" s="481"/>
      <c r="HS11" s="481"/>
      <c r="HT11" s="481"/>
      <c r="HU11" s="481"/>
      <c r="HV11" s="481"/>
      <c r="HW11" s="481"/>
      <c r="HX11" s="1028"/>
      <c r="HY11" s="964"/>
      <c r="HZ11" s="964"/>
      <c r="IA11" s="964"/>
      <c r="IB11" s="964"/>
      <c r="IC11" s="964"/>
      <c r="ID11" s="964"/>
      <c r="IE11" s="965"/>
    </row>
    <row r="12" ht="24.0" customHeight="1" outlineLevel="1">
      <c r="A12" s="946"/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947"/>
      <c r="O12" s="947"/>
      <c r="P12" s="947"/>
      <c r="Q12" s="947"/>
      <c r="R12" s="947"/>
      <c r="S12" s="947"/>
      <c r="T12" s="947"/>
      <c r="U12" s="948"/>
      <c r="V12" s="947"/>
      <c r="W12" s="955" t="s">
        <v>3756</v>
      </c>
      <c r="X12" s="956">
        <f>X9+X10+X11</f>
        <v>0</v>
      </c>
      <c r="Y12" s="950"/>
      <c r="Z12" s="950"/>
      <c r="AA12" s="951"/>
      <c r="AB12" s="952"/>
      <c r="AC12" s="952"/>
      <c r="AD12" s="953"/>
      <c r="AE12" s="954"/>
      <c r="AF12" s="981"/>
      <c r="AG12" s="981"/>
      <c r="AH12" s="981"/>
      <c r="AI12" s="957"/>
      <c r="AJ12" s="957"/>
      <c r="AK12" s="958"/>
      <c r="AL12" s="1233" t="s">
        <v>3734</v>
      </c>
      <c r="AM12" s="1234" t="s">
        <v>3757</v>
      </c>
      <c r="AN12" s="712"/>
      <c r="AO12" s="712"/>
      <c r="AP12" s="712"/>
      <c r="AQ12" s="712"/>
      <c r="AR12" s="481"/>
      <c r="AS12" s="481"/>
      <c r="AT12" s="481"/>
      <c r="AU12" s="481"/>
      <c r="AV12" s="481"/>
      <c r="AW12" s="481"/>
      <c r="AX12" s="481"/>
      <c r="AY12" s="481"/>
      <c r="AZ12" s="481"/>
      <c r="BA12" s="481"/>
      <c r="BB12" s="481"/>
      <c r="BC12" s="481"/>
      <c r="BD12" s="481"/>
      <c r="BE12" s="481"/>
      <c r="BF12" s="481"/>
      <c r="BG12" s="481"/>
      <c r="BH12" s="481"/>
      <c r="BI12" s="481"/>
      <c r="BJ12" s="481"/>
      <c r="BK12" s="481"/>
      <c r="BL12" s="481"/>
      <c r="BM12" s="481"/>
      <c r="BN12" s="481"/>
      <c r="BO12" s="481"/>
      <c r="BP12" s="481"/>
      <c r="BQ12" s="481"/>
      <c r="BR12" s="481"/>
      <c r="BS12" s="481"/>
      <c r="BT12" s="481"/>
      <c r="BU12" s="481"/>
      <c r="BV12" s="481"/>
      <c r="BW12" s="481"/>
      <c r="BX12" s="481"/>
      <c r="BY12" s="481"/>
      <c r="BZ12" s="481"/>
      <c r="CA12" s="481"/>
      <c r="CB12" s="481"/>
      <c r="CC12" s="481"/>
      <c r="CD12" s="481"/>
      <c r="CE12" s="481"/>
      <c r="CF12" s="481"/>
      <c r="CG12" s="481"/>
      <c r="CH12" s="481"/>
      <c r="CI12" s="481"/>
      <c r="CJ12" s="481"/>
      <c r="CK12" s="481"/>
      <c r="CL12" s="481"/>
      <c r="CM12" s="481"/>
      <c r="CN12" s="481"/>
      <c r="CO12" s="481"/>
      <c r="CP12" s="481"/>
      <c r="CQ12" s="481"/>
      <c r="CR12" s="481"/>
      <c r="CS12" s="481"/>
      <c r="CT12" s="481"/>
      <c r="CU12" s="481"/>
      <c r="CV12" s="481"/>
      <c r="CW12" s="481"/>
      <c r="CX12" s="481"/>
      <c r="CY12" s="481"/>
      <c r="CZ12" s="481"/>
      <c r="DA12" s="481"/>
      <c r="DB12" s="481"/>
      <c r="DC12" s="481"/>
      <c r="DD12" s="481"/>
      <c r="DE12" s="481"/>
      <c r="DF12" s="481"/>
      <c r="DG12" s="481"/>
      <c r="DH12" s="481"/>
      <c r="DI12" s="481"/>
      <c r="DJ12" s="481"/>
      <c r="DK12" s="481"/>
      <c r="DL12" s="481"/>
      <c r="DM12" s="481"/>
      <c r="DN12" s="481"/>
      <c r="DO12" s="481"/>
      <c r="DP12" s="481"/>
      <c r="DQ12" s="481"/>
      <c r="DR12" s="481"/>
      <c r="DS12" s="481"/>
      <c r="DT12" s="481"/>
      <c r="DU12" s="481"/>
      <c r="DV12" s="481"/>
      <c r="DW12" s="481"/>
      <c r="DX12" s="481"/>
      <c r="DY12" s="481"/>
      <c r="DZ12" s="481"/>
      <c r="EA12" s="481"/>
      <c r="EB12" s="481"/>
      <c r="EC12" s="481"/>
      <c r="ED12" s="481"/>
      <c r="EE12" s="481"/>
      <c r="EF12" s="481"/>
      <c r="EG12" s="481"/>
      <c r="EH12" s="481"/>
      <c r="EI12" s="481"/>
      <c r="EJ12" s="481"/>
      <c r="EK12" s="481"/>
      <c r="EL12" s="481"/>
      <c r="EM12" s="481"/>
      <c r="EN12" s="481"/>
      <c r="EO12" s="481"/>
      <c r="EP12" s="481"/>
      <c r="EQ12" s="481"/>
      <c r="ER12" s="481"/>
      <c r="ES12" s="481"/>
      <c r="ET12" s="481"/>
      <c r="EU12" s="481"/>
      <c r="EV12" s="481"/>
      <c r="EW12" s="481"/>
      <c r="EX12" s="481"/>
      <c r="EY12" s="481"/>
      <c r="EZ12" s="481"/>
      <c r="FA12" s="481"/>
      <c r="FB12" s="481"/>
      <c r="FC12" s="481"/>
      <c r="FD12" s="481"/>
      <c r="FE12" s="481"/>
      <c r="FF12" s="481"/>
      <c r="FG12" s="481"/>
      <c r="FH12" s="481"/>
      <c r="FI12" s="481"/>
      <c r="FJ12" s="481"/>
      <c r="FK12" s="481"/>
      <c r="FL12" s="481"/>
      <c r="FM12" s="481"/>
      <c r="FN12" s="481"/>
      <c r="FO12" s="481"/>
      <c r="FP12" s="481"/>
      <c r="FQ12" s="481"/>
      <c r="FR12" s="481"/>
      <c r="FS12" s="481"/>
      <c r="FT12" s="481"/>
      <c r="FU12" s="481"/>
      <c r="FV12" s="481"/>
      <c r="FW12" s="481"/>
      <c r="FX12" s="481"/>
      <c r="FY12" s="481"/>
      <c r="FZ12" s="481"/>
      <c r="GA12" s="481"/>
      <c r="GB12" s="481"/>
      <c r="GC12" s="481"/>
      <c r="GD12" s="481"/>
      <c r="GE12" s="481"/>
      <c r="GF12" s="481"/>
      <c r="GG12" s="481"/>
      <c r="GH12" s="481"/>
      <c r="GI12" s="481"/>
      <c r="GJ12" s="481"/>
      <c r="GK12" s="481"/>
      <c r="GL12" s="481"/>
      <c r="GM12" s="481"/>
      <c r="GN12" s="481"/>
      <c r="GO12" s="481"/>
      <c r="GP12" s="481"/>
      <c r="GQ12" s="481"/>
      <c r="GR12" s="481"/>
      <c r="GS12" s="481"/>
      <c r="GT12" s="481"/>
      <c r="GU12" s="481"/>
      <c r="GV12" s="481"/>
      <c r="GW12" s="481"/>
      <c r="GX12" s="481"/>
      <c r="GY12" s="481"/>
      <c r="GZ12" s="481"/>
      <c r="HA12" s="481"/>
      <c r="HB12" s="481"/>
      <c r="HC12" s="481"/>
      <c r="HD12" s="481"/>
      <c r="HE12" s="481"/>
      <c r="HF12" s="481"/>
      <c r="HG12" s="481"/>
      <c r="HH12" s="481"/>
      <c r="HI12" s="481"/>
      <c r="HJ12" s="481"/>
      <c r="HK12" s="481"/>
      <c r="HL12" s="481"/>
      <c r="HM12" s="481"/>
      <c r="HN12" s="481"/>
      <c r="HO12" s="481"/>
      <c r="HP12" s="481"/>
      <c r="HQ12" s="481"/>
      <c r="HR12" s="481"/>
      <c r="HS12" s="481"/>
      <c r="HT12" s="481"/>
      <c r="HU12" s="481"/>
      <c r="HV12" s="481"/>
      <c r="HW12" s="481"/>
      <c r="HX12" s="1028"/>
      <c r="HY12" s="964"/>
      <c r="HZ12" s="964"/>
      <c r="IA12" s="964"/>
      <c r="IB12" s="964"/>
      <c r="IC12" s="964"/>
      <c r="ID12" s="964"/>
      <c r="IE12" s="965"/>
    </row>
    <row r="13" ht="24.0" customHeight="1" outlineLevel="1">
      <c r="A13" s="946"/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947"/>
      <c r="O13" s="947"/>
      <c r="P13" s="947"/>
      <c r="Q13" s="947"/>
      <c r="R13" s="947"/>
      <c r="S13" s="947"/>
      <c r="T13" s="947"/>
      <c r="U13" s="948"/>
      <c r="V13" s="972"/>
      <c r="W13" s="955" t="s">
        <v>3758</v>
      </c>
      <c r="X13" s="950">
        <f>X12-AG9</f>
        <v>0</v>
      </c>
      <c r="Y13" s="950"/>
      <c r="Z13" s="950"/>
      <c r="AA13" s="951"/>
      <c r="AB13" s="952"/>
      <c r="AC13" s="952"/>
      <c r="AD13" s="953"/>
      <c r="AE13" s="954"/>
      <c r="AF13" s="949"/>
      <c r="AG13" s="950"/>
      <c r="AH13" s="950"/>
      <c r="AI13" s="957"/>
      <c r="AJ13" s="957"/>
      <c r="AK13" s="958"/>
      <c r="AL13" s="935" t="s">
        <v>3759</v>
      </c>
      <c r="AM13" s="935" t="s">
        <v>3760</v>
      </c>
      <c r="AN13" s="936"/>
      <c r="AO13" s="936"/>
      <c r="AP13" s="1033" t="s">
        <v>3761</v>
      </c>
      <c r="AQ13" s="938" t="s">
        <v>2972</v>
      </c>
      <c r="AR13" s="481"/>
      <c r="AS13" s="481"/>
      <c r="AT13" s="481"/>
      <c r="AU13" s="481"/>
      <c r="AV13" s="481"/>
      <c r="AW13" s="481"/>
      <c r="AX13" s="481"/>
      <c r="AY13" s="481"/>
      <c r="AZ13" s="481"/>
      <c r="BA13" s="481"/>
      <c r="BB13" s="481"/>
      <c r="BC13" s="481"/>
      <c r="BD13" s="481"/>
      <c r="BE13" s="481"/>
      <c r="BF13" s="481"/>
      <c r="BG13" s="481"/>
      <c r="BH13" s="481"/>
      <c r="BI13" s="481"/>
      <c r="BJ13" s="481"/>
      <c r="BK13" s="481"/>
      <c r="BL13" s="481"/>
      <c r="BM13" s="481"/>
      <c r="BN13" s="481"/>
      <c r="BO13" s="481"/>
      <c r="BP13" s="481"/>
      <c r="BQ13" s="481"/>
      <c r="BR13" s="481"/>
      <c r="BS13" s="481"/>
      <c r="BT13" s="481"/>
      <c r="BU13" s="481"/>
      <c r="BV13" s="481"/>
      <c r="BW13" s="481"/>
      <c r="BX13" s="481"/>
      <c r="BY13" s="481"/>
      <c r="BZ13" s="481"/>
      <c r="CA13" s="481"/>
      <c r="CB13" s="481"/>
      <c r="CC13" s="481"/>
      <c r="CD13" s="481"/>
      <c r="CE13" s="481"/>
      <c r="CF13" s="481"/>
      <c r="CG13" s="481"/>
      <c r="CH13" s="481"/>
      <c r="CI13" s="481"/>
      <c r="CJ13" s="481"/>
      <c r="CK13" s="481"/>
      <c r="CL13" s="481"/>
      <c r="CM13" s="481"/>
      <c r="CN13" s="481"/>
      <c r="CO13" s="481"/>
      <c r="CP13" s="481"/>
      <c r="CQ13" s="481"/>
      <c r="CR13" s="481"/>
      <c r="CS13" s="481"/>
      <c r="CT13" s="481"/>
      <c r="CU13" s="481"/>
      <c r="CV13" s="481"/>
      <c r="CW13" s="481"/>
      <c r="CX13" s="481"/>
      <c r="CY13" s="481"/>
      <c r="CZ13" s="481"/>
      <c r="DA13" s="481"/>
      <c r="DB13" s="481"/>
      <c r="DC13" s="481"/>
      <c r="DD13" s="481"/>
      <c r="DE13" s="481"/>
      <c r="DF13" s="481"/>
      <c r="DG13" s="481"/>
      <c r="DH13" s="481"/>
      <c r="DI13" s="481"/>
      <c r="DJ13" s="481"/>
      <c r="DK13" s="481"/>
      <c r="DL13" s="481"/>
      <c r="DM13" s="481"/>
      <c r="DN13" s="481"/>
      <c r="DO13" s="481"/>
      <c r="DP13" s="481"/>
      <c r="DQ13" s="481"/>
      <c r="DR13" s="481"/>
      <c r="DS13" s="481"/>
      <c r="DT13" s="481"/>
      <c r="DU13" s="481"/>
      <c r="DV13" s="481"/>
      <c r="DW13" s="481"/>
      <c r="DX13" s="481"/>
      <c r="DY13" s="481"/>
      <c r="DZ13" s="481"/>
      <c r="EA13" s="481"/>
      <c r="EB13" s="481"/>
      <c r="EC13" s="481"/>
      <c r="ED13" s="481"/>
      <c r="EE13" s="481"/>
      <c r="EF13" s="481"/>
      <c r="EG13" s="481"/>
      <c r="EH13" s="481"/>
      <c r="EI13" s="481"/>
      <c r="EJ13" s="481"/>
      <c r="EK13" s="481"/>
      <c r="EL13" s="481"/>
      <c r="EM13" s="481"/>
      <c r="EN13" s="481"/>
      <c r="EO13" s="481"/>
      <c r="EP13" s="481"/>
      <c r="EQ13" s="481"/>
      <c r="ER13" s="481"/>
      <c r="ES13" s="481"/>
      <c r="ET13" s="481"/>
      <c r="EU13" s="481"/>
      <c r="EV13" s="481"/>
      <c r="EW13" s="481"/>
      <c r="EX13" s="481"/>
      <c r="EY13" s="481"/>
      <c r="EZ13" s="481"/>
      <c r="FA13" s="481"/>
      <c r="FB13" s="481"/>
      <c r="FC13" s="481"/>
      <c r="FD13" s="481"/>
      <c r="FE13" s="481"/>
      <c r="FF13" s="481"/>
      <c r="FG13" s="481"/>
      <c r="FH13" s="481"/>
      <c r="FI13" s="481"/>
      <c r="FJ13" s="481"/>
      <c r="FK13" s="481"/>
      <c r="FL13" s="481"/>
      <c r="FM13" s="481"/>
      <c r="FN13" s="481"/>
      <c r="FO13" s="481"/>
      <c r="FP13" s="481"/>
      <c r="FQ13" s="481"/>
      <c r="FR13" s="481"/>
      <c r="FS13" s="481"/>
      <c r="FT13" s="481"/>
      <c r="FU13" s="481"/>
      <c r="FV13" s="481"/>
      <c r="FW13" s="481"/>
      <c r="FX13" s="481"/>
      <c r="FY13" s="481"/>
      <c r="FZ13" s="481"/>
      <c r="GA13" s="481"/>
      <c r="GB13" s="481"/>
      <c r="GC13" s="481"/>
      <c r="GD13" s="481"/>
      <c r="GE13" s="481"/>
      <c r="GF13" s="481"/>
      <c r="GG13" s="481"/>
      <c r="GH13" s="481"/>
      <c r="GI13" s="481"/>
      <c r="GJ13" s="481"/>
      <c r="GK13" s="481"/>
      <c r="GL13" s="481"/>
      <c r="GM13" s="481"/>
      <c r="GN13" s="481"/>
      <c r="GO13" s="481"/>
      <c r="GP13" s="481"/>
      <c r="GQ13" s="481"/>
      <c r="GR13" s="481"/>
      <c r="GS13" s="481"/>
      <c r="GT13" s="481"/>
      <c r="GU13" s="481"/>
      <c r="GV13" s="481"/>
      <c r="GW13" s="481"/>
      <c r="GX13" s="481"/>
      <c r="GY13" s="481"/>
      <c r="GZ13" s="481"/>
      <c r="HA13" s="481"/>
      <c r="HB13" s="481"/>
      <c r="HC13" s="481"/>
      <c r="HD13" s="481"/>
      <c r="HE13" s="481"/>
      <c r="HF13" s="481"/>
      <c r="HG13" s="481"/>
      <c r="HH13" s="1235"/>
      <c r="HI13" s="1236"/>
      <c r="HJ13" s="1236"/>
      <c r="HK13" s="1236"/>
      <c r="HL13" s="1236"/>
      <c r="HM13" s="481"/>
      <c r="HN13" s="481"/>
      <c r="HO13" s="481"/>
      <c r="HP13" s="481"/>
      <c r="HQ13" s="481"/>
      <c r="HR13" s="481"/>
      <c r="HS13" s="481"/>
      <c r="HT13" s="481"/>
      <c r="HU13" s="481"/>
      <c r="HV13" s="481"/>
      <c r="HW13" s="481"/>
      <c r="HX13" s="1028"/>
      <c r="HY13" s="964"/>
      <c r="HZ13" s="964"/>
      <c r="IA13" s="964"/>
      <c r="IB13" s="964"/>
      <c r="IC13" s="964"/>
      <c r="ID13" s="964"/>
      <c r="IE13" s="965"/>
    </row>
    <row r="14" ht="24.0" customHeight="1" outlineLevel="1">
      <c r="A14" s="1003"/>
      <c r="B14" s="1004"/>
      <c r="C14" s="1004"/>
      <c r="D14" s="1004"/>
      <c r="E14" s="1004"/>
      <c r="F14" s="1004"/>
      <c r="G14" s="1004"/>
      <c r="H14" s="1004"/>
      <c r="I14" s="1004"/>
      <c r="J14" s="1004"/>
      <c r="K14" s="1004"/>
      <c r="L14" s="1004"/>
      <c r="M14" s="1004"/>
      <c r="N14" s="1004"/>
      <c r="O14" s="1004"/>
      <c r="P14" s="1004"/>
      <c r="Q14" s="1004"/>
      <c r="R14" s="1004"/>
      <c r="S14" s="1004"/>
      <c r="T14" s="1004"/>
      <c r="U14" s="1005"/>
      <c r="V14" s="1005" t="s">
        <v>3762</v>
      </c>
      <c r="W14" s="1006" t="s">
        <v>3763</v>
      </c>
      <c r="X14" s="1096"/>
      <c r="Y14" s="1012"/>
      <c r="Z14" s="1012"/>
      <c r="AA14" s="1150"/>
      <c r="AB14" s="1151"/>
      <c r="AC14" s="1151"/>
      <c r="AD14" s="1152"/>
      <c r="AE14" s="1229"/>
      <c r="AF14" s="1006"/>
      <c r="AG14" s="1012"/>
      <c r="AH14" s="1012"/>
      <c r="AI14" s="1013"/>
      <c r="AJ14" s="1013"/>
      <c r="AK14" s="1014"/>
      <c r="AL14" s="959" t="s">
        <v>3764</v>
      </c>
      <c r="AM14" s="959" t="s">
        <v>3765</v>
      </c>
      <c r="AN14" s="712"/>
      <c r="AO14" s="712"/>
      <c r="AP14" s="712"/>
      <c r="AQ14" s="712"/>
      <c r="AR14" s="481"/>
      <c r="AS14" s="481"/>
      <c r="AT14" s="481"/>
      <c r="AU14" s="481"/>
      <c r="AV14" s="481"/>
      <c r="AW14" s="481"/>
      <c r="AX14" s="481"/>
      <c r="AY14" s="481"/>
      <c r="AZ14" s="481"/>
      <c r="BA14" s="481"/>
      <c r="BB14" s="481"/>
      <c r="BC14" s="481"/>
      <c r="BD14" s="481"/>
      <c r="BE14" s="481"/>
      <c r="BF14" s="481"/>
      <c r="BG14" s="481"/>
      <c r="BH14" s="481"/>
      <c r="BI14" s="481"/>
      <c r="BJ14" s="481"/>
      <c r="BK14" s="481"/>
      <c r="BL14" s="481"/>
      <c r="BM14" s="481"/>
      <c r="BN14" s="481"/>
      <c r="BO14" s="481"/>
      <c r="BP14" s="481"/>
      <c r="BQ14" s="481"/>
      <c r="BR14" s="481"/>
      <c r="BS14" s="481"/>
      <c r="BT14" s="481"/>
      <c r="BU14" s="481"/>
      <c r="BV14" s="481"/>
      <c r="BW14" s="481"/>
      <c r="BX14" s="481"/>
      <c r="BY14" s="481"/>
      <c r="BZ14" s="481"/>
      <c r="CA14" s="481"/>
      <c r="CB14" s="481"/>
      <c r="CC14" s="481"/>
      <c r="CD14" s="481"/>
      <c r="CE14" s="481"/>
      <c r="CF14" s="481"/>
      <c r="CG14" s="481"/>
      <c r="CH14" s="481"/>
      <c r="CI14" s="481"/>
      <c r="CJ14" s="481"/>
      <c r="CK14" s="481"/>
      <c r="CL14" s="481"/>
      <c r="CM14" s="481"/>
      <c r="CN14" s="481"/>
      <c r="CO14" s="481"/>
      <c r="CP14" s="481"/>
      <c r="CQ14" s="481"/>
      <c r="CR14" s="481"/>
      <c r="CS14" s="481"/>
      <c r="CT14" s="481"/>
      <c r="CU14" s="481"/>
      <c r="CV14" s="481"/>
      <c r="CW14" s="481"/>
      <c r="CX14" s="481"/>
      <c r="CY14" s="481"/>
      <c r="CZ14" s="481"/>
      <c r="DA14" s="481"/>
      <c r="DB14" s="481"/>
      <c r="DC14" s="481"/>
      <c r="DD14" s="481"/>
      <c r="DE14" s="481"/>
      <c r="DF14" s="481"/>
      <c r="DG14" s="481"/>
      <c r="DH14" s="481"/>
      <c r="DI14" s="481"/>
      <c r="DJ14" s="481"/>
      <c r="DK14" s="481"/>
      <c r="DL14" s="481"/>
      <c r="DM14" s="481"/>
      <c r="DN14" s="481"/>
      <c r="DO14" s="481"/>
      <c r="DP14" s="481"/>
      <c r="DQ14" s="481"/>
      <c r="DR14" s="481"/>
      <c r="DS14" s="481"/>
      <c r="DT14" s="481"/>
      <c r="DU14" s="481"/>
      <c r="DV14" s="481"/>
      <c r="DW14" s="481"/>
      <c r="DX14" s="481"/>
      <c r="DY14" s="481"/>
      <c r="DZ14" s="481"/>
      <c r="EA14" s="481"/>
      <c r="EB14" s="481"/>
      <c r="EC14" s="481"/>
      <c r="ED14" s="481"/>
      <c r="EE14" s="481"/>
      <c r="EF14" s="481"/>
      <c r="EG14" s="481"/>
      <c r="EH14" s="481"/>
      <c r="EI14" s="481"/>
      <c r="EJ14" s="481"/>
      <c r="EK14" s="481"/>
      <c r="EL14" s="481"/>
      <c r="EM14" s="481"/>
      <c r="EN14" s="481"/>
      <c r="EO14" s="481"/>
      <c r="EP14" s="481"/>
      <c r="EQ14" s="481"/>
      <c r="ER14" s="481"/>
      <c r="ES14" s="481"/>
      <c r="ET14" s="481"/>
      <c r="EU14" s="481"/>
      <c r="EV14" s="481"/>
      <c r="EW14" s="481"/>
      <c r="EX14" s="481"/>
      <c r="EY14" s="481"/>
      <c r="EZ14" s="481"/>
      <c r="FA14" s="481"/>
      <c r="FB14" s="481"/>
      <c r="FC14" s="481"/>
      <c r="FD14" s="481"/>
      <c r="FE14" s="481"/>
      <c r="FF14" s="481"/>
      <c r="FG14" s="481"/>
      <c r="FH14" s="481"/>
      <c r="FI14" s="481"/>
      <c r="FJ14" s="481"/>
      <c r="FK14" s="481"/>
      <c r="FL14" s="481"/>
      <c r="FM14" s="481"/>
      <c r="FN14" s="481"/>
      <c r="FO14" s="481"/>
      <c r="FP14" s="481"/>
      <c r="FQ14" s="481"/>
      <c r="FR14" s="481"/>
      <c r="FS14" s="481"/>
      <c r="FT14" s="481"/>
      <c r="FU14" s="481"/>
      <c r="FV14" s="481"/>
      <c r="FW14" s="481"/>
      <c r="FX14" s="481"/>
      <c r="FY14" s="481"/>
      <c r="FZ14" s="481"/>
      <c r="GA14" s="481"/>
      <c r="GB14" s="481"/>
      <c r="GC14" s="481"/>
      <c r="GD14" s="481"/>
      <c r="GE14" s="481"/>
      <c r="GF14" s="481"/>
      <c r="GG14" s="481"/>
      <c r="GH14" s="481"/>
      <c r="GI14" s="481"/>
      <c r="GJ14" s="481"/>
      <c r="GK14" s="481"/>
      <c r="GL14" s="481"/>
      <c r="GM14" s="481"/>
      <c r="GN14" s="481"/>
      <c r="GO14" s="481"/>
      <c r="GP14" s="481"/>
      <c r="GQ14" s="481"/>
      <c r="GR14" s="481"/>
      <c r="GS14" s="481"/>
      <c r="GT14" s="481"/>
      <c r="GU14" s="481"/>
      <c r="GV14" s="481"/>
      <c r="GW14" s="481"/>
      <c r="GX14" s="481"/>
      <c r="GY14" s="481"/>
      <c r="GZ14" s="481"/>
      <c r="HA14" s="481"/>
      <c r="HB14" s="481"/>
      <c r="HC14" s="481"/>
      <c r="HD14" s="481"/>
      <c r="HE14" s="481"/>
      <c r="HF14" s="481"/>
      <c r="HG14" s="481"/>
      <c r="HH14" s="481"/>
      <c r="HI14" s="481"/>
      <c r="HJ14" s="481"/>
      <c r="HK14" s="481"/>
      <c r="HL14" s="481"/>
      <c r="HM14" s="481"/>
      <c r="HN14" s="481"/>
      <c r="HO14" s="481"/>
      <c r="HP14" s="481"/>
      <c r="HQ14" s="481"/>
      <c r="HR14" s="481"/>
      <c r="HS14" s="481"/>
      <c r="HT14" s="481"/>
      <c r="HU14" s="481"/>
      <c r="HV14" s="481"/>
      <c r="HW14" s="481"/>
      <c r="HX14" s="1043"/>
      <c r="HY14" s="1016"/>
      <c r="HZ14" s="1016"/>
      <c r="IA14" s="1016"/>
      <c r="IB14" s="1016"/>
      <c r="IC14" s="1016"/>
      <c r="ID14" s="1016"/>
      <c r="IE14" s="1017"/>
    </row>
    <row r="15" ht="24.0" customHeight="1">
      <c r="A15" s="916">
        <f>A33+1</f>
        <v>20</v>
      </c>
      <c r="B15" s="918" t="s">
        <v>37</v>
      </c>
      <c r="C15" s="1109" t="s">
        <v>3766</v>
      </c>
      <c r="D15" s="494" t="str">
        <f t="array" ref="D15">INDEX('코드분류표(보조)'!$G$5:$G$72,MATCH(E15,'코드분류표(보조)'!$F$5:$F$72,0))</f>
        <v>CB-211</v>
      </c>
      <c r="E15" s="494" t="s">
        <v>3767</v>
      </c>
      <c r="F15" s="494" t="s">
        <v>3768</v>
      </c>
      <c r="G15" s="494" t="s">
        <v>3769</v>
      </c>
      <c r="H15" s="918" t="s">
        <v>3770</v>
      </c>
      <c r="I15" s="920">
        <v>2294.26</v>
      </c>
      <c r="J15" s="921">
        <v>694.0</v>
      </c>
      <c r="K15" s="922"/>
      <c r="L15" s="922"/>
      <c r="M15" s="922" t="str">
        <f>$M$15</f>
        <v>#REF!</v>
      </c>
      <c r="N15" s="922" t="str">
        <f>#REF!</f>
        <v>#REF!</v>
      </c>
      <c r="O15" s="922" t="str">
        <f>$O$15</f>
        <v>#REF!</v>
      </c>
      <c r="P15" s="922" t="str">
        <f>$Q$15</f>
        <v/>
      </c>
      <c r="Q15" s="922"/>
      <c r="R15" s="493">
        <v>0.0</v>
      </c>
      <c r="S15" s="493">
        <v>0.0</v>
      </c>
      <c r="T15" s="493">
        <v>0.0</v>
      </c>
      <c r="U15" s="924"/>
      <c r="V15" s="1061" t="s">
        <v>3771</v>
      </c>
      <c r="W15" s="1237" t="s">
        <v>3772</v>
      </c>
      <c r="X15" s="926">
        <v>1.2E7</v>
      </c>
      <c r="Y15" s="926"/>
      <c r="Z15" s="926"/>
      <c r="AA15" s="927"/>
      <c r="AB15" s="928"/>
      <c r="AC15" s="928"/>
      <c r="AD15" s="929"/>
      <c r="AE15" s="930"/>
      <c r="AF15" s="931" t="s">
        <v>3773</v>
      </c>
      <c r="AG15" s="932">
        <f>SUM(AG17:AG32)</f>
        <v>0</v>
      </c>
      <c r="AH15" s="932"/>
      <c r="AI15" s="933"/>
      <c r="AJ15" s="933"/>
      <c r="AK15" s="934"/>
      <c r="AL15" s="1062" t="s">
        <v>3774</v>
      </c>
      <c r="AM15" s="1062" t="s">
        <v>3775</v>
      </c>
      <c r="AN15" s="936"/>
      <c r="AO15" s="936"/>
      <c r="AP15" s="1031"/>
      <c r="AQ15" s="985"/>
      <c r="AR15" s="481"/>
      <c r="AS15" s="481"/>
      <c r="AT15" s="481"/>
      <c r="AU15" s="481"/>
      <c r="AV15" s="481"/>
      <c r="AW15" s="481"/>
      <c r="AX15" s="481"/>
      <c r="AY15" s="481"/>
      <c r="AZ15" s="481"/>
      <c r="BA15" s="481"/>
      <c r="BB15" s="481"/>
      <c r="BC15" s="481"/>
      <c r="BD15" s="481"/>
      <c r="BE15" s="481"/>
      <c r="BF15" s="481"/>
      <c r="BG15" s="481"/>
      <c r="BH15" s="481"/>
      <c r="BI15" s="481"/>
      <c r="BJ15" s="481"/>
      <c r="BK15" s="481"/>
      <c r="BL15" s="481"/>
      <c r="BM15" s="481"/>
      <c r="BN15" s="481"/>
      <c r="BO15" s="481"/>
      <c r="BP15" s="481"/>
      <c r="BQ15" s="481"/>
      <c r="BR15" s="481"/>
      <c r="BS15" s="481"/>
      <c r="BT15" s="481"/>
      <c r="BU15" s="481"/>
      <c r="BV15" s="481"/>
      <c r="BW15" s="481"/>
      <c r="BX15" s="481"/>
      <c r="BY15" s="481"/>
      <c r="BZ15" s="481"/>
      <c r="CA15" s="481"/>
      <c r="CB15" s="481"/>
      <c r="CC15" s="481"/>
      <c r="CD15" s="481"/>
      <c r="CE15" s="481"/>
      <c r="CF15" s="481"/>
      <c r="CG15" s="481"/>
      <c r="CH15" s="481"/>
      <c r="CI15" s="481"/>
      <c r="CJ15" s="481"/>
      <c r="CK15" s="481"/>
      <c r="CL15" s="481"/>
      <c r="CM15" s="481"/>
      <c r="CN15" s="481"/>
      <c r="CO15" s="481"/>
      <c r="CP15" s="481"/>
      <c r="CQ15" s="481"/>
      <c r="CR15" s="481"/>
      <c r="CS15" s="481"/>
      <c r="CT15" s="481"/>
      <c r="CU15" s="481"/>
      <c r="CV15" s="481"/>
      <c r="CW15" s="481"/>
      <c r="CX15" s="481"/>
      <c r="CY15" s="481"/>
      <c r="CZ15" s="481"/>
      <c r="DA15" s="481"/>
      <c r="DB15" s="481"/>
      <c r="DC15" s="481"/>
      <c r="DD15" s="481"/>
      <c r="DE15" s="481"/>
      <c r="DF15" s="481"/>
      <c r="DG15" s="481"/>
      <c r="DH15" s="481"/>
      <c r="DI15" s="481"/>
      <c r="DJ15" s="481"/>
      <c r="DK15" s="481"/>
      <c r="DL15" s="481"/>
      <c r="DM15" s="481"/>
      <c r="DN15" s="481"/>
      <c r="DO15" s="481"/>
      <c r="DP15" s="481"/>
      <c r="DQ15" s="481"/>
      <c r="DR15" s="481"/>
      <c r="DS15" s="481"/>
      <c r="DT15" s="481"/>
      <c r="DU15" s="481"/>
      <c r="DV15" s="481"/>
      <c r="DW15" s="481"/>
      <c r="DX15" s="481"/>
      <c r="DY15" s="481"/>
      <c r="DZ15" s="481"/>
      <c r="EA15" s="481"/>
      <c r="EB15" s="481"/>
      <c r="EC15" s="481"/>
      <c r="ED15" s="481"/>
      <c r="EE15" s="481"/>
      <c r="EF15" s="481"/>
      <c r="EG15" s="481"/>
      <c r="EH15" s="481"/>
      <c r="EI15" s="481"/>
      <c r="EJ15" s="481"/>
      <c r="EK15" s="481"/>
      <c r="EL15" s="481"/>
      <c r="EM15" s="481"/>
      <c r="EN15" s="481"/>
      <c r="EO15" s="481"/>
      <c r="EP15" s="481"/>
      <c r="EQ15" s="481"/>
      <c r="ER15" s="481"/>
      <c r="ES15" s="481"/>
      <c r="ET15" s="481"/>
      <c r="EU15" s="481"/>
      <c r="EV15" s="481"/>
      <c r="EW15" s="481"/>
      <c r="EX15" s="481"/>
      <c r="EY15" s="481"/>
      <c r="EZ15" s="481"/>
      <c r="FA15" s="481"/>
      <c r="FB15" s="481"/>
      <c r="FC15" s="481"/>
      <c r="FD15" s="481"/>
      <c r="FE15" s="481"/>
      <c r="FF15" s="481"/>
      <c r="FG15" s="481"/>
      <c r="FH15" s="481"/>
      <c r="FI15" s="481"/>
      <c r="FJ15" s="481"/>
      <c r="FK15" s="481"/>
      <c r="FL15" s="481"/>
      <c r="FM15" s="481"/>
      <c r="FN15" s="481"/>
      <c r="FO15" s="481"/>
      <c r="FP15" s="481"/>
      <c r="FQ15" s="481"/>
      <c r="FR15" s="481"/>
      <c r="FS15" s="481"/>
      <c r="FT15" s="481"/>
      <c r="FU15" s="481"/>
      <c r="FV15" s="481"/>
      <c r="FW15" s="481"/>
      <c r="FX15" s="481"/>
      <c r="FY15" s="481"/>
      <c r="FZ15" s="481"/>
      <c r="GA15" s="481"/>
      <c r="GB15" s="481"/>
      <c r="GC15" s="481"/>
      <c r="GD15" s="481"/>
      <c r="GE15" s="481"/>
      <c r="GF15" s="481"/>
      <c r="GG15" s="481"/>
      <c r="GH15" s="481"/>
      <c r="GI15" s="481"/>
      <c r="GJ15" s="481"/>
      <c r="GK15" s="481"/>
      <c r="GL15" s="481"/>
      <c r="GM15" s="481"/>
      <c r="GN15" s="481"/>
      <c r="GO15" s="481"/>
      <c r="GP15" s="481"/>
      <c r="GQ15" s="481"/>
      <c r="GR15" s="481"/>
      <c r="GS15" s="481"/>
      <c r="GT15" s="961"/>
      <c r="GU15" s="961"/>
      <c r="GV15" s="961"/>
      <c r="GW15" s="961"/>
      <c r="GX15" s="961"/>
      <c r="GY15" s="961"/>
      <c r="GZ15" s="961"/>
      <c r="HA15" s="961"/>
      <c r="HB15" s="961"/>
      <c r="HC15" s="961"/>
      <c r="HD15" s="961"/>
      <c r="HE15" s="961"/>
      <c r="HF15" s="961"/>
      <c r="HG15" s="961"/>
      <c r="HH15" s="961"/>
      <c r="HI15" s="961"/>
      <c r="HJ15" s="961"/>
      <c r="HK15" s="961"/>
      <c r="HL15" s="961"/>
      <c r="HM15" s="961"/>
      <c r="HN15" s="961"/>
      <c r="HO15" s="961"/>
      <c r="HP15" s="961"/>
      <c r="HQ15" s="961"/>
      <c r="HR15" s="961"/>
      <c r="HS15" s="961"/>
      <c r="HT15" s="961"/>
      <c r="HU15" s="961"/>
      <c r="HV15" s="961"/>
      <c r="HW15" s="961"/>
      <c r="HX15" s="1238"/>
      <c r="HY15" s="944"/>
      <c r="HZ15" s="944"/>
      <c r="IA15" s="944"/>
      <c r="IB15" s="944"/>
      <c r="IC15" s="944"/>
      <c r="ID15" s="944"/>
      <c r="IE15" s="945"/>
    </row>
    <row r="16" ht="24.0" customHeight="1" outlineLevel="1">
      <c r="A16" s="946"/>
      <c r="B16" s="947"/>
      <c r="C16" s="947"/>
      <c r="D16" s="947"/>
      <c r="E16" s="947"/>
      <c r="F16" s="947"/>
      <c r="G16" s="947"/>
      <c r="H16" s="947"/>
      <c r="I16" s="947"/>
      <c r="J16" s="947"/>
      <c r="K16" s="947"/>
      <c r="L16" s="947"/>
      <c r="M16" s="947"/>
      <c r="N16" s="947"/>
      <c r="O16" s="947"/>
      <c r="P16" s="947"/>
      <c r="Q16" s="947"/>
      <c r="R16" s="947"/>
      <c r="S16" s="947"/>
      <c r="T16" s="947"/>
      <c r="U16" s="948"/>
      <c r="V16" s="989"/>
      <c r="W16" s="949" t="s">
        <v>3776</v>
      </c>
      <c r="X16" s="950">
        <v>6000000.0</v>
      </c>
      <c r="Y16" s="950"/>
      <c r="Z16" s="950"/>
      <c r="AA16" s="951"/>
      <c r="AB16" s="952"/>
      <c r="AC16" s="952"/>
      <c r="AD16" s="953"/>
      <c r="AE16" s="954"/>
      <c r="AF16" s="955"/>
      <c r="AG16" s="956"/>
      <c r="AH16" s="956"/>
      <c r="AI16" s="957"/>
      <c r="AJ16" s="957"/>
      <c r="AK16" s="958"/>
      <c r="AL16" s="1070" t="s">
        <v>3777</v>
      </c>
      <c r="AM16" s="1070" t="s">
        <v>3778</v>
      </c>
      <c r="AN16" s="712"/>
      <c r="AO16" s="712"/>
      <c r="AP16" s="712"/>
      <c r="AQ16" s="712"/>
      <c r="AR16" s="481"/>
      <c r="AS16" s="481"/>
      <c r="AT16" s="481"/>
      <c r="AU16" s="481"/>
      <c r="AV16" s="481"/>
      <c r="AW16" s="481"/>
      <c r="AX16" s="481"/>
      <c r="AY16" s="481"/>
      <c r="AZ16" s="481"/>
      <c r="BA16" s="481"/>
      <c r="BB16" s="481"/>
      <c r="BC16" s="481"/>
      <c r="BD16" s="481"/>
      <c r="BE16" s="481"/>
      <c r="BF16" s="481"/>
      <c r="BG16" s="481"/>
      <c r="BH16" s="481"/>
      <c r="BI16" s="481"/>
      <c r="BJ16" s="481"/>
      <c r="BK16" s="481"/>
      <c r="BL16" s="481"/>
      <c r="BM16" s="481"/>
      <c r="BN16" s="481"/>
      <c r="BO16" s="481"/>
      <c r="BP16" s="481"/>
      <c r="BQ16" s="481"/>
      <c r="BR16" s="481"/>
      <c r="BS16" s="481"/>
      <c r="BT16" s="481"/>
      <c r="BU16" s="481"/>
      <c r="BV16" s="481"/>
      <c r="BW16" s="481"/>
      <c r="BX16" s="481"/>
      <c r="BY16" s="481"/>
      <c r="BZ16" s="481"/>
      <c r="CA16" s="481"/>
      <c r="CB16" s="481"/>
      <c r="CC16" s="481"/>
      <c r="CD16" s="481"/>
      <c r="CE16" s="481"/>
      <c r="CF16" s="481"/>
      <c r="CG16" s="481"/>
      <c r="CH16" s="481"/>
      <c r="CI16" s="481"/>
      <c r="CJ16" s="481"/>
      <c r="CK16" s="481"/>
      <c r="CL16" s="481"/>
      <c r="CM16" s="481"/>
      <c r="CN16" s="481"/>
      <c r="CO16" s="481"/>
      <c r="CP16" s="481"/>
      <c r="CQ16" s="481"/>
      <c r="CR16" s="481"/>
      <c r="CS16" s="481"/>
      <c r="CT16" s="481"/>
      <c r="CU16" s="481"/>
      <c r="CV16" s="481"/>
      <c r="CW16" s="481"/>
      <c r="CX16" s="481"/>
      <c r="CY16" s="481"/>
      <c r="CZ16" s="481"/>
      <c r="DA16" s="481"/>
      <c r="DB16" s="481"/>
      <c r="DC16" s="481"/>
      <c r="DD16" s="481"/>
      <c r="DE16" s="481"/>
      <c r="DF16" s="481"/>
      <c r="DG16" s="481"/>
      <c r="DH16" s="481"/>
      <c r="DI16" s="481"/>
      <c r="DJ16" s="481"/>
      <c r="DK16" s="481"/>
      <c r="DL16" s="481"/>
      <c r="DM16" s="481"/>
      <c r="DN16" s="481"/>
      <c r="DO16" s="481"/>
      <c r="DP16" s="481"/>
      <c r="DQ16" s="481"/>
      <c r="DR16" s="481"/>
      <c r="DS16" s="481"/>
      <c r="DT16" s="481"/>
      <c r="DU16" s="481"/>
      <c r="DV16" s="481"/>
      <c r="DW16" s="481"/>
      <c r="DX16" s="481"/>
      <c r="DY16" s="481"/>
      <c r="DZ16" s="481"/>
      <c r="EA16" s="481"/>
      <c r="EB16" s="481"/>
      <c r="EC16" s="481"/>
      <c r="ED16" s="481"/>
      <c r="EE16" s="481"/>
      <c r="EF16" s="481"/>
      <c r="EG16" s="481"/>
      <c r="EH16" s="481"/>
      <c r="EI16" s="481"/>
      <c r="EJ16" s="481"/>
      <c r="EK16" s="481"/>
      <c r="EL16" s="481"/>
      <c r="EM16" s="481"/>
      <c r="EN16" s="481"/>
      <c r="EO16" s="481"/>
      <c r="EP16" s="481"/>
      <c r="EQ16" s="481"/>
      <c r="ER16" s="481"/>
      <c r="ES16" s="481"/>
      <c r="ET16" s="481"/>
      <c r="EU16" s="481"/>
      <c r="EV16" s="481"/>
      <c r="EW16" s="481"/>
      <c r="EX16" s="481"/>
      <c r="EY16" s="481"/>
      <c r="EZ16" s="481"/>
      <c r="FA16" s="481"/>
      <c r="FB16" s="481"/>
      <c r="FC16" s="481"/>
      <c r="FD16" s="481"/>
      <c r="FE16" s="481"/>
      <c r="FF16" s="481"/>
      <c r="FG16" s="481"/>
      <c r="FH16" s="481"/>
      <c r="FI16" s="481"/>
      <c r="FJ16" s="481"/>
      <c r="FK16" s="481"/>
      <c r="FL16" s="481"/>
      <c r="FM16" s="481"/>
      <c r="FN16" s="481"/>
      <c r="FO16" s="481"/>
      <c r="FP16" s="481"/>
      <c r="FQ16" s="481"/>
      <c r="FR16" s="481"/>
      <c r="FS16" s="481"/>
      <c r="FT16" s="481"/>
      <c r="FU16" s="481"/>
      <c r="FV16" s="481"/>
      <c r="FW16" s="481"/>
      <c r="FX16" s="481"/>
      <c r="FY16" s="481"/>
      <c r="FZ16" s="481"/>
      <c r="GA16" s="481"/>
      <c r="GB16" s="481"/>
      <c r="GC16" s="481"/>
      <c r="GD16" s="481"/>
      <c r="GE16" s="481"/>
      <c r="GF16" s="481"/>
      <c r="GG16" s="481"/>
      <c r="GH16" s="481"/>
      <c r="GI16" s="481"/>
      <c r="GJ16" s="481"/>
      <c r="GK16" s="481"/>
      <c r="GL16" s="481"/>
      <c r="GM16" s="481"/>
      <c r="GN16" s="481"/>
      <c r="GO16" s="481"/>
      <c r="GP16" s="481"/>
      <c r="GQ16" s="481"/>
      <c r="GR16" s="481"/>
      <c r="GS16" s="481"/>
      <c r="GT16" s="961"/>
      <c r="GU16" s="961"/>
      <c r="GV16" s="961"/>
      <c r="GW16" s="961"/>
      <c r="GX16" s="961"/>
      <c r="GY16" s="961"/>
      <c r="GZ16" s="961"/>
      <c r="HA16" s="961"/>
      <c r="HB16" s="961"/>
      <c r="HC16" s="961"/>
      <c r="HD16" s="961"/>
      <c r="HE16" s="961"/>
      <c r="HF16" s="961"/>
      <c r="HG16" s="961"/>
      <c r="HH16" s="961"/>
      <c r="HI16" s="961"/>
      <c r="HJ16" s="961"/>
      <c r="HK16" s="961"/>
      <c r="HL16" s="961"/>
      <c r="HM16" s="961"/>
      <c r="HN16" s="961"/>
      <c r="HO16" s="961"/>
      <c r="HP16" s="961"/>
      <c r="HQ16" s="961"/>
      <c r="HR16" s="961"/>
      <c r="HS16" s="961"/>
      <c r="HT16" s="961"/>
      <c r="HU16" s="961"/>
      <c r="HV16" s="961"/>
      <c r="HW16" s="961"/>
      <c r="HX16" s="963"/>
      <c r="HY16" s="964"/>
      <c r="HZ16" s="964"/>
      <c r="IA16" s="964"/>
      <c r="IB16" s="964"/>
      <c r="IC16" s="964"/>
      <c r="ID16" s="964"/>
      <c r="IE16" s="965"/>
    </row>
    <row r="17" ht="24.0" customHeight="1" outlineLevel="1">
      <c r="A17" s="946"/>
      <c r="B17" s="947"/>
      <c r="C17" s="947"/>
      <c r="D17" s="947"/>
      <c r="E17" s="947"/>
      <c r="F17" s="947"/>
      <c r="G17" s="947"/>
      <c r="H17" s="947"/>
      <c r="I17" s="947"/>
      <c r="J17" s="947"/>
      <c r="K17" s="947"/>
      <c r="L17" s="947"/>
      <c r="M17" s="947"/>
      <c r="N17" s="947"/>
      <c r="O17" s="947"/>
      <c r="P17" s="947"/>
      <c r="Q17" s="947"/>
      <c r="R17" s="947"/>
      <c r="S17" s="947"/>
      <c r="T17" s="947"/>
      <c r="U17" s="948"/>
      <c r="V17" s="989"/>
      <c r="W17" s="949" t="s">
        <v>3779</v>
      </c>
      <c r="X17" s="950">
        <v>9000000.0</v>
      </c>
      <c r="Y17" s="950"/>
      <c r="Z17" s="950"/>
      <c r="AA17" s="951"/>
      <c r="AB17" s="952"/>
      <c r="AC17" s="952"/>
      <c r="AD17" s="953"/>
      <c r="AE17" s="954"/>
      <c r="AF17" s="981"/>
      <c r="AG17" s="981"/>
      <c r="AH17" s="981"/>
      <c r="AI17" s="957"/>
      <c r="AJ17" s="957"/>
      <c r="AK17" s="958"/>
      <c r="AL17" s="935" t="s">
        <v>3780</v>
      </c>
      <c r="AM17" s="935" t="s">
        <v>3781</v>
      </c>
      <c r="AN17" s="1063"/>
      <c r="AO17" s="1063"/>
      <c r="AP17" s="1064"/>
      <c r="AQ17" s="985"/>
      <c r="AR17" s="481"/>
      <c r="AS17" s="481"/>
      <c r="AT17" s="481"/>
      <c r="AU17" s="481"/>
      <c r="AV17" s="481"/>
      <c r="AW17" s="481"/>
      <c r="AX17" s="481"/>
      <c r="AY17" s="481"/>
      <c r="AZ17" s="481"/>
      <c r="BA17" s="481"/>
      <c r="BB17" s="481"/>
      <c r="BC17" s="481"/>
      <c r="BD17" s="481"/>
      <c r="BE17" s="481"/>
      <c r="BF17" s="481"/>
      <c r="BG17" s="481"/>
      <c r="BH17" s="481"/>
      <c r="BI17" s="481"/>
      <c r="BJ17" s="481"/>
      <c r="BK17" s="481"/>
      <c r="BL17" s="481"/>
      <c r="BM17" s="481"/>
      <c r="BN17" s="481"/>
      <c r="BO17" s="481"/>
      <c r="BP17" s="481"/>
      <c r="BQ17" s="481"/>
      <c r="BR17" s="481"/>
      <c r="BS17" s="481"/>
      <c r="BT17" s="481"/>
      <c r="BU17" s="481"/>
      <c r="BV17" s="481"/>
      <c r="BW17" s="481"/>
      <c r="BX17" s="481"/>
      <c r="BY17" s="481"/>
      <c r="BZ17" s="481"/>
      <c r="CA17" s="481"/>
      <c r="CB17" s="481"/>
      <c r="CC17" s="481"/>
      <c r="CD17" s="481"/>
      <c r="CE17" s="481"/>
      <c r="CF17" s="481"/>
      <c r="CG17" s="481"/>
      <c r="CH17" s="481"/>
      <c r="CI17" s="481"/>
      <c r="CJ17" s="481"/>
      <c r="CK17" s="481"/>
      <c r="CL17" s="481"/>
      <c r="CM17" s="481"/>
      <c r="CN17" s="481"/>
      <c r="CO17" s="481"/>
      <c r="CP17" s="481"/>
      <c r="CQ17" s="481"/>
      <c r="CR17" s="481"/>
      <c r="CS17" s="481"/>
      <c r="CT17" s="481"/>
      <c r="CU17" s="481"/>
      <c r="CV17" s="481"/>
      <c r="CW17" s="481"/>
      <c r="CX17" s="481"/>
      <c r="CY17" s="481"/>
      <c r="CZ17" s="481"/>
      <c r="DA17" s="481"/>
      <c r="DB17" s="481"/>
      <c r="DC17" s="481"/>
      <c r="DD17" s="481"/>
      <c r="DE17" s="481"/>
      <c r="DF17" s="481"/>
      <c r="DG17" s="481"/>
      <c r="DH17" s="481"/>
      <c r="DI17" s="481"/>
      <c r="DJ17" s="481"/>
      <c r="DK17" s="481"/>
      <c r="DL17" s="481"/>
      <c r="DM17" s="481"/>
      <c r="DN17" s="481"/>
      <c r="DO17" s="481"/>
      <c r="DP17" s="481"/>
      <c r="DQ17" s="481"/>
      <c r="DR17" s="481"/>
      <c r="DS17" s="481"/>
      <c r="DT17" s="481"/>
      <c r="DU17" s="481"/>
      <c r="DV17" s="481"/>
      <c r="DW17" s="481"/>
      <c r="DX17" s="481"/>
      <c r="DY17" s="481"/>
      <c r="DZ17" s="481"/>
      <c r="EA17" s="481"/>
      <c r="EB17" s="481"/>
      <c r="EC17" s="481"/>
      <c r="ED17" s="481"/>
      <c r="EE17" s="481"/>
      <c r="EF17" s="481"/>
      <c r="EG17" s="481"/>
      <c r="EH17" s="481"/>
      <c r="EI17" s="481"/>
      <c r="EJ17" s="481"/>
      <c r="EK17" s="481"/>
      <c r="EL17" s="481"/>
      <c r="EM17" s="481"/>
      <c r="EN17" s="481"/>
      <c r="EO17" s="481"/>
      <c r="EP17" s="481"/>
      <c r="EQ17" s="481"/>
      <c r="ER17" s="481"/>
      <c r="ES17" s="481"/>
      <c r="ET17" s="481"/>
      <c r="EU17" s="481"/>
      <c r="EV17" s="481"/>
      <c r="EW17" s="481"/>
      <c r="EX17" s="481"/>
      <c r="EY17" s="481"/>
      <c r="EZ17" s="481"/>
      <c r="FA17" s="481"/>
      <c r="FB17" s="481"/>
      <c r="FC17" s="481"/>
      <c r="FD17" s="481"/>
      <c r="FE17" s="481"/>
      <c r="FF17" s="481"/>
      <c r="FG17" s="481"/>
      <c r="FH17" s="481"/>
      <c r="FI17" s="481"/>
      <c r="FJ17" s="481"/>
      <c r="FK17" s="481"/>
      <c r="FL17" s="481"/>
      <c r="FM17" s="481"/>
      <c r="FN17" s="481"/>
      <c r="FO17" s="481"/>
      <c r="FP17" s="481"/>
      <c r="FQ17" s="481"/>
      <c r="FR17" s="481"/>
      <c r="FS17" s="481"/>
      <c r="FT17" s="481"/>
      <c r="FU17" s="481"/>
      <c r="FV17" s="481"/>
      <c r="FW17" s="481"/>
      <c r="FX17" s="481"/>
      <c r="FY17" s="481"/>
      <c r="FZ17" s="481"/>
      <c r="GA17" s="481"/>
      <c r="GB17" s="481"/>
      <c r="GC17" s="481"/>
      <c r="GD17" s="481"/>
      <c r="GE17" s="481"/>
      <c r="GF17" s="481"/>
      <c r="GG17" s="481"/>
      <c r="GH17" s="481"/>
      <c r="GI17" s="481"/>
      <c r="GJ17" s="481"/>
      <c r="GK17" s="481"/>
      <c r="GL17" s="481"/>
      <c r="GM17" s="481"/>
      <c r="GN17" s="481"/>
      <c r="GO17" s="481"/>
      <c r="GP17" s="481"/>
      <c r="GQ17" s="481"/>
      <c r="GR17" s="481"/>
      <c r="GS17" s="481"/>
      <c r="GT17" s="961"/>
      <c r="GU17" s="961"/>
      <c r="GV17" s="961"/>
      <c r="GW17" s="961"/>
      <c r="GX17" s="961"/>
      <c r="GY17" s="961"/>
      <c r="GZ17" s="961"/>
      <c r="HA17" s="961"/>
      <c r="HB17" s="961"/>
      <c r="HC17" s="961"/>
      <c r="HD17" s="961"/>
      <c r="HE17" s="961"/>
      <c r="HF17" s="961"/>
      <c r="HG17" s="961"/>
      <c r="HH17" s="961"/>
      <c r="HI17" s="961"/>
      <c r="HJ17" s="961"/>
      <c r="HK17" s="961"/>
      <c r="HL17" s="961"/>
      <c r="HM17" s="961"/>
      <c r="HN17" s="961"/>
      <c r="HO17" s="961"/>
      <c r="HP17" s="961"/>
      <c r="HQ17" s="961"/>
      <c r="HR17" s="961"/>
      <c r="HS17" s="961"/>
      <c r="HT17" s="961"/>
      <c r="HU17" s="961"/>
      <c r="HV17" s="961"/>
      <c r="HW17" s="961"/>
      <c r="HX17" s="963"/>
      <c r="HY17" s="964"/>
      <c r="HZ17" s="964"/>
      <c r="IA17" s="964"/>
      <c r="IB17" s="964"/>
      <c r="IC17" s="964"/>
      <c r="ID17" s="964"/>
      <c r="IE17" s="965"/>
    </row>
    <row r="18" ht="24.0" customHeight="1" outlineLevel="1">
      <c r="A18" s="946"/>
      <c r="B18" s="947"/>
      <c r="C18" s="947"/>
      <c r="D18" s="947"/>
      <c r="E18" s="947"/>
      <c r="F18" s="947"/>
      <c r="G18" s="947"/>
      <c r="H18" s="947"/>
      <c r="I18" s="947"/>
      <c r="J18" s="947"/>
      <c r="K18" s="947"/>
      <c r="L18" s="947"/>
      <c r="M18" s="947"/>
      <c r="N18" s="947"/>
      <c r="O18" s="947"/>
      <c r="P18" s="947"/>
      <c r="Q18" s="947"/>
      <c r="R18" s="947"/>
      <c r="S18" s="947"/>
      <c r="T18" s="947"/>
      <c r="U18" s="948"/>
      <c r="V18" s="989"/>
      <c r="W18" s="949" t="s">
        <v>3782</v>
      </c>
      <c r="X18" s="950">
        <v>3000000.0</v>
      </c>
      <c r="Y18" s="950"/>
      <c r="Z18" s="950"/>
      <c r="AA18" s="951"/>
      <c r="AB18" s="952"/>
      <c r="AC18" s="952"/>
      <c r="AD18" s="953"/>
      <c r="AE18" s="954"/>
      <c r="AF18" s="981"/>
      <c r="AG18" s="981"/>
      <c r="AH18" s="981"/>
      <c r="AI18" s="957"/>
      <c r="AJ18" s="957"/>
      <c r="AK18" s="958"/>
      <c r="AL18" s="959" t="s">
        <v>3783</v>
      </c>
      <c r="AM18" s="959" t="s">
        <v>3784</v>
      </c>
      <c r="AN18" s="712"/>
      <c r="AO18" s="712"/>
      <c r="AP18" s="712"/>
      <c r="AQ18" s="712"/>
      <c r="AR18" s="481"/>
      <c r="AS18" s="481"/>
      <c r="AT18" s="481"/>
      <c r="AU18" s="481"/>
      <c r="AV18" s="481"/>
      <c r="AW18" s="481"/>
      <c r="AX18" s="481"/>
      <c r="AY18" s="481"/>
      <c r="AZ18" s="481"/>
      <c r="BA18" s="481"/>
      <c r="BB18" s="481"/>
      <c r="BC18" s="481"/>
      <c r="BD18" s="481"/>
      <c r="BE18" s="481"/>
      <c r="BF18" s="481"/>
      <c r="BG18" s="481"/>
      <c r="BH18" s="481"/>
      <c r="BI18" s="481"/>
      <c r="BJ18" s="481"/>
      <c r="BK18" s="481"/>
      <c r="BL18" s="481"/>
      <c r="BM18" s="481"/>
      <c r="BN18" s="481"/>
      <c r="BO18" s="481"/>
      <c r="BP18" s="481"/>
      <c r="BQ18" s="481"/>
      <c r="BR18" s="481"/>
      <c r="BS18" s="481"/>
      <c r="BT18" s="481"/>
      <c r="BU18" s="481"/>
      <c r="BV18" s="481"/>
      <c r="BW18" s="481"/>
      <c r="BX18" s="481"/>
      <c r="BY18" s="481"/>
      <c r="BZ18" s="481"/>
      <c r="CA18" s="481"/>
      <c r="CB18" s="481"/>
      <c r="CC18" s="481"/>
      <c r="CD18" s="481"/>
      <c r="CE18" s="481"/>
      <c r="CF18" s="481"/>
      <c r="CG18" s="481"/>
      <c r="CH18" s="481"/>
      <c r="CI18" s="481"/>
      <c r="CJ18" s="481"/>
      <c r="CK18" s="481"/>
      <c r="CL18" s="481"/>
      <c r="CM18" s="481"/>
      <c r="CN18" s="481"/>
      <c r="CO18" s="481"/>
      <c r="CP18" s="481"/>
      <c r="CQ18" s="481"/>
      <c r="CR18" s="481"/>
      <c r="CS18" s="481"/>
      <c r="CT18" s="481"/>
      <c r="CU18" s="481"/>
      <c r="CV18" s="481"/>
      <c r="CW18" s="481"/>
      <c r="CX18" s="481"/>
      <c r="CY18" s="481"/>
      <c r="CZ18" s="481"/>
      <c r="DA18" s="481"/>
      <c r="DB18" s="481"/>
      <c r="DC18" s="481"/>
      <c r="DD18" s="481"/>
      <c r="DE18" s="481"/>
      <c r="DF18" s="481"/>
      <c r="DG18" s="481"/>
      <c r="DH18" s="481"/>
      <c r="DI18" s="481"/>
      <c r="DJ18" s="481"/>
      <c r="DK18" s="481"/>
      <c r="DL18" s="481"/>
      <c r="DM18" s="481"/>
      <c r="DN18" s="481"/>
      <c r="DO18" s="481"/>
      <c r="DP18" s="481"/>
      <c r="DQ18" s="481"/>
      <c r="DR18" s="481"/>
      <c r="DS18" s="481"/>
      <c r="DT18" s="481"/>
      <c r="DU18" s="481"/>
      <c r="DV18" s="481"/>
      <c r="DW18" s="481"/>
      <c r="DX18" s="481"/>
      <c r="DY18" s="481"/>
      <c r="DZ18" s="481"/>
      <c r="EA18" s="481"/>
      <c r="EB18" s="481"/>
      <c r="EC18" s="481"/>
      <c r="ED18" s="481"/>
      <c r="EE18" s="481"/>
      <c r="EF18" s="481"/>
      <c r="EG18" s="481"/>
      <c r="EH18" s="481"/>
      <c r="EI18" s="481"/>
      <c r="EJ18" s="481"/>
      <c r="EK18" s="481"/>
      <c r="EL18" s="481"/>
      <c r="EM18" s="481"/>
      <c r="EN18" s="481"/>
      <c r="EO18" s="481"/>
      <c r="EP18" s="481"/>
      <c r="EQ18" s="481"/>
      <c r="ER18" s="481"/>
      <c r="ES18" s="481"/>
      <c r="ET18" s="481"/>
      <c r="EU18" s="481"/>
      <c r="EV18" s="481"/>
      <c r="EW18" s="481"/>
      <c r="EX18" s="481"/>
      <c r="EY18" s="481"/>
      <c r="EZ18" s="481"/>
      <c r="FA18" s="481"/>
      <c r="FB18" s="481"/>
      <c r="FC18" s="481"/>
      <c r="FD18" s="481"/>
      <c r="FE18" s="481"/>
      <c r="FF18" s="481"/>
      <c r="FG18" s="481"/>
      <c r="FH18" s="481"/>
      <c r="FI18" s="481"/>
      <c r="FJ18" s="481"/>
      <c r="FK18" s="481"/>
      <c r="FL18" s="481"/>
      <c r="FM18" s="481"/>
      <c r="FN18" s="481"/>
      <c r="FO18" s="481"/>
      <c r="FP18" s="481"/>
      <c r="FQ18" s="481"/>
      <c r="FR18" s="481"/>
      <c r="FS18" s="481"/>
      <c r="FT18" s="481"/>
      <c r="FU18" s="481"/>
      <c r="FV18" s="481"/>
      <c r="FW18" s="481"/>
      <c r="FX18" s="481"/>
      <c r="FY18" s="481"/>
      <c r="FZ18" s="481"/>
      <c r="GA18" s="481"/>
      <c r="GB18" s="481"/>
      <c r="GC18" s="481"/>
      <c r="GD18" s="481"/>
      <c r="GE18" s="481"/>
      <c r="GF18" s="481"/>
      <c r="GG18" s="481"/>
      <c r="GH18" s="481"/>
      <c r="GI18" s="481"/>
      <c r="GJ18" s="481"/>
      <c r="GK18" s="481"/>
      <c r="GL18" s="481"/>
      <c r="GM18" s="481"/>
      <c r="GN18" s="481"/>
      <c r="GO18" s="481"/>
      <c r="GP18" s="481"/>
      <c r="GQ18" s="481"/>
      <c r="GR18" s="481"/>
      <c r="GS18" s="481"/>
      <c r="GT18" s="961"/>
      <c r="GU18" s="961"/>
      <c r="GV18" s="961"/>
      <c r="GW18" s="961"/>
      <c r="GX18" s="961"/>
      <c r="GY18" s="961"/>
      <c r="GZ18" s="961"/>
      <c r="HA18" s="961"/>
      <c r="HB18" s="961"/>
      <c r="HC18" s="961"/>
      <c r="HD18" s="961"/>
      <c r="HE18" s="961"/>
      <c r="HF18" s="961"/>
      <c r="HG18" s="961"/>
      <c r="HH18" s="961"/>
      <c r="HI18" s="961"/>
      <c r="HJ18" s="961"/>
      <c r="HK18" s="961"/>
      <c r="HL18" s="961"/>
      <c r="HM18" s="961"/>
      <c r="HN18" s="961"/>
      <c r="HO18" s="961"/>
      <c r="HP18" s="961"/>
      <c r="HQ18" s="961"/>
      <c r="HR18" s="961"/>
      <c r="HS18" s="961"/>
      <c r="HT18" s="961"/>
      <c r="HU18" s="961"/>
      <c r="HV18" s="961"/>
      <c r="HW18" s="961"/>
      <c r="HX18" s="963"/>
      <c r="HY18" s="964"/>
      <c r="HZ18" s="964"/>
      <c r="IA18" s="964"/>
      <c r="IB18" s="964"/>
      <c r="IC18" s="964"/>
      <c r="ID18" s="964"/>
      <c r="IE18" s="965"/>
    </row>
    <row r="19" ht="24.0" customHeight="1" outlineLevel="1">
      <c r="A19" s="946"/>
      <c r="B19" s="947"/>
      <c r="C19" s="947"/>
      <c r="D19" s="947"/>
      <c r="E19" s="947"/>
      <c r="F19" s="947"/>
      <c r="G19" s="947"/>
      <c r="H19" s="947"/>
      <c r="I19" s="947"/>
      <c r="J19" s="947"/>
      <c r="K19" s="947"/>
      <c r="L19" s="947"/>
      <c r="M19" s="947"/>
      <c r="N19" s="947"/>
      <c r="O19" s="947"/>
      <c r="P19" s="947"/>
      <c r="Q19" s="947"/>
      <c r="R19" s="947"/>
      <c r="S19" s="947"/>
      <c r="T19" s="947"/>
      <c r="U19" s="948"/>
      <c r="V19" s="989"/>
      <c r="W19" s="955" t="s">
        <v>3785</v>
      </c>
      <c r="X19" s="956">
        <f>SUM(X15:X18)</f>
        <v>30000000</v>
      </c>
      <c r="Y19" s="950"/>
      <c r="Z19" s="950"/>
      <c r="AA19" s="951"/>
      <c r="AB19" s="952"/>
      <c r="AC19" s="952"/>
      <c r="AD19" s="953"/>
      <c r="AE19" s="954"/>
      <c r="AF19" s="949"/>
      <c r="AG19" s="950"/>
      <c r="AH19" s="950"/>
      <c r="AI19" s="957"/>
      <c r="AJ19" s="957"/>
      <c r="AK19" s="958"/>
      <c r="AL19" s="966" t="s">
        <v>3786</v>
      </c>
      <c r="AM19" s="966" t="s">
        <v>3787</v>
      </c>
      <c r="AN19" s="936"/>
      <c r="AO19" s="936"/>
      <c r="AP19" s="1031"/>
      <c r="AQ19" s="985"/>
      <c r="AR19" s="481"/>
      <c r="AS19" s="481"/>
      <c r="AT19" s="481"/>
      <c r="AU19" s="481"/>
      <c r="AV19" s="481"/>
      <c r="AW19" s="481"/>
      <c r="AX19" s="481"/>
      <c r="AY19" s="481"/>
      <c r="AZ19" s="481"/>
      <c r="BA19" s="481"/>
      <c r="BB19" s="481"/>
      <c r="BC19" s="481"/>
      <c r="BD19" s="481"/>
      <c r="BE19" s="481"/>
      <c r="BF19" s="481"/>
      <c r="BG19" s="481"/>
      <c r="BH19" s="481"/>
      <c r="BI19" s="481"/>
      <c r="BJ19" s="481"/>
      <c r="BK19" s="481"/>
      <c r="BL19" s="481"/>
      <c r="BM19" s="481"/>
      <c r="BN19" s="481"/>
      <c r="BO19" s="481"/>
      <c r="BP19" s="481"/>
      <c r="BQ19" s="481"/>
      <c r="BR19" s="481"/>
      <c r="BS19" s="481"/>
      <c r="BT19" s="481"/>
      <c r="BU19" s="481"/>
      <c r="BV19" s="481"/>
      <c r="BW19" s="481"/>
      <c r="BX19" s="481"/>
      <c r="BY19" s="481"/>
      <c r="BZ19" s="481"/>
      <c r="CA19" s="481"/>
      <c r="CB19" s="481"/>
      <c r="CC19" s="481"/>
      <c r="CD19" s="481"/>
      <c r="CE19" s="481"/>
      <c r="CF19" s="481"/>
      <c r="CG19" s="481"/>
      <c r="CH19" s="481"/>
      <c r="CI19" s="481"/>
      <c r="CJ19" s="481"/>
      <c r="CK19" s="481"/>
      <c r="CL19" s="481"/>
      <c r="CM19" s="481"/>
      <c r="CN19" s="481"/>
      <c r="CO19" s="481"/>
      <c r="CP19" s="481"/>
      <c r="CQ19" s="481"/>
      <c r="CR19" s="481"/>
      <c r="CS19" s="481"/>
      <c r="CT19" s="481"/>
      <c r="CU19" s="481"/>
      <c r="CV19" s="481"/>
      <c r="CW19" s="481"/>
      <c r="CX19" s="481"/>
      <c r="CY19" s="481"/>
      <c r="CZ19" s="481"/>
      <c r="DA19" s="481"/>
      <c r="DB19" s="481"/>
      <c r="DC19" s="481"/>
      <c r="DD19" s="481"/>
      <c r="DE19" s="481"/>
      <c r="DF19" s="481"/>
      <c r="DG19" s="481"/>
      <c r="DH19" s="481"/>
      <c r="DI19" s="481"/>
      <c r="DJ19" s="481"/>
      <c r="DK19" s="481"/>
      <c r="DL19" s="481"/>
      <c r="DM19" s="481"/>
      <c r="DN19" s="481"/>
      <c r="DO19" s="481"/>
      <c r="DP19" s="481"/>
      <c r="DQ19" s="481"/>
      <c r="DR19" s="481"/>
      <c r="DS19" s="481"/>
      <c r="DT19" s="481"/>
      <c r="DU19" s="481"/>
      <c r="DV19" s="481"/>
      <c r="DW19" s="481"/>
      <c r="DX19" s="481"/>
      <c r="DY19" s="481"/>
      <c r="DZ19" s="481"/>
      <c r="EA19" s="481"/>
      <c r="EB19" s="481"/>
      <c r="EC19" s="481"/>
      <c r="ED19" s="481"/>
      <c r="EE19" s="481"/>
      <c r="EF19" s="481"/>
      <c r="EG19" s="481"/>
      <c r="EH19" s="481"/>
      <c r="EI19" s="481"/>
      <c r="EJ19" s="481"/>
      <c r="EK19" s="481"/>
      <c r="EL19" s="481"/>
      <c r="EM19" s="481"/>
      <c r="EN19" s="481"/>
      <c r="EO19" s="481"/>
      <c r="EP19" s="481"/>
      <c r="EQ19" s="481"/>
      <c r="ER19" s="481"/>
      <c r="ES19" s="481"/>
      <c r="ET19" s="481"/>
      <c r="EU19" s="481"/>
      <c r="EV19" s="481"/>
      <c r="EW19" s="481"/>
      <c r="EX19" s="481"/>
      <c r="EY19" s="481"/>
      <c r="EZ19" s="481"/>
      <c r="FA19" s="481"/>
      <c r="FB19" s="481"/>
      <c r="FC19" s="481"/>
      <c r="FD19" s="481"/>
      <c r="FE19" s="481"/>
      <c r="FF19" s="481"/>
      <c r="FG19" s="481"/>
      <c r="FH19" s="481"/>
      <c r="FI19" s="481"/>
      <c r="FJ19" s="481"/>
      <c r="FK19" s="481"/>
      <c r="FL19" s="481"/>
      <c r="FM19" s="481"/>
      <c r="FN19" s="481"/>
      <c r="FO19" s="481"/>
      <c r="FP19" s="481"/>
      <c r="FQ19" s="481"/>
      <c r="FR19" s="481"/>
      <c r="FS19" s="481"/>
      <c r="FT19" s="481"/>
      <c r="FU19" s="481"/>
      <c r="FV19" s="481"/>
      <c r="FW19" s="481"/>
      <c r="FX19" s="481"/>
      <c r="FY19" s="481"/>
      <c r="FZ19" s="481"/>
      <c r="GA19" s="481"/>
      <c r="GB19" s="481"/>
      <c r="GC19" s="481"/>
      <c r="GD19" s="481"/>
      <c r="GE19" s="481"/>
      <c r="GF19" s="481"/>
      <c r="GG19" s="481"/>
      <c r="GH19" s="481"/>
      <c r="GI19" s="481"/>
      <c r="GJ19" s="481"/>
      <c r="GK19" s="481"/>
      <c r="GL19" s="481"/>
      <c r="GM19" s="481"/>
      <c r="GN19" s="481"/>
      <c r="GO19" s="481"/>
      <c r="GP19" s="481"/>
      <c r="GQ19" s="481"/>
      <c r="GR19" s="481"/>
      <c r="GS19" s="481"/>
      <c r="GT19" s="961"/>
      <c r="GU19" s="961"/>
      <c r="GV19" s="961"/>
      <c r="GW19" s="961"/>
      <c r="GX19" s="961"/>
      <c r="GY19" s="961"/>
      <c r="GZ19" s="961"/>
      <c r="HA19" s="961"/>
      <c r="HB19" s="961"/>
      <c r="HC19" s="961"/>
      <c r="HD19" s="961"/>
      <c r="HE19" s="961"/>
      <c r="HF19" s="961"/>
      <c r="HG19" s="961"/>
      <c r="HH19" s="961"/>
      <c r="HI19" s="961"/>
      <c r="HJ19" s="961"/>
      <c r="HK19" s="961"/>
      <c r="HL19" s="961"/>
      <c r="HM19" s="961"/>
      <c r="HN19" s="961"/>
      <c r="HO19" s="961"/>
      <c r="HP19" s="961"/>
      <c r="HQ19" s="961"/>
      <c r="HR19" s="961"/>
      <c r="HS19" s="961"/>
      <c r="HT19" s="961"/>
      <c r="HU19" s="961"/>
      <c r="HV19" s="961"/>
      <c r="HW19" s="961"/>
      <c r="HX19" s="963"/>
      <c r="HY19" s="964"/>
      <c r="HZ19" s="964"/>
      <c r="IA19" s="964"/>
      <c r="IB19" s="964"/>
      <c r="IC19" s="964"/>
      <c r="ID19" s="964"/>
      <c r="IE19" s="965"/>
    </row>
    <row r="20" ht="24.0" customHeight="1" outlineLevel="1">
      <c r="A20" s="946"/>
      <c r="B20" s="947"/>
      <c r="C20" s="947"/>
      <c r="D20" s="947"/>
      <c r="E20" s="947"/>
      <c r="F20" s="947"/>
      <c r="G20" s="947"/>
      <c r="H20" s="947"/>
      <c r="I20" s="947"/>
      <c r="J20" s="947"/>
      <c r="K20" s="947"/>
      <c r="L20" s="947"/>
      <c r="M20" s="947"/>
      <c r="N20" s="947"/>
      <c r="O20" s="947"/>
      <c r="P20" s="947"/>
      <c r="Q20" s="947"/>
      <c r="R20" s="947"/>
      <c r="S20" s="947"/>
      <c r="T20" s="947"/>
      <c r="U20" s="948"/>
      <c r="V20" s="989" t="s">
        <v>3788</v>
      </c>
      <c r="W20" s="955" t="s">
        <v>3789</v>
      </c>
      <c r="X20" s="950">
        <f>X19-AG15</f>
        <v>30000000</v>
      </c>
      <c r="Y20" s="950"/>
      <c r="Z20" s="950"/>
      <c r="AA20" s="951"/>
      <c r="AB20" s="952"/>
      <c r="AC20" s="952"/>
      <c r="AD20" s="953"/>
      <c r="AE20" s="954"/>
      <c r="AF20" s="949"/>
      <c r="AG20" s="950"/>
      <c r="AH20" s="950"/>
      <c r="AI20" s="957"/>
      <c r="AJ20" s="957"/>
      <c r="AK20" s="958"/>
      <c r="AL20" s="974" t="s">
        <v>3790</v>
      </c>
      <c r="AM20" s="974" t="s">
        <v>3791</v>
      </c>
      <c r="AN20" s="712"/>
      <c r="AO20" s="712"/>
      <c r="AP20" s="712"/>
      <c r="AQ20" s="712"/>
      <c r="AR20" s="481"/>
      <c r="AS20" s="481"/>
      <c r="AT20" s="481"/>
      <c r="AU20" s="481"/>
      <c r="AV20" s="481"/>
      <c r="AW20" s="481"/>
      <c r="AX20" s="481"/>
      <c r="AY20" s="481"/>
      <c r="AZ20" s="481"/>
      <c r="BA20" s="481"/>
      <c r="BB20" s="481"/>
      <c r="BC20" s="481"/>
      <c r="BD20" s="481"/>
      <c r="BE20" s="481"/>
      <c r="BF20" s="481"/>
      <c r="BG20" s="481"/>
      <c r="BH20" s="481"/>
      <c r="BI20" s="481"/>
      <c r="BJ20" s="481"/>
      <c r="BK20" s="481"/>
      <c r="BL20" s="481"/>
      <c r="BM20" s="481"/>
      <c r="BN20" s="481"/>
      <c r="BO20" s="481"/>
      <c r="BP20" s="481"/>
      <c r="BQ20" s="481"/>
      <c r="BR20" s="481"/>
      <c r="BS20" s="481"/>
      <c r="BT20" s="481"/>
      <c r="BU20" s="481"/>
      <c r="BV20" s="481"/>
      <c r="BW20" s="481"/>
      <c r="BX20" s="481"/>
      <c r="BY20" s="481"/>
      <c r="BZ20" s="481"/>
      <c r="CA20" s="481"/>
      <c r="CB20" s="481"/>
      <c r="CC20" s="481"/>
      <c r="CD20" s="481"/>
      <c r="CE20" s="481"/>
      <c r="CF20" s="481"/>
      <c r="CG20" s="481"/>
      <c r="CH20" s="481"/>
      <c r="CI20" s="481"/>
      <c r="CJ20" s="481"/>
      <c r="CK20" s="481"/>
      <c r="CL20" s="481"/>
      <c r="CM20" s="481"/>
      <c r="CN20" s="481"/>
      <c r="CO20" s="481"/>
      <c r="CP20" s="481"/>
      <c r="CQ20" s="481"/>
      <c r="CR20" s="481"/>
      <c r="CS20" s="481"/>
      <c r="CT20" s="481"/>
      <c r="CU20" s="481"/>
      <c r="CV20" s="481"/>
      <c r="CW20" s="481"/>
      <c r="CX20" s="481"/>
      <c r="CY20" s="481"/>
      <c r="CZ20" s="481"/>
      <c r="DA20" s="481"/>
      <c r="DB20" s="481"/>
      <c r="DC20" s="481"/>
      <c r="DD20" s="481"/>
      <c r="DE20" s="481"/>
      <c r="DF20" s="481"/>
      <c r="DG20" s="481"/>
      <c r="DH20" s="481"/>
      <c r="DI20" s="481"/>
      <c r="DJ20" s="481"/>
      <c r="DK20" s="481"/>
      <c r="DL20" s="481"/>
      <c r="DM20" s="481"/>
      <c r="DN20" s="481"/>
      <c r="DO20" s="481"/>
      <c r="DP20" s="481"/>
      <c r="DQ20" s="481"/>
      <c r="DR20" s="481"/>
      <c r="DS20" s="481"/>
      <c r="DT20" s="481"/>
      <c r="DU20" s="481"/>
      <c r="DV20" s="481"/>
      <c r="DW20" s="481"/>
      <c r="DX20" s="481"/>
      <c r="DY20" s="481"/>
      <c r="DZ20" s="481"/>
      <c r="EA20" s="481"/>
      <c r="EB20" s="481"/>
      <c r="EC20" s="481"/>
      <c r="ED20" s="481"/>
      <c r="EE20" s="481"/>
      <c r="EF20" s="481"/>
      <c r="EG20" s="481"/>
      <c r="EH20" s="481"/>
      <c r="EI20" s="481"/>
      <c r="EJ20" s="481"/>
      <c r="EK20" s="481"/>
      <c r="EL20" s="481"/>
      <c r="EM20" s="481"/>
      <c r="EN20" s="481"/>
      <c r="EO20" s="481"/>
      <c r="EP20" s="481"/>
      <c r="EQ20" s="481"/>
      <c r="ER20" s="481"/>
      <c r="ES20" s="481"/>
      <c r="ET20" s="481"/>
      <c r="EU20" s="481"/>
      <c r="EV20" s="481"/>
      <c r="EW20" s="481"/>
      <c r="EX20" s="481"/>
      <c r="EY20" s="481"/>
      <c r="EZ20" s="481"/>
      <c r="FA20" s="481"/>
      <c r="FB20" s="481"/>
      <c r="FC20" s="481"/>
      <c r="FD20" s="481"/>
      <c r="FE20" s="481"/>
      <c r="FF20" s="481"/>
      <c r="FG20" s="481"/>
      <c r="FH20" s="481"/>
      <c r="FI20" s="481"/>
      <c r="FJ20" s="481"/>
      <c r="FK20" s="481"/>
      <c r="FL20" s="481"/>
      <c r="FM20" s="481"/>
      <c r="FN20" s="481"/>
      <c r="FO20" s="481"/>
      <c r="FP20" s="481"/>
      <c r="FQ20" s="481"/>
      <c r="FR20" s="481"/>
      <c r="FS20" s="481"/>
      <c r="FT20" s="481"/>
      <c r="FU20" s="481"/>
      <c r="FV20" s="481"/>
      <c r="FW20" s="481"/>
      <c r="FX20" s="481"/>
      <c r="FY20" s="481"/>
      <c r="FZ20" s="481"/>
      <c r="GA20" s="481"/>
      <c r="GB20" s="481"/>
      <c r="GC20" s="481"/>
      <c r="GD20" s="481"/>
      <c r="GE20" s="481"/>
      <c r="GF20" s="481"/>
      <c r="GG20" s="481"/>
      <c r="GH20" s="481"/>
      <c r="GI20" s="481"/>
      <c r="GJ20" s="481"/>
      <c r="GK20" s="481"/>
      <c r="GL20" s="481"/>
      <c r="GM20" s="481"/>
      <c r="GN20" s="481"/>
      <c r="GO20" s="481"/>
      <c r="GP20" s="481"/>
      <c r="GQ20" s="481"/>
      <c r="GR20" s="481"/>
      <c r="GS20" s="481"/>
      <c r="GT20" s="961"/>
      <c r="GU20" s="961"/>
      <c r="GV20" s="961"/>
      <c r="GW20" s="961"/>
      <c r="GX20" s="961"/>
      <c r="GY20" s="961"/>
      <c r="GZ20" s="961"/>
      <c r="HA20" s="961"/>
      <c r="HB20" s="961"/>
      <c r="HC20" s="961"/>
      <c r="HD20" s="961"/>
      <c r="HE20" s="961"/>
      <c r="HF20" s="961"/>
      <c r="HG20" s="961"/>
      <c r="HH20" s="961"/>
      <c r="HI20" s="961"/>
      <c r="HJ20" s="961"/>
      <c r="HK20" s="961"/>
      <c r="HL20" s="961"/>
      <c r="HM20" s="961"/>
      <c r="HN20" s="961"/>
      <c r="HO20" s="961"/>
      <c r="HP20" s="961"/>
      <c r="HQ20" s="961"/>
      <c r="HR20" s="961"/>
      <c r="HS20" s="961"/>
      <c r="HT20" s="961"/>
      <c r="HU20" s="961"/>
      <c r="HV20" s="961"/>
      <c r="HW20" s="961"/>
      <c r="HX20" s="963"/>
      <c r="HY20" s="964"/>
      <c r="HZ20" s="964"/>
      <c r="IA20" s="964"/>
      <c r="IB20" s="964"/>
      <c r="IC20" s="964"/>
      <c r="ID20" s="964"/>
      <c r="IE20" s="965"/>
    </row>
    <row r="21" ht="24.0" customHeight="1" outlineLevel="1">
      <c r="A21" s="946"/>
      <c r="B21" s="947"/>
      <c r="C21" s="947"/>
      <c r="D21" s="947"/>
      <c r="E21" s="947"/>
      <c r="F21" s="947"/>
      <c r="G21" s="947"/>
      <c r="H21" s="947"/>
      <c r="I21" s="947"/>
      <c r="J21" s="947"/>
      <c r="K21" s="947"/>
      <c r="L21" s="947"/>
      <c r="M21" s="947"/>
      <c r="N21" s="947"/>
      <c r="O21" s="947"/>
      <c r="P21" s="947"/>
      <c r="Q21" s="947"/>
      <c r="R21" s="947"/>
      <c r="S21" s="947"/>
      <c r="T21" s="947"/>
      <c r="U21" s="948"/>
      <c r="V21" s="980" t="s">
        <v>3792</v>
      </c>
      <c r="W21" s="949" t="s">
        <v>3793</v>
      </c>
      <c r="X21" s="981"/>
      <c r="Y21" s="956"/>
      <c r="Z21" s="956"/>
      <c r="AA21" s="951"/>
      <c r="AB21" s="952"/>
      <c r="AC21" s="952"/>
      <c r="AD21" s="953"/>
      <c r="AE21" s="954"/>
      <c r="AF21" s="950"/>
      <c r="AG21" s="976"/>
      <c r="AH21" s="976"/>
      <c r="AI21" s="957"/>
      <c r="AJ21" s="957"/>
      <c r="AK21" s="958"/>
      <c r="AL21" s="977" t="s">
        <v>3794</v>
      </c>
      <c r="AM21" s="977" t="s">
        <v>3795</v>
      </c>
      <c r="AN21" s="978" t="s">
        <v>3796</v>
      </c>
      <c r="AO21" s="967" t="s">
        <v>3797</v>
      </c>
      <c r="AP21" s="1239" t="s">
        <v>3798</v>
      </c>
      <c r="AQ21" s="938" t="s">
        <v>2680</v>
      </c>
      <c r="AR21" s="481"/>
      <c r="AS21" s="481"/>
      <c r="AT21" s="481"/>
      <c r="AU21" s="481"/>
      <c r="AV21" s="481"/>
      <c r="AW21" s="481"/>
      <c r="AX21" s="481"/>
      <c r="AY21" s="481"/>
      <c r="AZ21" s="481"/>
      <c r="BA21" s="481"/>
      <c r="BB21" s="481"/>
      <c r="BC21" s="481"/>
      <c r="BD21" s="481"/>
      <c r="BE21" s="481"/>
      <c r="BF21" s="481"/>
      <c r="BG21" s="481"/>
      <c r="BH21" s="481"/>
      <c r="BI21" s="481"/>
      <c r="BJ21" s="481"/>
      <c r="BK21" s="481"/>
      <c r="BL21" s="481"/>
      <c r="BM21" s="481"/>
      <c r="BN21" s="481"/>
      <c r="BO21" s="481"/>
      <c r="BP21" s="481"/>
      <c r="BQ21" s="481"/>
      <c r="BR21" s="481"/>
      <c r="BS21" s="481"/>
      <c r="BT21" s="481"/>
      <c r="BU21" s="481"/>
      <c r="BV21" s="481"/>
      <c r="BW21" s="481"/>
      <c r="BX21" s="481"/>
      <c r="BY21" s="481"/>
      <c r="BZ21" s="481"/>
      <c r="CA21" s="481"/>
      <c r="CB21" s="481"/>
      <c r="CC21" s="481"/>
      <c r="CD21" s="481"/>
      <c r="CE21" s="481"/>
      <c r="CF21" s="481"/>
      <c r="CG21" s="481"/>
      <c r="CH21" s="481"/>
      <c r="CI21" s="481"/>
      <c r="CJ21" s="481"/>
      <c r="CK21" s="481"/>
      <c r="CL21" s="481"/>
      <c r="CM21" s="481"/>
      <c r="CN21" s="481"/>
      <c r="CO21" s="481"/>
      <c r="CP21" s="481"/>
      <c r="CQ21" s="481"/>
      <c r="CR21" s="481"/>
      <c r="CS21" s="481"/>
      <c r="CT21" s="481"/>
      <c r="CU21" s="481"/>
      <c r="CV21" s="481"/>
      <c r="CW21" s="481"/>
      <c r="CX21" s="481"/>
      <c r="CY21" s="481"/>
      <c r="CZ21" s="481"/>
      <c r="DA21" s="481"/>
      <c r="DB21" s="481"/>
      <c r="DC21" s="481"/>
      <c r="DD21" s="481"/>
      <c r="DE21" s="481"/>
      <c r="DF21" s="481"/>
      <c r="DG21" s="481"/>
      <c r="DH21" s="481"/>
      <c r="DI21" s="481"/>
      <c r="DJ21" s="481"/>
      <c r="DK21" s="481"/>
      <c r="DL21" s="481"/>
      <c r="DM21" s="481"/>
      <c r="DN21" s="481"/>
      <c r="DO21" s="481"/>
      <c r="DP21" s="481"/>
      <c r="DQ21" s="481"/>
      <c r="DR21" s="481"/>
      <c r="DS21" s="481"/>
      <c r="DT21" s="481"/>
      <c r="DU21" s="481"/>
      <c r="DV21" s="481"/>
      <c r="DW21" s="481"/>
      <c r="DX21" s="481"/>
      <c r="DY21" s="481"/>
      <c r="DZ21" s="481"/>
      <c r="EA21" s="481"/>
      <c r="EB21" s="481"/>
      <c r="EC21" s="481"/>
      <c r="ED21" s="481"/>
      <c r="EE21" s="481"/>
      <c r="EF21" s="481"/>
      <c r="EG21" s="481"/>
      <c r="EH21" s="481"/>
      <c r="EI21" s="481"/>
      <c r="EJ21" s="481"/>
      <c r="EK21" s="481"/>
      <c r="EL21" s="481"/>
      <c r="EM21" s="481"/>
      <c r="EN21" s="481"/>
      <c r="EO21" s="481"/>
      <c r="EP21" s="481"/>
      <c r="EQ21" s="481"/>
      <c r="ER21" s="481"/>
      <c r="ES21" s="481"/>
      <c r="ET21" s="481"/>
      <c r="EU21" s="481"/>
      <c r="EV21" s="481"/>
      <c r="EW21" s="481"/>
      <c r="EX21" s="481"/>
      <c r="EY21" s="481"/>
      <c r="EZ21" s="481"/>
      <c r="FA21" s="481"/>
      <c r="FB21" s="481"/>
      <c r="FC21" s="481"/>
      <c r="FD21" s="481"/>
      <c r="FE21" s="481"/>
      <c r="FF21" s="481"/>
      <c r="FG21" s="481"/>
      <c r="FH21" s="481"/>
      <c r="FI21" s="481"/>
      <c r="FJ21" s="481"/>
      <c r="FK21" s="481"/>
      <c r="FL21" s="481"/>
      <c r="FM21" s="481"/>
      <c r="FN21" s="481"/>
      <c r="FO21" s="481"/>
      <c r="FP21" s="481"/>
      <c r="FQ21" s="481"/>
      <c r="FR21" s="481"/>
      <c r="FS21" s="481"/>
      <c r="FT21" s="481"/>
      <c r="FU21" s="481"/>
      <c r="FV21" s="481"/>
      <c r="FW21" s="481"/>
      <c r="FX21" s="481"/>
      <c r="FY21" s="481"/>
      <c r="FZ21" s="481"/>
      <c r="GA21" s="481"/>
      <c r="GB21" s="481"/>
      <c r="GC21" s="481"/>
      <c r="GD21" s="481"/>
      <c r="GE21" s="481"/>
      <c r="GF21" s="1052"/>
      <c r="GG21" s="1052"/>
      <c r="GH21" s="481"/>
      <c r="GI21" s="481"/>
      <c r="GJ21" s="481"/>
      <c r="GK21" s="481"/>
      <c r="GL21" s="481"/>
      <c r="GM21" s="481"/>
      <c r="GN21" s="481"/>
      <c r="GO21" s="481"/>
      <c r="GP21" s="1052"/>
      <c r="GQ21" s="481"/>
      <c r="GR21" s="481"/>
      <c r="GS21" s="481"/>
      <c r="GT21" s="1240"/>
      <c r="GU21" s="1240"/>
      <c r="GV21" s="961"/>
      <c r="GW21" s="1240"/>
      <c r="GX21" s="1240"/>
      <c r="GY21" s="961"/>
      <c r="GZ21" s="961"/>
      <c r="HA21" s="970"/>
      <c r="HB21" s="970"/>
      <c r="HC21" s="970"/>
      <c r="HD21" s="970"/>
      <c r="HE21" s="1240"/>
      <c r="HF21" s="961"/>
      <c r="HG21" s="961"/>
      <c r="HH21" s="961"/>
      <c r="HI21" s="961"/>
      <c r="HJ21" s="961"/>
      <c r="HK21" s="961"/>
      <c r="HL21" s="1240"/>
      <c r="HM21" s="961"/>
      <c r="HN21" s="961"/>
      <c r="HO21" s="1240"/>
      <c r="HP21" s="1240"/>
      <c r="HQ21" s="961"/>
      <c r="HR21" s="961"/>
      <c r="HS21" s="961"/>
      <c r="HT21" s="961"/>
      <c r="HU21" s="961"/>
      <c r="HV21" s="961"/>
      <c r="HW21" s="961"/>
      <c r="HX21" s="963"/>
      <c r="HY21" s="964"/>
      <c r="HZ21" s="964"/>
      <c r="IA21" s="964"/>
      <c r="IB21" s="964"/>
      <c r="IC21" s="964"/>
      <c r="ID21" s="964"/>
      <c r="IE21" s="965"/>
    </row>
    <row r="22" ht="24.0" customHeight="1" outlineLevel="1">
      <c r="A22" s="946"/>
      <c r="B22" s="947"/>
      <c r="C22" s="947"/>
      <c r="D22" s="947"/>
      <c r="E22" s="947"/>
      <c r="F22" s="947"/>
      <c r="G22" s="947"/>
      <c r="H22" s="947"/>
      <c r="I22" s="947"/>
      <c r="J22" s="947"/>
      <c r="K22" s="947"/>
      <c r="L22" s="947"/>
      <c r="M22" s="947"/>
      <c r="N22" s="947"/>
      <c r="O22" s="947"/>
      <c r="P22" s="947"/>
      <c r="Q22" s="947"/>
      <c r="R22" s="947"/>
      <c r="S22" s="947"/>
      <c r="T22" s="947"/>
      <c r="U22" s="948"/>
      <c r="V22" s="972"/>
      <c r="W22" s="949" t="s">
        <v>3799</v>
      </c>
      <c r="X22" s="956"/>
      <c r="Y22" s="956"/>
      <c r="Z22" s="956"/>
      <c r="AA22" s="951"/>
      <c r="AB22" s="952"/>
      <c r="AC22" s="952"/>
      <c r="AD22" s="953"/>
      <c r="AE22" s="954"/>
      <c r="AF22" s="950"/>
      <c r="AG22" s="976"/>
      <c r="AH22" s="976"/>
      <c r="AI22" s="957"/>
      <c r="AJ22" s="957"/>
      <c r="AK22" s="958"/>
      <c r="AL22" s="982" t="s">
        <v>3800</v>
      </c>
      <c r="AM22" s="982" t="s">
        <v>3801</v>
      </c>
      <c r="AN22" s="712"/>
      <c r="AO22" s="712"/>
      <c r="AP22" s="712"/>
      <c r="AQ22" s="712"/>
      <c r="AR22" s="481"/>
      <c r="AS22" s="481"/>
      <c r="AT22" s="481"/>
      <c r="AU22" s="481"/>
      <c r="AV22" s="481"/>
      <c r="AW22" s="481"/>
      <c r="AX22" s="481"/>
      <c r="AY22" s="481"/>
      <c r="AZ22" s="481"/>
      <c r="BA22" s="481"/>
      <c r="BB22" s="481"/>
      <c r="BC22" s="481"/>
      <c r="BD22" s="481"/>
      <c r="BE22" s="481"/>
      <c r="BF22" s="481"/>
      <c r="BG22" s="481"/>
      <c r="BH22" s="481"/>
      <c r="BI22" s="481"/>
      <c r="BJ22" s="481"/>
      <c r="BK22" s="481"/>
      <c r="BL22" s="481"/>
      <c r="BM22" s="481"/>
      <c r="BN22" s="481"/>
      <c r="BO22" s="481"/>
      <c r="BP22" s="481"/>
      <c r="BQ22" s="481"/>
      <c r="BR22" s="481"/>
      <c r="BS22" s="481"/>
      <c r="BT22" s="481"/>
      <c r="BU22" s="481"/>
      <c r="BV22" s="481"/>
      <c r="BW22" s="481"/>
      <c r="BX22" s="481"/>
      <c r="BY22" s="481"/>
      <c r="BZ22" s="481"/>
      <c r="CA22" s="481"/>
      <c r="CB22" s="481"/>
      <c r="CC22" s="481"/>
      <c r="CD22" s="481"/>
      <c r="CE22" s="481"/>
      <c r="CF22" s="481"/>
      <c r="CG22" s="481"/>
      <c r="CH22" s="481"/>
      <c r="CI22" s="481"/>
      <c r="CJ22" s="481"/>
      <c r="CK22" s="481"/>
      <c r="CL22" s="481"/>
      <c r="CM22" s="481"/>
      <c r="CN22" s="481"/>
      <c r="CO22" s="481"/>
      <c r="CP22" s="481"/>
      <c r="CQ22" s="481"/>
      <c r="CR22" s="481"/>
      <c r="CS22" s="481"/>
      <c r="CT22" s="481"/>
      <c r="CU22" s="481"/>
      <c r="CV22" s="481"/>
      <c r="CW22" s="481"/>
      <c r="CX22" s="481"/>
      <c r="CY22" s="481"/>
      <c r="CZ22" s="481"/>
      <c r="DA22" s="481"/>
      <c r="DB22" s="481"/>
      <c r="DC22" s="481"/>
      <c r="DD22" s="481"/>
      <c r="DE22" s="481"/>
      <c r="DF22" s="481"/>
      <c r="DG22" s="481"/>
      <c r="DH22" s="481"/>
      <c r="DI22" s="481"/>
      <c r="DJ22" s="481"/>
      <c r="DK22" s="481"/>
      <c r="DL22" s="481"/>
      <c r="DM22" s="481"/>
      <c r="DN22" s="481"/>
      <c r="DO22" s="481"/>
      <c r="DP22" s="481"/>
      <c r="DQ22" s="481"/>
      <c r="DR22" s="481"/>
      <c r="DS22" s="481"/>
      <c r="DT22" s="481"/>
      <c r="DU22" s="481"/>
      <c r="DV22" s="481"/>
      <c r="DW22" s="481"/>
      <c r="DX22" s="481"/>
      <c r="DY22" s="481"/>
      <c r="DZ22" s="481"/>
      <c r="EA22" s="481"/>
      <c r="EB22" s="481"/>
      <c r="EC22" s="481"/>
      <c r="ED22" s="481"/>
      <c r="EE22" s="481"/>
      <c r="EF22" s="481"/>
      <c r="EG22" s="481"/>
      <c r="EH22" s="481"/>
      <c r="EI22" s="481"/>
      <c r="EJ22" s="481"/>
      <c r="EK22" s="481"/>
      <c r="EL22" s="481"/>
      <c r="EM22" s="481"/>
      <c r="EN22" s="481"/>
      <c r="EO22" s="481"/>
      <c r="EP22" s="481"/>
      <c r="EQ22" s="481"/>
      <c r="ER22" s="481"/>
      <c r="ES22" s="481"/>
      <c r="ET22" s="481"/>
      <c r="EU22" s="481"/>
      <c r="EV22" s="481"/>
      <c r="EW22" s="481"/>
      <c r="EX22" s="481"/>
      <c r="EY22" s="481"/>
      <c r="EZ22" s="481"/>
      <c r="FA22" s="481"/>
      <c r="FB22" s="481"/>
      <c r="FC22" s="481"/>
      <c r="FD22" s="481"/>
      <c r="FE22" s="481"/>
      <c r="FF22" s="481"/>
      <c r="FG22" s="481"/>
      <c r="FH22" s="481"/>
      <c r="FI22" s="481"/>
      <c r="FJ22" s="481"/>
      <c r="FK22" s="481"/>
      <c r="FL22" s="481"/>
      <c r="FM22" s="481"/>
      <c r="FN22" s="481"/>
      <c r="FO22" s="481"/>
      <c r="FP22" s="481"/>
      <c r="FQ22" s="481"/>
      <c r="FR22" s="481"/>
      <c r="FS22" s="481"/>
      <c r="FT22" s="481"/>
      <c r="FU22" s="481"/>
      <c r="FV22" s="481"/>
      <c r="FW22" s="481"/>
      <c r="FX22" s="481"/>
      <c r="FY22" s="481"/>
      <c r="FZ22" s="481"/>
      <c r="GA22" s="481"/>
      <c r="GB22" s="481"/>
      <c r="GC22" s="481"/>
      <c r="GD22" s="481"/>
      <c r="GE22" s="481"/>
      <c r="GF22" s="1054"/>
      <c r="GG22" s="1054"/>
      <c r="GH22" s="481"/>
      <c r="GI22" s="481"/>
      <c r="GJ22" s="481"/>
      <c r="GK22" s="481"/>
      <c r="GL22" s="481"/>
      <c r="GM22" s="481"/>
      <c r="GN22" s="481"/>
      <c r="GO22" s="481"/>
      <c r="GP22" s="1025" t="s">
        <v>3802</v>
      </c>
      <c r="GQ22" s="481"/>
      <c r="GR22" s="481"/>
      <c r="GS22" s="481"/>
      <c r="GT22" s="1025"/>
      <c r="GU22" s="1241"/>
      <c r="GV22" s="961"/>
      <c r="GW22" s="1054"/>
      <c r="GX22" s="1054"/>
      <c r="GY22" s="961"/>
      <c r="GZ22" s="961"/>
      <c r="HA22" s="961"/>
      <c r="HB22" s="961"/>
      <c r="HC22" s="961"/>
      <c r="HD22" s="961"/>
      <c r="HE22" s="1241"/>
      <c r="HF22" s="961"/>
      <c r="HG22" s="961"/>
      <c r="HH22" s="961"/>
      <c r="HI22" s="961"/>
      <c r="HJ22" s="961"/>
      <c r="HK22" s="961"/>
      <c r="HL22" s="961"/>
      <c r="HM22" s="961"/>
      <c r="HN22" s="961"/>
      <c r="HO22" s="961"/>
      <c r="HP22" s="961"/>
      <c r="HQ22" s="961"/>
      <c r="HR22" s="961"/>
      <c r="HS22" s="961"/>
      <c r="HT22" s="961"/>
      <c r="HU22" s="961"/>
      <c r="HV22" s="961"/>
      <c r="HW22" s="961"/>
      <c r="HX22" s="963"/>
      <c r="HY22" s="964"/>
      <c r="HZ22" s="964"/>
      <c r="IA22" s="964"/>
      <c r="IB22" s="964"/>
      <c r="IC22" s="964"/>
      <c r="ID22" s="964"/>
      <c r="IE22" s="965"/>
    </row>
    <row r="23" ht="24.0" customHeight="1" outlineLevel="1">
      <c r="A23" s="946"/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947"/>
      <c r="S23" s="947"/>
      <c r="T23" s="947"/>
      <c r="U23" s="948"/>
      <c r="V23" s="989"/>
      <c r="W23" s="981"/>
      <c r="X23" s="956"/>
      <c r="Y23" s="956"/>
      <c r="Z23" s="956"/>
      <c r="AA23" s="951"/>
      <c r="AB23" s="952"/>
      <c r="AC23" s="952"/>
      <c r="AD23" s="953"/>
      <c r="AE23" s="954"/>
      <c r="AF23" s="950"/>
      <c r="AG23" s="976"/>
      <c r="AH23" s="976"/>
      <c r="AI23" s="957"/>
      <c r="AJ23" s="957"/>
      <c r="AK23" s="958"/>
      <c r="AL23" s="984" t="s">
        <v>3803</v>
      </c>
      <c r="AM23" s="984" t="s">
        <v>3804</v>
      </c>
      <c r="AN23" s="1242" t="s">
        <v>3805</v>
      </c>
      <c r="AO23" s="1243"/>
      <c r="AP23" s="937" t="s">
        <v>3806</v>
      </c>
      <c r="AQ23" s="938" t="s">
        <v>2972</v>
      </c>
      <c r="AR23" s="481"/>
      <c r="AS23" s="481"/>
      <c r="AT23" s="481"/>
      <c r="AU23" s="481"/>
      <c r="AV23" s="481"/>
      <c r="AW23" s="481"/>
      <c r="AX23" s="481"/>
      <c r="AY23" s="481"/>
      <c r="AZ23" s="481"/>
      <c r="BA23" s="481"/>
      <c r="BB23" s="481"/>
      <c r="BC23" s="481"/>
      <c r="BD23" s="481"/>
      <c r="BE23" s="481"/>
      <c r="BF23" s="481"/>
      <c r="BG23" s="481"/>
      <c r="BH23" s="481"/>
      <c r="BI23" s="481"/>
      <c r="BJ23" s="481"/>
      <c r="BK23" s="481"/>
      <c r="BL23" s="481"/>
      <c r="BM23" s="481"/>
      <c r="BN23" s="481"/>
      <c r="BO23" s="481"/>
      <c r="BP23" s="481"/>
      <c r="BQ23" s="481"/>
      <c r="BR23" s="481"/>
      <c r="BS23" s="481"/>
      <c r="BT23" s="481"/>
      <c r="BU23" s="481"/>
      <c r="BV23" s="481"/>
      <c r="BW23" s="481"/>
      <c r="BX23" s="481"/>
      <c r="BY23" s="481"/>
      <c r="BZ23" s="481"/>
      <c r="CA23" s="481"/>
      <c r="CB23" s="481"/>
      <c r="CC23" s="481"/>
      <c r="CD23" s="481"/>
      <c r="CE23" s="481"/>
      <c r="CF23" s="481"/>
      <c r="CG23" s="481"/>
      <c r="CH23" s="481"/>
      <c r="CI23" s="481"/>
      <c r="CJ23" s="481"/>
      <c r="CK23" s="481"/>
      <c r="CL23" s="481"/>
      <c r="CM23" s="481"/>
      <c r="CN23" s="481"/>
      <c r="CO23" s="481"/>
      <c r="CP23" s="481"/>
      <c r="CQ23" s="481"/>
      <c r="CR23" s="481"/>
      <c r="CS23" s="481"/>
      <c r="CT23" s="481"/>
      <c r="CU23" s="481"/>
      <c r="CV23" s="481"/>
      <c r="CW23" s="481"/>
      <c r="CX23" s="481"/>
      <c r="CY23" s="481"/>
      <c r="CZ23" s="481"/>
      <c r="DA23" s="481"/>
      <c r="DB23" s="481"/>
      <c r="DC23" s="481"/>
      <c r="DD23" s="481"/>
      <c r="DE23" s="481"/>
      <c r="DF23" s="481"/>
      <c r="DG23" s="481"/>
      <c r="DH23" s="481"/>
      <c r="DI23" s="481"/>
      <c r="DJ23" s="481"/>
      <c r="DK23" s="481"/>
      <c r="DL23" s="481"/>
      <c r="DM23" s="481"/>
      <c r="DN23" s="481"/>
      <c r="DO23" s="481"/>
      <c r="DP23" s="481"/>
      <c r="DQ23" s="481"/>
      <c r="DR23" s="481"/>
      <c r="DS23" s="481"/>
      <c r="DT23" s="481"/>
      <c r="DU23" s="481"/>
      <c r="DV23" s="481"/>
      <c r="DW23" s="481"/>
      <c r="DX23" s="481"/>
      <c r="DY23" s="481"/>
      <c r="DZ23" s="481"/>
      <c r="EA23" s="481"/>
      <c r="EB23" s="481"/>
      <c r="EC23" s="481"/>
      <c r="ED23" s="481"/>
      <c r="EE23" s="481"/>
      <c r="EF23" s="481"/>
      <c r="EG23" s="481"/>
      <c r="EH23" s="481"/>
      <c r="EI23" s="481"/>
      <c r="EJ23" s="481"/>
      <c r="EK23" s="481"/>
      <c r="EL23" s="481"/>
      <c r="EM23" s="481"/>
      <c r="EN23" s="481"/>
      <c r="EO23" s="481"/>
      <c r="EP23" s="481"/>
      <c r="EQ23" s="481"/>
      <c r="ER23" s="481"/>
      <c r="ES23" s="481"/>
      <c r="ET23" s="481"/>
      <c r="EU23" s="481"/>
      <c r="EV23" s="481"/>
      <c r="EW23" s="481"/>
      <c r="EX23" s="481"/>
      <c r="EY23" s="481"/>
      <c r="EZ23" s="481"/>
      <c r="FA23" s="481"/>
      <c r="FB23" s="481"/>
      <c r="FC23" s="481"/>
      <c r="FD23" s="481"/>
      <c r="FE23" s="481"/>
      <c r="FF23" s="481"/>
      <c r="FG23" s="481"/>
      <c r="FH23" s="481"/>
      <c r="FI23" s="481"/>
      <c r="FJ23" s="481"/>
      <c r="FK23" s="481"/>
      <c r="FL23" s="481"/>
      <c r="FM23" s="481"/>
      <c r="FN23" s="481"/>
      <c r="FO23" s="481"/>
      <c r="FP23" s="481"/>
      <c r="FQ23" s="481"/>
      <c r="FR23" s="481"/>
      <c r="FS23" s="481"/>
      <c r="FT23" s="481"/>
      <c r="FU23" s="481"/>
      <c r="FV23" s="481"/>
      <c r="FW23" s="481"/>
      <c r="FX23" s="481"/>
      <c r="FY23" s="481"/>
      <c r="FZ23" s="481"/>
      <c r="GA23" s="481"/>
      <c r="GB23" s="481"/>
      <c r="GC23" s="481"/>
      <c r="GD23" s="481"/>
      <c r="GE23" s="481"/>
      <c r="GF23" s="481"/>
      <c r="GG23" s="481"/>
      <c r="GH23" s="481"/>
      <c r="GI23" s="481"/>
      <c r="GJ23" s="481"/>
      <c r="GK23" s="481"/>
      <c r="GL23" s="481"/>
      <c r="GM23" s="984"/>
      <c r="GN23" s="984"/>
      <c r="GO23" s="984"/>
      <c r="GP23" s="984"/>
      <c r="GQ23" s="481"/>
      <c r="GR23" s="481"/>
      <c r="GS23" s="481"/>
      <c r="GT23" s="1034"/>
      <c r="GU23" s="1034"/>
      <c r="GV23" s="961"/>
      <c r="GW23" s="1034"/>
      <c r="GX23" s="1034"/>
      <c r="GY23" s="961"/>
      <c r="GZ23" s="961"/>
      <c r="HA23" s="1034"/>
      <c r="HB23" s="1034"/>
      <c r="HC23" s="1034"/>
      <c r="HD23" s="1034"/>
      <c r="HE23" s="1034"/>
      <c r="HF23" s="961"/>
      <c r="HG23" s="961"/>
      <c r="HH23" s="1034"/>
      <c r="HI23" s="1034"/>
      <c r="HJ23" s="1034"/>
      <c r="HK23" s="1034"/>
      <c r="HL23" s="1034"/>
      <c r="HM23" s="961"/>
      <c r="HN23" s="961"/>
      <c r="HO23" s="961"/>
      <c r="HP23" s="961"/>
      <c r="HQ23" s="961"/>
      <c r="HR23" s="961"/>
      <c r="HS23" s="961"/>
      <c r="HT23" s="961"/>
      <c r="HU23" s="961"/>
      <c r="HV23" s="961"/>
      <c r="HW23" s="961"/>
      <c r="HX23" s="963"/>
      <c r="HY23" s="964"/>
      <c r="HZ23" s="964"/>
      <c r="IA23" s="964"/>
      <c r="IB23" s="964"/>
      <c r="IC23" s="964"/>
      <c r="ID23" s="964"/>
      <c r="IE23" s="965"/>
    </row>
    <row r="24" ht="24.0" customHeight="1" outlineLevel="1">
      <c r="A24" s="946"/>
      <c r="B24" s="947"/>
      <c r="C24" s="947"/>
      <c r="D24" s="947"/>
      <c r="E24" s="947"/>
      <c r="F24" s="947"/>
      <c r="G24" s="947"/>
      <c r="H24" s="947"/>
      <c r="I24" s="947"/>
      <c r="J24" s="947"/>
      <c r="K24" s="947"/>
      <c r="L24" s="947"/>
      <c r="M24" s="947"/>
      <c r="N24" s="947"/>
      <c r="O24" s="947"/>
      <c r="P24" s="947"/>
      <c r="Q24" s="947"/>
      <c r="R24" s="947"/>
      <c r="S24" s="947"/>
      <c r="T24" s="947"/>
      <c r="U24" s="948"/>
      <c r="V24" s="948"/>
      <c r="W24" s="955"/>
      <c r="X24" s="956"/>
      <c r="Y24" s="956"/>
      <c r="Z24" s="956"/>
      <c r="AA24" s="951"/>
      <c r="AB24" s="952"/>
      <c r="AC24" s="952"/>
      <c r="AD24" s="953"/>
      <c r="AE24" s="954"/>
      <c r="AF24" s="950"/>
      <c r="AG24" s="976"/>
      <c r="AH24" s="976"/>
      <c r="AI24" s="957"/>
      <c r="AJ24" s="957"/>
      <c r="AK24" s="958"/>
      <c r="AL24" s="987" t="s">
        <v>3807</v>
      </c>
      <c r="AM24" s="987" t="s">
        <v>3808</v>
      </c>
      <c r="AN24" s="712"/>
      <c r="AO24" s="712"/>
      <c r="AP24" s="712"/>
      <c r="AQ24" s="712"/>
      <c r="AR24" s="481"/>
      <c r="AS24" s="481"/>
      <c r="AT24" s="481"/>
      <c r="AU24" s="481"/>
      <c r="AV24" s="481"/>
      <c r="AW24" s="481"/>
      <c r="AX24" s="481"/>
      <c r="AY24" s="481"/>
      <c r="AZ24" s="481"/>
      <c r="BA24" s="481"/>
      <c r="BB24" s="481"/>
      <c r="BC24" s="481"/>
      <c r="BD24" s="481"/>
      <c r="BE24" s="481"/>
      <c r="BF24" s="481"/>
      <c r="BG24" s="481"/>
      <c r="BH24" s="481"/>
      <c r="BI24" s="481"/>
      <c r="BJ24" s="481"/>
      <c r="BK24" s="481"/>
      <c r="BL24" s="481"/>
      <c r="BM24" s="481"/>
      <c r="BN24" s="481"/>
      <c r="BO24" s="481"/>
      <c r="BP24" s="481"/>
      <c r="BQ24" s="481"/>
      <c r="BR24" s="481"/>
      <c r="BS24" s="481"/>
      <c r="BT24" s="481"/>
      <c r="BU24" s="481"/>
      <c r="BV24" s="481"/>
      <c r="BW24" s="481"/>
      <c r="BX24" s="481"/>
      <c r="BY24" s="481"/>
      <c r="BZ24" s="481"/>
      <c r="CA24" s="481"/>
      <c r="CB24" s="481"/>
      <c r="CC24" s="481"/>
      <c r="CD24" s="481"/>
      <c r="CE24" s="481"/>
      <c r="CF24" s="481"/>
      <c r="CG24" s="481"/>
      <c r="CH24" s="481"/>
      <c r="CI24" s="481"/>
      <c r="CJ24" s="481"/>
      <c r="CK24" s="481"/>
      <c r="CL24" s="481"/>
      <c r="CM24" s="481"/>
      <c r="CN24" s="481"/>
      <c r="CO24" s="481"/>
      <c r="CP24" s="481"/>
      <c r="CQ24" s="481"/>
      <c r="CR24" s="481"/>
      <c r="CS24" s="481"/>
      <c r="CT24" s="481"/>
      <c r="CU24" s="481"/>
      <c r="CV24" s="481"/>
      <c r="CW24" s="481"/>
      <c r="CX24" s="481"/>
      <c r="CY24" s="481"/>
      <c r="CZ24" s="481"/>
      <c r="DA24" s="481"/>
      <c r="DB24" s="481"/>
      <c r="DC24" s="481"/>
      <c r="DD24" s="481"/>
      <c r="DE24" s="481"/>
      <c r="DF24" s="481"/>
      <c r="DG24" s="481"/>
      <c r="DH24" s="481"/>
      <c r="DI24" s="481"/>
      <c r="DJ24" s="481"/>
      <c r="DK24" s="481"/>
      <c r="DL24" s="481"/>
      <c r="DM24" s="481"/>
      <c r="DN24" s="481"/>
      <c r="DO24" s="481"/>
      <c r="DP24" s="481"/>
      <c r="DQ24" s="481"/>
      <c r="DR24" s="481"/>
      <c r="DS24" s="481"/>
      <c r="DT24" s="481"/>
      <c r="DU24" s="481"/>
      <c r="DV24" s="481"/>
      <c r="DW24" s="481"/>
      <c r="DX24" s="481"/>
      <c r="DY24" s="481"/>
      <c r="DZ24" s="481"/>
      <c r="EA24" s="481"/>
      <c r="EB24" s="481"/>
      <c r="EC24" s="481"/>
      <c r="ED24" s="481"/>
      <c r="EE24" s="481"/>
      <c r="EF24" s="481"/>
      <c r="EG24" s="481"/>
      <c r="EH24" s="481"/>
      <c r="EI24" s="481"/>
      <c r="EJ24" s="481"/>
      <c r="EK24" s="481"/>
      <c r="EL24" s="481"/>
      <c r="EM24" s="481"/>
      <c r="EN24" s="481"/>
      <c r="EO24" s="481"/>
      <c r="EP24" s="481"/>
      <c r="EQ24" s="481"/>
      <c r="ER24" s="481"/>
      <c r="ES24" s="481"/>
      <c r="ET24" s="481"/>
      <c r="EU24" s="481"/>
      <c r="EV24" s="481"/>
      <c r="EW24" s="481"/>
      <c r="EX24" s="481"/>
      <c r="EY24" s="481"/>
      <c r="EZ24" s="481"/>
      <c r="FA24" s="481"/>
      <c r="FB24" s="481"/>
      <c r="FC24" s="481"/>
      <c r="FD24" s="481"/>
      <c r="FE24" s="481"/>
      <c r="FF24" s="481"/>
      <c r="FG24" s="481"/>
      <c r="FH24" s="481"/>
      <c r="FI24" s="481"/>
      <c r="FJ24" s="481"/>
      <c r="FK24" s="481"/>
      <c r="FL24" s="481"/>
      <c r="FM24" s="481"/>
      <c r="FN24" s="481"/>
      <c r="FO24" s="481"/>
      <c r="FP24" s="481"/>
      <c r="FQ24" s="481"/>
      <c r="FR24" s="481"/>
      <c r="FS24" s="481"/>
      <c r="FT24" s="481"/>
      <c r="FU24" s="481"/>
      <c r="FV24" s="481"/>
      <c r="FW24" s="481"/>
      <c r="FX24" s="481"/>
      <c r="FY24" s="481"/>
      <c r="FZ24" s="481"/>
      <c r="GA24" s="481"/>
      <c r="GB24" s="481"/>
      <c r="GC24" s="481"/>
      <c r="GD24" s="481"/>
      <c r="GE24" s="481"/>
      <c r="GF24" s="481"/>
      <c r="GG24" s="481"/>
      <c r="GH24" s="481"/>
      <c r="GI24" s="481"/>
      <c r="GJ24" s="481"/>
      <c r="GK24" s="481"/>
      <c r="GL24" s="481"/>
      <c r="GM24" s="987"/>
      <c r="GN24" s="987"/>
      <c r="GO24" s="987"/>
      <c r="GP24" s="987"/>
      <c r="GQ24" s="481"/>
      <c r="GR24" s="481"/>
      <c r="GS24" s="481"/>
      <c r="GT24" s="987"/>
      <c r="GU24" s="987"/>
      <c r="GV24" s="961"/>
      <c r="GW24" s="987"/>
      <c r="GX24" s="987"/>
      <c r="GY24" s="961"/>
      <c r="GZ24" s="961"/>
      <c r="HA24" s="987"/>
      <c r="HB24" s="987"/>
      <c r="HC24" s="987"/>
      <c r="HD24" s="987"/>
      <c r="HE24" s="987"/>
      <c r="HF24" s="961"/>
      <c r="HG24" s="961"/>
      <c r="HH24" s="987"/>
      <c r="HI24" s="987"/>
      <c r="HJ24" s="961"/>
      <c r="HK24" s="961"/>
      <c r="HL24" s="961"/>
      <c r="HM24" s="961"/>
      <c r="HN24" s="961"/>
      <c r="HO24" s="961"/>
      <c r="HP24" s="961"/>
      <c r="HQ24" s="961"/>
      <c r="HR24" s="961"/>
      <c r="HS24" s="961"/>
      <c r="HT24" s="961"/>
      <c r="HU24" s="961"/>
      <c r="HV24" s="961"/>
      <c r="HW24" s="961"/>
      <c r="HX24" s="963"/>
      <c r="HY24" s="964"/>
      <c r="HZ24" s="964"/>
      <c r="IA24" s="964"/>
      <c r="IB24" s="964"/>
      <c r="IC24" s="964"/>
      <c r="ID24" s="964"/>
      <c r="IE24" s="965"/>
    </row>
    <row r="25" ht="24.0" customHeight="1" outlineLevel="1">
      <c r="A25" s="946"/>
      <c r="B25" s="947"/>
      <c r="C25" s="947"/>
      <c r="D25" s="947"/>
      <c r="E25" s="947"/>
      <c r="F25" s="947"/>
      <c r="G25" s="947"/>
      <c r="H25" s="947"/>
      <c r="I25" s="947"/>
      <c r="J25" s="947"/>
      <c r="K25" s="947"/>
      <c r="L25" s="947"/>
      <c r="M25" s="947"/>
      <c r="N25" s="947"/>
      <c r="O25" s="947"/>
      <c r="P25" s="947"/>
      <c r="Q25" s="947"/>
      <c r="R25" s="947"/>
      <c r="S25" s="947"/>
      <c r="T25" s="947"/>
      <c r="U25" s="948"/>
      <c r="V25" s="989"/>
      <c r="W25" s="981"/>
      <c r="X25" s="956"/>
      <c r="Y25" s="956"/>
      <c r="Z25" s="956"/>
      <c r="AA25" s="990"/>
      <c r="AB25" s="991"/>
      <c r="AC25" s="991"/>
      <c r="AD25" s="992"/>
      <c r="AE25" s="993"/>
      <c r="AF25" s="949"/>
      <c r="AG25" s="950"/>
      <c r="AH25" s="976"/>
      <c r="AI25" s="957"/>
      <c r="AJ25" s="957"/>
      <c r="AK25" s="958"/>
      <c r="AL25" s="994" t="s">
        <v>3809</v>
      </c>
      <c r="AM25" s="994" t="s">
        <v>3810</v>
      </c>
      <c r="AN25" s="936"/>
      <c r="AO25" s="936"/>
      <c r="AP25" s="1031"/>
      <c r="AQ25" s="985"/>
      <c r="AR25" s="481"/>
      <c r="AS25" s="481"/>
      <c r="AT25" s="481"/>
      <c r="AU25" s="481"/>
      <c r="AV25" s="481"/>
      <c r="AW25" s="481"/>
      <c r="AX25" s="481"/>
      <c r="AY25" s="481"/>
      <c r="AZ25" s="481"/>
      <c r="BA25" s="481"/>
      <c r="BB25" s="481"/>
      <c r="BC25" s="481"/>
      <c r="BD25" s="481"/>
      <c r="BE25" s="481"/>
      <c r="BF25" s="481"/>
      <c r="BG25" s="481"/>
      <c r="BH25" s="481"/>
      <c r="BI25" s="481"/>
      <c r="BJ25" s="481"/>
      <c r="BK25" s="481"/>
      <c r="BL25" s="481"/>
      <c r="BM25" s="481"/>
      <c r="BN25" s="481"/>
      <c r="BO25" s="481"/>
      <c r="BP25" s="481"/>
      <c r="BQ25" s="481"/>
      <c r="BR25" s="481"/>
      <c r="BS25" s="481"/>
      <c r="BT25" s="481"/>
      <c r="BU25" s="481"/>
      <c r="BV25" s="481"/>
      <c r="BW25" s="481"/>
      <c r="BX25" s="481"/>
      <c r="BY25" s="481"/>
      <c r="BZ25" s="481"/>
      <c r="CA25" s="481"/>
      <c r="CB25" s="481"/>
      <c r="CC25" s="481"/>
      <c r="CD25" s="481"/>
      <c r="CE25" s="481"/>
      <c r="CF25" s="481"/>
      <c r="CG25" s="481"/>
      <c r="CH25" s="481"/>
      <c r="CI25" s="481"/>
      <c r="CJ25" s="481"/>
      <c r="CK25" s="481"/>
      <c r="CL25" s="481"/>
      <c r="CM25" s="481"/>
      <c r="CN25" s="481"/>
      <c r="CO25" s="481"/>
      <c r="CP25" s="481"/>
      <c r="CQ25" s="481"/>
      <c r="CR25" s="481"/>
      <c r="CS25" s="481"/>
      <c r="CT25" s="481"/>
      <c r="CU25" s="481"/>
      <c r="CV25" s="481"/>
      <c r="CW25" s="481"/>
      <c r="CX25" s="481"/>
      <c r="CY25" s="481"/>
      <c r="CZ25" s="481"/>
      <c r="DA25" s="481"/>
      <c r="DB25" s="481"/>
      <c r="DC25" s="481"/>
      <c r="DD25" s="481"/>
      <c r="DE25" s="481"/>
      <c r="DF25" s="481"/>
      <c r="DG25" s="481"/>
      <c r="DH25" s="481"/>
      <c r="DI25" s="481"/>
      <c r="DJ25" s="481"/>
      <c r="DK25" s="481"/>
      <c r="DL25" s="481"/>
      <c r="DM25" s="481"/>
      <c r="DN25" s="481"/>
      <c r="DO25" s="481"/>
      <c r="DP25" s="481"/>
      <c r="DQ25" s="481"/>
      <c r="DR25" s="481"/>
      <c r="DS25" s="481"/>
      <c r="DT25" s="481"/>
      <c r="DU25" s="481"/>
      <c r="DV25" s="481"/>
      <c r="DW25" s="481"/>
      <c r="DX25" s="481"/>
      <c r="DY25" s="481"/>
      <c r="DZ25" s="481"/>
      <c r="EA25" s="481"/>
      <c r="EB25" s="481"/>
      <c r="EC25" s="481"/>
      <c r="ED25" s="481"/>
      <c r="EE25" s="481"/>
      <c r="EF25" s="481"/>
      <c r="EG25" s="481"/>
      <c r="EH25" s="481"/>
      <c r="EI25" s="481"/>
      <c r="EJ25" s="481"/>
      <c r="EK25" s="481"/>
      <c r="EL25" s="481"/>
      <c r="EM25" s="481"/>
      <c r="EN25" s="481"/>
      <c r="EO25" s="481"/>
      <c r="EP25" s="481"/>
      <c r="EQ25" s="481"/>
      <c r="ER25" s="481"/>
      <c r="ES25" s="481"/>
      <c r="ET25" s="481"/>
      <c r="EU25" s="481"/>
      <c r="EV25" s="481"/>
      <c r="EW25" s="481"/>
      <c r="EX25" s="481"/>
      <c r="EY25" s="481"/>
      <c r="EZ25" s="481"/>
      <c r="FA25" s="481"/>
      <c r="FB25" s="481"/>
      <c r="FC25" s="481"/>
      <c r="FD25" s="481"/>
      <c r="FE25" s="481"/>
      <c r="FF25" s="481"/>
      <c r="FG25" s="481"/>
      <c r="FH25" s="481"/>
      <c r="FI25" s="481"/>
      <c r="FJ25" s="481"/>
      <c r="FK25" s="481"/>
      <c r="FL25" s="481"/>
      <c r="FM25" s="481"/>
      <c r="FN25" s="481"/>
      <c r="FO25" s="481"/>
      <c r="FP25" s="481"/>
      <c r="FQ25" s="481"/>
      <c r="FR25" s="481"/>
      <c r="FS25" s="481"/>
      <c r="FT25" s="481"/>
      <c r="FU25" s="481"/>
      <c r="FV25" s="481"/>
      <c r="FW25" s="481"/>
      <c r="FX25" s="481"/>
      <c r="FY25" s="481"/>
      <c r="FZ25" s="481"/>
      <c r="GA25" s="481"/>
      <c r="GB25" s="481"/>
      <c r="GC25" s="481"/>
      <c r="GD25" s="481"/>
      <c r="GE25" s="481"/>
      <c r="GF25" s="481"/>
      <c r="GG25" s="481"/>
      <c r="GH25" s="481"/>
      <c r="GI25" s="481"/>
      <c r="GJ25" s="481"/>
      <c r="GK25" s="481"/>
      <c r="GL25" s="481"/>
      <c r="GM25" s="481"/>
      <c r="GN25" s="481"/>
      <c r="GO25" s="481"/>
      <c r="GP25" s="481"/>
      <c r="GQ25" s="481"/>
      <c r="GR25" s="481"/>
      <c r="GS25" s="481"/>
      <c r="GT25" s="961"/>
      <c r="GU25" s="961"/>
      <c r="GV25" s="961"/>
      <c r="GW25" s="961"/>
      <c r="GX25" s="961"/>
      <c r="GY25" s="961"/>
      <c r="GZ25" s="961"/>
      <c r="HA25" s="961"/>
      <c r="HB25" s="961"/>
      <c r="HC25" s="961"/>
      <c r="HD25" s="961"/>
      <c r="HE25" s="961"/>
      <c r="HF25" s="961"/>
      <c r="HG25" s="961"/>
      <c r="HH25" s="961"/>
      <c r="HI25" s="961"/>
      <c r="HJ25" s="961"/>
      <c r="HK25" s="961"/>
      <c r="HL25" s="961"/>
      <c r="HM25" s="961"/>
      <c r="HN25" s="961"/>
      <c r="HO25" s="961"/>
      <c r="HP25" s="961"/>
      <c r="HQ25" s="961"/>
      <c r="HR25" s="961"/>
      <c r="HS25" s="961"/>
      <c r="HT25" s="961"/>
      <c r="HU25" s="961"/>
      <c r="HV25" s="961"/>
      <c r="HW25" s="961"/>
      <c r="HX25" s="963"/>
      <c r="HY25" s="964"/>
      <c r="HZ25" s="964"/>
      <c r="IA25" s="964"/>
      <c r="IB25" s="964"/>
      <c r="IC25" s="964"/>
      <c r="ID25" s="964"/>
      <c r="IE25" s="965"/>
    </row>
    <row r="26" ht="24.0" customHeight="1" outlineLevel="1">
      <c r="A26" s="946"/>
      <c r="B26" s="947"/>
      <c r="C26" s="947"/>
      <c r="D26" s="947"/>
      <c r="E26" s="947"/>
      <c r="F26" s="947"/>
      <c r="G26" s="947"/>
      <c r="H26" s="947"/>
      <c r="I26" s="947"/>
      <c r="J26" s="947"/>
      <c r="K26" s="947"/>
      <c r="L26" s="947"/>
      <c r="M26" s="947"/>
      <c r="N26" s="947"/>
      <c r="O26" s="947"/>
      <c r="P26" s="947"/>
      <c r="Q26" s="947"/>
      <c r="R26" s="947"/>
      <c r="S26" s="947"/>
      <c r="T26" s="947"/>
      <c r="U26" s="948"/>
      <c r="V26" s="989"/>
      <c r="W26" s="949"/>
      <c r="X26" s="956"/>
      <c r="Y26" s="956"/>
      <c r="Z26" s="956"/>
      <c r="AA26" s="990"/>
      <c r="AB26" s="991"/>
      <c r="AC26" s="991"/>
      <c r="AD26" s="992"/>
      <c r="AE26" s="993"/>
      <c r="AF26" s="949"/>
      <c r="AG26" s="950"/>
      <c r="AH26" s="976"/>
      <c r="AI26" s="957"/>
      <c r="AJ26" s="957"/>
      <c r="AK26" s="958"/>
      <c r="AL26" s="999" t="s">
        <v>3811</v>
      </c>
      <c r="AM26" s="999" t="s">
        <v>3812</v>
      </c>
      <c r="AN26" s="712"/>
      <c r="AO26" s="712"/>
      <c r="AP26" s="712"/>
      <c r="AQ26" s="712"/>
      <c r="AR26" s="481"/>
      <c r="AS26" s="481"/>
      <c r="AT26" s="481"/>
      <c r="AU26" s="481"/>
      <c r="AV26" s="481"/>
      <c r="AW26" s="481"/>
      <c r="AX26" s="481"/>
      <c r="AY26" s="481"/>
      <c r="AZ26" s="481"/>
      <c r="BA26" s="481"/>
      <c r="BB26" s="481"/>
      <c r="BC26" s="481"/>
      <c r="BD26" s="481"/>
      <c r="BE26" s="481"/>
      <c r="BF26" s="481"/>
      <c r="BG26" s="481"/>
      <c r="BH26" s="481"/>
      <c r="BI26" s="481"/>
      <c r="BJ26" s="481"/>
      <c r="BK26" s="481"/>
      <c r="BL26" s="481"/>
      <c r="BM26" s="481"/>
      <c r="BN26" s="481"/>
      <c r="BO26" s="481"/>
      <c r="BP26" s="481"/>
      <c r="BQ26" s="481"/>
      <c r="BR26" s="481"/>
      <c r="BS26" s="481"/>
      <c r="BT26" s="481"/>
      <c r="BU26" s="481"/>
      <c r="BV26" s="481"/>
      <c r="BW26" s="481"/>
      <c r="BX26" s="481"/>
      <c r="BY26" s="481"/>
      <c r="BZ26" s="481"/>
      <c r="CA26" s="481"/>
      <c r="CB26" s="481"/>
      <c r="CC26" s="481"/>
      <c r="CD26" s="481"/>
      <c r="CE26" s="481"/>
      <c r="CF26" s="481"/>
      <c r="CG26" s="481"/>
      <c r="CH26" s="481"/>
      <c r="CI26" s="481"/>
      <c r="CJ26" s="481"/>
      <c r="CK26" s="481"/>
      <c r="CL26" s="481"/>
      <c r="CM26" s="481"/>
      <c r="CN26" s="481"/>
      <c r="CO26" s="481"/>
      <c r="CP26" s="481"/>
      <c r="CQ26" s="481"/>
      <c r="CR26" s="481"/>
      <c r="CS26" s="481"/>
      <c r="CT26" s="481"/>
      <c r="CU26" s="481"/>
      <c r="CV26" s="481"/>
      <c r="CW26" s="481"/>
      <c r="CX26" s="481"/>
      <c r="CY26" s="481"/>
      <c r="CZ26" s="481"/>
      <c r="DA26" s="481"/>
      <c r="DB26" s="481"/>
      <c r="DC26" s="481"/>
      <c r="DD26" s="481"/>
      <c r="DE26" s="481"/>
      <c r="DF26" s="481"/>
      <c r="DG26" s="481"/>
      <c r="DH26" s="481"/>
      <c r="DI26" s="481"/>
      <c r="DJ26" s="481"/>
      <c r="DK26" s="481"/>
      <c r="DL26" s="481"/>
      <c r="DM26" s="481"/>
      <c r="DN26" s="481"/>
      <c r="DO26" s="481"/>
      <c r="DP26" s="481"/>
      <c r="DQ26" s="481"/>
      <c r="DR26" s="481"/>
      <c r="DS26" s="481"/>
      <c r="DT26" s="481"/>
      <c r="DU26" s="481"/>
      <c r="DV26" s="481"/>
      <c r="DW26" s="481"/>
      <c r="DX26" s="481"/>
      <c r="DY26" s="481"/>
      <c r="DZ26" s="481"/>
      <c r="EA26" s="481"/>
      <c r="EB26" s="481"/>
      <c r="EC26" s="481"/>
      <c r="ED26" s="481"/>
      <c r="EE26" s="481"/>
      <c r="EF26" s="481"/>
      <c r="EG26" s="481"/>
      <c r="EH26" s="481"/>
      <c r="EI26" s="481"/>
      <c r="EJ26" s="481"/>
      <c r="EK26" s="481"/>
      <c r="EL26" s="481"/>
      <c r="EM26" s="481"/>
      <c r="EN26" s="481"/>
      <c r="EO26" s="481"/>
      <c r="EP26" s="481"/>
      <c r="EQ26" s="481"/>
      <c r="ER26" s="481"/>
      <c r="ES26" s="481"/>
      <c r="ET26" s="481"/>
      <c r="EU26" s="481"/>
      <c r="EV26" s="481"/>
      <c r="EW26" s="481"/>
      <c r="EX26" s="481"/>
      <c r="EY26" s="481"/>
      <c r="EZ26" s="481"/>
      <c r="FA26" s="481"/>
      <c r="FB26" s="481"/>
      <c r="FC26" s="481"/>
      <c r="FD26" s="481"/>
      <c r="FE26" s="481"/>
      <c r="FF26" s="481"/>
      <c r="FG26" s="481"/>
      <c r="FH26" s="481"/>
      <c r="FI26" s="481"/>
      <c r="FJ26" s="481"/>
      <c r="FK26" s="481"/>
      <c r="FL26" s="481"/>
      <c r="FM26" s="481"/>
      <c r="FN26" s="481"/>
      <c r="FO26" s="481"/>
      <c r="FP26" s="481"/>
      <c r="FQ26" s="481"/>
      <c r="FR26" s="481"/>
      <c r="FS26" s="481"/>
      <c r="FT26" s="481"/>
      <c r="FU26" s="481"/>
      <c r="FV26" s="481"/>
      <c r="FW26" s="481"/>
      <c r="FX26" s="481"/>
      <c r="FY26" s="481"/>
      <c r="FZ26" s="481"/>
      <c r="GA26" s="481"/>
      <c r="GB26" s="481"/>
      <c r="GC26" s="481"/>
      <c r="GD26" s="481"/>
      <c r="GE26" s="481"/>
      <c r="GF26" s="481"/>
      <c r="GG26" s="481"/>
      <c r="GH26" s="481"/>
      <c r="GI26" s="481"/>
      <c r="GJ26" s="481"/>
      <c r="GK26" s="481"/>
      <c r="GL26" s="481"/>
      <c r="GM26" s="481"/>
      <c r="GN26" s="481"/>
      <c r="GO26" s="481"/>
      <c r="GP26" s="481"/>
      <c r="GQ26" s="481"/>
      <c r="GR26" s="481"/>
      <c r="GS26" s="481"/>
      <c r="GT26" s="961"/>
      <c r="GU26" s="961"/>
      <c r="GV26" s="961"/>
      <c r="GW26" s="961"/>
      <c r="GX26" s="961"/>
      <c r="GY26" s="961"/>
      <c r="GZ26" s="961"/>
      <c r="HA26" s="961"/>
      <c r="HB26" s="961"/>
      <c r="HC26" s="961"/>
      <c r="HD26" s="961"/>
      <c r="HE26" s="961"/>
      <c r="HF26" s="961"/>
      <c r="HG26" s="961"/>
      <c r="HH26" s="961"/>
      <c r="HI26" s="961"/>
      <c r="HJ26" s="961"/>
      <c r="HK26" s="961"/>
      <c r="HL26" s="961"/>
      <c r="HM26" s="961"/>
      <c r="HN26" s="961"/>
      <c r="HO26" s="961"/>
      <c r="HP26" s="961"/>
      <c r="HQ26" s="961"/>
      <c r="HR26" s="961"/>
      <c r="HS26" s="961"/>
      <c r="HT26" s="961"/>
      <c r="HU26" s="961"/>
      <c r="HV26" s="961"/>
      <c r="HW26" s="961"/>
      <c r="HX26" s="963"/>
      <c r="HY26" s="964"/>
      <c r="HZ26" s="964"/>
      <c r="IA26" s="964"/>
      <c r="IB26" s="964"/>
      <c r="IC26" s="964"/>
      <c r="ID26" s="964"/>
      <c r="IE26" s="965"/>
    </row>
    <row r="27" ht="24.0" customHeight="1" outlineLevel="1">
      <c r="A27" s="946"/>
      <c r="B27" s="947"/>
      <c r="C27" s="947"/>
      <c r="D27" s="947"/>
      <c r="E27" s="947"/>
      <c r="F27" s="947"/>
      <c r="G27" s="947"/>
      <c r="H27" s="947"/>
      <c r="I27" s="947"/>
      <c r="J27" s="947"/>
      <c r="K27" s="947"/>
      <c r="L27" s="947"/>
      <c r="M27" s="947"/>
      <c r="N27" s="947"/>
      <c r="O27" s="947"/>
      <c r="P27" s="947"/>
      <c r="Q27" s="947"/>
      <c r="R27" s="947"/>
      <c r="S27" s="947"/>
      <c r="T27" s="947"/>
      <c r="U27" s="948"/>
      <c r="V27" s="989"/>
      <c r="W27" s="981"/>
      <c r="X27" s="956"/>
      <c r="Y27" s="956"/>
      <c r="Z27" s="956"/>
      <c r="AA27" s="990"/>
      <c r="AB27" s="991"/>
      <c r="AC27" s="991"/>
      <c r="AD27" s="992"/>
      <c r="AE27" s="993"/>
      <c r="AF27" s="949"/>
      <c r="AG27" s="950"/>
      <c r="AH27" s="976"/>
      <c r="AI27" s="957"/>
      <c r="AJ27" s="957"/>
      <c r="AK27" s="958"/>
      <c r="AL27" s="994" t="s">
        <v>3813</v>
      </c>
      <c r="AM27" s="994" t="s">
        <v>3814</v>
      </c>
      <c r="AN27" s="936"/>
      <c r="AO27" s="936"/>
      <c r="AP27" s="1031"/>
      <c r="AQ27" s="985"/>
      <c r="AR27" s="481"/>
      <c r="AS27" s="481"/>
      <c r="AT27" s="481"/>
      <c r="AU27" s="481"/>
      <c r="AV27" s="481"/>
      <c r="AW27" s="481"/>
      <c r="AX27" s="481"/>
      <c r="AY27" s="481"/>
      <c r="AZ27" s="481"/>
      <c r="BA27" s="481"/>
      <c r="BB27" s="481"/>
      <c r="BC27" s="481"/>
      <c r="BD27" s="481"/>
      <c r="BE27" s="481"/>
      <c r="BF27" s="481"/>
      <c r="BG27" s="481"/>
      <c r="BH27" s="481"/>
      <c r="BI27" s="481"/>
      <c r="BJ27" s="481"/>
      <c r="BK27" s="481"/>
      <c r="BL27" s="481"/>
      <c r="BM27" s="481"/>
      <c r="BN27" s="481"/>
      <c r="BO27" s="481"/>
      <c r="BP27" s="481"/>
      <c r="BQ27" s="481"/>
      <c r="BR27" s="481"/>
      <c r="BS27" s="481"/>
      <c r="BT27" s="481"/>
      <c r="BU27" s="481"/>
      <c r="BV27" s="481"/>
      <c r="BW27" s="481"/>
      <c r="BX27" s="481"/>
      <c r="BY27" s="481"/>
      <c r="BZ27" s="481"/>
      <c r="CA27" s="481"/>
      <c r="CB27" s="481"/>
      <c r="CC27" s="481"/>
      <c r="CD27" s="481"/>
      <c r="CE27" s="481"/>
      <c r="CF27" s="481"/>
      <c r="CG27" s="481"/>
      <c r="CH27" s="481"/>
      <c r="CI27" s="481"/>
      <c r="CJ27" s="481"/>
      <c r="CK27" s="481"/>
      <c r="CL27" s="481"/>
      <c r="CM27" s="481"/>
      <c r="CN27" s="481"/>
      <c r="CO27" s="481"/>
      <c r="CP27" s="481"/>
      <c r="CQ27" s="481"/>
      <c r="CR27" s="481"/>
      <c r="CS27" s="481"/>
      <c r="CT27" s="481"/>
      <c r="CU27" s="481"/>
      <c r="CV27" s="481"/>
      <c r="CW27" s="481"/>
      <c r="CX27" s="481"/>
      <c r="CY27" s="481"/>
      <c r="CZ27" s="481"/>
      <c r="DA27" s="481"/>
      <c r="DB27" s="481"/>
      <c r="DC27" s="481"/>
      <c r="DD27" s="481"/>
      <c r="DE27" s="481"/>
      <c r="DF27" s="481"/>
      <c r="DG27" s="481"/>
      <c r="DH27" s="481"/>
      <c r="DI27" s="481"/>
      <c r="DJ27" s="481"/>
      <c r="DK27" s="481"/>
      <c r="DL27" s="481"/>
      <c r="DM27" s="481"/>
      <c r="DN27" s="481"/>
      <c r="DO27" s="481"/>
      <c r="DP27" s="481"/>
      <c r="DQ27" s="481"/>
      <c r="DR27" s="481"/>
      <c r="DS27" s="481"/>
      <c r="DT27" s="481"/>
      <c r="DU27" s="481"/>
      <c r="DV27" s="481"/>
      <c r="DW27" s="481"/>
      <c r="DX27" s="481"/>
      <c r="DY27" s="481"/>
      <c r="DZ27" s="481"/>
      <c r="EA27" s="481"/>
      <c r="EB27" s="481"/>
      <c r="EC27" s="481"/>
      <c r="ED27" s="481"/>
      <c r="EE27" s="481"/>
      <c r="EF27" s="481"/>
      <c r="EG27" s="481"/>
      <c r="EH27" s="481"/>
      <c r="EI27" s="481"/>
      <c r="EJ27" s="481"/>
      <c r="EK27" s="481"/>
      <c r="EL27" s="481"/>
      <c r="EM27" s="481"/>
      <c r="EN27" s="481"/>
      <c r="EO27" s="481"/>
      <c r="EP27" s="481"/>
      <c r="EQ27" s="481"/>
      <c r="ER27" s="481"/>
      <c r="ES27" s="481"/>
      <c r="ET27" s="481"/>
      <c r="EU27" s="481"/>
      <c r="EV27" s="481"/>
      <c r="EW27" s="481"/>
      <c r="EX27" s="481"/>
      <c r="EY27" s="481"/>
      <c r="EZ27" s="481"/>
      <c r="FA27" s="481"/>
      <c r="FB27" s="481"/>
      <c r="FC27" s="481"/>
      <c r="FD27" s="481"/>
      <c r="FE27" s="481"/>
      <c r="FF27" s="481"/>
      <c r="FG27" s="481"/>
      <c r="FH27" s="481"/>
      <c r="FI27" s="481"/>
      <c r="FJ27" s="481"/>
      <c r="FK27" s="481"/>
      <c r="FL27" s="481"/>
      <c r="FM27" s="481"/>
      <c r="FN27" s="481"/>
      <c r="FO27" s="481"/>
      <c r="FP27" s="481"/>
      <c r="FQ27" s="481"/>
      <c r="FR27" s="481"/>
      <c r="FS27" s="481"/>
      <c r="FT27" s="481"/>
      <c r="FU27" s="481"/>
      <c r="FV27" s="481"/>
      <c r="FW27" s="481"/>
      <c r="FX27" s="481"/>
      <c r="FY27" s="481"/>
      <c r="FZ27" s="481"/>
      <c r="GA27" s="481"/>
      <c r="GB27" s="481"/>
      <c r="GC27" s="481"/>
      <c r="GD27" s="481"/>
      <c r="GE27" s="481"/>
      <c r="GF27" s="481"/>
      <c r="GG27" s="481"/>
      <c r="GH27" s="481"/>
      <c r="GI27" s="481"/>
      <c r="GJ27" s="481"/>
      <c r="GK27" s="481"/>
      <c r="GL27" s="481"/>
      <c r="GM27" s="481"/>
      <c r="GN27" s="481"/>
      <c r="GO27" s="481"/>
      <c r="GP27" s="481"/>
      <c r="GQ27" s="481"/>
      <c r="GR27" s="481"/>
      <c r="GS27" s="481"/>
      <c r="GT27" s="961"/>
      <c r="GU27" s="961"/>
      <c r="GV27" s="961"/>
      <c r="GW27" s="961"/>
      <c r="GX27" s="961"/>
      <c r="GY27" s="961"/>
      <c r="GZ27" s="961"/>
      <c r="HA27" s="961"/>
      <c r="HB27" s="961"/>
      <c r="HC27" s="961"/>
      <c r="HD27" s="961"/>
      <c r="HE27" s="961"/>
      <c r="HF27" s="961"/>
      <c r="HG27" s="961"/>
      <c r="HH27" s="961"/>
      <c r="HI27" s="961"/>
      <c r="HJ27" s="961"/>
      <c r="HK27" s="961"/>
      <c r="HL27" s="961"/>
      <c r="HM27" s="961"/>
      <c r="HN27" s="961"/>
      <c r="HO27" s="961"/>
      <c r="HP27" s="961"/>
      <c r="HQ27" s="961"/>
      <c r="HR27" s="961"/>
      <c r="HS27" s="961"/>
      <c r="HT27" s="961"/>
      <c r="HU27" s="961"/>
      <c r="HV27" s="961"/>
      <c r="HW27" s="961"/>
      <c r="HX27" s="963"/>
      <c r="HY27" s="964"/>
      <c r="HZ27" s="964"/>
      <c r="IA27" s="964"/>
      <c r="IB27" s="964"/>
      <c r="IC27" s="964"/>
      <c r="ID27" s="964"/>
      <c r="IE27" s="965"/>
    </row>
    <row r="28" ht="24.0" customHeight="1" outlineLevel="1">
      <c r="A28" s="946"/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8"/>
      <c r="V28" s="989"/>
      <c r="W28" s="949"/>
      <c r="X28" s="956"/>
      <c r="Y28" s="956"/>
      <c r="Z28" s="956"/>
      <c r="AA28" s="990"/>
      <c r="AB28" s="991"/>
      <c r="AC28" s="991"/>
      <c r="AD28" s="992"/>
      <c r="AE28" s="993"/>
      <c r="AF28" s="949"/>
      <c r="AG28" s="950"/>
      <c r="AH28" s="976"/>
      <c r="AI28" s="957"/>
      <c r="AJ28" s="957"/>
      <c r="AK28" s="958"/>
      <c r="AL28" s="999" t="s">
        <v>3815</v>
      </c>
      <c r="AM28" s="999" t="s">
        <v>3816</v>
      </c>
      <c r="AN28" s="712"/>
      <c r="AO28" s="712"/>
      <c r="AP28" s="712"/>
      <c r="AQ28" s="712"/>
      <c r="AR28" s="481"/>
      <c r="AS28" s="481"/>
      <c r="AT28" s="481"/>
      <c r="AU28" s="481"/>
      <c r="AV28" s="481"/>
      <c r="AW28" s="481"/>
      <c r="AX28" s="481"/>
      <c r="AY28" s="481"/>
      <c r="AZ28" s="481"/>
      <c r="BA28" s="481"/>
      <c r="BB28" s="481"/>
      <c r="BC28" s="481"/>
      <c r="BD28" s="481"/>
      <c r="BE28" s="481"/>
      <c r="BF28" s="481"/>
      <c r="BG28" s="481"/>
      <c r="BH28" s="481"/>
      <c r="BI28" s="481"/>
      <c r="BJ28" s="481"/>
      <c r="BK28" s="481"/>
      <c r="BL28" s="481"/>
      <c r="BM28" s="481"/>
      <c r="BN28" s="481"/>
      <c r="BO28" s="481"/>
      <c r="BP28" s="481"/>
      <c r="BQ28" s="481"/>
      <c r="BR28" s="481"/>
      <c r="BS28" s="481"/>
      <c r="BT28" s="481"/>
      <c r="BU28" s="481"/>
      <c r="BV28" s="481"/>
      <c r="BW28" s="481"/>
      <c r="BX28" s="481"/>
      <c r="BY28" s="481"/>
      <c r="BZ28" s="481"/>
      <c r="CA28" s="481"/>
      <c r="CB28" s="481"/>
      <c r="CC28" s="481"/>
      <c r="CD28" s="481"/>
      <c r="CE28" s="481"/>
      <c r="CF28" s="481"/>
      <c r="CG28" s="481"/>
      <c r="CH28" s="481"/>
      <c r="CI28" s="481"/>
      <c r="CJ28" s="481"/>
      <c r="CK28" s="481"/>
      <c r="CL28" s="481"/>
      <c r="CM28" s="481"/>
      <c r="CN28" s="481"/>
      <c r="CO28" s="481"/>
      <c r="CP28" s="481"/>
      <c r="CQ28" s="481"/>
      <c r="CR28" s="481"/>
      <c r="CS28" s="481"/>
      <c r="CT28" s="481"/>
      <c r="CU28" s="481"/>
      <c r="CV28" s="481"/>
      <c r="CW28" s="481"/>
      <c r="CX28" s="481"/>
      <c r="CY28" s="481"/>
      <c r="CZ28" s="481"/>
      <c r="DA28" s="481"/>
      <c r="DB28" s="481"/>
      <c r="DC28" s="481"/>
      <c r="DD28" s="481"/>
      <c r="DE28" s="481"/>
      <c r="DF28" s="481"/>
      <c r="DG28" s="481"/>
      <c r="DH28" s="481"/>
      <c r="DI28" s="481"/>
      <c r="DJ28" s="481"/>
      <c r="DK28" s="481"/>
      <c r="DL28" s="481"/>
      <c r="DM28" s="481"/>
      <c r="DN28" s="481"/>
      <c r="DO28" s="481"/>
      <c r="DP28" s="481"/>
      <c r="DQ28" s="481"/>
      <c r="DR28" s="481"/>
      <c r="DS28" s="481"/>
      <c r="DT28" s="481"/>
      <c r="DU28" s="481"/>
      <c r="DV28" s="481"/>
      <c r="DW28" s="481"/>
      <c r="DX28" s="481"/>
      <c r="DY28" s="481"/>
      <c r="DZ28" s="481"/>
      <c r="EA28" s="481"/>
      <c r="EB28" s="481"/>
      <c r="EC28" s="481"/>
      <c r="ED28" s="481"/>
      <c r="EE28" s="481"/>
      <c r="EF28" s="481"/>
      <c r="EG28" s="481"/>
      <c r="EH28" s="481"/>
      <c r="EI28" s="481"/>
      <c r="EJ28" s="481"/>
      <c r="EK28" s="481"/>
      <c r="EL28" s="481"/>
      <c r="EM28" s="481"/>
      <c r="EN28" s="481"/>
      <c r="EO28" s="481"/>
      <c r="EP28" s="481"/>
      <c r="EQ28" s="481"/>
      <c r="ER28" s="481"/>
      <c r="ES28" s="481"/>
      <c r="ET28" s="481"/>
      <c r="EU28" s="481"/>
      <c r="EV28" s="481"/>
      <c r="EW28" s="481"/>
      <c r="EX28" s="481"/>
      <c r="EY28" s="481"/>
      <c r="EZ28" s="481"/>
      <c r="FA28" s="481"/>
      <c r="FB28" s="481"/>
      <c r="FC28" s="481"/>
      <c r="FD28" s="481"/>
      <c r="FE28" s="481"/>
      <c r="FF28" s="481"/>
      <c r="FG28" s="481"/>
      <c r="FH28" s="481"/>
      <c r="FI28" s="481"/>
      <c r="FJ28" s="481"/>
      <c r="FK28" s="481"/>
      <c r="FL28" s="481"/>
      <c r="FM28" s="481"/>
      <c r="FN28" s="481"/>
      <c r="FO28" s="481"/>
      <c r="FP28" s="481"/>
      <c r="FQ28" s="481"/>
      <c r="FR28" s="481"/>
      <c r="FS28" s="481"/>
      <c r="FT28" s="481"/>
      <c r="FU28" s="481"/>
      <c r="FV28" s="481"/>
      <c r="FW28" s="481"/>
      <c r="FX28" s="481"/>
      <c r="FY28" s="481"/>
      <c r="FZ28" s="481"/>
      <c r="GA28" s="481"/>
      <c r="GB28" s="481"/>
      <c r="GC28" s="481"/>
      <c r="GD28" s="481"/>
      <c r="GE28" s="481"/>
      <c r="GF28" s="481"/>
      <c r="GG28" s="481"/>
      <c r="GH28" s="481"/>
      <c r="GI28" s="481"/>
      <c r="GJ28" s="481"/>
      <c r="GK28" s="481"/>
      <c r="GL28" s="481"/>
      <c r="GM28" s="481"/>
      <c r="GN28" s="481"/>
      <c r="GO28" s="481"/>
      <c r="GP28" s="481"/>
      <c r="GQ28" s="481"/>
      <c r="GR28" s="481"/>
      <c r="GS28" s="481"/>
      <c r="GT28" s="961"/>
      <c r="GU28" s="961"/>
      <c r="GV28" s="961"/>
      <c r="GW28" s="961"/>
      <c r="GX28" s="961"/>
      <c r="GY28" s="961"/>
      <c r="GZ28" s="961"/>
      <c r="HA28" s="961"/>
      <c r="HB28" s="961"/>
      <c r="HC28" s="961"/>
      <c r="HD28" s="961"/>
      <c r="HE28" s="961"/>
      <c r="HF28" s="961"/>
      <c r="HG28" s="961"/>
      <c r="HH28" s="961"/>
      <c r="HI28" s="961"/>
      <c r="HJ28" s="961"/>
      <c r="HK28" s="961"/>
      <c r="HL28" s="961"/>
      <c r="HM28" s="961"/>
      <c r="HN28" s="961"/>
      <c r="HO28" s="961"/>
      <c r="HP28" s="961"/>
      <c r="HQ28" s="961"/>
      <c r="HR28" s="961"/>
      <c r="HS28" s="961"/>
      <c r="HT28" s="961"/>
      <c r="HU28" s="961"/>
      <c r="HV28" s="961"/>
      <c r="HW28" s="961"/>
      <c r="HX28" s="963"/>
      <c r="HY28" s="964"/>
      <c r="HZ28" s="964"/>
      <c r="IA28" s="964"/>
      <c r="IB28" s="964"/>
      <c r="IC28" s="964"/>
      <c r="ID28" s="964"/>
      <c r="IE28" s="965"/>
    </row>
    <row r="29" ht="24.0" customHeight="1" outlineLevel="1">
      <c r="A29" s="946"/>
      <c r="B29" s="947"/>
      <c r="C29" s="947"/>
      <c r="D29" s="947"/>
      <c r="E29" s="947"/>
      <c r="F29" s="947"/>
      <c r="G29" s="947"/>
      <c r="H29" s="947"/>
      <c r="I29" s="947"/>
      <c r="J29" s="947"/>
      <c r="K29" s="947"/>
      <c r="L29" s="947"/>
      <c r="M29" s="947"/>
      <c r="N29" s="947"/>
      <c r="O29" s="947"/>
      <c r="P29" s="947"/>
      <c r="Q29" s="947"/>
      <c r="R29" s="947"/>
      <c r="S29" s="947"/>
      <c r="T29" s="947"/>
      <c r="U29" s="948"/>
      <c r="V29" s="989"/>
      <c r="W29" s="949"/>
      <c r="X29" s="956"/>
      <c r="Y29" s="956"/>
      <c r="Z29" s="956"/>
      <c r="AA29" s="990"/>
      <c r="AB29" s="1001"/>
      <c r="AC29" s="1001"/>
      <c r="AD29" s="1002"/>
      <c r="AE29" s="954"/>
      <c r="AF29" s="949"/>
      <c r="AG29" s="950"/>
      <c r="AH29" s="976"/>
      <c r="AI29" s="957"/>
      <c r="AJ29" s="957"/>
      <c r="AK29" s="958"/>
      <c r="AL29" s="994" t="s">
        <v>3817</v>
      </c>
      <c r="AM29" s="994" t="s">
        <v>3818</v>
      </c>
      <c r="AN29" s="936"/>
      <c r="AO29" s="936"/>
      <c r="AP29" s="1031"/>
      <c r="AQ29" s="985"/>
      <c r="AR29" s="481"/>
      <c r="AS29" s="481"/>
      <c r="AT29" s="481"/>
      <c r="AU29" s="481"/>
      <c r="AV29" s="481"/>
      <c r="AW29" s="481"/>
      <c r="AX29" s="481"/>
      <c r="AY29" s="481"/>
      <c r="AZ29" s="481"/>
      <c r="BA29" s="481"/>
      <c r="BB29" s="481"/>
      <c r="BC29" s="481"/>
      <c r="BD29" s="481"/>
      <c r="BE29" s="481"/>
      <c r="BF29" s="481"/>
      <c r="BG29" s="481"/>
      <c r="BH29" s="481"/>
      <c r="BI29" s="481"/>
      <c r="BJ29" s="481"/>
      <c r="BK29" s="481"/>
      <c r="BL29" s="481"/>
      <c r="BM29" s="481"/>
      <c r="BN29" s="481"/>
      <c r="BO29" s="481"/>
      <c r="BP29" s="481"/>
      <c r="BQ29" s="481"/>
      <c r="BR29" s="481"/>
      <c r="BS29" s="481"/>
      <c r="BT29" s="481"/>
      <c r="BU29" s="481"/>
      <c r="BV29" s="481"/>
      <c r="BW29" s="481"/>
      <c r="BX29" s="481"/>
      <c r="BY29" s="481"/>
      <c r="BZ29" s="481"/>
      <c r="CA29" s="481"/>
      <c r="CB29" s="481"/>
      <c r="CC29" s="481"/>
      <c r="CD29" s="481"/>
      <c r="CE29" s="481"/>
      <c r="CF29" s="481"/>
      <c r="CG29" s="481"/>
      <c r="CH29" s="481"/>
      <c r="CI29" s="481"/>
      <c r="CJ29" s="481"/>
      <c r="CK29" s="481"/>
      <c r="CL29" s="481"/>
      <c r="CM29" s="481"/>
      <c r="CN29" s="481"/>
      <c r="CO29" s="481"/>
      <c r="CP29" s="481"/>
      <c r="CQ29" s="481"/>
      <c r="CR29" s="481"/>
      <c r="CS29" s="481"/>
      <c r="CT29" s="481"/>
      <c r="CU29" s="481"/>
      <c r="CV29" s="481"/>
      <c r="CW29" s="481"/>
      <c r="CX29" s="481"/>
      <c r="CY29" s="481"/>
      <c r="CZ29" s="481"/>
      <c r="DA29" s="481"/>
      <c r="DB29" s="481"/>
      <c r="DC29" s="481"/>
      <c r="DD29" s="481"/>
      <c r="DE29" s="481"/>
      <c r="DF29" s="481"/>
      <c r="DG29" s="481"/>
      <c r="DH29" s="481"/>
      <c r="DI29" s="481"/>
      <c r="DJ29" s="481"/>
      <c r="DK29" s="481"/>
      <c r="DL29" s="481"/>
      <c r="DM29" s="481"/>
      <c r="DN29" s="481"/>
      <c r="DO29" s="481"/>
      <c r="DP29" s="481"/>
      <c r="DQ29" s="481"/>
      <c r="DR29" s="481"/>
      <c r="DS29" s="481"/>
      <c r="DT29" s="481"/>
      <c r="DU29" s="481"/>
      <c r="DV29" s="481"/>
      <c r="DW29" s="481"/>
      <c r="DX29" s="481"/>
      <c r="DY29" s="481"/>
      <c r="DZ29" s="481"/>
      <c r="EA29" s="481"/>
      <c r="EB29" s="481"/>
      <c r="EC29" s="481"/>
      <c r="ED29" s="481"/>
      <c r="EE29" s="481"/>
      <c r="EF29" s="481"/>
      <c r="EG29" s="481"/>
      <c r="EH29" s="481"/>
      <c r="EI29" s="481"/>
      <c r="EJ29" s="481"/>
      <c r="EK29" s="481"/>
      <c r="EL29" s="481"/>
      <c r="EM29" s="481"/>
      <c r="EN29" s="481"/>
      <c r="EO29" s="481"/>
      <c r="EP29" s="481"/>
      <c r="EQ29" s="481"/>
      <c r="ER29" s="481"/>
      <c r="ES29" s="481"/>
      <c r="ET29" s="481"/>
      <c r="EU29" s="481"/>
      <c r="EV29" s="481"/>
      <c r="EW29" s="481"/>
      <c r="EX29" s="481"/>
      <c r="EY29" s="481"/>
      <c r="EZ29" s="481"/>
      <c r="FA29" s="481"/>
      <c r="FB29" s="481"/>
      <c r="FC29" s="481"/>
      <c r="FD29" s="481"/>
      <c r="FE29" s="481"/>
      <c r="FF29" s="481"/>
      <c r="FG29" s="481"/>
      <c r="FH29" s="481"/>
      <c r="FI29" s="481"/>
      <c r="FJ29" s="481"/>
      <c r="FK29" s="481"/>
      <c r="FL29" s="481"/>
      <c r="FM29" s="481"/>
      <c r="FN29" s="481"/>
      <c r="FO29" s="481"/>
      <c r="FP29" s="481"/>
      <c r="FQ29" s="481"/>
      <c r="FR29" s="481"/>
      <c r="FS29" s="481"/>
      <c r="FT29" s="481"/>
      <c r="FU29" s="481"/>
      <c r="FV29" s="481"/>
      <c r="FW29" s="481"/>
      <c r="FX29" s="481"/>
      <c r="FY29" s="481"/>
      <c r="FZ29" s="481"/>
      <c r="GA29" s="481"/>
      <c r="GB29" s="481"/>
      <c r="GC29" s="481"/>
      <c r="GD29" s="481"/>
      <c r="GE29" s="481"/>
      <c r="GF29" s="481"/>
      <c r="GG29" s="481"/>
      <c r="GH29" s="481"/>
      <c r="GI29" s="481"/>
      <c r="GJ29" s="481"/>
      <c r="GK29" s="481"/>
      <c r="GL29" s="481"/>
      <c r="GM29" s="481"/>
      <c r="GN29" s="481"/>
      <c r="GO29" s="481"/>
      <c r="GP29" s="481"/>
      <c r="GQ29" s="481"/>
      <c r="GR29" s="481"/>
      <c r="GS29" s="481"/>
      <c r="GT29" s="961"/>
      <c r="GU29" s="961"/>
      <c r="GV29" s="961"/>
      <c r="GW29" s="961"/>
      <c r="GX29" s="961"/>
      <c r="GY29" s="961"/>
      <c r="GZ29" s="961"/>
      <c r="HA29" s="961"/>
      <c r="HB29" s="961"/>
      <c r="HC29" s="961"/>
      <c r="HD29" s="961"/>
      <c r="HE29" s="961"/>
      <c r="HF29" s="961"/>
      <c r="HG29" s="961"/>
      <c r="HH29" s="961"/>
      <c r="HI29" s="961"/>
      <c r="HJ29" s="961"/>
      <c r="HK29" s="961"/>
      <c r="HL29" s="961"/>
      <c r="HM29" s="961"/>
      <c r="HN29" s="961"/>
      <c r="HO29" s="961"/>
      <c r="HP29" s="961"/>
      <c r="HQ29" s="961"/>
      <c r="HR29" s="961"/>
      <c r="HS29" s="961"/>
      <c r="HT29" s="961"/>
      <c r="HU29" s="961"/>
      <c r="HV29" s="961"/>
      <c r="HW29" s="961"/>
      <c r="HX29" s="963"/>
      <c r="HY29" s="964"/>
      <c r="HZ29" s="964"/>
      <c r="IA29" s="964"/>
      <c r="IB29" s="964"/>
      <c r="IC29" s="964"/>
      <c r="ID29" s="964"/>
      <c r="IE29" s="965"/>
    </row>
    <row r="30" ht="24.0" customHeight="1" outlineLevel="1">
      <c r="A30" s="946"/>
      <c r="B30" s="947"/>
      <c r="C30" s="947"/>
      <c r="D30" s="947"/>
      <c r="E30" s="947"/>
      <c r="F30" s="947"/>
      <c r="G30" s="947"/>
      <c r="H30" s="947"/>
      <c r="I30" s="947"/>
      <c r="J30" s="947"/>
      <c r="K30" s="947"/>
      <c r="L30" s="947"/>
      <c r="M30" s="947"/>
      <c r="N30" s="947"/>
      <c r="O30" s="947"/>
      <c r="P30" s="947"/>
      <c r="Q30" s="947"/>
      <c r="R30" s="947"/>
      <c r="S30" s="947"/>
      <c r="T30" s="947"/>
      <c r="U30" s="948"/>
      <c r="V30" s="989"/>
      <c r="W30" s="949"/>
      <c r="X30" s="956"/>
      <c r="Y30" s="956"/>
      <c r="Z30" s="956"/>
      <c r="AA30" s="990"/>
      <c r="AB30" s="1001"/>
      <c r="AC30" s="1001"/>
      <c r="AD30" s="1002"/>
      <c r="AE30" s="954"/>
      <c r="AF30" s="949"/>
      <c r="AG30" s="950"/>
      <c r="AH30" s="976"/>
      <c r="AI30" s="957"/>
      <c r="AJ30" s="957"/>
      <c r="AK30" s="958"/>
      <c r="AL30" s="999" t="s">
        <v>3819</v>
      </c>
      <c r="AM30" s="999" t="s">
        <v>3820</v>
      </c>
      <c r="AN30" s="712"/>
      <c r="AO30" s="712"/>
      <c r="AP30" s="712"/>
      <c r="AQ30" s="712"/>
      <c r="AR30" s="481"/>
      <c r="AS30" s="481"/>
      <c r="AT30" s="481"/>
      <c r="AU30" s="481"/>
      <c r="AV30" s="481"/>
      <c r="AW30" s="481"/>
      <c r="AX30" s="481"/>
      <c r="AY30" s="481"/>
      <c r="AZ30" s="481"/>
      <c r="BA30" s="481"/>
      <c r="BB30" s="481"/>
      <c r="BC30" s="481"/>
      <c r="BD30" s="481"/>
      <c r="BE30" s="481"/>
      <c r="BF30" s="481"/>
      <c r="BG30" s="481"/>
      <c r="BH30" s="481"/>
      <c r="BI30" s="481"/>
      <c r="BJ30" s="481"/>
      <c r="BK30" s="481"/>
      <c r="BL30" s="481"/>
      <c r="BM30" s="481"/>
      <c r="BN30" s="481"/>
      <c r="BO30" s="481"/>
      <c r="BP30" s="481"/>
      <c r="BQ30" s="481"/>
      <c r="BR30" s="481"/>
      <c r="BS30" s="481"/>
      <c r="BT30" s="481"/>
      <c r="BU30" s="481"/>
      <c r="BV30" s="481"/>
      <c r="BW30" s="481"/>
      <c r="BX30" s="481"/>
      <c r="BY30" s="481"/>
      <c r="BZ30" s="481"/>
      <c r="CA30" s="481"/>
      <c r="CB30" s="481"/>
      <c r="CC30" s="481"/>
      <c r="CD30" s="481"/>
      <c r="CE30" s="481"/>
      <c r="CF30" s="481"/>
      <c r="CG30" s="481"/>
      <c r="CH30" s="481"/>
      <c r="CI30" s="481"/>
      <c r="CJ30" s="481"/>
      <c r="CK30" s="481"/>
      <c r="CL30" s="481"/>
      <c r="CM30" s="481"/>
      <c r="CN30" s="481"/>
      <c r="CO30" s="481"/>
      <c r="CP30" s="481"/>
      <c r="CQ30" s="481"/>
      <c r="CR30" s="481"/>
      <c r="CS30" s="481"/>
      <c r="CT30" s="481"/>
      <c r="CU30" s="481"/>
      <c r="CV30" s="481"/>
      <c r="CW30" s="481"/>
      <c r="CX30" s="481"/>
      <c r="CY30" s="481"/>
      <c r="CZ30" s="481"/>
      <c r="DA30" s="481"/>
      <c r="DB30" s="481"/>
      <c r="DC30" s="481"/>
      <c r="DD30" s="481"/>
      <c r="DE30" s="481"/>
      <c r="DF30" s="481"/>
      <c r="DG30" s="481"/>
      <c r="DH30" s="481"/>
      <c r="DI30" s="481"/>
      <c r="DJ30" s="481"/>
      <c r="DK30" s="481"/>
      <c r="DL30" s="481"/>
      <c r="DM30" s="481"/>
      <c r="DN30" s="481"/>
      <c r="DO30" s="481"/>
      <c r="DP30" s="481"/>
      <c r="DQ30" s="481"/>
      <c r="DR30" s="481"/>
      <c r="DS30" s="481"/>
      <c r="DT30" s="481"/>
      <c r="DU30" s="481"/>
      <c r="DV30" s="481"/>
      <c r="DW30" s="481"/>
      <c r="DX30" s="481"/>
      <c r="DY30" s="481"/>
      <c r="DZ30" s="481"/>
      <c r="EA30" s="481"/>
      <c r="EB30" s="481"/>
      <c r="EC30" s="481"/>
      <c r="ED30" s="481"/>
      <c r="EE30" s="481"/>
      <c r="EF30" s="481"/>
      <c r="EG30" s="481"/>
      <c r="EH30" s="481"/>
      <c r="EI30" s="481"/>
      <c r="EJ30" s="481"/>
      <c r="EK30" s="481"/>
      <c r="EL30" s="481"/>
      <c r="EM30" s="481"/>
      <c r="EN30" s="481"/>
      <c r="EO30" s="481"/>
      <c r="EP30" s="481"/>
      <c r="EQ30" s="481"/>
      <c r="ER30" s="481"/>
      <c r="ES30" s="481"/>
      <c r="ET30" s="481"/>
      <c r="EU30" s="481"/>
      <c r="EV30" s="481"/>
      <c r="EW30" s="481"/>
      <c r="EX30" s="481"/>
      <c r="EY30" s="481"/>
      <c r="EZ30" s="481"/>
      <c r="FA30" s="481"/>
      <c r="FB30" s="481"/>
      <c r="FC30" s="481"/>
      <c r="FD30" s="481"/>
      <c r="FE30" s="481"/>
      <c r="FF30" s="481"/>
      <c r="FG30" s="481"/>
      <c r="FH30" s="481"/>
      <c r="FI30" s="481"/>
      <c r="FJ30" s="481"/>
      <c r="FK30" s="481"/>
      <c r="FL30" s="481"/>
      <c r="FM30" s="481"/>
      <c r="FN30" s="481"/>
      <c r="FO30" s="481"/>
      <c r="FP30" s="481"/>
      <c r="FQ30" s="481"/>
      <c r="FR30" s="481"/>
      <c r="FS30" s="481"/>
      <c r="FT30" s="481"/>
      <c r="FU30" s="481"/>
      <c r="FV30" s="481"/>
      <c r="FW30" s="481"/>
      <c r="FX30" s="481"/>
      <c r="FY30" s="481"/>
      <c r="FZ30" s="481"/>
      <c r="GA30" s="481"/>
      <c r="GB30" s="481"/>
      <c r="GC30" s="481"/>
      <c r="GD30" s="481"/>
      <c r="GE30" s="481"/>
      <c r="GF30" s="481"/>
      <c r="GG30" s="481"/>
      <c r="GH30" s="481"/>
      <c r="GI30" s="481"/>
      <c r="GJ30" s="481"/>
      <c r="GK30" s="481"/>
      <c r="GL30" s="481"/>
      <c r="GM30" s="481"/>
      <c r="GN30" s="481"/>
      <c r="GO30" s="481"/>
      <c r="GP30" s="481"/>
      <c r="GQ30" s="481"/>
      <c r="GR30" s="481"/>
      <c r="GS30" s="481"/>
      <c r="GT30" s="961"/>
      <c r="GU30" s="961"/>
      <c r="GV30" s="961"/>
      <c r="GW30" s="961"/>
      <c r="GX30" s="961"/>
      <c r="GY30" s="961"/>
      <c r="GZ30" s="961"/>
      <c r="HA30" s="961"/>
      <c r="HB30" s="961"/>
      <c r="HC30" s="961"/>
      <c r="HD30" s="961"/>
      <c r="HE30" s="961"/>
      <c r="HF30" s="961"/>
      <c r="HG30" s="961"/>
      <c r="HH30" s="961"/>
      <c r="HI30" s="961"/>
      <c r="HJ30" s="961"/>
      <c r="HK30" s="961"/>
      <c r="HL30" s="961"/>
      <c r="HM30" s="961"/>
      <c r="HN30" s="961"/>
      <c r="HO30" s="961"/>
      <c r="HP30" s="961"/>
      <c r="HQ30" s="961"/>
      <c r="HR30" s="961"/>
      <c r="HS30" s="961"/>
      <c r="HT30" s="961"/>
      <c r="HU30" s="961"/>
      <c r="HV30" s="961"/>
      <c r="HW30" s="961"/>
      <c r="HX30" s="963"/>
      <c r="HY30" s="964"/>
      <c r="HZ30" s="964"/>
      <c r="IA30" s="964"/>
      <c r="IB30" s="964"/>
      <c r="IC30" s="964"/>
      <c r="ID30" s="964"/>
      <c r="IE30" s="965"/>
    </row>
    <row r="31" ht="24.0" customHeight="1" outlineLevel="1">
      <c r="A31" s="946"/>
      <c r="B31" s="947"/>
      <c r="C31" s="947"/>
      <c r="D31" s="947"/>
      <c r="E31" s="947"/>
      <c r="F31" s="947"/>
      <c r="G31" s="947"/>
      <c r="H31" s="947"/>
      <c r="I31" s="947"/>
      <c r="J31" s="947"/>
      <c r="K31" s="947"/>
      <c r="L31" s="947"/>
      <c r="M31" s="947"/>
      <c r="N31" s="947"/>
      <c r="O31" s="947"/>
      <c r="P31" s="947"/>
      <c r="Q31" s="947"/>
      <c r="R31" s="947"/>
      <c r="S31" s="947"/>
      <c r="T31" s="947"/>
      <c r="U31" s="948"/>
      <c r="V31" s="989"/>
      <c r="W31" s="949"/>
      <c r="X31" s="956"/>
      <c r="Y31" s="956"/>
      <c r="Z31" s="956"/>
      <c r="AA31" s="990"/>
      <c r="AB31" s="1001"/>
      <c r="AC31" s="1001"/>
      <c r="AD31" s="1002"/>
      <c r="AE31" s="954"/>
      <c r="AF31" s="949"/>
      <c r="AG31" s="950"/>
      <c r="AH31" s="976"/>
      <c r="AI31" s="957"/>
      <c r="AJ31" s="957"/>
      <c r="AK31" s="958"/>
      <c r="AL31" s="994" t="s">
        <v>3821</v>
      </c>
      <c r="AM31" s="994" t="s">
        <v>3822</v>
      </c>
      <c r="AN31" s="936"/>
      <c r="AO31" s="1037"/>
      <c r="AP31" s="1244"/>
      <c r="AQ31" s="1244"/>
      <c r="AR31" s="481"/>
      <c r="AS31" s="481"/>
      <c r="AT31" s="481"/>
      <c r="AU31" s="481"/>
      <c r="AV31" s="481"/>
      <c r="AW31" s="481"/>
      <c r="AX31" s="481"/>
      <c r="AY31" s="481"/>
      <c r="AZ31" s="481"/>
      <c r="BA31" s="481"/>
      <c r="BB31" s="481"/>
      <c r="BC31" s="481"/>
      <c r="BD31" s="481"/>
      <c r="BE31" s="481"/>
      <c r="BF31" s="481"/>
      <c r="BG31" s="481"/>
      <c r="BH31" s="481"/>
      <c r="BI31" s="481"/>
      <c r="BJ31" s="481"/>
      <c r="BK31" s="481"/>
      <c r="BL31" s="481"/>
      <c r="BM31" s="481"/>
      <c r="BN31" s="481"/>
      <c r="BO31" s="481"/>
      <c r="BP31" s="481"/>
      <c r="BQ31" s="481"/>
      <c r="BR31" s="481"/>
      <c r="BS31" s="481"/>
      <c r="BT31" s="481"/>
      <c r="BU31" s="481"/>
      <c r="BV31" s="481"/>
      <c r="BW31" s="481"/>
      <c r="BX31" s="481"/>
      <c r="BY31" s="481"/>
      <c r="BZ31" s="481"/>
      <c r="CA31" s="481"/>
      <c r="CB31" s="481"/>
      <c r="CC31" s="481"/>
      <c r="CD31" s="481"/>
      <c r="CE31" s="481"/>
      <c r="CF31" s="481"/>
      <c r="CG31" s="481"/>
      <c r="CH31" s="481"/>
      <c r="CI31" s="481"/>
      <c r="CJ31" s="481"/>
      <c r="CK31" s="481"/>
      <c r="CL31" s="481"/>
      <c r="CM31" s="481"/>
      <c r="CN31" s="481"/>
      <c r="CO31" s="481"/>
      <c r="CP31" s="481"/>
      <c r="CQ31" s="481"/>
      <c r="CR31" s="481"/>
      <c r="CS31" s="481"/>
      <c r="CT31" s="481"/>
      <c r="CU31" s="481"/>
      <c r="CV31" s="481"/>
      <c r="CW31" s="481"/>
      <c r="CX31" s="481"/>
      <c r="CY31" s="481"/>
      <c r="CZ31" s="481"/>
      <c r="DA31" s="481"/>
      <c r="DB31" s="481"/>
      <c r="DC31" s="481"/>
      <c r="DD31" s="481"/>
      <c r="DE31" s="481"/>
      <c r="DF31" s="481"/>
      <c r="DG31" s="481"/>
      <c r="DH31" s="481"/>
      <c r="DI31" s="481"/>
      <c r="DJ31" s="481"/>
      <c r="DK31" s="481"/>
      <c r="DL31" s="481"/>
      <c r="DM31" s="481"/>
      <c r="DN31" s="481"/>
      <c r="DO31" s="481"/>
      <c r="DP31" s="481"/>
      <c r="DQ31" s="481"/>
      <c r="DR31" s="481"/>
      <c r="DS31" s="481"/>
      <c r="DT31" s="481"/>
      <c r="DU31" s="481"/>
      <c r="DV31" s="481"/>
      <c r="DW31" s="481"/>
      <c r="DX31" s="481"/>
      <c r="DY31" s="481"/>
      <c r="DZ31" s="481"/>
      <c r="EA31" s="481"/>
      <c r="EB31" s="481"/>
      <c r="EC31" s="481"/>
      <c r="ED31" s="481"/>
      <c r="EE31" s="481"/>
      <c r="EF31" s="481"/>
      <c r="EG31" s="481"/>
      <c r="EH31" s="481"/>
      <c r="EI31" s="481"/>
      <c r="EJ31" s="481"/>
      <c r="EK31" s="481"/>
      <c r="EL31" s="481"/>
      <c r="EM31" s="481"/>
      <c r="EN31" s="481"/>
      <c r="EO31" s="481"/>
      <c r="EP31" s="481"/>
      <c r="EQ31" s="481"/>
      <c r="ER31" s="481"/>
      <c r="ES31" s="481"/>
      <c r="ET31" s="481"/>
      <c r="EU31" s="481"/>
      <c r="EV31" s="481"/>
      <c r="EW31" s="481"/>
      <c r="EX31" s="481"/>
      <c r="EY31" s="481"/>
      <c r="EZ31" s="481"/>
      <c r="FA31" s="481"/>
      <c r="FB31" s="481"/>
      <c r="FC31" s="481"/>
      <c r="FD31" s="481"/>
      <c r="FE31" s="481"/>
      <c r="FF31" s="481"/>
      <c r="FG31" s="481"/>
      <c r="FH31" s="481"/>
      <c r="FI31" s="481"/>
      <c r="FJ31" s="481"/>
      <c r="FK31" s="481"/>
      <c r="FL31" s="481"/>
      <c r="FM31" s="481"/>
      <c r="FN31" s="481"/>
      <c r="FO31" s="481"/>
      <c r="FP31" s="481"/>
      <c r="FQ31" s="481"/>
      <c r="FR31" s="481"/>
      <c r="FS31" s="481"/>
      <c r="FT31" s="481"/>
      <c r="FU31" s="481"/>
      <c r="FV31" s="481"/>
      <c r="FW31" s="481"/>
      <c r="FX31" s="481"/>
      <c r="FY31" s="481"/>
      <c r="FZ31" s="481"/>
      <c r="GA31" s="481"/>
      <c r="GB31" s="481"/>
      <c r="GC31" s="481"/>
      <c r="GD31" s="481"/>
      <c r="GE31" s="481"/>
      <c r="GF31" s="481"/>
      <c r="GG31" s="481"/>
      <c r="GH31" s="481"/>
      <c r="GI31" s="481"/>
      <c r="GJ31" s="481"/>
      <c r="GK31" s="481"/>
      <c r="GL31" s="481"/>
      <c r="GM31" s="481"/>
      <c r="GN31" s="481"/>
      <c r="GO31" s="481"/>
      <c r="GP31" s="481"/>
      <c r="GQ31" s="481"/>
      <c r="GR31" s="481"/>
      <c r="GS31" s="481"/>
      <c r="GT31" s="961"/>
      <c r="GU31" s="961"/>
      <c r="GV31" s="961"/>
      <c r="GW31" s="961"/>
      <c r="GX31" s="961"/>
      <c r="GY31" s="961"/>
      <c r="GZ31" s="961"/>
      <c r="HA31" s="961"/>
      <c r="HB31" s="961"/>
      <c r="HC31" s="961"/>
      <c r="HD31" s="961"/>
      <c r="HE31" s="961"/>
      <c r="HF31" s="961"/>
      <c r="HG31" s="961"/>
      <c r="HH31" s="961"/>
      <c r="HI31" s="961"/>
      <c r="HJ31" s="961"/>
      <c r="HK31" s="961"/>
      <c r="HL31" s="961"/>
      <c r="HM31" s="961"/>
      <c r="HN31" s="961"/>
      <c r="HO31" s="961"/>
      <c r="HP31" s="961"/>
      <c r="HQ31" s="961"/>
      <c r="HR31" s="961"/>
      <c r="HS31" s="961"/>
      <c r="HT31" s="961"/>
      <c r="HU31" s="961"/>
      <c r="HV31" s="961"/>
      <c r="HW31" s="961"/>
      <c r="HX31" s="963"/>
      <c r="HY31" s="964"/>
      <c r="HZ31" s="964"/>
      <c r="IA31" s="964"/>
      <c r="IB31" s="964"/>
      <c r="IC31" s="964"/>
      <c r="ID31" s="964"/>
      <c r="IE31" s="965"/>
    </row>
    <row r="32" ht="24.0" customHeight="1" outlineLevel="1">
      <c r="A32" s="1003"/>
      <c r="B32" s="1004"/>
      <c r="C32" s="1004"/>
      <c r="D32" s="1004"/>
      <c r="E32" s="1004"/>
      <c r="F32" s="1004"/>
      <c r="G32" s="1004"/>
      <c r="H32" s="1004"/>
      <c r="I32" s="1004"/>
      <c r="J32" s="1004"/>
      <c r="K32" s="1004"/>
      <c r="L32" s="1004"/>
      <c r="M32" s="1004"/>
      <c r="N32" s="1004"/>
      <c r="O32" s="1004"/>
      <c r="P32" s="1004"/>
      <c r="Q32" s="1004"/>
      <c r="R32" s="1004"/>
      <c r="S32" s="1004"/>
      <c r="T32" s="1004"/>
      <c r="U32" s="1005"/>
      <c r="V32" s="1038"/>
      <c r="W32" s="1006"/>
      <c r="X32" s="1007"/>
      <c r="Y32" s="1007"/>
      <c r="Z32" s="1007"/>
      <c r="AA32" s="1008"/>
      <c r="AB32" s="1009"/>
      <c r="AC32" s="1009"/>
      <c r="AD32" s="1010"/>
      <c r="AE32" s="1229"/>
      <c r="AF32" s="1006"/>
      <c r="AG32" s="1012"/>
      <c r="AH32" s="1041"/>
      <c r="AI32" s="1013"/>
      <c r="AJ32" s="1013"/>
      <c r="AK32" s="1014"/>
      <c r="AL32" s="999" t="s">
        <v>3823</v>
      </c>
      <c r="AM32" s="999" t="s">
        <v>3824</v>
      </c>
      <c r="AN32" s="712"/>
      <c r="AO32" s="712"/>
      <c r="AP32" s="712"/>
      <c r="AQ32" s="712"/>
      <c r="AR32" s="481"/>
      <c r="AS32" s="481"/>
      <c r="AT32" s="481"/>
      <c r="AU32" s="481"/>
      <c r="AV32" s="481"/>
      <c r="AW32" s="481"/>
      <c r="AX32" s="481"/>
      <c r="AY32" s="481"/>
      <c r="AZ32" s="481"/>
      <c r="BA32" s="481"/>
      <c r="BB32" s="481"/>
      <c r="BC32" s="481"/>
      <c r="BD32" s="481"/>
      <c r="BE32" s="481"/>
      <c r="BF32" s="481"/>
      <c r="BG32" s="481"/>
      <c r="BH32" s="481"/>
      <c r="BI32" s="481"/>
      <c r="BJ32" s="481"/>
      <c r="BK32" s="481"/>
      <c r="BL32" s="481"/>
      <c r="BM32" s="481"/>
      <c r="BN32" s="481"/>
      <c r="BO32" s="481"/>
      <c r="BP32" s="481"/>
      <c r="BQ32" s="481"/>
      <c r="BR32" s="481"/>
      <c r="BS32" s="481"/>
      <c r="BT32" s="481"/>
      <c r="BU32" s="481"/>
      <c r="BV32" s="481"/>
      <c r="BW32" s="481"/>
      <c r="BX32" s="481"/>
      <c r="BY32" s="481"/>
      <c r="BZ32" s="481"/>
      <c r="CA32" s="481"/>
      <c r="CB32" s="481"/>
      <c r="CC32" s="481"/>
      <c r="CD32" s="481"/>
      <c r="CE32" s="481"/>
      <c r="CF32" s="481"/>
      <c r="CG32" s="481"/>
      <c r="CH32" s="481"/>
      <c r="CI32" s="481"/>
      <c r="CJ32" s="481"/>
      <c r="CK32" s="481"/>
      <c r="CL32" s="481"/>
      <c r="CM32" s="481"/>
      <c r="CN32" s="481"/>
      <c r="CO32" s="481"/>
      <c r="CP32" s="481"/>
      <c r="CQ32" s="481"/>
      <c r="CR32" s="481"/>
      <c r="CS32" s="481"/>
      <c r="CT32" s="481"/>
      <c r="CU32" s="481"/>
      <c r="CV32" s="481"/>
      <c r="CW32" s="481"/>
      <c r="CX32" s="481"/>
      <c r="CY32" s="481"/>
      <c r="CZ32" s="481"/>
      <c r="DA32" s="481"/>
      <c r="DB32" s="481"/>
      <c r="DC32" s="481"/>
      <c r="DD32" s="481"/>
      <c r="DE32" s="481"/>
      <c r="DF32" s="481"/>
      <c r="DG32" s="481"/>
      <c r="DH32" s="481"/>
      <c r="DI32" s="481"/>
      <c r="DJ32" s="481"/>
      <c r="DK32" s="481"/>
      <c r="DL32" s="481"/>
      <c r="DM32" s="481"/>
      <c r="DN32" s="481"/>
      <c r="DO32" s="481"/>
      <c r="DP32" s="481"/>
      <c r="DQ32" s="481"/>
      <c r="DR32" s="481"/>
      <c r="DS32" s="481"/>
      <c r="DT32" s="481"/>
      <c r="DU32" s="481"/>
      <c r="DV32" s="481"/>
      <c r="DW32" s="481"/>
      <c r="DX32" s="481"/>
      <c r="DY32" s="481"/>
      <c r="DZ32" s="481"/>
      <c r="EA32" s="481"/>
      <c r="EB32" s="481"/>
      <c r="EC32" s="481"/>
      <c r="ED32" s="481"/>
      <c r="EE32" s="481"/>
      <c r="EF32" s="481"/>
      <c r="EG32" s="481"/>
      <c r="EH32" s="481"/>
      <c r="EI32" s="481"/>
      <c r="EJ32" s="481"/>
      <c r="EK32" s="481"/>
      <c r="EL32" s="481"/>
      <c r="EM32" s="481"/>
      <c r="EN32" s="481"/>
      <c r="EO32" s="481"/>
      <c r="EP32" s="481"/>
      <c r="EQ32" s="481"/>
      <c r="ER32" s="481"/>
      <c r="ES32" s="481"/>
      <c r="ET32" s="481"/>
      <c r="EU32" s="481"/>
      <c r="EV32" s="481"/>
      <c r="EW32" s="481"/>
      <c r="EX32" s="481"/>
      <c r="EY32" s="481"/>
      <c r="EZ32" s="481"/>
      <c r="FA32" s="481"/>
      <c r="FB32" s="481"/>
      <c r="FC32" s="481"/>
      <c r="FD32" s="481"/>
      <c r="FE32" s="481"/>
      <c r="FF32" s="481"/>
      <c r="FG32" s="481"/>
      <c r="FH32" s="481"/>
      <c r="FI32" s="481"/>
      <c r="FJ32" s="481"/>
      <c r="FK32" s="481"/>
      <c r="FL32" s="481"/>
      <c r="FM32" s="481"/>
      <c r="FN32" s="481"/>
      <c r="FO32" s="481"/>
      <c r="FP32" s="481"/>
      <c r="FQ32" s="481"/>
      <c r="FR32" s="481"/>
      <c r="FS32" s="481"/>
      <c r="FT32" s="481"/>
      <c r="FU32" s="481"/>
      <c r="FV32" s="481"/>
      <c r="FW32" s="481"/>
      <c r="FX32" s="481"/>
      <c r="FY32" s="481"/>
      <c r="FZ32" s="481"/>
      <c r="GA32" s="481"/>
      <c r="GB32" s="481"/>
      <c r="GC32" s="481"/>
      <c r="GD32" s="481"/>
      <c r="GE32" s="481"/>
      <c r="GF32" s="481"/>
      <c r="GG32" s="481"/>
      <c r="GH32" s="481"/>
      <c r="GI32" s="481"/>
      <c r="GJ32" s="481"/>
      <c r="GK32" s="481"/>
      <c r="GL32" s="481"/>
      <c r="GM32" s="481"/>
      <c r="GN32" s="481"/>
      <c r="GO32" s="481"/>
      <c r="GP32" s="481"/>
      <c r="GQ32" s="481"/>
      <c r="GR32" s="481"/>
      <c r="GS32" s="481"/>
      <c r="GT32" s="961"/>
      <c r="GU32" s="961"/>
      <c r="GV32" s="961"/>
      <c r="GW32" s="961"/>
      <c r="GX32" s="961"/>
      <c r="GY32" s="961"/>
      <c r="GZ32" s="961"/>
      <c r="HA32" s="961"/>
      <c r="HB32" s="961"/>
      <c r="HC32" s="961"/>
      <c r="HD32" s="961"/>
      <c r="HE32" s="961"/>
      <c r="HF32" s="961"/>
      <c r="HG32" s="961"/>
      <c r="HH32" s="961"/>
      <c r="HI32" s="961"/>
      <c r="HJ32" s="961"/>
      <c r="HK32" s="961"/>
      <c r="HL32" s="961"/>
      <c r="HM32" s="961"/>
      <c r="HN32" s="961"/>
      <c r="HO32" s="961"/>
      <c r="HP32" s="961"/>
      <c r="HQ32" s="961"/>
      <c r="HR32" s="961"/>
      <c r="HS32" s="961"/>
      <c r="HT32" s="961"/>
      <c r="HU32" s="961"/>
      <c r="HV32" s="961"/>
      <c r="HW32" s="961"/>
      <c r="HX32" s="1015"/>
      <c r="HY32" s="1016"/>
      <c r="HZ32" s="1016"/>
      <c r="IA32" s="1016"/>
      <c r="IB32" s="1016"/>
      <c r="IC32" s="1016"/>
      <c r="ID32" s="1016"/>
      <c r="IE32" s="1017"/>
    </row>
    <row r="33" ht="24.0" customHeight="1">
      <c r="A33" s="916">
        <f>A51+1</f>
        <v>19</v>
      </c>
      <c r="B33" s="1109" t="s">
        <v>19</v>
      </c>
      <c r="C33" s="1109" t="s">
        <v>3825</v>
      </c>
      <c r="D33" s="494" t="str">
        <f t="array" ref="D33">INDEX('코드분류표(보조)'!$G$5:$G$72,MATCH(E33,'코드분류표(보조)'!$F$5:$F$72,0))</f>
        <v>CB-252</v>
      </c>
      <c r="E33" s="494" t="s">
        <v>3826</v>
      </c>
      <c r="F33" s="918" t="s">
        <v>139</v>
      </c>
      <c r="G33" s="494" t="s">
        <v>3827</v>
      </c>
      <c r="H33" s="918" t="s">
        <v>3828</v>
      </c>
      <c r="I33" s="920">
        <v>23709.39</v>
      </c>
      <c r="J33" s="921">
        <f>I33*0.3025</f>
        <v>7172.090475</v>
      </c>
      <c r="K33" s="922"/>
      <c r="L33" s="922"/>
      <c r="M33" s="922" t="str">
        <f>$M$33</f>
        <v>#REF!</v>
      </c>
      <c r="N33" s="922" t="str">
        <f>#REF!</f>
        <v>#REF!</v>
      </c>
      <c r="O33" s="922" t="str">
        <f>$O$33</f>
        <v>#REF!</v>
      </c>
      <c r="P33" s="922" t="str">
        <f>$Q$33</f>
        <v/>
      </c>
      <c r="Q33" s="922"/>
      <c r="R33" s="493">
        <v>0.0</v>
      </c>
      <c r="S33" s="493">
        <v>0.0</v>
      </c>
      <c r="T33" s="493">
        <v>0.0</v>
      </c>
      <c r="U33" s="924"/>
      <c r="V33" s="493" t="s">
        <v>3829</v>
      </c>
      <c r="W33" s="925" t="s">
        <v>3830</v>
      </c>
      <c r="X33" s="926">
        <v>2.0E7</v>
      </c>
      <c r="Y33" s="926"/>
      <c r="Z33" s="926"/>
      <c r="AA33" s="927"/>
      <c r="AB33" s="928"/>
      <c r="AC33" s="928"/>
      <c r="AD33" s="929"/>
      <c r="AE33" s="1018"/>
      <c r="AF33" s="1019" t="s">
        <v>3831</v>
      </c>
      <c r="AG33" s="932">
        <f>SUM(AG35:AG50)</f>
        <v>9150000</v>
      </c>
      <c r="AH33" s="932"/>
      <c r="AI33" s="933"/>
      <c r="AJ33" s="933"/>
      <c r="AK33" s="934"/>
      <c r="AL33" s="1062" t="s">
        <v>3832</v>
      </c>
      <c r="AM33" s="1062" t="s">
        <v>3833</v>
      </c>
      <c r="AN33" s="1063"/>
      <c r="AO33" s="936"/>
      <c r="AP33" s="1031"/>
      <c r="AQ33" s="985"/>
      <c r="AR33" s="481"/>
      <c r="AS33" s="481"/>
      <c r="AT33" s="481"/>
      <c r="AU33" s="481"/>
      <c r="AV33" s="481"/>
      <c r="AW33" s="481"/>
      <c r="AX33" s="481"/>
      <c r="AY33" s="481"/>
      <c r="AZ33" s="481"/>
      <c r="BA33" s="481"/>
      <c r="BB33" s="481"/>
      <c r="BC33" s="481"/>
      <c r="BD33" s="481"/>
      <c r="BE33" s="481"/>
      <c r="BF33" s="481"/>
      <c r="BG33" s="481"/>
      <c r="BH33" s="481"/>
      <c r="BI33" s="481"/>
      <c r="BJ33" s="481"/>
      <c r="BK33" s="481"/>
      <c r="BL33" s="481"/>
      <c r="BM33" s="481"/>
      <c r="BN33" s="481"/>
      <c r="BO33" s="481"/>
      <c r="BP33" s="481"/>
      <c r="BQ33" s="481"/>
      <c r="BR33" s="481"/>
      <c r="BS33" s="481"/>
      <c r="BT33" s="481"/>
      <c r="BU33" s="481"/>
      <c r="BV33" s="481"/>
      <c r="BW33" s="481"/>
      <c r="BX33" s="481"/>
      <c r="BY33" s="481"/>
      <c r="BZ33" s="481"/>
      <c r="CA33" s="481"/>
      <c r="CB33" s="481"/>
      <c r="CC33" s="481"/>
      <c r="CD33" s="481"/>
      <c r="CE33" s="481"/>
      <c r="CF33" s="481"/>
      <c r="CG33" s="481"/>
      <c r="CH33" s="481"/>
      <c r="CI33" s="481"/>
      <c r="CJ33" s="481"/>
      <c r="CK33" s="481"/>
      <c r="CL33" s="481"/>
      <c r="CM33" s="481"/>
      <c r="CN33" s="481"/>
      <c r="CO33" s="481"/>
      <c r="CP33" s="481"/>
      <c r="CQ33" s="481"/>
      <c r="CR33" s="481"/>
      <c r="CS33" s="481"/>
      <c r="CT33" s="481"/>
      <c r="CU33" s="481"/>
      <c r="CV33" s="481"/>
      <c r="CW33" s="481"/>
      <c r="CX33" s="481"/>
      <c r="CY33" s="481"/>
      <c r="CZ33" s="481"/>
      <c r="DA33" s="481"/>
      <c r="DB33" s="481"/>
      <c r="DC33" s="481"/>
      <c r="DD33" s="481"/>
      <c r="DE33" s="481"/>
      <c r="DF33" s="481"/>
      <c r="DG33" s="481"/>
      <c r="DH33" s="481"/>
      <c r="DI33" s="481"/>
      <c r="DJ33" s="481"/>
      <c r="DK33" s="481"/>
      <c r="DL33" s="481"/>
      <c r="DM33" s="481"/>
      <c r="DN33" s="481"/>
      <c r="DO33" s="481"/>
      <c r="DP33" s="481"/>
      <c r="DQ33" s="481"/>
      <c r="DR33" s="481"/>
      <c r="DS33" s="481"/>
      <c r="DT33" s="481"/>
      <c r="DU33" s="481"/>
      <c r="DV33" s="481"/>
      <c r="DW33" s="481"/>
      <c r="DX33" s="481"/>
      <c r="DY33" s="481"/>
      <c r="DZ33" s="481"/>
      <c r="EA33" s="481"/>
      <c r="EB33" s="481"/>
      <c r="EC33" s="481"/>
      <c r="ED33" s="481"/>
      <c r="EE33" s="481"/>
      <c r="EF33" s="481"/>
      <c r="EG33" s="481"/>
      <c r="EH33" s="481"/>
      <c r="EI33" s="481"/>
      <c r="EJ33" s="481"/>
      <c r="EK33" s="481"/>
      <c r="EL33" s="481"/>
      <c r="EM33" s="481"/>
      <c r="EN33" s="481"/>
      <c r="EO33" s="481"/>
      <c r="EP33" s="481"/>
      <c r="EQ33" s="481"/>
      <c r="ER33" s="481"/>
      <c r="ES33" s="481"/>
      <c r="ET33" s="481"/>
      <c r="EU33" s="481"/>
      <c r="EV33" s="481"/>
      <c r="EW33" s="481"/>
      <c r="EX33" s="481"/>
      <c r="EY33" s="481"/>
      <c r="EZ33" s="481"/>
      <c r="FA33" s="481"/>
      <c r="FB33" s="481"/>
      <c r="FC33" s="481"/>
      <c r="FD33" s="481"/>
      <c r="FE33" s="481"/>
      <c r="FF33" s="481"/>
      <c r="FG33" s="481"/>
      <c r="FH33" s="481"/>
      <c r="FI33" s="481"/>
      <c r="FJ33" s="481"/>
      <c r="FK33" s="481"/>
      <c r="FL33" s="481"/>
      <c r="FM33" s="481"/>
      <c r="FN33" s="481"/>
      <c r="FO33" s="481"/>
      <c r="FP33" s="481"/>
      <c r="FQ33" s="481"/>
      <c r="FR33" s="481"/>
      <c r="FS33" s="481"/>
      <c r="FT33" s="481"/>
      <c r="FU33" s="481"/>
      <c r="FV33" s="481"/>
      <c r="FW33" s="481"/>
      <c r="FX33" s="481"/>
      <c r="FY33" s="481"/>
      <c r="FZ33" s="481"/>
      <c r="GA33" s="481"/>
      <c r="GB33" s="481"/>
      <c r="GC33" s="481"/>
      <c r="GD33" s="481"/>
      <c r="GE33" s="481"/>
      <c r="GF33" s="481"/>
      <c r="GG33" s="481"/>
      <c r="GH33" s="481"/>
      <c r="GI33" s="481"/>
      <c r="GJ33" s="481"/>
      <c r="GK33" s="481"/>
      <c r="GL33" s="481"/>
      <c r="GM33" s="1245"/>
      <c r="GN33" s="1245"/>
      <c r="GO33" s="1245"/>
      <c r="GP33" s="1245"/>
      <c r="GQ33" s="481"/>
      <c r="GR33" s="481"/>
      <c r="GS33" s="481"/>
      <c r="GT33" s="961"/>
      <c r="GU33" s="961"/>
      <c r="GV33" s="961"/>
      <c r="GW33" s="961"/>
      <c r="GX33" s="961"/>
      <c r="GY33" s="961"/>
      <c r="GZ33" s="961"/>
      <c r="HA33" s="961"/>
      <c r="HB33" s="961"/>
      <c r="HC33" s="961"/>
      <c r="HD33" s="961"/>
      <c r="HE33" s="961"/>
      <c r="HF33" s="961"/>
      <c r="HG33" s="961"/>
      <c r="HH33" s="961"/>
      <c r="HI33" s="961"/>
      <c r="HJ33" s="961"/>
      <c r="HK33" s="961"/>
      <c r="HL33" s="961"/>
      <c r="HM33" s="961"/>
      <c r="HN33" s="961"/>
      <c r="HO33" s="961"/>
      <c r="HP33" s="961"/>
      <c r="HQ33" s="961"/>
      <c r="HR33" s="961"/>
      <c r="HS33" s="961"/>
      <c r="HT33" s="961"/>
      <c r="HU33" s="961"/>
      <c r="HV33" s="961"/>
      <c r="HW33" s="961"/>
      <c r="HX33" s="1021"/>
      <c r="HY33" s="1022"/>
      <c r="HZ33" s="944"/>
      <c r="IA33" s="944"/>
      <c r="IB33" s="944"/>
      <c r="IC33" s="944"/>
      <c r="ID33" s="944"/>
      <c r="IE33" s="945"/>
    </row>
    <row r="34" ht="24.0" customHeight="1" outlineLevel="1">
      <c r="A34" s="946"/>
      <c r="B34" s="947"/>
      <c r="C34" s="947"/>
      <c r="D34" s="947"/>
      <c r="E34" s="947"/>
      <c r="F34" s="947"/>
      <c r="G34" s="947"/>
      <c r="H34" s="947"/>
      <c r="I34" s="947"/>
      <c r="J34" s="947"/>
      <c r="K34" s="947"/>
      <c r="L34" s="947"/>
      <c r="M34" s="947"/>
      <c r="N34" s="947"/>
      <c r="O34" s="947"/>
      <c r="P34" s="947"/>
      <c r="Q34" s="947"/>
      <c r="R34" s="947"/>
      <c r="S34" s="947"/>
      <c r="T34" s="947"/>
      <c r="U34" s="948"/>
      <c r="V34" s="947"/>
      <c r="W34" s="949" t="s">
        <v>3834</v>
      </c>
      <c r="X34" s="950">
        <v>2.0E7</v>
      </c>
      <c r="Y34" s="950"/>
      <c r="Z34" s="950"/>
      <c r="AA34" s="951"/>
      <c r="AB34" s="952"/>
      <c r="AC34" s="952"/>
      <c r="AD34" s="953"/>
      <c r="AE34" s="1023"/>
      <c r="AF34" s="1045"/>
      <c r="AG34" s="956"/>
      <c r="AH34" s="956"/>
      <c r="AI34" s="957"/>
      <c r="AJ34" s="957"/>
      <c r="AK34" s="958"/>
      <c r="AL34" s="1070" t="s">
        <v>3835</v>
      </c>
      <c r="AM34" s="1070" t="s">
        <v>3836</v>
      </c>
      <c r="AN34" s="712"/>
      <c r="AO34" s="712"/>
      <c r="AP34" s="712"/>
      <c r="AQ34" s="712"/>
      <c r="AR34" s="481"/>
      <c r="AS34" s="481"/>
      <c r="AT34" s="481"/>
      <c r="AU34" s="481"/>
      <c r="AV34" s="481"/>
      <c r="AW34" s="481"/>
      <c r="AX34" s="481"/>
      <c r="AY34" s="481"/>
      <c r="AZ34" s="481"/>
      <c r="BA34" s="481"/>
      <c r="BB34" s="481"/>
      <c r="BC34" s="481"/>
      <c r="BD34" s="481"/>
      <c r="BE34" s="481"/>
      <c r="BF34" s="481"/>
      <c r="BG34" s="481"/>
      <c r="BH34" s="481"/>
      <c r="BI34" s="481"/>
      <c r="BJ34" s="481"/>
      <c r="BK34" s="481"/>
      <c r="BL34" s="481"/>
      <c r="BM34" s="481"/>
      <c r="BN34" s="481"/>
      <c r="BO34" s="481"/>
      <c r="BP34" s="481"/>
      <c r="BQ34" s="481"/>
      <c r="BR34" s="481"/>
      <c r="BS34" s="481"/>
      <c r="BT34" s="481"/>
      <c r="BU34" s="481"/>
      <c r="BV34" s="481"/>
      <c r="BW34" s="481"/>
      <c r="BX34" s="481"/>
      <c r="BY34" s="481"/>
      <c r="BZ34" s="481"/>
      <c r="CA34" s="481"/>
      <c r="CB34" s="481"/>
      <c r="CC34" s="481"/>
      <c r="CD34" s="481"/>
      <c r="CE34" s="481"/>
      <c r="CF34" s="481"/>
      <c r="CG34" s="481"/>
      <c r="CH34" s="481"/>
      <c r="CI34" s="481"/>
      <c r="CJ34" s="481"/>
      <c r="CK34" s="481"/>
      <c r="CL34" s="481"/>
      <c r="CM34" s="481"/>
      <c r="CN34" s="481"/>
      <c r="CO34" s="481"/>
      <c r="CP34" s="481"/>
      <c r="CQ34" s="481"/>
      <c r="CR34" s="481"/>
      <c r="CS34" s="481"/>
      <c r="CT34" s="481"/>
      <c r="CU34" s="481"/>
      <c r="CV34" s="481"/>
      <c r="CW34" s="481"/>
      <c r="CX34" s="481"/>
      <c r="CY34" s="481"/>
      <c r="CZ34" s="481"/>
      <c r="DA34" s="481"/>
      <c r="DB34" s="481"/>
      <c r="DC34" s="481"/>
      <c r="DD34" s="481"/>
      <c r="DE34" s="481"/>
      <c r="DF34" s="481"/>
      <c r="DG34" s="481"/>
      <c r="DH34" s="481"/>
      <c r="DI34" s="481"/>
      <c r="DJ34" s="481"/>
      <c r="DK34" s="481"/>
      <c r="DL34" s="481"/>
      <c r="DM34" s="481"/>
      <c r="DN34" s="481"/>
      <c r="DO34" s="481"/>
      <c r="DP34" s="481"/>
      <c r="DQ34" s="481"/>
      <c r="DR34" s="481"/>
      <c r="DS34" s="481"/>
      <c r="DT34" s="481"/>
      <c r="DU34" s="481"/>
      <c r="DV34" s="481"/>
      <c r="DW34" s="481"/>
      <c r="DX34" s="481"/>
      <c r="DY34" s="481"/>
      <c r="DZ34" s="481"/>
      <c r="EA34" s="481"/>
      <c r="EB34" s="481"/>
      <c r="EC34" s="481"/>
      <c r="ED34" s="481"/>
      <c r="EE34" s="481"/>
      <c r="EF34" s="481"/>
      <c r="EG34" s="481"/>
      <c r="EH34" s="481"/>
      <c r="EI34" s="481"/>
      <c r="EJ34" s="481"/>
      <c r="EK34" s="481"/>
      <c r="EL34" s="481"/>
      <c r="EM34" s="481"/>
      <c r="EN34" s="481"/>
      <c r="EO34" s="481"/>
      <c r="EP34" s="481"/>
      <c r="EQ34" s="481"/>
      <c r="ER34" s="481"/>
      <c r="ES34" s="481"/>
      <c r="ET34" s="481"/>
      <c r="EU34" s="481"/>
      <c r="EV34" s="481"/>
      <c r="EW34" s="481"/>
      <c r="EX34" s="481"/>
      <c r="EY34" s="481"/>
      <c r="EZ34" s="481"/>
      <c r="FA34" s="481"/>
      <c r="FB34" s="481"/>
      <c r="FC34" s="481"/>
      <c r="FD34" s="481"/>
      <c r="FE34" s="481"/>
      <c r="FF34" s="481"/>
      <c r="FG34" s="481"/>
      <c r="FH34" s="481"/>
      <c r="FI34" s="481"/>
      <c r="FJ34" s="481"/>
      <c r="FK34" s="481"/>
      <c r="FL34" s="481"/>
      <c r="FM34" s="481"/>
      <c r="FN34" s="481"/>
      <c r="FO34" s="481"/>
      <c r="FP34" s="481"/>
      <c r="FQ34" s="481"/>
      <c r="FR34" s="481"/>
      <c r="FS34" s="481"/>
      <c r="FT34" s="481"/>
      <c r="FU34" s="481"/>
      <c r="FV34" s="481"/>
      <c r="FW34" s="481"/>
      <c r="FX34" s="481"/>
      <c r="FY34" s="481"/>
      <c r="FZ34" s="481"/>
      <c r="GA34" s="481"/>
      <c r="GB34" s="481"/>
      <c r="GC34" s="481"/>
      <c r="GD34" s="481"/>
      <c r="GE34" s="481"/>
      <c r="GF34" s="481"/>
      <c r="GG34" s="481"/>
      <c r="GH34" s="481"/>
      <c r="GI34" s="481"/>
      <c r="GJ34" s="481"/>
      <c r="GK34" s="481"/>
      <c r="GL34" s="481"/>
      <c r="GM34" s="481"/>
      <c r="GN34" s="481"/>
      <c r="GO34" s="481"/>
      <c r="GP34" s="481"/>
      <c r="GQ34" s="481"/>
      <c r="GR34" s="481"/>
      <c r="GS34" s="481"/>
      <c r="GT34" s="961"/>
      <c r="GU34" s="961"/>
      <c r="GV34" s="961"/>
      <c r="GW34" s="961"/>
      <c r="GX34" s="961"/>
      <c r="GY34" s="961"/>
      <c r="GZ34" s="961"/>
      <c r="HA34" s="961"/>
      <c r="HB34" s="961"/>
      <c r="HC34" s="961"/>
      <c r="HD34" s="961"/>
      <c r="HE34" s="961"/>
      <c r="HF34" s="961"/>
      <c r="HG34" s="961"/>
      <c r="HH34" s="961"/>
      <c r="HI34" s="961"/>
      <c r="HJ34" s="961"/>
      <c r="HK34" s="961"/>
      <c r="HL34" s="961"/>
      <c r="HM34" s="961"/>
      <c r="HN34" s="961"/>
      <c r="HO34" s="961"/>
      <c r="HP34" s="961"/>
      <c r="HQ34" s="961"/>
      <c r="HR34" s="961"/>
      <c r="HS34" s="961"/>
      <c r="HT34" s="961"/>
      <c r="HU34" s="961"/>
      <c r="HV34" s="961"/>
      <c r="HW34" s="961"/>
      <c r="HX34" s="1027"/>
      <c r="HY34" s="1028"/>
      <c r="HZ34" s="964"/>
      <c r="IA34" s="964"/>
      <c r="IB34" s="964"/>
      <c r="IC34" s="964"/>
      <c r="ID34" s="964"/>
      <c r="IE34" s="965"/>
    </row>
    <row r="35" ht="24.0" customHeight="1" outlineLevel="1">
      <c r="A35" s="946"/>
      <c r="B35" s="947"/>
      <c r="C35" s="947"/>
      <c r="D35" s="947"/>
      <c r="E35" s="947"/>
      <c r="F35" s="947"/>
      <c r="G35" s="947"/>
      <c r="H35" s="947"/>
      <c r="I35" s="947"/>
      <c r="J35" s="947"/>
      <c r="K35" s="947"/>
      <c r="L35" s="947"/>
      <c r="M35" s="947"/>
      <c r="N35" s="947"/>
      <c r="O35" s="947"/>
      <c r="P35" s="947"/>
      <c r="Q35" s="947"/>
      <c r="R35" s="947"/>
      <c r="S35" s="947"/>
      <c r="T35" s="947"/>
      <c r="U35" s="948"/>
      <c r="V35" s="947"/>
      <c r="W35" s="949"/>
      <c r="X35" s="950"/>
      <c r="Y35" s="950"/>
      <c r="Z35" s="950"/>
      <c r="AA35" s="951"/>
      <c r="AB35" s="952"/>
      <c r="AC35" s="952"/>
      <c r="AD35" s="953"/>
      <c r="AE35" s="1023"/>
      <c r="AF35" s="1046"/>
      <c r="AG35" s="981"/>
      <c r="AH35" s="981"/>
      <c r="AI35" s="957"/>
      <c r="AJ35" s="957"/>
      <c r="AK35" s="958"/>
      <c r="AL35" s="935" t="s">
        <v>3837</v>
      </c>
      <c r="AM35" s="935" t="s">
        <v>3838</v>
      </c>
      <c r="AN35" s="978" t="s">
        <v>3839</v>
      </c>
      <c r="AO35" s="1246"/>
      <c r="AP35" s="1064"/>
      <c r="AQ35" s="985"/>
      <c r="AR35" s="481"/>
      <c r="AS35" s="481"/>
      <c r="AT35" s="481"/>
      <c r="AU35" s="481"/>
      <c r="AV35" s="481"/>
      <c r="AW35" s="481"/>
      <c r="AX35" s="481"/>
      <c r="AY35" s="481"/>
      <c r="AZ35" s="481"/>
      <c r="BA35" s="481"/>
      <c r="BB35" s="481"/>
      <c r="BC35" s="481"/>
      <c r="BD35" s="481"/>
      <c r="BE35" s="481"/>
      <c r="BF35" s="481"/>
      <c r="BG35" s="481"/>
      <c r="BH35" s="481"/>
      <c r="BI35" s="481"/>
      <c r="BJ35" s="481"/>
      <c r="BK35" s="481"/>
      <c r="BL35" s="481"/>
      <c r="BM35" s="481"/>
      <c r="BN35" s="481"/>
      <c r="BO35" s="481"/>
      <c r="BP35" s="481"/>
      <c r="BQ35" s="481"/>
      <c r="BR35" s="481"/>
      <c r="BS35" s="481"/>
      <c r="BT35" s="481"/>
      <c r="BU35" s="481"/>
      <c r="BV35" s="481"/>
      <c r="BW35" s="481"/>
      <c r="BX35" s="481"/>
      <c r="BY35" s="481"/>
      <c r="BZ35" s="481"/>
      <c r="CA35" s="481"/>
      <c r="CB35" s="481"/>
      <c r="CC35" s="481"/>
      <c r="CD35" s="481"/>
      <c r="CE35" s="481"/>
      <c r="CF35" s="481"/>
      <c r="CG35" s="481"/>
      <c r="CH35" s="481"/>
      <c r="CI35" s="481"/>
      <c r="CJ35" s="481"/>
      <c r="CK35" s="481"/>
      <c r="CL35" s="481"/>
      <c r="CM35" s="481"/>
      <c r="CN35" s="481"/>
      <c r="CO35" s="481"/>
      <c r="CP35" s="481"/>
      <c r="CQ35" s="481"/>
      <c r="CR35" s="481"/>
      <c r="CS35" s="481"/>
      <c r="CT35" s="481"/>
      <c r="CU35" s="481"/>
      <c r="CV35" s="481"/>
      <c r="CW35" s="481"/>
      <c r="CX35" s="481"/>
      <c r="CY35" s="481"/>
      <c r="CZ35" s="481"/>
      <c r="DA35" s="481"/>
      <c r="DB35" s="481"/>
      <c r="DC35" s="481"/>
      <c r="DD35" s="481"/>
      <c r="DE35" s="481"/>
      <c r="DF35" s="481"/>
      <c r="DG35" s="481"/>
      <c r="DH35" s="481"/>
      <c r="DI35" s="481"/>
      <c r="DJ35" s="481"/>
      <c r="DK35" s="481"/>
      <c r="DL35" s="481"/>
      <c r="DM35" s="481"/>
      <c r="DN35" s="481"/>
      <c r="DO35" s="481"/>
      <c r="DP35" s="481"/>
      <c r="DQ35" s="481"/>
      <c r="DR35" s="481"/>
      <c r="DS35" s="481"/>
      <c r="DT35" s="481"/>
      <c r="DU35" s="481"/>
      <c r="DV35" s="481"/>
      <c r="DW35" s="481"/>
      <c r="DX35" s="481"/>
      <c r="DY35" s="481"/>
      <c r="DZ35" s="481"/>
      <c r="EA35" s="481"/>
      <c r="EB35" s="481"/>
      <c r="EC35" s="481"/>
      <c r="ED35" s="481"/>
      <c r="EE35" s="481"/>
      <c r="EF35" s="481"/>
      <c r="EG35" s="481"/>
      <c r="EH35" s="481"/>
      <c r="EI35" s="481"/>
      <c r="EJ35" s="481"/>
      <c r="EK35" s="481"/>
      <c r="EL35" s="481"/>
      <c r="EM35" s="481"/>
      <c r="EN35" s="481"/>
      <c r="EO35" s="481"/>
      <c r="EP35" s="481"/>
      <c r="EQ35" s="481"/>
      <c r="ER35" s="481"/>
      <c r="ES35" s="481"/>
      <c r="ET35" s="481"/>
      <c r="EU35" s="481"/>
      <c r="EV35" s="481"/>
      <c r="EW35" s="481"/>
      <c r="EX35" s="481"/>
      <c r="EY35" s="481"/>
      <c r="EZ35" s="481"/>
      <c r="FA35" s="481"/>
      <c r="FB35" s="481"/>
      <c r="FC35" s="481"/>
      <c r="FD35" s="481"/>
      <c r="FE35" s="481"/>
      <c r="FF35" s="481"/>
      <c r="FG35" s="481"/>
      <c r="FH35" s="481"/>
      <c r="FI35" s="481"/>
      <c r="FJ35" s="481"/>
      <c r="FK35" s="481"/>
      <c r="FL35" s="481"/>
      <c r="FM35" s="481"/>
      <c r="FN35" s="481"/>
      <c r="FO35" s="481"/>
      <c r="FP35" s="481"/>
      <c r="FQ35" s="481"/>
      <c r="FR35" s="481"/>
      <c r="FS35" s="481"/>
      <c r="FT35" s="481"/>
      <c r="FU35" s="481"/>
      <c r="FV35" s="481"/>
      <c r="FW35" s="481"/>
      <c r="FX35" s="481"/>
      <c r="FY35" s="481"/>
      <c r="FZ35" s="481"/>
      <c r="GA35" s="481"/>
      <c r="GB35" s="481"/>
      <c r="GC35" s="481"/>
      <c r="GD35" s="481"/>
      <c r="GE35" s="481"/>
      <c r="GF35" s="481"/>
      <c r="GG35" s="481"/>
      <c r="GH35" s="481"/>
      <c r="GI35" s="481"/>
      <c r="GJ35" s="481"/>
      <c r="GK35" s="481"/>
      <c r="GL35" s="481"/>
      <c r="GM35" s="1236"/>
      <c r="GN35" s="481"/>
      <c r="GO35" s="481"/>
      <c r="GP35" s="481"/>
      <c r="GQ35" s="481"/>
      <c r="GR35" s="481"/>
      <c r="GS35" s="481"/>
      <c r="GT35" s="1020"/>
      <c r="GU35" s="1020"/>
      <c r="GV35" s="961"/>
      <c r="GW35" s="961"/>
      <c r="GX35" s="961"/>
      <c r="GY35" s="961"/>
      <c r="GZ35" s="961"/>
      <c r="HA35" s="961"/>
      <c r="HB35" s="961"/>
      <c r="HC35" s="961"/>
      <c r="HD35" s="961"/>
      <c r="HE35" s="961"/>
      <c r="HF35" s="961"/>
      <c r="HG35" s="961"/>
      <c r="HH35" s="961"/>
      <c r="HI35" s="961"/>
      <c r="HJ35" s="961"/>
      <c r="HK35" s="961"/>
      <c r="HL35" s="961"/>
      <c r="HM35" s="961"/>
      <c r="HN35" s="961"/>
      <c r="HO35" s="961"/>
      <c r="HP35" s="961"/>
      <c r="HQ35" s="961"/>
      <c r="HR35" s="961"/>
      <c r="HS35" s="961"/>
      <c r="HT35" s="961"/>
      <c r="HU35" s="961"/>
      <c r="HV35" s="961"/>
      <c r="HW35" s="961"/>
      <c r="HX35" s="1027"/>
      <c r="HY35" s="1028"/>
      <c r="HZ35" s="964"/>
      <c r="IA35" s="964"/>
      <c r="IB35" s="964"/>
      <c r="IC35" s="964"/>
      <c r="ID35" s="964"/>
      <c r="IE35" s="965"/>
    </row>
    <row r="36" ht="24.0" customHeight="1" outlineLevel="1">
      <c r="A36" s="946"/>
      <c r="B36" s="947"/>
      <c r="C36" s="947"/>
      <c r="D36" s="947"/>
      <c r="E36" s="947"/>
      <c r="F36" s="947"/>
      <c r="G36" s="947"/>
      <c r="H36" s="947"/>
      <c r="I36" s="947"/>
      <c r="J36" s="947"/>
      <c r="K36" s="947"/>
      <c r="L36" s="947"/>
      <c r="M36" s="947"/>
      <c r="N36" s="947"/>
      <c r="O36" s="947"/>
      <c r="P36" s="947"/>
      <c r="Q36" s="947"/>
      <c r="R36" s="947"/>
      <c r="S36" s="947"/>
      <c r="T36" s="947"/>
      <c r="U36" s="948"/>
      <c r="V36" s="947"/>
      <c r="W36" s="955" t="s">
        <v>3840</v>
      </c>
      <c r="X36" s="956">
        <f>X33+X34+X35</f>
        <v>40000000</v>
      </c>
      <c r="Y36" s="950"/>
      <c r="Z36" s="950"/>
      <c r="AA36" s="951"/>
      <c r="AB36" s="952"/>
      <c r="AC36" s="952"/>
      <c r="AD36" s="953"/>
      <c r="AE36" s="1023"/>
      <c r="AF36" s="1046"/>
      <c r="AG36" s="981"/>
      <c r="AH36" s="981"/>
      <c r="AI36" s="957"/>
      <c r="AJ36" s="957"/>
      <c r="AK36" s="958"/>
      <c r="AL36" s="959" t="s">
        <v>3841</v>
      </c>
      <c r="AM36" s="959" t="s">
        <v>3842</v>
      </c>
      <c r="AN36" s="712"/>
      <c r="AO36" s="712"/>
      <c r="AP36" s="712"/>
      <c r="AQ36" s="712"/>
      <c r="AR36" s="481"/>
      <c r="AS36" s="481"/>
      <c r="AT36" s="481"/>
      <c r="AU36" s="481"/>
      <c r="AV36" s="481"/>
      <c r="AW36" s="481"/>
      <c r="AX36" s="481"/>
      <c r="AY36" s="481"/>
      <c r="AZ36" s="481"/>
      <c r="BA36" s="481"/>
      <c r="BB36" s="481"/>
      <c r="BC36" s="481"/>
      <c r="BD36" s="481"/>
      <c r="BE36" s="481"/>
      <c r="BF36" s="481"/>
      <c r="BG36" s="481"/>
      <c r="BH36" s="481"/>
      <c r="BI36" s="481"/>
      <c r="BJ36" s="481"/>
      <c r="BK36" s="481"/>
      <c r="BL36" s="481"/>
      <c r="BM36" s="481"/>
      <c r="BN36" s="481"/>
      <c r="BO36" s="481"/>
      <c r="BP36" s="481"/>
      <c r="BQ36" s="481"/>
      <c r="BR36" s="481"/>
      <c r="BS36" s="481"/>
      <c r="BT36" s="481"/>
      <c r="BU36" s="481"/>
      <c r="BV36" s="481"/>
      <c r="BW36" s="481"/>
      <c r="BX36" s="481"/>
      <c r="BY36" s="481"/>
      <c r="BZ36" s="481"/>
      <c r="CA36" s="481"/>
      <c r="CB36" s="481"/>
      <c r="CC36" s="481"/>
      <c r="CD36" s="481"/>
      <c r="CE36" s="481"/>
      <c r="CF36" s="481"/>
      <c r="CG36" s="481"/>
      <c r="CH36" s="481"/>
      <c r="CI36" s="481"/>
      <c r="CJ36" s="481"/>
      <c r="CK36" s="481"/>
      <c r="CL36" s="481"/>
      <c r="CM36" s="481"/>
      <c r="CN36" s="481"/>
      <c r="CO36" s="481"/>
      <c r="CP36" s="481"/>
      <c r="CQ36" s="481"/>
      <c r="CR36" s="481"/>
      <c r="CS36" s="481"/>
      <c r="CT36" s="481"/>
      <c r="CU36" s="481"/>
      <c r="CV36" s="481"/>
      <c r="CW36" s="481"/>
      <c r="CX36" s="481"/>
      <c r="CY36" s="481"/>
      <c r="CZ36" s="481"/>
      <c r="DA36" s="481"/>
      <c r="DB36" s="481"/>
      <c r="DC36" s="481"/>
      <c r="DD36" s="481"/>
      <c r="DE36" s="481"/>
      <c r="DF36" s="481"/>
      <c r="DG36" s="481"/>
      <c r="DH36" s="481"/>
      <c r="DI36" s="481"/>
      <c r="DJ36" s="481"/>
      <c r="DK36" s="481"/>
      <c r="DL36" s="481"/>
      <c r="DM36" s="481"/>
      <c r="DN36" s="481"/>
      <c r="DO36" s="481"/>
      <c r="DP36" s="481"/>
      <c r="DQ36" s="481"/>
      <c r="DR36" s="481"/>
      <c r="DS36" s="481"/>
      <c r="DT36" s="481"/>
      <c r="DU36" s="481"/>
      <c r="DV36" s="481"/>
      <c r="DW36" s="481"/>
      <c r="DX36" s="481"/>
      <c r="DY36" s="481"/>
      <c r="DZ36" s="481"/>
      <c r="EA36" s="481"/>
      <c r="EB36" s="481"/>
      <c r="EC36" s="481"/>
      <c r="ED36" s="481"/>
      <c r="EE36" s="481"/>
      <c r="EF36" s="481"/>
      <c r="EG36" s="481"/>
      <c r="EH36" s="481"/>
      <c r="EI36" s="481"/>
      <c r="EJ36" s="481"/>
      <c r="EK36" s="481"/>
      <c r="EL36" s="481"/>
      <c r="EM36" s="481"/>
      <c r="EN36" s="481"/>
      <c r="EO36" s="481"/>
      <c r="EP36" s="481"/>
      <c r="EQ36" s="481"/>
      <c r="ER36" s="481"/>
      <c r="ES36" s="481"/>
      <c r="ET36" s="481"/>
      <c r="EU36" s="481"/>
      <c r="EV36" s="481"/>
      <c r="EW36" s="481"/>
      <c r="EX36" s="481"/>
      <c r="EY36" s="481"/>
      <c r="EZ36" s="481"/>
      <c r="FA36" s="481"/>
      <c r="FB36" s="481"/>
      <c r="FC36" s="481"/>
      <c r="FD36" s="481"/>
      <c r="FE36" s="481"/>
      <c r="FF36" s="481"/>
      <c r="FG36" s="481"/>
      <c r="FH36" s="481"/>
      <c r="FI36" s="481"/>
      <c r="FJ36" s="481"/>
      <c r="FK36" s="481"/>
      <c r="FL36" s="481"/>
      <c r="FM36" s="481"/>
      <c r="FN36" s="481"/>
      <c r="FO36" s="481"/>
      <c r="FP36" s="481"/>
      <c r="FQ36" s="481"/>
      <c r="FR36" s="481"/>
      <c r="FS36" s="481"/>
      <c r="FT36" s="481"/>
      <c r="FU36" s="481"/>
      <c r="FV36" s="481"/>
      <c r="FW36" s="481"/>
      <c r="FX36" s="481"/>
      <c r="FY36" s="481"/>
      <c r="FZ36" s="481"/>
      <c r="GA36" s="481"/>
      <c r="GB36" s="481"/>
      <c r="GC36" s="481"/>
      <c r="GD36" s="481"/>
      <c r="GE36" s="481"/>
      <c r="GF36" s="481"/>
      <c r="GG36" s="481"/>
      <c r="GH36" s="481"/>
      <c r="GI36" s="481"/>
      <c r="GJ36" s="481"/>
      <c r="GK36" s="481"/>
      <c r="GL36" s="481"/>
      <c r="GM36" s="1247"/>
      <c r="GN36" s="481"/>
      <c r="GO36" s="481"/>
      <c r="GP36" s="481"/>
      <c r="GQ36" s="481"/>
      <c r="GR36" s="481"/>
      <c r="GS36" s="481"/>
      <c r="GT36" s="961"/>
      <c r="GU36" s="961"/>
      <c r="GV36" s="961"/>
      <c r="GW36" s="961"/>
      <c r="GX36" s="961"/>
      <c r="GY36" s="961"/>
      <c r="GZ36" s="961"/>
      <c r="HA36" s="961"/>
      <c r="HB36" s="961"/>
      <c r="HC36" s="961"/>
      <c r="HD36" s="961"/>
      <c r="HE36" s="961"/>
      <c r="HF36" s="961"/>
      <c r="HG36" s="961"/>
      <c r="HH36" s="961"/>
      <c r="HI36" s="961"/>
      <c r="HJ36" s="961"/>
      <c r="HK36" s="961"/>
      <c r="HL36" s="961"/>
      <c r="HM36" s="961"/>
      <c r="HN36" s="961"/>
      <c r="HO36" s="961"/>
      <c r="HP36" s="961"/>
      <c r="HQ36" s="961"/>
      <c r="HR36" s="961"/>
      <c r="HS36" s="961"/>
      <c r="HT36" s="961"/>
      <c r="HU36" s="961"/>
      <c r="HV36" s="961"/>
      <c r="HW36" s="961"/>
      <c r="HX36" s="1027"/>
      <c r="HY36" s="1028"/>
      <c r="HZ36" s="964"/>
      <c r="IA36" s="964"/>
      <c r="IB36" s="964"/>
      <c r="IC36" s="964"/>
      <c r="ID36" s="964"/>
      <c r="IE36" s="965"/>
    </row>
    <row r="37" ht="24.0" customHeight="1" outlineLevel="1">
      <c r="A37" s="946"/>
      <c r="B37" s="947"/>
      <c r="C37" s="947"/>
      <c r="D37" s="947"/>
      <c r="E37" s="947"/>
      <c r="F37" s="947"/>
      <c r="G37" s="947"/>
      <c r="H37" s="947"/>
      <c r="I37" s="947"/>
      <c r="J37" s="947"/>
      <c r="K37" s="947"/>
      <c r="L37" s="947"/>
      <c r="M37" s="947"/>
      <c r="N37" s="947"/>
      <c r="O37" s="947"/>
      <c r="P37" s="947"/>
      <c r="Q37" s="947"/>
      <c r="R37" s="947"/>
      <c r="S37" s="947"/>
      <c r="T37" s="947"/>
      <c r="U37" s="948"/>
      <c r="V37" s="972"/>
      <c r="W37" s="955" t="s">
        <v>3843</v>
      </c>
      <c r="X37" s="950">
        <f>X36-AG33</f>
        <v>30850000</v>
      </c>
      <c r="Y37" s="950"/>
      <c r="Z37" s="950"/>
      <c r="AA37" s="951"/>
      <c r="AB37" s="952"/>
      <c r="AC37" s="952"/>
      <c r="AD37" s="953"/>
      <c r="AE37" s="1023"/>
      <c r="AF37" s="1024"/>
      <c r="AG37" s="950"/>
      <c r="AH37" s="950"/>
      <c r="AI37" s="957"/>
      <c r="AJ37" s="957"/>
      <c r="AK37" s="958"/>
      <c r="AL37" s="966" t="s">
        <v>3844</v>
      </c>
      <c r="AM37" s="966" t="s">
        <v>3845</v>
      </c>
      <c r="AN37" s="978" t="s">
        <v>3846</v>
      </c>
      <c r="AO37" s="1246"/>
      <c r="AP37" s="937" t="s">
        <v>3847</v>
      </c>
      <c r="AQ37" s="1036" t="s">
        <v>3848</v>
      </c>
      <c r="AR37" s="481"/>
      <c r="AS37" s="481"/>
      <c r="AT37" s="481"/>
      <c r="AU37" s="481"/>
      <c r="AV37" s="481"/>
      <c r="AW37" s="481"/>
      <c r="AX37" s="481"/>
      <c r="AY37" s="481"/>
      <c r="AZ37" s="481"/>
      <c r="BA37" s="481"/>
      <c r="BB37" s="481"/>
      <c r="BC37" s="481"/>
      <c r="BD37" s="481"/>
      <c r="BE37" s="481"/>
      <c r="BF37" s="481"/>
      <c r="BG37" s="481"/>
      <c r="BH37" s="481"/>
      <c r="BI37" s="481"/>
      <c r="BJ37" s="481"/>
      <c r="BK37" s="481"/>
      <c r="BL37" s="481"/>
      <c r="BM37" s="481"/>
      <c r="BN37" s="481"/>
      <c r="BO37" s="481"/>
      <c r="BP37" s="481"/>
      <c r="BQ37" s="481"/>
      <c r="BR37" s="481"/>
      <c r="BS37" s="481"/>
      <c r="BT37" s="481"/>
      <c r="BU37" s="481"/>
      <c r="BV37" s="481"/>
      <c r="BW37" s="481"/>
      <c r="BX37" s="481"/>
      <c r="BY37" s="481"/>
      <c r="BZ37" s="481"/>
      <c r="CA37" s="481"/>
      <c r="CB37" s="481"/>
      <c r="CC37" s="481"/>
      <c r="CD37" s="481"/>
      <c r="CE37" s="481"/>
      <c r="CF37" s="481"/>
      <c r="CG37" s="481"/>
      <c r="CH37" s="481"/>
      <c r="CI37" s="481"/>
      <c r="CJ37" s="481"/>
      <c r="CK37" s="481"/>
      <c r="CL37" s="481"/>
      <c r="CM37" s="481"/>
      <c r="CN37" s="481"/>
      <c r="CO37" s="481"/>
      <c r="CP37" s="481"/>
      <c r="CQ37" s="481"/>
      <c r="CR37" s="481"/>
      <c r="CS37" s="481"/>
      <c r="CT37" s="481"/>
      <c r="CU37" s="481"/>
      <c r="CV37" s="481"/>
      <c r="CW37" s="481"/>
      <c r="CX37" s="481"/>
      <c r="CY37" s="481"/>
      <c r="CZ37" s="481"/>
      <c r="DA37" s="481"/>
      <c r="DB37" s="481"/>
      <c r="DC37" s="481"/>
      <c r="DD37" s="481"/>
      <c r="DE37" s="481"/>
      <c r="DF37" s="481"/>
      <c r="DG37" s="481"/>
      <c r="DH37" s="481"/>
      <c r="DI37" s="481"/>
      <c r="DJ37" s="481"/>
      <c r="DK37" s="481"/>
      <c r="DL37" s="481"/>
      <c r="DM37" s="481"/>
      <c r="DN37" s="481"/>
      <c r="DO37" s="481"/>
      <c r="DP37" s="481"/>
      <c r="DQ37" s="481"/>
      <c r="DR37" s="481"/>
      <c r="DS37" s="481"/>
      <c r="DT37" s="481"/>
      <c r="DU37" s="481"/>
      <c r="DV37" s="481"/>
      <c r="DW37" s="481"/>
      <c r="DX37" s="481"/>
      <c r="DY37" s="481"/>
      <c r="DZ37" s="481"/>
      <c r="EA37" s="481"/>
      <c r="EB37" s="481"/>
      <c r="EC37" s="481"/>
      <c r="ED37" s="481"/>
      <c r="EE37" s="481"/>
      <c r="EF37" s="481"/>
      <c r="EG37" s="481"/>
      <c r="EH37" s="481"/>
      <c r="EI37" s="481"/>
      <c r="EJ37" s="481"/>
      <c r="EK37" s="481"/>
      <c r="EL37" s="481"/>
      <c r="EM37" s="481"/>
      <c r="EN37" s="481"/>
      <c r="EO37" s="481"/>
      <c r="EP37" s="481"/>
      <c r="EQ37" s="481"/>
      <c r="ER37" s="481"/>
      <c r="ES37" s="481"/>
      <c r="ET37" s="481"/>
      <c r="EU37" s="481"/>
      <c r="EV37" s="481"/>
      <c r="EW37" s="481"/>
      <c r="EX37" s="481"/>
      <c r="EY37" s="481"/>
      <c r="EZ37" s="481"/>
      <c r="FA37" s="481"/>
      <c r="FB37" s="481"/>
      <c r="FC37" s="481"/>
      <c r="FD37" s="481"/>
      <c r="FE37" s="481"/>
      <c r="FF37" s="481"/>
      <c r="FG37" s="481"/>
      <c r="FH37" s="481"/>
      <c r="FI37" s="481"/>
      <c r="FJ37" s="481"/>
      <c r="FK37" s="481"/>
      <c r="FL37" s="481"/>
      <c r="FM37" s="481"/>
      <c r="FN37" s="481"/>
      <c r="FO37" s="481"/>
      <c r="FP37" s="481"/>
      <c r="FQ37" s="481"/>
      <c r="FR37" s="481"/>
      <c r="FS37" s="481"/>
      <c r="FT37" s="481"/>
      <c r="FU37" s="481"/>
      <c r="FV37" s="481"/>
      <c r="FW37" s="481"/>
      <c r="FX37" s="481"/>
      <c r="FY37" s="481"/>
      <c r="FZ37" s="1048"/>
      <c r="GA37" s="481"/>
      <c r="GB37" s="1048"/>
      <c r="GC37" s="481"/>
      <c r="GD37" s="481"/>
      <c r="GE37" s="1048"/>
      <c r="GF37" s="1048"/>
      <c r="GG37" s="1048"/>
      <c r="GH37" s="1048"/>
      <c r="GI37" s="1048"/>
      <c r="GJ37" s="481"/>
      <c r="GK37" s="481"/>
      <c r="GL37" s="481"/>
      <c r="GM37" s="1048"/>
      <c r="GN37" s="481"/>
      <c r="GO37" s="481"/>
      <c r="GP37" s="968"/>
      <c r="GQ37" s="481"/>
      <c r="GR37" s="481"/>
      <c r="GS37" s="481"/>
      <c r="GT37" s="971"/>
      <c r="GU37" s="961"/>
      <c r="GV37" s="961"/>
      <c r="GW37" s="961"/>
      <c r="GX37" s="961"/>
      <c r="GY37" s="961"/>
      <c r="GZ37" s="961"/>
      <c r="HA37" s="971"/>
      <c r="HB37" s="971"/>
      <c r="HC37" s="961"/>
      <c r="HD37" s="961"/>
      <c r="HE37" s="961"/>
      <c r="HF37" s="961"/>
      <c r="HG37" s="961"/>
      <c r="HH37" s="961"/>
      <c r="HI37" s="961"/>
      <c r="HJ37" s="961"/>
      <c r="HK37" s="961"/>
      <c r="HL37" s="961"/>
      <c r="HM37" s="961"/>
      <c r="HN37" s="961"/>
      <c r="HO37" s="961"/>
      <c r="HP37" s="961"/>
      <c r="HQ37" s="961"/>
      <c r="HR37" s="961"/>
      <c r="HS37" s="961"/>
      <c r="HT37" s="961"/>
      <c r="HU37" s="961"/>
      <c r="HV37" s="961"/>
      <c r="HW37" s="961"/>
      <c r="HX37" s="1027"/>
      <c r="HY37" s="1028"/>
      <c r="HZ37" s="964"/>
      <c r="IA37" s="964"/>
      <c r="IB37" s="964"/>
      <c r="IC37" s="964"/>
      <c r="ID37" s="964"/>
      <c r="IE37" s="965"/>
    </row>
    <row r="38" ht="24.0" customHeight="1" outlineLevel="1">
      <c r="A38" s="946"/>
      <c r="B38" s="947"/>
      <c r="C38" s="947"/>
      <c r="D38" s="947"/>
      <c r="E38" s="947"/>
      <c r="F38" s="947"/>
      <c r="G38" s="947"/>
      <c r="H38" s="947"/>
      <c r="I38" s="947"/>
      <c r="J38" s="947"/>
      <c r="K38" s="947"/>
      <c r="L38" s="947"/>
      <c r="M38" s="947"/>
      <c r="N38" s="947"/>
      <c r="O38" s="947"/>
      <c r="P38" s="947"/>
      <c r="Q38" s="947"/>
      <c r="R38" s="947"/>
      <c r="S38" s="947"/>
      <c r="T38" s="947"/>
      <c r="U38" s="948"/>
      <c r="V38" s="980" t="s">
        <v>3849</v>
      </c>
      <c r="W38" s="949" t="s">
        <v>3850</v>
      </c>
      <c r="X38" s="981"/>
      <c r="Y38" s="950"/>
      <c r="Z38" s="950"/>
      <c r="AA38" s="951"/>
      <c r="AB38" s="952"/>
      <c r="AC38" s="952"/>
      <c r="AD38" s="953"/>
      <c r="AE38" s="1023"/>
      <c r="AF38" s="1024"/>
      <c r="AG38" s="950"/>
      <c r="AH38" s="950"/>
      <c r="AI38" s="957"/>
      <c r="AJ38" s="957"/>
      <c r="AK38" s="958"/>
      <c r="AL38" s="974" t="s">
        <v>3851</v>
      </c>
      <c r="AM38" s="974" t="s">
        <v>3852</v>
      </c>
      <c r="AN38" s="712"/>
      <c r="AO38" s="712"/>
      <c r="AP38" s="712"/>
      <c r="AQ38" s="712"/>
      <c r="AR38" s="481"/>
      <c r="AS38" s="481"/>
      <c r="AT38" s="481"/>
      <c r="AU38" s="481"/>
      <c r="AV38" s="481"/>
      <c r="AW38" s="481"/>
      <c r="AX38" s="481"/>
      <c r="AY38" s="481"/>
      <c r="AZ38" s="481"/>
      <c r="BA38" s="481"/>
      <c r="BB38" s="481"/>
      <c r="BC38" s="481"/>
      <c r="BD38" s="481"/>
      <c r="BE38" s="481"/>
      <c r="BF38" s="481"/>
      <c r="BG38" s="481"/>
      <c r="BH38" s="481"/>
      <c r="BI38" s="481"/>
      <c r="BJ38" s="481"/>
      <c r="BK38" s="481"/>
      <c r="BL38" s="481"/>
      <c r="BM38" s="481"/>
      <c r="BN38" s="481"/>
      <c r="BO38" s="481"/>
      <c r="BP38" s="481"/>
      <c r="BQ38" s="481"/>
      <c r="BR38" s="481"/>
      <c r="BS38" s="481"/>
      <c r="BT38" s="481"/>
      <c r="BU38" s="481"/>
      <c r="BV38" s="481"/>
      <c r="BW38" s="481"/>
      <c r="BX38" s="481"/>
      <c r="BY38" s="481"/>
      <c r="BZ38" s="481"/>
      <c r="CA38" s="481"/>
      <c r="CB38" s="481"/>
      <c r="CC38" s="481"/>
      <c r="CD38" s="481"/>
      <c r="CE38" s="481"/>
      <c r="CF38" s="481"/>
      <c r="CG38" s="481"/>
      <c r="CH38" s="481"/>
      <c r="CI38" s="481"/>
      <c r="CJ38" s="481"/>
      <c r="CK38" s="481"/>
      <c r="CL38" s="481"/>
      <c r="CM38" s="481"/>
      <c r="CN38" s="481"/>
      <c r="CO38" s="481"/>
      <c r="CP38" s="481"/>
      <c r="CQ38" s="481"/>
      <c r="CR38" s="481"/>
      <c r="CS38" s="481"/>
      <c r="CT38" s="481"/>
      <c r="CU38" s="481"/>
      <c r="CV38" s="481"/>
      <c r="CW38" s="481"/>
      <c r="CX38" s="481"/>
      <c r="CY38" s="481"/>
      <c r="CZ38" s="481"/>
      <c r="DA38" s="481"/>
      <c r="DB38" s="481"/>
      <c r="DC38" s="481"/>
      <c r="DD38" s="481"/>
      <c r="DE38" s="481"/>
      <c r="DF38" s="481"/>
      <c r="DG38" s="481"/>
      <c r="DH38" s="481"/>
      <c r="DI38" s="481"/>
      <c r="DJ38" s="481"/>
      <c r="DK38" s="481"/>
      <c r="DL38" s="481"/>
      <c r="DM38" s="481"/>
      <c r="DN38" s="481"/>
      <c r="DO38" s="481"/>
      <c r="DP38" s="481"/>
      <c r="DQ38" s="481"/>
      <c r="DR38" s="481"/>
      <c r="DS38" s="481"/>
      <c r="DT38" s="481"/>
      <c r="DU38" s="481"/>
      <c r="DV38" s="481"/>
      <c r="DW38" s="481"/>
      <c r="DX38" s="481"/>
      <c r="DY38" s="481"/>
      <c r="DZ38" s="481"/>
      <c r="EA38" s="481"/>
      <c r="EB38" s="481"/>
      <c r="EC38" s="481"/>
      <c r="ED38" s="481"/>
      <c r="EE38" s="481"/>
      <c r="EF38" s="481"/>
      <c r="EG38" s="481"/>
      <c r="EH38" s="481"/>
      <c r="EI38" s="481"/>
      <c r="EJ38" s="481"/>
      <c r="EK38" s="481"/>
      <c r="EL38" s="481"/>
      <c r="EM38" s="481"/>
      <c r="EN38" s="481"/>
      <c r="EO38" s="481"/>
      <c r="EP38" s="481"/>
      <c r="EQ38" s="481"/>
      <c r="ER38" s="481"/>
      <c r="ES38" s="481"/>
      <c r="ET38" s="481"/>
      <c r="EU38" s="481"/>
      <c r="EV38" s="481"/>
      <c r="EW38" s="481"/>
      <c r="EX38" s="481"/>
      <c r="EY38" s="481"/>
      <c r="EZ38" s="481"/>
      <c r="FA38" s="481"/>
      <c r="FB38" s="481"/>
      <c r="FC38" s="481"/>
      <c r="FD38" s="481"/>
      <c r="FE38" s="481"/>
      <c r="FF38" s="481"/>
      <c r="FG38" s="481"/>
      <c r="FH38" s="481"/>
      <c r="FI38" s="481"/>
      <c r="FJ38" s="481"/>
      <c r="FK38" s="481"/>
      <c r="FL38" s="481"/>
      <c r="FM38" s="481"/>
      <c r="FN38" s="481"/>
      <c r="FO38" s="481"/>
      <c r="FP38" s="481"/>
      <c r="FQ38" s="481"/>
      <c r="FR38" s="481"/>
      <c r="FS38" s="481"/>
      <c r="FT38" s="481"/>
      <c r="FU38" s="481"/>
      <c r="FV38" s="481"/>
      <c r="FW38" s="481"/>
      <c r="FX38" s="481"/>
      <c r="FY38" s="481"/>
      <c r="FZ38" s="1049"/>
      <c r="GA38" s="481"/>
      <c r="GB38" s="1049"/>
      <c r="GC38" s="481"/>
      <c r="GD38" s="481"/>
      <c r="GE38" s="1049"/>
      <c r="GF38" s="1049"/>
      <c r="GG38" s="1049"/>
      <c r="GH38" s="1049"/>
      <c r="GI38" s="1049"/>
      <c r="GJ38" s="481"/>
      <c r="GK38" s="481"/>
      <c r="GL38" s="481"/>
      <c r="GM38" s="1049"/>
      <c r="GN38" s="481"/>
      <c r="GO38" s="481"/>
      <c r="GP38" s="975"/>
      <c r="GQ38" s="481"/>
      <c r="GR38" s="481"/>
      <c r="GS38" s="481"/>
      <c r="GT38" s="975"/>
      <c r="GU38" s="961"/>
      <c r="GV38" s="961"/>
      <c r="GW38" s="961"/>
      <c r="GX38" s="961"/>
      <c r="GY38" s="961"/>
      <c r="GZ38" s="961"/>
      <c r="HA38" s="975"/>
      <c r="HB38" s="975"/>
      <c r="HC38" s="961"/>
      <c r="HD38" s="961"/>
      <c r="HE38" s="961"/>
      <c r="HF38" s="961"/>
      <c r="HG38" s="961"/>
      <c r="HH38" s="961"/>
      <c r="HI38" s="961"/>
      <c r="HJ38" s="961"/>
      <c r="HK38" s="961"/>
      <c r="HL38" s="961"/>
      <c r="HM38" s="961"/>
      <c r="HN38" s="961"/>
      <c r="HO38" s="961"/>
      <c r="HP38" s="961"/>
      <c r="HQ38" s="961"/>
      <c r="HR38" s="961"/>
      <c r="HS38" s="961"/>
      <c r="HT38" s="961"/>
      <c r="HU38" s="961"/>
      <c r="HV38" s="961"/>
      <c r="HW38" s="961"/>
      <c r="HX38" s="1027"/>
      <c r="HY38" s="1028"/>
      <c r="HZ38" s="964"/>
      <c r="IA38" s="964"/>
      <c r="IB38" s="964"/>
      <c r="IC38" s="964"/>
      <c r="ID38" s="964"/>
      <c r="IE38" s="965"/>
    </row>
    <row r="39" ht="24.0" customHeight="1" outlineLevel="1">
      <c r="A39" s="946"/>
      <c r="B39" s="947"/>
      <c r="C39" s="947"/>
      <c r="D39" s="947"/>
      <c r="E39" s="947"/>
      <c r="F39" s="947"/>
      <c r="G39" s="947"/>
      <c r="H39" s="947"/>
      <c r="I39" s="947"/>
      <c r="J39" s="947"/>
      <c r="K39" s="947"/>
      <c r="L39" s="947"/>
      <c r="M39" s="947"/>
      <c r="N39" s="947"/>
      <c r="O39" s="947"/>
      <c r="P39" s="947"/>
      <c r="Q39" s="947"/>
      <c r="R39" s="947"/>
      <c r="S39" s="947"/>
      <c r="T39" s="947"/>
      <c r="U39" s="948"/>
      <c r="V39" s="972"/>
      <c r="W39" s="949" t="s">
        <v>3853</v>
      </c>
      <c r="X39" s="956"/>
      <c r="Y39" s="956"/>
      <c r="Z39" s="956"/>
      <c r="AA39" s="951"/>
      <c r="AB39" s="952"/>
      <c r="AC39" s="952"/>
      <c r="AD39" s="953"/>
      <c r="AE39" s="1023"/>
      <c r="AF39" s="1029"/>
      <c r="AG39" s="976"/>
      <c r="AH39" s="976"/>
      <c r="AI39" s="957"/>
      <c r="AJ39" s="957"/>
      <c r="AK39" s="958"/>
      <c r="AL39" s="977" t="s">
        <v>3854</v>
      </c>
      <c r="AM39" s="977" t="s">
        <v>3855</v>
      </c>
      <c r="AN39" s="936"/>
      <c r="AO39" s="936"/>
      <c r="AP39" s="1031"/>
      <c r="AQ39" s="985"/>
      <c r="AR39" s="481"/>
      <c r="AS39" s="481"/>
      <c r="AT39" s="481"/>
      <c r="AU39" s="481"/>
      <c r="AV39" s="481"/>
      <c r="AW39" s="481"/>
      <c r="AX39" s="481"/>
      <c r="AY39" s="481"/>
      <c r="AZ39" s="481"/>
      <c r="BA39" s="481"/>
      <c r="BB39" s="481"/>
      <c r="BC39" s="481"/>
      <c r="BD39" s="481"/>
      <c r="BE39" s="481"/>
      <c r="BF39" s="481"/>
      <c r="BG39" s="481"/>
      <c r="BH39" s="481"/>
      <c r="BI39" s="481"/>
      <c r="BJ39" s="481"/>
      <c r="BK39" s="481"/>
      <c r="BL39" s="481"/>
      <c r="BM39" s="481"/>
      <c r="BN39" s="481"/>
      <c r="BO39" s="481"/>
      <c r="BP39" s="481"/>
      <c r="BQ39" s="481"/>
      <c r="BR39" s="481"/>
      <c r="BS39" s="481"/>
      <c r="BT39" s="481"/>
      <c r="BU39" s="481"/>
      <c r="BV39" s="481"/>
      <c r="BW39" s="481"/>
      <c r="BX39" s="481"/>
      <c r="BY39" s="481"/>
      <c r="BZ39" s="481"/>
      <c r="CA39" s="481"/>
      <c r="CB39" s="481"/>
      <c r="CC39" s="481"/>
      <c r="CD39" s="481"/>
      <c r="CE39" s="481"/>
      <c r="CF39" s="481"/>
      <c r="CG39" s="481"/>
      <c r="CH39" s="481"/>
      <c r="CI39" s="481"/>
      <c r="CJ39" s="481"/>
      <c r="CK39" s="481"/>
      <c r="CL39" s="481"/>
      <c r="CM39" s="481"/>
      <c r="CN39" s="481"/>
      <c r="CO39" s="481"/>
      <c r="CP39" s="481"/>
      <c r="CQ39" s="481"/>
      <c r="CR39" s="481"/>
      <c r="CS39" s="481"/>
      <c r="CT39" s="481"/>
      <c r="CU39" s="481"/>
      <c r="CV39" s="481"/>
      <c r="CW39" s="481"/>
      <c r="CX39" s="481"/>
      <c r="CY39" s="481"/>
      <c r="CZ39" s="481"/>
      <c r="DA39" s="481"/>
      <c r="DB39" s="481"/>
      <c r="DC39" s="481"/>
      <c r="DD39" s="481"/>
      <c r="DE39" s="481"/>
      <c r="DF39" s="481"/>
      <c r="DG39" s="481"/>
      <c r="DH39" s="481"/>
      <c r="DI39" s="481"/>
      <c r="DJ39" s="481"/>
      <c r="DK39" s="481"/>
      <c r="DL39" s="481"/>
      <c r="DM39" s="481"/>
      <c r="DN39" s="481"/>
      <c r="DO39" s="481"/>
      <c r="DP39" s="481"/>
      <c r="DQ39" s="481"/>
      <c r="DR39" s="481"/>
      <c r="DS39" s="481"/>
      <c r="DT39" s="481"/>
      <c r="DU39" s="481"/>
      <c r="DV39" s="481"/>
      <c r="DW39" s="481"/>
      <c r="DX39" s="481"/>
      <c r="DY39" s="481"/>
      <c r="DZ39" s="481"/>
      <c r="EA39" s="481"/>
      <c r="EB39" s="481"/>
      <c r="EC39" s="481"/>
      <c r="ED39" s="481"/>
      <c r="EE39" s="481"/>
      <c r="EF39" s="481"/>
      <c r="EG39" s="481"/>
      <c r="EH39" s="481"/>
      <c r="EI39" s="481"/>
      <c r="EJ39" s="481"/>
      <c r="EK39" s="481"/>
      <c r="EL39" s="481"/>
      <c r="EM39" s="481"/>
      <c r="EN39" s="481"/>
      <c r="EO39" s="481"/>
      <c r="EP39" s="481"/>
      <c r="EQ39" s="481"/>
      <c r="ER39" s="481"/>
      <c r="ES39" s="481"/>
      <c r="ET39" s="481"/>
      <c r="EU39" s="481"/>
      <c r="EV39" s="481"/>
      <c r="EW39" s="481"/>
      <c r="EX39" s="481"/>
      <c r="EY39" s="481"/>
      <c r="EZ39" s="481"/>
      <c r="FA39" s="481"/>
      <c r="FB39" s="481"/>
      <c r="FC39" s="481"/>
      <c r="FD39" s="481"/>
      <c r="FE39" s="481"/>
      <c r="FF39" s="481"/>
      <c r="FG39" s="481"/>
      <c r="FH39" s="481"/>
      <c r="FI39" s="481"/>
      <c r="FJ39" s="481"/>
      <c r="FK39" s="481"/>
      <c r="FL39" s="481"/>
      <c r="FM39" s="481"/>
      <c r="FN39" s="481"/>
      <c r="FO39" s="481"/>
      <c r="FP39" s="481"/>
      <c r="FQ39" s="481"/>
      <c r="FR39" s="481"/>
      <c r="FS39" s="481"/>
      <c r="FT39" s="481"/>
      <c r="FU39" s="481"/>
      <c r="FV39" s="481"/>
      <c r="FW39" s="481"/>
      <c r="FX39" s="481"/>
      <c r="FY39" s="481"/>
      <c r="FZ39" s="481"/>
      <c r="GA39" s="481"/>
      <c r="GB39" s="481"/>
      <c r="GC39" s="481"/>
      <c r="GD39" s="481"/>
      <c r="GE39" s="481"/>
      <c r="GF39" s="481"/>
      <c r="GG39" s="481"/>
      <c r="GH39" s="481"/>
      <c r="GI39" s="481"/>
      <c r="GJ39" s="481"/>
      <c r="GK39" s="481"/>
      <c r="GL39" s="481"/>
      <c r="GM39" s="481"/>
      <c r="GN39" s="481"/>
      <c r="GO39" s="481"/>
      <c r="GP39" s="481"/>
      <c r="GQ39" s="481"/>
      <c r="GR39" s="481"/>
      <c r="GS39" s="481"/>
      <c r="GT39" s="961"/>
      <c r="GU39" s="961"/>
      <c r="GV39" s="961"/>
      <c r="GW39" s="961"/>
      <c r="GX39" s="961"/>
      <c r="GY39" s="961"/>
      <c r="GZ39" s="961"/>
      <c r="HA39" s="961"/>
      <c r="HB39" s="961"/>
      <c r="HC39" s="961"/>
      <c r="HD39" s="961"/>
      <c r="HE39" s="961"/>
      <c r="HF39" s="961"/>
      <c r="HG39" s="961"/>
      <c r="HH39" s="961"/>
      <c r="HI39" s="961"/>
      <c r="HJ39" s="961"/>
      <c r="HK39" s="961"/>
      <c r="HL39" s="961"/>
      <c r="HM39" s="961"/>
      <c r="HN39" s="961"/>
      <c r="HO39" s="961"/>
      <c r="HP39" s="961"/>
      <c r="HQ39" s="961"/>
      <c r="HR39" s="961"/>
      <c r="HS39" s="961"/>
      <c r="HT39" s="961"/>
      <c r="HU39" s="961"/>
      <c r="HV39" s="961"/>
      <c r="HW39" s="961"/>
      <c r="HX39" s="1027"/>
      <c r="HY39" s="1028"/>
      <c r="HZ39" s="964"/>
      <c r="IA39" s="964"/>
      <c r="IB39" s="964"/>
      <c r="IC39" s="964"/>
      <c r="ID39" s="964"/>
      <c r="IE39" s="965"/>
    </row>
    <row r="40" ht="24.0" customHeight="1" outlineLevel="1">
      <c r="A40" s="946"/>
      <c r="B40" s="947"/>
      <c r="C40" s="947"/>
      <c r="D40" s="947"/>
      <c r="E40" s="947"/>
      <c r="F40" s="947"/>
      <c r="G40" s="947"/>
      <c r="H40" s="947"/>
      <c r="I40" s="947"/>
      <c r="J40" s="947"/>
      <c r="K40" s="947"/>
      <c r="L40" s="947"/>
      <c r="M40" s="947"/>
      <c r="N40" s="947"/>
      <c r="O40" s="947"/>
      <c r="P40" s="947"/>
      <c r="Q40" s="947"/>
      <c r="R40" s="947"/>
      <c r="S40" s="947"/>
      <c r="T40" s="947"/>
      <c r="U40" s="948"/>
      <c r="V40" s="989"/>
      <c r="W40" s="955"/>
      <c r="X40" s="956"/>
      <c r="Y40" s="956"/>
      <c r="Z40" s="956"/>
      <c r="AA40" s="951"/>
      <c r="AB40" s="952"/>
      <c r="AC40" s="952"/>
      <c r="AD40" s="953"/>
      <c r="AE40" s="1023"/>
      <c r="AF40" s="1029"/>
      <c r="AG40" s="976"/>
      <c r="AH40" s="976"/>
      <c r="AI40" s="957"/>
      <c r="AJ40" s="957"/>
      <c r="AK40" s="958"/>
      <c r="AL40" s="982" t="s">
        <v>3856</v>
      </c>
      <c r="AM40" s="982" t="s">
        <v>3857</v>
      </c>
      <c r="AN40" s="712"/>
      <c r="AO40" s="712"/>
      <c r="AP40" s="712"/>
      <c r="AQ40" s="712"/>
      <c r="AR40" s="481"/>
      <c r="AS40" s="481"/>
      <c r="AT40" s="481"/>
      <c r="AU40" s="481"/>
      <c r="AV40" s="481"/>
      <c r="AW40" s="481"/>
      <c r="AX40" s="481"/>
      <c r="AY40" s="481"/>
      <c r="AZ40" s="481"/>
      <c r="BA40" s="481"/>
      <c r="BB40" s="481"/>
      <c r="BC40" s="481"/>
      <c r="BD40" s="481"/>
      <c r="BE40" s="481"/>
      <c r="BF40" s="481"/>
      <c r="BG40" s="481"/>
      <c r="BH40" s="481"/>
      <c r="BI40" s="481"/>
      <c r="BJ40" s="481"/>
      <c r="BK40" s="481"/>
      <c r="BL40" s="481"/>
      <c r="BM40" s="481"/>
      <c r="BN40" s="481"/>
      <c r="BO40" s="481"/>
      <c r="BP40" s="481"/>
      <c r="BQ40" s="481"/>
      <c r="BR40" s="481"/>
      <c r="BS40" s="481"/>
      <c r="BT40" s="481"/>
      <c r="BU40" s="481"/>
      <c r="BV40" s="481"/>
      <c r="BW40" s="481"/>
      <c r="BX40" s="481"/>
      <c r="BY40" s="481"/>
      <c r="BZ40" s="481"/>
      <c r="CA40" s="481"/>
      <c r="CB40" s="481"/>
      <c r="CC40" s="481"/>
      <c r="CD40" s="481"/>
      <c r="CE40" s="481"/>
      <c r="CF40" s="481"/>
      <c r="CG40" s="481"/>
      <c r="CH40" s="481"/>
      <c r="CI40" s="481"/>
      <c r="CJ40" s="481"/>
      <c r="CK40" s="481"/>
      <c r="CL40" s="481"/>
      <c r="CM40" s="481"/>
      <c r="CN40" s="481"/>
      <c r="CO40" s="481"/>
      <c r="CP40" s="481"/>
      <c r="CQ40" s="481"/>
      <c r="CR40" s="481"/>
      <c r="CS40" s="481"/>
      <c r="CT40" s="481"/>
      <c r="CU40" s="481"/>
      <c r="CV40" s="481"/>
      <c r="CW40" s="481"/>
      <c r="CX40" s="481"/>
      <c r="CY40" s="481"/>
      <c r="CZ40" s="481"/>
      <c r="DA40" s="481"/>
      <c r="DB40" s="481"/>
      <c r="DC40" s="481"/>
      <c r="DD40" s="481"/>
      <c r="DE40" s="481"/>
      <c r="DF40" s="481"/>
      <c r="DG40" s="481"/>
      <c r="DH40" s="481"/>
      <c r="DI40" s="481"/>
      <c r="DJ40" s="481"/>
      <c r="DK40" s="481"/>
      <c r="DL40" s="481"/>
      <c r="DM40" s="481"/>
      <c r="DN40" s="481"/>
      <c r="DO40" s="481"/>
      <c r="DP40" s="481"/>
      <c r="DQ40" s="481"/>
      <c r="DR40" s="481"/>
      <c r="DS40" s="481"/>
      <c r="DT40" s="481"/>
      <c r="DU40" s="481"/>
      <c r="DV40" s="481"/>
      <c r="DW40" s="481"/>
      <c r="DX40" s="481"/>
      <c r="DY40" s="481"/>
      <c r="DZ40" s="481"/>
      <c r="EA40" s="481"/>
      <c r="EB40" s="481"/>
      <c r="EC40" s="481"/>
      <c r="ED40" s="481"/>
      <c r="EE40" s="481"/>
      <c r="EF40" s="481"/>
      <c r="EG40" s="481"/>
      <c r="EH40" s="481"/>
      <c r="EI40" s="481"/>
      <c r="EJ40" s="481"/>
      <c r="EK40" s="481"/>
      <c r="EL40" s="481"/>
      <c r="EM40" s="481"/>
      <c r="EN40" s="481"/>
      <c r="EO40" s="481"/>
      <c r="EP40" s="481"/>
      <c r="EQ40" s="481"/>
      <c r="ER40" s="481"/>
      <c r="ES40" s="481"/>
      <c r="ET40" s="481"/>
      <c r="EU40" s="481"/>
      <c r="EV40" s="481"/>
      <c r="EW40" s="481"/>
      <c r="EX40" s="481"/>
      <c r="EY40" s="481"/>
      <c r="EZ40" s="481"/>
      <c r="FA40" s="481"/>
      <c r="FB40" s="481"/>
      <c r="FC40" s="481"/>
      <c r="FD40" s="481"/>
      <c r="FE40" s="481"/>
      <c r="FF40" s="481"/>
      <c r="FG40" s="481"/>
      <c r="FH40" s="481"/>
      <c r="FI40" s="481"/>
      <c r="FJ40" s="481"/>
      <c r="FK40" s="481"/>
      <c r="FL40" s="481"/>
      <c r="FM40" s="481"/>
      <c r="FN40" s="481"/>
      <c r="FO40" s="481"/>
      <c r="FP40" s="481"/>
      <c r="FQ40" s="481"/>
      <c r="FR40" s="481"/>
      <c r="FS40" s="481"/>
      <c r="FT40" s="481"/>
      <c r="FU40" s="481"/>
      <c r="FV40" s="481"/>
      <c r="FW40" s="481"/>
      <c r="FX40" s="481"/>
      <c r="FY40" s="481"/>
      <c r="FZ40" s="481"/>
      <c r="GA40" s="481"/>
      <c r="GB40" s="481"/>
      <c r="GC40" s="481"/>
      <c r="GD40" s="481"/>
      <c r="GE40" s="481"/>
      <c r="GF40" s="481"/>
      <c r="GG40" s="481"/>
      <c r="GH40" s="481"/>
      <c r="GI40" s="481"/>
      <c r="GJ40" s="481"/>
      <c r="GK40" s="481"/>
      <c r="GL40" s="481"/>
      <c r="GM40" s="481"/>
      <c r="GN40" s="481"/>
      <c r="GO40" s="481"/>
      <c r="GP40" s="481"/>
      <c r="GQ40" s="481"/>
      <c r="GR40" s="481"/>
      <c r="GS40" s="481"/>
      <c r="GT40" s="961"/>
      <c r="GU40" s="961"/>
      <c r="GV40" s="961"/>
      <c r="GW40" s="961"/>
      <c r="GX40" s="961"/>
      <c r="GY40" s="961"/>
      <c r="GZ40" s="961"/>
      <c r="HA40" s="961"/>
      <c r="HB40" s="961"/>
      <c r="HC40" s="961"/>
      <c r="HD40" s="961"/>
      <c r="HE40" s="961"/>
      <c r="HF40" s="961"/>
      <c r="HG40" s="961"/>
      <c r="HH40" s="961"/>
      <c r="HI40" s="961"/>
      <c r="HJ40" s="961"/>
      <c r="HK40" s="961"/>
      <c r="HL40" s="961"/>
      <c r="HM40" s="961"/>
      <c r="HN40" s="961"/>
      <c r="HO40" s="961"/>
      <c r="HP40" s="961"/>
      <c r="HQ40" s="961"/>
      <c r="HR40" s="961"/>
      <c r="HS40" s="961"/>
      <c r="HT40" s="961"/>
      <c r="HU40" s="961"/>
      <c r="HV40" s="961"/>
      <c r="HW40" s="961"/>
      <c r="HX40" s="1027"/>
      <c r="HY40" s="1028"/>
      <c r="HZ40" s="964"/>
      <c r="IA40" s="964"/>
      <c r="IB40" s="964"/>
      <c r="IC40" s="964"/>
      <c r="ID40" s="964"/>
      <c r="IE40" s="965"/>
    </row>
    <row r="41" ht="24.0" customHeight="1" outlineLevel="1">
      <c r="A41" s="946"/>
      <c r="B41" s="947"/>
      <c r="C41" s="947"/>
      <c r="D41" s="947"/>
      <c r="E41" s="947"/>
      <c r="F41" s="947"/>
      <c r="G41" s="947"/>
      <c r="H41" s="947"/>
      <c r="I41" s="947"/>
      <c r="J41" s="947"/>
      <c r="K41" s="947"/>
      <c r="L41" s="947"/>
      <c r="M41" s="947"/>
      <c r="N41" s="947"/>
      <c r="O41" s="947"/>
      <c r="P41" s="947"/>
      <c r="Q41" s="947"/>
      <c r="R41" s="947"/>
      <c r="S41" s="947"/>
      <c r="T41" s="947"/>
      <c r="U41" s="948"/>
      <c r="V41" s="989"/>
      <c r="W41" s="981"/>
      <c r="X41" s="956"/>
      <c r="Y41" s="956"/>
      <c r="Z41" s="956"/>
      <c r="AA41" s="951"/>
      <c r="AB41" s="952"/>
      <c r="AC41" s="952"/>
      <c r="AD41" s="953"/>
      <c r="AE41" s="1023"/>
      <c r="AF41" s="1029"/>
      <c r="AG41" s="976"/>
      <c r="AH41" s="976"/>
      <c r="AI41" s="957"/>
      <c r="AJ41" s="957"/>
      <c r="AK41" s="958"/>
      <c r="AL41" s="984" t="s">
        <v>3858</v>
      </c>
      <c r="AM41" s="984" t="s">
        <v>3859</v>
      </c>
      <c r="AN41" s="1246"/>
      <c r="AO41" s="936"/>
      <c r="AP41" s="1031"/>
      <c r="AQ41" s="985"/>
      <c r="AR41" s="481"/>
      <c r="AS41" s="481"/>
      <c r="AT41" s="481"/>
      <c r="AU41" s="481"/>
      <c r="AV41" s="481"/>
      <c r="AW41" s="481"/>
      <c r="AX41" s="481"/>
      <c r="AY41" s="481"/>
      <c r="AZ41" s="481"/>
      <c r="BA41" s="481"/>
      <c r="BB41" s="481"/>
      <c r="BC41" s="481"/>
      <c r="BD41" s="481"/>
      <c r="BE41" s="481"/>
      <c r="BF41" s="481"/>
      <c r="BG41" s="481"/>
      <c r="BH41" s="481"/>
      <c r="BI41" s="481"/>
      <c r="BJ41" s="481"/>
      <c r="BK41" s="481"/>
      <c r="BL41" s="481"/>
      <c r="BM41" s="481"/>
      <c r="BN41" s="481"/>
      <c r="BO41" s="481"/>
      <c r="BP41" s="481"/>
      <c r="BQ41" s="481"/>
      <c r="BR41" s="481"/>
      <c r="BS41" s="481"/>
      <c r="BT41" s="481"/>
      <c r="BU41" s="481"/>
      <c r="BV41" s="481"/>
      <c r="BW41" s="481"/>
      <c r="BX41" s="481"/>
      <c r="BY41" s="481"/>
      <c r="BZ41" s="481"/>
      <c r="CA41" s="481"/>
      <c r="CB41" s="481"/>
      <c r="CC41" s="481"/>
      <c r="CD41" s="481"/>
      <c r="CE41" s="481"/>
      <c r="CF41" s="481"/>
      <c r="CG41" s="481"/>
      <c r="CH41" s="481"/>
      <c r="CI41" s="481"/>
      <c r="CJ41" s="481"/>
      <c r="CK41" s="481"/>
      <c r="CL41" s="481"/>
      <c r="CM41" s="481"/>
      <c r="CN41" s="481"/>
      <c r="CO41" s="481"/>
      <c r="CP41" s="481"/>
      <c r="CQ41" s="481"/>
      <c r="CR41" s="481"/>
      <c r="CS41" s="481"/>
      <c r="CT41" s="481"/>
      <c r="CU41" s="481"/>
      <c r="CV41" s="481"/>
      <c r="CW41" s="481"/>
      <c r="CX41" s="481"/>
      <c r="CY41" s="481"/>
      <c r="CZ41" s="481"/>
      <c r="DA41" s="481"/>
      <c r="DB41" s="481"/>
      <c r="DC41" s="481"/>
      <c r="DD41" s="481"/>
      <c r="DE41" s="481"/>
      <c r="DF41" s="481"/>
      <c r="DG41" s="481"/>
      <c r="DH41" s="481"/>
      <c r="DI41" s="481"/>
      <c r="DJ41" s="481"/>
      <c r="DK41" s="481"/>
      <c r="DL41" s="481"/>
      <c r="DM41" s="481"/>
      <c r="DN41" s="481"/>
      <c r="DO41" s="481"/>
      <c r="DP41" s="481"/>
      <c r="DQ41" s="481"/>
      <c r="DR41" s="481"/>
      <c r="DS41" s="481"/>
      <c r="DT41" s="481"/>
      <c r="DU41" s="481"/>
      <c r="DV41" s="481"/>
      <c r="DW41" s="481"/>
      <c r="DX41" s="481"/>
      <c r="DY41" s="481"/>
      <c r="DZ41" s="481"/>
      <c r="EA41" s="481"/>
      <c r="EB41" s="481"/>
      <c r="EC41" s="481"/>
      <c r="ED41" s="481"/>
      <c r="EE41" s="481"/>
      <c r="EF41" s="481"/>
      <c r="EG41" s="481"/>
      <c r="EH41" s="481"/>
      <c r="EI41" s="481"/>
      <c r="EJ41" s="481"/>
      <c r="EK41" s="481"/>
      <c r="EL41" s="481"/>
      <c r="EM41" s="481"/>
      <c r="EN41" s="481"/>
      <c r="EO41" s="481"/>
      <c r="EP41" s="481"/>
      <c r="EQ41" s="481"/>
      <c r="ER41" s="481"/>
      <c r="ES41" s="481"/>
      <c r="ET41" s="481"/>
      <c r="EU41" s="481"/>
      <c r="EV41" s="481"/>
      <c r="EW41" s="481"/>
      <c r="EX41" s="481"/>
      <c r="EY41" s="481"/>
      <c r="EZ41" s="481"/>
      <c r="FA41" s="481"/>
      <c r="FB41" s="481"/>
      <c r="FC41" s="481"/>
      <c r="FD41" s="481"/>
      <c r="FE41" s="481"/>
      <c r="FF41" s="481"/>
      <c r="FG41" s="481"/>
      <c r="FH41" s="481"/>
      <c r="FI41" s="481"/>
      <c r="FJ41" s="481"/>
      <c r="FK41" s="481"/>
      <c r="FL41" s="481"/>
      <c r="FM41" s="481"/>
      <c r="FN41" s="481"/>
      <c r="FO41" s="481"/>
      <c r="FP41" s="481"/>
      <c r="FQ41" s="481"/>
      <c r="FR41" s="481"/>
      <c r="FS41" s="481"/>
      <c r="FT41" s="481"/>
      <c r="FU41" s="481"/>
      <c r="FV41" s="481"/>
      <c r="FW41" s="481"/>
      <c r="FX41" s="481"/>
      <c r="FY41" s="481"/>
      <c r="FZ41" s="481"/>
      <c r="GA41" s="481"/>
      <c r="GB41" s="481"/>
      <c r="GC41" s="481"/>
      <c r="GD41" s="481"/>
      <c r="GE41" s="481"/>
      <c r="GF41" s="481"/>
      <c r="GG41" s="481"/>
      <c r="GH41" s="481"/>
      <c r="GI41" s="481"/>
      <c r="GJ41" s="481"/>
      <c r="GK41" s="481"/>
      <c r="GL41" s="481"/>
      <c r="GM41" s="481"/>
      <c r="GN41" s="481"/>
      <c r="GO41" s="481"/>
      <c r="GP41" s="481"/>
      <c r="GQ41" s="481"/>
      <c r="GR41" s="481"/>
      <c r="GS41" s="481"/>
      <c r="GT41" s="961"/>
      <c r="GU41" s="961"/>
      <c r="GV41" s="961"/>
      <c r="GW41" s="961"/>
      <c r="GX41" s="961"/>
      <c r="GY41" s="961"/>
      <c r="GZ41" s="961"/>
      <c r="HA41" s="961"/>
      <c r="HB41" s="961"/>
      <c r="HC41" s="961"/>
      <c r="HD41" s="961"/>
      <c r="HE41" s="961"/>
      <c r="HF41" s="961"/>
      <c r="HG41" s="961"/>
      <c r="HH41" s="961"/>
      <c r="HI41" s="961"/>
      <c r="HJ41" s="961"/>
      <c r="HK41" s="961"/>
      <c r="HL41" s="961"/>
      <c r="HM41" s="961"/>
      <c r="HN41" s="961"/>
      <c r="HO41" s="961"/>
      <c r="HP41" s="961"/>
      <c r="HQ41" s="961"/>
      <c r="HR41" s="961"/>
      <c r="HS41" s="961"/>
      <c r="HT41" s="961"/>
      <c r="HU41" s="961"/>
      <c r="HV41" s="961"/>
      <c r="HW41" s="961"/>
      <c r="HX41" s="1027"/>
      <c r="HY41" s="1028"/>
      <c r="HZ41" s="964"/>
      <c r="IA41" s="964"/>
      <c r="IB41" s="964"/>
      <c r="IC41" s="964"/>
      <c r="ID41" s="964"/>
      <c r="IE41" s="965"/>
    </row>
    <row r="42" ht="24.0" customHeight="1" outlineLevel="1">
      <c r="A42" s="946"/>
      <c r="B42" s="947"/>
      <c r="C42" s="947"/>
      <c r="D42" s="947"/>
      <c r="E42" s="947"/>
      <c r="F42" s="947"/>
      <c r="G42" s="947"/>
      <c r="H42" s="947"/>
      <c r="I42" s="947"/>
      <c r="J42" s="947"/>
      <c r="K42" s="947"/>
      <c r="L42" s="947"/>
      <c r="M42" s="947"/>
      <c r="N42" s="947"/>
      <c r="O42" s="947"/>
      <c r="P42" s="947"/>
      <c r="Q42" s="947"/>
      <c r="R42" s="947"/>
      <c r="S42" s="947"/>
      <c r="T42" s="947"/>
      <c r="U42" s="948"/>
      <c r="V42" s="948"/>
      <c r="W42" s="955"/>
      <c r="X42" s="956"/>
      <c r="Y42" s="956"/>
      <c r="Z42" s="956"/>
      <c r="AA42" s="951"/>
      <c r="AB42" s="952"/>
      <c r="AC42" s="952"/>
      <c r="AD42" s="953"/>
      <c r="AE42" s="1023"/>
      <c r="AF42" s="1029"/>
      <c r="AG42" s="976"/>
      <c r="AH42" s="976"/>
      <c r="AI42" s="957"/>
      <c r="AJ42" s="957"/>
      <c r="AK42" s="958"/>
      <c r="AL42" s="987" t="s">
        <v>3860</v>
      </c>
      <c r="AM42" s="987" t="s">
        <v>3861</v>
      </c>
      <c r="AN42" s="712"/>
      <c r="AO42" s="712"/>
      <c r="AP42" s="712"/>
      <c r="AQ42" s="712"/>
      <c r="AR42" s="481"/>
      <c r="AS42" s="481"/>
      <c r="AT42" s="481"/>
      <c r="AU42" s="481"/>
      <c r="AV42" s="481"/>
      <c r="AW42" s="481"/>
      <c r="AX42" s="481"/>
      <c r="AY42" s="481"/>
      <c r="AZ42" s="481"/>
      <c r="BA42" s="481"/>
      <c r="BB42" s="481"/>
      <c r="BC42" s="481"/>
      <c r="BD42" s="481"/>
      <c r="BE42" s="481"/>
      <c r="BF42" s="481"/>
      <c r="BG42" s="481"/>
      <c r="BH42" s="481"/>
      <c r="BI42" s="481"/>
      <c r="BJ42" s="481"/>
      <c r="BK42" s="481"/>
      <c r="BL42" s="481"/>
      <c r="BM42" s="481"/>
      <c r="BN42" s="481"/>
      <c r="BO42" s="481"/>
      <c r="BP42" s="481"/>
      <c r="BQ42" s="481"/>
      <c r="BR42" s="481"/>
      <c r="BS42" s="481"/>
      <c r="BT42" s="481"/>
      <c r="BU42" s="481"/>
      <c r="BV42" s="481"/>
      <c r="BW42" s="481"/>
      <c r="BX42" s="481"/>
      <c r="BY42" s="481"/>
      <c r="BZ42" s="481"/>
      <c r="CA42" s="481"/>
      <c r="CB42" s="481"/>
      <c r="CC42" s="481"/>
      <c r="CD42" s="481"/>
      <c r="CE42" s="481"/>
      <c r="CF42" s="481"/>
      <c r="CG42" s="481"/>
      <c r="CH42" s="481"/>
      <c r="CI42" s="481"/>
      <c r="CJ42" s="481"/>
      <c r="CK42" s="481"/>
      <c r="CL42" s="481"/>
      <c r="CM42" s="481"/>
      <c r="CN42" s="481"/>
      <c r="CO42" s="481"/>
      <c r="CP42" s="481"/>
      <c r="CQ42" s="481"/>
      <c r="CR42" s="481"/>
      <c r="CS42" s="481"/>
      <c r="CT42" s="481"/>
      <c r="CU42" s="481"/>
      <c r="CV42" s="481"/>
      <c r="CW42" s="481"/>
      <c r="CX42" s="481"/>
      <c r="CY42" s="481"/>
      <c r="CZ42" s="481"/>
      <c r="DA42" s="481"/>
      <c r="DB42" s="481"/>
      <c r="DC42" s="481"/>
      <c r="DD42" s="481"/>
      <c r="DE42" s="481"/>
      <c r="DF42" s="481"/>
      <c r="DG42" s="481"/>
      <c r="DH42" s="481"/>
      <c r="DI42" s="481"/>
      <c r="DJ42" s="481"/>
      <c r="DK42" s="481"/>
      <c r="DL42" s="481"/>
      <c r="DM42" s="481"/>
      <c r="DN42" s="481"/>
      <c r="DO42" s="481"/>
      <c r="DP42" s="481"/>
      <c r="DQ42" s="481"/>
      <c r="DR42" s="481"/>
      <c r="DS42" s="481"/>
      <c r="DT42" s="481"/>
      <c r="DU42" s="481"/>
      <c r="DV42" s="481"/>
      <c r="DW42" s="481"/>
      <c r="DX42" s="481"/>
      <c r="DY42" s="481"/>
      <c r="DZ42" s="481"/>
      <c r="EA42" s="481"/>
      <c r="EB42" s="481"/>
      <c r="EC42" s="481"/>
      <c r="ED42" s="481"/>
      <c r="EE42" s="481"/>
      <c r="EF42" s="481"/>
      <c r="EG42" s="481"/>
      <c r="EH42" s="481"/>
      <c r="EI42" s="481"/>
      <c r="EJ42" s="481"/>
      <c r="EK42" s="481"/>
      <c r="EL42" s="481"/>
      <c r="EM42" s="481"/>
      <c r="EN42" s="481"/>
      <c r="EO42" s="481"/>
      <c r="EP42" s="481"/>
      <c r="EQ42" s="481"/>
      <c r="ER42" s="481"/>
      <c r="ES42" s="481"/>
      <c r="ET42" s="481"/>
      <c r="EU42" s="481"/>
      <c r="EV42" s="481"/>
      <c r="EW42" s="481"/>
      <c r="EX42" s="481"/>
      <c r="EY42" s="481"/>
      <c r="EZ42" s="481"/>
      <c r="FA42" s="481"/>
      <c r="FB42" s="481"/>
      <c r="FC42" s="481"/>
      <c r="FD42" s="481"/>
      <c r="FE42" s="481"/>
      <c r="FF42" s="481"/>
      <c r="FG42" s="481"/>
      <c r="FH42" s="481"/>
      <c r="FI42" s="481"/>
      <c r="FJ42" s="481"/>
      <c r="FK42" s="481"/>
      <c r="FL42" s="481"/>
      <c r="FM42" s="481"/>
      <c r="FN42" s="481"/>
      <c r="FO42" s="481"/>
      <c r="FP42" s="481"/>
      <c r="FQ42" s="481"/>
      <c r="FR42" s="481"/>
      <c r="FS42" s="481"/>
      <c r="FT42" s="481"/>
      <c r="FU42" s="481"/>
      <c r="FV42" s="481"/>
      <c r="FW42" s="481"/>
      <c r="FX42" s="481"/>
      <c r="FY42" s="481"/>
      <c r="FZ42" s="481"/>
      <c r="GA42" s="481"/>
      <c r="GB42" s="481"/>
      <c r="GC42" s="481"/>
      <c r="GD42" s="481"/>
      <c r="GE42" s="481"/>
      <c r="GF42" s="481"/>
      <c r="GG42" s="481"/>
      <c r="GH42" s="481"/>
      <c r="GI42" s="481"/>
      <c r="GJ42" s="481"/>
      <c r="GK42" s="481"/>
      <c r="GL42" s="481"/>
      <c r="GM42" s="481"/>
      <c r="GN42" s="481"/>
      <c r="GO42" s="481"/>
      <c r="GP42" s="481"/>
      <c r="GQ42" s="481"/>
      <c r="GR42" s="481"/>
      <c r="GS42" s="481"/>
      <c r="GT42" s="961"/>
      <c r="GU42" s="961"/>
      <c r="GV42" s="961"/>
      <c r="GW42" s="961"/>
      <c r="GX42" s="961"/>
      <c r="GY42" s="961"/>
      <c r="GZ42" s="961"/>
      <c r="HA42" s="961"/>
      <c r="HB42" s="961"/>
      <c r="HC42" s="961"/>
      <c r="HD42" s="961"/>
      <c r="HE42" s="961"/>
      <c r="HF42" s="961"/>
      <c r="HG42" s="961"/>
      <c r="HH42" s="961"/>
      <c r="HI42" s="961"/>
      <c r="HJ42" s="961"/>
      <c r="HK42" s="961"/>
      <c r="HL42" s="961"/>
      <c r="HM42" s="961"/>
      <c r="HN42" s="961"/>
      <c r="HO42" s="961"/>
      <c r="HP42" s="961"/>
      <c r="HQ42" s="961"/>
      <c r="HR42" s="961"/>
      <c r="HS42" s="961"/>
      <c r="HT42" s="961"/>
      <c r="HU42" s="961"/>
      <c r="HV42" s="961"/>
      <c r="HW42" s="961"/>
      <c r="HX42" s="1027"/>
      <c r="HY42" s="1028"/>
      <c r="HZ42" s="964"/>
      <c r="IA42" s="964"/>
      <c r="IB42" s="964"/>
      <c r="IC42" s="964"/>
      <c r="ID42" s="964"/>
      <c r="IE42" s="965"/>
    </row>
    <row r="43" ht="24.0" customHeight="1" outlineLevel="1">
      <c r="A43" s="946"/>
      <c r="B43" s="947"/>
      <c r="C43" s="947"/>
      <c r="D43" s="947"/>
      <c r="E43" s="947"/>
      <c r="F43" s="947"/>
      <c r="G43" s="947"/>
      <c r="H43" s="947"/>
      <c r="I43" s="947"/>
      <c r="J43" s="947"/>
      <c r="K43" s="947"/>
      <c r="L43" s="947"/>
      <c r="M43" s="947"/>
      <c r="N43" s="947"/>
      <c r="O43" s="947"/>
      <c r="P43" s="947"/>
      <c r="Q43" s="947"/>
      <c r="R43" s="947"/>
      <c r="S43" s="947"/>
      <c r="T43" s="947"/>
      <c r="U43" s="948"/>
      <c r="V43" s="989"/>
      <c r="W43" s="981"/>
      <c r="X43" s="956"/>
      <c r="Y43" s="956"/>
      <c r="Z43" s="956"/>
      <c r="AA43" s="990"/>
      <c r="AB43" s="991"/>
      <c r="AC43" s="991"/>
      <c r="AD43" s="992"/>
      <c r="AE43" s="1053"/>
      <c r="AF43" s="1024"/>
      <c r="AG43" s="950"/>
      <c r="AH43" s="976"/>
      <c r="AI43" s="957"/>
      <c r="AJ43" s="957"/>
      <c r="AK43" s="958"/>
      <c r="AL43" s="1248" t="s">
        <v>3862</v>
      </c>
      <c r="AM43" s="1248" t="s">
        <v>3863</v>
      </c>
      <c r="AN43" s="978" t="s">
        <v>3864</v>
      </c>
      <c r="AO43" s="936"/>
      <c r="AP43" s="1031"/>
      <c r="AQ43" s="985"/>
      <c r="AR43" s="481"/>
      <c r="AS43" s="481"/>
      <c r="AT43" s="481"/>
      <c r="AU43" s="481"/>
      <c r="AV43" s="481"/>
      <c r="AW43" s="481"/>
      <c r="AX43" s="481"/>
      <c r="AY43" s="481"/>
      <c r="AZ43" s="481"/>
      <c r="BA43" s="481"/>
      <c r="BB43" s="481"/>
      <c r="BC43" s="481"/>
      <c r="BD43" s="481"/>
      <c r="BE43" s="481"/>
      <c r="BF43" s="481"/>
      <c r="BG43" s="481"/>
      <c r="BH43" s="481"/>
      <c r="BI43" s="481"/>
      <c r="BJ43" s="481"/>
      <c r="BK43" s="481"/>
      <c r="BL43" s="481"/>
      <c r="BM43" s="481"/>
      <c r="BN43" s="481"/>
      <c r="BO43" s="481"/>
      <c r="BP43" s="481"/>
      <c r="BQ43" s="481"/>
      <c r="BR43" s="481"/>
      <c r="BS43" s="481"/>
      <c r="BT43" s="481"/>
      <c r="BU43" s="481"/>
      <c r="BV43" s="481"/>
      <c r="BW43" s="481"/>
      <c r="BX43" s="481"/>
      <c r="BY43" s="481"/>
      <c r="BZ43" s="481"/>
      <c r="CA43" s="481"/>
      <c r="CB43" s="481"/>
      <c r="CC43" s="481"/>
      <c r="CD43" s="481"/>
      <c r="CE43" s="481"/>
      <c r="CF43" s="481"/>
      <c r="CG43" s="481"/>
      <c r="CH43" s="481"/>
      <c r="CI43" s="481"/>
      <c r="CJ43" s="481"/>
      <c r="CK43" s="481"/>
      <c r="CL43" s="481"/>
      <c r="CM43" s="481"/>
      <c r="CN43" s="481"/>
      <c r="CO43" s="481"/>
      <c r="CP43" s="481"/>
      <c r="CQ43" s="481"/>
      <c r="CR43" s="481"/>
      <c r="CS43" s="481"/>
      <c r="CT43" s="481"/>
      <c r="CU43" s="481"/>
      <c r="CV43" s="481"/>
      <c r="CW43" s="481"/>
      <c r="CX43" s="481"/>
      <c r="CY43" s="481"/>
      <c r="CZ43" s="481"/>
      <c r="DA43" s="481"/>
      <c r="DB43" s="481"/>
      <c r="DC43" s="481"/>
      <c r="DD43" s="481"/>
      <c r="DE43" s="481"/>
      <c r="DF43" s="481"/>
      <c r="DG43" s="481"/>
      <c r="DH43" s="481"/>
      <c r="DI43" s="481"/>
      <c r="DJ43" s="481"/>
      <c r="DK43" s="481"/>
      <c r="DL43" s="481"/>
      <c r="DM43" s="481"/>
      <c r="DN43" s="481"/>
      <c r="DO43" s="481"/>
      <c r="DP43" s="481"/>
      <c r="DQ43" s="481"/>
      <c r="DR43" s="481"/>
      <c r="DS43" s="481"/>
      <c r="DT43" s="481"/>
      <c r="DU43" s="481"/>
      <c r="DV43" s="481"/>
      <c r="DW43" s="481"/>
      <c r="DX43" s="481"/>
      <c r="DY43" s="481"/>
      <c r="DZ43" s="481"/>
      <c r="EA43" s="481"/>
      <c r="EB43" s="481"/>
      <c r="EC43" s="481"/>
      <c r="ED43" s="481"/>
      <c r="EE43" s="481"/>
      <c r="EF43" s="481"/>
      <c r="EG43" s="481"/>
      <c r="EH43" s="481"/>
      <c r="EI43" s="481"/>
      <c r="EJ43" s="481"/>
      <c r="EK43" s="481"/>
      <c r="EL43" s="481"/>
      <c r="EM43" s="481"/>
      <c r="EN43" s="481"/>
      <c r="EO43" s="481"/>
      <c r="EP43" s="481"/>
      <c r="EQ43" s="481"/>
      <c r="ER43" s="481"/>
      <c r="ES43" s="481"/>
      <c r="ET43" s="481"/>
      <c r="EU43" s="481"/>
      <c r="EV43" s="481"/>
      <c r="EW43" s="481"/>
      <c r="EX43" s="481"/>
      <c r="EY43" s="481"/>
      <c r="EZ43" s="481"/>
      <c r="FA43" s="481"/>
      <c r="FB43" s="481"/>
      <c r="FC43" s="481"/>
      <c r="FD43" s="481"/>
      <c r="FE43" s="481"/>
      <c r="FF43" s="481"/>
      <c r="FG43" s="481"/>
      <c r="FH43" s="481"/>
      <c r="FI43" s="481"/>
      <c r="FJ43" s="481"/>
      <c r="FK43" s="481"/>
      <c r="FL43" s="481"/>
      <c r="FM43" s="481"/>
      <c r="FN43" s="481"/>
      <c r="FO43" s="481"/>
      <c r="FP43" s="481"/>
      <c r="FQ43" s="1249"/>
      <c r="FR43" s="481"/>
      <c r="FS43" s="481"/>
      <c r="FT43" s="481"/>
      <c r="FU43" s="481"/>
      <c r="FV43" s="481"/>
      <c r="FW43" s="481"/>
      <c r="FX43" s="481"/>
      <c r="FY43" s="481"/>
      <c r="FZ43" s="481"/>
      <c r="GA43" s="481"/>
      <c r="GB43" s="481"/>
      <c r="GC43" s="481"/>
      <c r="GD43" s="481"/>
      <c r="GE43" s="481"/>
      <c r="GF43" s="481"/>
      <c r="GG43" s="481"/>
      <c r="GH43" s="481"/>
      <c r="GI43" s="481"/>
      <c r="GJ43" s="481"/>
      <c r="GK43" s="481"/>
      <c r="GL43" s="481"/>
      <c r="GM43" s="481"/>
      <c r="GN43" s="481"/>
      <c r="GO43" s="481"/>
      <c r="GP43" s="481"/>
      <c r="GQ43" s="481"/>
      <c r="GR43" s="481"/>
      <c r="GS43" s="481"/>
      <c r="GT43" s="961"/>
      <c r="GU43" s="961"/>
      <c r="GV43" s="961"/>
      <c r="GW43" s="961"/>
      <c r="GX43" s="961"/>
      <c r="GY43" s="961"/>
      <c r="GZ43" s="961"/>
      <c r="HA43" s="961"/>
      <c r="HB43" s="961"/>
      <c r="HC43" s="961"/>
      <c r="HD43" s="961"/>
      <c r="HE43" s="961"/>
      <c r="HF43" s="961"/>
      <c r="HG43" s="961"/>
      <c r="HH43" s="961"/>
      <c r="HI43" s="961"/>
      <c r="HJ43" s="961"/>
      <c r="HK43" s="961"/>
      <c r="HL43" s="961"/>
      <c r="HM43" s="961"/>
      <c r="HN43" s="961"/>
      <c r="HO43" s="961"/>
      <c r="HP43" s="961"/>
      <c r="HQ43" s="961"/>
      <c r="HR43" s="961"/>
      <c r="HS43" s="961"/>
      <c r="HT43" s="961"/>
      <c r="HU43" s="961"/>
      <c r="HV43" s="961"/>
      <c r="HW43" s="961"/>
      <c r="HX43" s="1027"/>
      <c r="HY43" s="1028"/>
      <c r="HZ43" s="964"/>
      <c r="IA43" s="964"/>
      <c r="IB43" s="964"/>
      <c r="IC43" s="964"/>
      <c r="ID43" s="964"/>
      <c r="IE43" s="965"/>
    </row>
    <row r="44" ht="24.0" customHeight="1" outlineLevel="1">
      <c r="A44" s="946"/>
      <c r="B44" s="947"/>
      <c r="C44" s="947"/>
      <c r="D44" s="947"/>
      <c r="E44" s="947"/>
      <c r="F44" s="947"/>
      <c r="G44" s="947"/>
      <c r="H44" s="947"/>
      <c r="I44" s="947"/>
      <c r="J44" s="947"/>
      <c r="K44" s="947"/>
      <c r="L44" s="947"/>
      <c r="M44" s="947"/>
      <c r="N44" s="947"/>
      <c r="O44" s="947"/>
      <c r="P44" s="947"/>
      <c r="Q44" s="947"/>
      <c r="R44" s="947"/>
      <c r="S44" s="947"/>
      <c r="T44" s="947"/>
      <c r="U44" s="948"/>
      <c r="V44" s="989"/>
      <c r="W44" s="949"/>
      <c r="X44" s="956"/>
      <c r="Y44" s="956"/>
      <c r="Z44" s="956"/>
      <c r="AA44" s="990"/>
      <c r="AB44" s="991"/>
      <c r="AC44" s="991"/>
      <c r="AD44" s="992"/>
      <c r="AE44" s="1053"/>
      <c r="AF44" s="1024"/>
      <c r="AG44" s="950"/>
      <c r="AH44" s="976"/>
      <c r="AI44" s="957"/>
      <c r="AJ44" s="957"/>
      <c r="AK44" s="958"/>
      <c r="AL44" s="1250" t="s">
        <v>3865</v>
      </c>
      <c r="AM44" s="1250" t="s">
        <v>3866</v>
      </c>
      <c r="AN44" s="712"/>
      <c r="AO44" s="712"/>
      <c r="AP44" s="712"/>
      <c r="AQ44" s="712"/>
      <c r="AR44" s="481"/>
      <c r="AS44" s="481"/>
      <c r="AT44" s="481"/>
      <c r="AU44" s="481"/>
      <c r="AV44" s="481"/>
      <c r="AW44" s="481"/>
      <c r="AX44" s="481"/>
      <c r="AY44" s="481"/>
      <c r="AZ44" s="481"/>
      <c r="BA44" s="481"/>
      <c r="BB44" s="481"/>
      <c r="BC44" s="481"/>
      <c r="BD44" s="481"/>
      <c r="BE44" s="481"/>
      <c r="BF44" s="481"/>
      <c r="BG44" s="481"/>
      <c r="BH44" s="481"/>
      <c r="BI44" s="481"/>
      <c r="BJ44" s="481"/>
      <c r="BK44" s="481"/>
      <c r="BL44" s="481"/>
      <c r="BM44" s="481"/>
      <c r="BN44" s="481"/>
      <c r="BO44" s="481"/>
      <c r="BP44" s="481"/>
      <c r="BQ44" s="481"/>
      <c r="BR44" s="481"/>
      <c r="BS44" s="481"/>
      <c r="BT44" s="481"/>
      <c r="BU44" s="481"/>
      <c r="BV44" s="481"/>
      <c r="BW44" s="481"/>
      <c r="BX44" s="481"/>
      <c r="BY44" s="481"/>
      <c r="BZ44" s="481"/>
      <c r="CA44" s="481"/>
      <c r="CB44" s="481"/>
      <c r="CC44" s="481"/>
      <c r="CD44" s="481"/>
      <c r="CE44" s="481"/>
      <c r="CF44" s="481"/>
      <c r="CG44" s="481"/>
      <c r="CH44" s="481"/>
      <c r="CI44" s="481"/>
      <c r="CJ44" s="481"/>
      <c r="CK44" s="481"/>
      <c r="CL44" s="481"/>
      <c r="CM44" s="481"/>
      <c r="CN44" s="481"/>
      <c r="CO44" s="481"/>
      <c r="CP44" s="481"/>
      <c r="CQ44" s="481"/>
      <c r="CR44" s="481"/>
      <c r="CS44" s="481"/>
      <c r="CT44" s="481"/>
      <c r="CU44" s="481"/>
      <c r="CV44" s="481"/>
      <c r="CW44" s="481"/>
      <c r="CX44" s="481"/>
      <c r="CY44" s="481"/>
      <c r="CZ44" s="481"/>
      <c r="DA44" s="481"/>
      <c r="DB44" s="481"/>
      <c r="DC44" s="481"/>
      <c r="DD44" s="481"/>
      <c r="DE44" s="481"/>
      <c r="DF44" s="481"/>
      <c r="DG44" s="481"/>
      <c r="DH44" s="481"/>
      <c r="DI44" s="481"/>
      <c r="DJ44" s="481"/>
      <c r="DK44" s="481"/>
      <c r="DL44" s="481"/>
      <c r="DM44" s="481"/>
      <c r="DN44" s="481"/>
      <c r="DO44" s="481"/>
      <c r="DP44" s="481"/>
      <c r="DQ44" s="481"/>
      <c r="DR44" s="481"/>
      <c r="DS44" s="481"/>
      <c r="DT44" s="481"/>
      <c r="DU44" s="481"/>
      <c r="DV44" s="481"/>
      <c r="DW44" s="481"/>
      <c r="DX44" s="481"/>
      <c r="DY44" s="481"/>
      <c r="DZ44" s="481"/>
      <c r="EA44" s="481"/>
      <c r="EB44" s="481"/>
      <c r="EC44" s="481"/>
      <c r="ED44" s="481"/>
      <c r="EE44" s="481"/>
      <c r="EF44" s="481"/>
      <c r="EG44" s="481"/>
      <c r="EH44" s="481"/>
      <c r="EI44" s="481"/>
      <c r="EJ44" s="481"/>
      <c r="EK44" s="481"/>
      <c r="EL44" s="481"/>
      <c r="EM44" s="481"/>
      <c r="EN44" s="481"/>
      <c r="EO44" s="481"/>
      <c r="EP44" s="481"/>
      <c r="EQ44" s="481"/>
      <c r="ER44" s="481"/>
      <c r="ES44" s="481"/>
      <c r="ET44" s="481"/>
      <c r="EU44" s="481"/>
      <c r="EV44" s="481"/>
      <c r="EW44" s="481"/>
      <c r="EX44" s="481"/>
      <c r="EY44" s="481"/>
      <c r="EZ44" s="481"/>
      <c r="FA44" s="481"/>
      <c r="FB44" s="481"/>
      <c r="FC44" s="481"/>
      <c r="FD44" s="481"/>
      <c r="FE44" s="481"/>
      <c r="FF44" s="481"/>
      <c r="FG44" s="481"/>
      <c r="FH44" s="481"/>
      <c r="FI44" s="481"/>
      <c r="FJ44" s="481"/>
      <c r="FK44" s="481"/>
      <c r="FL44" s="481"/>
      <c r="FM44" s="481"/>
      <c r="FN44" s="481"/>
      <c r="FO44" s="481"/>
      <c r="FP44" s="481"/>
      <c r="FQ44" s="1251"/>
      <c r="FR44" s="481"/>
      <c r="FS44" s="481"/>
      <c r="FT44" s="481"/>
      <c r="FU44" s="481"/>
      <c r="FV44" s="481"/>
      <c r="FW44" s="481"/>
      <c r="FX44" s="481"/>
      <c r="FY44" s="481"/>
      <c r="FZ44" s="481"/>
      <c r="GA44" s="481"/>
      <c r="GB44" s="481"/>
      <c r="GC44" s="481"/>
      <c r="GD44" s="481"/>
      <c r="GE44" s="481"/>
      <c r="GF44" s="481"/>
      <c r="GG44" s="481"/>
      <c r="GH44" s="481"/>
      <c r="GI44" s="481"/>
      <c r="GJ44" s="481"/>
      <c r="GK44" s="481"/>
      <c r="GL44" s="481"/>
      <c r="GM44" s="481"/>
      <c r="GN44" s="481"/>
      <c r="GO44" s="481"/>
      <c r="GP44" s="481"/>
      <c r="GQ44" s="481"/>
      <c r="GR44" s="481"/>
      <c r="GS44" s="481"/>
      <c r="GT44" s="961"/>
      <c r="GU44" s="961"/>
      <c r="GV44" s="961"/>
      <c r="GW44" s="961"/>
      <c r="GX44" s="961"/>
      <c r="GY44" s="961"/>
      <c r="GZ44" s="961"/>
      <c r="HA44" s="961"/>
      <c r="HB44" s="961"/>
      <c r="HC44" s="961"/>
      <c r="HD44" s="961"/>
      <c r="HE44" s="961"/>
      <c r="HF44" s="961"/>
      <c r="HG44" s="961"/>
      <c r="HH44" s="961"/>
      <c r="HI44" s="961"/>
      <c r="HJ44" s="961"/>
      <c r="HK44" s="961"/>
      <c r="HL44" s="961"/>
      <c r="HM44" s="961"/>
      <c r="HN44" s="961"/>
      <c r="HO44" s="961"/>
      <c r="HP44" s="961"/>
      <c r="HQ44" s="961"/>
      <c r="HR44" s="961"/>
      <c r="HS44" s="961"/>
      <c r="HT44" s="961"/>
      <c r="HU44" s="961"/>
      <c r="HV44" s="961"/>
      <c r="HW44" s="961"/>
      <c r="HX44" s="1027"/>
      <c r="HY44" s="1028"/>
      <c r="HZ44" s="964"/>
      <c r="IA44" s="964"/>
      <c r="IB44" s="964"/>
      <c r="IC44" s="964"/>
      <c r="ID44" s="964"/>
      <c r="IE44" s="965"/>
    </row>
    <row r="45" ht="24.0" customHeight="1" outlineLevel="1">
      <c r="A45" s="946"/>
      <c r="B45" s="947"/>
      <c r="C45" s="947"/>
      <c r="D45" s="947"/>
      <c r="E45" s="947"/>
      <c r="F45" s="947"/>
      <c r="G45" s="947"/>
      <c r="H45" s="947"/>
      <c r="I45" s="947"/>
      <c r="J45" s="947"/>
      <c r="K45" s="947"/>
      <c r="L45" s="947"/>
      <c r="M45" s="947"/>
      <c r="N45" s="947"/>
      <c r="O45" s="947"/>
      <c r="P45" s="947"/>
      <c r="Q45" s="947"/>
      <c r="R45" s="947"/>
      <c r="S45" s="947"/>
      <c r="T45" s="947"/>
      <c r="U45" s="948"/>
      <c r="V45" s="989"/>
      <c r="W45" s="949"/>
      <c r="X45" s="956"/>
      <c r="Y45" s="956"/>
      <c r="Z45" s="956"/>
      <c r="AA45" s="990"/>
      <c r="AB45" s="1001"/>
      <c r="AC45" s="1001"/>
      <c r="AD45" s="1002"/>
      <c r="AE45" s="1023"/>
      <c r="AF45" s="1024" t="s">
        <v>3867</v>
      </c>
      <c r="AG45" s="950">
        <v>4500000.0</v>
      </c>
      <c r="AH45" s="976"/>
      <c r="AI45" s="957"/>
      <c r="AJ45" s="957"/>
      <c r="AK45" s="958"/>
      <c r="AL45" s="994" t="s">
        <v>3868</v>
      </c>
      <c r="AM45" s="994" t="s">
        <v>3869</v>
      </c>
      <c r="AN45" s="936" t="s">
        <v>3870</v>
      </c>
      <c r="AO45" s="936"/>
      <c r="AP45" s="937" t="s">
        <v>2645</v>
      </c>
      <c r="AQ45" s="995" t="s">
        <v>3871</v>
      </c>
      <c r="AR45" s="481"/>
      <c r="AS45" s="481"/>
      <c r="AT45" s="481"/>
      <c r="AU45" s="481"/>
      <c r="AV45" s="481"/>
      <c r="AW45" s="481"/>
      <c r="AX45" s="481"/>
      <c r="AY45" s="481"/>
      <c r="AZ45" s="481"/>
      <c r="BA45" s="481"/>
      <c r="BB45" s="481"/>
      <c r="BC45" s="481"/>
      <c r="BD45" s="481"/>
      <c r="BE45" s="481"/>
      <c r="BF45" s="481"/>
      <c r="BG45" s="481"/>
      <c r="BH45" s="481"/>
      <c r="BI45" s="481"/>
      <c r="BJ45" s="481"/>
      <c r="BK45" s="481"/>
      <c r="BL45" s="481"/>
      <c r="BM45" s="481"/>
      <c r="BN45" s="481"/>
      <c r="BO45" s="481"/>
      <c r="BP45" s="481"/>
      <c r="BQ45" s="481"/>
      <c r="BR45" s="481"/>
      <c r="BS45" s="481"/>
      <c r="BT45" s="481"/>
      <c r="BU45" s="481"/>
      <c r="BV45" s="481"/>
      <c r="BW45" s="481"/>
      <c r="BX45" s="481"/>
      <c r="BY45" s="481"/>
      <c r="BZ45" s="481"/>
      <c r="CA45" s="481"/>
      <c r="CB45" s="481"/>
      <c r="CC45" s="481"/>
      <c r="CD45" s="481"/>
      <c r="CE45" s="481"/>
      <c r="CF45" s="481"/>
      <c r="CG45" s="481"/>
      <c r="CH45" s="481"/>
      <c r="CI45" s="481"/>
      <c r="CJ45" s="481"/>
      <c r="CK45" s="481"/>
      <c r="CL45" s="481"/>
      <c r="CM45" s="481"/>
      <c r="CN45" s="481"/>
      <c r="CO45" s="481"/>
      <c r="CP45" s="481"/>
      <c r="CQ45" s="481"/>
      <c r="CR45" s="481"/>
      <c r="CS45" s="481"/>
      <c r="CT45" s="481"/>
      <c r="CU45" s="481"/>
      <c r="CV45" s="481"/>
      <c r="CW45" s="481"/>
      <c r="CX45" s="481"/>
      <c r="CY45" s="481"/>
      <c r="CZ45" s="481"/>
      <c r="DA45" s="481"/>
      <c r="DB45" s="481"/>
      <c r="DC45" s="481"/>
      <c r="DD45" s="481"/>
      <c r="DE45" s="481"/>
      <c r="DF45" s="481"/>
      <c r="DG45" s="481"/>
      <c r="DH45" s="481"/>
      <c r="DI45" s="481"/>
      <c r="DJ45" s="481"/>
      <c r="DK45" s="481"/>
      <c r="DL45" s="481"/>
      <c r="DM45" s="481"/>
      <c r="DN45" s="481"/>
      <c r="DO45" s="481"/>
      <c r="DP45" s="481"/>
      <c r="DQ45" s="481"/>
      <c r="DR45" s="481"/>
      <c r="DS45" s="481"/>
      <c r="DT45" s="481"/>
      <c r="DU45" s="481"/>
      <c r="DV45" s="481"/>
      <c r="DW45" s="481"/>
      <c r="DX45" s="481"/>
      <c r="DY45" s="481"/>
      <c r="DZ45" s="481"/>
      <c r="EA45" s="481"/>
      <c r="EB45" s="481"/>
      <c r="EC45" s="481"/>
      <c r="ED45" s="481"/>
      <c r="EE45" s="481"/>
      <c r="EF45" s="481"/>
      <c r="EG45" s="481"/>
      <c r="EH45" s="481"/>
      <c r="EI45" s="481"/>
      <c r="EJ45" s="481"/>
      <c r="EK45" s="481"/>
      <c r="EL45" s="481"/>
      <c r="EM45" s="481"/>
      <c r="EN45" s="481"/>
      <c r="EO45" s="481"/>
      <c r="EP45" s="481"/>
      <c r="EQ45" s="481"/>
      <c r="ER45" s="481"/>
      <c r="ES45" s="481"/>
      <c r="ET45" s="481"/>
      <c r="EU45" s="481"/>
      <c r="EV45" s="481"/>
      <c r="EW45" s="481"/>
      <c r="EX45" s="481"/>
      <c r="EY45" s="481"/>
      <c r="EZ45" s="481"/>
      <c r="FA45" s="481"/>
      <c r="FB45" s="481"/>
      <c r="FC45" s="481"/>
      <c r="FD45" s="481"/>
      <c r="FE45" s="481"/>
      <c r="FF45" s="481"/>
      <c r="FG45" s="481"/>
      <c r="FH45" s="481"/>
      <c r="FI45" s="481"/>
      <c r="FJ45" s="481"/>
      <c r="FK45" s="481"/>
      <c r="FL45" s="481"/>
      <c r="FM45" s="481"/>
      <c r="FN45" s="481"/>
      <c r="FO45" s="481"/>
      <c r="FP45" s="481"/>
      <c r="FQ45" s="996"/>
      <c r="FR45" s="481"/>
      <c r="FS45" s="996"/>
      <c r="FT45" s="996"/>
      <c r="FU45" s="996"/>
      <c r="FV45" s="481"/>
      <c r="FW45" s="481"/>
      <c r="FX45" s="996"/>
      <c r="FY45" s="996"/>
      <c r="FZ45" s="996"/>
      <c r="GA45" s="996"/>
      <c r="GB45" s="996"/>
      <c r="GC45" s="481"/>
      <c r="GD45" s="481"/>
      <c r="GE45" s="996"/>
      <c r="GF45" s="996"/>
      <c r="GG45" s="996"/>
      <c r="GH45" s="481"/>
      <c r="GI45" s="481"/>
      <c r="GJ45" s="481"/>
      <c r="GK45" s="481"/>
      <c r="GL45" s="481"/>
      <c r="GM45" s="481"/>
      <c r="GN45" s="481"/>
      <c r="GO45" s="481"/>
      <c r="GP45" s="481"/>
      <c r="GQ45" s="481"/>
      <c r="GR45" s="481"/>
      <c r="GS45" s="481"/>
      <c r="GT45" s="961"/>
      <c r="GU45" s="961"/>
      <c r="GV45" s="961"/>
      <c r="GW45" s="961"/>
      <c r="GX45" s="961"/>
      <c r="GY45" s="961"/>
      <c r="GZ45" s="961"/>
      <c r="HA45" s="961"/>
      <c r="HB45" s="961"/>
      <c r="HC45" s="961"/>
      <c r="HD45" s="961"/>
      <c r="HE45" s="961"/>
      <c r="HF45" s="961"/>
      <c r="HG45" s="961"/>
      <c r="HH45" s="961"/>
      <c r="HI45" s="961"/>
      <c r="HJ45" s="961"/>
      <c r="HK45" s="961"/>
      <c r="HL45" s="961"/>
      <c r="HM45" s="961"/>
      <c r="HN45" s="961"/>
      <c r="HO45" s="961"/>
      <c r="HP45" s="961"/>
      <c r="HQ45" s="961"/>
      <c r="HR45" s="961"/>
      <c r="HS45" s="961"/>
      <c r="HT45" s="961"/>
      <c r="HU45" s="961"/>
      <c r="HV45" s="961"/>
      <c r="HW45" s="961"/>
      <c r="HX45" s="1027"/>
      <c r="HY45" s="1028"/>
      <c r="HZ45" s="964"/>
      <c r="IA45" s="964"/>
      <c r="IB45" s="964"/>
      <c r="IC45" s="964"/>
      <c r="ID45" s="964"/>
      <c r="IE45" s="965"/>
    </row>
    <row r="46" ht="24.0" customHeight="1" outlineLevel="1">
      <c r="A46" s="946"/>
      <c r="B46" s="947"/>
      <c r="C46" s="947"/>
      <c r="D46" s="947"/>
      <c r="E46" s="947"/>
      <c r="F46" s="947"/>
      <c r="G46" s="947"/>
      <c r="H46" s="947"/>
      <c r="I46" s="947"/>
      <c r="J46" s="947"/>
      <c r="K46" s="947"/>
      <c r="L46" s="947"/>
      <c r="M46" s="947"/>
      <c r="N46" s="947"/>
      <c r="O46" s="947"/>
      <c r="P46" s="947"/>
      <c r="Q46" s="947"/>
      <c r="R46" s="947"/>
      <c r="S46" s="947"/>
      <c r="T46" s="947"/>
      <c r="U46" s="948"/>
      <c r="V46" s="989"/>
      <c r="W46" s="949"/>
      <c r="X46" s="956"/>
      <c r="Y46" s="956"/>
      <c r="Z46" s="956"/>
      <c r="AA46" s="990"/>
      <c r="AB46" s="1001"/>
      <c r="AC46" s="1001"/>
      <c r="AD46" s="1002"/>
      <c r="AE46" s="1023"/>
      <c r="AF46" s="1024"/>
      <c r="AG46" s="950"/>
      <c r="AH46" s="976"/>
      <c r="AI46" s="957"/>
      <c r="AJ46" s="957"/>
      <c r="AK46" s="958"/>
      <c r="AL46" s="999" t="s">
        <v>3872</v>
      </c>
      <c r="AM46" s="999" t="s">
        <v>3873</v>
      </c>
      <c r="AN46" s="712"/>
      <c r="AO46" s="712"/>
      <c r="AP46" s="712"/>
      <c r="AQ46" s="712"/>
      <c r="AR46" s="481"/>
      <c r="AS46" s="481"/>
      <c r="AT46" s="481"/>
      <c r="AU46" s="481"/>
      <c r="AV46" s="481"/>
      <c r="AW46" s="481"/>
      <c r="AX46" s="481"/>
      <c r="AY46" s="481"/>
      <c r="AZ46" s="481"/>
      <c r="BA46" s="481"/>
      <c r="BB46" s="481"/>
      <c r="BC46" s="481"/>
      <c r="BD46" s="481"/>
      <c r="BE46" s="481"/>
      <c r="BF46" s="481"/>
      <c r="BG46" s="481"/>
      <c r="BH46" s="481"/>
      <c r="BI46" s="481"/>
      <c r="BJ46" s="481"/>
      <c r="BK46" s="481"/>
      <c r="BL46" s="481"/>
      <c r="BM46" s="481"/>
      <c r="BN46" s="481"/>
      <c r="BO46" s="481"/>
      <c r="BP46" s="481"/>
      <c r="BQ46" s="481"/>
      <c r="BR46" s="481"/>
      <c r="BS46" s="481"/>
      <c r="BT46" s="481"/>
      <c r="BU46" s="481"/>
      <c r="BV46" s="481"/>
      <c r="BW46" s="481"/>
      <c r="BX46" s="481"/>
      <c r="BY46" s="481"/>
      <c r="BZ46" s="481"/>
      <c r="CA46" s="481"/>
      <c r="CB46" s="481"/>
      <c r="CC46" s="481"/>
      <c r="CD46" s="481"/>
      <c r="CE46" s="481"/>
      <c r="CF46" s="481"/>
      <c r="CG46" s="481"/>
      <c r="CH46" s="481"/>
      <c r="CI46" s="481"/>
      <c r="CJ46" s="481"/>
      <c r="CK46" s="481"/>
      <c r="CL46" s="481"/>
      <c r="CM46" s="481"/>
      <c r="CN46" s="481"/>
      <c r="CO46" s="481"/>
      <c r="CP46" s="481"/>
      <c r="CQ46" s="481"/>
      <c r="CR46" s="481"/>
      <c r="CS46" s="481"/>
      <c r="CT46" s="481"/>
      <c r="CU46" s="481"/>
      <c r="CV46" s="481"/>
      <c r="CW46" s="481"/>
      <c r="CX46" s="481"/>
      <c r="CY46" s="481"/>
      <c r="CZ46" s="481"/>
      <c r="DA46" s="481"/>
      <c r="DB46" s="481"/>
      <c r="DC46" s="481"/>
      <c r="DD46" s="481"/>
      <c r="DE46" s="481"/>
      <c r="DF46" s="481"/>
      <c r="DG46" s="481"/>
      <c r="DH46" s="481"/>
      <c r="DI46" s="481"/>
      <c r="DJ46" s="481"/>
      <c r="DK46" s="481"/>
      <c r="DL46" s="481"/>
      <c r="DM46" s="481"/>
      <c r="DN46" s="481"/>
      <c r="DO46" s="481"/>
      <c r="DP46" s="481"/>
      <c r="DQ46" s="481"/>
      <c r="DR46" s="481"/>
      <c r="DS46" s="481"/>
      <c r="DT46" s="481"/>
      <c r="DU46" s="481"/>
      <c r="DV46" s="481"/>
      <c r="DW46" s="481"/>
      <c r="DX46" s="481"/>
      <c r="DY46" s="481"/>
      <c r="DZ46" s="481"/>
      <c r="EA46" s="481"/>
      <c r="EB46" s="481"/>
      <c r="EC46" s="481"/>
      <c r="ED46" s="481"/>
      <c r="EE46" s="481"/>
      <c r="EF46" s="481"/>
      <c r="EG46" s="481"/>
      <c r="EH46" s="481"/>
      <c r="EI46" s="481"/>
      <c r="EJ46" s="481"/>
      <c r="EK46" s="481"/>
      <c r="EL46" s="481"/>
      <c r="EM46" s="481"/>
      <c r="EN46" s="481"/>
      <c r="EO46" s="481"/>
      <c r="EP46" s="481"/>
      <c r="EQ46" s="481"/>
      <c r="ER46" s="481"/>
      <c r="ES46" s="481"/>
      <c r="ET46" s="481"/>
      <c r="EU46" s="481"/>
      <c r="EV46" s="481"/>
      <c r="EW46" s="481"/>
      <c r="EX46" s="481"/>
      <c r="EY46" s="481"/>
      <c r="EZ46" s="481"/>
      <c r="FA46" s="481"/>
      <c r="FB46" s="481"/>
      <c r="FC46" s="481"/>
      <c r="FD46" s="481"/>
      <c r="FE46" s="481"/>
      <c r="FF46" s="481"/>
      <c r="FG46" s="481"/>
      <c r="FH46" s="481"/>
      <c r="FI46" s="481"/>
      <c r="FJ46" s="481"/>
      <c r="FK46" s="481"/>
      <c r="FL46" s="481"/>
      <c r="FM46" s="481"/>
      <c r="FN46" s="481"/>
      <c r="FO46" s="481"/>
      <c r="FP46" s="481"/>
      <c r="FQ46" s="1000"/>
      <c r="FR46" s="481"/>
      <c r="FS46" s="1000"/>
      <c r="FT46" s="1000"/>
      <c r="FU46" s="1000"/>
      <c r="FV46" s="481"/>
      <c r="FW46" s="481"/>
      <c r="FX46" s="1000"/>
      <c r="FY46" s="1000"/>
      <c r="FZ46" s="1000"/>
      <c r="GA46" s="1000"/>
      <c r="GB46" s="1000"/>
      <c r="GC46" s="481"/>
      <c r="GD46" s="481"/>
      <c r="GE46" s="1000"/>
      <c r="GF46" s="1000"/>
      <c r="GG46" s="1000"/>
      <c r="GH46" s="481"/>
      <c r="GI46" s="481"/>
      <c r="GJ46" s="481"/>
      <c r="GK46" s="481"/>
      <c r="GL46" s="481"/>
      <c r="GM46" s="481"/>
      <c r="GN46" s="481"/>
      <c r="GO46" s="481"/>
      <c r="GP46" s="481"/>
      <c r="GQ46" s="481"/>
      <c r="GR46" s="481"/>
      <c r="GS46" s="481"/>
      <c r="GT46" s="961"/>
      <c r="GU46" s="961"/>
      <c r="GV46" s="961"/>
      <c r="GW46" s="961"/>
      <c r="GX46" s="961"/>
      <c r="GY46" s="961"/>
      <c r="GZ46" s="961"/>
      <c r="HA46" s="961"/>
      <c r="HB46" s="961"/>
      <c r="HC46" s="961"/>
      <c r="HD46" s="961"/>
      <c r="HE46" s="961"/>
      <c r="HF46" s="961"/>
      <c r="HG46" s="961"/>
      <c r="HH46" s="961"/>
      <c r="HI46" s="961"/>
      <c r="HJ46" s="961"/>
      <c r="HK46" s="961"/>
      <c r="HL46" s="961"/>
      <c r="HM46" s="961"/>
      <c r="HN46" s="961"/>
      <c r="HO46" s="961"/>
      <c r="HP46" s="961"/>
      <c r="HQ46" s="961"/>
      <c r="HR46" s="961"/>
      <c r="HS46" s="961"/>
      <c r="HT46" s="961"/>
      <c r="HU46" s="961"/>
      <c r="HV46" s="961"/>
      <c r="HW46" s="961"/>
      <c r="HX46" s="1027"/>
      <c r="HY46" s="1028"/>
      <c r="HZ46" s="964"/>
      <c r="IA46" s="964"/>
      <c r="IB46" s="964"/>
      <c r="IC46" s="964"/>
      <c r="ID46" s="964"/>
      <c r="IE46" s="965"/>
    </row>
    <row r="47" ht="24.0" customHeight="1" outlineLevel="1">
      <c r="A47" s="946"/>
      <c r="B47" s="947"/>
      <c r="C47" s="947"/>
      <c r="D47" s="947"/>
      <c r="E47" s="947"/>
      <c r="F47" s="947"/>
      <c r="G47" s="947"/>
      <c r="H47" s="947"/>
      <c r="I47" s="947"/>
      <c r="J47" s="947"/>
      <c r="K47" s="947"/>
      <c r="L47" s="947"/>
      <c r="M47" s="947"/>
      <c r="N47" s="947"/>
      <c r="O47" s="947"/>
      <c r="P47" s="947"/>
      <c r="Q47" s="947"/>
      <c r="R47" s="947"/>
      <c r="S47" s="947"/>
      <c r="T47" s="947"/>
      <c r="U47" s="948"/>
      <c r="V47" s="989"/>
      <c r="W47" s="949"/>
      <c r="X47" s="956"/>
      <c r="Y47" s="956"/>
      <c r="Z47" s="956"/>
      <c r="AA47" s="990"/>
      <c r="AB47" s="1001"/>
      <c r="AC47" s="1001"/>
      <c r="AD47" s="1002"/>
      <c r="AE47" s="1023"/>
      <c r="AF47" s="1024" t="s">
        <v>3874</v>
      </c>
      <c r="AG47" s="950">
        <v>2500000.0</v>
      </c>
      <c r="AH47" s="976"/>
      <c r="AI47" s="957"/>
      <c r="AJ47" s="957"/>
      <c r="AK47" s="958"/>
      <c r="AL47" s="994" t="s">
        <v>3875</v>
      </c>
      <c r="AM47" s="994" t="s">
        <v>3876</v>
      </c>
      <c r="AN47" s="936" t="s">
        <v>3877</v>
      </c>
      <c r="AO47" s="1037"/>
      <c r="AP47" s="1055" t="s">
        <v>2645</v>
      </c>
      <c r="AQ47" s="1055" t="s">
        <v>3871</v>
      </c>
      <c r="AR47" s="481"/>
      <c r="AS47" s="481"/>
      <c r="AT47" s="481"/>
      <c r="AU47" s="481"/>
      <c r="AV47" s="481"/>
      <c r="AW47" s="481"/>
      <c r="AX47" s="481"/>
      <c r="AY47" s="481"/>
      <c r="AZ47" s="481"/>
      <c r="BA47" s="481"/>
      <c r="BB47" s="481"/>
      <c r="BC47" s="481"/>
      <c r="BD47" s="481"/>
      <c r="BE47" s="481"/>
      <c r="BF47" s="481"/>
      <c r="BG47" s="481"/>
      <c r="BH47" s="481"/>
      <c r="BI47" s="481"/>
      <c r="BJ47" s="481"/>
      <c r="BK47" s="481"/>
      <c r="BL47" s="481"/>
      <c r="BM47" s="481"/>
      <c r="BN47" s="481"/>
      <c r="BO47" s="481"/>
      <c r="BP47" s="481"/>
      <c r="BQ47" s="481"/>
      <c r="BR47" s="481"/>
      <c r="BS47" s="481"/>
      <c r="BT47" s="481"/>
      <c r="BU47" s="481"/>
      <c r="BV47" s="481"/>
      <c r="BW47" s="481"/>
      <c r="BX47" s="481"/>
      <c r="BY47" s="481"/>
      <c r="BZ47" s="481"/>
      <c r="CA47" s="481"/>
      <c r="CB47" s="481"/>
      <c r="CC47" s="481"/>
      <c r="CD47" s="481"/>
      <c r="CE47" s="481"/>
      <c r="CF47" s="481"/>
      <c r="CG47" s="481"/>
      <c r="CH47" s="481"/>
      <c r="CI47" s="481"/>
      <c r="CJ47" s="481"/>
      <c r="CK47" s="481"/>
      <c r="CL47" s="481"/>
      <c r="CM47" s="481"/>
      <c r="CN47" s="481"/>
      <c r="CO47" s="481"/>
      <c r="CP47" s="481"/>
      <c r="CQ47" s="481"/>
      <c r="CR47" s="481"/>
      <c r="CS47" s="481"/>
      <c r="CT47" s="481"/>
      <c r="CU47" s="481"/>
      <c r="CV47" s="481"/>
      <c r="CW47" s="481"/>
      <c r="CX47" s="481"/>
      <c r="CY47" s="481"/>
      <c r="CZ47" s="481"/>
      <c r="DA47" s="481"/>
      <c r="DB47" s="481"/>
      <c r="DC47" s="481"/>
      <c r="DD47" s="481"/>
      <c r="DE47" s="481"/>
      <c r="DF47" s="481"/>
      <c r="DG47" s="481"/>
      <c r="DH47" s="481"/>
      <c r="DI47" s="481"/>
      <c r="DJ47" s="481"/>
      <c r="DK47" s="481"/>
      <c r="DL47" s="481"/>
      <c r="DM47" s="481"/>
      <c r="DN47" s="481"/>
      <c r="DO47" s="481"/>
      <c r="DP47" s="481"/>
      <c r="DQ47" s="481"/>
      <c r="DR47" s="481"/>
      <c r="DS47" s="481"/>
      <c r="DT47" s="481"/>
      <c r="DU47" s="481"/>
      <c r="DV47" s="481"/>
      <c r="DW47" s="481"/>
      <c r="DX47" s="481"/>
      <c r="DY47" s="481"/>
      <c r="DZ47" s="481"/>
      <c r="EA47" s="481"/>
      <c r="EB47" s="481"/>
      <c r="EC47" s="481"/>
      <c r="ED47" s="481"/>
      <c r="EE47" s="481"/>
      <c r="EF47" s="481"/>
      <c r="EG47" s="481"/>
      <c r="EH47" s="481"/>
      <c r="EI47" s="481"/>
      <c r="EJ47" s="481"/>
      <c r="EK47" s="481"/>
      <c r="EL47" s="481"/>
      <c r="EM47" s="481"/>
      <c r="EN47" s="481"/>
      <c r="EO47" s="481"/>
      <c r="EP47" s="481"/>
      <c r="EQ47" s="481"/>
      <c r="ER47" s="481"/>
      <c r="ES47" s="481"/>
      <c r="ET47" s="481"/>
      <c r="EU47" s="481"/>
      <c r="EV47" s="481"/>
      <c r="EW47" s="481"/>
      <c r="EX47" s="481"/>
      <c r="EY47" s="481"/>
      <c r="EZ47" s="481"/>
      <c r="FA47" s="481"/>
      <c r="FB47" s="481"/>
      <c r="FC47" s="481"/>
      <c r="FD47" s="481"/>
      <c r="FE47" s="481"/>
      <c r="FF47" s="481"/>
      <c r="FG47" s="481"/>
      <c r="FH47" s="481"/>
      <c r="FI47" s="481"/>
      <c r="FJ47" s="481"/>
      <c r="FK47" s="481"/>
      <c r="FL47" s="481"/>
      <c r="FM47" s="481"/>
      <c r="FN47" s="481"/>
      <c r="FO47" s="481"/>
      <c r="FP47" s="481"/>
      <c r="FQ47" s="996"/>
      <c r="FR47" s="481"/>
      <c r="FS47" s="996"/>
      <c r="FT47" s="996"/>
      <c r="FU47" s="996"/>
      <c r="FV47" s="481"/>
      <c r="FW47" s="481"/>
      <c r="FX47" s="996"/>
      <c r="FY47" s="996"/>
      <c r="FZ47" s="996"/>
      <c r="GA47" s="996"/>
      <c r="GB47" s="996"/>
      <c r="GC47" s="481"/>
      <c r="GD47" s="481"/>
      <c r="GE47" s="996"/>
      <c r="GF47" s="996"/>
      <c r="GG47" s="996"/>
      <c r="GH47" s="481"/>
      <c r="GI47" s="481"/>
      <c r="GJ47" s="481"/>
      <c r="GK47" s="481"/>
      <c r="GL47" s="481"/>
      <c r="GM47" s="481"/>
      <c r="GN47" s="481"/>
      <c r="GO47" s="481"/>
      <c r="GP47" s="481"/>
      <c r="GQ47" s="481"/>
      <c r="GR47" s="481"/>
      <c r="GS47" s="481"/>
      <c r="GT47" s="961"/>
      <c r="GU47" s="961"/>
      <c r="GV47" s="961"/>
      <c r="GW47" s="961"/>
      <c r="GX47" s="961"/>
      <c r="GY47" s="961"/>
      <c r="GZ47" s="961"/>
      <c r="HA47" s="961"/>
      <c r="HB47" s="961"/>
      <c r="HC47" s="961"/>
      <c r="HD47" s="961"/>
      <c r="HE47" s="961"/>
      <c r="HF47" s="961"/>
      <c r="HG47" s="961"/>
      <c r="HH47" s="961"/>
      <c r="HI47" s="961"/>
      <c r="HJ47" s="961"/>
      <c r="HK47" s="961"/>
      <c r="HL47" s="961"/>
      <c r="HM47" s="961"/>
      <c r="HN47" s="961"/>
      <c r="HO47" s="961"/>
      <c r="HP47" s="961"/>
      <c r="HQ47" s="961"/>
      <c r="HR47" s="961"/>
      <c r="HS47" s="961"/>
      <c r="HT47" s="961"/>
      <c r="HU47" s="961"/>
      <c r="HV47" s="961"/>
      <c r="HW47" s="961"/>
      <c r="HX47" s="1027"/>
      <c r="HY47" s="1028"/>
      <c r="HZ47" s="964"/>
      <c r="IA47" s="964"/>
      <c r="IB47" s="964"/>
      <c r="IC47" s="964"/>
      <c r="ID47" s="964"/>
      <c r="IE47" s="965"/>
    </row>
    <row r="48" ht="24.0" customHeight="1" outlineLevel="1">
      <c r="A48" s="946"/>
      <c r="B48" s="947"/>
      <c r="C48" s="947"/>
      <c r="D48" s="947"/>
      <c r="E48" s="947"/>
      <c r="F48" s="947"/>
      <c r="G48" s="947"/>
      <c r="H48" s="947"/>
      <c r="I48" s="947"/>
      <c r="J48" s="947"/>
      <c r="K48" s="947"/>
      <c r="L48" s="947"/>
      <c r="M48" s="947"/>
      <c r="N48" s="947"/>
      <c r="O48" s="947"/>
      <c r="P48" s="947"/>
      <c r="Q48" s="947"/>
      <c r="R48" s="947"/>
      <c r="S48" s="947"/>
      <c r="T48" s="947"/>
      <c r="U48" s="948"/>
      <c r="V48" s="989"/>
      <c r="W48" s="949"/>
      <c r="X48" s="956"/>
      <c r="Y48" s="956"/>
      <c r="Z48" s="956"/>
      <c r="AA48" s="990"/>
      <c r="AB48" s="1001"/>
      <c r="AC48" s="1001"/>
      <c r="AD48" s="1002"/>
      <c r="AE48" s="1023"/>
      <c r="AF48" s="1024"/>
      <c r="AG48" s="950"/>
      <c r="AH48" s="976"/>
      <c r="AI48" s="957"/>
      <c r="AJ48" s="957"/>
      <c r="AK48" s="958"/>
      <c r="AL48" s="999" t="s">
        <v>3878</v>
      </c>
      <c r="AM48" s="999" t="s">
        <v>3879</v>
      </c>
      <c r="AN48" s="712"/>
      <c r="AO48" s="712"/>
      <c r="AP48" s="712"/>
      <c r="AQ48" s="712"/>
      <c r="AR48" s="481"/>
      <c r="AS48" s="481"/>
      <c r="AT48" s="481"/>
      <c r="AU48" s="481"/>
      <c r="AV48" s="481"/>
      <c r="AW48" s="481"/>
      <c r="AX48" s="481"/>
      <c r="AY48" s="481"/>
      <c r="AZ48" s="481"/>
      <c r="BA48" s="481"/>
      <c r="BB48" s="481"/>
      <c r="BC48" s="481"/>
      <c r="BD48" s="481"/>
      <c r="BE48" s="481"/>
      <c r="BF48" s="481"/>
      <c r="BG48" s="481"/>
      <c r="BH48" s="481"/>
      <c r="BI48" s="481"/>
      <c r="BJ48" s="481"/>
      <c r="BK48" s="481"/>
      <c r="BL48" s="481"/>
      <c r="BM48" s="481"/>
      <c r="BN48" s="481"/>
      <c r="BO48" s="481"/>
      <c r="BP48" s="481"/>
      <c r="BQ48" s="481"/>
      <c r="BR48" s="481"/>
      <c r="BS48" s="481"/>
      <c r="BT48" s="481"/>
      <c r="BU48" s="481"/>
      <c r="BV48" s="481"/>
      <c r="BW48" s="481"/>
      <c r="BX48" s="481"/>
      <c r="BY48" s="481"/>
      <c r="BZ48" s="481"/>
      <c r="CA48" s="481"/>
      <c r="CB48" s="481"/>
      <c r="CC48" s="481"/>
      <c r="CD48" s="481"/>
      <c r="CE48" s="481"/>
      <c r="CF48" s="481"/>
      <c r="CG48" s="481"/>
      <c r="CH48" s="481"/>
      <c r="CI48" s="481"/>
      <c r="CJ48" s="481"/>
      <c r="CK48" s="481"/>
      <c r="CL48" s="481"/>
      <c r="CM48" s="481"/>
      <c r="CN48" s="481"/>
      <c r="CO48" s="481"/>
      <c r="CP48" s="481"/>
      <c r="CQ48" s="481"/>
      <c r="CR48" s="481"/>
      <c r="CS48" s="481"/>
      <c r="CT48" s="481"/>
      <c r="CU48" s="481"/>
      <c r="CV48" s="481"/>
      <c r="CW48" s="481"/>
      <c r="CX48" s="481"/>
      <c r="CY48" s="481"/>
      <c r="CZ48" s="481"/>
      <c r="DA48" s="481"/>
      <c r="DB48" s="481"/>
      <c r="DC48" s="481"/>
      <c r="DD48" s="481"/>
      <c r="DE48" s="481"/>
      <c r="DF48" s="481"/>
      <c r="DG48" s="481"/>
      <c r="DH48" s="481"/>
      <c r="DI48" s="481"/>
      <c r="DJ48" s="481"/>
      <c r="DK48" s="481"/>
      <c r="DL48" s="481"/>
      <c r="DM48" s="481"/>
      <c r="DN48" s="481"/>
      <c r="DO48" s="481"/>
      <c r="DP48" s="481"/>
      <c r="DQ48" s="481"/>
      <c r="DR48" s="481"/>
      <c r="DS48" s="481"/>
      <c r="DT48" s="481"/>
      <c r="DU48" s="481"/>
      <c r="DV48" s="481"/>
      <c r="DW48" s="481"/>
      <c r="DX48" s="481"/>
      <c r="DY48" s="481"/>
      <c r="DZ48" s="481"/>
      <c r="EA48" s="481"/>
      <c r="EB48" s="481"/>
      <c r="EC48" s="481"/>
      <c r="ED48" s="481"/>
      <c r="EE48" s="481"/>
      <c r="EF48" s="481"/>
      <c r="EG48" s="481"/>
      <c r="EH48" s="481"/>
      <c r="EI48" s="481"/>
      <c r="EJ48" s="481"/>
      <c r="EK48" s="481"/>
      <c r="EL48" s="481"/>
      <c r="EM48" s="481"/>
      <c r="EN48" s="481"/>
      <c r="EO48" s="481"/>
      <c r="EP48" s="481"/>
      <c r="EQ48" s="481"/>
      <c r="ER48" s="481"/>
      <c r="ES48" s="481"/>
      <c r="ET48" s="481"/>
      <c r="EU48" s="481"/>
      <c r="EV48" s="481"/>
      <c r="EW48" s="481"/>
      <c r="EX48" s="481"/>
      <c r="EY48" s="481"/>
      <c r="EZ48" s="481"/>
      <c r="FA48" s="481"/>
      <c r="FB48" s="481"/>
      <c r="FC48" s="481"/>
      <c r="FD48" s="481"/>
      <c r="FE48" s="481"/>
      <c r="FF48" s="481"/>
      <c r="FG48" s="481"/>
      <c r="FH48" s="481"/>
      <c r="FI48" s="481"/>
      <c r="FJ48" s="481"/>
      <c r="FK48" s="481"/>
      <c r="FL48" s="481"/>
      <c r="FM48" s="481"/>
      <c r="FN48" s="481"/>
      <c r="FO48" s="481"/>
      <c r="FP48" s="481"/>
      <c r="FQ48" s="1000"/>
      <c r="FR48" s="481"/>
      <c r="FS48" s="1000"/>
      <c r="FT48" s="1000"/>
      <c r="FU48" s="1000"/>
      <c r="FV48" s="481"/>
      <c r="FW48" s="481"/>
      <c r="FX48" s="1000"/>
      <c r="FY48" s="1000"/>
      <c r="FZ48" s="1000"/>
      <c r="GA48" s="1000"/>
      <c r="GB48" s="1000"/>
      <c r="GC48" s="481"/>
      <c r="GD48" s="481"/>
      <c r="GE48" s="1000"/>
      <c r="GF48" s="1000"/>
      <c r="GG48" s="1000"/>
      <c r="GH48" s="481"/>
      <c r="GI48" s="481"/>
      <c r="GJ48" s="481"/>
      <c r="GK48" s="481"/>
      <c r="GL48" s="481"/>
      <c r="GM48" s="481"/>
      <c r="GN48" s="481"/>
      <c r="GO48" s="481"/>
      <c r="GP48" s="481"/>
      <c r="GQ48" s="481"/>
      <c r="GR48" s="481"/>
      <c r="GS48" s="481"/>
      <c r="GT48" s="961"/>
      <c r="GU48" s="961"/>
      <c r="GV48" s="961"/>
      <c r="GW48" s="961"/>
      <c r="GX48" s="961"/>
      <c r="GY48" s="961"/>
      <c r="GZ48" s="961"/>
      <c r="HA48" s="961"/>
      <c r="HB48" s="961"/>
      <c r="HC48" s="961"/>
      <c r="HD48" s="961"/>
      <c r="HE48" s="961"/>
      <c r="HF48" s="961"/>
      <c r="HG48" s="961"/>
      <c r="HH48" s="961"/>
      <c r="HI48" s="961"/>
      <c r="HJ48" s="961"/>
      <c r="HK48" s="961"/>
      <c r="HL48" s="961"/>
      <c r="HM48" s="961"/>
      <c r="HN48" s="961"/>
      <c r="HO48" s="961"/>
      <c r="HP48" s="961"/>
      <c r="HQ48" s="961"/>
      <c r="HR48" s="961"/>
      <c r="HS48" s="961"/>
      <c r="HT48" s="961"/>
      <c r="HU48" s="961"/>
      <c r="HV48" s="961"/>
      <c r="HW48" s="961"/>
      <c r="HX48" s="1027"/>
      <c r="HY48" s="1028"/>
      <c r="HZ48" s="964"/>
      <c r="IA48" s="964"/>
      <c r="IB48" s="964"/>
      <c r="IC48" s="964"/>
      <c r="ID48" s="964"/>
      <c r="IE48" s="965"/>
    </row>
    <row r="49" ht="24.0" customHeight="1" outlineLevel="1">
      <c r="A49" s="946"/>
      <c r="B49" s="947"/>
      <c r="C49" s="947"/>
      <c r="D49" s="947"/>
      <c r="E49" s="947"/>
      <c r="F49" s="947"/>
      <c r="G49" s="947"/>
      <c r="H49" s="947"/>
      <c r="I49" s="947"/>
      <c r="J49" s="947"/>
      <c r="K49" s="947"/>
      <c r="L49" s="947"/>
      <c r="M49" s="947"/>
      <c r="N49" s="947"/>
      <c r="O49" s="947"/>
      <c r="P49" s="947"/>
      <c r="Q49" s="947"/>
      <c r="R49" s="947"/>
      <c r="S49" s="947"/>
      <c r="T49" s="947"/>
      <c r="U49" s="948"/>
      <c r="V49" s="989"/>
      <c r="W49" s="949"/>
      <c r="X49" s="956"/>
      <c r="Y49" s="956"/>
      <c r="Z49" s="956"/>
      <c r="AA49" s="990"/>
      <c r="AB49" s="1001"/>
      <c r="AC49" s="1001"/>
      <c r="AD49" s="1002"/>
      <c r="AE49" s="1023"/>
      <c r="AF49" s="1024" t="s">
        <v>3880</v>
      </c>
      <c r="AG49" s="950">
        <v>2150000.0</v>
      </c>
      <c r="AH49" s="976"/>
      <c r="AI49" s="957"/>
      <c r="AJ49" s="957"/>
      <c r="AK49" s="958"/>
      <c r="AL49" s="994" t="s">
        <v>3881</v>
      </c>
      <c r="AM49" s="994" t="s">
        <v>3882</v>
      </c>
      <c r="AN49" s="936" t="s">
        <v>3883</v>
      </c>
      <c r="AO49" s="1037"/>
      <c r="AP49" s="1055" t="s">
        <v>2645</v>
      </c>
      <c r="AQ49" s="1055" t="s">
        <v>3871</v>
      </c>
      <c r="AR49" s="481"/>
      <c r="AS49" s="481"/>
      <c r="AT49" s="481"/>
      <c r="AU49" s="481"/>
      <c r="AV49" s="481"/>
      <c r="AW49" s="481"/>
      <c r="AX49" s="481"/>
      <c r="AY49" s="481"/>
      <c r="AZ49" s="481"/>
      <c r="BA49" s="481"/>
      <c r="BB49" s="481"/>
      <c r="BC49" s="481"/>
      <c r="BD49" s="481"/>
      <c r="BE49" s="481"/>
      <c r="BF49" s="481"/>
      <c r="BG49" s="481"/>
      <c r="BH49" s="481"/>
      <c r="BI49" s="481"/>
      <c r="BJ49" s="481"/>
      <c r="BK49" s="481"/>
      <c r="BL49" s="481"/>
      <c r="BM49" s="481"/>
      <c r="BN49" s="481"/>
      <c r="BO49" s="481"/>
      <c r="BP49" s="481"/>
      <c r="BQ49" s="481"/>
      <c r="BR49" s="481"/>
      <c r="BS49" s="481"/>
      <c r="BT49" s="481"/>
      <c r="BU49" s="481"/>
      <c r="BV49" s="481"/>
      <c r="BW49" s="481"/>
      <c r="BX49" s="481"/>
      <c r="BY49" s="481"/>
      <c r="BZ49" s="481"/>
      <c r="CA49" s="481"/>
      <c r="CB49" s="481"/>
      <c r="CC49" s="481"/>
      <c r="CD49" s="481"/>
      <c r="CE49" s="481"/>
      <c r="CF49" s="481"/>
      <c r="CG49" s="481"/>
      <c r="CH49" s="481"/>
      <c r="CI49" s="481"/>
      <c r="CJ49" s="481"/>
      <c r="CK49" s="481"/>
      <c r="CL49" s="481"/>
      <c r="CM49" s="481"/>
      <c r="CN49" s="481"/>
      <c r="CO49" s="481"/>
      <c r="CP49" s="481"/>
      <c r="CQ49" s="481"/>
      <c r="CR49" s="481"/>
      <c r="CS49" s="481"/>
      <c r="CT49" s="481"/>
      <c r="CU49" s="481"/>
      <c r="CV49" s="481"/>
      <c r="CW49" s="481"/>
      <c r="CX49" s="481"/>
      <c r="CY49" s="481"/>
      <c r="CZ49" s="481"/>
      <c r="DA49" s="481"/>
      <c r="DB49" s="481"/>
      <c r="DC49" s="481"/>
      <c r="DD49" s="481"/>
      <c r="DE49" s="481"/>
      <c r="DF49" s="481"/>
      <c r="DG49" s="481"/>
      <c r="DH49" s="481"/>
      <c r="DI49" s="481"/>
      <c r="DJ49" s="481"/>
      <c r="DK49" s="481"/>
      <c r="DL49" s="481"/>
      <c r="DM49" s="481"/>
      <c r="DN49" s="481"/>
      <c r="DO49" s="481"/>
      <c r="DP49" s="481"/>
      <c r="DQ49" s="481"/>
      <c r="DR49" s="481"/>
      <c r="DS49" s="481"/>
      <c r="DT49" s="481"/>
      <c r="DU49" s="481"/>
      <c r="DV49" s="481"/>
      <c r="DW49" s="481"/>
      <c r="DX49" s="481"/>
      <c r="DY49" s="481"/>
      <c r="DZ49" s="481"/>
      <c r="EA49" s="481"/>
      <c r="EB49" s="481"/>
      <c r="EC49" s="481"/>
      <c r="ED49" s="481"/>
      <c r="EE49" s="481"/>
      <c r="EF49" s="481"/>
      <c r="EG49" s="481"/>
      <c r="EH49" s="481"/>
      <c r="EI49" s="481"/>
      <c r="EJ49" s="481"/>
      <c r="EK49" s="481"/>
      <c r="EL49" s="481"/>
      <c r="EM49" s="481"/>
      <c r="EN49" s="481"/>
      <c r="EO49" s="481"/>
      <c r="EP49" s="481"/>
      <c r="EQ49" s="481"/>
      <c r="ER49" s="481"/>
      <c r="ES49" s="481"/>
      <c r="ET49" s="481"/>
      <c r="EU49" s="481"/>
      <c r="EV49" s="481"/>
      <c r="EW49" s="481"/>
      <c r="EX49" s="481"/>
      <c r="EY49" s="481"/>
      <c r="EZ49" s="481"/>
      <c r="FA49" s="481"/>
      <c r="FB49" s="481"/>
      <c r="FC49" s="481"/>
      <c r="FD49" s="481"/>
      <c r="FE49" s="481"/>
      <c r="FF49" s="481"/>
      <c r="FG49" s="481"/>
      <c r="FH49" s="481"/>
      <c r="FI49" s="481"/>
      <c r="FJ49" s="481"/>
      <c r="FK49" s="481"/>
      <c r="FL49" s="481"/>
      <c r="FM49" s="481"/>
      <c r="FN49" s="481"/>
      <c r="FO49" s="481"/>
      <c r="FP49" s="481"/>
      <c r="FQ49" s="996"/>
      <c r="FR49" s="481"/>
      <c r="FS49" s="996"/>
      <c r="FT49" s="996"/>
      <c r="FU49" s="996"/>
      <c r="FV49" s="481"/>
      <c r="FW49" s="481"/>
      <c r="FX49" s="996"/>
      <c r="FY49" s="996"/>
      <c r="FZ49" s="996"/>
      <c r="GA49" s="996"/>
      <c r="GB49" s="996"/>
      <c r="GC49" s="481"/>
      <c r="GD49" s="481"/>
      <c r="GE49" s="996"/>
      <c r="GF49" s="996"/>
      <c r="GG49" s="996"/>
      <c r="GH49" s="481"/>
      <c r="GI49" s="481"/>
      <c r="GJ49" s="481"/>
      <c r="GK49" s="481"/>
      <c r="GL49" s="481"/>
      <c r="GM49" s="481"/>
      <c r="GN49" s="481"/>
      <c r="GO49" s="481"/>
      <c r="GP49" s="481"/>
      <c r="GQ49" s="481"/>
      <c r="GR49" s="481"/>
      <c r="GS49" s="481"/>
      <c r="GT49" s="961"/>
      <c r="GU49" s="961"/>
      <c r="GV49" s="961"/>
      <c r="GW49" s="961"/>
      <c r="GX49" s="961"/>
      <c r="GY49" s="961"/>
      <c r="GZ49" s="961"/>
      <c r="HA49" s="961"/>
      <c r="HB49" s="961"/>
      <c r="HC49" s="961"/>
      <c r="HD49" s="961"/>
      <c r="HE49" s="961"/>
      <c r="HF49" s="961"/>
      <c r="HG49" s="961"/>
      <c r="HH49" s="961"/>
      <c r="HI49" s="961"/>
      <c r="HJ49" s="961"/>
      <c r="HK49" s="961"/>
      <c r="HL49" s="961"/>
      <c r="HM49" s="961"/>
      <c r="HN49" s="961"/>
      <c r="HO49" s="961"/>
      <c r="HP49" s="961"/>
      <c r="HQ49" s="961"/>
      <c r="HR49" s="961"/>
      <c r="HS49" s="961"/>
      <c r="HT49" s="961"/>
      <c r="HU49" s="961"/>
      <c r="HV49" s="961"/>
      <c r="HW49" s="961"/>
      <c r="HX49" s="1027"/>
      <c r="HY49" s="1028"/>
      <c r="HZ49" s="964"/>
      <c r="IA49" s="964"/>
      <c r="IB49" s="964"/>
      <c r="IC49" s="964"/>
      <c r="ID49" s="964"/>
      <c r="IE49" s="965"/>
    </row>
    <row r="50" ht="24.0" customHeight="1" outlineLevel="1">
      <c r="A50" s="1003"/>
      <c r="B50" s="1004"/>
      <c r="C50" s="1004"/>
      <c r="D50" s="1004"/>
      <c r="E50" s="1004"/>
      <c r="F50" s="1004"/>
      <c r="G50" s="1004"/>
      <c r="H50" s="1004"/>
      <c r="I50" s="1004"/>
      <c r="J50" s="1004"/>
      <c r="K50" s="1004"/>
      <c r="L50" s="1004"/>
      <c r="M50" s="1004"/>
      <c r="N50" s="1004"/>
      <c r="O50" s="1004"/>
      <c r="P50" s="1004"/>
      <c r="Q50" s="1004"/>
      <c r="R50" s="1004"/>
      <c r="S50" s="1004"/>
      <c r="T50" s="1004"/>
      <c r="U50" s="1005"/>
      <c r="V50" s="1038"/>
      <c r="W50" s="1006"/>
      <c r="X50" s="1007"/>
      <c r="Y50" s="1007"/>
      <c r="Z50" s="1007"/>
      <c r="AA50" s="1008"/>
      <c r="AB50" s="1009"/>
      <c r="AC50" s="1009"/>
      <c r="AD50" s="1010"/>
      <c r="AE50" s="1039"/>
      <c r="AF50" s="1093"/>
      <c r="AG50" s="1012"/>
      <c r="AH50" s="1041"/>
      <c r="AI50" s="1013"/>
      <c r="AJ50" s="1013"/>
      <c r="AK50" s="1014"/>
      <c r="AL50" s="999" t="s">
        <v>3884</v>
      </c>
      <c r="AM50" s="999" t="s">
        <v>3885</v>
      </c>
      <c r="AN50" s="712"/>
      <c r="AO50" s="712"/>
      <c r="AP50" s="712"/>
      <c r="AQ50" s="712"/>
      <c r="AR50" s="481"/>
      <c r="AS50" s="481"/>
      <c r="AT50" s="481"/>
      <c r="AU50" s="481"/>
      <c r="AV50" s="481"/>
      <c r="AW50" s="481"/>
      <c r="AX50" s="481"/>
      <c r="AY50" s="481"/>
      <c r="AZ50" s="481"/>
      <c r="BA50" s="481"/>
      <c r="BB50" s="481"/>
      <c r="BC50" s="481"/>
      <c r="BD50" s="481"/>
      <c r="BE50" s="481"/>
      <c r="BF50" s="481"/>
      <c r="BG50" s="481"/>
      <c r="BH50" s="481"/>
      <c r="BI50" s="481"/>
      <c r="BJ50" s="481"/>
      <c r="BK50" s="481"/>
      <c r="BL50" s="481"/>
      <c r="BM50" s="481"/>
      <c r="BN50" s="481"/>
      <c r="BO50" s="481"/>
      <c r="BP50" s="481"/>
      <c r="BQ50" s="481"/>
      <c r="BR50" s="481"/>
      <c r="BS50" s="481"/>
      <c r="BT50" s="481"/>
      <c r="BU50" s="481"/>
      <c r="BV50" s="481"/>
      <c r="BW50" s="481"/>
      <c r="BX50" s="481"/>
      <c r="BY50" s="481"/>
      <c r="BZ50" s="481"/>
      <c r="CA50" s="481"/>
      <c r="CB50" s="481"/>
      <c r="CC50" s="481"/>
      <c r="CD50" s="481"/>
      <c r="CE50" s="481"/>
      <c r="CF50" s="481"/>
      <c r="CG50" s="481"/>
      <c r="CH50" s="481"/>
      <c r="CI50" s="481"/>
      <c r="CJ50" s="481"/>
      <c r="CK50" s="481"/>
      <c r="CL50" s="481"/>
      <c r="CM50" s="481"/>
      <c r="CN50" s="481"/>
      <c r="CO50" s="481"/>
      <c r="CP50" s="481"/>
      <c r="CQ50" s="481"/>
      <c r="CR50" s="481"/>
      <c r="CS50" s="481"/>
      <c r="CT50" s="481"/>
      <c r="CU50" s="481"/>
      <c r="CV50" s="481"/>
      <c r="CW50" s="481"/>
      <c r="CX50" s="481"/>
      <c r="CY50" s="481"/>
      <c r="CZ50" s="481"/>
      <c r="DA50" s="481"/>
      <c r="DB50" s="481"/>
      <c r="DC50" s="481"/>
      <c r="DD50" s="481"/>
      <c r="DE50" s="481"/>
      <c r="DF50" s="481"/>
      <c r="DG50" s="481"/>
      <c r="DH50" s="481"/>
      <c r="DI50" s="481"/>
      <c r="DJ50" s="481"/>
      <c r="DK50" s="481"/>
      <c r="DL50" s="481"/>
      <c r="DM50" s="481"/>
      <c r="DN50" s="481"/>
      <c r="DO50" s="481"/>
      <c r="DP50" s="481"/>
      <c r="DQ50" s="481"/>
      <c r="DR50" s="481"/>
      <c r="DS50" s="481"/>
      <c r="DT50" s="481"/>
      <c r="DU50" s="481"/>
      <c r="DV50" s="481"/>
      <c r="DW50" s="481"/>
      <c r="DX50" s="481"/>
      <c r="DY50" s="481"/>
      <c r="DZ50" s="481"/>
      <c r="EA50" s="481"/>
      <c r="EB50" s="481"/>
      <c r="EC50" s="481"/>
      <c r="ED50" s="481"/>
      <c r="EE50" s="481"/>
      <c r="EF50" s="481"/>
      <c r="EG50" s="481"/>
      <c r="EH50" s="481"/>
      <c r="EI50" s="481"/>
      <c r="EJ50" s="481"/>
      <c r="EK50" s="481"/>
      <c r="EL50" s="481"/>
      <c r="EM50" s="481"/>
      <c r="EN50" s="481"/>
      <c r="EO50" s="481"/>
      <c r="EP50" s="481"/>
      <c r="EQ50" s="481"/>
      <c r="ER50" s="481"/>
      <c r="ES50" s="481"/>
      <c r="ET50" s="481"/>
      <c r="EU50" s="481"/>
      <c r="EV50" s="481"/>
      <c r="EW50" s="481"/>
      <c r="EX50" s="481"/>
      <c r="EY50" s="481"/>
      <c r="EZ50" s="481"/>
      <c r="FA50" s="481"/>
      <c r="FB50" s="481"/>
      <c r="FC50" s="481"/>
      <c r="FD50" s="481"/>
      <c r="FE50" s="481"/>
      <c r="FF50" s="481"/>
      <c r="FG50" s="481"/>
      <c r="FH50" s="481"/>
      <c r="FI50" s="481"/>
      <c r="FJ50" s="481"/>
      <c r="FK50" s="481"/>
      <c r="FL50" s="481"/>
      <c r="FM50" s="481"/>
      <c r="FN50" s="481"/>
      <c r="FO50" s="481"/>
      <c r="FP50" s="481"/>
      <c r="FQ50" s="1000"/>
      <c r="FR50" s="481"/>
      <c r="FS50" s="1000"/>
      <c r="FT50" s="1000"/>
      <c r="FU50" s="1000"/>
      <c r="FV50" s="481"/>
      <c r="FW50" s="481"/>
      <c r="FX50" s="1000"/>
      <c r="FY50" s="1000"/>
      <c r="FZ50" s="1000"/>
      <c r="GA50" s="1000"/>
      <c r="GB50" s="1000"/>
      <c r="GC50" s="481"/>
      <c r="GD50" s="481"/>
      <c r="GE50" s="1000"/>
      <c r="GF50" s="1000"/>
      <c r="GG50" s="1000"/>
      <c r="GH50" s="481"/>
      <c r="GI50" s="481"/>
      <c r="GJ50" s="481"/>
      <c r="GK50" s="481"/>
      <c r="GL50" s="481"/>
      <c r="GM50" s="481"/>
      <c r="GN50" s="481"/>
      <c r="GO50" s="481"/>
      <c r="GP50" s="481"/>
      <c r="GQ50" s="481"/>
      <c r="GR50" s="481"/>
      <c r="GS50" s="481"/>
      <c r="GT50" s="961"/>
      <c r="GU50" s="961"/>
      <c r="GV50" s="961"/>
      <c r="GW50" s="961"/>
      <c r="GX50" s="961"/>
      <c r="GY50" s="961"/>
      <c r="GZ50" s="961"/>
      <c r="HA50" s="961"/>
      <c r="HB50" s="961"/>
      <c r="HC50" s="961"/>
      <c r="HD50" s="961"/>
      <c r="HE50" s="961"/>
      <c r="HF50" s="961"/>
      <c r="HG50" s="961"/>
      <c r="HH50" s="961"/>
      <c r="HI50" s="961"/>
      <c r="HJ50" s="961"/>
      <c r="HK50" s="961"/>
      <c r="HL50" s="961"/>
      <c r="HM50" s="961"/>
      <c r="HN50" s="961"/>
      <c r="HO50" s="961"/>
      <c r="HP50" s="961"/>
      <c r="HQ50" s="961"/>
      <c r="HR50" s="961"/>
      <c r="HS50" s="961"/>
      <c r="HT50" s="961"/>
      <c r="HU50" s="961"/>
      <c r="HV50" s="961"/>
      <c r="HW50" s="961"/>
      <c r="HX50" s="1042"/>
      <c r="HY50" s="1043"/>
      <c r="HZ50" s="1016"/>
      <c r="IA50" s="1016"/>
      <c r="IB50" s="1016"/>
      <c r="IC50" s="1016"/>
      <c r="ID50" s="1016"/>
      <c r="IE50" s="1017"/>
    </row>
    <row r="51" ht="24.0" customHeight="1">
      <c r="A51" s="916">
        <f>A69+1</f>
        <v>18</v>
      </c>
      <c r="B51" s="1109" t="s">
        <v>19</v>
      </c>
      <c r="C51" s="1109" t="s">
        <v>19</v>
      </c>
      <c r="D51" s="494" t="str">
        <f t="array" ref="D51">INDEX('코드분류표(보조)'!$G$5:$G$72,MATCH(E51,'코드분류표(보조)'!$F$5:$F$72,0))</f>
        <v>CB-251</v>
      </c>
      <c r="E51" s="494" t="s">
        <v>3886</v>
      </c>
      <c r="F51" s="494" t="s">
        <v>3887</v>
      </c>
      <c r="G51" s="919" t="s">
        <v>228</v>
      </c>
      <c r="H51" s="494" t="s">
        <v>3888</v>
      </c>
      <c r="I51" s="920">
        <v>13229.48</v>
      </c>
      <c r="J51" s="921">
        <v>4001.9</v>
      </c>
      <c r="K51" s="922" t="s">
        <v>3889</v>
      </c>
      <c r="L51" s="922"/>
      <c r="M51" s="922" t="s">
        <v>3890</v>
      </c>
      <c r="N51" s="922" t="s">
        <v>3891</v>
      </c>
      <c r="O51" s="922"/>
      <c r="P51" s="922"/>
      <c r="Q51" s="922"/>
      <c r="R51" s="493">
        <v>0.0</v>
      </c>
      <c r="S51" s="493">
        <v>0.0</v>
      </c>
      <c r="T51" s="493">
        <v>0.0</v>
      </c>
      <c r="U51" s="924"/>
      <c r="V51" s="493" t="s">
        <v>3892</v>
      </c>
      <c r="W51" s="925" t="s">
        <v>3893</v>
      </c>
      <c r="X51" s="926">
        <v>1.5E7</v>
      </c>
      <c r="Y51" s="926"/>
      <c r="Z51" s="926"/>
      <c r="AA51" s="927"/>
      <c r="AB51" s="928"/>
      <c r="AC51" s="928"/>
      <c r="AD51" s="929"/>
      <c r="AE51" s="1018"/>
      <c r="AF51" s="1019" t="s">
        <v>3894</v>
      </c>
      <c r="AG51" s="932">
        <f>SUM(AG52:AG68)</f>
        <v>1600000</v>
      </c>
      <c r="AH51" s="1101"/>
      <c r="AI51" s="933"/>
      <c r="AJ51" s="933"/>
      <c r="AK51" s="934"/>
      <c r="AL51" s="1062" t="s">
        <v>3895</v>
      </c>
      <c r="AM51" s="1062" t="s">
        <v>3896</v>
      </c>
      <c r="AN51" s="1063"/>
      <c r="AO51" s="1063"/>
      <c r="AP51" s="1064"/>
      <c r="AQ51" s="985"/>
      <c r="AR51" s="481"/>
      <c r="AS51" s="481"/>
      <c r="AT51" s="481"/>
      <c r="AU51" s="481"/>
      <c r="AV51" s="481"/>
      <c r="AW51" s="481"/>
      <c r="AX51" s="481"/>
      <c r="AY51" s="481"/>
      <c r="AZ51" s="481"/>
      <c r="BA51" s="481"/>
      <c r="BB51" s="481"/>
      <c r="BC51" s="481"/>
      <c r="BD51" s="481"/>
      <c r="BE51" s="481"/>
      <c r="BF51" s="481"/>
      <c r="BG51" s="481"/>
      <c r="BH51" s="481"/>
      <c r="BI51" s="481"/>
      <c r="BJ51" s="481"/>
      <c r="BK51" s="481"/>
      <c r="BL51" s="481"/>
      <c r="BM51" s="481"/>
      <c r="BN51" s="481"/>
      <c r="BO51" s="481"/>
      <c r="BP51" s="481"/>
      <c r="BQ51" s="481"/>
      <c r="BR51" s="481"/>
      <c r="BS51" s="481"/>
      <c r="BT51" s="481"/>
      <c r="BU51" s="481"/>
      <c r="BV51" s="481"/>
      <c r="BW51" s="481"/>
      <c r="BX51" s="481"/>
      <c r="BY51" s="481"/>
      <c r="BZ51" s="481"/>
      <c r="CA51" s="481"/>
      <c r="CB51" s="481"/>
      <c r="CC51" s="481"/>
      <c r="CD51" s="481"/>
      <c r="CE51" s="481"/>
      <c r="CF51" s="481"/>
      <c r="CG51" s="481"/>
      <c r="CH51" s="481"/>
      <c r="CI51" s="481"/>
      <c r="CJ51" s="481"/>
      <c r="CK51" s="481"/>
      <c r="CL51" s="481"/>
      <c r="CM51" s="481"/>
      <c r="CN51" s="481"/>
      <c r="CO51" s="481"/>
      <c r="CP51" s="481"/>
      <c r="CQ51" s="481"/>
      <c r="CR51" s="481"/>
      <c r="CS51" s="481"/>
      <c r="CT51" s="481"/>
      <c r="CU51" s="481"/>
      <c r="CV51" s="481"/>
      <c r="CW51" s="481"/>
      <c r="CX51" s="481"/>
      <c r="CY51" s="481"/>
      <c r="CZ51" s="481"/>
      <c r="DA51" s="481"/>
      <c r="DB51" s="481"/>
      <c r="DC51" s="481"/>
      <c r="DD51" s="481"/>
      <c r="DE51" s="481"/>
      <c r="DF51" s="481"/>
      <c r="DG51" s="481"/>
      <c r="DH51" s="481"/>
      <c r="DI51" s="481"/>
      <c r="DJ51" s="481"/>
      <c r="DK51" s="481"/>
      <c r="DL51" s="481"/>
      <c r="DM51" s="481"/>
      <c r="DN51" s="481"/>
      <c r="DO51" s="481"/>
      <c r="DP51" s="481"/>
      <c r="DQ51" s="481"/>
      <c r="DR51" s="481"/>
      <c r="DS51" s="481"/>
      <c r="DT51" s="481"/>
      <c r="DU51" s="481"/>
      <c r="DV51" s="481"/>
      <c r="DW51" s="481"/>
      <c r="DX51" s="481"/>
      <c r="DY51" s="481"/>
      <c r="DZ51" s="481"/>
      <c r="EA51" s="481"/>
      <c r="EB51" s="481"/>
      <c r="EC51" s="481"/>
      <c r="ED51" s="481"/>
      <c r="EE51" s="481"/>
      <c r="EF51" s="481"/>
      <c r="EG51" s="481"/>
      <c r="EH51" s="481"/>
      <c r="EI51" s="939"/>
      <c r="EJ51" s="939"/>
      <c r="EK51" s="939"/>
      <c r="EL51" s="939"/>
      <c r="EM51" s="939"/>
      <c r="EN51" s="939"/>
      <c r="EO51" s="939"/>
      <c r="EP51" s="939"/>
      <c r="EQ51" s="939"/>
      <c r="ER51" s="939"/>
      <c r="ES51" s="939"/>
      <c r="ET51" s="939"/>
      <c r="EU51" s="939"/>
      <c r="EV51" s="939"/>
      <c r="EW51" s="939"/>
      <c r="EX51" s="939"/>
      <c r="EY51" s="939"/>
      <c r="EZ51" s="939"/>
      <c r="FA51" s="939"/>
      <c r="FB51" s="939"/>
      <c r="FC51" s="939"/>
      <c r="FD51" s="939"/>
      <c r="FE51" s="939"/>
      <c r="FF51" s="939"/>
      <c r="FG51" s="939"/>
      <c r="FH51" s="939"/>
      <c r="FI51" s="939"/>
      <c r="FJ51" s="939"/>
      <c r="FK51" s="939"/>
      <c r="FL51" s="939"/>
      <c r="FM51" s="481"/>
      <c r="FN51" s="939"/>
      <c r="FO51" s="939"/>
      <c r="FP51" s="939"/>
      <c r="FQ51" s="939"/>
      <c r="FR51" s="939"/>
      <c r="FS51" s="939"/>
      <c r="FT51" s="939"/>
      <c r="FU51" s="939"/>
      <c r="FV51" s="939"/>
      <c r="FW51" s="939"/>
      <c r="FX51" s="939"/>
      <c r="FY51" s="939"/>
      <c r="FZ51" s="939"/>
      <c r="GA51" s="939"/>
      <c r="GB51" s="939"/>
      <c r="GC51" s="939"/>
      <c r="GD51" s="939"/>
      <c r="GE51" s="939"/>
      <c r="GF51" s="939"/>
      <c r="GG51" s="939"/>
      <c r="GH51" s="939"/>
      <c r="GI51" s="939"/>
      <c r="GJ51" s="939"/>
      <c r="GK51" s="939"/>
      <c r="GL51" s="481"/>
      <c r="GM51" s="1252"/>
      <c r="GN51" s="1252"/>
      <c r="GO51" s="1252"/>
      <c r="GP51" s="1252"/>
      <c r="GQ51" s="939"/>
      <c r="GR51" s="939"/>
      <c r="GS51" s="939"/>
      <c r="GT51" s="961"/>
      <c r="GU51" s="961"/>
      <c r="GV51" s="961"/>
      <c r="GW51" s="961"/>
      <c r="GX51" s="961"/>
      <c r="GY51" s="961"/>
      <c r="GZ51" s="961"/>
      <c r="HA51" s="961"/>
      <c r="HB51" s="961"/>
      <c r="HC51" s="961"/>
      <c r="HD51" s="961"/>
      <c r="HE51" s="961"/>
      <c r="HF51" s="961"/>
      <c r="HG51" s="961"/>
      <c r="HH51" s="961"/>
      <c r="HI51" s="961"/>
      <c r="HJ51" s="961"/>
      <c r="HK51" s="961"/>
      <c r="HL51" s="961"/>
      <c r="HM51" s="961"/>
      <c r="HN51" s="961"/>
      <c r="HO51" s="961"/>
      <c r="HP51" s="961"/>
      <c r="HQ51" s="961"/>
      <c r="HR51" s="961"/>
      <c r="HS51" s="961"/>
      <c r="HT51" s="961"/>
      <c r="HU51" s="961"/>
      <c r="HV51" s="961"/>
      <c r="HW51" s="961"/>
      <c r="HX51" s="1021"/>
      <c r="HY51" s="1022"/>
      <c r="HZ51" s="944"/>
      <c r="IA51" s="944"/>
      <c r="IB51" s="944"/>
      <c r="IC51" s="944"/>
      <c r="ID51" s="944"/>
      <c r="IE51" s="945"/>
    </row>
    <row r="52" ht="24.0" customHeight="1" outlineLevel="1">
      <c r="A52" s="946"/>
      <c r="B52" s="947"/>
      <c r="C52" s="947"/>
      <c r="D52" s="947"/>
      <c r="E52" s="947"/>
      <c r="F52" s="947"/>
      <c r="G52" s="947"/>
      <c r="H52" s="947"/>
      <c r="I52" s="947"/>
      <c r="J52" s="947"/>
      <c r="K52" s="947"/>
      <c r="L52" s="947"/>
      <c r="M52" s="947"/>
      <c r="N52" s="947"/>
      <c r="O52" s="947"/>
      <c r="P52" s="947"/>
      <c r="Q52" s="947"/>
      <c r="R52" s="947"/>
      <c r="S52" s="947"/>
      <c r="T52" s="947"/>
      <c r="U52" s="948"/>
      <c r="V52" s="947"/>
      <c r="W52" s="949" t="s">
        <v>3897</v>
      </c>
      <c r="X52" s="950">
        <v>1.5E7</v>
      </c>
      <c r="Y52" s="950"/>
      <c r="Z52" s="950"/>
      <c r="AA52" s="951"/>
      <c r="AB52" s="952"/>
      <c r="AC52" s="952"/>
      <c r="AD52" s="953"/>
      <c r="AE52" s="1023"/>
      <c r="AF52" s="1046"/>
      <c r="AG52" s="981"/>
      <c r="AH52" s="981"/>
      <c r="AI52" s="957"/>
      <c r="AJ52" s="957"/>
      <c r="AK52" s="958"/>
      <c r="AL52" s="1070" t="s">
        <v>3898</v>
      </c>
      <c r="AM52" s="1070" t="s">
        <v>3899</v>
      </c>
      <c r="AN52" s="712"/>
      <c r="AO52" s="712"/>
      <c r="AP52" s="712"/>
      <c r="AQ52" s="712"/>
      <c r="AR52" s="481"/>
      <c r="AS52" s="481"/>
      <c r="AT52" s="481"/>
      <c r="AU52" s="481"/>
      <c r="AV52" s="481"/>
      <c r="AW52" s="481"/>
      <c r="AX52" s="481"/>
      <c r="AY52" s="481"/>
      <c r="AZ52" s="481"/>
      <c r="BA52" s="481"/>
      <c r="BB52" s="481"/>
      <c r="BC52" s="481"/>
      <c r="BD52" s="481"/>
      <c r="BE52" s="481"/>
      <c r="BF52" s="481"/>
      <c r="BG52" s="481"/>
      <c r="BH52" s="481"/>
      <c r="BI52" s="481"/>
      <c r="BJ52" s="481"/>
      <c r="BK52" s="481"/>
      <c r="BL52" s="481"/>
      <c r="BM52" s="481"/>
      <c r="BN52" s="481"/>
      <c r="BO52" s="481"/>
      <c r="BP52" s="481"/>
      <c r="BQ52" s="481"/>
      <c r="BR52" s="481"/>
      <c r="BS52" s="481"/>
      <c r="BT52" s="481"/>
      <c r="BU52" s="481"/>
      <c r="BV52" s="481"/>
      <c r="BW52" s="481"/>
      <c r="BX52" s="481"/>
      <c r="BY52" s="481"/>
      <c r="BZ52" s="481"/>
      <c r="CA52" s="481"/>
      <c r="CB52" s="481"/>
      <c r="CC52" s="481"/>
      <c r="CD52" s="481"/>
      <c r="CE52" s="481"/>
      <c r="CF52" s="481"/>
      <c r="CG52" s="481"/>
      <c r="CH52" s="481"/>
      <c r="CI52" s="481"/>
      <c r="CJ52" s="481"/>
      <c r="CK52" s="481"/>
      <c r="CL52" s="481"/>
      <c r="CM52" s="481"/>
      <c r="CN52" s="481"/>
      <c r="CO52" s="481"/>
      <c r="CP52" s="481"/>
      <c r="CQ52" s="481"/>
      <c r="CR52" s="481"/>
      <c r="CS52" s="481"/>
      <c r="CT52" s="481"/>
      <c r="CU52" s="481"/>
      <c r="CV52" s="481"/>
      <c r="CW52" s="481"/>
      <c r="CX52" s="481"/>
      <c r="CY52" s="481"/>
      <c r="CZ52" s="481"/>
      <c r="DA52" s="481"/>
      <c r="DB52" s="481"/>
      <c r="DC52" s="481"/>
      <c r="DD52" s="481"/>
      <c r="DE52" s="481"/>
      <c r="DF52" s="481"/>
      <c r="DG52" s="481"/>
      <c r="DH52" s="481"/>
      <c r="DI52" s="481"/>
      <c r="DJ52" s="481"/>
      <c r="DK52" s="481"/>
      <c r="DL52" s="481"/>
      <c r="DM52" s="481"/>
      <c r="DN52" s="481"/>
      <c r="DO52" s="481"/>
      <c r="DP52" s="481"/>
      <c r="DQ52" s="481"/>
      <c r="DR52" s="481"/>
      <c r="DS52" s="481"/>
      <c r="DT52" s="481"/>
      <c r="DU52" s="481"/>
      <c r="DV52" s="481"/>
      <c r="DW52" s="481"/>
      <c r="DX52" s="481"/>
      <c r="DY52" s="481"/>
      <c r="DZ52" s="481"/>
      <c r="EA52" s="481"/>
      <c r="EB52" s="481"/>
      <c r="EC52" s="481"/>
      <c r="ED52" s="481"/>
      <c r="EE52" s="481"/>
      <c r="EF52" s="481"/>
      <c r="EG52" s="481"/>
      <c r="EH52" s="481"/>
      <c r="EI52" s="939"/>
      <c r="EJ52" s="939"/>
      <c r="EK52" s="939"/>
      <c r="EL52" s="939"/>
      <c r="EM52" s="939"/>
      <c r="EN52" s="939"/>
      <c r="EO52" s="939"/>
      <c r="EP52" s="939"/>
      <c r="EQ52" s="939"/>
      <c r="ER52" s="939"/>
      <c r="ES52" s="939"/>
      <c r="ET52" s="939"/>
      <c r="EU52" s="939"/>
      <c r="EV52" s="939"/>
      <c r="EW52" s="939"/>
      <c r="EX52" s="939"/>
      <c r="EY52" s="939"/>
      <c r="EZ52" s="939"/>
      <c r="FA52" s="939"/>
      <c r="FB52" s="939"/>
      <c r="FC52" s="939"/>
      <c r="FD52" s="939"/>
      <c r="FE52" s="939"/>
      <c r="FF52" s="939"/>
      <c r="FG52" s="939"/>
      <c r="FH52" s="939"/>
      <c r="FI52" s="939"/>
      <c r="FJ52" s="939"/>
      <c r="FK52" s="939"/>
      <c r="FL52" s="939"/>
      <c r="FM52" s="481"/>
      <c r="FN52" s="939"/>
      <c r="FO52" s="939"/>
      <c r="FP52" s="939"/>
      <c r="FQ52" s="939"/>
      <c r="FR52" s="939"/>
      <c r="FS52" s="939"/>
      <c r="FT52" s="939"/>
      <c r="FU52" s="939"/>
      <c r="FV52" s="939"/>
      <c r="FW52" s="939"/>
      <c r="FX52" s="939"/>
      <c r="FY52" s="939"/>
      <c r="FZ52" s="939"/>
      <c r="GA52" s="939"/>
      <c r="GB52" s="939"/>
      <c r="GC52" s="939"/>
      <c r="GD52" s="939"/>
      <c r="GE52" s="939"/>
      <c r="GF52" s="939"/>
      <c r="GG52" s="939"/>
      <c r="GH52" s="939"/>
      <c r="GI52" s="939"/>
      <c r="GJ52" s="939"/>
      <c r="GK52" s="939"/>
      <c r="GL52" s="939"/>
      <c r="GM52" s="939"/>
      <c r="GN52" s="939"/>
      <c r="GO52" s="939"/>
      <c r="GP52" s="939"/>
      <c r="GQ52" s="939"/>
      <c r="GR52" s="939"/>
      <c r="GS52" s="939"/>
      <c r="GT52" s="961"/>
      <c r="GU52" s="961"/>
      <c r="GV52" s="961"/>
      <c r="GW52" s="961"/>
      <c r="GX52" s="961"/>
      <c r="GY52" s="961"/>
      <c r="GZ52" s="961"/>
      <c r="HA52" s="961"/>
      <c r="HB52" s="961"/>
      <c r="HC52" s="961"/>
      <c r="HD52" s="961"/>
      <c r="HE52" s="961"/>
      <c r="HF52" s="961"/>
      <c r="HG52" s="961"/>
      <c r="HH52" s="961"/>
      <c r="HI52" s="961"/>
      <c r="HJ52" s="961"/>
      <c r="HK52" s="961"/>
      <c r="HL52" s="961"/>
      <c r="HM52" s="961"/>
      <c r="HN52" s="961"/>
      <c r="HO52" s="961"/>
      <c r="HP52" s="961"/>
      <c r="HQ52" s="961"/>
      <c r="HR52" s="961"/>
      <c r="HS52" s="961"/>
      <c r="HT52" s="961"/>
      <c r="HU52" s="961"/>
      <c r="HV52" s="961"/>
      <c r="HW52" s="961"/>
      <c r="HX52" s="1027"/>
      <c r="HY52" s="1028"/>
      <c r="HZ52" s="964"/>
      <c r="IA52" s="964"/>
      <c r="IB52" s="964"/>
      <c r="IC52" s="964"/>
      <c r="ID52" s="964"/>
      <c r="IE52" s="965"/>
    </row>
    <row r="53" ht="24.0" customHeight="1" outlineLevel="1">
      <c r="A53" s="946"/>
      <c r="B53" s="947"/>
      <c r="C53" s="947"/>
      <c r="D53" s="947"/>
      <c r="E53" s="947"/>
      <c r="F53" s="947"/>
      <c r="G53" s="947"/>
      <c r="H53" s="947"/>
      <c r="I53" s="947"/>
      <c r="J53" s="947"/>
      <c r="K53" s="947"/>
      <c r="L53" s="947"/>
      <c r="M53" s="947"/>
      <c r="N53" s="947"/>
      <c r="O53" s="947"/>
      <c r="P53" s="947"/>
      <c r="Q53" s="947"/>
      <c r="R53" s="947"/>
      <c r="S53" s="947"/>
      <c r="T53" s="947"/>
      <c r="U53" s="948"/>
      <c r="V53" s="947"/>
      <c r="W53" s="949" t="s">
        <v>3900</v>
      </c>
      <c r="X53" s="950">
        <v>0.0</v>
      </c>
      <c r="Y53" s="950"/>
      <c r="Z53" s="950"/>
      <c r="AA53" s="951"/>
      <c r="AB53" s="952"/>
      <c r="AC53" s="952"/>
      <c r="AD53" s="953"/>
      <c r="AE53" s="1023"/>
      <c r="AF53" s="1024"/>
      <c r="AG53" s="950"/>
      <c r="AH53" s="950"/>
      <c r="AI53" s="957"/>
      <c r="AJ53" s="957"/>
      <c r="AK53" s="958"/>
      <c r="AL53" s="935" t="s">
        <v>3901</v>
      </c>
      <c r="AM53" s="935" t="s">
        <v>3902</v>
      </c>
      <c r="AN53" s="978" t="s">
        <v>2782</v>
      </c>
      <c r="AO53" s="1246"/>
      <c r="AP53" s="1031"/>
      <c r="AQ53" s="985"/>
      <c r="AR53" s="481"/>
      <c r="AS53" s="481"/>
      <c r="AT53" s="481"/>
      <c r="AU53" s="481"/>
      <c r="AV53" s="481"/>
      <c r="AW53" s="481"/>
      <c r="AX53" s="481"/>
      <c r="AY53" s="481"/>
      <c r="AZ53" s="481"/>
      <c r="BA53" s="481"/>
      <c r="BB53" s="481"/>
      <c r="BC53" s="481"/>
      <c r="BD53" s="481"/>
      <c r="BE53" s="481"/>
      <c r="BF53" s="481"/>
      <c r="BG53" s="481"/>
      <c r="BH53" s="481"/>
      <c r="BI53" s="481"/>
      <c r="BJ53" s="481"/>
      <c r="BK53" s="481"/>
      <c r="BL53" s="481"/>
      <c r="BM53" s="481"/>
      <c r="BN53" s="481"/>
      <c r="BO53" s="481"/>
      <c r="BP53" s="481"/>
      <c r="BQ53" s="481"/>
      <c r="BR53" s="481"/>
      <c r="BS53" s="481"/>
      <c r="BT53" s="481"/>
      <c r="BU53" s="481"/>
      <c r="BV53" s="481"/>
      <c r="BW53" s="481"/>
      <c r="BX53" s="481"/>
      <c r="BY53" s="481"/>
      <c r="BZ53" s="481"/>
      <c r="CA53" s="481"/>
      <c r="CB53" s="481"/>
      <c r="CC53" s="481"/>
      <c r="CD53" s="481"/>
      <c r="CE53" s="481"/>
      <c r="CF53" s="481"/>
      <c r="CG53" s="481"/>
      <c r="CH53" s="481"/>
      <c r="CI53" s="481"/>
      <c r="CJ53" s="481"/>
      <c r="CK53" s="481"/>
      <c r="CL53" s="481"/>
      <c r="CM53" s="481"/>
      <c r="CN53" s="481"/>
      <c r="CO53" s="481"/>
      <c r="CP53" s="481"/>
      <c r="CQ53" s="481"/>
      <c r="CR53" s="481"/>
      <c r="CS53" s="481"/>
      <c r="CT53" s="481"/>
      <c r="CU53" s="481"/>
      <c r="CV53" s="481"/>
      <c r="CW53" s="481"/>
      <c r="CX53" s="481"/>
      <c r="CY53" s="481"/>
      <c r="CZ53" s="481"/>
      <c r="DA53" s="481"/>
      <c r="DB53" s="481"/>
      <c r="DC53" s="481"/>
      <c r="DD53" s="481"/>
      <c r="DE53" s="481"/>
      <c r="DF53" s="481"/>
      <c r="DG53" s="481"/>
      <c r="DH53" s="481"/>
      <c r="DI53" s="481"/>
      <c r="DJ53" s="481"/>
      <c r="DK53" s="481"/>
      <c r="DL53" s="481"/>
      <c r="DM53" s="481"/>
      <c r="DN53" s="481"/>
      <c r="DO53" s="481"/>
      <c r="DP53" s="481"/>
      <c r="DQ53" s="481"/>
      <c r="DR53" s="481"/>
      <c r="DS53" s="481"/>
      <c r="DT53" s="481"/>
      <c r="DU53" s="481"/>
      <c r="DV53" s="481"/>
      <c r="DW53" s="481"/>
      <c r="DX53" s="481"/>
      <c r="DY53" s="481"/>
      <c r="DZ53" s="481"/>
      <c r="EA53" s="481"/>
      <c r="EB53" s="481"/>
      <c r="EC53" s="481"/>
      <c r="ED53" s="481"/>
      <c r="EE53" s="481"/>
      <c r="EF53" s="481"/>
      <c r="EG53" s="481"/>
      <c r="EH53" s="481"/>
      <c r="EI53" s="939"/>
      <c r="EJ53" s="939"/>
      <c r="EK53" s="939"/>
      <c r="EL53" s="939"/>
      <c r="EM53" s="939"/>
      <c r="EN53" s="939"/>
      <c r="EO53" s="939"/>
      <c r="EP53" s="939"/>
      <c r="EQ53" s="939"/>
      <c r="ER53" s="939"/>
      <c r="ES53" s="939"/>
      <c r="ET53" s="939"/>
      <c r="EU53" s="939"/>
      <c r="EV53" s="939"/>
      <c r="EW53" s="939"/>
      <c r="EX53" s="939"/>
      <c r="EY53" s="939"/>
      <c r="EZ53" s="939"/>
      <c r="FA53" s="939"/>
      <c r="FB53" s="939"/>
      <c r="FC53" s="939"/>
      <c r="FD53" s="939"/>
      <c r="FE53" s="939"/>
      <c r="FF53" s="939"/>
      <c r="FG53" s="939"/>
      <c r="FH53" s="939"/>
      <c r="FI53" s="939"/>
      <c r="FJ53" s="939"/>
      <c r="FK53" s="939"/>
      <c r="FL53" s="939"/>
      <c r="FM53" s="481"/>
      <c r="FN53" s="939"/>
      <c r="FO53" s="939"/>
      <c r="FP53" s="939"/>
      <c r="FQ53" s="939"/>
      <c r="FR53" s="939"/>
      <c r="FS53" s="939"/>
      <c r="FT53" s="939"/>
      <c r="FU53" s="939"/>
      <c r="FV53" s="939"/>
      <c r="FW53" s="939"/>
      <c r="FX53" s="939"/>
      <c r="FY53" s="939"/>
      <c r="FZ53" s="939"/>
      <c r="GA53" s="939"/>
      <c r="GB53" s="939"/>
      <c r="GC53" s="939"/>
      <c r="GD53" s="939"/>
      <c r="GE53" s="939"/>
      <c r="GF53" s="939"/>
      <c r="GG53" s="939"/>
      <c r="GH53" s="939"/>
      <c r="GI53" s="939"/>
      <c r="GJ53" s="939"/>
      <c r="GK53" s="939"/>
      <c r="GL53" s="939"/>
      <c r="GM53" s="939"/>
      <c r="GN53" s="940"/>
      <c r="GO53" s="940"/>
      <c r="GP53" s="940"/>
      <c r="GQ53" s="939"/>
      <c r="GR53" s="939"/>
      <c r="GS53" s="939"/>
      <c r="GT53" s="961"/>
      <c r="GU53" s="961"/>
      <c r="GV53" s="961"/>
      <c r="GW53" s="961"/>
      <c r="GX53" s="961"/>
      <c r="GY53" s="961"/>
      <c r="GZ53" s="961"/>
      <c r="HA53" s="961"/>
      <c r="HB53" s="961"/>
      <c r="HC53" s="961"/>
      <c r="HD53" s="961"/>
      <c r="HE53" s="961"/>
      <c r="HF53" s="961"/>
      <c r="HG53" s="961"/>
      <c r="HH53" s="961"/>
      <c r="HI53" s="961"/>
      <c r="HJ53" s="961"/>
      <c r="HK53" s="961"/>
      <c r="HL53" s="961"/>
      <c r="HM53" s="961"/>
      <c r="HN53" s="961"/>
      <c r="HO53" s="961"/>
      <c r="HP53" s="961"/>
      <c r="HQ53" s="961"/>
      <c r="HR53" s="961"/>
      <c r="HS53" s="961"/>
      <c r="HT53" s="961"/>
      <c r="HU53" s="961"/>
      <c r="HV53" s="961"/>
      <c r="HW53" s="961"/>
      <c r="HX53" s="1027"/>
      <c r="HY53" s="1028"/>
      <c r="HZ53" s="964"/>
      <c r="IA53" s="964"/>
      <c r="IB53" s="964"/>
      <c r="IC53" s="964"/>
      <c r="ID53" s="964"/>
      <c r="IE53" s="965"/>
    </row>
    <row r="54" ht="24.0" customHeight="1" outlineLevel="1">
      <c r="A54" s="946"/>
      <c r="B54" s="947"/>
      <c r="C54" s="947"/>
      <c r="D54" s="947"/>
      <c r="E54" s="947"/>
      <c r="F54" s="947"/>
      <c r="G54" s="947"/>
      <c r="H54" s="947"/>
      <c r="I54" s="947"/>
      <c r="J54" s="947"/>
      <c r="K54" s="947"/>
      <c r="L54" s="947"/>
      <c r="M54" s="947"/>
      <c r="N54" s="947"/>
      <c r="O54" s="947"/>
      <c r="P54" s="947"/>
      <c r="Q54" s="947"/>
      <c r="R54" s="947"/>
      <c r="S54" s="947"/>
      <c r="T54" s="947"/>
      <c r="U54" s="948"/>
      <c r="V54" s="947"/>
      <c r="W54" s="955" t="s">
        <v>3903</v>
      </c>
      <c r="X54" s="956">
        <v>3.0E7</v>
      </c>
      <c r="Y54" s="950"/>
      <c r="Z54" s="950"/>
      <c r="AA54" s="951"/>
      <c r="AB54" s="952"/>
      <c r="AC54" s="952"/>
      <c r="AD54" s="953"/>
      <c r="AE54" s="1023"/>
      <c r="AF54" s="1024"/>
      <c r="AG54" s="950"/>
      <c r="AH54" s="950"/>
      <c r="AI54" s="957"/>
      <c r="AJ54" s="957"/>
      <c r="AK54" s="958"/>
      <c r="AL54" s="959" t="s">
        <v>3904</v>
      </c>
      <c r="AM54" s="959" t="s">
        <v>3905</v>
      </c>
      <c r="AN54" s="712"/>
      <c r="AO54" s="712"/>
      <c r="AP54" s="712"/>
      <c r="AQ54" s="712"/>
      <c r="AR54" s="481"/>
      <c r="AS54" s="481"/>
      <c r="AT54" s="481"/>
      <c r="AU54" s="481"/>
      <c r="AV54" s="481"/>
      <c r="AW54" s="481"/>
      <c r="AX54" s="481"/>
      <c r="AY54" s="481"/>
      <c r="AZ54" s="481"/>
      <c r="BA54" s="481"/>
      <c r="BB54" s="481"/>
      <c r="BC54" s="481"/>
      <c r="BD54" s="481"/>
      <c r="BE54" s="481"/>
      <c r="BF54" s="481"/>
      <c r="BG54" s="481"/>
      <c r="BH54" s="481"/>
      <c r="BI54" s="481"/>
      <c r="BJ54" s="481"/>
      <c r="BK54" s="481"/>
      <c r="BL54" s="481"/>
      <c r="BM54" s="481"/>
      <c r="BN54" s="481"/>
      <c r="BO54" s="481"/>
      <c r="BP54" s="481"/>
      <c r="BQ54" s="481"/>
      <c r="BR54" s="481"/>
      <c r="BS54" s="481"/>
      <c r="BT54" s="481"/>
      <c r="BU54" s="481"/>
      <c r="BV54" s="481"/>
      <c r="BW54" s="481"/>
      <c r="BX54" s="481"/>
      <c r="BY54" s="481"/>
      <c r="BZ54" s="481"/>
      <c r="CA54" s="481"/>
      <c r="CB54" s="481"/>
      <c r="CC54" s="481"/>
      <c r="CD54" s="481"/>
      <c r="CE54" s="481"/>
      <c r="CF54" s="481"/>
      <c r="CG54" s="481"/>
      <c r="CH54" s="481"/>
      <c r="CI54" s="481"/>
      <c r="CJ54" s="481"/>
      <c r="CK54" s="481"/>
      <c r="CL54" s="481"/>
      <c r="CM54" s="481"/>
      <c r="CN54" s="481"/>
      <c r="CO54" s="481"/>
      <c r="CP54" s="481"/>
      <c r="CQ54" s="481"/>
      <c r="CR54" s="481"/>
      <c r="CS54" s="481"/>
      <c r="CT54" s="481"/>
      <c r="CU54" s="481"/>
      <c r="CV54" s="481"/>
      <c r="CW54" s="481"/>
      <c r="CX54" s="481"/>
      <c r="CY54" s="481"/>
      <c r="CZ54" s="481"/>
      <c r="DA54" s="481"/>
      <c r="DB54" s="481"/>
      <c r="DC54" s="481"/>
      <c r="DD54" s="481"/>
      <c r="DE54" s="481"/>
      <c r="DF54" s="481"/>
      <c r="DG54" s="481"/>
      <c r="DH54" s="481"/>
      <c r="DI54" s="481"/>
      <c r="DJ54" s="481"/>
      <c r="DK54" s="481"/>
      <c r="DL54" s="481"/>
      <c r="DM54" s="481"/>
      <c r="DN54" s="481"/>
      <c r="DO54" s="481"/>
      <c r="DP54" s="481"/>
      <c r="DQ54" s="481"/>
      <c r="DR54" s="481"/>
      <c r="DS54" s="481"/>
      <c r="DT54" s="481"/>
      <c r="DU54" s="481"/>
      <c r="DV54" s="481"/>
      <c r="DW54" s="481"/>
      <c r="DX54" s="481"/>
      <c r="DY54" s="481"/>
      <c r="DZ54" s="481"/>
      <c r="EA54" s="481"/>
      <c r="EB54" s="481"/>
      <c r="EC54" s="481"/>
      <c r="ED54" s="481"/>
      <c r="EE54" s="481"/>
      <c r="EF54" s="481"/>
      <c r="EG54" s="481"/>
      <c r="EH54" s="481"/>
      <c r="EI54" s="939"/>
      <c r="EJ54" s="939"/>
      <c r="EK54" s="939"/>
      <c r="EL54" s="939"/>
      <c r="EM54" s="939"/>
      <c r="EN54" s="939"/>
      <c r="EO54" s="939"/>
      <c r="EP54" s="939"/>
      <c r="EQ54" s="939"/>
      <c r="ER54" s="939"/>
      <c r="ES54" s="939"/>
      <c r="ET54" s="939"/>
      <c r="EU54" s="939"/>
      <c r="EV54" s="939"/>
      <c r="EW54" s="939"/>
      <c r="EX54" s="939"/>
      <c r="EY54" s="939"/>
      <c r="EZ54" s="939"/>
      <c r="FA54" s="939"/>
      <c r="FB54" s="939"/>
      <c r="FC54" s="939"/>
      <c r="FD54" s="939"/>
      <c r="FE54" s="939"/>
      <c r="FF54" s="939"/>
      <c r="FG54" s="939"/>
      <c r="FH54" s="939"/>
      <c r="FI54" s="939"/>
      <c r="FJ54" s="939"/>
      <c r="FK54" s="939"/>
      <c r="FL54" s="939"/>
      <c r="FM54" s="481"/>
      <c r="FN54" s="939"/>
      <c r="FO54" s="939"/>
      <c r="FP54" s="939"/>
      <c r="FQ54" s="939"/>
      <c r="FR54" s="939"/>
      <c r="FS54" s="939"/>
      <c r="FT54" s="939"/>
      <c r="FU54" s="939"/>
      <c r="FV54" s="939"/>
      <c r="FW54" s="939"/>
      <c r="FX54" s="939"/>
      <c r="FY54" s="939"/>
      <c r="FZ54" s="939"/>
      <c r="GA54" s="939"/>
      <c r="GB54" s="939"/>
      <c r="GC54" s="939"/>
      <c r="GD54" s="939"/>
      <c r="GE54" s="939"/>
      <c r="GF54" s="939"/>
      <c r="GG54" s="939"/>
      <c r="GH54" s="939"/>
      <c r="GI54" s="939"/>
      <c r="GJ54" s="939"/>
      <c r="GK54" s="939"/>
      <c r="GL54" s="939"/>
      <c r="GM54" s="939"/>
      <c r="GN54" s="960"/>
      <c r="GO54" s="960"/>
      <c r="GP54" s="960"/>
      <c r="GQ54" s="939"/>
      <c r="GR54" s="939"/>
      <c r="GS54" s="939"/>
      <c r="GT54" s="961"/>
      <c r="GU54" s="961"/>
      <c r="GV54" s="961"/>
      <c r="GW54" s="961"/>
      <c r="GX54" s="961"/>
      <c r="GY54" s="961"/>
      <c r="GZ54" s="961"/>
      <c r="HA54" s="961"/>
      <c r="HB54" s="961"/>
      <c r="HC54" s="961"/>
      <c r="HD54" s="961"/>
      <c r="HE54" s="961"/>
      <c r="HF54" s="961"/>
      <c r="HG54" s="961"/>
      <c r="HH54" s="961"/>
      <c r="HI54" s="961"/>
      <c r="HJ54" s="961"/>
      <c r="HK54" s="961"/>
      <c r="HL54" s="961"/>
      <c r="HM54" s="961"/>
      <c r="HN54" s="961"/>
      <c r="HO54" s="961"/>
      <c r="HP54" s="961"/>
      <c r="HQ54" s="961"/>
      <c r="HR54" s="961"/>
      <c r="HS54" s="961"/>
      <c r="HT54" s="961"/>
      <c r="HU54" s="961"/>
      <c r="HV54" s="961"/>
      <c r="HW54" s="961"/>
      <c r="HX54" s="1027"/>
      <c r="HY54" s="1028"/>
      <c r="HZ54" s="964"/>
      <c r="IA54" s="964"/>
      <c r="IB54" s="964"/>
      <c r="IC54" s="964"/>
      <c r="ID54" s="964"/>
      <c r="IE54" s="965"/>
    </row>
    <row r="55" ht="24.0" customHeight="1" outlineLevel="1">
      <c r="A55" s="946"/>
      <c r="B55" s="947"/>
      <c r="C55" s="947"/>
      <c r="D55" s="947"/>
      <c r="E55" s="947"/>
      <c r="F55" s="947"/>
      <c r="G55" s="947"/>
      <c r="H55" s="947"/>
      <c r="I55" s="947"/>
      <c r="J55" s="947"/>
      <c r="K55" s="947"/>
      <c r="L55" s="947"/>
      <c r="M55" s="947"/>
      <c r="N55" s="947"/>
      <c r="O55" s="947"/>
      <c r="P55" s="947"/>
      <c r="Q55" s="947"/>
      <c r="R55" s="947"/>
      <c r="S55" s="947"/>
      <c r="T55" s="947"/>
      <c r="U55" s="948"/>
      <c r="V55" s="947"/>
      <c r="W55" s="955" t="s">
        <v>3906</v>
      </c>
      <c r="X55" s="956">
        <f>X54-AG51</f>
        <v>28400000</v>
      </c>
      <c r="Y55" s="956"/>
      <c r="Z55" s="956"/>
      <c r="AA55" s="951"/>
      <c r="AB55" s="952"/>
      <c r="AC55" s="952"/>
      <c r="AD55" s="953"/>
      <c r="AE55" s="1023"/>
      <c r="AF55" s="1029"/>
      <c r="AG55" s="976"/>
      <c r="AH55" s="976"/>
      <c r="AI55" s="957"/>
      <c r="AJ55" s="957"/>
      <c r="AK55" s="958"/>
      <c r="AL55" s="1030" t="s">
        <v>3907</v>
      </c>
      <c r="AM55" s="1030" t="s">
        <v>3908</v>
      </c>
      <c r="AN55" s="936"/>
      <c r="AO55" s="936"/>
      <c r="AP55" s="1031"/>
      <c r="AQ55" s="985"/>
      <c r="AR55" s="481"/>
      <c r="AS55" s="481"/>
      <c r="AT55" s="481"/>
      <c r="AU55" s="481"/>
      <c r="AV55" s="481"/>
      <c r="AW55" s="481"/>
      <c r="AX55" s="481"/>
      <c r="AY55" s="481"/>
      <c r="AZ55" s="481"/>
      <c r="BA55" s="481"/>
      <c r="BB55" s="481"/>
      <c r="BC55" s="481"/>
      <c r="BD55" s="481"/>
      <c r="BE55" s="481"/>
      <c r="BF55" s="481"/>
      <c r="BG55" s="481"/>
      <c r="BH55" s="481"/>
      <c r="BI55" s="481"/>
      <c r="BJ55" s="481"/>
      <c r="BK55" s="481"/>
      <c r="BL55" s="481"/>
      <c r="BM55" s="481"/>
      <c r="BN55" s="481"/>
      <c r="BO55" s="481"/>
      <c r="BP55" s="481"/>
      <c r="BQ55" s="481"/>
      <c r="BR55" s="481"/>
      <c r="BS55" s="481"/>
      <c r="BT55" s="481"/>
      <c r="BU55" s="481"/>
      <c r="BV55" s="481"/>
      <c r="BW55" s="481"/>
      <c r="BX55" s="481"/>
      <c r="BY55" s="481"/>
      <c r="BZ55" s="481"/>
      <c r="CA55" s="481"/>
      <c r="CB55" s="481"/>
      <c r="CC55" s="481"/>
      <c r="CD55" s="481"/>
      <c r="CE55" s="481"/>
      <c r="CF55" s="481"/>
      <c r="CG55" s="481"/>
      <c r="CH55" s="481"/>
      <c r="CI55" s="481"/>
      <c r="CJ55" s="481"/>
      <c r="CK55" s="481"/>
      <c r="CL55" s="481"/>
      <c r="CM55" s="481"/>
      <c r="CN55" s="481"/>
      <c r="CO55" s="481"/>
      <c r="CP55" s="481"/>
      <c r="CQ55" s="481"/>
      <c r="CR55" s="481"/>
      <c r="CS55" s="481"/>
      <c r="CT55" s="481"/>
      <c r="CU55" s="481"/>
      <c r="CV55" s="481"/>
      <c r="CW55" s="481"/>
      <c r="CX55" s="481"/>
      <c r="CY55" s="481"/>
      <c r="CZ55" s="481"/>
      <c r="DA55" s="481"/>
      <c r="DB55" s="481"/>
      <c r="DC55" s="481"/>
      <c r="DD55" s="481"/>
      <c r="DE55" s="481"/>
      <c r="DF55" s="481"/>
      <c r="DG55" s="481"/>
      <c r="DH55" s="481"/>
      <c r="DI55" s="481"/>
      <c r="DJ55" s="481"/>
      <c r="DK55" s="481"/>
      <c r="DL55" s="481"/>
      <c r="DM55" s="481"/>
      <c r="DN55" s="481"/>
      <c r="DO55" s="481"/>
      <c r="DP55" s="481"/>
      <c r="DQ55" s="481"/>
      <c r="DR55" s="481"/>
      <c r="DS55" s="481"/>
      <c r="DT55" s="481"/>
      <c r="DU55" s="481"/>
      <c r="DV55" s="481"/>
      <c r="DW55" s="481"/>
      <c r="DX55" s="481"/>
      <c r="DY55" s="481"/>
      <c r="DZ55" s="481"/>
      <c r="EA55" s="481"/>
      <c r="EB55" s="481"/>
      <c r="EC55" s="481"/>
      <c r="ED55" s="481"/>
      <c r="EE55" s="481"/>
      <c r="EF55" s="481"/>
      <c r="EG55" s="481"/>
      <c r="EH55" s="481"/>
      <c r="EI55" s="939"/>
      <c r="EJ55" s="939"/>
      <c r="EK55" s="939"/>
      <c r="EL55" s="939"/>
      <c r="EM55" s="939"/>
      <c r="EN55" s="939"/>
      <c r="EO55" s="939"/>
      <c r="EP55" s="939"/>
      <c r="EQ55" s="939"/>
      <c r="ER55" s="939"/>
      <c r="ES55" s="939"/>
      <c r="ET55" s="939"/>
      <c r="EU55" s="939"/>
      <c r="EV55" s="939"/>
      <c r="EW55" s="939"/>
      <c r="EX55" s="939"/>
      <c r="EY55" s="939"/>
      <c r="EZ55" s="939"/>
      <c r="FA55" s="939"/>
      <c r="FB55" s="939"/>
      <c r="FC55" s="939"/>
      <c r="FD55" s="939"/>
      <c r="FE55" s="939"/>
      <c r="FF55" s="939"/>
      <c r="FG55" s="939"/>
      <c r="FH55" s="939"/>
      <c r="FI55" s="939"/>
      <c r="FJ55" s="939"/>
      <c r="FK55" s="939"/>
      <c r="FL55" s="939"/>
      <c r="FM55" s="481"/>
      <c r="FN55" s="939"/>
      <c r="FO55" s="939"/>
      <c r="FP55" s="939"/>
      <c r="FQ55" s="939"/>
      <c r="FR55" s="939"/>
      <c r="FS55" s="939"/>
      <c r="FT55" s="939"/>
      <c r="FU55" s="939"/>
      <c r="FV55" s="939"/>
      <c r="FW55" s="939"/>
      <c r="FX55" s="939"/>
      <c r="FY55" s="939"/>
      <c r="FZ55" s="939"/>
      <c r="GA55" s="939"/>
      <c r="GB55" s="939"/>
      <c r="GC55" s="939"/>
      <c r="GD55" s="939"/>
      <c r="GE55" s="939"/>
      <c r="GF55" s="939"/>
      <c r="GG55" s="939"/>
      <c r="GH55" s="939"/>
      <c r="GI55" s="939"/>
      <c r="GJ55" s="939"/>
      <c r="GK55" s="939"/>
      <c r="GL55" s="939"/>
      <c r="GM55" s="939"/>
      <c r="GN55" s="939"/>
      <c r="GO55" s="939"/>
      <c r="GP55" s="939"/>
      <c r="GQ55" s="939"/>
      <c r="GR55" s="939"/>
      <c r="GS55" s="939"/>
      <c r="GT55" s="961"/>
      <c r="GU55" s="961"/>
      <c r="GV55" s="961"/>
      <c r="GW55" s="961"/>
      <c r="GX55" s="961"/>
      <c r="GY55" s="961"/>
      <c r="GZ55" s="961"/>
      <c r="HA55" s="961"/>
      <c r="HB55" s="961"/>
      <c r="HC55" s="961"/>
      <c r="HD55" s="961"/>
      <c r="HE55" s="961"/>
      <c r="HF55" s="961"/>
      <c r="HG55" s="961"/>
      <c r="HH55" s="961"/>
      <c r="HI55" s="961"/>
      <c r="HJ55" s="961"/>
      <c r="HK55" s="961"/>
      <c r="HL55" s="961"/>
      <c r="HM55" s="961"/>
      <c r="HN55" s="961"/>
      <c r="HO55" s="961"/>
      <c r="HP55" s="961"/>
      <c r="HQ55" s="961"/>
      <c r="HR55" s="961"/>
      <c r="HS55" s="961"/>
      <c r="HT55" s="961"/>
      <c r="HU55" s="961"/>
      <c r="HV55" s="961"/>
      <c r="HW55" s="961"/>
      <c r="HX55" s="1027"/>
      <c r="HY55" s="1028"/>
      <c r="HZ55" s="964"/>
      <c r="IA55" s="964"/>
      <c r="IB55" s="964"/>
      <c r="IC55" s="964"/>
      <c r="ID55" s="964"/>
      <c r="IE55" s="965"/>
    </row>
    <row r="56" ht="24.0" customHeight="1" outlineLevel="1">
      <c r="A56" s="946"/>
      <c r="B56" s="947"/>
      <c r="C56" s="947"/>
      <c r="D56" s="947"/>
      <c r="E56" s="947"/>
      <c r="F56" s="947"/>
      <c r="G56" s="947"/>
      <c r="H56" s="947"/>
      <c r="I56" s="947"/>
      <c r="J56" s="947"/>
      <c r="K56" s="947"/>
      <c r="L56" s="947"/>
      <c r="M56" s="947"/>
      <c r="N56" s="947"/>
      <c r="O56" s="947"/>
      <c r="P56" s="947"/>
      <c r="Q56" s="947"/>
      <c r="R56" s="947"/>
      <c r="S56" s="947"/>
      <c r="T56" s="947"/>
      <c r="U56" s="948"/>
      <c r="V56" s="947"/>
      <c r="W56" s="949" t="s">
        <v>3909</v>
      </c>
      <c r="X56" s="981"/>
      <c r="Y56" s="956"/>
      <c r="Z56" s="956"/>
      <c r="AA56" s="951"/>
      <c r="AB56" s="952"/>
      <c r="AC56" s="952"/>
      <c r="AD56" s="953"/>
      <c r="AE56" s="1023"/>
      <c r="AF56" s="1029"/>
      <c r="AG56" s="976"/>
      <c r="AH56" s="976"/>
      <c r="AI56" s="957"/>
      <c r="AJ56" s="957"/>
      <c r="AK56" s="958"/>
      <c r="AL56" s="1032" t="s">
        <v>3910</v>
      </c>
      <c r="AM56" s="1032" t="s">
        <v>3911</v>
      </c>
      <c r="AN56" s="712"/>
      <c r="AO56" s="712"/>
      <c r="AP56" s="712"/>
      <c r="AQ56" s="712"/>
      <c r="AR56" s="481"/>
      <c r="AS56" s="481"/>
      <c r="AT56" s="481"/>
      <c r="AU56" s="481"/>
      <c r="AV56" s="481"/>
      <c r="AW56" s="481"/>
      <c r="AX56" s="481"/>
      <c r="AY56" s="481"/>
      <c r="AZ56" s="481"/>
      <c r="BA56" s="481"/>
      <c r="BB56" s="481"/>
      <c r="BC56" s="481"/>
      <c r="BD56" s="481"/>
      <c r="BE56" s="481"/>
      <c r="BF56" s="481"/>
      <c r="BG56" s="481"/>
      <c r="BH56" s="481"/>
      <c r="BI56" s="481"/>
      <c r="BJ56" s="481"/>
      <c r="BK56" s="481"/>
      <c r="BL56" s="481"/>
      <c r="BM56" s="481"/>
      <c r="BN56" s="481"/>
      <c r="BO56" s="481"/>
      <c r="BP56" s="481"/>
      <c r="BQ56" s="481"/>
      <c r="BR56" s="481"/>
      <c r="BS56" s="481"/>
      <c r="BT56" s="481"/>
      <c r="BU56" s="481"/>
      <c r="BV56" s="481"/>
      <c r="BW56" s="481"/>
      <c r="BX56" s="481"/>
      <c r="BY56" s="481"/>
      <c r="BZ56" s="481"/>
      <c r="CA56" s="481"/>
      <c r="CB56" s="481"/>
      <c r="CC56" s="481"/>
      <c r="CD56" s="481"/>
      <c r="CE56" s="481"/>
      <c r="CF56" s="481"/>
      <c r="CG56" s="481"/>
      <c r="CH56" s="481"/>
      <c r="CI56" s="481"/>
      <c r="CJ56" s="481"/>
      <c r="CK56" s="481"/>
      <c r="CL56" s="481"/>
      <c r="CM56" s="481"/>
      <c r="CN56" s="481"/>
      <c r="CO56" s="481"/>
      <c r="CP56" s="481"/>
      <c r="CQ56" s="481"/>
      <c r="CR56" s="481"/>
      <c r="CS56" s="481"/>
      <c r="CT56" s="481"/>
      <c r="CU56" s="481"/>
      <c r="CV56" s="481"/>
      <c r="CW56" s="481"/>
      <c r="CX56" s="481"/>
      <c r="CY56" s="481"/>
      <c r="CZ56" s="481"/>
      <c r="DA56" s="481"/>
      <c r="DB56" s="481"/>
      <c r="DC56" s="481"/>
      <c r="DD56" s="481"/>
      <c r="DE56" s="481"/>
      <c r="DF56" s="481"/>
      <c r="DG56" s="481"/>
      <c r="DH56" s="481"/>
      <c r="DI56" s="481"/>
      <c r="DJ56" s="481"/>
      <c r="DK56" s="481"/>
      <c r="DL56" s="481"/>
      <c r="DM56" s="481"/>
      <c r="DN56" s="481"/>
      <c r="DO56" s="481"/>
      <c r="DP56" s="481"/>
      <c r="DQ56" s="481"/>
      <c r="DR56" s="481"/>
      <c r="DS56" s="481"/>
      <c r="DT56" s="481"/>
      <c r="DU56" s="481"/>
      <c r="DV56" s="481"/>
      <c r="DW56" s="481"/>
      <c r="DX56" s="481"/>
      <c r="DY56" s="481"/>
      <c r="DZ56" s="481"/>
      <c r="EA56" s="481"/>
      <c r="EB56" s="481"/>
      <c r="EC56" s="481"/>
      <c r="ED56" s="481"/>
      <c r="EE56" s="481"/>
      <c r="EF56" s="481"/>
      <c r="EG56" s="481"/>
      <c r="EH56" s="481"/>
      <c r="EI56" s="939"/>
      <c r="EJ56" s="939"/>
      <c r="EK56" s="939"/>
      <c r="EL56" s="939"/>
      <c r="EM56" s="939"/>
      <c r="EN56" s="939"/>
      <c r="EO56" s="939"/>
      <c r="EP56" s="939"/>
      <c r="EQ56" s="939"/>
      <c r="ER56" s="939"/>
      <c r="ES56" s="939"/>
      <c r="ET56" s="939"/>
      <c r="EU56" s="939"/>
      <c r="EV56" s="939"/>
      <c r="EW56" s="939"/>
      <c r="EX56" s="939"/>
      <c r="EY56" s="939"/>
      <c r="EZ56" s="939"/>
      <c r="FA56" s="939"/>
      <c r="FB56" s="939"/>
      <c r="FC56" s="939"/>
      <c r="FD56" s="939"/>
      <c r="FE56" s="939"/>
      <c r="FF56" s="939"/>
      <c r="FG56" s="939"/>
      <c r="FH56" s="939"/>
      <c r="FI56" s="939"/>
      <c r="FJ56" s="939"/>
      <c r="FK56" s="939"/>
      <c r="FL56" s="939"/>
      <c r="FM56" s="481"/>
      <c r="FN56" s="939"/>
      <c r="FO56" s="939"/>
      <c r="FP56" s="939"/>
      <c r="FQ56" s="939"/>
      <c r="FR56" s="939"/>
      <c r="FS56" s="939"/>
      <c r="FT56" s="939"/>
      <c r="FU56" s="939"/>
      <c r="FV56" s="939"/>
      <c r="FW56" s="939"/>
      <c r="FX56" s="939"/>
      <c r="FY56" s="939"/>
      <c r="FZ56" s="939"/>
      <c r="GA56" s="939"/>
      <c r="GB56" s="939"/>
      <c r="GC56" s="939"/>
      <c r="GD56" s="939"/>
      <c r="GE56" s="939"/>
      <c r="GF56" s="939"/>
      <c r="GG56" s="939"/>
      <c r="GH56" s="939"/>
      <c r="GI56" s="939"/>
      <c r="GJ56" s="939"/>
      <c r="GK56" s="939"/>
      <c r="GL56" s="939"/>
      <c r="GM56" s="939"/>
      <c r="GN56" s="939"/>
      <c r="GO56" s="939"/>
      <c r="GP56" s="939"/>
      <c r="GQ56" s="939"/>
      <c r="GR56" s="939"/>
      <c r="GS56" s="939"/>
      <c r="GT56" s="961"/>
      <c r="GU56" s="961"/>
      <c r="GV56" s="961"/>
      <c r="GW56" s="961"/>
      <c r="GX56" s="961"/>
      <c r="GY56" s="961"/>
      <c r="GZ56" s="961"/>
      <c r="HA56" s="961"/>
      <c r="HB56" s="961"/>
      <c r="HC56" s="961"/>
      <c r="HD56" s="961"/>
      <c r="HE56" s="961"/>
      <c r="HF56" s="961"/>
      <c r="HG56" s="961"/>
      <c r="HH56" s="961"/>
      <c r="HI56" s="961"/>
      <c r="HJ56" s="961"/>
      <c r="HK56" s="961"/>
      <c r="HL56" s="961"/>
      <c r="HM56" s="961"/>
      <c r="HN56" s="961"/>
      <c r="HO56" s="961"/>
      <c r="HP56" s="961"/>
      <c r="HQ56" s="961"/>
      <c r="HR56" s="961"/>
      <c r="HS56" s="961"/>
      <c r="HT56" s="961"/>
      <c r="HU56" s="961"/>
      <c r="HV56" s="961"/>
      <c r="HW56" s="961"/>
      <c r="HX56" s="1027"/>
      <c r="HY56" s="1028"/>
      <c r="HZ56" s="964"/>
      <c r="IA56" s="964"/>
      <c r="IB56" s="964"/>
      <c r="IC56" s="964"/>
      <c r="ID56" s="964"/>
      <c r="IE56" s="965"/>
    </row>
    <row r="57" ht="24.0" customHeight="1" outlineLevel="1">
      <c r="A57" s="946"/>
      <c r="B57" s="947"/>
      <c r="C57" s="947"/>
      <c r="D57" s="947"/>
      <c r="E57" s="947"/>
      <c r="F57" s="947"/>
      <c r="G57" s="947"/>
      <c r="H57" s="947"/>
      <c r="I57" s="947"/>
      <c r="J57" s="947"/>
      <c r="K57" s="947"/>
      <c r="L57" s="947"/>
      <c r="M57" s="947"/>
      <c r="N57" s="947"/>
      <c r="O57" s="947"/>
      <c r="P57" s="947"/>
      <c r="Q57" s="947"/>
      <c r="R57" s="947"/>
      <c r="S57" s="947"/>
      <c r="T57" s="947"/>
      <c r="U57" s="948"/>
      <c r="V57" s="972"/>
      <c r="W57" s="955" t="s">
        <v>3912</v>
      </c>
      <c r="X57" s="956">
        <f>X54-AG51</f>
        <v>28400000</v>
      </c>
      <c r="Y57" s="956"/>
      <c r="Z57" s="956"/>
      <c r="AA57" s="951"/>
      <c r="AB57" s="952"/>
      <c r="AC57" s="952"/>
      <c r="AD57" s="953"/>
      <c r="AE57" s="1023"/>
      <c r="AF57" s="1029"/>
      <c r="AG57" s="976"/>
      <c r="AH57" s="976"/>
      <c r="AI57" s="957"/>
      <c r="AJ57" s="957"/>
      <c r="AK57" s="958"/>
      <c r="AL57" s="966" t="s">
        <v>3913</v>
      </c>
      <c r="AM57" s="966" t="s">
        <v>3914</v>
      </c>
      <c r="AN57" s="978" t="s">
        <v>2782</v>
      </c>
      <c r="AO57" s="1253" t="s">
        <v>3915</v>
      </c>
      <c r="AP57" s="1033" t="s">
        <v>3806</v>
      </c>
      <c r="AQ57" s="938" t="s">
        <v>3916</v>
      </c>
      <c r="AR57" s="481"/>
      <c r="AS57" s="481"/>
      <c r="AT57" s="481"/>
      <c r="AU57" s="481"/>
      <c r="AV57" s="481"/>
      <c r="AW57" s="481"/>
      <c r="AX57" s="481"/>
      <c r="AY57" s="481"/>
      <c r="AZ57" s="481"/>
      <c r="BA57" s="481"/>
      <c r="BB57" s="481"/>
      <c r="BC57" s="481"/>
      <c r="BD57" s="481"/>
      <c r="BE57" s="481"/>
      <c r="BF57" s="481"/>
      <c r="BG57" s="481"/>
      <c r="BH57" s="481"/>
      <c r="BI57" s="481"/>
      <c r="BJ57" s="481"/>
      <c r="BK57" s="481"/>
      <c r="BL57" s="481"/>
      <c r="BM57" s="481"/>
      <c r="BN57" s="481"/>
      <c r="BO57" s="481"/>
      <c r="BP57" s="481"/>
      <c r="BQ57" s="481"/>
      <c r="BR57" s="481"/>
      <c r="BS57" s="481"/>
      <c r="BT57" s="481"/>
      <c r="BU57" s="481"/>
      <c r="BV57" s="481"/>
      <c r="BW57" s="481"/>
      <c r="BX57" s="481"/>
      <c r="BY57" s="481"/>
      <c r="BZ57" s="481"/>
      <c r="CA57" s="481"/>
      <c r="CB57" s="481"/>
      <c r="CC57" s="481"/>
      <c r="CD57" s="481"/>
      <c r="CE57" s="481"/>
      <c r="CF57" s="481"/>
      <c r="CG57" s="481"/>
      <c r="CH57" s="481"/>
      <c r="CI57" s="481"/>
      <c r="CJ57" s="481"/>
      <c r="CK57" s="481"/>
      <c r="CL57" s="481"/>
      <c r="CM57" s="481"/>
      <c r="CN57" s="481"/>
      <c r="CO57" s="481"/>
      <c r="CP57" s="481"/>
      <c r="CQ57" s="481"/>
      <c r="CR57" s="481"/>
      <c r="CS57" s="481"/>
      <c r="CT57" s="481"/>
      <c r="CU57" s="481"/>
      <c r="CV57" s="481"/>
      <c r="CW57" s="481"/>
      <c r="CX57" s="481"/>
      <c r="CY57" s="481"/>
      <c r="CZ57" s="481"/>
      <c r="DA57" s="481"/>
      <c r="DB57" s="481"/>
      <c r="DC57" s="481"/>
      <c r="DD57" s="481"/>
      <c r="DE57" s="481"/>
      <c r="DF57" s="481"/>
      <c r="DG57" s="481"/>
      <c r="DH57" s="481"/>
      <c r="DI57" s="481"/>
      <c r="DJ57" s="481"/>
      <c r="DK57" s="481"/>
      <c r="DL57" s="481"/>
      <c r="DM57" s="481"/>
      <c r="DN57" s="481"/>
      <c r="DO57" s="481"/>
      <c r="DP57" s="481"/>
      <c r="DQ57" s="481"/>
      <c r="DR57" s="481"/>
      <c r="DS57" s="481"/>
      <c r="DT57" s="481"/>
      <c r="DU57" s="481"/>
      <c r="DV57" s="481"/>
      <c r="DW57" s="481"/>
      <c r="DX57" s="481"/>
      <c r="DY57" s="481"/>
      <c r="DZ57" s="481"/>
      <c r="EA57" s="481"/>
      <c r="EB57" s="481"/>
      <c r="EC57" s="481"/>
      <c r="ED57" s="481"/>
      <c r="EE57" s="481"/>
      <c r="EF57" s="481"/>
      <c r="EG57" s="481"/>
      <c r="EH57" s="481"/>
      <c r="EI57" s="939"/>
      <c r="EJ57" s="939"/>
      <c r="EK57" s="939"/>
      <c r="EL57" s="939"/>
      <c r="EM57" s="939"/>
      <c r="EN57" s="939"/>
      <c r="EO57" s="939"/>
      <c r="EP57" s="939"/>
      <c r="EQ57" s="939"/>
      <c r="ER57" s="939"/>
      <c r="ES57" s="939"/>
      <c r="ET57" s="939"/>
      <c r="EU57" s="939"/>
      <c r="EV57" s="939"/>
      <c r="EW57" s="939"/>
      <c r="EX57" s="939"/>
      <c r="EY57" s="939"/>
      <c r="EZ57" s="939"/>
      <c r="FA57" s="939"/>
      <c r="FB57" s="939"/>
      <c r="FC57" s="939"/>
      <c r="FD57" s="939"/>
      <c r="FE57" s="939"/>
      <c r="FF57" s="939"/>
      <c r="FG57" s="939"/>
      <c r="FH57" s="939"/>
      <c r="FI57" s="939"/>
      <c r="FJ57" s="939"/>
      <c r="FK57" s="939"/>
      <c r="FL57" s="939"/>
      <c r="FM57" s="481"/>
      <c r="FN57" s="939"/>
      <c r="FO57" s="939"/>
      <c r="FP57" s="939"/>
      <c r="FQ57" s="939"/>
      <c r="FR57" s="939"/>
      <c r="FS57" s="939"/>
      <c r="FT57" s="939"/>
      <c r="FU57" s="939"/>
      <c r="FV57" s="939"/>
      <c r="FW57" s="939"/>
      <c r="FX57" s="939"/>
      <c r="FY57" s="939"/>
      <c r="FZ57" s="939"/>
      <c r="GA57" s="939"/>
      <c r="GB57" s="939"/>
      <c r="GC57" s="939"/>
      <c r="GD57" s="939"/>
      <c r="GE57" s="939"/>
      <c r="GF57" s="939"/>
      <c r="GG57" s="939"/>
      <c r="GH57" s="939"/>
      <c r="GI57" s="939"/>
      <c r="GJ57" s="939"/>
      <c r="GK57" s="939"/>
      <c r="GL57" s="939"/>
      <c r="GM57" s="939"/>
      <c r="GN57" s="968"/>
      <c r="GO57" s="968"/>
      <c r="GP57" s="939"/>
      <c r="GQ57" s="939"/>
      <c r="GR57" s="939"/>
      <c r="GS57" s="939"/>
      <c r="GT57" s="961"/>
      <c r="GU57" s="968"/>
      <c r="GV57" s="961"/>
      <c r="GW57" s="961"/>
      <c r="GX57" s="961"/>
      <c r="GY57" s="961"/>
      <c r="GZ57" s="961"/>
      <c r="HA57" s="961"/>
      <c r="HB57" s="961"/>
      <c r="HC57" s="961"/>
      <c r="HD57" s="961"/>
      <c r="HE57" s="961"/>
      <c r="HF57" s="961"/>
      <c r="HG57" s="961"/>
      <c r="HH57" s="961"/>
      <c r="HI57" s="961"/>
      <c r="HJ57" s="961"/>
      <c r="HK57" s="961"/>
      <c r="HL57" s="961"/>
      <c r="HM57" s="961"/>
      <c r="HN57" s="961"/>
      <c r="HO57" s="961"/>
      <c r="HP57" s="961"/>
      <c r="HQ57" s="961"/>
      <c r="HR57" s="961"/>
      <c r="HS57" s="961"/>
      <c r="HT57" s="961"/>
      <c r="HU57" s="961"/>
      <c r="HV57" s="961"/>
      <c r="HW57" s="961"/>
      <c r="HX57" s="1027"/>
      <c r="HY57" s="1028"/>
      <c r="HZ57" s="964"/>
      <c r="IA57" s="964"/>
      <c r="IB57" s="964"/>
      <c r="IC57" s="964"/>
      <c r="ID57" s="964"/>
      <c r="IE57" s="965"/>
    </row>
    <row r="58" ht="24.0" customHeight="1" outlineLevel="1">
      <c r="A58" s="946"/>
      <c r="B58" s="947"/>
      <c r="C58" s="947"/>
      <c r="D58" s="947"/>
      <c r="E58" s="947"/>
      <c r="F58" s="947"/>
      <c r="G58" s="947"/>
      <c r="H58" s="947"/>
      <c r="I58" s="947"/>
      <c r="J58" s="947"/>
      <c r="K58" s="947"/>
      <c r="L58" s="947"/>
      <c r="M58" s="947"/>
      <c r="N58" s="947"/>
      <c r="O58" s="947"/>
      <c r="P58" s="947"/>
      <c r="Q58" s="947"/>
      <c r="R58" s="947"/>
      <c r="S58" s="947"/>
      <c r="T58" s="947"/>
      <c r="U58" s="948"/>
      <c r="V58" s="980" t="s">
        <v>3917</v>
      </c>
      <c r="W58" s="949" t="s">
        <v>3918</v>
      </c>
      <c r="X58" s="981"/>
      <c r="Y58" s="956"/>
      <c r="Z58" s="956"/>
      <c r="AA58" s="951"/>
      <c r="AB58" s="952"/>
      <c r="AC58" s="952"/>
      <c r="AD58" s="953"/>
      <c r="AE58" s="1023"/>
      <c r="AF58" s="1029"/>
      <c r="AG58" s="976"/>
      <c r="AH58" s="976"/>
      <c r="AI58" s="957"/>
      <c r="AJ58" s="957"/>
      <c r="AK58" s="958"/>
      <c r="AL58" s="974" t="s">
        <v>3919</v>
      </c>
      <c r="AM58" s="974" t="s">
        <v>3920</v>
      </c>
      <c r="AN58" s="712"/>
      <c r="AO58" s="712"/>
      <c r="AP58" s="712"/>
      <c r="AQ58" s="712"/>
      <c r="AR58" s="481"/>
      <c r="AS58" s="481"/>
      <c r="AT58" s="481"/>
      <c r="AU58" s="481"/>
      <c r="AV58" s="481"/>
      <c r="AW58" s="481"/>
      <c r="AX58" s="481"/>
      <c r="AY58" s="481"/>
      <c r="AZ58" s="481"/>
      <c r="BA58" s="481"/>
      <c r="BB58" s="481"/>
      <c r="BC58" s="481"/>
      <c r="BD58" s="481"/>
      <c r="BE58" s="481"/>
      <c r="BF58" s="481"/>
      <c r="BG58" s="481"/>
      <c r="BH58" s="481"/>
      <c r="BI58" s="481"/>
      <c r="BJ58" s="481"/>
      <c r="BK58" s="481"/>
      <c r="BL58" s="481"/>
      <c r="BM58" s="481"/>
      <c r="BN58" s="481"/>
      <c r="BO58" s="481"/>
      <c r="BP58" s="481"/>
      <c r="BQ58" s="481"/>
      <c r="BR58" s="481"/>
      <c r="BS58" s="481"/>
      <c r="BT58" s="481"/>
      <c r="BU58" s="481"/>
      <c r="BV58" s="481"/>
      <c r="BW58" s="481"/>
      <c r="BX58" s="481"/>
      <c r="BY58" s="481"/>
      <c r="BZ58" s="481"/>
      <c r="CA58" s="481"/>
      <c r="CB58" s="481"/>
      <c r="CC58" s="481"/>
      <c r="CD58" s="481"/>
      <c r="CE58" s="481"/>
      <c r="CF58" s="481"/>
      <c r="CG58" s="481"/>
      <c r="CH58" s="481"/>
      <c r="CI58" s="481"/>
      <c r="CJ58" s="481"/>
      <c r="CK58" s="481"/>
      <c r="CL58" s="481"/>
      <c r="CM58" s="481"/>
      <c r="CN58" s="481"/>
      <c r="CO58" s="481"/>
      <c r="CP58" s="481"/>
      <c r="CQ58" s="481"/>
      <c r="CR58" s="481"/>
      <c r="CS58" s="481"/>
      <c r="CT58" s="481"/>
      <c r="CU58" s="481"/>
      <c r="CV58" s="481"/>
      <c r="CW58" s="481"/>
      <c r="CX58" s="481"/>
      <c r="CY58" s="481"/>
      <c r="CZ58" s="481"/>
      <c r="DA58" s="481"/>
      <c r="DB58" s="481"/>
      <c r="DC58" s="481"/>
      <c r="DD58" s="481"/>
      <c r="DE58" s="481"/>
      <c r="DF58" s="481"/>
      <c r="DG58" s="481"/>
      <c r="DH58" s="481"/>
      <c r="DI58" s="481"/>
      <c r="DJ58" s="481"/>
      <c r="DK58" s="481"/>
      <c r="DL58" s="481"/>
      <c r="DM58" s="481"/>
      <c r="DN58" s="481"/>
      <c r="DO58" s="481"/>
      <c r="DP58" s="481"/>
      <c r="DQ58" s="481"/>
      <c r="DR58" s="481"/>
      <c r="DS58" s="481"/>
      <c r="DT58" s="481"/>
      <c r="DU58" s="481"/>
      <c r="DV58" s="481"/>
      <c r="DW58" s="481"/>
      <c r="DX58" s="481"/>
      <c r="DY58" s="481"/>
      <c r="DZ58" s="481"/>
      <c r="EA58" s="481"/>
      <c r="EB58" s="481"/>
      <c r="EC58" s="481"/>
      <c r="ED58" s="481"/>
      <c r="EE58" s="481"/>
      <c r="EF58" s="481"/>
      <c r="EG58" s="481"/>
      <c r="EH58" s="481"/>
      <c r="EI58" s="939"/>
      <c r="EJ58" s="939"/>
      <c r="EK58" s="939"/>
      <c r="EL58" s="939"/>
      <c r="EM58" s="939"/>
      <c r="EN58" s="939"/>
      <c r="EO58" s="939"/>
      <c r="EP58" s="939"/>
      <c r="EQ58" s="939"/>
      <c r="ER58" s="939"/>
      <c r="ES58" s="939"/>
      <c r="ET58" s="939"/>
      <c r="EU58" s="939"/>
      <c r="EV58" s="939"/>
      <c r="EW58" s="939"/>
      <c r="EX58" s="939"/>
      <c r="EY58" s="939"/>
      <c r="EZ58" s="939"/>
      <c r="FA58" s="939"/>
      <c r="FB58" s="939"/>
      <c r="FC58" s="939"/>
      <c r="FD58" s="939"/>
      <c r="FE58" s="939"/>
      <c r="FF58" s="939"/>
      <c r="FG58" s="939"/>
      <c r="FH58" s="939"/>
      <c r="FI58" s="939"/>
      <c r="FJ58" s="939"/>
      <c r="FK58" s="939"/>
      <c r="FL58" s="939"/>
      <c r="FM58" s="481"/>
      <c r="FN58" s="939"/>
      <c r="FO58" s="939"/>
      <c r="FP58" s="939"/>
      <c r="FQ58" s="939"/>
      <c r="FR58" s="939"/>
      <c r="FS58" s="939"/>
      <c r="FT58" s="939"/>
      <c r="FU58" s="939"/>
      <c r="FV58" s="939"/>
      <c r="FW58" s="939"/>
      <c r="FX58" s="939"/>
      <c r="FY58" s="939"/>
      <c r="FZ58" s="939"/>
      <c r="GA58" s="939"/>
      <c r="GB58" s="939"/>
      <c r="GC58" s="939"/>
      <c r="GD58" s="939"/>
      <c r="GE58" s="939"/>
      <c r="GF58" s="939"/>
      <c r="GG58" s="939"/>
      <c r="GH58" s="939"/>
      <c r="GI58" s="939"/>
      <c r="GJ58" s="939"/>
      <c r="GK58" s="939"/>
      <c r="GL58" s="939"/>
      <c r="GM58" s="939"/>
      <c r="GN58" s="975"/>
      <c r="GO58" s="975"/>
      <c r="GP58" s="939"/>
      <c r="GQ58" s="939"/>
      <c r="GR58" s="939"/>
      <c r="GS58" s="939"/>
      <c r="GT58" s="961"/>
      <c r="GU58" s="975"/>
      <c r="GV58" s="961"/>
      <c r="GW58" s="961"/>
      <c r="GX58" s="961"/>
      <c r="GY58" s="961"/>
      <c r="GZ58" s="961"/>
      <c r="HA58" s="961"/>
      <c r="HB58" s="961"/>
      <c r="HC58" s="961"/>
      <c r="HD58" s="961"/>
      <c r="HE58" s="961"/>
      <c r="HF58" s="961"/>
      <c r="HG58" s="961"/>
      <c r="HH58" s="961"/>
      <c r="HI58" s="961"/>
      <c r="HJ58" s="961"/>
      <c r="HK58" s="961"/>
      <c r="HL58" s="961"/>
      <c r="HM58" s="961"/>
      <c r="HN58" s="961"/>
      <c r="HO58" s="961"/>
      <c r="HP58" s="961"/>
      <c r="HQ58" s="961"/>
      <c r="HR58" s="961"/>
      <c r="HS58" s="961"/>
      <c r="HT58" s="961"/>
      <c r="HU58" s="961"/>
      <c r="HV58" s="961"/>
      <c r="HW58" s="961"/>
      <c r="HX58" s="1027"/>
      <c r="HY58" s="1028"/>
      <c r="HZ58" s="964"/>
      <c r="IA58" s="964"/>
      <c r="IB58" s="964"/>
      <c r="IC58" s="964"/>
      <c r="ID58" s="964"/>
      <c r="IE58" s="965"/>
    </row>
    <row r="59" ht="24.0" customHeight="1" outlineLevel="1">
      <c r="A59" s="946"/>
      <c r="B59" s="947"/>
      <c r="C59" s="947"/>
      <c r="D59" s="947"/>
      <c r="E59" s="947"/>
      <c r="F59" s="947"/>
      <c r="G59" s="947"/>
      <c r="H59" s="947"/>
      <c r="I59" s="947"/>
      <c r="J59" s="947"/>
      <c r="K59" s="947"/>
      <c r="L59" s="947"/>
      <c r="M59" s="947"/>
      <c r="N59" s="947"/>
      <c r="O59" s="947"/>
      <c r="P59" s="947"/>
      <c r="Q59" s="947"/>
      <c r="R59" s="947"/>
      <c r="S59" s="947"/>
      <c r="T59" s="947"/>
      <c r="U59" s="948"/>
      <c r="V59" s="972"/>
      <c r="W59" s="949" t="s">
        <v>3921</v>
      </c>
      <c r="X59" s="956"/>
      <c r="Y59" s="956"/>
      <c r="Z59" s="956"/>
      <c r="AA59" s="990"/>
      <c r="AB59" s="991"/>
      <c r="AC59" s="991"/>
      <c r="AD59" s="992"/>
      <c r="AE59" s="1053"/>
      <c r="AF59" s="1024"/>
      <c r="AG59" s="950"/>
      <c r="AH59" s="976"/>
      <c r="AI59" s="957"/>
      <c r="AJ59" s="957"/>
      <c r="AK59" s="958"/>
      <c r="AL59" s="977" t="s">
        <v>3922</v>
      </c>
      <c r="AM59" s="977" t="s">
        <v>3923</v>
      </c>
      <c r="AN59" s="936"/>
      <c r="AO59" s="936"/>
      <c r="AP59" s="1031"/>
      <c r="AQ59" s="985"/>
      <c r="AR59" s="481"/>
      <c r="AS59" s="481"/>
      <c r="AT59" s="481"/>
      <c r="AU59" s="481"/>
      <c r="AV59" s="481"/>
      <c r="AW59" s="481"/>
      <c r="AX59" s="481"/>
      <c r="AY59" s="481"/>
      <c r="AZ59" s="481"/>
      <c r="BA59" s="481"/>
      <c r="BB59" s="481"/>
      <c r="BC59" s="481"/>
      <c r="BD59" s="481"/>
      <c r="BE59" s="481"/>
      <c r="BF59" s="481"/>
      <c r="BG59" s="481"/>
      <c r="BH59" s="481"/>
      <c r="BI59" s="481"/>
      <c r="BJ59" s="481"/>
      <c r="BK59" s="481"/>
      <c r="BL59" s="481"/>
      <c r="BM59" s="481"/>
      <c r="BN59" s="481"/>
      <c r="BO59" s="481"/>
      <c r="BP59" s="481"/>
      <c r="BQ59" s="481"/>
      <c r="BR59" s="481"/>
      <c r="BS59" s="481"/>
      <c r="BT59" s="481"/>
      <c r="BU59" s="481"/>
      <c r="BV59" s="481"/>
      <c r="BW59" s="481"/>
      <c r="BX59" s="481"/>
      <c r="BY59" s="481"/>
      <c r="BZ59" s="481"/>
      <c r="CA59" s="481"/>
      <c r="CB59" s="481"/>
      <c r="CC59" s="481"/>
      <c r="CD59" s="481"/>
      <c r="CE59" s="481"/>
      <c r="CF59" s="481"/>
      <c r="CG59" s="481"/>
      <c r="CH59" s="481"/>
      <c r="CI59" s="481"/>
      <c r="CJ59" s="481"/>
      <c r="CK59" s="481"/>
      <c r="CL59" s="481"/>
      <c r="CM59" s="481"/>
      <c r="CN59" s="481"/>
      <c r="CO59" s="481"/>
      <c r="CP59" s="481"/>
      <c r="CQ59" s="481"/>
      <c r="CR59" s="481"/>
      <c r="CS59" s="481"/>
      <c r="CT59" s="481"/>
      <c r="CU59" s="481"/>
      <c r="CV59" s="481"/>
      <c r="CW59" s="481"/>
      <c r="CX59" s="481"/>
      <c r="CY59" s="481"/>
      <c r="CZ59" s="481"/>
      <c r="DA59" s="481"/>
      <c r="DB59" s="481"/>
      <c r="DC59" s="481"/>
      <c r="DD59" s="481"/>
      <c r="DE59" s="481"/>
      <c r="DF59" s="481"/>
      <c r="DG59" s="481"/>
      <c r="DH59" s="481"/>
      <c r="DI59" s="481"/>
      <c r="DJ59" s="481"/>
      <c r="DK59" s="481"/>
      <c r="DL59" s="481"/>
      <c r="DM59" s="481"/>
      <c r="DN59" s="481"/>
      <c r="DO59" s="481"/>
      <c r="DP59" s="481"/>
      <c r="DQ59" s="481"/>
      <c r="DR59" s="481"/>
      <c r="DS59" s="481"/>
      <c r="DT59" s="481"/>
      <c r="DU59" s="481"/>
      <c r="DV59" s="481"/>
      <c r="DW59" s="481"/>
      <c r="DX59" s="481"/>
      <c r="DY59" s="481"/>
      <c r="DZ59" s="481"/>
      <c r="EA59" s="481"/>
      <c r="EB59" s="481"/>
      <c r="EC59" s="481"/>
      <c r="ED59" s="481"/>
      <c r="EE59" s="481"/>
      <c r="EF59" s="481"/>
      <c r="EG59" s="481"/>
      <c r="EH59" s="481"/>
      <c r="EI59" s="939"/>
      <c r="EJ59" s="939"/>
      <c r="EK59" s="939"/>
      <c r="EL59" s="939"/>
      <c r="EM59" s="939"/>
      <c r="EN59" s="939"/>
      <c r="EO59" s="939"/>
      <c r="EP59" s="939"/>
      <c r="EQ59" s="939"/>
      <c r="ER59" s="939"/>
      <c r="ES59" s="939"/>
      <c r="ET59" s="939"/>
      <c r="EU59" s="939"/>
      <c r="EV59" s="939"/>
      <c r="EW59" s="939"/>
      <c r="EX59" s="939"/>
      <c r="EY59" s="939"/>
      <c r="EZ59" s="939"/>
      <c r="FA59" s="939"/>
      <c r="FB59" s="939"/>
      <c r="FC59" s="939"/>
      <c r="FD59" s="939"/>
      <c r="FE59" s="939"/>
      <c r="FF59" s="939"/>
      <c r="FG59" s="939"/>
      <c r="FH59" s="939"/>
      <c r="FI59" s="939"/>
      <c r="FJ59" s="939"/>
      <c r="FK59" s="939"/>
      <c r="FL59" s="939"/>
      <c r="FM59" s="481"/>
      <c r="FN59" s="939"/>
      <c r="FO59" s="939"/>
      <c r="FP59" s="939"/>
      <c r="FQ59" s="939"/>
      <c r="FR59" s="939"/>
      <c r="FS59" s="939"/>
      <c r="FT59" s="939"/>
      <c r="FU59" s="939"/>
      <c r="FV59" s="939"/>
      <c r="FW59" s="939"/>
      <c r="FX59" s="939"/>
      <c r="FY59" s="939"/>
      <c r="FZ59" s="939"/>
      <c r="GA59" s="939"/>
      <c r="GB59" s="939"/>
      <c r="GC59" s="939"/>
      <c r="GD59" s="939"/>
      <c r="GE59" s="939"/>
      <c r="GF59" s="939"/>
      <c r="GG59" s="939"/>
      <c r="GH59" s="939"/>
      <c r="GI59" s="939"/>
      <c r="GJ59" s="939"/>
      <c r="GK59" s="939"/>
      <c r="GL59" s="939"/>
      <c r="GM59" s="939"/>
      <c r="GN59" s="939"/>
      <c r="GO59" s="939"/>
      <c r="GP59" s="939"/>
      <c r="GQ59" s="939"/>
      <c r="GR59" s="939"/>
      <c r="GS59" s="939"/>
      <c r="GT59" s="961"/>
      <c r="GU59" s="961"/>
      <c r="GV59" s="961"/>
      <c r="GW59" s="961"/>
      <c r="GX59" s="961"/>
      <c r="GY59" s="961"/>
      <c r="GZ59" s="961"/>
      <c r="HA59" s="961"/>
      <c r="HB59" s="961"/>
      <c r="HC59" s="961"/>
      <c r="HD59" s="961"/>
      <c r="HE59" s="961"/>
      <c r="HF59" s="961"/>
      <c r="HG59" s="961"/>
      <c r="HH59" s="961"/>
      <c r="HI59" s="961"/>
      <c r="HJ59" s="961"/>
      <c r="HK59" s="961"/>
      <c r="HL59" s="961"/>
      <c r="HM59" s="961"/>
      <c r="HN59" s="961"/>
      <c r="HO59" s="961"/>
      <c r="HP59" s="961"/>
      <c r="HQ59" s="961"/>
      <c r="HR59" s="961"/>
      <c r="HS59" s="961"/>
      <c r="HT59" s="961"/>
      <c r="HU59" s="961"/>
      <c r="HV59" s="961"/>
      <c r="HW59" s="961"/>
      <c r="HX59" s="1027"/>
      <c r="HY59" s="1028"/>
      <c r="HZ59" s="964"/>
      <c r="IA59" s="964"/>
      <c r="IB59" s="964"/>
      <c r="IC59" s="964"/>
      <c r="ID59" s="964"/>
      <c r="IE59" s="965"/>
    </row>
    <row r="60" ht="24.0" customHeight="1" outlineLevel="1">
      <c r="A60" s="946"/>
      <c r="B60" s="947"/>
      <c r="C60" s="947"/>
      <c r="D60" s="947"/>
      <c r="E60" s="947"/>
      <c r="F60" s="947"/>
      <c r="G60" s="947"/>
      <c r="H60" s="947"/>
      <c r="I60" s="947"/>
      <c r="J60" s="947"/>
      <c r="K60" s="947"/>
      <c r="L60" s="947"/>
      <c r="M60" s="947"/>
      <c r="N60" s="947"/>
      <c r="O60" s="947"/>
      <c r="P60" s="947"/>
      <c r="Q60" s="947"/>
      <c r="R60" s="947"/>
      <c r="S60" s="947"/>
      <c r="T60" s="947"/>
      <c r="U60" s="948"/>
      <c r="V60" s="989"/>
      <c r="W60" s="949"/>
      <c r="X60" s="956"/>
      <c r="Y60" s="956"/>
      <c r="Z60" s="956"/>
      <c r="AA60" s="990"/>
      <c r="AB60" s="991"/>
      <c r="AC60" s="991"/>
      <c r="AD60" s="992"/>
      <c r="AE60" s="1053"/>
      <c r="AF60" s="1024"/>
      <c r="AG60" s="950"/>
      <c r="AH60" s="976"/>
      <c r="AI60" s="957"/>
      <c r="AJ60" s="957"/>
      <c r="AK60" s="958"/>
      <c r="AL60" s="982" t="s">
        <v>3924</v>
      </c>
      <c r="AM60" s="982" t="s">
        <v>3925</v>
      </c>
      <c r="AN60" s="712"/>
      <c r="AO60" s="712"/>
      <c r="AP60" s="712"/>
      <c r="AQ60" s="712"/>
      <c r="AR60" s="481"/>
      <c r="AS60" s="481"/>
      <c r="AT60" s="481"/>
      <c r="AU60" s="481"/>
      <c r="AV60" s="481"/>
      <c r="AW60" s="481"/>
      <c r="AX60" s="481"/>
      <c r="AY60" s="481"/>
      <c r="AZ60" s="481"/>
      <c r="BA60" s="481"/>
      <c r="BB60" s="481"/>
      <c r="BC60" s="481"/>
      <c r="BD60" s="481"/>
      <c r="BE60" s="481"/>
      <c r="BF60" s="481"/>
      <c r="BG60" s="481"/>
      <c r="BH60" s="481"/>
      <c r="BI60" s="481"/>
      <c r="BJ60" s="481"/>
      <c r="BK60" s="481"/>
      <c r="BL60" s="481"/>
      <c r="BM60" s="481"/>
      <c r="BN60" s="481"/>
      <c r="BO60" s="481"/>
      <c r="BP60" s="481"/>
      <c r="BQ60" s="481"/>
      <c r="BR60" s="481"/>
      <c r="BS60" s="481"/>
      <c r="BT60" s="481"/>
      <c r="BU60" s="481"/>
      <c r="BV60" s="481"/>
      <c r="BW60" s="481"/>
      <c r="BX60" s="481"/>
      <c r="BY60" s="481"/>
      <c r="BZ60" s="481"/>
      <c r="CA60" s="481"/>
      <c r="CB60" s="481"/>
      <c r="CC60" s="481"/>
      <c r="CD60" s="481"/>
      <c r="CE60" s="481"/>
      <c r="CF60" s="481"/>
      <c r="CG60" s="481"/>
      <c r="CH60" s="481"/>
      <c r="CI60" s="481"/>
      <c r="CJ60" s="481"/>
      <c r="CK60" s="481"/>
      <c r="CL60" s="481"/>
      <c r="CM60" s="481"/>
      <c r="CN60" s="481"/>
      <c r="CO60" s="481"/>
      <c r="CP60" s="481"/>
      <c r="CQ60" s="481"/>
      <c r="CR60" s="481"/>
      <c r="CS60" s="481"/>
      <c r="CT60" s="481"/>
      <c r="CU60" s="481"/>
      <c r="CV60" s="481"/>
      <c r="CW60" s="481"/>
      <c r="CX60" s="481"/>
      <c r="CY60" s="481"/>
      <c r="CZ60" s="481"/>
      <c r="DA60" s="481"/>
      <c r="DB60" s="481"/>
      <c r="DC60" s="481"/>
      <c r="DD60" s="481"/>
      <c r="DE60" s="481"/>
      <c r="DF60" s="481"/>
      <c r="DG60" s="481"/>
      <c r="DH60" s="481"/>
      <c r="DI60" s="481"/>
      <c r="DJ60" s="481"/>
      <c r="DK60" s="481"/>
      <c r="DL60" s="481"/>
      <c r="DM60" s="481"/>
      <c r="DN60" s="481"/>
      <c r="DO60" s="481"/>
      <c r="DP60" s="481"/>
      <c r="DQ60" s="481"/>
      <c r="DR60" s="481"/>
      <c r="DS60" s="481"/>
      <c r="DT60" s="481"/>
      <c r="DU60" s="481"/>
      <c r="DV60" s="481"/>
      <c r="DW60" s="481"/>
      <c r="DX60" s="481"/>
      <c r="DY60" s="481"/>
      <c r="DZ60" s="481"/>
      <c r="EA60" s="481"/>
      <c r="EB60" s="481"/>
      <c r="EC60" s="481"/>
      <c r="ED60" s="481"/>
      <c r="EE60" s="481"/>
      <c r="EF60" s="481"/>
      <c r="EG60" s="481"/>
      <c r="EH60" s="481"/>
      <c r="EI60" s="939"/>
      <c r="EJ60" s="939"/>
      <c r="EK60" s="939"/>
      <c r="EL60" s="939"/>
      <c r="EM60" s="939"/>
      <c r="EN60" s="939"/>
      <c r="EO60" s="939"/>
      <c r="EP60" s="939"/>
      <c r="EQ60" s="939"/>
      <c r="ER60" s="939"/>
      <c r="ES60" s="939"/>
      <c r="ET60" s="939"/>
      <c r="EU60" s="939"/>
      <c r="EV60" s="939"/>
      <c r="EW60" s="939"/>
      <c r="EX60" s="939"/>
      <c r="EY60" s="939"/>
      <c r="EZ60" s="939"/>
      <c r="FA60" s="939"/>
      <c r="FB60" s="939"/>
      <c r="FC60" s="939"/>
      <c r="FD60" s="939"/>
      <c r="FE60" s="939"/>
      <c r="FF60" s="939"/>
      <c r="FG60" s="939"/>
      <c r="FH60" s="939"/>
      <c r="FI60" s="939"/>
      <c r="FJ60" s="939"/>
      <c r="FK60" s="939"/>
      <c r="FL60" s="939"/>
      <c r="FM60" s="481"/>
      <c r="FN60" s="939"/>
      <c r="FO60" s="939"/>
      <c r="FP60" s="939"/>
      <c r="FQ60" s="939"/>
      <c r="FR60" s="939"/>
      <c r="FS60" s="939"/>
      <c r="FT60" s="939"/>
      <c r="FU60" s="939"/>
      <c r="FV60" s="939"/>
      <c r="FW60" s="939"/>
      <c r="FX60" s="939"/>
      <c r="FY60" s="939"/>
      <c r="FZ60" s="939"/>
      <c r="GA60" s="939"/>
      <c r="GB60" s="939"/>
      <c r="GC60" s="939"/>
      <c r="GD60" s="939"/>
      <c r="GE60" s="939"/>
      <c r="GF60" s="939"/>
      <c r="GG60" s="939"/>
      <c r="GH60" s="939"/>
      <c r="GI60" s="939"/>
      <c r="GJ60" s="939"/>
      <c r="GK60" s="939"/>
      <c r="GL60" s="939"/>
      <c r="GM60" s="939"/>
      <c r="GN60" s="939"/>
      <c r="GO60" s="939"/>
      <c r="GP60" s="939"/>
      <c r="GQ60" s="939"/>
      <c r="GR60" s="939"/>
      <c r="GS60" s="939"/>
      <c r="GT60" s="961"/>
      <c r="GU60" s="961"/>
      <c r="GV60" s="961"/>
      <c r="GW60" s="961"/>
      <c r="GX60" s="961"/>
      <c r="GY60" s="961"/>
      <c r="GZ60" s="961"/>
      <c r="HA60" s="961"/>
      <c r="HB60" s="961"/>
      <c r="HC60" s="961"/>
      <c r="HD60" s="961"/>
      <c r="HE60" s="961"/>
      <c r="HF60" s="961"/>
      <c r="HG60" s="961"/>
      <c r="HH60" s="961"/>
      <c r="HI60" s="961"/>
      <c r="HJ60" s="961"/>
      <c r="HK60" s="961"/>
      <c r="HL60" s="961"/>
      <c r="HM60" s="961"/>
      <c r="HN60" s="961"/>
      <c r="HO60" s="961"/>
      <c r="HP60" s="961"/>
      <c r="HQ60" s="961"/>
      <c r="HR60" s="961"/>
      <c r="HS60" s="961"/>
      <c r="HT60" s="961"/>
      <c r="HU60" s="961"/>
      <c r="HV60" s="961"/>
      <c r="HW60" s="961"/>
      <c r="HX60" s="1027"/>
      <c r="HY60" s="1028"/>
      <c r="HZ60" s="964"/>
      <c r="IA60" s="964"/>
      <c r="IB60" s="964"/>
      <c r="IC60" s="964"/>
      <c r="ID60" s="964"/>
      <c r="IE60" s="965"/>
    </row>
    <row r="61" ht="24.0" customHeight="1" outlineLevel="1">
      <c r="A61" s="946"/>
      <c r="B61" s="947"/>
      <c r="C61" s="947"/>
      <c r="D61" s="947"/>
      <c r="E61" s="947"/>
      <c r="F61" s="947"/>
      <c r="G61" s="947"/>
      <c r="H61" s="947"/>
      <c r="I61" s="947"/>
      <c r="J61" s="947"/>
      <c r="K61" s="947"/>
      <c r="L61" s="947"/>
      <c r="M61" s="947"/>
      <c r="N61" s="947"/>
      <c r="O61" s="947"/>
      <c r="P61" s="947"/>
      <c r="Q61" s="947"/>
      <c r="R61" s="947"/>
      <c r="S61" s="947"/>
      <c r="T61" s="947"/>
      <c r="U61" s="948"/>
      <c r="V61" s="989"/>
      <c r="W61" s="949"/>
      <c r="X61" s="956"/>
      <c r="Y61" s="956"/>
      <c r="Z61" s="956"/>
      <c r="AA61" s="990"/>
      <c r="AB61" s="1001"/>
      <c r="AC61" s="1001"/>
      <c r="AD61" s="1002"/>
      <c r="AE61" s="1023"/>
      <c r="AF61" s="1024"/>
      <c r="AG61" s="950"/>
      <c r="AH61" s="976"/>
      <c r="AI61" s="957"/>
      <c r="AJ61" s="957"/>
      <c r="AK61" s="958"/>
      <c r="AL61" s="984" t="s">
        <v>3926</v>
      </c>
      <c r="AM61" s="984" t="s">
        <v>3927</v>
      </c>
      <c r="AN61" s="978" t="s">
        <v>3928</v>
      </c>
      <c r="AO61" s="936"/>
      <c r="AP61" s="937" t="s">
        <v>3929</v>
      </c>
      <c r="AQ61" s="985" t="s">
        <v>3930</v>
      </c>
      <c r="AR61" s="481"/>
      <c r="AS61" s="481"/>
      <c r="AT61" s="481"/>
      <c r="AU61" s="481"/>
      <c r="AV61" s="481"/>
      <c r="AW61" s="481"/>
      <c r="AX61" s="481"/>
      <c r="AY61" s="481"/>
      <c r="AZ61" s="481"/>
      <c r="BA61" s="481"/>
      <c r="BB61" s="481"/>
      <c r="BC61" s="481"/>
      <c r="BD61" s="481"/>
      <c r="BE61" s="481"/>
      <c r="BF61" s="481"/>
      <c r="BG61" s="481"/>
      <c r="BH61" s="481"/>
      <c r="BI61" s="481"/>
      <c r="BJ61" s="481"/>
      <c r="BK61" s="481"/>
      <c r="BL61" s="481"/>
      <c r="BM61" s="481"/>
      <c r="BN61" s="481"/>
      <c r="BO61" s="481"/>
      <c r="BP61" s="481"/>
      <c r="BQ61" s="481"/>
      <c r="BR61" s="481"/>
      <c r="BS61" s="481"/>
      <c r="BT61" s="481"/>
      <c r="BU61" s="481"/>
      <c r="BV61" s="481"/>
      <c r="BW61" s="481"/>
      <c r="BX61" s="481"/>
      <c r="BY61" s="481"/>
      <c r="BZ61" s="481"/>
      <c r="CA61" s="481"/>
      <c r="CB61" s="481"/>
      <c r="CC61" s="481"/>
      <c r="CD61" s="481"/>
      <c r="CE61" s="481"/>
      <c r="CF61" s="481"/>
      <c r="CG61" s="481"/>
      <c r="CH61" s="481"/>
      <c r="CI61" s="481"/>
      <c r="CJ61" s="481"/>
      <c r="CK61" s="481"/>
      <c r="CL61" s="481"/>
      <c r="CM61" s="481"/>
      <c r="CN61" s="481"/>
      <c r="CO61" s="481"/>
      <c r="CP61" s="481"/>
      <c r="CQ61" s="481"/>
      <c r="CR61" s="481"/>
      <c r="CS61" s="481"/>
      <c r="CT61" s="481"/>
      <c r="CU61" s="481"/>
      <c r="CV61" s="481"/>
      <c r="CW61" s="481"/>
      <c r="CX61" s="481"/>
      <c r="CY61" s="481"/>
      <c r="CZ61" s="481"/>
      <c r="DA61" s="481"/>
      <c r="DB61" s="481"/>
      <c r="DC61" s="481"/>
      <c r="DD61" s="481"/>
      <c r="DE61" s="481"/>
      <c r="DF61" s="481"/>
      <c r="DG61" s="481"/>
      <c r="DH61" s="481"/>
      <c r="DI61" s="481"/>
      <c r="DJ61" s="481"/>
      <c r="DK61" s="481"/>
      <c r="DL61" s="481"/>
      <c r="DM61" s="481"/>
      <c r="DN61" s="481"/>
      <c r="DO61" s="481"/>
      <c r="DP61" s="481"/>
      <c r="DQ61" s="481"/>
      <c r="DR61" s="481"/>
      <c r="DS61" s="481"/>
      <c r="DT61" s="481"/>
      <c r="DU61" s="481"/>
      <c r="DV61" s="481"/>
      <c r="DW61" s="481"/>
      <c r="DX61" s="481"/>
      <c r="DY61" s="481"/>
      <c r="DZ61" s="481"/>
      <c r="EA61" s="481"/>
      <c r="EB61" s="481"/>
      <c r="EC61" s="481"/>
      <c r="ED61" s="481"/>
      <c r="EE61" s="481"/>
      <c r="EF61" s="481"/>
      <c r="EG61" s="481"/>
      <c r="EH61" s="481"/>
      <c r="EI61" s="939"/>
      <c r="EJ61" s="939"/>
      <c r="EK61" s="939"/>
      <c r="EL61" s="939"/>
      <c r="EM61" s="939"/>
      <c r="EN61" s="939"/>
      <c r="EO61" s="939"/>
      <c r="EP61" s="939"/>
      <c r="EQ61" s="939"/>
      <c r="ER61" s="939"/>
      <c r="ES61" s="939"/>
      <c r="ET61" s="939"/>
      <c r="EU61" s="939"/>
      <c r="EV61" s="939"/>
      <c r="EW61" s="939"/>
      <c r="EX61" s="939"/>
      <c r="EY61" s="939"/>
      <c r="EZ61" s="939"/>
      <c r="FA61" s="939"/>
      <c r="FB61" s="939"/>
      <c r="FC61" s="939"/>
      <c r="FD61" s="939"/>
      <c r="FE61" s="939"/>
      <c r="FF61" s="939"/>
      <c r="FG61" s="939"/>
      <c r="FH61" s="939"/>
      <c r="FI61" s="939"/>
      <c r="FJ61" s="939"/>
      <c r="FK61" s="939"/>
      <c r="FL61" s="939"/>
      <c r="FM61" s="481"/>
      <c r="FN61" s="939"/>
      <c r="FO61" s="939"/>
      <c r="FP61" s="939"/>
      <c r="FQ61" s="939"/>
      <c r="FR61" s="939"/>
      <c r="FS61" s="984"/>
      <c r="FT61" s="986"/>
      <c r="FU61" s="986"/>
      <c r="FV61" s="939"/>
      <c r="FW61" s="939"/>
      <c r="FX61" s="984"/>
      <c r="FY61" s="986"/>
      <c r="FZ61" s="986"/>
      <c r="GA61" s="986"/>
      <c r="GB61" s="986"/>
      <c r="GC61" s="939"/>
      <c r="GD61" s="939"/>
      <c r="GE61" s="986"/>
      <c r="GF61" s="986"/>
      <c r="GG61" s="986"/>
      <c r="GH61" s="986"/>
      <c r="GI61" s="986"/>
      <c r="GJ61" s="939"/>
      <c r="GK61" s="939"/>
      <c r="GL61" s="939"/>
      <c r="GM61" s="939"/>
      <c r="GN61" s="939"/>
      <c r="GO61" s="939"/>
      <c r="GP61" s="939"/>
      <c r="GQ61" s="939"/>
      <c r="GR61" s="939"/>
      <c r="GS61" s="939"/>
      <c r="GT61" s="961"/>
      <c r="GU61" s="961"/>
      <c r="GV61" s="961"/>
      <c r="GW61" s="961"/>
      <c r="GX61" s="961"/>
      <c r="GY61" s="961"/>
      <c r="GZ61" s="961"/>
      <c r="HA61" s="961"/>
      <c r="HB61" s="961"/>
      <c r="HC61" s="961"/>
      <c r="HD61" s="961"/>
      <c r="HE61" s="961"/>
      <c r="HF61" s="961"/>
      <c r="HG61" s="961"/>
      <c r="HH61" s="961"/>
      <c r="HI61" s="961"/>
      <c r="HJ61" s="961"/>
      <c r="HK61" s="961"/>
      <c r="HL61" s="961"/>
      <c r="HM61" s="961"/>
      <c r="HN61" s="961"/>
      <c r="HO61" s="961"/>
      <c r="HP61" s="961"/>
      <c r="HQ61" s="961"/>
      <c r="HR61" s="961"/>
      <c r="HS61" s="961"/>
      <c r="HT61" s="961"/>
      <c r="HU61" s="961"/>
      <c r="HV61" s="961"/>
      <c r="HW61" s="961"/>
      <c r="HX61" s="1027"/>
      <c r="HY61" s="1028"/>
      <c r="HZ61" s="964"/>
      <c r="IA61" s="964"/>
      <c r="IB61" s="964"/>
      <c r="IC61" s="964"/>
      <c r="ID61" s="964"/>
      <c r="IE61" s="965"/>
    </row>
    <row r="62" ht="24.0" customHeight="1" outlineLevel="1">
      <c r="A62" s="946"/>
      <c r="B62" s="947"/>
      <c r="C62" s="947"/>
      <c r="D62" s="947"/>
      <c r="E62" s="947"/>
      <c r="F62" s="947"/>
      <c r="G62" s="947"/>
      <c r="H62" s="947"/>
      <c r="I62" s="947"/>
      <c r="J62" s="947"/>
      <c r="K62" s="947"/>
      <c r="L62" s="947"/>
      <c r="M62" s="947"/>
      <c r="N62" s="947"/>
      <c r="O62" s="947"/>
      <c r="P62" s="947"/>
      <c r="Q62" s="947"/>
      <c r="R62" s="947"/>
      <c r="S62" s="947"/>
      <c r="T62" s="947"/>
      <c r="U62" s="948"/>
      <c r="V62" s="989"/>
      <c r="W62" s="949"/>
      <c r="X62" s="956"/>
      <c r="Y62" s="956"/>
      <c r="Z62" s="956"/>
      <c r="AA62" s="990"/>
      <c r="AB62" s="1001"/>
      <c r="AC62" s="1001"/>
      <c r="AD62" s="1002"/>
      <c r="AE62" s="1023"/>
      <c r="AF62" s="1024"/>
      <c r="AG62" s="950"/>
      <c r="AH62" s="976"/>
      <c r="AI62" s="957"/>
      <c r="AJ62" s="957"/>
      <c r="AK62" s="958"/>
      <c r="AL62" s="987" t="s">
        <v>3931</v>
      </c>
      <c r="AM62" s="987" t="s">
        <v>3932</v>
      </c>
      <c r="AN62" s="712"/>
      <c r="AO62" s="712"/>
      <c r="AP62" s="712"/>
      <c r="AQ62" s="712"/>
      <c r="AR62" s="481"/>
      <c r="AS62" s="481"/>
      <c r="AT62" s="481"/>
      <c r="AU62" s="481"/>
      <c r="AV62" s="481"/>
      <c r="AW62" s="481"/>
      <c r="AX62" s="481"/>
      <c r="AY62" s="481"/>
      <c r="AZ62" s="481"/>
      <c r="BA62" s="481"/>
      <c r="BB62" s="481"/>
      <c r="BC62" s="481"/>
      <c r="BD62" s="481"/>
      <c r="BE62" s="481"/>
      <c r="BF62" s="481"/>
      <c r="BG62" s="481"/>
      <c r="BH62" s="481"/>
      <c r="BI62" s="481"/>
      <c r="BJ62" s="481"/>
      <c r="BK62" s="481"/>
      <c r="BL62" s="481"/>
      <c r="BM62" s="481"/>
      <c r="BN62" s="481"/>
      <c r="BO62" s="481"/>
      <c r="BP62" s="481"/>
      <c r="BQ62" s="481"/>
      <c r="BR62" s="481"/>
      <c r="BS62" s="481"/>
      <c r="BT62" s="481"/>
      <c r="BU62" s="481"/>
      <c r="BV62" s="481"/>
      <c r="BW62" s="481"/>
      <c r="BX62" s="481"/>
      <c r="BY62" s="481"/>
      <c r="BZ62" s="481"/>
      <c r="CA62" s="481"/>
      <c r="CB62" s="481"/>
      <c r="CC62" s="481"/>
      <c r="CD62" s="481"/>
      <c r="CE62" s="481"/>
      <c r="CF62" s="481"/>
      <c r="CG62" s="481"/>
      <c r="CH62" s="481"/>
      <c r="CI62" s="481"/>
      <c r="CJ62" s="481"/>
      <c r="CK62" s="481"/>
      <c r="CL62" s="481"/>
      <c r="CM62" s="481"/>
      <c r="CN62" s="481"/>
      <c r="CO62" s="481"/>
      <c r="CP62" s="481"/>
      <c r="CQ62" s="481"/>
      <c r="CR62" s="481"/>
      <c r="CS62" s="481"/>
      <c r="CT62" s="481"/>
      <c r="CU62" s="481"/>
      <c r="CV62" s="481"/>
      <c r="CW62" s="481"/>
      <c r="CX62" s="481"/>
      <c r="CY62" s="481"/>
      <c r="CZ62" s="481"/>
      <c r="DA62" s="481"/>
      <c r="DB62" s="481"/>
      <c r="DC62" s="481"/>
      <c r="DD62" s="481"/>
      <c r="DE62" s="481"/>
      <c r="DF62" s="481"/>
      <c r="DG62" s="481"/>
      <c r="DH62" s="481"/>
      <c r="DI62" s="481"/>
      <c r="DJ62" s="481"/>
      <c r="DK62" s="481"/>
      <c r="DL62" s="481"/>
      <c r="DM62" s="481"/>
      <c r="DN62" s="481"/>
      <c r="DO62" s="481"/>
      <c r="DP62" s="481"/>
      <c r="DQ62" s="481"/>
      <c r="DR62" s="481"/>
      <c r="DS62" s="481"/>
      <c r="DT62" s="481"/>
      <c r="DU62" s="481"/>
      <c r="DV62" s="481"/>
      <c r="DW62" s="481"/>
      <c r="DX62" s="481"/>
      <c r="DY62" s="481"/>
      <c r="DZ62" s="481"/>
      <c r="EA62" s="481"/>
      <c r="EB62" s="481"/>
      <c r="EC62" s="481"/>
      <c r="ED62" s="481"/>
      <c r="EE62" s="481"/>
      <c r="EF62" s="481"/>
      <c r="EG62" s="481"/>
      <c r="EH62" s="481"/>
      <c r="EI62" s="939"/>
      <c r="EJ62" s="939"/>
      <c r="EK62" s="939"/>
      <c r="EL62" s="939"/>
      <c r="EM62" s="939"/>
      <c r="EN62" s="939"/>
      <c r="EO62" s="939"/>
      <c r="EP62" s="939"/>
      <c r="EQ62" s="939"/>
      <c r="ER62" s="939"/>
      <c r="ES62" s="939"/>
      <c r="ET62" s="939"/>
      <c r="EU62" s="939"/>
      <c r="EV62" s="939"/>
      <c r="EW62" s="939"/>
      <c r="EX62" s="939"/>
      <c r="EY62" s="939"/>
      <c r="EZ62" s="939"/>
      <c r="FA62" s="939"/>
      <c r="FB62" s="939"/>
      <c r="FC62" s="939"/>
      <c r="FD62" s="939"/>
      <c r="FE62" s="939"/>
      <c r="FF62" s="939"/>
      <c r="FG62" s="939"/>
      <c r="FH62" s="939"/>
      <c r="FI62" s="939"/>
      <c r="FJ62" s="939"/>
      <c r="FK62" s="939"/>
      <c r="FL62" s="939"/>
      <c r="FM62" s="481"/>
      <c r="FN62" s="939"/>
      <c r="FO62" s="939"/>
      <c r="FP62" s="939"/>
      <c r="FQ62" s="939"/>
      <c r="FR62" s="939"/>
      <c r="FS62" s="987"/>
      <c r="FT62" s="987"/>
      <c r="FU62" s="987"/>
      <c r="FV62" s="939"/>
      <c r="FW62" s="939"/>
      <c r="FX62" s="987"/>
      <c r="FY62" s="987"/>
      <c r="FZ62" s="987"/>
      <c r="GA62" s="987"/>
      <c r="GB62" s="987"/>
      <c r="GC62" s="939"/>
      <c r="GD62" s="939"/>
      <c r="GE62" s="987"/>
      <c r="GF62" s="987"/>
      <c r="GG62" s="987"/>
      <c r="GH62" s="987"/>
      <c r="GI62" s="987"/>
      <c r="GJ62" s="939"/>
      <c r="GK62" s="939"/>
      <c r="GL62" s="939"/>
      <c r="GM62" s="939"/>
      <c r="GN62" s="939"/>
      <c r="GO62" s="939"/>
      <c r="GP62" s="939"/>
      <c r="GQ62" s="939"/>
      <c r="GR62" s="939"/>
      <c r="GS62" s="939"/>
      <c r="GT62" s="961"/>
      <c r="GU62" s="961"/>
      <c r="GV62" s="961"/>
      <c r="GW62" s="961"/>
      <c r="GX62" s="961"/>
      <c r="GY62" s="961"/>
      <c r="GZ62" s="961"/>
      <c r="HA62" s="961"/>
      <c r="HB62" s="961"/>
      <c r="HC62" s="961"/>
      <c r="HD62" s="961"/>
      <c r="HE62" s="961"/>
      <c r="HF62" s="961"/>
      <c r="HG62" s="961"/>
      <c r="HH62" s="961"/>
      <c r="HI62" s="961"/>
      <c r="HJ62" s="961"/>
      <c r="HK62" s="961"/>
      <c r="HL62" s="961"/>
      <c r="HM62" s="961"/>
      <c r="HN62" s="961"/>
      <c r="HO62" s="961"/>
      <c r="HP62" s="961"/>
      <c r="HQ62" s="961"/>
      <c r="HR62" s="961"/>
      <c r="HS62" s="961"/>
      <c r="HT62" s="961"/>
      <c r="HU62" s="961"/>
      <c r="HV62" s="961"/>
      <c r="HW62" s="961"/>
      <c r="HX62" s="1027"/>
      <c r="HY62" s="1028"/>
      <c r="HZ62" s="964"/>
      <c r="IA62" s="964"/>
      <c r="IB62" s="964"/>
      <c r="IC62" s="964"/>
      <c r="ID62" s="964"/>
      <c r="IE62" s="965"/>
    </row>
    <row r="63" ht="24.0" customHeight="1" outlineLevel="1">
      <c r="A63" s="946"/>
      <c r="B63" s="947"/>
      <c r="C63" s="947"/>
      <c r="D63" s="947"/>
      <c r="E63" s="947"/>
      <c r="F63" s="947"/>
      <c r="G63" s="947"/>
      <c r="H63" s="947"/>
      <c r="I63" s="947"/>
      <c r="J63" s="947"/>
      <c r="K63" s="947"/>
      <c r="L63" s="947"/>
      <c r="M63" s="947"/>
      <c r="N63" s="947"/>
      <c r="O63" s="947"/>
      <c r="P63" s="947"/>
      <c r="Q63" s="947"/>
      <c r="R63" s="947"/>
      <c r="S63" s="947"/>
      <c r="T63" s="947"/>
      <c r="U63" s="948"/>
      <c r="V63" s="989"/>
      <c r="W63" s="949"/>
      <c r="X63" s="956"/>
      <c r="Y63" s="956"/>
      <c r="Z63" s="956"/>
      <c r="AA63" s="990"/>
      <c r="AB63" s="1001"/>
      <c r="AC63" s="1001"/>
      <c r="AD63" s="1002"/>
      <c r="AE63" s="1023"/>
      <c r="AF63" s="1024" t="s">
        <v>3933</v>
      </c>
      <c r="AG63" s="950">
        <v>300000.0</v>
      </c>
      <c r="AH63" s="976"/>
      <c r="AI63" s="957"/>
      <c r="AJ63" s="957"/>
      <c r="AK63" s="958"/>
      <c r="AL63" s="994" t="s">
        <v>3934</v>
      </c>
      <c r="AM63" s="994" t="s">
        <v>3935</v>
      </c>
      <c r="AN63" s="936" t="s">
        <v>3936</v>
      </c>
      <c r="AO63" s="978" t="s">
        <v>3937</v>
      </c>
      <c r="AP63" s="937" t="s">
        <v>2645</v>
      </c>
      <c r="AQ63" s="995" t="s">
        <v>2831</v>
      </c>
      <c r="AR63" s="481"/>
      <c r="AS63" s="481"/>
      <c r="AT63" s="481"/>
      <c r="AU63" s="481"/>
      <c r="AV63" s="481"/>
      <c r="AW63" s="481"/>
      <c r="AX63" s="481"/>
      <c r="AY63" s="481"/>
      <c r="AZ63" s="481"/>
      <c r="BA63" s="481"/>
      <c r="BB63" s="481"/>
      <c r="BC63" s="481"/>
      <c r="BD63" s="481"/>
      <c r="BE63" s="481"/>
      <c r="BF63" s="481"/>
      <c r="BG63" s="481"/>
      <c r="BH63" s="481"/>
      <c r="BI63" s="481"/>
      <c r="BJ63" s="481"/>
      <c r="BK63" s="481"/>
      <c r="BL63" s="481"/>
      <c r="BM63" s="481"/>
      <c r="BN63" s="481"/>
      <c r="BO63" s="481"/>
      <c r="BP63" s="481"/>
      <c r="BQ63" s="481"/>
      <c r="BR63" s="481"/>
      <c r="BS63" s="481"/>
      <c r="BT63" s="481"/>
      <c r="BU63" s="481"/>
      <c r="BV63" s="481"/>
      <c r="BW63" s="481"/>
      <c r="BX63" s="481"/>
      <c r="BY63" s="481"/>
      <c r="BZ63" s="481"/>
      <c r="CA63" s="481"/>
      <c r="CB63" s="481"/>
      <c r="CC63" s="481"/>
      <c r="CD63" s="481"/>
      <c r="CE63" s="481"/>
      <c r="CF63" s="481"/>
      <c r="CG63" s="481"/>
      <c r="CH63" s="481"/>
      <c r="CI63" s="481"/>
      <c r="CJ63" s="481"/>
      <c r="CK63" s="481"/>
      <c r="CL63" s="481"/>
      <c r="CM63" s="481"/>
      <c r="CN63" s="481"/>
      <c r="CO63" s="481"/>
      <c r="CP63" s="481"/>
      <c r="CQ63" s="481"/>
      <c r="CR63" s="481"/>
      <c r="CS63" s="481"/>
      <c r="CT63" s="481"/>
      <c r="CU63" s="481"/>
      <c r="CV63" s="481"/>
      <c r="CW63" s="481"/>
      <c r="CX63" s="481"/>
      <c r="CY63" s="481"/>
      <c r="CZ63" s="481"/>
      <c r="DA63" s="481"/>
      <c r="DB63" s="481"/>
      <c r="DC63" s="481"/>
      <c r="DD63" s="481"/>
      <c r="DE63" s="481"/>
      <c r="DF63" s="481"/>
      <c r="DG63" s="481"/>
      <c r="DH63" s="481"/>
      <c r="DI63" s="481"/>
      <c r="DJ63" s="481"/>
      <c r="DK63" s="481"/>
      <c r="DL63" s="481"/>
      <c r="DM63" s="481"/>
      <c r="DN63" s="481"/>
      <c r="DO63" s="481"/>
      <c r="DP63" s="481"/>
      <c r="DQ63" s="481"/>
      <c r="DR63" s="481"/>
      <c r="DS63" s="481"/>
      <c r="DT63" s="481"/>
      <c r="DU63" s="481"/>
      <c r="DV63" s="481"/>
      <c r="DW63" s="481"/>
      <c r="DX63" s="481"/>
      <c r="DY63" s="481"/>
      <c r="DZ63" s="481"/>
      <c r="EA63" s="481"/>
      <c r="EB63" s="481"/>
      <c r="EC63" s="481"/>
      <c r="ED63" s="481"/>
      <c r="EE63" s="481"/>
      <c r="EF63" s="481"/>
      <c r="EG63" s="481"/>
      <c r="EH63" s="481"/>
      <c r="EI63" s="939"/>
      <c r="EJ63" s="939"/>
      <c r="EK63" s="939"/>
      <c r="EL63" s="939"/>
      <c r="EM63" s="939"/>
      <c r="EN63" s="939"/>
      <c r="EO63" s="939"/>
      <c r="EP63" s="939"/>
      <c r="EQ63" s="939"/>
      <c r="ER63" s="939"/>
      <c r="ES63" s="939"/>
      <c r="ET63" s="939"/>
      <c r="EU63" s="939"/>
      <c r="EV63" s="939"/>
      <c r="EW63" s="939"/>
      <c r="EX63" s="939"/>
      <c r="EY63" s="939"/>
      <c r="EZ63" s="939"/>
      <c r="FA63" s="939"/>
      <c r="FB63" s="939"/>
      <c r="FC63" s="939"/>
      <c r="FD63" s="939"/>
      <c r="FE63" s="939"/>
      <c r="FF63" s="939"/>
      <c r="FG63" s="939"/>
      <c r="FH63" s="939"/>
      <c r="FI63" s="939"/>
      <c r="FJ63" s="939"/>
      <c r="FK63" s="939"/>
      <c r="FL63" s="939"/>
      <c r="FM63" s="481"/>
      <c r="FN63" s="939"/>
      <c r="FO63" s="939"/>
      <c r="FP63" s="939"/>
      <c r="FQ63" s="998"/>
      <c r="FR63" s="939"/>
      <c r="FS63" s="998"/>
      <c r="FT63" s="998"/>
      <c r="FU63" s="998"/>
      <c r="FV63" s="939"/>
      <c r="FW63" s="939"/>
      <c r="FX63" s="998"/>
      <c r="FY63" s="998"/>
      <c r="FZ63" s="998"/>
      <c r="GA63" s="998"/>
      <c r="GB63" s="998"/>
      <c r="GC63" s="939"/>
      <c r="GD63" s="939"/>
      <c r="GE63" s="939"/>
      <c r="GF63" s="939"/>
      <c r="GG63" s="939"/>
      <c r="GH63" s="939"/>
      <c r="GI63" s="939"/>
      <c r="GJ63" s="939"/>
      <c r="GK63" s="939"/>
      <c r="GL63" s="939"/>
      <c r="GM63" s="939"/>
      <c r="GN63" s="939"/>
      <c r="GO63" s="939"/>
      <c r="GP63" s="939"/>
      <c r="GQ63" s="939"/>
      <c r="GR63" s="939"/>
      <c r="GS63" s="939"/>
      <c r="GT63" s="961"/>
      <c r="GU63" s="961"/>
      <c r="GV63" s="961"/>
      <c r="GW63" s="961"/>
      <c r="GX63" s="961"/>
      <c r="GY63" s="961"/>
      <c r="GZ63" s="961"/>
      <c r="HA63" s="961"/>
      <c r="HB63" s="961"/>
      <c r="HC63" s="961"/>
      <c r="HD63" s="961"/>
      <c r="HE63" s="961"/>
      <c r="HF63" s="961"/>
      <c r="HG63" s="961"/>
      <c r="HH63" s="961"/>
      <c r="HI63" s="961"/>
      <c r="HJ63" s="961"/>
      <c r="HK63" s="961"/>
      <c r="HL63" s="961"/>
      <c r="HM63" s="961"/>
      <c r="HN63" s="961"/>
      <c r="HO63" s="961"/>
      <c r="HP63" s="961"/>
      <c r="HQ63" s="961"/>
      <c r="HR63" s="961"/>
      <c r="HS63" s="961"/>
      <c r="HT63" s="961"/>
      <c r="HU63" s="961"/>
      <c r="HV63" s="961"/>
      <c r="HW63" s="961"/>
      <c r="HX63" s="1027"/>
      <c r="HY63" s="1028"/>
      <c r="HZ63" s="964"/>
      <c r="IA63" s="964"/>
      <c r="IB63" s="964"/>
      <c r="IC63" s="964"/>
      <c r="ID63" s="964"/>
      <c r="IE63" s="965"/>
    </row>
    <row r="64" ht="24.0" customHeight="1" outlineLevel="1">
      <c r="A64" s="946"/>
      <c r="B64" s="947"/>
      <c r="C64" s="947"/>
      <c r="D64" s="947"/>
      <c r="E64" s="947"/>
      <c r="F64" s="947"/>
      <c r="G64" s="947"/>
      <c r="H64" s="947"/>
      <c r="I64" s="947"/>
      <c r="J64" s="947"/>
      <c r="K64" s="947"/>
      <c r="L64" s="947"/>
      <c r="M64" s="947"/>
      <c r="N64" s="947"/>
      <c r="O64" s="947"/>
      <c r="P64" s="947"/>
      <c r="Q64" s="947"/>
      <c r="R64" s="947"/>
      <c r="S64" s="947"/>
      <c r="T64" s="947"/>
      <c r="U64" s="948"/>
      <c r="V64" s="989"/>
      <c r="W64" s="949"/>
      <c r="X64" s="956"/>
      <c r="Y64" s="956"/>
      <c r="Z64" s="956"/>
      <c r="AA64" s="990"/>
      <c r="AB64" s="1001"/>
      <c r="AC64" s="1001"/>
      <c r="AD64" s="1002"/>
      <c r="AE64" s="1023"/>
      <c r="AF64" s="1024"/>
      <c r="AG64" s="950"/>
      <c r="AH64" s="976"/>
      <c r="AI64" s="957"/>
      <c r="AJ64" s="957"/>
      <c r="AK64" s="958"/>
      <c r="AL64" s="999" t="s">
        <v>3938</v>
      </c>
      <c r="AM64" s="999" t="s">
        <v>3939</v>
      </c>
      <c r="AN64" s="712"/>
      <c r="AO64" s="712"/>
      <c r="AP64" s="712"/>
      <c r="AQ64" s="712"/>
      <c r="AR64" s="481"/>
      <c r="AS64" s="481"/>
      <c r="AT64" s="481"/>
      <c r="AU64" s="481"/>
      <c r="AV64" s="481"/>
      <c r="AW64" s="481"/>
      <c r="AX64" s="481"/>
      <c r="AY64" s="481"/>
      <c r="AZ64" s="481"/>
      <c r="BA64" s="481"/>
      <c r="BB64" s="481"/>
      <c r="BC64" s="481"/>
      <c r="BD64" s="481"/>
      <c r="BE64" s="481"/>
      <c r="BF64" s="481"/>
      <c r="BG64" s="481"/>
      <c r="BH64" s="481"/>
      <c r="BI64" s="481"/>
      <c r="BJ64" s="481"/>
      <c r="BK64" s="481"/>
      <c r="BL64" s="481"/>
      <c r="BM64" s="481"/>
      <c r="BN64" s="481"/>
      <c r="BO64" s="481"/>
      <c r="BP64" s="481"/>
      <c r="BQ64" s="481"/>
      <c r="BR64" s="481"/>
      <c r="BS64" s="481"/>
      <c r="BT64" s="481"/>
      <c r="BU64" s="481"/>
      <c r="BV64" s="481"/>
      <c r="BW64" s="481"/>
      <c r="BX64" s="481"/>
      <c r="BY64" s="481"/>
      <c r="BZ64" s="481"/>
      <c r="CA64" s="481"/>
      <c r="CB64" s="481"/>
      <c r="CC64" s="481"/>
      <c r="CD64" s="481"/>
      <c r="CE64" s="481"/>
      <c r="CF64" s="481"/>
      <c r="CG64" s="481"/>
      <c r="CH64" s="481"/>
      <c r="CI64" s="481"/>
      <c r="CJ64" s="481"/>
      <c r="CK64" s="481"/>
      <c r="CL64" s="481"/>
      <c r="CM64" s="481"/>
      <c r="CN64" s="481"/>
      <c r="CO64" s="481"/>
      <c r="CP64" s="481"/>
      <c r="CQ64" s="481"/>
      <c r="CR64" s="481"/>
      <c r="CS64" s="481"/>
      <c r="CT64" s="481"/>
      <c r="CU64" s="481"/>
      <c r="CV64" s="481"/>
      <c r="CW64" s="481"/>
      <c r="CX64" s="481"/>
      <c r="CY64" s="481"/>
      <c r="CZ64" s="481"/>
      <c r="DA64" s="481"/>
      <c r="DB64" s="481"/>
      <c r="DC64" s="481"/>
      <c r="DD64" s="481"/>
      <c r="DE64" s="481"/>
      <c r="DF64" s="481"/>
      <c r="DG64" s="481"/>
      <c r="DH64" s="481"/>
      <c r="DI64" s="481"/>
      <c r="DJ64" s="481"/>
      <c r="DK64" s="481"/>
      <c r="DL64" s="481"/>
      <c r="DM64" s="481"/>
      <c r="DN64" s="481"/>
      <c r="DO64" s="481"/>
      <c r="DP64" s="481"/>
      <c r="DQ64" s="481"/>
      <c r="DR64" s="481"/>
      <c r="DS64" s="481"/>
      <c r="DT64" s="481"/>
      <c r="DU64" s="481"/>
      <c r="DV64" s="481"/>
      <c r="DW64" s="481"/>
      <c r="DX64" s="481"/>
      <c r="DY64" s="481"/>
      <c r="DZ64" s="481"/>
      <c r="EA64" s="481"/>
      <c r="EB64" s="481"/>
      <c r="EC64" s="481"/>
      <c r="ED64" s="481"/>
      <c r="EE64" s="481"/>
      <c r="EF64" s="481"/>
      <c r="EG64" s="481"/>
      <c r="EH64" s="481"/>
      <c r="EI64" s="939"/>
      <c r="EJ64" s="939"/>
      <c r="EK64" s="939"/>
      <c r="EL64" s="939"/>
      <c r="EM64" s="939"/>
      <c r="EN64" s="939"/>
      <c r="EO64" s="939"/>
      <c r="EP64" s="939"/>
      <c r="EQ64" s="939"/>
      <c r="ER64" s="939"/>
      <c r="ES64" s="939"/>
      <c r="ET64" s="939"/>
      <c r="EU64" s="939"/>
      <c r="EV64" s="939"/>
      <c r="EW64" s="939"/>
      <c r="EX64" s="939"/>
      <c r="EY64" s="939"/>
      <c r="EZ64" s="939"/>
      <c r="FA64" s="939"/>
      <c r="FB64" s="939"/>
      <c r="FC64" s="939"/>
      <c r="FD64" s="939"/>
      <c r="FE64" s="939"/>
      <c r="FF64" s="939"/>
      <c r="FG64" s="939"/>
      <c r="FH64" s="939"/>
      <c r="FI64" s="939"/>
      <c r="FJ64" s="939"/>
      <c r="FK64" s="939"/>
      <c r="FL64" s="939"/>
      <c r="FM64" s="481"/>
      <c r="FN64" s="939"/>
      <c r="FO64" s="939"/>
      <c r="FP64" s="939"/>
      <c r="FQ64" s="1254"/>
      <c r="FR64" s="939"/>
      <c r="FS64" s="1254"/>
      <c r="FT64" s="1254"/>
      <c r="FU64" s="1254"/>
      <c r="FV64" s="939"/>
      <c r="FW64" s="939"/>
      <c r="FX64" s="1254"/>
      <c r="FY64" s="1254"/>
      <c r="FZ64" s="1254"/>
      <c r="GA64" s="1254"/>
      <c r="GB64" s="1254"/>
      <c r="GC64" s="939"/>
      <c r="GD64" s="939"/>
      <c r="GE64" s="939"/>
      <c r="GF64" s="939"/>
      <c r="GG64" s="939"/>
      <c r="GH64" s="939"/>
      <c r="GI64" s="939"/>
      <c r="GJ64" s="939"/>
      <c r="GK64" s="939"/>
      <c r="GL64" s="939"/>
      <c r="GM64" s="939"/>
      <c r="GN64" s="939"/>
      <c r="GO64" s="939"/>
      <c r="GP64" s="939"/>
      <c r="GQ64" s="939"/>
      <c r="GR64" s="939"/>
      <c r="GS64" s="939"/>
      <c r="GT64" s="961"/>
      <c r="GU64" s="961"/>
      <c r="GV64" s="961"/>
      <c r="GW64" s="961"/>
      <c r="GX64" s="961"/>
      <c r="GY64" s="961"/>
      <c r="GZ64" s="961"/>
      <c r="HA64" s="961"/>
      <c r="HB64" s="961"/>
      <c r="HC64" s="961"/>
      <c r="HD64" s="961"/>
      <c r="HE64" s="961"/>
      <c r="HF64" s="961"/>
      <c r="HG64" s="961"/>
      <c r="HH64" s="961"/>
      <c r="HI64" s="961"/>
      <c r="HJ64" s="961"/>
      <c r="HK64" s="961"/>
      <c r="HL64" s="961"/>
      <c r="HM64" s="961"/>
      <c r="HN64" s="961"/>
      <c r="HO64" s="961"/>
      <c r="HP64" s="961"/>
      <c r="HQ64" s="961"/>
      <c r="HR64" s="961"/>
      <c r="HS64" s="961"/>
      <c r="HT64" s="961"/>
      <c r="HU64" s="961"/>
      <c r="HV64" s="961"/>
      <c r="HW64" s="961"/>
      <c r="HX64" s="1027"/>
      <c r="HY64" s="1028"/>
      <c r="HZ64" s="964"/>
      <c r="IA64" s="964"/>
      <c r="IB64" s="964"/>
      <c r="IC64" s="964"/>
      <c r="ID64" s="964"/>
      <c r="IE64" s="965"/>
    </row>
    <row r="65" ht="24.0" customHeight="1" outlineLevel="1">
      <c r="A65" s="946"/>
      <c r="B65" s="947"/>
      <c r="C65" s="947"/>
      <c r="D65" s="947"/>
      <c r="E65" s="947"/>
      <c r="F65" s="947"/>
      <c r="G65" s="947"/>
      <c r="H65" s="947"/>
      <c r="I65" s="947"/>
      <c r="J65" s="947"/>
      <c r="K65" s="947"/>
      <c r="L65" s="947"/>
      <c r="M65" s="947"/>
      <c r="N65" s="947"/>
      <c r="O65" s="947"/>
      <c r="P65" s="947"/>
      <c r="Q65" s="947"/>
      <c r="R65" s="947"/>
      <c r="S65" s="947"/>
      <c r="T65" s="947"/>
      <c r="U65" s="948"/>
      <c r="V65" s="989"/>
      <c r="W65" s="949"/>
      <c r="X65" s="956"/>
      <c r="Y65" s="956"/>
      <c r="Z65" s="956"/>
      <c r="AA65" s="990"/>
      <c r="AB65" s="1001"/>
      <c r="AC65" s="1001"/>
      <c r="AD65" s="1002"/>
      <c r="AE65" s="1023"/>
      <c r="AF65" s="1024" t="s">
        <v>3940</v>
      </c>
      <c r="AG65" s="950">
        <v>800000.0</v>
      </c>
      <c r="AH65" s="976"/>
      <c r="AI65" s="957"/>
      <c r="AJ65" s="957"/>
      <c r="AK65" s="958"/>
      <c r="AL65" s="994" t="s">
        <v>3941</v>
      </c>
      <c r="AM65" s="994" t="s">
        <v>3942</v>
      </c>
      <c r="AN65" s="936" t="s">
        <v>3943</v>
      </c>
      <c r="AO65" s="1037" t="s">
        <v>3944</v>
      </c>
      <c r="AP65" s="1055" t="s">
        <v>2645</v>
      </c>
      <c r="AQ65" s="1055" t="s">
        <v>2831</v>
      </c>
      <c r="AR65" s="481"/>
      <c r="AS65" s="481"/>
      <c r="AT65" s="481"/>
      <c r="AU65" s="481"/>
      <c r="AV65" s="481"/>
      <c r="AW65" s="481"/>
      <c r="AX65" s="481"/>
      <c r="AY65" s="481"/>
      <c r="AZ65" s="481"/>
      <c r="BA65" s="481"/>
      <c r="BB65" s="481"/>
      <c r="BC65" s="481"/>
      <c r="BD65" s="481"/>
      <c r="BE65" s="481"/>
      <c r="BF65" s="481"/>
      <c r="BG65" s="481"/>
      <c r="BH65" s="481"/>
      <c r="BI65" s="481"/>
      <c r="BJ65" s="481"/>
      <c r="BK65" s="481"/>
      <c r="BL65" s="481"/>
      <c r="BM65" s="481"/>
      <c r="BN65" s="481"/>
      <c r="BO65" s="481"/>
      <c r="BP65" s="481"/>
      <c r="BQ65" s="481"/>
      <c r="BR65" s="481"/>
      <c r="BS65" s="481"/>
      <c r="BT65" s="481"/>
      <c r="BU65" s="481"/>
      <c r="BV65" s="481"/>
      <c r="BW65" s="481"/>
      <c r="BX65" s="481"/>
      <c r="BY65" s="481"/>
      <c r="BZ65" s="481"/>
      <c r="CA65" s="481"/>
      <c r="CB65" s="481"/>
      <c r="CC65" s="481"/>
      <c r="CD65" s="481"/>
      <c r="CE65" s="481"/>
      <c r="CF65" s="481"/>
      <c r="CG65" s="481"/>
      <c r="CH65" s="481"/>
      <c r="CI65" s="481"/>
      <c r="CJ65" s="481"/>
      <c r="CK65" s="481"/>
      <c r="CL65" s="481"/>
      <c r="CM65" s="481"/>
      <c r="CN65" s="481"/>
      <c r="CO65" s="481"/>
      <c r="CP65" s="481"/>
      <c r="CQ65" s="481"/>
      <c r="CR65" s="481"/>
      <c r="CS65" s="481"/>
      <c r="CT65" s="481"/>
      <c r="CU65" s="481"/>
      <c r="CV65" s="481"/>
      <c r="CW65" s="481"/>
      <c r="CX65" s="481"/>
      <c r="CY65" s="481"/>
      <c r="CZ65" s="481"/>
      <c r="DA65" s="481"/>
      <c r="DB65" s="481"/>
      <c r="DC65" s="481"/>
      <c r="DD65" s="481"/>
      <c r="DE65" s="481"/>
      <c r="DF65" s="481"/>
      <c r="DG65" s="481"/>
      <c r="DH65" s="481"/>
      <c r="DI65" s="481"/>
      <c r="DJ65" s="481"/>
      <c r="DK65" s="481"/>
      <c r="DL65" s="481"/>
      <c r="DM65" s="481"/>
      <c r="DN65" s="481"/>
      <c r="DO65" s="481"/>
      <c r="DP65" s="481"/>
      <c r="DQ65" s="481"/>
      <c r="DR65" s="481"/>
      <c r="DS65" s="481"/>
      <c r="DT65" s="481"/>
      <c r="DU65" s="481"/>
      <c r="DV65" s="481"/>
      <c r="DW65" s="481"/>
      <c r="DX65" s="481"/>
      <c r="DY65" s="481"/>
      <c r="DZ65" s="481"/>
      <c r="EA65" s="481"/>
      <c r="EB65" s="481"/>
      <c r="EC65" s="481"/>
      <c r="ED65" s="481"/>
      <c r="EE65" s="481"/>
      <c r="EF65" s="481"/>
      <c r="EG65" s="481"/>
      <c r="EH65" s="481"/>
      <c r="EI65" s="939"/>
      <c r="EJ65" s="939"/>
      <c r="EK65" s="939"/>
      <c r="EL65" s="939"/>
      <c r="EM65" s="939"/>
      <c r="EN65" s="939"/>
      <c r="EO65" s="939"/>
      <c r="EP65" s="939"/>
      <c r="EQ65" s="939"/>
      <c r="ER65" s="939"/>
      <c r="ES65" s="939"/>
      <c r="ET65" s="939"/>
      <c r="EU65" s="939"/>
      <c r="EV65" s="939"/>
      <c r="EW65" s="939"/>
      <c r="EX65" s="939"/>
      <c r="EY65" s="939"/>
      <c r="EZ65" s="939"/>
      <c r="FA65" s="939"/>
      <c r="FB65" s="939"/>
      <c r="FC65" s="939"/>
      <c r="FD65" s="939"/>
      <c r="FE65" s="939"/>
      <c r="FF65" s="939"/>
      <c r="FG65" s="939"/>
      <c r="FH65" s="939"/>
      <c r="FI65" s="939"/>
      <c r="FJ65" s="939"/>
      <c r="FK65" s="939"/>
      <c r="FL65" s="939"/>
      <c r="FM65" s="481"/>
      <c r="FN65" s="939"/>
      <c r="FO65" s="939"/>
      <c r="FP65" s="939"/>
      <c r="FQ65" s="998"/>
      <c r="FR65" s="939"/>
      <c r="FS65" s="998"/>
      <c r="FT65" s="998"/>
      <c r="FU65" s="998"/>
      <c r="FV65" s="939"/>
      <c r="FW65" s="939"/>
      <c r="FX65" s="998"/>
      <c r="FY65" s="998"/>
      <c r="FZ65" s="998"/>
      <c r="GA65" s="998"/>
      <c r="GB65" s="998"/>
      <c r="GC65" s="939"/>
      <c r="GD65" s="939"/>
      <c r="GE65" s="939"/>
      <c r="GF65" s="939"/>
      <c r="GG65" s="939"/>
      <c r="GH65" s="939"/>
      <c r="GI65" s="939"/>
      <c r="GJ65" s="939"/>
      <c r="GK65" s="939"/>
      <c r="GL65" s="939"/>
      <c r="GM65" s="939"/>
      <c r="GN65" s="939"/>
      <c r="GO65" s="939"/>
      <c r="GP65" s="939"/>
      <c r="GQ65" s="939"/>
      <c r="GR65" s="939"/>
      <c r="GS65" s="939"/>
      <c r="GT65" s="961"/>
      <c r="GU65" s="961"/>
      <c r="GV65" s="961"/>
      <c r="GW65" s="961"/>
      <c r="GX65" s="961"/>
      <c r="GY65" s="961"/>
      <c r="GZ65" s="961"/>
      <c r="HA65" s="961"/>
      <c r="HB65" s="961"/>
      <c r="HC65" s="961"/>
      <c r="HD65" s="961"/>
      <c r="HE65" s="961"/>
      <c r="HF65" s="961"/>
      <c r="HG65" s="961"/>
      <c r="HH65" s="961"/>
      <c r="HI65" s="961"/>
      <c r="HJ65" s="961"/>
      <c r="HK65" s="961"/>
      <c r="HL65" s="961"/>
      <c r="HM65" s="961"/>
      <c r="HN65" s="961"/>
      <c r="HO65" s="961"/>
      <c r="HP65" s="961"/>
      <c r="HQ65" s="961"/>
      <c r="HR65" s="961"/>
      <c r="HS65" s="961"/>
      <c r="HT65" s="961"/>
      <c r="HU65" s="961"/>
      <c r="HV65" s="961"/>
      <c r="HW65" s="961"/>
      <c r="HX65" s="1027"/>
      <c r="HY65" s="1028"/>
      <c r="HZ65" s="964"/>
      <c r="IA65" s="964"/>
      <c r="IB65" s="964"/>
      <c r="IC65" s="964"/>
      <c r="ID65" s="964"/>
      <c r="IE65" s="965"/>
    </row>
    <row r="66" ht="24.0" customHeight="1" outlineLevel="1">
      <c r="A66" s="946"/>
      <c r="B66" s="947"/>
      <c r="C66" s="947"/>
      <c r="D66" s="947"/>
      <c r="E66" s="947"/>
      <c r="F66" s="947"/>
      <c r="G66" s="947"/>
      <c r="H66" s="947"/>
      <c r="I66" s="947"/>
      <c r="J66" s="947"/>
      <c r="K66" s="947"/>
      <c r="L66" s="947"/>
      <c r="M66" s="947"/>
      <c r="N66" s="947"/>
      <c r="O66" s="947"/>
      <c r="P66" s="947"/>
      <c r="Q66" s="947"/>
      <c r="R66" s="947"/>
      <c r="S66" s="947"/>
      <c r="T66" s="947"/>
      <c r="U66" s="948"/>
      <c r="V66" s="989"/>
      <c r="W66" s="949"/>
      <c r="X66" s="956"/>
      <c r="Y66" s="956"/>
      <c r="Z66" s="956"/>
      <c r="AA66" s="990"/>
      <c r="AB66" s="1001"/>
      <c r="AC66" s="1001"/>
      <c r="AD66" s="1002"/>
      <c r="AE66" s="1023"/>
      <c r="AF66" s="1024"/>
      <c r="AG66" s="950"/>
      <c r="AH66" s="976"/>
      <c r="AI66" s="957"/>
      <c r="AJ66" s="957"/>
      <c r="AK66" s="958"/>
      <c r="AL66" s="999" t="s">
        <v>3945</v>
      </c>
      <c r="AM66" s="999" t="s">
        <v>3946</v>
      </c>
      <c r="AN66" s="712"/>
      <c r="AO66" s="712"/>
      <c r="AP66" s="712"/>
      <c r="AQ66" s="712"/>
      <c r="AR66" s="481"/>
      <c r="AS66" s="481"/>
      <c r="AT66" s="481"/>
      <c r="AU66" s="481"/>
      <c r="AV66" s="481"/>
      <c r="AW66" s="481"/>
      <c r="AX66" s="481"/>
      <c r="AY66" s="481"/>
      <c r="AZ66" s="481"/>
      <c r="BA66" s="481"/>
      <c r="BB66" s="481"/>
      <c r="BC66" s="481"/>
      <c r="BD66" s="481"/>
      <c r="BE66" s="481"/>
      <c r="BF66" s="481"/>
      <c r="BG66" s="481"/>
      <c r="BH66" s="481"/>
      <c r="BI66" s="481"/>
      <c r="BJ66" s="481"/>
      <c r="BK66" s="481"/>
      <c r="BL66" s="481"/>
      <c r="BM66" s="481"/>
      <c r="BN66" s="481"/>
      <c r="BO66" s="481"/>
      <c r="BP66" s="481"/>
      <c r="BQ66" s="481"/>
      <c r="BR66" s="481"/>
      <c r="BS66" s="481"/>
      <c r="BT66" s="481"/>
      <c r="BU66" s="481"/>
      <c r="BV66" s="481"/>
      <c r="BW66" s="481"/>
      <c r="BX66" s="481"/>
      <c r="BY66" s="481"/>
      <c r="BZ66" s="481"/>
      <c r="CA66" s="481"/>
      <c r="CB66" s="481"/>
      <c r="CC66" s="481"/>
      <c r="CD66" s="481"/>
      <c r="CE66" s="481"/>
      <c r="CF66" s="481"/>
      <c r="CG66" s="481"/>
      <c r="CH66" s="481"/>
      <c r="CI66" s="481"/>
      <c r="CJ66" s="481"/>
      <c r="CK66" s="481"/>
      <c r="CL66" s="481"/>
      <c r="CM66" s="481"/>
      <c r="CN66" s="481"/>
      <c r="CO66" s="481"/>
      <c r="CP66" s="481"/>
      <c r="CQ66" s="481"/>
      <c r="CR66" s="481"/>
      <c r="CS66" s="481"/>
      <c r="CT66" s="481"/>
      <c r="CU66" s="481"/>
      <c r="CV66" s="481"/>
      <c r="CW66" s="481"/>
      <c r="CX66" s="481"/>
      <c r="CY66" s="481"/>
      <c r="CZ66" s="481"/>
      <c r="DA66" s="481"/>
      <c r="DB66" s="481"/>
      <c r="DC66" s="481"/>
      <c r="DD66" s="481"/>
      <c r="DE66" s="481"/>
      <c r="DF66" s="481"/>
      <c r="DG66" s="481"/>
      <c r="DH66" s="481"/>
      <c r="DI66" s="481"/>
      <c r="DJ66" s="481"/>
      <c r="DK66" s="481"/>
      <c r="DL66" s="481"/>
      <c r="DM66" s="481"/>
      <c r="DN66" s="481"/>
      <c r="DO66" s="481"/>
      <c r="DP66" s="481"/>
      <c r="DQ66" s="481"/>
      <c r="DR66" s="481"/>
      <c r="DS66" s="481"/>
      <c r="DT66" s="481"/>
      <c r="DU66" s="481"/>
      <c r="DV66" s="481"/>
      <c r="DW66" s="481"/>
      <c r="DX66" s="481"/>
      <c r="DY66" s="481"/>
      <c r="DZ66" s="481"/>
      <c r="EA66" s="481"/>
      <c r="EB66" s="481"/>
      <c r="EC66" s="481"/>
      <c r="ED66" s="481"/>
      <c r="EE66" s="481"/>
      <c r="EF66" s="481"/>
      <c r="EG66" s="481"/>
      <c r="EH66" s="481"/>
      <c r="EI66" s="939"/>
      <c r="EJ66" s="939"/>
      <c r="EK66" s="939"/>
      <c r="EL66" s="939"/>
      <c r="EM66" s="939"/>
      <c r="EN66" s="939"/>
      <c r="EO66" s="939"/>
      <c r="EP66" s="939"/>
      <c r="EQ66" s="939"/>
      <c r="ER66" s="939"/>
      <c r="ES66" s="939"/>
      <c r="ET66" s="939"/>
      <c r="EU66" s="939"/>
      <c r="EV66" s="939"/>
      <c r="EW66" s="939"/>
      <c r="EX66" s="939"/>
      <c r="EY66" s="939"/>
      <c r="EZ66" s="939"/>
      <c r="FA66" s="939"/>
      <c r="FB66" s="939"/>
      <c r="FC66" s="939"/>
      <c r="FD66" s="939"/>
      <c r="FE66" s="939"/>
      <c r="FF66" s="939"/>
      <c r="FG66" s="939"/>
      <c r="FH66" s="939"/>
      <c r="FI66" s="939"/>
      <c r="FJ66" s="939"/>
      <c r="FK66" s="939"/>
      <c r="FL66" s="939"/>
      <c r="FM66" s="481"/>
      <c r="FN66" s="939"/>
      <c r="FO66" s="939"/>
      <c r="FP66" s="939"/>
      <c r="FQ66" s="1254"/>
      <c r="FR66" s="939"/>
      <c r="FS66" s="1254"/>
      <c r="FT66" s="1254"/>
      <c r="FU66" s="1254"/>
      <c r="FV66" s="939"/>
      <c r="FW66" s="939"/>
      <c r="FX66" s="1254"/>
      <c r="FY66" s="1254"/>
      <c r="FZ66" s="1254"/>
      <c r="GA66" s="1254"/>
      <c r="GB66" s="1254"/>
      <c r="GC66" s="939"/>
      <c r="GD66" s="939"/>
      <c r="GE66" s="939"/>
      <c r="GF66" s="939"/>
      <c r="GG66" s="939"/>
      <c r="GH66" s="939"/>
      <c r="GI66" s="939"/>
      <c r="GJ66" s="939"/>
      <c r="GK66" s="939"/>
      <c r="GL66" s="939"/>
      <c r="GM66" s="939"/>
      <c r="GN66" s="939"/>
      <c r="GO66" s="939"/>
      <c r="GP66" s="939"/>
      <c r="GQ66" s="939"/>
      <c r="GR66" s="939"/>
      <c r="GS66" s="939"/>
      <c r="GT66" s="961"/>
      <c r="GU66" s="961"/>
      <c r="GV66" s="961"/>
      <c r="GW66" s="961"/>
      <c r="GX66" s="961"/>
      <c r="GY66" s="961"/>
      <c r="GZ66" s="961"/>
      <c r="HA66" s="961"/>
      <c r="HB66" s="961"/>
      <c r="HC66" s="961"/>
      <c r="HD66" s="961"/>
      <c r="HE66" s="961"/>
      <c r="HF66" s="961"/>
      <c r="HG66" s="961"/>
      <c r="HH66" s="961"/>
      <c r="HI66" s="961"/>
      <c r="HJ66" s="961"/>
      <c r="HK66" s="961"/>
      <c r="HL66" s="961"/>
      <c r="HM66" s="961"/>
      <c r="HN66" s="961"/>
      <c r="HO66" s="961"/>
      <c r="HP66" s="961"/>
      <c r="HQ66" s="961"/>
      <c r="HR66" s="961"/>
      <c r="HS66" s="961"/>
      <c r="HT66" s="961"/>
      <c r="HU66" s="961"/>
      <c r="HV66" s="961"/>
      <c r="HW66" s="961"/>
      <c r="HX66" s="1027"/>
      <c r="HY66" s="1028"/>
      <c r="HZ66" s="964"/>
      <c r="IA66" s="964"/>
      <c r="IB66" s="964"/>
      <c r="IC66" s="964"/>
      <c r="ID66" s="964"/>
      <c r="IE66" s="965"/>
    </row>
    <row r="67" ht="24.0" customHeight="1" outlineLevel="1">
      <c r="A67" s="946"/>
      <c r="B67" s="947"/>
      <c r="C67" s="947"/>
      <c r="D67" s="947"/>
      <c r="E67" s="947"/>
      <c r="F67" s="947"/>
      <c r="G67" s="947"/>
      <c r="H67" s="947"/>
      <c r="I67" s="947"/>
      <c r="J67" s="947"/>
      <c r="K67" s="947"/>
      <c r="L67" s="947"/>
      <c r="M67" s="947"/>
      <c r="N67" s="947"/>
      <c r="O67" s="947"/>
      <c r="P67" s="947"/>
      <c r="Q67" s="947"/>
      <c r="R67" s="947"/>
      <c r="S67" s="947"/>
      <c r="T67" s="947"/>
      <c r="U67" s="948"/>
      <c r="V67" s="989"/>
      <c r="W67" s="981"/>
      <c r="X67" s="981"/>
      <c r="Y67" s="956"/>
      <c r="Z67" s="956"/>
      <c r="AA67" s="990"/>
      <c r="AB67" s="1001"/>
      <c r="AC67" s="1001"/>
      <c r="AD67" s="1002"/>
      <c r="AE67" s="1023"/>
      <c r="AF67" s="1024" t="s">
        <v>3947</v>
      </c>
      <c r="AG67" s="950">
        <v>500000.0</v>
      </c>
      <c r="AH67" s="976"/>
      <c r="AI67" s="957"/>
      <c r="AJ67" s="957"/>
      <c r="AK67" s="958"/>
      <c r="AL67" s="994" t="s">
        <v>3948</v>
      </c>
      <c r="AM67" s="994" t="s">
        <v>3949</v>
      </c>
      <c r="AN67" s="936" t="s">
        <v>3950</v>
      </c>
      <c r="AO67" s="1037" t="s">
        <v>3951</v>
      </c>
      <c r="AP67" s="1055" t="s">
        <v>2645</v>
      </c>
      <c r="AQ67" s="1055" t="s">
        <v>2831</v>
      </c>
      <c r="AR67" s="481"/>
      <c r="AS67" s="481"/>
      <c r="AT67" s="481"/>
      <c r="AU67" s="481"/>
      <c r="AV67" s="481"/>
      <c r="AW67" s="481"/>
      <c r="AX67" s="481"/>
      <c r="AY67" s="481"/>
      <c r="AZ67" s="481"/>
      <c r="BA67" s="481"/>
      <c r="BB67" s="481"/>
      <c r="BC67" s="481"/>
      <c r="BD67" s="481"/>
      <c r="BE67" s="481"/>
      <c r="BF67" s="481"/>
      <c r="BG67" s="481"/>
      <c r="BH67" s="481"/>
      <c r="BI67" s="481"/>
      <c r="BJ67" s="481"/>
      <c r="BK67" s="481"/>
      <c r="BL67" s="481"/>
      <c r="BM67" s="481"/>
      <c r="BN67" s="481"/>
      <c r="BO67" s="481"/>
      <c r="BP67" s="481"/>
      <c r="BQ67" s="481"/>
      <c r="BR67" s="481"/>
      <c r="BS67" s="481"/>
      <c r="BT67" s="481"/>
      <c r="BU67" s="481"/>
      <c r="BV67" s="481"/>
      <c r="BW67" s="481"/>
      <c r="BX67" s="481"/>
      <c r="BY67" s="481"/>
      <c r="BZ67" s="481"/>
      <c r="CA67" s="481"/>
      <c r="CB67" s="481"/>
      <c r="CC67" s="481"/>
      <c r="CD67" s="481"/>
      <c r="CE67" s="481"/>
      <c r="CF67" s="481"/>
      <c r="CG67" s="481"/>
      <c r="CH67" s="481"/>
      <c r="CI67" s="481"/>
      <c r="CJ67" s="481"/>
      <c r="CK67" s="481"/>
      <c r="CL67" s="481"/>
      <c r="CM67" s="481"/>
      <c r="CN67" s="481"/>
      <c r="CO67" s="481"/>
      <c r="CP67" s="481"/>
      <c r="CQ67" s="481"/>
      <c r="CR67" s="481"/>
      <c r="CS67" s="481"/>
      <c r="CT67" s="481"/>
      <c r="CU67" s="481"/>
      <c r="CV67" s="481"/>
      <c r="CW67" s="481"/>
      <c r="CX67" s="481"/>
      <c r="CY67" s="481"/>
      <c r="CZ67" s="481"/>
      <c r="DA67" s="481"/>
      <c r="DB67" s="481"/>
      <c r="DC67" s="481"/>
      <c r="DD67" s="481"/>
      <c r="DE67" s="481"/>
      <c r="DF67" s="481"/>
      <c r="DG67" s="481"/>
      <c r="DH67" s="481"/>
      <c r="DI67" s="481"/>
      <c r="DJ67" s="481"/>
      <c r="DK67" s="481"/>
      <c r="DL67" s="481"/>
      <c r="DM67" s="481"/>
      <c r="DN67" s="481"/>
      <c r="DO67" s="481"/>
      <c r="DP67" s="481"/>
      <c r="DQ67" s="481"/>
      <c r="DR67" s="481"/>
      <c r="DS67" s="481"/>
      <c r="DT67" s="481"/>
      <c r="DU67" s="481"/>
      <c r="DV67" s="481"/>
      <c r="DW67" s="481"/>
      <c r="DX67" s="481"/>
      <c r="DY67" s="481"/>
      <c r="DZ67" s="481"/>
      <c r="EA67" s="481"/>
      <c r="EB67" s="481"/>
      <c r="EC67" s="481"/>
      <c r="ED67" s="481"/>
      <c r="EE67" s="481"/>
      <c r="EF67" s="481"/>
      <c r="EG67" s="481"/>
      <c r="EH67" s="481"/>
      <c r="EI67" s="939"/>
      <c r="EJ67" s="939"/>
      <c r="EK67" s="939"/>
      <c r="EL67" s="939"/>
      <c r="EM67" s="939"/>
      <c r="EN67" s="939"/>
      <c r="EO67" s="939"/>
      <c r="EP67" s="939"/>
      <c r="EQ67" s="939"/>
      <c r="ER67" s="939"/>
      <c r="ES67" s="939"/>
      <c r="ET67" s="939"/>
      <c r="EU67" s="939"/>
      <c r="EV67" s="939"/>
      <c r="EW67" s="939"/>
      <c r="EX67" s="939"/>
      <c r="EY67" s="939"/>
      <c r="EZ67" s="939"/>
      <c r="FA67" s="939"/>
      <c r="FB67" s="939"/>
      <c r="FC67" s="939"/>
      <c r="FD67" s="939"/>
      <c r="FE67" s="939"/>
      <c r="FF67" s="939"/>
      <c r="FG67" s="939"/>
      <c r="FH67" s="939"/>
      <c r="FI67" s="939"/>
      <c r="FJ67" s="939"/>
      <c r="FK67" s="939"/>
      <c r="FL67" s="939"/>
      <c r="FM67" s="481"/>
      <c r="FN67" s="939"/>
      <c r="FO67" s="939"/>
      <c r="FP67" s="939"/>
      <c r="FQ67" s="998"/>
      <c r="FR67" s="939"/>
      <c r="FS67" s="998"/>
      <c r="FT67" s="998"/>
      <c r="FU67" s="998"/>
      <c r="FV67" s="939"/>
      <c r="FW67" s="939"/>
      <c r="FX67" s="998"/>
      <c r="FY67" s="998"/>
      <c r="FZ67" s="998"/>
      <c r="GA67" s="998"/>
      <c r="GB67" s="998"/>
      <c r="GC67" s="939"/>
      <c r="GD67" s="939"/>
      <c r="GE67" s="939"/>
      <c r="GF67" s="939"/>
      <c r="GG67" s="939"/>
      <c r="GH67" s="939"/>
      <c r="GI67" s="939"/>
      <c r="GJ67" s="939"/>
      <c r="GK67" s="939"/>
      <c r="GL67" s="939"/>
      <c r="GM67" s="939"/>
      <c r="GN67" s="939"/>
      <c r="GO67" s="939"/>
      <c r="GP67" s="939"/>
      <c r="GQ67" s="939"/>
      <c r="GR67" s="939"/>
      <c r="GS67" s="939"/>
      <c r="GT67" s="961"/>
      <c r="GU67" s="961"/>
      <c r="GV67" s="961"/>
      <c r="GW67" s="961"/>
      <c r="GX67" s="961"/>
      <c r="GY67" s="961"/>
      <c r="GZ67" s="961"/>
      <c r="HA67" s="961"/>
      <c r="HB67" s="961"/>
      <c r="HC67" s="961"/>
      <c r="HD67" s="961"/>
      <c r="HE67" s="961"/>
      <c r="HF67" s="961"/>
      <c r="HG67" s="961"/>
      <c r="HH67" s="961"/>
      <c r="HI67" s="961"/>
      <c r="HJ67" s="961"/>
      <c r="HK67" s="961"/>
      <c r="HL67" s="961"/>
      <c r="HM67" s="961"/>
      <c r="HN67" s="961"/>
      <c r="HO67" s="961"/>
      <c r="HP67" s="961"/>
      <c r="HQ67" s="961"/>
      <c r="HR67" s="961"/>
      <c r="HS67" s="961"/>
      <c r="HT67" s="961"/>
      <c r="HU67" s="961"/>
      <c r="HV67" s="961"/>
      <c r="HW67" s="961"/>
      <c r="HX67" s="1027"/>
      <c r="HY67" s="1028"/>
      <c r="HZ67" s="964"/>
      <c r="IA67" s="964"/>
      <c r="IB67" s="964"/>
      <c r="IC67" s="964"/>
      <c r="ID67" s="964"/>
      <c r="IE67" s="965"/>
    </row>
    <row r="68" ht="24.0" customHeight="1" outlineLevel="1">
      <c r="A68" s="1003"/>
      <c r="B68" s="1004"/>
      <c r="C68" s="1004"/>
      <c r="D68" s="1004"/>
      <c r="E68" s="1004"/>
      <c r="F68" s="1004"/>
      <c r="G68" s="1004"/>
      <c r="H68" s="1004"/>
      <c r="I68" s="1004"/>
      <c r="J68" s="1004"/>
      <c r="K68" s="1004"/>
      <c r="L68" s="1004"/>
      <c r="M68" s="1004"/>
      <c r="N68" s="1004"/>
      <c r="O68" s="1004"/>
      <c r="P68" s="1004"/>
      <c r="Q68" s="1004"/>
      <c r="R68" s="1004"/>
      <c r="S68" s="1004"/>
      <c r="T68" s="1004"/>
      <c r="U68" s="1005"/>
      <c r="V68" s="1005"/>
      <c r="W68" s="1006"/>
      <c r="X68" s="1007"/>
      <c r="Y68" s="1007"/>
      <c r="Z68" s="1007"/>
      <c r="AA68" s="1008"/>
      <c r="AB68" s="1009"/>
      <c r="AC68" s="1009"/>
      <c r="AD68" s="1010"/>
      <c r="AE68" s="1057"/>
      <c r="AF68" s="1093"/>
      <c r="AG68" s="1012"/>
      <c r="AH68" s="1041"/>
      <c r="AI68" s="1013"/>
      <c r="AJ68" s="1013"/>
      <c r="AK68" s="1014"/>
      <c r="AL68" s="999" t="s">
        <v>3952</v>
      </c>
      <c r="AM68" s="999" t="s">
        <v>3953</v>
      </c>
      <c r="AN68" s="712"/>
      <c r="AO68" s="712"/>
      <c r="AP68" s="712"/>
      <c r="AQ68" s="712"/>
      <c r="AR68" s="481"/>
      <c r="AS68" s="481"/>
      <c r="AT68" s="481"/>
      <c r="AU68" s="481"/>
      <c r="AV68" s="481"/>
      <c r="AW68" s="481"/>
      <c r="AX68" s="481"/>
      <c r="AY68" s="481"/>
      <c r="AZ68" s="481"/>
      <c r="BA68" s="481"/>
      <c r="BB68" s="481"/>
      <c r="BC68" s="481"/>
      <c r="BD68" s="481"/>
      <c r="BE68" s="481"/>
      <c r="BF68" s="481"/>
      <c r="BG68" s="481"/>
      <c r="BH68" s="481"/>
      <c r="BI68" s="481"/>
      <c r="BJ68" s="481"/>
      <c r="BK68" s="481"/>
      <c r="BL68" s="481"/>
      <c r="BM68" s="481"/>
      <c r="BN68" s="481"/>
      <c r="BO68" s="481"/>
      <c r="BP68" s="481"/>
      <c r="BQ68" s="481"/>
      <c r="BR68" s="481"/>
      <c r="BS68" s="481"/>
      <c r="BT68" s="481"/>
      <c r="BU68" s="481"/>
      <c r="BV68" s="481"/>
      <c r="BW68" s="481"/>
      <c r="BX68" s="481"/>
      <c r="BY68" s="481"/>
      <c r="BZ68" s="481"/>
      <c r="CA68" s="481"/>
      <c r="CB68" s="481"/>
      <c r="CC68" s="481"/>
      <c r="CD68" s="481"/>
      <c r="CE68" s="481"/>
      <c r="CF68" s="481"/>
      <c r="CG68" s="481"/>
      <c r="CH68" s="481"/>
      <c r="CI68" s="481"/>
      <c r="CJ68" s="481"/>
      <c r="CK68" s="481"/>
      <c r="CL68" s="481"/>
      <c r="CM68" s="481"/>
      <c r="CN68" s="481"/>
      <c r="CO68" s="481"/>
      <c r="CP68" s="481"/>
      <c r="CQ68" s="481"/>
      <c r="CR68" s="481"/>
      <c r="CS68" s="481"/>
      <c r="CT68" s="481"/>
      <c r="CU68" s="481"/>
      <c r="CV68" s="481"/>
      <c r="CW68" s="481"/>
      <c r="CX68" s="481"/>
      <c r="CY68" s="481"/>
      <c r="CZ68" s="481"/>
      <c r="DA68" s="481"/>
      <c r="DB68" s="481"/>
      <c r="DC68" s="481"/>
      <c r="DD68" s="481"/>
      <c r="DE68" s="481"/>
      <c r="DF68" s="481"/>
      <c r="DG68" s="481"/>
      <c r="DH68" s="481"/>
      <c r="DI68" s="481"/>
      <c r="DJ68" s="481"/>
      <c r="DK68" s="481"/>
      <c r="DL68" s="481"/>
      <c r="DM68" s="481"/>
      <c r="DN68" s="481"/>
      <c r="DO68" s="481"/>
      <c r="DP68" s="481"/>
      <c r="DQ68" s="481"/>
      <c r="DR68" s="481"/>
      <c r="DS68" s="481"/>
      <c r="DT68" s="481"/>
      <c r="DU68" s="481"/>
      <c r="DV68" s="481"/>
      <c r="DW68" s="481"/>
      <c r="DX68" s="481"/>
      <c r="DY68" s="481"/>
      <c r="DZ68" s="481"/>
      <c r="EA68" s="481"/>
      <c r="EB68" s="481"/>
      <c r="EC68" s="481"/>
      <c r="ED68" s="481"/>
      <c r="EE68" s="481"/>
      <c r="EF68" s="481"/>
      <c r="EG68" s="481"/>
      <c r="EH68" s="481"/>
      <c r="EI68" s="939"/>
      <c r="EJ68" s="939"/>
      <c r="EK68" s="939"/>
      <c r="EL68" s="939"/>
      <c r="EM68" s="939"/>
      <c r="EN68" s="939"/>
      <c r="EO68" s="939"/>
      <c r="EP68" s="939"/>
      <c r="EQ68" s="939"/>
      <c r="ER68" s="939"/>
      <c r="ES68" s="939"/>
      <c r="ET68" s="939"/>
      <c r="EU68" s="939"/>
      <c r="EV68" s="939"/>
      <c r="EW68" s="939"/>
      <c r="EX68" s="939"/>
      <c r="EY68" s="939"/>
      <c r="EZ68" s="939"/>
      <c r="FA68" s="939"/>
      <c r="FB68" s="939"/>
      <c r="FC68" s="939"/>
      <c r="FD68" s="939"/>
      <c r="FE68" s="939"/>
      <c r="FF68" s="939"/>
      <c r="FG68" s="939"/>
      <c r="FH68" s="939"/>
      <c r="FI68" s="939"/>
      <c r="FJ68" s="939"/>
      <c r="FK68" s="939"/>
      <c r="FL68" s="939"/>
      <c r="FM68" s="481"/>
      <c r="FN68" s="939"/>
      <c r="FO68" s="939"/>
      <c r="FP68" s="939"/>
      <c r="FQ68" s="1254"/>
      <c r="FR68" s="939"/>
      <c r="FS68" s="1254"/>
      <c r="FT68" s="1254"/>
      <c r="FU68" s="1254"/>
      <c r="FV68" s="939"/>
      <c r="FW68" s="939"/>
      <c r="FX68" s="1254"/>
      <c r="FY68" s="1254"/>
      <c r="FZ68" s="1254"/>
      <c r="GA68" s="1254"/>
      <c r="GB68" s="1254"/>
      <c r="GC68" s="939"/>
      <c r="GD68" s="939"/>
      <c r="GE68" s="939"/>
      <c r="GF68" s="939"/>
      <c r="GG68" s="939"/>
      <c r="GH68" s="939"/>
      <c r="GI68" s="939"/>
      <c r="GJ68" s="939"/>
      <c r="GK68" s="939"/>
      <c r="GL68" s="939"/>
      <c r="GM68" s="939"/>
      <c r="GN68" s="939"/>
      <c r="GO68" s="939"/>
      <c r="GP68" s="939"/>
      <c r="GQ68" s="939"/>
      <c r="GR68" s="939"/>
      <c r="GS68" s="939"/>
      <c r="GT68" s="961"/>
      <c r="GU68" s="961"/>
      <c r="GV68" s="961"/>
      <c r="GW68" s="961"/>
      <c r="GX68" s="961"/>
      <c r="GY68" s="961"/>
      <c r="GZ68" s="961"/>
      <c r="HA68" s="961"/>
      <c r="HB68" s="961"/>
      <c r="HC68" s="961"/>
      <c r="HD68" s="961"/>
      <c r="HE68" s="961"/>
      <c r="HF68" s="961"/>
      <c r="HG68" s="961"/>
      <c r="HH68" s="961"/>
      <c r="HI68" s="961"/>
      <c r="HJ68" s="961"/>
      <c r="HK68" s="961"/>
      <c r="HL68" s="961"/>
      <c r="HM68" s="961"/>
      <c r="HN68" s="961"/>
      <c r="HO68" s="961"/>
      <c r="HP68" s="961"/>
      <c r="HQ68" s="961"/>
      <c r="HR68" s="961"/>
      <c r="HS68" s="961"/>
      <c r="HT68" s="961"/>
      <c r="HU68" s="961"/>
      <c r="HV68" s="961"/>
      <c r="HW68" s="961"/>
      <c r="HX68" s="1042"/>
      <c r="HY68" s="1043"/>
      <c r="HZ68" s="1016"/>
      <c r="IA68" s="1016"/>
      <c r="IB68" s="1016"/>
      <c r="IC68" s="1016"/>
      <c r="ID68" s="1016"/>
      <c r="IE68" s="1017"/>
    </row>
    <row r="69" ht="24.0" customHeight="1">
      <c r="A69" s="916">
        <f>A76+1</f>
        <v>17</v>
      </c>
      <c r="B69" s="918" t="s">
        <v>19</v>
      </c>
      <c r="C69" s="918" t="s">
        <v>3954</v>
      </c>
      <c r="D69" s="494" t="str">
        <f t="array" ref="D69">INDEX('코드분류표(보조)'!$G$5:$G$72,MATCH(E69,'코드분류표(보조)'!$F$5:$F$72,0))</f>
        <v>CB-242</v>
      </c>
      <c r="E69" s="494" t="s">
        <v>3955</v>
      </c>
      <c r="F69" s="494" t="s">
        <v>3956</v>
      </c>
      <c r="G69" s="494" t="s">
        <v>3957</v>
      </c>
      <c r="H69" s="494" t="s">
        <v>3958</v>
      </c>
      <c r="I69" s="920" t="s">
        <v>3959</v>
      </c>
      <c r="J69" s="921"/>
      <c r="K69" s="922" t="s">
        <v>3960</v>
      </c>
      <c r="L69" s="922"/>
      <c r="M69" s="922" t="str">
        <f>$M$120</f>
        <v>#REF!</v>
      </c>
      <c r="N69" s="922" t="str">
        <f>#REF!</f>
        <v>#REF!</v>
      </c>
      <c r="O69" s="922" t="str">
        <f>$O$120</f>
        <v>2026.01.08</v>
      </c>
      <c r="P69" s="922" t="str">
        <f>$Q$120</f>
        <v/>
      </c>
      <c r="Q69" s="922"/>
      <c r="R69" s="493">
        <v>0.4</v>
      </c>
      <c r="S69" s="493">
        <v>0.4</v>
      </c>
      <c r="T69" s="493">
        <v>0.5</v>
      </c>
      <c r="U69" s="924"/>
      <c r="V69" s="493" t="s">
        <v>3961</v>
      </c>
      <c r="W69" s="925" t="s">
        <v>3962</v>
      </c>
      <c r="X69" s="926"/>
      <c r="Y69" s="926"/>
      <c r="Z69" s="926"/>
      <c r="AA69" s="927"/>
      <c r="AB69" s="928"/>
      <c r="AC69" s="928"/>
      <c r="AD69" s="929"/>
      <c r="AE69" s="1018"/>
      <c r="AF69" s="1019" t="s">
        <v>3963</v>
      </c>
      <c r="AG69" s="932"/>
      <c r="AH69" s="932"/>
      <c r="AI69" s="933"/>
      <c r="AJ69" s="933"/>
      <c r="AK69" s="934"/>
      <c r="AL69" s="1062" t="s">
        <v>3964</v>
      </c>
      <c r="AM69" s="1062" t="s">
        <v>3965</v>
      </c>
      <c r="AN69" s="1110" t="s">
        <v>3966</v>
      </c>
      <c r="AO69" s="1110"/>
      <c r="AP69" s="1031"/>
      <c r="AQ69" s="985"/>
      <c r="AR69" s="1111"/>
      <c r="AS69" s="1159"/>
      <c r="AT69" s="1114"/>
      <c r="AU69" s="1159"/>
      <c r="AV69" s="1159"/>
      <c r="AW69" s="1114"/>
      <c r="AX69" s="1114"/>
      <c r="AY69" s="1114"/>
      <c r="AZ69" s="1114"/>
      <c r="BA69" s="1114"/>
      <c r="BB69" s="1114"/>
      <c r="BC69" s="1114"/>
      <c r="BD69" s="1114"/>
      <c r="BE69" s="1114"/>
      <c r="BF69" s="1114"/>
      <c r="BG69" s="1114"/>
      <c r="BH69" s="1114"/>
      <c r="BI69" s="1159"/>
      <c r="BJ69" s="1159"/>
      <c r="BK69" s="1114"/>
      <c r="BL69" s="1114"/>
      <c r="BM69" s="1114"/>
      <c r="BN69" s="1114"/>
      <c r="BO69" s="1114"/>
      <c r="BP69" s="1159"/>
      <c r="BQ69" s="1159"/>
      <c r="BR69" s="1114"/>
      <c r="BS69" s="1114"/>
      <c r="BT69" s="1114"/>
      <c r="BU69" s="1114"/>
      <c r="BV69" s="1114"/>
      <c r="BW69" s="1159"/>
      <c r="BX69" s="528"/>
      <c r="BY69" s="528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8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8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8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  <c r="GB69" s="520"/>
      <c r="GC69" s="520"/>
      <c r="GD69" s="520"/>
      <c r="GE69" s="520"/>
      <c r="GF69" s="520"/>
      <c r="GG69" s="520"/>
      <c r="GH69" s="520"/>
      <c r="GI69" s="520"/>
      <c r="GJ69" s="520"/>
      <c r="GK69" s="520"/>
      <c r="GL69" s="520"/>
      <c r="GM69" s="520"/>
      <c r="GN69" s="520"/>
      <c r="GO69" s="520"/>
      <c r="GP69" s="520"/>
      <c r="GQ69" s="520"/>
      <c r="GR69" s="520"/>
      <c r="GS69" s="520"/>
      <c r="GT69" s="1071"/>
      <c r="GU69" s="1071"/>
      <c r="GV69" s="1071"/>
      <c r="GW69" s="1071"/>
      <c r="GX69" s="1071"/>
      <c r="GY69" s="1071"/>
      <c r="GZ69" s="1071"/>
      <c r="HA69" s="1071"/>
      <c r="HB69" s="1071"/>
      <c r="HC69" s="1071"/>
      <c r="HD69" s="1071"/>
      <c r="HE69" s="1071"/>
      <c r="HF69" s="1071"/>
      <c r="HG69" s="1071"/>
      <c r="HH69" s="1071"/>
      <c r="HI69" s="1071"/>
      <c r="HJ69" s="1071"/>
      <c r="HK69" s="1071"/>
      <c r="HL69" s="1071"/>
      <c r="HM69" s="1071"/>
      <c r="HN69" s="1071"/>
      <c r="HO69" s="1071"/>
      <c r="HP69" s="1071"/>
      <c r="HQ69" s="1071"/>
      <c r="HR69" s="1071"/>
      <c r="HS69" s="1071"/>
      <c r="HT69" s="1071"/>
      <c r="HU69" s="1071"/>
      <c r="HV69" s="1071"/>
      <c r="HW69" s="1071"/>
      <c r="HX69" s="1099"/>
      <c r="HY69" s="1100"/>
      <c r="HZ69" s="1101"/>
      <c r="IA69" s="1101"/>
      <c r="IB69" s="1101"/>
      <c r="IC69" s="1101"/>
      <c r="ID69" s="1101"/>
      <c r="IE69" s="1102"/>
    </row>
    <row r="70" ht="24.0" customHeight="1" outlineLevel="1">
      <c r="A70" s="946"/>
      <c r="B70" s="947"/>
      <c r="C70" s="947"/>
      <c r="D70" s="947"/>
      <c r="E70" s="947"/>
      <c r="F70" s="947"/>
      <c r="G70" s="947"/>
      <c r="H70" s="947"/>
      <c r="I70" s="947"/>
      <c r="J70" s="947"/>
      <c r="K70" s="947"/>
      <c r="L70" s="947"/>
      <c r="M70" s="947"/>
      <c r="N70" s="947"/>
      <c r="O70" s="947"/>
      <c r="P70" s="947"/>
      <c r="Q70" s="947"/>
      <c r="R70" s="947"/>
      <c r="S70" s="947"/>
      <c r="T70" s="947"/>
      <c r="U70" s="948"/>
      <c r="V70" s="947"/>
      <c r="W70" s="949" t="s">
        <v>3967</v>
      </c>
      <c r="X70" s="950"/>
      <c r="Y70" s="950"/>
      <c r="Z70" s="950"/>
      <c r="AA70" s="951"/>
      <c r="AB70" s="952"/>
      <c r="AC70" s="952"/>
      <c r="AD70" s="953"/>
      <c r="AE70" s="1023"/>
      <c r="AF70" s="1024"/>
      <c r="AG70" s="950"/>
      <c r="AH70" s="950"/>
      <c r="AI70" s="957"/>
      <c r="AJ70" s="957"/>
      <c r="AK70" s="958"/>
      <c r="AL70" s="1070" t="s">
        <v>3968</v>
      </c>
      <c r="AM70" s="1070" t="s">
        <v>3969</v>
      </c>
      <c r="AN70" s="712"/>
      <c r="AO70" s="712"/>
      <c r="AP70" s="712"/>
      <c r="AQ70" s="712"/>
      <c r="AR70" s="1111"/>
      <c r="AS70" s="1159"/>
      <c r="AT70" s="1114"/>
      <c r="AU70" s="1159"/>
      <c r="AV70" s="1159"/>
      <c r="AW70" s="1114"/>
      <c r="AX70" s="1114"/>
      <c r="AY70" s="1114"/>
      <c r="AZ70" s="1114"/>
      <c r="BA70" s="1114"/>
      <c r="BB70" s="1114"/>
      <c r="BC70" s="1114"/>
      <c r="BD70" s="1114"/>
      <c r="BE70" s="1114"/>
      <c r="BF70" s="1114"/>
      <c r="BG70" s="1114"/>
      <c r="BH70" s="1114"/>
      <c r="BI70" s="1159"/>
      <c r="BJ70" s="1159"/>
      <c r="BK70" s="1114"/>
      <c r="BL70" s="1114"/>
      <c r="BM70" s="1114"/>
      <c r="BN70" s="1114"/>
      <c r="BO70" s="1114"/>
      <c r="BP70" s="1159"/>
      <c r="BQ70" s="1159"/>
      <c r="BR70" s="1114"/>
      <c r="BS70" s="1114"/>
      <c r="BT70" s="1114"/>
      <c r="BU70" s="1114"/>
      <c r="BV70" s="1114"/>
      <c r="BW70" s="1159"/>
      <c r="BX70" s="528"/>
      <c r="BY70" s="528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8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8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8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  <c r="GB70" s="520"/>
      <c r="GC70" s="520"/>
      <c r="GD70" s="520"/>
      <c r="GE70" s="520"/>
      <c r="GF70" s="520"/>
      <c r="GG70" s="520"/>
      <c r="GH70" s="520"/>
      <c r="GI70" s="520"/>
      <c r="GJ70" s="520"/>
      <c r="GK70" s="520"/>
      <c r="GL70" s="520"/>
      <c r="GM70" s="520"/>
      <c r="GN70" s="520"/>
      <c r="GO70" s="520"/>
      <c r="GP70" s="520"/>
      <c r="GQ70" s="520"/>
      <c r="GR70" s="520"/>
      <c r="GS70" s="520"/>
      <c r="GT70" s="1071"/>
      <c r="GU70" s="1071"/>
      <c r="GV70" s="1071"/>
      <c r="GW70" s="1071"/>
      <c r="GX70" s="1071"/>
      <c r="GY70" s="1071"/>
      <c r="GZ70" s="1071"/>
      <c r="HA70" s="1071"/>
      <c r="HB70" s="1071"/>
      <c r="HC70" s="1071"/>
      <c r="HD70" s="1071"/>
      <c r="HE70" s="1071"/>
      <c r="HF70" s="1071"/>
      <c r="HG70" s="1071"/>
      <c r="HH70" s="1071"/>
      <c r="HI70" s="1071"/>
      <c r="HJ70" s="1071"/>
      <c r="HK70" s="1071"/>
      <c r="HL70" s="1071"/>
      <c r="HM70" s="1071"/>
      <c r="HN70" s="1071"/>
      <c r="HO70" s="1071"/>
      <c r="HP70" s="1071"/>
      <c r="HQ70" s="1071"/>
      <c r="HR70" s="1071"/>
      <c r="HS70" s="1071"/>
      <c r="HT70" s="1071"/>
      <c r="HU70" s="1071"/>
      <c r="HV70" s="1071"/>
      <c r="HW70" s="1071"/>
      <c r="HX70" s="1072"/>
      <c r="HY70" s="1068"/>
      <c r="HZ70" s="981"/>
      <c r="IA70" s="981"/>
      <c r="IB70" s="981"/>
      <c r="IC70" s="981"/>
      <c r="ID70" s="981"/>
      <c r="IE70" s="1069"/>
    </row>
    <row r="71" ht="24.0" customHeight="1" outlineLevel="1">
      <c r="A71" s="946"/>
      <c r="B71" s="947"/>
      <c r="C71" s="947"/>
      <c r="D71" s="947"/>
      <c r="E71" s="947"/>
      <c r="F71" s="947"/>
      <c r="G71" s="947"/>
      <c r="H71" s="947"/>
      <c r="I71" s="947"/>
      <c r="J71" s="947"/>
      <c r="K71" s="947"/>
      <c r="L71" s="947"/>
      <c r="M71" s="947"/>
      <c r="N71" s="947"/>
      <c r="O71" s="947"/>
      <c r="P71" s="947"/>
      <c r="Q71" s="947"/>
      <c r="R71" s="947"/>
      <c r="S71" s="947"/>
      <c r="T71" s="947"/>
      <c r="U71" s="948"/>
      <c r="V71" s="947"/>
      <c r="W71" s="949" t="s">
        <v>3970</v>
      </c>
      <c r="X71" s="950"/>
      <c r="Y71" s="956"/>
      <c r="Z71" s="956"/>
      <c r="AA71" s="951"/>
      <c r="AB71" s="952"/>
      <c r="AC71" s="952"/>
      <c r="AD71" s="953"/>
      <c r="AE71" s="1023"/>
      <c r="AF71" s="1029"/>
      <c r="AG71" s="976"/>
      <c r="AH71" s="976"/>
      <c r="AI71" s="957"/>
      <c r="AJ71" s="957"/>
      <c r="AK71" s="958"/>
      <c r="AL71" s="935" t="s">
        <v>3971</v>
      </c>
      <c r="AM71" s="935" t="s">
        <v>3972</v>
      </c>
      <c r="AN71" s="1110" t="s">
        <v>3973</v>
      </c>
      <c r="AO71" s="1110"/>
      <c r="AP71" s="937" t="s">
        <v>3974</v>
      </c>
      <c r="AQ71" s="985" t="s">
        <v>2652</v>
      </c>
      <c r="AR71" s="1111"/>
      <c r="AS71" s="1159"/>
      <c r="AT71" s="1114"/>
      <c r="AU71" s="1159"/>
      <c r="AV71" s="1159"/>
      <c r="AW71" s="1114"/>
      <c r="AX71" s="1114"/>
      <c r="AY71" s="1114"/>
      <c r="AZ71" s="1114"/>
      <c r="BA71" s="1114"/>
      <c r="BB71" s="1114"/>
      <c r="BC71" s="1114"/>
      <c r="BD71" s="1114"/>
      <c r="BE71" s="1114"/>
      <c r="BF71" s="1114"/>
      <c r="BG71" s="1114"/>
      <c r="BH71" s="1114"/>
      <c r="BI71" s="1159"/>
      <c r="BJ71" s="1159"/>
      <c r="BK71" s="1114"/>
      <c r="BL71" s="1114"/>
      <c r="BM71" s="1114"/>
      <c r="BN71" s="1114"/>
      <c r="BO71" s="1159"/>
      <c r="BP71" s="1159"/>
      <c r="BQ71" s="1159"/>
      <c r="BR71" s="1159"/>
      <c r="BS71" s="1114"/>
      <c r="BT71" s="1159"/>
      <c r="BU71" s="1116"/>
      <c r="BV71" s="1116"/>
      <c r="BW71" s="1159"/>
      <c r="BX71" s="1084"/>
      <c r="BY71" s="528"/>
      <c r="BZ71" s="520"/>
      <c r="CA71" s="1073"/>
      <c r="CB71" s="1073"/>
      <c r="CC71" s="1073"/>
      <c r="CD71" s="1073"/>
      <c r="CE71" s="1073"/>
      <c r="CF71" s="1073"/>
      <c r="CG71" s="1073"/>
      <c r="CH71" s="1073"/>
      <c r="CI71" s="1073"/>
      <c r="CJ71" s="1073"/>
      <c r="CK71" s="1073"/>
      <c r="CL71" s="1073"/>
      <c r="CM71" s="1073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8"/>
      <c r="DC71" s="520"/>
      <c r="DD71" s="520"/>
      <c r="DE71" s="520"/>
      <c r="DF71" s="520"/>
      <c r="DG71" s="520"/>
      <c r="DH71" s="520"/>
      <c r="DI71" s="520"/>
      <c r="DJ71" s="520"/>
      <c r="DK71" s="1074"/>
      <c r="DL71" s="520"/>
      <c r="DM71" s="520"/>
      <c r="DN71" s="520"/>
      <c r="DO71" s="1074"/>
      <c r="DP71" s="520"/>
      <c r="DQ71" s="520"/>
      <c r="DR71" s="520"/>
      <c r="DS71" s="520"/>
      <c r="DT71" s="520"/>
      <c r="DU71" s="520"/>
      <c r="DV71" s="520"/>
      <c r="DW71" s="520"/>
      <c r="DX71" s="520"/>
      <c r="DY71" s="1074"/>
      <c r="DZ71" s="520"/>
      <c r="EA71" s="520"/>
      <c r="EB71" s="520"/>
      <c r="EC71" s="520"/>
      <c r="ED71" s="520"/>
      <c r="EE71" s="520"/>
      <c r="EF71" s="520"/>
      <c r="EG71" s="520"/>
      <c r="EH71" s="528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8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1071"/>
      <c r="GU71" s="1071"/>
      <c r="GV71" s="1071"/>
      <c r="GW71" s="1071"/>
      <c r="GX71" s="1071"/>
      <c r="GY71" s="1071"/>
      <c r="GZ71" s="1071"/>
      <c r="HA71" s="1071"/>
      <c r="HB71" s="1071"/>
      <c r="HC71" s="1071"/>
      <c r="HD71" s="1071"/>
      <c r="HE71" s="1071"/>
      <c r="HF71" s="1071"/>
      <c r="HG71" s="1071"/>
      <c r="HH71" s="1071"/>
      <c r="HI71" s="1071"/>
      <c r="HJ71" s="1071"/>
      <c r="HK71" s="1071"/>
      <c r="HL71" s="1071"/>
      <c r="HM71" s="1071"/>
      <c r="HN71" s="1071"/>
      <c r="HO71" s="1071"/>
      <c r="HP71" s="1071"/>
      <c r="HQ71" s="1071"/>
      <c r="HR71" s="1071"/>
      <c r="HS71" s="1071"/>
      <c r="HT71" s="1071"/>
      <c r="HU71" s="1071"/>
      <c r="HV71" s="1071"/>
      <c r="HW71" s="1071"/>
      <c r="HX71" s="1072"/>
      <c r="HY71" s="1068"/>
      <c r="HZ71" s="981"/>
      <c r="IA71" s="981"/>
      <c r="IB71" s="981"/>
      <c r="IC71" s="981"/>
      <c r="ID71" s="981"/>
      <c r="IE71" s="1069"/>
    </row>
    <row r="72" ht="24.0" customHeight="1" outlineLevel="1">
      <c r="A72" s="946"/>
      <c r="B72" s="947"/>
      <c r="C72" s="947"/>
      <c r="D72" s="947"/>
      <c r="E72" s="947"/>
      <c r="F72" s="947"/>
      <c r="G72" s="947"/>
      <c r="H72" s="947"/>
      <c r="I72" s="947"/>
      <c r="J72" s="947"/>
      <c r="K72" s="947"/>
      <c r="L72" s="947"/>
      <c r="M72" s="947"/>
      <c r="N72" s="947"/>
      <c r="O72" s="947"/>
      <c r="P72" s="947"/>
      <c r="Q72" s="947"/>
      <c r="R72" s="947"/>
      <c r="S72" s="947"/>
      <c r="T72" s="947"/>
      <c r="U72" s="948"/>
      <c r="V72" s="947"/>
      <c r="W72" s="955" t="s">
        <v>3975</v>
      </c>
      <c r="X72" s="956">
        <v>1.0E7</v>
      </c>
      <c r="Y72" s="950"/>
      <c r="Z72" s="950"/>
      <c r="AA72" s="951"/>
      <c r="AB72" s="952"/>
      <c r="AC72" s="952"/>
      <c r="AD72" s="953"/>
      <c r="AE72" s="1023"/>
      <c r="AF72" s="1024"/>
      <c r="AG72" s="950"/>
      <c r="AH72" s="950"/>
      <c r="AI72" s="957"/>
      <c r="AJ72" s="957"/>
      <c r="AK72" s="958"/>
      <c r="AL72" s="959" t="s">
        <v>3976</v>
      </c>
      <c r="AM72" s="959" t="s">
        <v>3977</v>
      </c>
      <c r="AN72" s="712"/>
      <c r="AO72" s="712"/>
      <c r="AP72" s="712"/>
      <c r="AQ72" s="712"/>
      <c r="AR72" s="1111"/>
      <c r="AS72" s="1159"/>
      <c r="AT72" s="1159"/>
      <c r="AU72" s="1159"/>
      <c r="AV72" s="1159"/>
      <c r="AW72" s="1159"/>
      <c r="AX72" s="1159"/>
      <c r="AY72" s="1159"/>
      <c r="AZ72" s="1159"/>
      <c r="BA72" s="1114"/>
      <c r="BB72" s="1114"/>
      <c r="BC72" s="1114"/>
      <c r="BD72" s="1114"/>
      <c r="BE72" s="1114"/>
      <c r="BF72" s="1114"/>
      <c r="BG72" s="1114"/>
      <c r="BH72" s="1114"/>
      <c r="BI72" s="1159"/>
      <c r="BJ72" s="1159"/>
      <c r="BK72" s="1114"/>
      <c r="BL72" s="1114"/>
      <c r="BM72" s="1114"/>
      <c r="BN72" s="1114"/>
      <c r="BO72" s="1114"/>
      <c r="BP72" s="1159"/>
      <c r="BQ72" s="1159"/>
      <c r="BR72" s="1114"/>
      <c r="BS72" s="1114"/>
      <c r="BT72" s="1114"/>
      <c r="BU72" s="1255"/>
      <c r="BV72" s="1255"/>
      <c r="BW72" s="1159"/>
      <c r="BX72" s="528"/>
      <c r="BY72" s="528"/>
      <c r="BZ72" s="520"/>
      <c r="CA72" s="1073"/>
      <c r="CB72" s="1073"/>
      <c r="CC72" s="1073"/>
      <c r="CD72" s="1073"/>
      <c r="CE72" s="1073"/>
      <c r="CF72" s="1073"/>
      <c r="CG72" s="1073"/>
      <c r="CH72" s="1073"/>
      <c r="CI72" s="1073"/>
      <c r="CJ72" s="1073"/>
      <c r="CK72" s="1073"/>
      <c r="CL72" s="1073"/>
      <c r="CM72" s="1073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8"/>
      <c r="DC72" s="520"/>
      <c r="DD72" s="520"/>
      <c r="DE72" s="520"/>
      <c r="DF72" s="520"/>
      <c r="DG72" s="520"/>
      <c r="DH72" s="520"/>
      <c r="DI72" s="520"/>
      <c r="DJ72" s="520"/>
      <c r="DK72" s="1076"/>
      <c r="DL72" s="520"/>
      <c r="DM72" s="520"/>
      <c r="DN72" s="520"/>
      <c r="DO72" s="1076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8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8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1071"/>
      <c r="GU72" s="1071"/>
      <c r="GV72" s="1071"/>
      <c r="GW72" s="1071"/>
      <c r="GX72" s="1071"/>
      <c r="GY72" s="1071"/>
      <c r="GZ72" s="1071"/>
      <c r="HA72" s="1071"/>
      <c r="HB72" s="1071"/>
      <c r="HC72" s="1071"/>
      <c r="HD72" s="1071"/>
      <c r="HE72" s="1071"/>
      <c r="HF72" s="1071"/>
      <c r="HG72" s="1071"/>
      <c r="HH72" s="1071"/>
      <c r="HI72" s="1071"/>
      <c r="HJ72" s="1071"/>
      <c r="HK72" s="1071"/>
      <c r="HL72" s="1071"/>
      <c r="HM72" s="1071"/>
      <c r="HN72" s="1071"/>
      <c r="HO72" s="1071"/>
      <c r="HP72" s="1071"/>
      <c r="HQ72" s="1071"/>
      <c r="HR72" s="1071"/>
      <c r="HS72" s="1071"/>
      <c r="HT72" s="1071"/>
      <c r="HU72" s="1071"/>
      <c r="HV72" s="1071"/>
      <c r="HW72" s="1071"/>
      <c r="HX72" s="1072"/>
      <c r="HY72" s="1068"/>
      <c r="HZ72" s="981"/>
      <c r="IA72" s="981"/>
      <c r="IB72" s="981"/>
      <c r="IC72" s="981"/>
      <c r="ID72" s="981"/>
      <c r="IE72" s="1069"/>
    </row>
    <row r="73" ht="24.0" customHeight="1" outlineLevel="1">
      <c r="A73" s="946"/>
      <c r="B73" s="947"/>
      <c r="C73" s="947"/>
      <c r="D73" s="947"/>
      <c r="E73" s="947"/>
      <c r="F73" s="947"/>
      <c r="G73" s="947"/>
      <c r="H73" s="947"/>
      <c r="I73" s="947"/>
      <c r="J73" s="947"/>
      <c r="K73" s="947"/>
      <c r="L73" s="947"/>
      <c r="M73" s="947"/>
      <c r="N73" s="947"/>
      <c r="O73" s="947"/>
      <c r="P73" s="947"/>
      <c r="Q73" s="947"/>
      <c r="R73" s="947"/>
      <c r="S73" s="947"/>
      <c r="T73" s="947"/>
      <c r="U73" s="948"/>
      <c r="V73" s="972"/>
      <c r="W73" s="955" t="s">
        <v>3978</v>
      </c>
      <c r="X73" s="956"/>
      <c r="Y73" s="956"/>
      <c r="Z73" s="956"/>
      <c r="AA73" s="951"/>
      <c r="AB73" s="952"/>
      <c r="AC73" s="952"/>
      <c r="AD73" s="953"/>
      <c r="AE73" s="1023"/>
      <c r="AF73" s="1029"/>
      <c r="AG73" s="976"/>
      <c r="AH73" s="976"/>
      <c r="AI73" s="957"/>
      <c r="AJ73" s="957"/>
      <c r="AK73" s="958"/>
      <c r="AL73" s="1256"/>
      <c r="AM73" s="1256"/>
      <c r="AN73" s="1136"/>
      <c r="AO73" s="1136"/>
      <c r="AP73" s="1031"/>
      <c r="AQ73" s="985"/>
      <c r="AR73" s="1111"/>
      <c r="AS73" s="1159"/>
      <c r="AT73" s="1159"/>
      <c r="AU73" s="1159"/>
      <c r="AV73" s="1159"/>
      <c r="AW73" s="1159"/>
      <c r="AX73" s="1159"/>
      <c r="AY73" s="1159"/>
      <c r="AZ73" s="1159"/>
      <c r="BA73" s="1114"/>
      <c r="BB73" s="1114"/>
      <c r="BC73" s="1114"/>
      <c r="BD73" s="1114"/>
      <c r="BE73" s="1114"/>
      <c r="BF73" s="1114"/>
      <c r="BG73" s="1114"/>
      <c r="BH73" s="1114"/>
      <c r="BI73" s="1159"/>
      <c r="BJ73" s="1159"/>
      <c r="BK73" s="1114"/>
      <c r="BL73" s="1114"/>
      <c r="BM73" s="1114"/>
      <c r="BN73" s="1114"/>
      <c r="BO73" s="1114"/>
      <c r="BP73" s="1159"/>
      <c r="BQ73" s="1159"/>
      <c r="BR73" s="1114"/>
      <c r="BS73" s="1114"/>
      <c r="BT73" s="1114"/>
      <c r="BU73" s="1114"/>
      <c r="BV73" s="1114"/>
      <c r="BW73" s="1159"/>
      <c r="BX73" s="528"/>
      <c r="BY73" s="528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8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8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8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1071"/>
      <c r="GU73" s="1071"/>
      <c r="GV73" s="1071"/>
      <c r="GW73" s="1071"/>
      <c r="GX73" s="1071"/>
      <c r="GY73" s="1071"/>
      <c r="GZ73" s="1071"/>
      <c r="HA73" s="1071"/>
      <c r="HB73" s="1071"/>
      <c r="HC73" s="1071"/>
      <c r="HD73" s="1071"/>
      <c r="HE73" s="1071"/>
      <c r="HF73" s="1071"/>
      <c r="HG73" s="1071"/>
      <c r="HH73" s="1071"/>
      <c r="HI73" s="1071"/>
      <c r="HJ73" s="1071"/>
      <c r="HK73" s="1071"/>
      <c r="HL73" s="1071"/>
      <c r="HM73" s="1071"/>
      <c r="HN73" s="1071"/>
      <c r="HO73" s="1071"/>
      <c r="HP73" s="1071"/>
      <c r="HQ73" s="1071"/>
      <c r="HR73" s="1071"/>
      <c r="HS73" s="1071"/>
      <c r="HT73" s="1071"/>
      <c r="HU73" s="1071"/>
      <c r="HV73" s="1071"/>
      <c r="HW73" s="1071"/>
      <c r="HX73" s="1072"/>
      <c r="HY73" s="1068"/>
      <c r="HZ73" s="981"/>
      <c r="IA73" s="981"/>
      <c r="IB73" s="981"/>
      <c r="IC73" s="981"/>
      <c r="ID73" s="981"/>
      <c r="IE73" s="1069"/>
    </row>
    <row r="74" ht="24.0" customHeight="1" outlineLevel="1">
      <c r="A74" s="946"/>
      <c r="B74" s="947"/>
      <c r="C74" s="947"/>
      <c r="D74" s="947"/>
      <c r="E74" s="947"/>
      <c r="F74" s="947"/>
      <c r="G74" s="947"/>
      <c r="H74" s="947"/>
      <c r="I74" s="947"/>
      <c r="J74" s="947"/>
      <c r="K74" s="947"/>
      <c r="L74" s="947"/>
      <c r="M74" s="947"/>
      <c r="N74" s="947"/>
      <c r="O74" s="947"/>
      <c r="P74" s="947"/>
      <c r="Q74" s="947"/>
      <c r="R74" s="947"/>
      <c r="S74" s="947"/>
      <c r="T74" s="947"/>
      <c r="U74" s="948"/>
      <c r="V74" s="948" t="s">
        <v>3979</v>
      </c>
      <c r="W74" s="949" t="s">
        <v>3980</v>
      </c>
      <c r="X74" s="956"/>
      <c r="Y74" s="956"/>
      <c r="Z74" s="956"/>
      <c r="AA74" s="951"/>
      <c r="AB74" s="952"/>
      <c r="AC74" s="952"/>
      <c r="AD74" s="953"/>
      <c r="AE74" s="1023"/>
      <c r="AF74" s="1029"/>
      <c r="AG74" s="976"/>
      <c r="AH74" s="976"/>
      <c r="AI74" s="957"/>
      <c r="AJ74" s="957"/>
      <c r="AK74" s="958"/>
      <c r="AL74" s="1256"/>
      <c r="AM74" s="1212"/>
      <c r="AN74" s="712"/>
      <c r="AO74" s="712"/>
      <c r="AP74" s="712"/>
      <c r="AQ74" s="712"/>
      <c r="AR74" s="1111"/>
      <c r="AS74" s="1159"/>
      <c r="AT74" s="1114"/>
      <c r="AU74" s="1159"/>
      <c r="AV74" s="1159"/>
      <c r="AW74" s="1114"/>
      <c r="AX74" s="1114"/>
      <c r="AY74" s="1114"/>
      <c r="AZ74" s="1114"/>
      <c r="BA74" s="1114"/>
      <c r="BB74" s="1114"/>
      <c r="BC74" s="1114"/>
      <c r="BD74" s="1114"/>
      <c r="BE74" s="1114"/>
      <c r="BF74" s="1114"/>
      <c r="BG74" s="1114"/>
      <c r="BH74" s="1114"/>
      <c r="BI74" s="1159"/>
      <c r="BJ74" s="1159"/>
      <c r="BK74" s="1114"/>
      <c r="BL74" s="1114"/>
      <c r="BM74" s="1114"/>
      <c r="BN74" s="1114"/>
      <c r="BO74" s="1114"/>
      <c r="BP74" s="1159"/>
      <c r="BQ74" s="1159"/>
      <c r="BR74" s="1114"/>
      <c r="BS74" s="1114"/>
      <c r="BT74" s="1114"/>
      <c r="BU74" s="1114"/>
      <c r="BV74" s="1114"/>
      <c r="BW74" s="1159"/>
      <c r="BX74" s="528"/>
      <c r="BY74" s="528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8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8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8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1071"/>
      <c r="GU74" s="1071"/>
      <c r="GV74" s="1071"/>
      <c r="GW74" s="1071"/>
      <c r="GX74" s="1071"/>
      <c r="GY74" s="1071"/>
      <c r="GZ74" s="1071"/>
      <c r="HA74" s="1071"/>
      <c r="HB74" s="1071"/>
      <c r="HC74" s="1071"/>
      <c r="HD74" s="1071"/>
      <c r="HE74" s="1071"/>
      <c r="HF74" s="1071"/>
      <c r="HG74" s="1071"/>
      <c r="HH74" s="1071"/>
      <c r="HI74" s="1071"/>
      <c r="HJ74" s="1071"/>
      <c r="HK74" s="1071"/>
      <c r="HL74" s="1071"/>
      <c r="HM74" s="1071"/>
      <c r="HN74" s="1071"/>
      <c r="HO74" s="1071"/>
      <c r="HP74" s="1071"/>
      <c r="HQ74" s="1071"/>
      <c r="HR74" s="1071"/>
      <c r="HS74" s="1071"/>
      <c r="HT74" s="1071"/>
      <c r="HU74" s="1071"/>
      <c r="HV74" s="1071"/>
      <c r="HW74" s="1071"/>
      <c r="HX74" s="1072"/>
      <c r="HY74" s="1068"/>
      <c r="HZ74" s="981"/>
      <c r="IA74" s="981"/>
      <c r="IB74" s="981"/>
      <c r="IC74" s="981"/>
      <c r="ID74" s="981"/>
      <c r="IE74" s="1069"/>
    </row>
    <row r="75" ht="24.0" customHeight="1" outlineLevel="1">
      <c r="A75" s="1003"/>
      <c r="B75" s="1004"/>
      <c r="C75" s="1004"/>
      <c r="D75" s="1004"/>
      <c r="E75" s="1004"/>
      <c r="F75" s="1004"/>
      <c r="G75" s="1004"/>
      <c r="H75" s="1004"/>
      <c r="I75" s="1004"/>
      <c r="J75" s="1004"/>
      <c r="K75" s="1004"/>
      <c r="L75" s="1004"/>
      <c r="M75" s="1004"/>
      <c r="N75" s="1004"/>
      <c r="O75" s="1004"/>
      <c r="P75" s="1004"/>
      <c r="Q75" s="1004"/>
      <c r="R75" s="1004"/>
      <c r="S75" s="1004"/>
      <c r="T75" s="1004"/>
      <c r="U75" s="1005"/>
      <c r="V75" s="1096"/>
      <c r="W75" s="1096"/>
      <c r="X75" s="1007"/>
      <c r="Y75" s="1007"/>
      <c r="Z75" s="1007"/>
      <c r="AA75" s="1150"/>
      <c r="AB75" s="1151"/>
      <c r="AC75" s="1151"/>
      <c r="AD75" s="1152"/>
      <c r="AE75" s="1039"/>
      <c r="AF75" s="1093"/>
      <c r="AG75" s="1012"/>
      <c r="AH75" s="1012"/>
      <c r="AI75" s="1013"/>
      <c r="AJ75" s="1013"/>
      <c r="AK75" s="1014"/>
      <c r="AL75" s="1257" t="s">
        <v>3981</v>
      </c>
      <c r="AM75" s="1212" t="s">
        <v>3982</v>
      </c>
      <c r="AN75" s="1258" t="s">
        <v>3983</v>
      </c>
      <c r="AO75" s="1258"/>
      <c r="AP75" s="1185" t="s">
        <v>3984</v>
      </c>
      <c r="AQ75" s="1160" t="s">
        <v>3985</v>
      </c>
      <c r="AR75" s="1111"/>
      <c r="AS75" s="1159"/>
      <c r="AT75" s="1114"/>
      <c r="AU75" s="1159"/>
      <c r="AV75" s="1159"/>
      <c r="AW75" s="1114"/>
      <c r="AX75" s="1114"/>
      <c r="AY75" s="1114"/>
      <c r="AZ75" s="1114"/>
      <c r="BA75" s="1114"/>
      <c r="BB75" s="1114"/>
      <c r="BC75" s="1114"/>
      <c r="BD75" s="1114"/>
      <c r="BE75" s="1114"/>
      <c r="BF75" s="1114"/>
      <c r="BG75" s="1114"/>
      <c r="BH75" s="1114"/>
      <c r="BI75" s="1159"/>
      <c r="BJ75" s="1159"/>
      <c r="BK75" s="1114"/>
      <c r="BL75" s="1114"/>
      <c r="BM75" s="1114"/>
      <c r="BN75" s="1114"/>
      <c r="BO75" s="1114"/>
      <c r="BP75" s="1159"/>
      <c r="BQ75" s="1159"/>
      <c r="BR75" s="1114"/>
      <c r="BS75" s="1114"/>
      <c r="BT75" s="1114"/>
      <c r="BU75" s="1114"/>
      <c r="BV75" s="1114"/>
      <c r="BW75" s="1159"/>
      <c r="BX75" s="528"/>
      <c r="BY75" s="528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1259"/>
      <c r="CT75" s="520"/>
      <c r="CU75" s="520"/>
      <c r="CV75" s="1259"/>
      <c r="CW75" s="1259"/>
      <c r="CX75" s="1259"/>
      <c r="CY75" s="1259"/>
      <c r="CZ75" s="1259"/>
      <c r="DA75" s="520"/>
      <c r="DB75" s="528"/>
      <c r="DC75" s="520"/>
      <c r="DD75" s="520"/>
      <c r="DE75" s="1259"/>
      <c r="DF75" s="1259"/>
      <c r="DG75" s="1259"/>
      <c r="DH75" s="1259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8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8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1071"/>
      <c r="GU75" s="1071"/>
      <c r="GV75" s="1071"/>
      <c r="GW75" s="1071"/>
      <c r="GX75" s="1071"/>
      <c r="GY75" s="1071"/>
      <c r="GZ75" s="1071"/>
      <c r="HA75" s="1071"/>
      <c r="HB75" s="1071"/>
      <c r="HC75" s="1071"/>
      <c r="HD75" s="1071"/>
      <c r="HE75" s="1071"/>
      <c r="HF75" s="1071"/>
      <c r="HG75" s="1071"/>
      <c r="HH75" s="1071"/>
      <c r="HI75" s="1071"/>
      <c r="HJ75" s="1071"/>
      <c r="HK75" s="1071"/>
      <c r="HL75" s="1071"/>
      <c r="HM75" s="1071"/>
      <c r="HN75" s="1071"/>
      <c r="HO75" s="1071"/>
      <c r="HP75" s="1071"/>
      <c r="HQ75" s="1071"/>
      <c r="HR75" s="1071"/>
      <c r="HS75" s="1071"/>
      <c r="HT75" s="1071"/>
      <c r="HU75" s="1071"/>
      <c r="HV75" s="1071"/>
      <c r="HW75" s="1071"/>
      <c r="HX75" s="1094"/>
      <c r="HY75" s="1095"/>
      <c r="HZ75" s="1096"/>
      <c r="IA75" s="1096"/>
      <c r="IB75" s="1096"/>
      <c r="IC75" s="1096"/>
      <c r="ID75" s="1096"/>
      <c r="IE75" s="1097"/>
    </row>
    <row r="76" ht="24.0" customHeight="1">
      <c r="A76" s="916">
        <v>16.0</v>
      </c>
      <c r="B76" s="1109" t="s">
        <v>19</v>
      </c>
      <c r="C76" s="1109" t="s">
        <v>19</v>
      </c>
      <c r="D76" s="494" t="str">
        <f t="array" ref="D76">INDEX('코드분류표(보조)'!$G$5:$G$72,MATCH(E76,'코드분류표(보조)'!$F$5:$F$72,0))</f>
        <v>CB-251</v>
      </c>
      <c r="E76" s="494" t="s">
        <v>3886</v>
      </c>
      <c r="F76" s="494" t="s">
        <v>3986</v>
      </c>
      <c r="G76" s="919" t="s">
        <v>146</v>
      </c>
      <c r="H76" s="494" t="s">
        <v>3987</v>
      </c>
      <c r="I76" s="920">
        <v>6669.25</v>
      </c>
      <c r="J76" s="921">
        <f>I76/3.3058</f>
        <v>2017.439047</v>
      </c>
      <c r="K76" s="922" t="s">
        <v>3988</v>
      </c>
      <c r="L76" s="922" t="s">
        <v>3989</v>
      </c>
      <c r="M76" s="922" t="s">
        <v>3990</v>
      </c>
      <c r="N76" s="922" t="s">
        <v>3991</v>
      </c>
      <c r="O76" s="922" t="s">
        <v>3992</v>
      </c>
      <c r="P76" s="922" t="str">
        <f>$Q$76</f>
        <v/>
      </c>
      <c r="Q76" s="922"/>
      <c r="R76" s="493">
        <v>0.7</v>
      </c>
      <c r="S76" s="493">
        <v>0.7</v>
      </c>
      <c r="T76" s="493">
        <v>0.7</v>
      </c>
      <c r="U76" s="924"/>
      <c r="V76" s="493" t="s">
        <v>3993</v>
      </c>
      <c r="W76" s="925" t="s">
        <v>3994</v>
      </c>
      <c r="X76" s="926">
        <v>4.0E7</v>
      </c>
      <c r="Y76" s="926"/>
      <c r="Z76" s="926"/>
      <c r="AA76" s="927"/>
      <c r="AB76" s="928"/>
      <c r="AC76" s="928"/>
      <c r="AD76" s="929"/>
      <c r="AE76" s="1018"/>
      <c r="AF76" s="1019" t="s">
        <v>3995</v>
      </c>
      <c r="AG76" s="932">
        <f>SUM(AG78:AG92)</f>
        <v>12000000</v>
      </c>
      <c r="AH76" s="932"/>
      <c r="AI76" s="933"/>
      <c r="AJ76" s="933"/>
      <c r="AK76" s="934"/>
      <c r="AL76" s="1098" t="s">
        <v>3996</v>
      </c>
      <c r="AM76" s="1098" t="s">
        <v>3997</v>
      </c>
      <c r="AN76" s="936"/>
      <c r="AO76" s="936"/>
      <c r="AP76" s="1031"/>
      <c r="AQ76" s="985"/>
      <c r="AR76" s="1065"/>
      <c r="AS76" s="1066"/>
      <c r="AT76" s="1066"/>
      <c r="AU76" s="1067"/>
      <c r="AV76" s="1067"/>
      <c r="AW76" s="1066"/>
      <c r="AX76" s="1066"/>
      <c r="AY76" s="1066"/>
      <c r="AZ76" s="1066"/>
      <c r="BA76" s="1066"/>
      <c r="BB76" s="1066"/>
      <c r="BC76" s="1066"/>
      <c r="BD76" s="1066"/>
      <c r="BE76" s="1066"/>
      <c r="BF76" s="1066"/>
      <c r="BG76" s="1066"/>
      <c r="BH76" s="1066"/>
      <c r="BI76" s="1067"/>
      <c r="BJ76" s="1067"/>
      <c r="BK76" s="1066"/>
      <c r="BL76" s="1066"/>
      <c r="BM76" s="1066"/>
      <c r="BN76" s="1066"/>
      <c r="BO76" s="1066"/>
      <c r="BP76" s="1067"/>
      <c r="BQ76" s="1067"/>
      <c r="BR76" s="1066"/>
      <c r="BS76" s="1067"/>
      <c r="BT76" s="1067"/>
      <c r="BU76" s="1067"/>
      <c r="BV76" s="1067"/>
      <c r="BW76" s="1067"/>
      <c r="BX76" s="1084"/>
      <c r="BY76" s="528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8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8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8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1071"/>
      <c r="GU76" s="1071"/>
      <c r="GV76" s="1071"/>
      <c r="GW76" s="1071"/>
      <c r="GX76" s="1071"/>
      <c r="GY76" s="1071"/>
      <c r="GZ76" s="1071"/>
      <c r="HA76" s="1071"/>
      <c r="HB76" s="1071"/>
      <c r="HC76" s="1071"/>
      <c r="HD76" s="1071"/>
      <c r="HE76" s="1071"/>
      <c r="HF76" s="1071"/>
      <c r="HG76" s="1071"/>
      <c r="HH76" s="1071"/>
      <c r="HI76" s="1071"/>
      <c r="HJ76" s="1071"/>
      <c r="HK76" s="1071"/>
      <c r="HL76" s="1071"/>
      <c r="HM76" s="1071"/>
      <c r="HN76" s="1071"/>
      <c r="HO76" s="1071"/>
      <c r="HP76" s="1071"/>
      <c r="HQ76" s="1071"/>
      <c r="HR76" s="1071"/>
      <c r="HS76" s="1071"/>
      <c r="HT76" s="1071"/>
      <c r="HU76" s="1071"/>
      <c r="HV76" s="1071"/>
      <c r="HW76" s="1071"/>
      <c r="HX76" s="1099"/>
      <c r="HY76" s="1100"/>
      <c r="HZ76" s="1101"/>
      <c r="IA76" s="1101"/>
      <c r="IB76" s="1101"/>
      <c r="IC76" s="1101"/>
      <c r="ID76" s="1101"/>
      <c r="IE76" s="1102"/>
    </row>
    <row r="77" ht="24.0" customHeight="1" outlineLevel="1">
      <c r="A77" s="946"/>
      <c r="B77" s="947"/>
      <c r="C77" s="947"/>
      <c r="D77" s="947"/>
      <c r="E77" s="947"/>
      <c r="F77" s="947"/>
      <c r="G77" s="947"/>
      <c r="H77" s="947"/>
      <c r="I77" s="947"/>
      <c r="J77" s="947"/>
      <c r="K77" s="947"/>
      <c r="L77" s="947"/>
      <c r="M77" s="947"/>
      <c r="N77" s="947"/>
      <c r="O77" s="947"/>
      <c r="P77" s="947"/>
      <c r="Q77" s="947"/>
      <c r="R77" s="947"/>
      <c r="S77" s="947"/>
      <c r="T77" s="947"/>
      <c r="U77" s="948"/>
      <c r="V77" s="947"/>
      <c r="W77" s="949" t="s">
        <v>3998</v>
      </c>
      <c r="X77" s="950">
        <v>4.0E7</v>
      </c>
      <c r="Y77" s="950"/>
      <c r="Z77" s="950"/>
      <c r="AA77" s="951"/>
      <c r="AB77" s="952"/>
      <c r="AC77" s="952"/>
      <c r="AD77" s="953"/>
      <c r="AE77" s="1023"/>
      <c r="AF77" s="1045"/>
      <c r="AG77" s="956"/>
      <c r="AH77" s="956"/>
      <c r="AI77" s="957"/>
      <c r="AJ77" s="957"/>
      <c r="AK77" s="958"/>
      <c r="AL77" s="1103" t="s">
        <v>3999</v>
      </c>
      <c r="AM77" s="1103" t="s">
        <v>4000</v>
      </c>
      <c r="AN77" s="712"/>
      <c r="AO77" s="712"/>
      <c r="AP77" s="712"/>
      <c r="AQ77" s="712"/>
      <c r="AR77" s="1065"/>
      <c r="AS77" s="1066"/>
      <c r="AT77" s="1066"/>
      <c r="AU77" s="1067"/>
      <c r="AV77" s="1067"/>
      <c r="AW77" s="1066"/>
      <c r="AX77" s="1066"/>
      <c r="AY77" s="1066"/>
      <c r="AZ77" s="1066"/>
      <c r="BA77" s="1066"/>
      <c r="BB77" s="1066"/>
      <c r="BC77" s="1066"/>
      <c r="BD77" s="1066"/>
      <c r="BE77" s="1066"/>
      <c r="BF77" s="1066"/>
      <c r="BG77" s="1066"/>
      <c r="BH77" s="1066"/>
      <c r="BI77" s="1067"/>
      <c r="BJ77" s="1067"/>
      <c r="BK77" s="1066"/>
      <c r="BL77" s="1066"/>
      <c r="BM77" s="1066"/>
      <c r="BN77" s="1066"/>
      <c r="BO77" s="1066"/>
      <c r="BP77" s="1067"/>
      <c r="BQ77" s="1067"/>
      <c r="BR77" s="1066"/>
      <c r="BS77" s="1067"/>
      <c r="BT77" s="1067"/>
      <c r="BU77" s="1067"/>
      <c r="BV77" s="1067"/>
      <c r="BW77" s="1067"/>
      <c r="BX77" s="1084"/>
      <c r="BY77" s="528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8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8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8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1071"/>
      <c r="GU77" s="1071"/>
      <c r="GV77" s="1071"/>
      <c r="GW77" s="1071"/>
      <c r="GX77" s="1071"/>
      <c r="GY77" s="1071"/>
      <c r="GZ77" s="1071"/>
      <c r="HA77" s="1071"/>
      <c r="HB77" s="1071"/>
      <c r="HC77" s="1071"/>
      <c r="HD77" s="1071"/>
      <c r="HE77" s="1071"/>
      <c r="HF77" s="1071"/>
      <c r="HG77" s="1071"/>
      <c r="HH77" s="1071"/>
      <c r="HI77" s="1071"/>
      <c r="HJ77" s="1071"/>
      <c r="HK77" s="1071"/>
      <c r="HL77" s="1071"/>
      <c r="HM77" s="1071"/>
      <c r="HN77" s="1071"/>
      <c r="HO77" s="1071"/>
      <c r="HP77" s="1071"/>
      <c r="HQ77" s="1071"/>
      <c r="HR77" s="1071"/>
      <c r="HS77" s="1071"/>
      <c r="HT77" s="1071"/>
      <c r="HU77" s="1071"/>
      <c r="HV77" s="1071"/>
      <c r="HW77" s="1071"/>
      <c r="HX77" s="1072"/>
      <c r="HY77" s="1068"/>
      <c r="HZ77" s="981"/>
      <c r="IA77" s="981"/>
      <c r="IB77" s="981"/>
      <c r="IC77" s="981"/>
      <c r="ID77" s="981"/>
      <c r="IE77" s="1069"/>
    </row>
    <row r="78" ht="24.0" customHeight="1" outlineLevel="1">
      <c r="A78" s="946"/>
      <c r="B78" s="947"/>
      <c r="C78" s="947"/>
      <c r="D78" s="947"/>
      <c r="E78" s="947"/>
      <c r="F78" s="947"/>
      <c r="G78" s="947"/>
      <c r="H78" s="947"/>
      <c r="I78" s="947"/>
      <c r="J78" s="947"/>
      <c r="K78" s="947"/>
      <c r="L78" s="947"/>
      <c r="M78" s="947"/>
      <c r="N78" s="947"/>
      <c r="O78" s="947"/>
      <c r="P78" s="947"/>
      <c r="Q78" s="947"/>
      <c r="R78" s="947"/>
      <c r="S78" s="947"/>
      <c r="T78" s="947"/>
      <c r="U78" s="948"/>
      <c r="V78" s="947"/>
      <c r="W78" s="949" t="s">
        <v>4001</v>
      </c>
      <c r="X78" s="950">
        <v>4.0E7</v>
      </c>
      <c r="Y78" s="950"/>
      <c r="Z78" s="950"/>
      <c r="AA78" s="951"/>
      <c r="AB78" s="952"/>
      <c r="AC78" s="952"/>
      <c r="AD78" s="953"/>
      <c r="AE78" s="1023"/>
      <c r="AF78" s="1046"/>
      <c r="AG78" s="1260"/>
      <c r="AH78" s="1260"/>
      <c r="AI78" s="957"/>
      <c r="AJ78" s="957"/>
      <c r="AK78" s="958"/>
      <c r="AL78" s="1062" t="s">
        <v>4002</v>
      </c>
      <c r="AM78" s="1062" t="s">
        <v>4003</v>
      </c>
      <c r="AN78" s="1261"/>
      <c r="AO78" s="1063"/>
      <c r="AP78" s="1031"/>
      <c r="AQ78" s="985"/>
      <c r="AR78" s="1065"/>
      <c r="AS78" s="1066"/>
      <c r="AT78" s="1066"/>
      <c r="AU78" s="1067"/>
      <c r="AV78" s="1067"/>
      <c r="AW78" s="1066"/>
      <c r="AX78" s="1066"/>
      <c r="AY78" s="1066"/>
      <c r="AZ78" s="1066"/>
      <c r="BA78" s="1066"/>
      <c r="BB78" s="1066"/>
      <c r="BC78" s="1066"/>
      <c r="BD78" s="1066"/>
      <c r="BE78" s="1067"/>
      <c r="BF78" s="1067"/>
      <c r="BG78" s="1067"/>
      <c r="BH78" s="1067"/>
      <c r="BI78" s="1067"/>
      <c r="BJ78" s="1067"/>
      <c r="BK78" s="1066"/>
      <c r="BL78" s="1066"/>
      <c r="BM78" s="1066"/>
      <c r="BN78" s="1066"/>
      <c r="BO78" s="1066"/>
      <c r="BP78" s="1067"/>
      <c r="BQ78" s="1067"/>
      <c r="BR78" s="1066"/>
      <c r="BS78" s="1067"/>
      <c r="BT78" s="1067"/>
      <c r="BU78" s="1067"/>
      <c r="BV78" s="1067"/>
      <c r="BW78" s="1067"/>
      <c r="BX78" s="1084"/>
      <c r="BY78" s="528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8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8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8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1071"/>
      <c r="GU78" s="1071"/>
      <c r="GV78" s="1071"/>
      <c r="GW78" s="1071"/>
      <c r="GX78" s="1071"/>
      <c r="GY78" s="1071"/>
      <c r="GZ78" s="1071"/>
      <c r="HA78" s="1071"/>
      <c r="HB78" s="1071"/>
      <c r="HC78" s="1071"/>
      <c r="HD78" s="1071"/>
      <c r="HE78" s="1071"/>
      <c r="HF78" s="1071"/>
      <c r="HG78" s="1071"/>
      <c r="HH78" s="1071"/>
      <c r="HI78" s="1071"/>
      <c r="HJ78" s="1071"/>
      <c r="HK78" s="1071"/>
      <c r="HL78" s="1071"/>
      <c r="HM78" s="1071"/>
      <c r="HN78" s="1071"/>
      <c r="HO78" s="1071"/>
      <c r="HP78" s="1071"/>
      <c r="HQ78" s="1071"/>
      <c r="HR78" s="1071"/>
      <c r="HS78" s="1071"/>
      <c r="HT78" s="1071"/>
      <c r="HU78" s="1071"/>
      <c r="HV78" s="1071"/>
      <c r="HW78" s="1071"/>
      <c r="HX78" s="1072"/>
      <c r="HY78" s="1068"/>
      <c r="HZ78" s="981"/>
      <c r="IA78" s="981"/>
      <c r="IB78" s="981"/>
      <c r="IC78" s="981"/>
      <c r="ID78" s="981"/>
      <c r="IE78" s="1069"/>
    </row>
    <row r="79" ht="24.0" customHeight="1" outlineLevel="1">
      <c r="A79" s="946"/>
      <c r="B79" s="947"/>
      <c r="C79" s="947"/>
      <c r="D79" s="947"/>
      <c r="E79" s="947"/>
      <c r="F79" s="947"/>
      <c r="G79" s="947"/>
      <c r="H79" s="947"/>
      <c r="I79" s="947"/>
      <c r="J79" s="947"/>
      <c r="K79" s="947"/>
      <c r="L79" s="947"/>
      <c r="M79" s="947"/>
      <c r="N79" s="947"/>
      <c r="O79" s="947"/>
      <c r="P79" s="947"/>
      <c r="Q79" s="947"/>
      <c r="R79" s="947"/>
      <c r="S79" s="947"/>
      <c r="T79" s="947"/>
      <c r="U79" s="948"/>
      <c r="V79" s="947"/>
      <c r="W79" s="955" t="s">
        <v>4004</v>
      </c>
      <c r="X79" s="956">
        <v>8.0E7</v>
      </c>
      <c r="Y79" s="950"/>
      <c r="Z79" s="950"/>
      <c r="AA79" s="951"/>
      <c r="AB79" s="952"/>
      <c r="AC79" s="952"/>
      <c r="AD79" s="953"/>
      <c r="AE79" s="1023"/>
      <c r="AF79" s="1046"/>
      <c r="AG79" s="1260"/>
      <c r="AH79" s="1260"/>
      <c r="AI79" s="957"/>
      <c r="AJ79" s="957"/>
      <c r="AK79" s="958"/>
      <c r="AL79" s="1070" t="s">
        <v>4005</v>
      </c>
      <c r="AM79" s="1070" t="s">
        <v>4006</v>
      </c>
      <c r="AN79" s="712"/>
      <c r="AO79" s="712"/>
      <c r="AP79" s="712"/>
      <c r="AQ79" s="712"/>
      <c r="AR79" s="1065"/>
      <c r="AS79" s="1066"/>
      <c r="AT79" s="1066"/>
      <c r="AU79" s="1067"/>
      <c r="AV79" s="1067"/>
      <c r="AW79" s="1066"/>
      <c r="AX79" s="1066"/>
      <c r="AY79" s="1066"/>
      <c r="AZ79" s="1066"/>
      <c r="BA79" s="1066"/>
      <c r="BB79" s="1066"/>
      <c r="BC79" s="1066"/>
      <c r="BD79" s="1066"/>
      <c r="BE79" s="1067"/>
      <c r="BF79" s="1067"/>
      <c r="BG79" s="1067"/>
      <c r="BH79" s="1067"/>
      <c r="BI79" s="1067"/>
      <c r="BJ79" s="1067"/>
      <c r="BK79" s="1066"/>
      <c r="BL79" s="1066"/>
      <c r="BM79" s="1066"/>
      <c r="BN79" s="1066"/>
      <c r="BO79" s="1066"/>
      <c r="BP79" s="1067"/>
      <c r="BQ79" s="1067"/>
      <c r="BR79" s="1066"/>
      <c r="BS79" s="1067"/>
      <c r="BT79" s="1067"/>
      <c r="BU79" s="1067"/>
      <c r="BV79" s="1067"/>
      <c r="BW79" s="1067"/>
      <c r="BX79" s="1084"/>
      <c r="BY79" s="528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8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8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8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1071"/>
      <c r="GU79" s="1071"/>
      <c r="GV79" s="1071"/>
      <c r="GW79" s="1071"/>
      <c r="GX79" s="1071"/>
      <c r="GY79" s="1071"/>
      <c r="GZ79" s="1071"/>
      <c r="HA79" s="1071"/>
      <c r="HB79" s="1071"/>
      <c r="HC79" s="1071"/>
      <c r="HD79" s="1071"/>
      <c r="HE79" s="1071"/>
      <c r="HF79" s="1071"/>
      <c r="HG79" s="1071"/>
      <c r="HH79" s="1071"/>
      <c r="HI79" s="1071"/>
      <c r="HJ79" s="1071"/>
      <c r="HK79" s="1071"/>
      <c r="HL79" s="1071"/>
      <c r="HM79" s="1071"/>
      <c r="HN79" s="1071"/>
      <c r="HO79" s="1071"/>
      <c r="HP79" s="1071"/>
      <c r="HQ79" s="1071"/>
      <c r="HR79" s="1071"/>
      <c r="HS79" s="1071"/>
      <c r="HT79" s="1071"/>
      <c r="HU79" s="1071"/>
      <c r="HV79" s="1071"/>
      <c r="HW79" s="1071"/>
      <c r="HX79" s="1072"/>
      <c r="HY79" s="1068"/>
      <c r="HZ79" s="981"/>
      <c r="IA79" s="981"/>
      <c r="IB79" s="981"/>
      <c r="IC79" s="981"/>
      <c r="ID79" s="981"/>
      <c r="IE79" s="1069"/>
    </row>
    <row r="80" ht="24.0" customHeight="1" outlineLevel="1">
      <c r="A80" s="946"/>
      <c r="B80" s="947"/>
      <c r="C80" s="947"/>
      <c r="D80" s="947"/>
      <c r="E80" s="947"/>
      <c r="F80" s="947"/>
      <c r="G80" s="947"/>
      <c r="H80" s="947"/>
      <c r="I80" s="947"/>
      <c r="J80" s="947"/>
      <c r="K80" s="947"/>
      <c r="L80" s="947"/>
      <c r="M80" s="947"/>
      <c r="N80" s="947"/>
      <c r="O80" s="947"/>
      <c r="P80" s="947"/>
      <c r="Q80" s="947"/>
      <c r="R80" s="947"/>
      <c r="S80" s="947"/>
      <c r="T80" s="947"/>
      <c r="U80" s="948"/>
      <c r="V80" s="972"/>
      <c r="W80" s="955" t="s">
        <v>4007</v>
      </c>
      <c r="X80" s="956">
        <f>X79-AG76</f>
        <v>68000000</v>
      </c>
      <c r="Y80" s="950"/>
      <c r="Z80" s="950"/>
      <c r="AA80" s="951"/>
      <c r="AB80" s="952"/>
      <c r="AC80" s="952"/>
      <c r="AD80" s="953"/>
      <c r="AE80" s="1023"/>
      <c r="AF80" s="1024"/>
      <c r="AG80" s="950"/>
      <c r="AH80" s="950"/>
      <c r="AI80" s="957"/>
      <c r="AJ80" s="957"/>
      <c r="AK80" s="958"/>
      <c r="AL80" s="935" t="s">
        <v>4008</v>
      </c>
      <c r="AM80" s="935" t="s">
        <v>4009</v>
      </c>
      <c r="AN80" s="936" t="s">
        <v>4010</v>
      </c>
      <c r="AO80" s="978" t="s">
        <v>4011</v>
      </c>
      <c r="AP80" s="937" t="s">
        <v>2989</v>
      </c>
      <c r="AQ80" s="985" t="s">
        <v>4012</v>
      </c>
      <c r="AR80" s="1065"/>
      <c r="AS80" s="1066"/>
      <c r="AT80" s="1262"/>
      <c r="AU80" s="1112"/>
      <c r="AV80" s="1112"/>
      <c r="AW80" s="1263"/>
      <c r="AX80" s="1263"/>
      <c r="AY80" s="1263"/>
      <c r="AZ80" s="1113"/>
      <c r="BA80" s="1113"/>
      <c r="BB80" s="1113"/>
      <c r="BC80" s="1113"/>
      <c r="BD80" s="1113"/>
      <c r="BE80" s="1112"/>
      <c r="BF80" s="1112"/>
      <c r="BG80" s="1112"/>
      <c r="BH80" s="1112"/>
      <c r="BI80" s="1112"/>
      <c r="BJ80" s="1112"/>
      <c r="BK80" s="1114"/>
      <c r="BL80" s="1113"/>
      <c r="BM80" s="1113"/>
      <c r="BN80" s="1066"/>
      <c r="BO80" s="1066"/>
      <c r="BP80" s="1067"/>
      <c r="BQ80" s="1067"/>
      <c r="BR80" s="1066"/>
      <c r="BS80" s="1067"/>
      <c r="BT80" s="1067"/>
      <c r="BU80" s="1067"/>
      <c r="BV80" s="1067"/>
      <c r="BW80" s="1067"/>
      <c r="BX80" s="1084"/>
      <c r="BY80" s="528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1074"/>
      <c r="CS80" s="1074"/>
      <c r="CT80" s="520"/>
      <c r="CU80" s="520"/>
      <c r="CV80" s="935"/>
      <c r="CW80" s="935"/>
      <c r="CX80" s="935"/>
      <c r="CY80" s="935"/>
      <c r="CZ80" s="1074"/>
      <c r="DA80" s="520"/>
      <c r="DB80" s="528"/>
      <c r="DC80" s="520"/>
      <c r="DD80" s="520"/>
      <c r="DE80" s="1074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8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1073"/>
      <c r="EX80" s="1073"/>
      <c r="EY80" s="1073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8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481"/>
      <c r="GM80" s="1074"/>
      <c r="GN80" s="520"/>
      <c r="GO80" s="1074"/>
      <c r="GP80" s="1074"/>
      <c r="GQ80" s="520"/>
      <c r="GR80" s="520"/>
      <c r="GS80" s="520"/>
      <c r="GT80" s="1071"/>
      <c r="GU80" s="1071"/>
      <c r="GV80" s="1071"/>
      <c r="GW80" s="1071"/>
      <c r="GX80" s="1071"/>
      <c r="GY80" s="1071"/>
      <c r="GZ80" s="1071"/>
      <c r="HA80" s="1071"/>
      <c r="HB80" s="1071"/>
      <c r="HC80" s="1071"/>
      <c r="HD80" s="1071"/>
      <c r="HE80" s="1071"/>
      <c r="HF80" s="1071"/>
      <c r="HG80" s="1071"/>
      <c r="HH80" s="1071"/>
      <c r="HI80" s="1071"/>
      <c r="HJ80" s="1071"/>
      <c r="HK80" s="1071"/>
      <c r="HL80" s="1071"/>
      <c r="HM80" s="1071"/>
      <c r="HN80" s="1071"/>
      <c r="HO80" s="1071"/>
      <c r="HP80" s="1071"/>
      <c r="HQ80" s="1071"/>
      <c r="HR80" s="1071"/>
      <c r="HS80" s="1071"/>
      <c r="HT80" s="1071"/>
      <c r="HU80" s="1071"/>
      <c r="HV80" s="1071"/>
      <c r="HW80" s="1071"/>
      <c r="HX80" s="1072"/>
      <c r="HY80" s="1068"/>
      <c r="HZ80" s="981"/>
      <c r="IA80" s="981"/>
      <c r="IB80" s="981"/>
      <c r="IC80" s="981"/>
      <c r="ID80" s="981"/>
      <c r="IE80" s="1069"/>
    </row>
    <row r="81" ht="24.0" customHeight="1" outlineLevel="1">
      <c r="A81" s="946"/>
      <c r="B81" s="947"/>
      <c r="C81" s="947"/>
      <c r="D81" s="947"/>
      <c r="E81" s="947"/>
      <c r="F81" s="947"/>
      <c r="G81" s="947"/>
      <c r="H81" s="947"/>
      <c r="I81" s="947"/>
      <c r="J81" s="947"/>
      <c r="K81" s="947"/>
      <c r="L81" s="947"/>
      <c r="M81" s="947"/>
      <c r="N81" s="947"/>
      <c r="O81" s="947"/>
      <c r="P81" s="947"/>
      <c r="Q81" s="947"/>
      <c r="R81" s="947"/>
      <c r="S81" s="947"/>
      <c r="T81" s="947"/>
      <c r="U81" s="948"/>
      <c r="V81" s="980" t="s">
        <v>4013</v>
      </c>
      <c r="W81" s="949" t="s">
        <v>4014</v>
      </c>
      <c r="X81" s="956">
        <v>0.0</v>
      </c>
      <c r="Y81" s="950"/>
      <c r="Z81" s="950"/>
      <c r="AA81" s="951"/>
      <c r="AB81" s="952"/>
      <c r="AC81" s="952"/>
      <c r="AD81" s="953"/>
      <c r="AE81" s="1023"/>
      <c r="AF81" s="1024"/>
      <c r="AG81" s="950"/>
      <c r="AH81" s="950"/>
      <c r="AI81" s="957"/>
      <c r="AJ81" s="957"/>
      <c r="AK81" s="958"/>
      <c r="AL81" s="959" t="s">
        <v>4015</v>
      </c>
      <c r="AM81" s="959" t="s">
        <v>4016</v>
      </c>
      <c r="AN81" s="712"/>
      <c r="AO81" s="712"/>
      <c r="AP81" s="712"/>
      <c r="AQ81" s="712"/>
      <c r="AR81" s="1065"/>
      <c r="AS81" s="1066"/>
      <c r="AT81" s="1255"/>
      <c r="AU81" s="1112"/>
      <c r="AV81" s="1112"/>
      <c r="AW81" s="1264"/>
      <c r="AX81" s="1264"/>
      <c r="AY81" s="1264"/>
      <c r="AZ81" s="1113"/>
      <c r="BA81" s="1113"/>
      <c r="BB81" s="1113"/>
      <c r="BC81" s="1113"/>
      <c r="BD81" s="1113"/>
      <c r="BE81" s="1112"/>
      <c r="BF81" s="1112"/>
      <c r="BG81" s="1112"/>
      <c r="BH81" s="1112"/>
      <c r="BI81" s="1112"/>
      <c r="BJ81" s="1112"/>
      <c r="BK81" s="1114"/>
      <c r="BL81" s="1113"/>
      <c r="BM81" s="1113"/>
      <c r="BN81" s="1066"/>
      <c r="BO81" s="1066"/>
      <c r="BP81" s="1067"/>
      <c r="BQ81" s="1067"/>
      <c r="BR81" s="1066"/>
      <c r="BS81" s="1067"/>
      <c r="BT81" s="1067"/>
      <c r="BU81" s="1067"/>
      <c r="BV81" s="1067"/>
      <c r="BW81" s="1067"/>
      <c r="BX81" s="1084"/>
      <c r="BY81" s="528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1076"/>
      <c r="CS81" s="1076"/>
      <c r="CT81" s="520"/>
      <c r="CU81" s="520"/>
      <c r="CV81" s="520"/>
      <c r="CW81" s="520"/>
      <c r="CX81" s="520"/>
      <c r="CY81" s="1076"/>
      <c r="CZ81" s="1076"/>
      <c r="DA81" s="520"/>
      <c r="DB81" s="528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8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8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1076"/>
      <c r="GN81" s="520"/>
      <c r="GO81" s="1076"/>
      <c r="GP81" s="1076"/>
      <c r="GQ81" s="520"/>
      <c r="GR81" s="520"/>
      <c r="GS81" s="520"/>
      <c r="GT81" s="1071"/>
      <c r="GU81" s="1071"/>
      <c r="GV81" s="1071"/>
      <c r="GW81" s="1071"/>
      <c r="GX81" s="1071"/>
      <c r="GY81" s="1071"/>
      <c r="GZ81" s="1071"/>
      <c r="HA81" s="1071"/>
      <c r="HB81" s="1071"/>
      <c r="HC81" s="1071"/>
      <c r="HD81" s="1071"/>
      <c r="HE81" s="1071"/>
      <c r="HF81" s="1071"/>
      <c r="HG81" s="1071"/>
      <c r="HH81" s="1071"/>
      <c r="HI81" s="1071"/>
      <c r="HJ81" s="1071"/>
      <c r="HK81" s="1071"/>
      <c r="HL81" s="1071"/>
      <c r="HM81" s="1071"/>
      <c r="HN81" s="1071"/>
      <c r="HO81" s="1071"/>
      <c r="HP81" s="1071"/>
      <c r="HQ81" s="1071"/>
      <c r="HR81" s="1071"/>
      <c r="HS81" s="1071"/>
      <c r="HT81" s="1071"/>
      <c r="HU81" s="1071"/>
      <c r="HV81" s="1071"/>
      <c r="HW81" s="1071"/>
      <c r="HX81" s="1072"/>
      <c r="HY81" s="1068"/>
      <c r="HZ81" s="981"/>
      <c r="IA81" s="981"/>
      <c r="IB81" s="981"/>
      <c r="IC81" s="981"/>
      <c r="ID81" s="981"/>
      <c r="IE81" s="1069"/>
    </row>
    <row r="82" ht="24.0" customHeight="1" outlineLevel="1">
      <c r="A82" s="946"/>
      <c r="B82" s="947"/>
      <c r="C82" s="947"/>
      <c r="D82" s="947"/>
      <c r="E82" s="947"/>
      <c r="F82" s="947"/>
      <c r="G82" s="947"/>
      <c r="H82" s="947"/>
      <c r="I82" s="947"/>
      <c r="J82" s="947"/>
      <c r="K82" s="947"/>
      <c r="L82" s="947"/>
      <c r="M82" s="947"/>
      <c r="N82" s="947"/>
      <c r="O82" s="947"/>
      <c r="P82" s="947"/>
      <c r="Q82" s="947"/>
      <c r="R82" s="947"/>
      <c r="S82" s="947"/>
      <c r="T82" s="947"/>
      <c r="U82" s="948"/>
      <c r="V82" s="972"/>
      <c r="W82" s="949" t="s">
        <v>4017</v>
      </c>
      <c r="X82" s="956">
        <f>X79-X81</f>
        <v>80000000</v>
      </c>
      <c r="Y82" s="956"/>
      <c r="Z82" s="956"/>
      <c r="AA82" s="951"/>
      <c r="AB82" s="952"/>
      <c r="AC82" s="952"/>
      <c r="AD82" s="953"/>
      <c r="AE82" s="1023"/>
      <c r="AF82" s="1029"/>
      <c r="AG82" s="957"/>
      <c r="AH82" s="957"/>
      <c r="AI82" s="957"/>
      <c r="AJ82" s="957"/>
      <c r="AK82" s="958"/>
      <c r="AL82" s="966" t="s">
        <v>4018</v>
      </c>
      <c r="AM82" s="966" t="s">
        <v>4019</v>
      </c>
      <c r="AN82" s="936" t="s">
        <v>4020</v>
      </c>
      <c r="AO82" s="1253" t="s">
        <v>4021</v>
      </c>
      <c r="AP82" s="937" t="s">
        <v>3260</v>
      </c>
      <c r="AQ82" s="1036" t="s">
        <v>2625</v>
      </c>
      <c r="AR82" s="1065"/>
      <c r="AS82" s="1066"/>
      <c r="AT82" s="1066"/>
      <c r="AU82" s="1067"/>
      <c r="AV82" s="1067"/>
      <c r="AW82" s="1066"/>
      <c r="AX82" s="1066"/>
      <c r="AY82" s="1066"/>
      <c r="AZ82" s="1066"/>
      <c r="BA82" s="1066"/>
      <c r="BB82" s="1066"/>
      <c r="BC82" s="1066"/>
      <c r="BD82" s="1265"/>
      <c r="BE82" s="1265"/>
      <c r="BF82" s="1265"/>
      <c r="BG82" s="1265"/>
      <c r="BH82" s="1265"/>
      <c r="BI82" s="1067"/>
      <c r="BJ82" s="1067"/>
      <c r="BK82" s="1265"/>
      <c r="BL82" s="1265"/>
      <c r="BM82" s="1265"/>
      <c r="BN82" s="1265"/>
      <c r="BO82" s="1265"/>
      <c r="BP82" s="1067"/>
      <c r="BQ82" s="1067"/>
      <c r="BR82" s="1265"/>
      <c r="BS82" s="1265"/>
      <c r="BT82" s="1265"/>
      <c r="BU82" s="1265"/>
      <c r="BV82" s="1265"/>
      <c r="BW82" s="1067"/>
      <c r="BX82" s="1084"/>
      <c r="BY82" s="528"/>
      <c r="BZ82" s="520"/>
      <c r="CA82" s="1265"/>
      <c r="CB82" s="1265"/>
      <c r="CC82" s="1265"/>
      <c r="CD82" s="1265"/>
      <c r="CE82" s="1265"/>
      <c r="CF82" s="520"/>
      <c r="CG82" s="520"/>
      <c r="CH82" s="1120"/>
      <c r="CI82" s="1120"/>
      <c r="CJ82" s="1120"/>
      <c r="CK82" s="1120"/>
      <c r="CL82" s="1120"/>
      <c r="CM82" s="520"/>
      <c r="CN82" s="520"/>
      <c r="CO82" s="520"/>
      <c r="CP82" s="520"/>
      <c r="CQ82" s="520"/>
      <c r="CR82" s="1120"/>
      <c r="CS82" s="1120"/>
      <c r="CT82" s="520"/>
      <c r="CU82" s="520"/>
      <c r="CV82" s="1120"/>
      <c r="CW82" s="1120"/>
      <c r="CX82" s="1120"/>
      <c r="CY82" s="966"/>
      <c r="CZ82" s="966"/>
      <c r="DA82" s="520"/>
      <c r="DB82" s="528"/>
      <c r="DC82" s="520"/>
      <c r="DD82" s="520"/>
      <c r="DE82" s="11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11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8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11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8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1071"/>
      <c r="GU82" s="1071"/>
      <c r="GV82" s="1071"/>
      <c r="GW82" s="971"/>
      <c r="GX82" s="971"/>
      <c r="GY82" s="1071"/>
      <c r="GZ82" s="1071"/>
      <c r="HA82" s="971"/>
      <c r="HB82" s="971"/>
      <c r="HC82" s="1071"/>
      <c r="HD82" s="1071"/>
      <c r="HE82" s="1071"/>
      <c r="HF82" s="1071"/>
      <c r="HG82" s="1071"/>
      <c r="HH82" s="1071"/>
      <c r="HI82" s="1071"/>
      <c r="HJ82" s="971"/>
      <c r="HK82" s="1071"/>
      <c r="HL82" s="1071"/>
      <c r="HM82" s="1071"/>
      <c r="HN82" s="1071"/>
      <c r="HO82" s="1071"/>
      <c r="HP82" s="1071"/>
      <c r="HQ82" s="1071"/>
      <c r="HR82" s="1071"/>
      <c r="HS82" s="1071"/>
      <c r="HT82" s="1071"/>
      <c r="HU82" s="1071"/>
      <c r="HV82" s="1071"/>
      <c r="HW82" s="1071"/>
      <c r="HX82" s="1072"/>
      <c r="HY82" s="1068"/>
      <c r="HZ82" s="981"/>
      <c r="IA82" s="981"/>
      <c r="IB82" s="981"/>
      <c r="IC82" s="981"/>
      <c r="ID82" s="981"/>
      <c r="IE82" s="1069"/>
    </row>
    <row r="83" ht="24.0" customHeight="1" outlineLevel="1">
      <c r="A83" s="946"/>
      <c r="B83" s="947"/>
      <c r="C83" s="947"/>
      <c r="D83" s="947"/>
      <c r="E83" s="947"/>
      <c r="F83" s="947"/>
      <c r="G83" s="947"/>
      <c r="H83" s="947"/>
      <c r="I83" s="947"/>
      <c r="J83" s="947"/>
      <c r="K83" s="947"/>
      <c r="L83" s="947"/>
      <c r="M83" s="947"/>
      <c r="N83" s="947"/>
      <c r="O83" s="947"/>
      <c r="P83" s="947"/>
      <c r="Q83" s="947"/>
      <c r="R83" s="947"/>
      <c r="S83" s="947"/>
      <c r="T83" s="947"/>
      <c r="U83" s="948"/>
      <c r="V83" s="989"/>
      <c r="W83" s="955"/>
      <c r="X83" s="956"/>
      <c r="Y83" s="956"/>
      <c r="Z83" s="956"/>
      <c r="AA83" s="951"/>
      <c r="AB83" s="952"/>
      <c r="AC83" s="952"/>
      <c r="AD83" s="953"/>
      <c r="AE83" s="1023"/>
      <c r="AF83" s="1029"/>
      <c r="AG83" s="957"/>
      <c r="AH83" s="957"/>
      <c r="AI83" s="957"/>
      <c r="AJ83" s="957"/>
      <c r="AK83" s="958"/>
      <c r="AL83" s="974" t="s">
        <v>4022</v>
      </c>
      <c r="AM83" s="974" t="s">
        <v>4023</v>
      </c>
      <c r="AN83" s="712"/>
      <c r="AO83" s="712"/>
      <c r="AP83" s="712"/>
      <c r="AQ83" s="712"/>
      <c r="AR83" s="1065"/>
      <c r="AS83" s="1066"/>
      <c r="AT83" s="1066"/>
      <c r="AU83" s="1067"/>
      <c r="AV83" s="1067"/>
      <c r="AW83" s="1066"/>
      <c r="AX83" s="1066"/>
      <c r="AY83" s="1066"/>
      <c r="AZ83" s="1066"/>
      <c r="BA83" s="1066"/>
      <c r="BB83" s="1066"/>
      <c r="BC83" s="1066"/>
      <c r="BD83" s="1266"/>
      <c r="BE83" s="1266"/>
      <c r="BF83" s="1266"/>
      <c r="BG83" s="1266"/>
      <c r="BH83" s="1266"/>
      <c r="BI83" s="1067"/>
      <c r="BJ83" s="1067"/>
      <c r="BK83" s="1266"/>
      <c r="BL83" s="1266"/>
      <c r="BM83" s="1266"/>
      <c r="BN83" s="1266"/>
      <c r="BO83" s="1266"/>
      <c r="BP83" s="1067"/>
      <c r="BQ83" s="1067"/>
      <c r="BR83" s="1266"/>
      <c r="BS83" s="1266"/>
      <c r="BT83" s="1266"/>
      <c r="BU83" s="1266"/>
      <c r="BV83" s="1266"/>
      <c r="BW83" s="1067"/>
      <c r="BX83" s="1084"/>
      <c r="BY83" s="528"/>
      <c r="BZ83" s="520"/>
      <c r="CA83" s="1266"/>
      <c r="CB83" s="1266"/>
      <c r="CC83" s="1067"/>
      <c r="CD83" s="1067"/>
      <c r="CE83" s="520"/>
      <c r="CF83" s="520"/>
      <c r="CG83" s="520"/>
      <c r="CH83" s="1266"/>
      <c r="CI83" s="520"/>
      <c r="CJ83" s="520"/>
      <c r="CK83" s="1266"/>
      <c r="CL83" s="520"/>
      <c r="CM83" s="520"/>
      <c r="CN83" s="520"/>
      <c r="CO83" s="520"/>
      <c r="CP83" s="520"/>
      <c r="CQ83" s="520"/>
      <c r="CR83" s="1266"/>
      <c r="CS83" s="1266"/>
      <c r="CT83" s="520"/>
      <c r="CU83" s="520"/>
      <c r="CV83" s="1266"/>
      <c r="CW83" s="1266"/>
      <c r="CX83" s="1266"/>
      <c r="CY83" s="1266"/>
      <c r="CZ83" s="520"/>
      <c r="DA83" s="520"/>
      <c r="DB83" s="528"/>
      <c r="DC83" s="520"/>
      <c r="DD83" s="520"/>
      <c r="DE83" s="1104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1104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8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1104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8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1071"/>
      <c r="GU83" s="1071"/>
      <c r="GV83" s="1071"/>
      <c r="GW83" s="975"/>
      <c r="GX83" s="975"/>
      <c r="GY83" s="1071"/>
      <c r="GZ83" s="1071"/>
      <c r="HA83" s="975"/>
      <c r="HB83" s="975"/>
      <c r="HC83" s="1071"/>
      <c r="HD83" s="1071"/>
      <c r="HE83" s="1071"/>
      <c r="HF83" s="1071"/>
      <c r="HG83" s="1071"/>
      <c r="HH83" s="1071"/>
      <c r="HI83" s="1071"/>
      <c r="HJ83" s="1071"/>
      <c r="HK83" s="1071"/>
      <c r="HL83" s="1071"/>
      <c r="HM83" s="1071"/>
      <c r="HN83" s="1071"/>
      <c r="HO83" s="1071"/>
      <c r="HP83" s="1071"/>
      <c r="HQ83" s="1071"/>
      <c r="HR83" s="1071"/>
      <c r="HS83" s="1071"/>
      <c r="HT83" s="1071"/>
      <c r="HU83" s="1071"/>
      <c r="HV83" s="1071"/>
      <c r="HW83" s="1071"/>
      <c r="HX83" s="1072"/>
      <c r="HY83" s="1068"/>
      <c r="HZ83" s="981"/>
      <c r="IA83" s="981"/>
      <c r="IB83" s="981"/>
      <c r="IC83" s="981"/>
      <c r="ID83" s="981"/>
      <c r="IE83" s="1069"/>
    </row>
    <row r="84" ht="24.0" customHeight="1" outlineLevel="1">
      <c r="A84" s="946"/>
      <c r="B84" s="947"/>
      <c r="C84" s="947"/>
      <c r="D84" s="947"/>
      <c r="E84" s="947"/>
      <c r="F84" s="947"/>
      <c r="G84" s="947"/>
      <c r="H84" s="947"/>
      <c r="I84" s="947"/>
      <c r="J84" s="947"/>
      <c r="K84" s="947"/>
      <c r="L84" s="947"/>
      <c r="M84" s="947"/>
      <c r="N84" s="947"/>
      <c r="O84" s="947"/>
      <c r="P84" s="947"/>
      <c r="Q84" s="947"/>
      <c r="R84" s="947"/>
      <c r="S84" s="947"/>
      <c r="T84" s="947"/>
      <c r="U84" s="948"/>
      <c r="V84" s="989"/>
      <c r="W84" s="955"/>
      <c r="X84" s="956"/>
      <c r="Y84" s="956"/>
      <c r="Z84" s="956"/>
      <c r="AA84" s="951"/>
      <c r="AB84" s="952"/>
      <c r="AC84" s="952"/>
      <c r="AD84" s="953"/>
      <c r="AE84" s="1023"/>
      <c r="AF84" s="1029"/>
      <c r="AG84" s="957"/>
      <c r="AH84" s="957"/>
      <c r="AI84" s="957"/>
      <c r="AJ84" s="957"/>
      <c r="AK84" s="958"/>
      <c r="AL84" s="984" t="s">
        <v>4024</v>
      </c>
      <c r="AM84" s="984" t="s">
        <v>4025</v>
      </c>
      <c r="AN84" s="936" t="s">
        <v>4026</v>
      </c>
      <c r="AO84" s="936"/>
      <c r="AP84" s="937" t="s">
        <v>4027</v>
      </c>
      <c r="AQ84" s="985" t="s">
        <v>4027</v>
      </c>
      <c r="AR84" s="1065"/>
      <c r="AS84" s="1066"/>
      <c r="AT84" s="1066"/>
      <c r="AU84" s="1067"/>
      <c r="AV84" s="1067"/>
      <c r="AW84" s="1066"/>
      <c r="AX84" s="1066"/>
      <c r="AY84" s="1066"/>
      <c r="AZ84" s="1066"/>
      <c r="BA84" s="1066"/>
      <c r="BB84" s="1066"/>
      <c r="BC84" s="1066"/>
      <c r="BD84" s="1183"/>
      <c r="BE84" s="1183"/>
      <c r="BF84" s="1183"/>
      <c r="BG84" s="1183"/>
      <c r="BH84" s="1183"/>
      <c r="BI84" s="1067"/>
      <c r="BJ84" s="1067"/>
      <c r="BK84" s="1183"/>
      <c r="BL84" s="1183"/>
      <c r="BM84" s="1183"/>
      <c r="BN84" s="1183"/>
      <c r="BO84" s="1183"/>
      <c r="BP84" s="1067"/>
      <c r="BQ84" s="1067"/>
      <c r="BR84" s="1067"/>
      <c r="BS84" s="1067"/>
      <c r="BT84" s="1067"/>
      <c r="BU84" s="1067"/>
      <c r="BV84" s="1067"/>
      <c r="BW84" s="1067"/>
      <c r="BX84" s="1084"/>
      <c r="BY84" s="528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1078"/>
      <c r="CZ84" s="520"/>
      <c r="DA84" s="520"/>
      <c r="DB84" s="528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8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8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1071"/>
      <c r="GU84" s="1071"/>
      <c r="GV84" s="1071"/>
      <c r="GW84" s="1071"/>
      <c r="GX84" s="1071"/>
      <c r="GY84" s="1071"/>
      <c r="GZ84" s="1071"/>
      <c r="HA84" s="1071"/>
      <c r="HB84" s="1071"/>
      <c r="HC84" s="1071"/>
      <c r="HD84" s="1071"/>
      <c r="HE84" s="1071"/>
      <c r="HF84" s="1071"/>
      <c r="HG84" s="1071"/>
      <c r="HH84" s="1071"/>
      <c r="HI84" s="1071"/>
      <c r="HJ84" s="1071"/>
      <c r="HK84" s="1071"/>
      <c r="HL84" s="1071"/>
      <c r="HM84" s="1071"/>
      <c r="HN84" s="1071"/>
      <c r="HO84" s="1071"/>
      <c r="HP84" s="1071"/>
      <c r="HQ84" s="1071"/>
      <c r="HR84" s="1071"/>
      <c r="HS84" s="1071"/>
      <c r="HT84" s="1071"/>
      <c r="HU84" s="1071"/>
      <c r="HV84" s="1071"/>
      <c r="HW84" s="1071"/>
      <c r="HX84" s="1072"/>
      <c r="HY84" s="1068"/>
      <c r="HZ84" s="981"/>
      <c r="IA84" s="981"/>
      <c r="IB84" s="981"/>
      <c r="IC84" s="981"/>
      <c r="ID84" s="981"/>
      <c r="IE84" s="1069"/>
    </row>
    <row r="85" ht="24.0" customHeight="1" outlineLevel="1">
      <c r="A85" s="946"/>
      <c r="B85" s="947"/>
      <c r="C85" s="947"/>
      <c r="D85" s="947"/>
      <c r="E85" s="947"/>
      <c r="F85" s="947"/>
      <c r="G85" s="947"/>
      <c r="H85" s="947"/>
      <c r="I85" s="947"/>
      <c r="J85" s="947"/>
      <c r="K85" s="947"/>
      <c r="L85" s="947"/>
      <c r="M85" s="947"/>
      <c r="N85" s="947"/>
      <c r="O85" s="947"/>
      <c r="P85" s="947"/>
      <c r="Q85" s="947"/>
      <c r="R85" s="947"/>
      <c r="S85" s="947"/>
      <c r="T85" s="947"/>
      <c r="U85" s="948"/>
      <c r="V85" s="989"/>
      <c r="W85" s="955"/>
      <c r="X85" s="956"/>
      <c r="Y85" s="956"/>
      <c r="Z85" s="956"/>
      <c r="AA85" s="951"/>
      <c r="AB85" s="952"/>
      <c r="AC85" s="952"/>
      <c r="AD85" s="953"/>
      <c r="AE85" s="1023"/>
      <c r="AF85" s="1029"/>
      <c r="AG85" s="957"/>
      <c r="AH85" s="957"/>
      <c r="AI85" s="957"/>
      <c r="AJ85" s="957"/>
      <c r="AK85" s="958"/>
      <c r="AL85" s="987" t="s">
        <v>4028</v>
      </c>
      <c r="AM85" s="987" t="s">
        <v>4029</v>
      </c>
      <c r="AN85" s="712"/>
      <c r="AO85" s="712"/>
      <c r="AP85" s="712"/>
      <c r="AQ85" s="712"/>
      <c r="AR85" s="1065"/>
      <c r="AS85" s="1066"/>
      <c r="AT85" s="1066"/>
      <c r="AU85" s="1067"/>
      <c r="AV85" s="1067"/>
      <c r="AW85" s="1066"/>
      <c r="AX85" s="1066"/>
      <c r="AY85" s="1066"/>
      <c r="AZ85" s="1066"/>
      <c r="BA85" s="1066"/>
      <c r="BB85" s="1066"/>
      <c r="BC85" s="1066"/>
      <c r="BD85" s="1087"/>
      <c r="BE85" s="1087"/>
      <c r="BF85" s="1087"/>
      <c r="BG85" s="1087"/>
      <c r="BH85" s="1087"/>
      <c r="BI85" s="1067"/>
      <c r="BJ85" s="1067"/>
      <c r="BK85" s="1087"/>
      <c r="BL85" s="1087"/>
      <c r="BM85" s="1087"/>
      <c r="BN85" s="1087"/>
      <c r="BO85" s="1087"/>
      <c r="BP85" s="1067"/>
      <c r="BQ85" s="1067"/>
      <c r="BR85" s="1067"/>
      <c r="BS85" s="1067"/>
      <c r="BT85" s="1067"/>
      <c r="BU85" s="1067"/>
      <c r="BV85" s="1067"/>
      <c r="BW85" s="1067"/>
      <c r="BX85" s="1084"/>
      <c r="BY85" s="528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1088"/>
      <c r="CZ85" s="1088"/>
      <c r="DA85" s="520"/>
      <c r="DB85" s="528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8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8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1071"/>
      <c r="GU85" s="1071"/>
      <c r="GV85" s="1071"/>
      <c r="GW85" s="1071"/>
      <c r="GX85" s="1071"/>
      <c r="GY85" s="1071"/>
      <c r="GZ85" s="1071"/>
      <c r="HA85" s="1071"/>
      <c r="HB85" s="1071"/>
      <c r="HC85" s="1071"/>
      <c r="HD85" s="1071"/>
      <c r="HE85" s="1071"/>
      <c r="HF85" s="1071"/>
      <c r="HG85" s="1071"/>
      <c r="HH85" s="1071"/>
      <c r="HI85" s="1071"/>
      <c r="HJ85" s="1071"/>
      <c r="HK85" s="1071"/>
      <c r="HL85" s="1071"/>
      <c r="HM85" s="1071"/>
      <c r="HN85" s="1071"/>
      <c r="HO85" s="1071"/>
      <c r="HP85" s="1071"/>
      <c r="HQ85" s="1071"/>
      <c r="HR85" s="1071"/>
      <c r="HS85" s="1071"/>
      <c r="HT85" s="1071"/>
      <c r="HU85" s="1071"/>
      <c r="HV85" s="1071"/>
      <c r="HW85" s="1071"/>
      <c r="HX85" s="1072"/>
      <c r="HY85" s="1068"/>
      <c r="HZ85" s="981"/>
      <c r="IA85" s="981"/>
      <c r="IB85" s="981"/>
      <c r="IC85" s="981"/>
      <c r="ID85" s="981"/>
      <c r="IE85" s="1069"/>
    </row>
    <row r="86" ht="24.0" customHeight="1" outlineLevel="1">
      <c r="A86" s="946"/>
      <c r="B86" s="947"/>
      <c r="C86" s="947"/>
      <c r="D86" s="947"/>
      <c r="E86" s="947"/>
      <c r="F86" s="947"/>
      <c r="G86" s="947"/>
      <c r="H86" s="947"/>
      <c r="I86" s="947"/>
      <c r="J86" s="947"/>
      <c r="K86" s="947"/>
      <c r="L86" s="947"/>
      <c r="M86" s="947"/>
      <c r="N86" s="947"/>
      <c r="O86" s="947"/>
      <c r="P86" s="947"/>
      <c r="Q86" s="947"/>
      <c r="R86" s="947"/>
      <c r="S86" s="947"/>
      <c r="T86" s="947"/>
      <c r="U86" s="948"/>
      <c r="V86" s="989"/>
      <c r="W86" s="955"/>
      <c r="X86" s="956"/>
      <c r="Y86" s="956"/>
      <c r="Z86" s="956"/>
      <c r="AA86" s="951"/>
      <c r="AB86" s="1001" t="s">
        <v>240</v>
      </c>
      <c r="AC86" s="1001" t="s">
        <v>240</v>
      </c>
      <c r="AD86" s="1002" t="s">
        <v>240</v>
      </c>
      <c r="AE86" s="1023"/>
      <c r="AF86" s="1267" t="s">
        <v>4030</v>
      </c>
      <c r="AG86" s="957">
        <v>4000000.0</v>
      </c>
      <c r="AH86" s="957"/>
      <c r="AI86" s="1170">
        <v>4000000.0</v>
      </c>
      <c r="AJ86" s="957"/>
      <c r="AK86" s="958"/>
      <c r="AL86" s="994" t="s">
        <v>4031</v>
      </c>
      <c r="AM86" s="994" t="s">
        <v>4032</v>
      </c>
      <c r="AN86" s="936" t="s">
        <v>4033</v>
      </c>
      <c r="AO86" s="936" t="s">
        <v>4034</v>
      </c>
      <c r="AP86" s="937" t="s">
        <v>3003</v>
      </c>
      <c r="AQ86" s="995" t="s">
        <v>4035</v>
      </c>
      <c r="AR86" s="1065"/>
      <c r="AS86" s="1066"/>
      <c r="AT86" s="1066"/>
      <c r="AU86" s="1067"/>
      <c r="AV86" s="1067"/>
      <c r="AW86" s="1066"/>
      <c r="AX86" s="1066"/>
      <c r="AY86" s="1066"/>
      <c r="AZ86" s="1066"/>
      <c r="BA86" s="1066"/>
      <c r="BB86" s="1066"/>
      <c r="BC86" s="1066"/>
      <c r="BD86" s="1066"/>
      <c r="BE86" s="1090"/>
      <c r="BF86" s="1090"/>
      <c r="BG86" s="1090"/>
      <c r="BH86" s="1090"/>
      <c r="BI86" s="1067"/>
      <c r="BJ86" s="1067"/>
      <c r="BK86" s="1090"/>
      <c r="BL86" s="1090"/>
      <c r="BM86" s="1090"/>
      <c r="BN86" s="1090"/>
      <c r="BO86" s="1090"/>
      <c r="BP86" s="1067"/>
      <c r="BQ86" s="1067"/>
      <c r="BR86" s="1090"/>
      <c r="BS86" s="1090"/>
      <c r="BT86" s="1090"/>
      <c r="BU86" s="1090"/>
      <c r="BV86" s="1090"/>
      <c r="BW86" s="1067"/>
      <c r="BX86" s="1084"/>
      <c r="BY86" s="528"/>
      <c r="BZ86" s="520"/>
      <c r="CA86" s="1091"/>
      <c r="CB86" s="1091"/>
      <c r="CC86" s="1091"/>
      <c r="CD86" s="1091"/>
      <c r="CE86" s="1091"/>
      <c r="CF86" s="520"/>
      <c r="CG86" s="520"/>
      <c r="CH86" s="1091"/>
      <c r="CI86" s="1091"/>
      <c r="CJ86" s="1091"/>
      <c r="CK86" s="1091"/>
      <c r="CL86" s="1091"/>
      <c r="CM86" s="520"/>
      <c r="CN86" s="520"/>
      <c r="CO86" s="520"/>
      <c r="CP86" s="520"/>
      <c r="CQ86" s="520"/>
      <c r="CR86" s="1091"/>
      <c r="CS86" s="1091"/>
      <c r="CT86" s="520"/>
      <c r="CU86" s="520"/>
      <c r="CV86" s="1091"/>
      <c r="CW86" s="1091"/>
      <c r="CX86" s="1091"/>
      <c r="CY86" s="520"/>
      <c r="CZ86" s="520"/>
      <c r="DA86" s="520"/>
      <c r="DB86" s="528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8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8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1071"/>
      <c r="GU86" s="1071"/>
      <c r="GV86" s="1071"/>
      <c r="GW86" s="1071"/>
      <c r="GX86" s="1071"/>
      <c r="GY86" s="1071"/>
      <c r="GZ86" s="1071"/>
      <c r="HA86" s="1071"/>
      <c r="HB86" s="1071"/>
      <c r="HC86" s="1071"/>
      <c r="HD86" s="1071"/>
      <c r="HE86" s="1071"/>
      <c r="HF86" s="1071"/>
      <c r="HG86" s="1071"/>
      <c r="HH86" s="1071"/>
      <c r="HI86" s="1071"/>
      <c r="HJ86" s="1071"/>
      <c r="HK86" s="1071"/>
      <c r="HL86" s="1071"/>
      <c r="HM86" s="1071"/>
      <c r="HN86" s="1071"/>
      <c r="HO86" s="1071"/>
      <c r="HP86" s="1071"/>
      <c r="HQ86" s="1071"/>
      <c r="HR86" s="1071"/>
      <c r="HS86" s="1071"/>
      <c r="HT86" s="1071"/>
      <c r="HU86" s="1071"/>
      <c r="HV86" s="1071"/>
      <c r="HW86" s="1071"/>
      <c r="HX86" s="1072"/>
      <c r="HY86" s="1068"/>
      <c r="HZ86" s="981"/>
      <c r="IA86" s="981"/>
      <c r="IB86" s="981"/>
      <c r="IC86" s="981"/>
      <c r="ID86" s="981"/>
      <c r="IE86" s="1069"/>
    </row>
    <row r="87" ht="24.0" customHeight="1" outlineLevel="1">
      <c r="A87" s="946"/>
      <c r="B87" s="947"/>
      <c r="C87" s="947"/>
      <c r="D87" s="947"/>
      <c r="E87" s="947"/>
      <c r="F87" s="947"/>
      <c r="G87" s="947"/>
      <c r="H87" s="947"/>
      <c r="I87" s="947"/>
      <c r="J87" s="947"/>
      <c r="K87" s="947"/>
      <c r="L87" s="947"/>
      <c r="M87" s="947"/>
      <c r="N87" s="947"/>
      <c r="O87" s="947"/>
      <c r="P87" s="947"/>
      <c r="Q87" s="947"/>
      <c r="R87" s="947"/>
      <c r="S87" s="947"/>
      <c r="T87" s="947"/>
      <c r="U87" s="948"/>
      <c r="V87" s="989"/>
      <c r="W87" s="955"/>
      <c r="X87" s="956"/>
      <c r="Y87" s="956"/>
      <c r="Z87" s="956"/>
      <c r="AA87" s="951"/>
      <c r="AB87" s="1001"/>
      <c r="AC87" s="1001"/>
      <c r="AD87" s="1002"/>
      <c r="AE87" s="1023"/>
      <c r="AF87" s="1267"/>
      <c r="AG87" s="957"/>
      <c r="AH87" s="957"/>
      <c r="AI87" s="957"/>
      <c r="AJ87" s="957"/>
      <c r="AK87" s="958"/>
      <c r="AL87" s="999" t="s">
        <v>4036</v>
      </c>
      <c r="AM87" s="999" t="s">
        <v>4037</v>
      </c>
      <c r="AN87" s="712"/>
      <c r="AO87" s="712"/>
      <c r="AP87" s="712"/>
      <c r="AQ87" s="712"/>
      <c r="AR87" s="1065"/>
      <c r="AS87" s="1066"/>
      <c r="AT87" s="1066"/>
      <c r="AU87" s="1067"/>
      <c r="AV87" s="1067"/>
      <c r="AW87" s="1066"/>
      <c r="AX87" s="1066"/>
      <c r="AY87" s="1066"/>
      <c r="AZ87" s="1066"/>
      <c r="BA87" s="1066"/>
      <c r="BB87" s="1066"/>
      <c r="BC87" s="1066"/>
      <c r="BD87" s="1066"/>
      <c r="BE87" s="1105"/>
      <c r="BF87" s="1105"/>
      <c r="BG87" s="1105"/>
      <c r="BH87" s="1105"/>
      <c r="BI87" s="1067"/>
      <c r="BJ87" s="1067"/>
      <c r="BK87" s="1105"/>
      <c r="BL87" s="1105"/>
      <c r="BM87" s="1105"/>
      <c r="BN87" s="1105"/>
      <c r="BO87" s="1105"/>
      <c r="BP87" s="1067"/>
      <c r="BQ87" s="1067"/>
      <c r="BR87" s="1105"/>
      <c r="BS87" s="1105"/>
      <c r="BT87" s="1105"/>
      <c r="BU87" s="1105"/>
      <c r="BV87" s="1105"/>
      <c r="BW87" s="1067"/>
      <c r="BX87" s="1084"/>
      <c r="BY87" s="528"/>
      <c r="BZ87" s="520"/>
      <c r="CA87" s="1092"/>
      <c r="CB87" s="1092"/>
      <c r="CC87" s="1092"/>
      <c r="CD87" s="1092"/>
      <c r="CE87" s="1092"/>
      <c r="CF87" s="520"/>
      <c r="CG87" s="520"/>
      <c r="CH87" s="1092"/>
      <c r="CI87" s="1092"/>
      <c r="CJ87" s="1092"/>
      <c r="CK87" s="1092"/>
      <c r="CL87" s="1092"/>
      <c r="CM87" s="520"/>
      <c r="CN87" s="520"/>
      <c r="CO87" s="520"/>
      <c r="CP87" s="520"/>
      <c r="CQ87" s="520"/>
      <c r="CR87" s="1092"/>
      <c r="CS87" s="1092"/>
      <c r="CT87" s="520"/>
      <c r="CU87" s="520"/>
      <c r="CV87" s="1092"/>
      <c r="CW87" s="1092"/>
      <c r="CX87" s="1092"/>
      <c r="CY87" s="520"/>
      <c r="CZ87" s="520"/>
      <c r="DA87" s="520"/>
      <c r="DB87" s="528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8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8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1071"/>
      <c r="GU87" s="1071"/>
      <c r="GV87" s="1071"/>
      <c r="GW87" s="1071"/>
      <c r="GX87" s="1071"/>
      <c r="GY87" s="1071"/>
      <c r="GZ87" s="1071"/>
      <c r="HA87" s="1071"/>
      <c r="HB87" s="1071"/>
      <c r="HC87" s="1071"/>
      <c r="HD87" s="1071"/>
      <c r="HE87" s="1071"/>
      <c r="HF87" s="1071"/>
      <c r="HG87" s="1071"/>
      <c r="HH87" s="1071"/>
      <c r="HI87" s="1071"/>
      <c r="HJ87" s="1071"/>
      <c r="HK87" s="1071"/>
      <c r="HL87" s="1071"/>
      <c r="HM87" s="1071"/>
      <c r="HN87" s="1071"/>
      <c r="HO87" s="1071"/>
      <c r="HP87" s="1071"/>
      <c r="HQ87" s="1071"/>
      <c r="HR87" s="1071"/>
      <c r="HS87" s="1071"/>
      <c r="HT87" s="1071"/>
      <c r="HU87" s="1071"/>
      <c r="HV87" s="1071"/>
      <c r="HW87" s="1071"/>
      <c r="HX87" s="1072"/>
      <c r="HY87" s="1068"/>
      <c r="HZ87" s="981"/>
      <c r="IA87" s="981"/>
      <c r="IB87" s="981"/>
      <c r="IC87" s="981"/>
      <c r="ID87" s="981"/>
      <c r="IE87" s="1069"/>
    </row>
    <row r="88" ht="24.0" customHeight="1" outlineLevel="1">
      <c r="A88" s="946"/>
      <c r="B88" s="947"/>
      <c r="C88" s="947"/>
      <c r="D88" s="947"/>
      <c r="E88" s="947"/>
      <c r="F88" s="947"/>
      <c r="G88" s="947"/>
      <c r="H88" s="947"/>
      <c r="I88" s="947"/>
      <c r="J88" s="947"/>
      <c r="K88" s="947"/>
      <c r="L88" s="947"/>
      <c r="M88" s="947"/>
      <c r="N88" s="947"/>
      <c r="O88" s="947"/>
      <c r="P88" s="947"/>
      <c r="Q88" s="947"/>
      <c r="R88" s="947"/>
      <c r="S88" s="947"/>
      <c r="T88" s="947"/>
      <c r="U88" s="948"/>
      <c r="V88" s="989"/>
      <c r="W88" s="955"/>
      <c r="X88" s="956"/>
      <c r="Y88" s="956"/>
      <c r="Z88" s="956"/>
      <c r="AA88" s="990"/>
      <c r="AB88" s="1001" t="s">
        <v>240</v>
      </c>
      <c r="AC88" s="1001" t="s">
        <v>240</v>
      </c>
      <c r="AD88" s="1002" t="s">
        <v>240</v>
      </c>
      <c r="AE88" s="1197"/>
      <c r="AF88" s="1267" t="s">
        <v>4038</v>
      </c>
      <c r="AG88" s="957">
        <v>2000000.0</v>
      </c>
      <c r="AH88" s="957"/>
      <c r="AI88" s="957"/>
      <c r="AJ88" s="957"/>
      <c r="AK88" s="958"/>
      <c r="AL88" s="994" t="s">
        <v>4039</v>
      </c>
      <c r="AM88" s="994" t="s">
        <v>4040</v>
      </c>
      <c r="AN88" s="936" t="s">
        <v>4041</v>
      </c>
      <c r="AO88" s="936" t="s">
        <v>4042</v>
      </c>
      <c r="AP88" s="937" t="s">
        <v>3003</v>
      </c>
      <c r="AQ88" s="995" t="s">
        <v>4035</v>
      </c>
      <c r="AR88" s="1065"/>
      <c r="AS88" s="1066"/>
      <c r="AT88" s="1066"/>
      <c r="AU88" s="1067"/>
      <c r="AV88" s="1067"/>
      <c r="AW88" s="1066"/>
      <c r="AX88" s="1066"/>
      <c r="AY88" s="1066"/>
      <c r="AZ88" s="1066"/>
      <c r="BA88" s="1066"/>
      <c r="BB88" s="1066"/>
      <c r="BC88" s="1066"/>
      <c r="BD88" s="1066"/>
      <c r="BE88" s="1090"/>
      <c r="BF88" s="1090"/>
      <c r="BG88" s="1090"/>
      <c r="BH88" s="1090"/>
      <c r="BI88" s="1067"/>
      <c r="BJ88" s="1067"/>
      <c r="BK88" s="1090"/>
      <c r="BL88" s="1090"/>
      <c r="BM88" s="1090"/>
      <c r="BN88" s="1090"/>
      <c r="BO88" s="1090"/>
      <c r="BP88" s="1067"/>
      <c r="BQ88" s="1067"/>
      <c r="BR88" s="1090"/>
      <c r="BS88" s="1090"/>
      <c r="BT88" s="1090"/>
      <c r="BU88" s="1090"/>
      <c r="BV88" s="1090"/>
      <c r="BW88" s="1067"/>
      <c r="BX88" s="1084"/>
      <c r="BY88" s="528"/>
      <c r="BZ88" s="520"/>
      <c r="CA88" s="1091"/>
      <c r="CB88" s="1091"/>
      <c r="CC88" s="1091"/>
      <c r="CD88" s="1091"/>
      <c r="CE88" s="1091"/>
      <c r="CF88" s="520"/>
      <c r="CG88" s="520"/>
      <c r="CH88" s="1091"/>
      <c r="CI88" s="1091"/>
      <c r="CJ88" s="1091"/>
      <c r="CK88" s="1091"/>
      <c r="CL88" s="1091"/>
      <c r="CM88" s="520"/>
      <c r="CN88" s="520"/>
      <c r="CO88" s="520"/>
      <c r="CP88" s="520"/>
      <c r="CQ88" s="520"/>
      <c r="CR88" s="1091"/>
      <c r="CS88" s="1091"/>
      <c r="CT88" s="520"/>
      <c r="CU88" s="520"/>
      <c r="CV88" s="1091"/>
      <c r="CW88" s="1091"/>
      <c r="CX88" s="1091"/>
      <c r="CY88" s="520"/>
      <c r="CZ88" s="520"/>
      <c r="DA88" s="520"/>
      <c r="DB88" s="528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8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8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1071"/>
      <c r="GU88" s="1071"/>
      <c r="GV88" s="1071"/>
      <c r="GW88" s="1071"/>
      <c r="GX88" s="1071"/>
      <c r="GY88" s="1071"/>
      <c r="GZ88" s="1071"/>
      <c r="HA88" s="1071"/>
      <c r="HB88" s="1071"/>
      <c r="HC88" s="1071"/>
      <c r="HD88" s="1071"/>
      <c r="HE88" s="1071"/>
      <c r="HF88" s="1071"/>
      <c r="HG88" s="1071"/>
      <c r="HH88" s="1071"/>
      <c r="HI88" s="1071"/>
      <c r="HJ88" s="1071"/>
      <c r="HK88" s="1071"/>
      <c r="HL88" s="1071"/>
      <c r="HM88" s="1071"/>
      <c r="HN88" s="1071"/>
      <c r="HO88" s="1071"/>
      <c r="HP88" s="1071"/>
      <c r="HQ88" s="1071"/>
      <c r="HR88" s="1071"/>
      <c r="HS88" s="1071"/>
      <c r="HT88" s="1071"/>
      <c r="HU88" s="1071"/>
      <c r="HV88" s="1071"/>
      <c r="HW88" s="1071"/>
      <c r="HX88" s="1072"/>
      <c r="HY88" s="1068"/>
      <c r="HZ88" s="981"/>
      <c r="IA88" s="981"/>
      <c r="IB88" s="981"/>
      <c r="IC88" s="981"/>
      <c r="ID88" s="981"/>
      <c r="IE88" s="1069"/>
    </row>
    <row r="89" ht="24.0" customHeight="1" outlineLevel="1">
      <c r="A89" s="946"/>
      <c r="B89" s="947"/>
      <c r="C89" s="947"/>
      <c r="D89" s="947"/>
      <c r="E89" s="947"/>
      <c r="F89" s="947"/>
      <c r="G89" s="947"/>
      <c r="H89" s="947"/>
      <c r="I89" s="947"/>
      <c r="J89" s="947"/>
      <c r="K89" s="947"/>
      <c r="L89" s="947"/>
      <c r="M89" s="947"/>
      <c r="N89" s="947"/>
      <c r="O89" s="947"/>
      <c r="P89" s="947"/>
      <c r="Q89" s="947"/>
      <c r="R89" s="947"/>
      <c r="S89" s="947"/>
      <c r="T89" s="947"/>
      <c r="U89" s="948"/>
      <c r="V89" s="989"/>
      <c r="W89" s="955"/>
      <c r="X89" s="956"/>
      <c r="Y89" s="956"/>
      <c r="Z89" s="956"/>
      <c r="AA89" s="990"/>
      <c r="AB89" s="1001"/>
      <c r="AC89" s="1001"/>
      <c r="AD89" s="1002"/>
      <c r="AE89" s="1197"/>
      <c r="AF89" s="1267"/>
      <c r="AG89" s="957"/>
      <c r="AH89" s="957"/>
      <c r="AI89" s="957"/>
      <c r="AJ89" s="957"/>
      <c r="AK89" s="958"/>
      <c r="AL89" s="999" t="s">
        <v>4043</v>
      </c>
      <c r="AM89" s="999" t="s">
        <v>4044</v>
      </c>
      <c r="AN89" s="712"/>
      <c r="AO89" s="712"/>
      <c r="AP89" s="712"/>
      <c r="AQ89" s="712"/>
      <c r="AR89" s="1065"/>
      <c r="AS89" s="1066"/>
      <c r="AT89" s="1066"/>
      <c r="AU89" s="1067"/>
      <c r="AV89" s="1067"/>
      <c r="AW89" s="1066"/>
      <c r="AX89" s="1066"/>
      <c r="AY89" s="1066"/>
      <c r="AZ89" s="1066"/>
      <c r="BA89" s="1066"/>
      <c r="BB89" s="1066"/>
      <c r="BC89" s="1066"/>
      <c r="BD89" s="1066"/>
      <c r="BE89" s="1105"/>
      <c r="BF89" s="1105"/>
      <c r="BG89" s="1105"/>
      <c r="BH89" s="1105"/>
      <c r="BI89" s="1067"/>
      <c r="BJ89" s="1067"/>
      <c r="BK89" s="1105"/>
      <c r="BL89" s="1105"/>
      <c r="BM89" s="1105"/>
      <c r="BN89" s="1105"/>
      <c r="BO89" s="1105"/>
      <c r="BP89" s="1067"/>
      <c r="BQ89" s="1067"/>
      <c r="BR89" s="1105"/>
      <c r="BS89" s="1105"/>
      <c r="BT89" s="1105"/>
      <c r="BU89" s="1105"/>
      <c r="BV89" s="1105"/>
      <c r="BW89" s="1067"/>
      <c r="BX89" s="1084"/>
      <c r="BY89" s="528"/>
      <c r="BZ89" s="520"/>
      <c r="CA89" s="1092"/>
      <c r="CB89" s="1092"/>
      <c r="CC89" s="1092"/>
      <c r="CD89" s="1092"/>
      <c r="CE89" s="1092"/>
      <c r="CF89" s="520"/>
      <c r="CG89" s="520"/>
      <c r="CH89" s="1092"/>
      <c r="CI89" s="1092"/>
      <c r="CJ89" s="1092"/>
      <c r="CK89" s="1092"/>
      <c r="CL89" s="1092"/>
      <c r="CM89" s="520"/>
      <c r="CN89" s="520"/>
      <c r="CO89" s="520"/>
      <c r="CP89" s="520"/>
      <c r="CQ89" s="520"/>
      <c r="CR89" s="1092"/>
      <c r="CS89" s="1092"/>
      <c r="CT89" s="520"/>
      <c r="CU89" s="520"/>
      <c r="CV89" s="1092"/>
      <c r="CW89" s="1092"/>
      <c r="CX89" s="1092"/>
      <c r="CY89" s="520"/>
      <c r="CZ89" s="520"/>
      <c r="DA89" s="520"/>
      <c r="DB89" s="528"/>
      <c r="DC89" s="520"/>
      <c r="DD89" s="520"/>
      <c r="DE89" s="520"/>
      <c r="DF89" s="520"/>
      <c r="DG89" s="520"/>
      <c r="DH89" s="520"/>
      <c r="DI89" s="520"/>
      <c r="DJ89" s="520"/>
      <c r="DK89" s="520"/>
      <c r="DL89" s="520"/>
      <c r="DM89" s="520"/>
      <c r="DN89" s="520"/>
      <c r="DO89" s="520"/>
      <c r="DP89" s="520"/>
      <c r="DQ89" s="520"/>
      <c r="DR89" s="520"/>
      <c r="DS89" s="520"/>
      <c r="DT89" s="520"/>
      <c r="DU89" s="520"/>
      <c r="DV89" s="520"/>
      <c r="DW89" s="520"/>
      <c r="DX89" s="520"/>
      <c r="DY89" s="520"/>
      <c r="DZ89" s="520"/>
      <c r="EA89" s="520"/>
      <c r="EB89" s="520"/>
      <c r="EC89" s="520"/>
      <c r="ED89" s="520"/>
      <c r="EE89" s="520"/>
      <c r="EF89" s="520"/>
      <c r="EG89" s="520"/>
      <c r="EH89" s="528"/>
      <c r="EI89" s="520"/>
      <c r="EJ89" s="520"/>
      <c r="EK89" s="520"/>
      <c r="EL89" s="520"/>
      <c r="EM89" s="520"/>
      <c r="EN89" s="520"/>
      <c r="EO89" s="520"/>
      <c r="EP89" s="520"/>
      <c r="EQ89" s="520"/>
      <c r="ER89" s="520"/>
      <c r="ES89" s="520"/>
      <c r="ET89" s="520"/>
      <c r="EU89" s="520"/>
      <c r="EV89" s="520"/>
      <c r="EW89" s="520"/>
      <c r="EX89" s="520"/>
      <c r="EY89" s="520"/>
      <c r="EZ89" s="520"/>
      <c r="FA89" s="520"/>
      <c r="FB89" s="520"/>
      <c r="FC89" s="520"/>
      <c r="FD89" s="520"/>
      <c r="FE89" s="520"/>
      <c r="FF89" s="520"/>
      <c r="FG89" s="520"/>
      <c r="FH89" s="520"/>
      <c r="FI89" s="520"/>
      <c r="FJ89" s="520"/>
      <c r="FK89" s="520"/>
      <c r="FL89" s="520"/>
      <c r="FM89" s="528"/>
      <c r="FN89" s="520"/>
      <c r="FO89" s="520"/>
      <c r="FP89" s="520"/>
      <c r="FQ89" s="520"/>
      <c r="FR89" s="520"/>
      <c r="FS89" s="520"/>
      <c r="FT89" s="520"/>
      <c r="FU89" s="520"/>
      <c r="FV89" s="520"/>
      <c r="FW89" s="520"/>
      <c r="FX89" s="520"/>
      <c r="FY89" s="520"/>
      <c r="FZ89" s="520"/>
      <c r="GA89" s="520"/>
      <c r="GB89" s="520"/>
      <c r="GC89" s="520"/>
      <c r="GD89" s="520"/>
      <c r="GE89" s="520"/>
      <c r="GF89" s="520"/>
      <c r="GG89" s="520"/>
      <c r="GH89" s="520"/>
      <c r="GI89" s="520"/>
      <c r="GJ89" s="520"/>
      <c r="GK89" s="520"/>
      <c r="GL89" s="520"/>
      <c r="GM89" s="520"/>
      <c r="GN89" s="520"/>
      <c r="GO89" s="520"/>
      <c r="GP89" s="520"/>
      <c r="GQ89" s="520"/>
      <c r="GR89" s="520"/>
      <c r="GS89" s="520"/>
      <c r="GT89" s="1071"/>
      <c r="GU89" s="1071"/>
      <c r="GV89" s="1071"/>
      <c r="GW89" s="1071"/>
      <c r="GX89" s="1071"/>
      <c r="GY89" s="1071"/>
      <c r="GZ89" s="1071"/>
      <c r="HA89" s="1071"/>
      <c r="HB89" s="1071"/>
      <c r="HC89" s="1071"/>
      <c r="HD89" s="1071"/>
      <c r="HE89" s="1071"/>
      <c r="HF89" s="1071"/>
      <c r="HG89" s="1071"/>
      <c r="HH89" s="1071"/>
      <c r="HI89" s="1071"/>
      <c r="HJ89" s="1071"/>
      <c r="HK89" s="1071"/>
      <c r="HL89" s="1071"/>
      <c r="HM89" s="1071"/>
      <c r="HN89" s="1071"/>
      <c r="HO89" s="1071"/>
      <c r="HP89" s="1071"/>
      <c r="HQ89" s="1071"/>
      <c r="HR89" s="1071"/>
      <c r="HS89" s="1071"/>
      <c r="HT89" s="1071"/>
      <c r="HU89" s="1071"/>
      <c r="HV89" s="1071"/>
      <c r="HW89" s="1071"/>
      <c r="HX89" s="1072"/>
      <c r="HY89" s="1068"/>
      <c r="HZ89" s="981"/>
      <c r="IA89" s="981"/>
      <c r="IB89" s="981"/>
      <c r="IC89" s="981"/>
      <c r="ID89" s="981"/>
      <c r="IE89" s="1069"/>
    </row>
    <row r="90" ht="24.0" customHeight="1" outlineLevel="1">
      <c r="A90" s="946"/>
      <c r="B90" s="947"/>
      <c r="C90" s="947"/>
      <c r="D90" s="947"/>
      <c r="E90" s="947"/>
      <c r="F90" s="947"/>
      <c r="G90" s="947"/>
      <c r="H90" s="947"/>
      <c r="I90" s="947"/>
      <c r="J90" s="947"/>
      <c r="K90" s="947"/>
      <c r="L90" s="947"/>
      <c r="M90" s="947"/>
      <c r="N90" s="947"/>
      <c r="O90" s="947"/>
      <c r="P90" s="947"/>
      <c r="Q90" s="947"/>
      <c r="R90" s="947"/>
      <c r="S90" s="947"/>
      <c r="T90" s="947"/>
      <c r="U90" s="948"/>
      <c r="V90" s="989"/>
      <c r="W90" s="955"/>
      <c r="X90" s="956"/>
      <c r="Y90" s="956"/>
      <c r="Z90" s="956"/>
      <c r="AA90" s="990"/>
      <c r="AB90" s="1001" t="s">
        <v>240</v>
      </c>
      <c r="AC90" s="1001" t="s">
        <v>240</v>
      </c>
      <c r="AD90" s="1002" t="s">
        <v>240</v>
      </c>
      <c r="AE90" s="1197"/>
      <c r="AF90" s="1267" t="s">
        <v>4045</v>
      </c>
      <c r="AG90" s="950">
        <v>1000000.0</v>
      </c>
      <c r="AH90" s="950"/>
      <c r="AI90" s="957"/>
      <c r="AJ90" s="957"/>
      <c r="AK90" s="958"/>
      <c r="AL90" s="994" t="s">
        <v>4046</v>
      </c>
      <c r="AM90" s="994" t="s">
        <v>4047</v>
      </c>
      <c r="AN90" s="936" t="s">
        <v>4048</v>
      </c>
      <c r="AO90" s="936" t="s">
        <v>4049</v>
      </c>
      <c r="AP90" s="937" t="s">
        <v>3003</v>
      </c>
      <c r="AQ90" s="995" t="s">
        <v>3012</v>
      </c>
      <c r="AR90" s="1065"/>
      <c r="AS90" s="1066"/>
      <c r="AT90" s="1066"/>
      <c r="AU90" s="1067"/>
      <c r="AV90" s="1067"/>
      <c r="AW90" s="1066"/>
      <c r="AX90" s="1066"/>
      <c r="AY90" s="1066"/>
      <c r="AZ90" s="1066"/>
      <c r="BA90" s="1066"/>
      <c r="BB90" s="1066"/>
      <c r="BC90" s="1066"/>
      <c r="BD90" s="1066"/>
      <c r="BE90" s="1090"/>
      <c r="BF90" s="1090"/>
      <c r="BG90" s="1090"/>
      <c r="BH90" s="1090"/>
      <c r="BI90" s="1067"/>
      <c r="BJ90" s="1067"/>
      <c r="BK90" s="1090"/>
      <c r="BL90" s="1090"/>
      <c r="BM90" s="1090"/>
      <c r="BN90" s="1090"/>
      <c r="BO90" s="1090"/>
      <c r="BP90" s="1067"/>
      <c r="BQ90" s="1067"/>
      <c r="BR90" s="1090"/>
      <c r="BS90" s="1090"/>
      <c r="BT90" s="1090"/>
      <c r="BU90" s="1090"/>
      <c r="BV90" s="1090"/>
      <c r="BW90" s="1067"/>
      <c r="BX90" s="1084"/>
      <c r="BY90" s="528"/>
      <c r="BZ90" s="520"/>
      <c r="CA90" s="1091"/>
      <c r="CB90" s="1091"/>
      <c r="CC90" s="1091"/>
      <c r="CD90" s="1091"/>
      <c r="CE90" s="1091"/>
      <c r="CF90" s="520"/>
      <c r="CG90" s="520"/>
      <c r="CH90" s="520"/>
      <c r="CI90" s="520"/>
      <c r="CJ90" s="520"/>
      <c r="CK90" s="520"/>
      <c r="CL90" s="520"/>
      <c r="CM90" s="520"/>
      <c r="CN90" s="520"/>
      <c r="CO90" s="520"/>
      <c r="CP90" s="520"/>
      <c r="CQ90" s="520"/>
      <c r="CR90" s="520"/>
      <c r="CS90" s="520"/>
      <c r="CT90" s="520"/>
      <c r="CU90" s="520"/>
      <c r="CV90" s="520"/>
      <c r="CW90" s="520"/>
      <c r="CX90" s="520"/>
      <c r="CY90" s="520"/>
      <c r="CZ90" s="520"/>
      <c r="DA90" s="520"/>
      <c r="DB90" s="528"/>
      <c r="DC90" s="520"/>
      <c r="DD90" s="520"/>
      <c r="DE90" s="520"/>
      <c r="DF90" s="520"/>
      <c r="DG90" s="520"/>
      <c r="DH90" s="520"/>
      <c r="DI90" s="520"/>
      <c r="DJ90" s="520"/>
      <c r="DK90" s="520"/>
      <c r="DL90" s="520"/>
      <c r="DM90" s="520"/>
      <c r="DN90" s="520"/>
      <c r="DO90" s="520"/>
      <c r="DP90" s="520"/>
      <c r="DQ90" s="520"/>
      <c r="DR90" s="520"/>
      <c r="DS90" s="520"/>
      <c r="DT90" s="520"/>
      <c r="DU90" s="520"/>
      <c r="DV90" s="520"/>
      <c r="DW90" s="520"/>
      <c r="DX90" s="520"/>
      <c r="DY90" s="520"/>
      <c r="DZ90" s="520"/>
      <c r="EA90" s="520"/>
      <c r="EB90" s="520"/>
      <c r="EC90" s="520"/>
      <c r="ED90" s="520"/>
      <c r="EE90" s="520"/>
      <c r="EF90" s="520"/>
      <c r="EG90" s="520"/>
      <c r="EH90" s="528"/>
      <c r="EI90" s="520"/>
      <c r="EJ90" s="520"/>
      <c r="EK90" s="520"/>
      <c r="EL90" s="520"/>
      <c r="EM90" s="520"/>
      <c r="EN90" s="520"/>
      <c r="EO90" s="520"/>
      <c r="EP90" s="520"/>
      <c r="EQ90" s="520"/>
      <c r="ER90" s="520"/>
      <c r="ES90" s="520"/>
      <c r="ET90" s="520"/>
      <c r="EU90" s="520"/>
      <c r="EV90" s="520"/>
      <c r="EW90" s="520"/>
      <c r="EX90" s="520"/>
      <c r="EY90" s="520"/>
      <c r="EZ90" s="520"/>
      <c r="FA90" s="520"/>
      <c r="FB90" s="520"/>
      <c r="FC90" s="520"/>
      <c r="FD90" s="520"/>
      <c r="FE90" s="520"/>
      <c r="FF90" s="520"/>
      <c r="FG90" s="520"/>
      <c r="FH90" s="520"/>
      <c r="FI90" s="520"/>
      <c r="FJ90" s="520"/>
      <c r="FK90" s="520"/>
      <c r="FL90" s="520"/>
      <c r="FM90" s="528"/>
      <c r="FN90" s="520"/>
      <c r="FO90" s="520"/>
      <c r="FP90" s="520"/>
      <c r="FQ90" s="520"/>
      <c r="FR90" s="520"/>
      <c r="FS90" s="520"/>
      <c r="FT90" s="520"/>
      <c r="FU90" s="520"/>
      <c r="FV90" s="520"/>
      <c r="FW90" s="520"/>
      <c r="FX90" s="520"/>
      <c r="FY90" s="520"/>
      <c r="FZ90" s="520"/>
      <c r="GA90" s="520"/>
      <c r="GB90" s="520"/>
      <c r="GC90" s="520"/>
      <c r="GD90" s="520"/>
      <c r="GE90" s="520"/>
      <c r="GF90" s="520"/>
      <c r="GG90" s="520"/>
      <c r="GH90" s="520"/>
      <c r="GI90" s="520"/>
      <c r="GJ90" s="520"/>
      <c r="GK90" s="520"/>
      <c r="GL90" s="520"/>
      <c r="GM90" s="520"/>
      <c r="GN90" s="520"/>
      <c r="GO90" s="520"/>
      <c r="GP90" s="520"/>
      <c r="GQ90" s="520"/>
      <c r="GR90" s="520"/>
      <c r="GS90" s="520"/>
      <c r="GT90" s="1071"/>
      <c r="GU90" s="1071"/>
      <c r="GV90" s="1071"/>
      <c r="GW90" s="1071"/>
      <c r="GX90" s="1071"/>
      <c r="GY90" s="1071"/>
      <c r="GZ90" s="1071"/>
      <c r="HA90" s="1071"/>
      <c r="HB90" s="1071"/>
      <c r="HC90" s="1071"/>
      <c r="HD90" s="1071"/>
      <c r="HE90" s="1071"/>
      <c r="HF90" s="1071"/>
      <c r="HG90" s="1071"/>
      <c r="HH90" s="1071"/>
      <c r="HI90" s="1071"/>
      <c r="HJ90" s="1071"/>
      <c r="HK90" s="1071"/>
      <c r="HL90" s="1071"/>
      <c r="HM90" s="1071"/>
      <c r="HN90" s="1071"/>
      <c r="HO90" s="1071"/>
      <c r="HP90" s="1071"/>
      <c r="HQ90" s="1071"/>
      <c r="HR90" s="1071"/>
      <c r="HS90" s="1071"/>
      <c r="HT90" s="1071"/>
      <c r="HU90" s="1071"/>
      <c r="HV90" s="1071"/>
      <c r="HW90" s="1071"/>
      <c r="HX90" s="1072"/>
      <c r="HY90" s="1068"/>
      <c r="HZ90" s="981"/>
      <c r="IA90" s="981"/>
      <c r="IB90" s="981"/>
      <c r="IC90" s="981"/>
      <c r="ID90" s="981"/>
      <c r="IE90" s="1069"/>
    </row>
    <row r="91" ht="24.0" customHeight="1" outlineLevel="1">
      <c r="A91" s="946"/>
      <c r="B91" s="947"/>
      <c r="C91" s="947"/>
      <c r="D91" s="947"/>
      <c r="E91" s="947"/>
      <c r="F91" s="947"/>
      <c r="G91" s="947"/>
      <c r="H91" s="947"/>
      <c r="I91" s="947"/>
      <c r="J91" s="947"/>
      <c r="K91" s="947"/>
      <c r="L91" s="947"/>
      <c r="M91" s="947"/>
      <c r="N91" s="947"/>
      <c r="O91" s="947"/>
      <c r="P91" s="947"/>
      <c r="Q91" s="947"/>
      <c r="R91" s="947"/>
      <c r="S91" s="947"/>
      <c r="T91" s="947"/>
      <c r="U91" s="948"/>
      <c r="V91" s="989"/>
      <c r="W91" s="955"/>
      <c r="X91" s="956"/>
      <c r="Y91" s="956"/>
      <c r="Z91" s="956"/>
      <c r="AA91" s="990"/>
      <c r="AB91" s="1001"/>
      <c r="AC91" s="1001"/>
      <c r="AD91" s="1002"/>
      <c r="AE91" s="1197"/>
      <c r="AF91" s="1267"/>
      <c r="AG91" s="950"/>
      <c r="AH91" s="950"/>
      <c r="AI91" s="957"/>
      <c r="AJ91" s="957"/>
      <c r="AK91" s="958"/>
      <c r="AL91" s="999" t="s">
        <v>4050</v>
      </c>
      <c r="AM91" s="999" t="s">
        <v>4051</v>
      </c>
      <c r="AN91" s="712"/>
      <c r="AO91" s="712"/>
      <c r="AP91" s="712"/>
      <c r="AQ91" s="712"/>
      <c r="AR91" s="1065"/>
      <c r="AS91" s="1066"/>
      <c r="AT91" s="1066"/>
      <c r="AU91" s="1067"/>
      <c r="AV91" s="1067"/>
      <c r="AW91" s="1066"/>
      <c r="AX91" s="1066"/>
      <c r="AY91" s="1066"/>
      <c r="AZ91" s="1066"/>
      <c r="BA91" s="1066"/>
      <c r="BB91" s="1066"/>
      <c r="BC91" s="1066"/>
      <c r="BD91" s="1066"/>
      <c r="BE91" s="1105"/>
      <c r="BF91" s="1105"/>
      <c r="BG91" s="1105"/>
      <c r="BH91" s="1105"/>
      <c r="BI91" s="1067"/>
      <c r="BJ91" s="1067"/>
      <c r="BK91" s="1105"/>
      <c r="BL91" s="1105"/>
      <c r="BM91" s="1105"/>
      <c r="BN91" s="1105"/>
      <c r="BO91" s="1105"/>
      <c r="BP91" s="1067"/>
      <c r="BQ91" s="1067"/>
      <c r="BR91" s="1105"/>
      <c r="BS91" s="1105"/>
      <c r="BT91" s="1105"/>
      <c r="BU91" s="1105"/>
      <c r="BV91" s="1105"/>
      <c r="BW91" s="1067"/>
      <c r="BX91" s="1084"/>
      <c r="BY91" s="528"/>
      <c r="BZ91" s="520"/>
      <c r="CA91" s="1092"/>
      <c r="CB91" s="1092"/>
      <c r="CC91" s="1092"/>
      <c r="CD91" s="1092"/>
      <c r="CE91" s="1092"/>
      <c r="CF91" s="520"/>
      <c r="CG91" s="520"/>
      <c r="CH91" s="520"/>
      <c r="CI91" s="520"/>
      <c r="CJ91" s="520"/>
      <c r="CK91" s="520"/>
      <c r="CL91" s="520"/>
      <c r="CM91" s="520"/>
      <c r="CN91" s="520"/>
      <c r="CO91" s="520"/>
      <c r="CP91" s="520"/>
      <c r="CQ91" s="520"/>
      <c r="CR91" s="520"/>
      <c r="CS91" s="520"/>
      <c r="CT91" s="520"/>
      <c r="CU91" s="520"/>
      <c r="CV91" s="520"/>
      <c r="CW91" s="520"/>
      <c r="CX91" s="520"/>
      <c r="CY91" s="520"/>
      <c r="CZ91" s="520"/>
      <c r="DA91" s="520"/>
      <c r="DB91" s="528"/>
      <c r="DC91" s="520"/>
      <c r="DD91" s="520"/>
      <c r="DE91" s="520"/>
      <c r="DF91" s="520"/>
      <c r="DG91" s="520"/>
      <c r="DH91" s="520"/>
      <c r="DI91" s="520"/>
      <c r="DJ91" s="520"/>
      <c r="DK91" s="520"/>
      <c r="DL91" s="520"/>
      <c r="DM91" s="520"/>
      <c r="DN91" s="520"/>
      <c r="DO91" s="520"/>
      <c r="DP91" s="520"/>
      <c r="DQ91" s="520"/>
      <c r="DR91" s="520"/>
      <c r="DS91" s="520"/>
      <c r="DT91" s="520"/>
      <c r="DU91" s="520"/>
      <c r="DV91" s="520"/>
      <c r="DW91" s="520"/>
      <c r="DX91" s="520"/>
      <c r="DY91" s="520"/>
      <c r="DZ91" s="520"/>
      <c r="EA91" s="520"/>
      <c r="EB91" s="520"/>
      <c r="EC91" s="520"/>
      <c r="ED91" s="520"/>
      <c r="EE91" s="520"/>
      <c r="EF91" s="520"/>
      <c r="EG91" s="520"/>
      <c r="EH91" s="528"/>
      <c r="EI91" s="520"/>
      <c r="EJ91" s="520"/>
      <c r="EK91" s="520"/>
      <c r="EL91" s="520"/>
      <c r="EM91" s="520"/>
      <c r="EN91" s="520"/>
      <c r="EO91" s="520"/>
      <c r="EP91" s="520"/>
      <c r="EQ91" s="520"/>
      <c r="ER91" s="520"/>
      <c r="ES91" s="520"/>
      <c r="ET91" s="520"/>
      <c r="EU91" s="520"/>
      <c r="EV91" s="520"/>
      <c r="EW91" s="520"/>
      <c r="EX91" s="520"/>
      <c r="EY91" s="520"/>
      <c r="EZ91" s="520"/>
      <c r="FA91" s="520"/>
      <c r="FB91" s="520"/>
      <c r="FC91" s="520"/>
      <c r="FD91" s="520"/>
      <c r="FE91" s="520"/>
      <c r="FF91" s="520"/>
      <c r="FG91" s="520"/>
      <c r="FH91" s="520"/>
      <c r="FI91" s="520"/>
      <c r="FJ91" s="520"/>
      <c r="FK91" s="520"/>
      <c r="FL91" s="520"/>
      <c r="FM91" s="528"/>
      <c r="FN91" s="520"/>
      <c r="FO91" s="520"/>
      <c r="FP91" s="520"/>
      <c r="FQ91" s="520"/>
      <c r="FR91" s="520"/>
      <c r="FS91" s="520"/>
      <c r="FT91" s="520"/>
      <c r="FU91" s="520"/>
      <c r="FV91" s="520"/>
      <c r="FW91" s="520"/>
      <c r="FX91" s="520"/>
      <c r="FY91" s="520"/>
      <c r="FZ91" s="520"/>
      <c r="GA91" s="520"/>
      <c r="GB91" s="520"/>
      <c r="GC91" s="520"/>
      <c r="GD91" s="520"/>
      <c r="GE91" s="520"/>
      <c r="GF91" s="520"/>
      <c r="GG91" s="520"/>
      <c r="GH91" s="520"/>
      <c r="GI91" s="520"/>
      <c r="GJ91" s="520"/>
      <c r="GK91" s="520"/>
      <c r="GL91" s="520"/>
      <c r="GM91" s="520"/>
      <c r="GN91" s="520"/>
      <c r="GO91" s="520"/>
      <c r="GP91" s="520"/>
      <c r="GQ91" s="520"/>
      <c r="GR91" s="520"/>
      <c r="GS91" s="520"/>
      <c r="GT91" s="1071"/>
      <c r="GU91" s="1071"/>
      <c r="GV91" s="1071"/>
      <c r="GW91" s="1071"/>
      <c r="GX91" s="1071"/>
      <c r="GY91" s="1071"/>
      <c r="GZ91" s="1071"/>
      <c r="HA91" s="1071"/>
      <c r="HB91" s="1071"/>
      <c r="HC91" s="1071"/>
      <c r="HD91" s="1071"/>
      <c r="HE91" s="1071"/>
      <c r="HF91" s="1071"/>
      <c r="HG91" s="1071"/>
      <c r="HH91" s="1071"/>
      <c r="HI91" s="1071"/>
      <c r="HJ91" s="1071"/>
      <c r="HK91" s="1071"/>
      <c r="HL91" s="1071"/>
      <c r="HM91" s="1071"/>
      <c r="HN91" s="1071"/>
      <c r="HO91" s="1071"/>
      <c r="HP91" s="1071"/>
      <c r="HQ91" s="1071"/>
      <c r="HR91" s="1071"/>
      <c r="HS91" s="1071"/>
      <c r="HT91" s="1071"/>
      <c r="HU91" s="1071"/>
      <c r="HV91" s="1071"/>
      <c r="HW91" s="1071"/>
      <c r="HX91" s="1072"/>
      <c r="HY91" s="1068"/>
      <c r="HZ91" s="981"/>
      <c r="IA91" s="981"/>
      <c r="IB91" s="981"/>
      <c r="IC91" s="981"/>
      <c r="ID91" s="981"/>
      <c r="IE91" s="1069"/>
    </row>
    <row r="92" ht="24.0" customHeight="1" outlineLevel="1">
      <c r="A92" s="946"/>
      <c r="B92" s="947"/>
      <c r="C92" s="947"/>
      <c r="D92" s="947"/>
      <c r="E92" s="947"/>
      <c r="F92" s="947"/>
      <c r="G92" s="947"/>
      <c r="H92" s="947"/>
      <c r="I92" s="947"/>
      <c r="J92" s="947"/>
      <c r="K92" s="947"/>
      <c r="L92" s="947"/>
      <c r="M92" s="947"/>
      <c r="N92" s="947"/>
      <c r="O92" s="947"/>
      <c r="P92" s="947"/>
      <c r="Q92" s="947"/>
      <c r="R92" s="947"/>
      <c r="S92" s="947"/>
      <c r="T92" s="947"/>
      <c r="U92" s="948"/>
      <c r="V92" s="989"/>
      <c r="W92" s="955"/>
      <c r="X92" s="956"/>
      <c r="Y92" s="956"/>
      <c r="Z92" s="956"/>
      <c r="AA92" s="990"/>
      <c r="AB92" s="1001" t="s">
        <v>240</v>
      </c>
      <c r="AC92" s="1001" t="s">
        <v>240</v>
      </c>
      <c r="AD92" s="1002" t="s">
        <v>240</v>
      </c>
      <c r="AE92" s="1197"/>
      <c r="AF92" s="1267" t="s">
        <v>4052</v>
      </c>
      <c r="AG92" s="957">
        <v>5000000.0</v>
      </c>
      <c r="AH92" s="950"/>
      <c r="AI92" s="957"/>
      <c r="AJ92" s="957"/>
      <c r="AK92" s="958"/>
      <c r="AL92" s="994" t="s">
        <v>4053</v>
      </c>
      <c r="AM92" s="994" t="s">
        <v>4054</v>
      </c>
      <c r="AN92" s="936" t="s">
        <v>4055</v>
      </c>
      <c r="AO92" s="936" t="s">
        <v>4056</v>
      </c>
      <c r="AP92" s="937" t="s">
        <v>3003</v>
      </c>
      <c r="AQ92" s="995" t="s">
        <v>3012</v>
      </c>
      <c r="AR92" s="1065"/>
      <c r="AS92" s="1066"/>
      <c r="AT92" s="1066"/>
      <c r="AU92" s="1067"/>
      <c r="AV92" s="1067"/>
      <c r="AW92" s="1066"/>
      <c r="AX92" s="1066"/>
      <c r="AY92" s="1066"/>
      <c r="AZ92" s="1066"/>
      <c r="BA92" s="1066"/>
      <c r="BB92" s="1066"/>
      <c r="BC92" s="1066"/>
      <c r="BD92" s="1066"/>
      <c r="BE92" s="1090"/>
      <c r="BF92" s="1090"/>
      <c r="BG92" s="1090"/>
      <c r="BH92" s="1090"/>
      <c r="BI92" s="1067"/>
      <c r="BJ92" s="1067"/>
      <c r="BK92" s="1090"/>
      <c r="BL92" s="1090"/>
      <c r="BM92" s="1090"/>
      <c r="BN92" s="1090"/>
      <c r="BO92" s="1090"/>
      <c r="BP92" s="1067"/>
      <c r="BQ92" s="1067"/>
      <c r="BR92" s="1090"/>
      <c r="BS92" s="1090"/>
      <c r="BT92" s="1090"/>
      <c r="BU92" s="1090"/>
      <c r="BV92" s="1090"/>
      <c r="BW92" s="1067"/>
      <c r="BX92" s="1084"/>
      <c r="BY92" s="528"/>
      <c r="BZ92" s="520"/>
      <c r="CA92" s="1091"/>
      <c r="CB92" s="1091"/>
      <c r="CC92" s="1091"/>
      <c r="CD92" s="1091"/>
      <c r="CE92" s="1091"/>
      <c r="CF92" s="520"/>
      <c r="CG92" s="520"/>
      <c r="CH92" s="520"/>
      <c r="CI92" s="520"/>
      <c r="CJ92" s="520"/>
      <c r="CK92" s="520"/>
      <c r="CL92" s="520"/>
      <c r="CM92" s="520"/>
      <c r="CN92" s="520"/>
      <c r="CO92" s="520"/>
      <c r="CP92" s="520"/>
      <c r="CQ92" s="520"/>
      <c r="CR92" s="520"/>
      <c r="CS92" s="520"/>
      <c r="CT92" s="520"/>
      <c r="CU92" s="520"/>
      <c r="CV92" s="520"/>
      <c r="CW92" s="520"/>
      <c r="CX92" s="520"/>
      <c r="CY92" s="520"/>
      <c r="CZ92" s="520"/>
      <c r="DA92" s="520"/>
      <c r="DB92" s="528"/>
      <c r="DC92" s="520"/>
      <c r="DD92" s="520"/>
      <c r="DE92" s="520"/>
      <c r="DF92" s="520"/>
      <c r="DG92" s="520"/>
      <c r="DH92" s="520"/>
      <c r="DI92" s="520"/>
      <c r="DJ92" s="520"/>
      <c r="DK92" s="520"/>
      <c r="DL92" s="520"/>
      <c r="DM92" s="520"/>
      <c r="DN92" s="520"/>
      <c r="DO92" s="520"/>
      <c r="DP92" s="520"/>
      <c r="DQ92" s="520"/>
      <c r="DR92" s="520"/>
      <c r="DS92" s="520"/>
      <c r="DT92" s="520"/>
      <c r="DU92" s="520"/>
      <c r="DV92" s="520"/>
      <c r="DW92" s="520"/>
      <c r="DX92" s="520"/>
      <c r="DY92" s="520"/>
      <c r="DZ92" s="520"/>
      <c r="EA92" s="520"/>
      <c r="EB92" s="520"/>
      <c r="EC92" s="520"/>
      <c r="ED92" s="520"/>
      <c r="EE92" s="520"/>
      <c r="EF92" s="520"/>
      <c r="EG92" s="520"/>
      <c r="EH92" s="528"/>
      <c r="EI92" s="520"/>
      <c r="EJ92" s="520"/>
      <c r="EK92" s="520"/>
      <c r="EL92" s="520"/>
      <c r="EM92" s="520"/>
      <c r="EN92" s="520"/>
      <c r="EO92" s="520"/>
      <c r="EP92" s="520"/>
      <c r="EQ92" s="520"/>
      <c r="ER92" s="520"/>
      <c r="ES92" s="520"/>
      <c r="ET92" s="520"/>
      <c r="EU92" s="520"/>
      <c r="EV92" s="520"/>
      <c r="EW92" s="520"/>
      <c r="EX92" s="520"/>
      <c r="EY92" s="520"/>
      <c r="EZ92" s="520"/>
      <c r="FA92" s="520"/>
      <c r="FB92" s="520"/>
      <c r="FC92" s="520"/>
      <c r="FD92" s="520"/>
      <c r="FE92" s="520"/>
      <c r="FF92" s="520"/>
      <c r="FG92" s="520"/>
      <c r="FH92" s="520"/>
      <c r="FI92" s="520"/>
      <c r="FJ92" s="520"/>
      <c r="FK92" s="520"/>
      <c r="FL92" s="520"/>
      <c r="FM92" s="528"/>
      <c r="FN92" s="520"/>
      <c r="FO92" s="520"/>
      <c r="FP92" s="520"/>
      <c r="FQ92" s="520"/>
      <c r="FR92" s="520"/>
      <c r="FS92" s="520"/>
      <c r="FT92" s="520"/>
      <c r="FU92" s="520"/>
      <c r="FV92" s="520"/>
      <c r="FW92" s="520"/>
      <c r="FX92" s="520"/>
      <c r="FY92" s="520"/>
      <c r="FZ92" s="520"/>
      <c r="GA92" s="520"/>
      <c r="GB92" s="520"/>
      <c r="GC92" s="520"/>
      <c r="GD92" s="520"/>
      <c r="GE92" s="520"/>
      <c r="GF92" s="520"/>
      <c r="GG92" s="520"/>
      <c r="GH92" s="520"/>
      <c r="GI92" s="520"/>
      <c r="GJ92" s="520"/>
      <c r="GK92" s="520"/>
      <c r="GL92" s="520"/>
      <c r="GM92" s="520"/>
      <c r="GN92" s="520"/>
      <c r="GO92" s="520"/>
      <c r="GP92" s="520"/>
      <c r="GQ92" s="520"/>
      <c r="GR92" s="520"/>
      <c r="GS92" s="520"/>
      <c r="GT92" s="1071"/>
      <c r="GU92" s="1071"/>
      <c r="GV92" s="1071"/>
      <c r="GW92" s="1071"/>
      <c r="GX92" s="1071"/>
      <c r="GY92" s="1071"/>
      <c r="GZ92" s="1071"/>
      <c r="HA92" s="1071"/>
      <c r="HB92" s="1071"/>
      <c r="HC92" s="1071"/>
      <c r="HD92" s="1071"/>
      <c r="HE92" s="1071"/>
      <c r="HF92" s="1071"/>
      <c r="HG92" s="1071"/>
      <c r="HH92" s="1071"/>
      <c r="HI92" s="1071"/>
      <c r="HJ92" s="1071"/>
      <c r="HK92" s="1071"/>
      <c r="HL92" s="1071"/>
      <c r="HM92" s="1071"/>
      <c r="HN92" s="1071"/>
      <c r="HO92" s="1071"/>
      <c r="HP92" s="1071"/>
      <c r="HQ92" s="1071"/>
      <c r="HR92" s="1071"/>
      <c r="HS92" s="1071"/>
      <c r="HT92" s="1071"/>
      <c r="HU92" s="1071"/>
      <c r="HV92" s="1071"/>
      <c r="HW92" s="1071"/>
      <c r="HX92" s="1072"/>
      <c r="HY92" s="1068"/>
      <c r="HZ92" s="981"/>
      <c r="IA92" s="981"/>
      <c r="IB92" s="981"/>
      <c r="IC92" s="981"/>
      <c r="ID92" s="981"/>
      <c r="IE92" s="1069"/>
    </row>
    <row r="93" ht="24.0" customHeight="1" outlineLevel="1">
      <c r="A93" s="1003"/>
      <c r="B93" s="1004"/>
      <c r="C93" s="1004"/>
      <c r="D93" s="1004"/>
      <c r="E93" s="1004"/>
      <c r="F93" s="1004"/>
      <c r="G93" s="1004"/>
      <c r="H93" s="1004"/>
      <c r="I93" s="1004"/>
      <c r="J93" s="1004"/>
      <c r="K93" s="1004"/>
      <c r="L93" s="1004"/>
      <c r="M93" s="1004"/>
      <c r="N93" s="1004"/>
      <c r="O93" s="1004"/>
      <c r="P93" s="1004"/>
      <c r="Q93" s="1004"/>
      <c r="R93" s="1004"/>
      <c r="S93" s="1004"/>
      <c r="T93" s="1004"/>
      <c r="U93" s="1005"/>
      <c r="V93" s="1005"/>
      <c r="W93" s="1006"/>
      <c r="X93" s="1007"/>
      <c r="Y93" s="1007"/>
      <c r="Z93" s="1007"/>
      <c r="AA93" s="1008"/>
      <c r="AB93" s="1096"/>
      <c r="AC93" s="1096"/>
      <c r="AD93" s="1106"/>
      <c r="AE93" s="1107"/>
      <c r="AF93" s="1108"/>
      <c r="AG93" s="1096"/>
      <c r="AH93" s="1013"/>
      <c r="AI93" s="1013"/>
      <c r="AJ93" s="1013"/>
      <c r="AK93" s="1014"/>
      <c r="AL93" s="999" t="s">
        <v>4057</v>
      </c>
      <c r="AM93" s="999" t="s">
        <v>4058</v>
      </c>
      <c r="AN93" s="712"/>
      <c r="AO93" s="712"/>
      <c r="AP93" s="712"/>
      <c r="AQ93" s="712"/>
      <c r="AR93" s="1065"/>
      <c r="AS93" s="1066"/>
      <c r="AT93" s="1066"/>
      <c r="AU93" s="1067"/>
      <c r="AV93" s="1067"/>
      <c r="AW93" s="1066"/>
      <c r="AX93" s="1066"/>
      <c r="AY93" s="1066"/>
      <c r="AZ93" s="1066"/>
      <c r="BA93" s="1066"/>
      <c r="BB93" s="1066"/>
      <c r="BC93" s="1066"/>
      <c r="BD93" s="1066"/>
      <c r="BE93" s="1105"/>
      <c r="BF93" s="1105"/>
      <c r="BG93" s="1105"/>
      <c r="BH93" s="1105"/>
      <c r="BI93" s="1067"/>
      <c r="BJ93" s="1067"/>
      <c r="BK93" s="1105"/>
      <c r="BL93" s="1105"/>
      <c r="BM93" s="1105"/>
      <c r="BN93" s="1105"/>
      <c r="BO93" s="1105"/>
      <c r="BP93" s="1067"/>
      <c r="BQ93" s="1067"/>
      <c r="BR93" s="1105"/>
      <c r="BS93" s="1105"/>
      <c r="BT93" s="1105"/>
      <c r="BU93" s="1105"/>
      <c r="BV93" s="1105"/>
      <c r="BW93" s="1067"/>
      <c r="BX93" s="1084"/>
      <c r="BY93" s="528"/>
      <c r="BZ93" s="520"/>
      <c r="CA93" s="1092"/>
      <c r="CB93" s="1092"/>
      <c r="CC93" s="1092"/>
      <c r="CD93" s="1092"/>
      <c r="CE93" s="1092"/>
      <c r="CF93" s="520"/>
      <c r="CG93" s="520"/>
      <c r="CH93" s="520"/>
      <c r="CI93" s="520"/>
      <c r="CJ93" s="520"/>
      <c r="CK93" s="520"/>
      <c r="CL93" s="520"/>
      <c r="CM93" s="520"/>
      <c r="CN93" s="520"/>
      <c r="CO93" s="520"/>
      <c r="CP93" s="520"/>
      <c r="CQ93" s="520"/>
      <c r="CR93" s="520"/>
      <c r="CS93" s="520"/>
      <c r="CT93" s="520"/>
      <c r="CU93" s="520"/>
      <c r="CV93" s="520"/>
      <c r="CW93" s="520"/>
      <c r="CX93" s="520"/>
      <c r="CY93" s="520"/>
      <c r="CZ93" s="520"/>
      <c r="DA93" s="520"/>
      <c r="DB93" s="528"/>
      <c r="DC93" s="520"/>
      <c r="DD93" s="520"/>
      <c r="DE93" s="520"/>
      <c r="DF93" s="520"/>
      <c r="DG93" s="520"/>
      <c r="DH93" s="520"/>
      <c r="DI93" s="520"/>
      <c r="DJ93" s="520"/>
      <c r="DK93" s="520"/>
      <c r="DL93" s="520"/>
      <c r="DM93" s="520"/>
      <c r="DN93" s="520"/>
      <c r="DO93" s="520"/>
      <c r="DP93" s="520"/>
      <c r="DQ93" s="520"/>
      <c r="DR93" s="520"/>
      <c r="DS93" s="520"/>
      <c r="DT93" s="520"/>
      <c r="DU93" s="520"/>
      <c r="DV93" s="520"/>
      <c r="DW93" s="520"/>
      <c r="DX93" s="520"/>
      <c r="DY93" s="520"/>
      <c r="DZ93" s="520"/>
      <c r="EA93" s="520"/>
      <c r="EB93" s="520"/>
      <c r="EC93" s="520"/>
      <c r="ED93" s="520"/>
      <c r="EE93" s="520"/>
      <c r="EF93" s="520"/>
      <c r="EG93" s="520"/>
      <c r="EH93" s="528"/>
      <c r="EI93" s="520"/>
      <c r="EJ93" s="520"/>
      <c r="EK93" s="520"/>
      <c r="EL93" s="520"/>
      <c r="EM93" s="520"/>
      <c r="EN93" s="520"/>
      <c r="EO93" s="520"/>
      <c r="EP93" s="520"/>
      <c r="EQ93" s="520"/>
      <c r="ER93" s="520"/>
      <c r="ES93" s="520"/>
      <c r="ET93" s="520"/>
      <c r="EU93" s="520"/>
      <c r="EV93" s="520"/>
      <c r="EW93" s="520"/>
      <c r="EX93" s="520"/>
      <c r="EY93" s="520"/>
      <c r="EZ93" s="520"/>
      <c r="FA93" s="520"/>
      <c r="FB93" s="520"/>
      <c r="FC93" s="520"/>
      <c r="FD93" s="520"/>
      <c r="FE93" s="520"/>
      <c r="FF93" s="520"/>
      <c r="FG93" s="520"/>
      <c r="FH93" s="520"/>
      <c r="FI93" s="520"/>
      <c r="FJ93" s="520"/>
      <c r="FK93" s="520"/>
      <c r="FL93" s="520"/>
      <c r="FM93" s="528"/>
      <c r="FN93" s="520"/>
      <c r="FO93" s="520"/>
      <c r="FP93" s="520"/>
      <c r="FQ93" s="520"/>
      <c r="FR93" s="520"/>
      <c r="FS93" s="520"/>
      <c r="FT93" s="520"/>
      <c r="FU93" s="520"/>
      <c r="FV93" s="520"/>
      <c r="FW93" s="520"/>
      <c r="FX93" s="520"/>
      <c r="FY93" s="520"/>
      <c r="FZ93" s="520"/>
      <c r="GA93" s="520"/>
      <c r="GB93" s="520"/>
      <c r="GC93" s="520"/>
      <c r="GD93" s="520"/>
      <c r="GE93" s="520"/>
      <c r="GF93" s="520"/>
      <c r="GG93" s="520"/>
      <c r="GH93" s="520"/>
      <c r="GI93" s="520"/>
      <c r="GJ93" s="520"/>
      <c r="GK93" s="520"/>
      <c r="GL93" s="520"/>
      <c r="GM93" s="520"/>
      <c r="GN93" s="520"/>
      <c r="GO93" s="520"/>
      <c r="GP93" s="520"/>
      <c r="GQ93" s="520"/>
      <c r="GR93" s="520"/>
      <c r="GS93" s="520"/>
      <c r="GT93" s="1071"/>
      <c r="GU93" s="1071"/>
      <c r="GV93" s="1071"/>
      <c r="GW93" s="1071"/>
      <c r="GX93" s="1071"/>
      <c r="GY93" s="1071"/>
      <c r="GZ93" s="1071"/>
      <c r="HA93" s="1071"/>
      <c r="HB93" s="1071"/>
      <c r="HC93" s="1071"/>
      <c r="HD93" s="1071"/>
      <c r="HE93" s="1071"/>
      <c r="HF93" s="1071"/>
      <c r="HG93" s="1071"/>
      <c r="HH93" s="1071"/>
      <c r="HI93" s="1071"/>
      <c r="HJ93" s="1071"/>
      <c r="HK93" s="1071"/>
      <c r="HL93" s="1071"/>
      <c r="HM93" s="1071"/>
      <c r="HN93" s="1071"/>
      <c r="HO93" s="1071"/>
      <c r="HP93" s="1071"/>
      <c r="HQ93" s="1071"/>
      <c r="HR93" s="1071"/>
      <c r="HS93" s="1071"/>
      <c r="HT93" s="1071"/>
      <c r="HU93" s="1071"/>
      <c r="HV93" s="1071"/>
      <c r="HW93" s="1071"/>
      <c r="HX93" s="1094"/>
      <c r="HY93" s="1095"/>
      <c r="HZ93" s="1096"/>
      <c r="IA93" s="1096"/>
      <c r="IB93" s="1096"/>
      <c r="IC93" s="1096"/>
      <c r="ID93" s="1096"/>
      <c r="IE93" s="1097"/>
    </row>
    <row r="94" ht="24.0" customHeight="1">
      <c r="A94" s="916">
        <f>A110+1</f>
        <v>15</v>
      </c>
      <c r="B94" s="918" t="s">
        <v>37</v>
      </c>
      <c r="C94" s="918" t="s">
        <v>4059</v>
      </c>
      <c r="D94" s="494" t="str">
        <f t="array" ref="D94">INDEX('코드분류표(보조)'!$G$5:$G$72,MATCH(E94,'코드분류표(보조)'!$F$5:$F$72,0))</f>
        <v>CB-211</v>
      </c>
      <c r="E94" s="494" t="s">
        <v>3767</v>
      </c>
      <c r="F94" s="494" t="s">
        <v>4060</v>
      </c>
      <c r="G94" s="917" t="s">
        <v>4061</v>
      </c>
      <c r="H94" s="494" t="s">
        <v>4062</v>
      </c>
      <c r="I94" s="920">
        <v>18843.99</v>
      </c>
      <c r="J94" s="921">
        <f>I94/3.3058</f>
        <v>5700.281324</v>
      </c>
      <c r="K94" s="922" t="s">
        <v>4063</v>
      </c>
      <c r="L94" s="922" t="s">
        <v>4064</v>
      </c>
      <c r="M94" s="922" t="str">
        <f>$M$94</f>
        <v>#REF!</v>
      </c>
      <c r="N94" s="922" t="str">
        <f>#REF!</f>
        <v>#REF!</v>
      </c>
      <c r="O94" s="922" t="str">
        <f>$O$94</f>
        <v>#REF!</v>
      </c>
      <c r="P94" s="922" t="str">
        <f>$Q$94</f>
        <v/>
      </c>
      <c r="Q94" s="922"/>
      <c r="R94" s="493">
        <v>0.6</v>
      </c>
      <c r="S94" s="493">
        <v>0.6</v>
      </c>
      <c r="T94" s="493">
        <v>0.6</v>
      </c>
      <c r="U94" s="924"/>
      <c r="V94" s="493" t="s">
        <v>4065</v>
      </c>
      <c r="W94" s="925" t="s">
        <v>4066</v>
      </c>
      <c r="X94" s="926"/>
      <c r="Y94" s="926"/>
      <c r="Z94" s="926"/>
      <c r="AA94" s="927"/>
      <c r="AB94" s="928"/>
      <c r="AC94" s="928"/>
      <c r="AD94" s="929"/>
      <c r="AE94" s="1018"/>
      <c r="AF94" s="1019" t="s">
        <v>4067</v>
      </c>
      <c r="AG94" s="932">
        <f>SUM(AG96:AG108)</f>
        <v>28300000</v>
      </c>
      <c r="AH94" s="932"/>
      <c r="AI94" s="932">
        <f>SUM(AI96:AI109)</f>
        <v>18800000</v>
      </c>
      <c r="AJ94" s="933">
        <f>AG94-AI94</f>
        <v>9500000</v>
      </c>
      <c r="AK94" s="934"/>
      <c r="AL94" s="1098" t="s">
        <v>4068</v>
      </c>
      <c r="AM94" s="1098" t="s">
        <v>4069</v>
      </c>
      <c r="AN94" s="936"/>
      <c r="AO94" s="1110" t="s">
        <v>4070</v>
      </c>
      <c r="AP94" s="1031"/>
      <c r="AQ94" s="985"/>
      <c r="AR94" s="1111"/>
      <c r="AS94" s="1159"/>
      <c r="AT94" s="1114"/>
      <c r="AU94" s="1159"/>
      <c r="AV94" s="1159"/>
      <c r="AW94" s="1114"/>
      <c r="AX94" s="1114"/>
      <c r="AY94" s="1114"/>
      <c r="AZ94" s="1114"/>
      <c r="BA94" s="1114"/>
      <c r="BB94" s="1114"/>
      <c r="BC94" s="1114"/>
      <c r="BD94" s="1114"/>
      <c r="BE94" s="1114"/>
      <c r="BF94" s="1114"/>
      <c r="BG94" s="1114"/>
      <c r="BH94" s="1114"/>
      <c r="BI94" s="1159"/>
      <c r="BJ94" s="1159"/>
      <c r="BK94" s="1114"/>
      <c r="BL94" s="1114"/>
      <c r="BM94" s="1114"/>
      <c r="BN94" s="1114"/>
      <c r="BO94" s="1114"/>
      <c r="BP94" s="1159"/>
      <c r="BQ94" s="1159"/>
      <c r="BR94" s="1114"/>
      <c r="BS94" s="1114"/>
      <c r="BT94" s="1114"/>
      <c r="BU94" s="1114"/>
      <c r="BV94" s="1114"/>
      <c r="BW94" s="1159"/>
      <c r="BX94" s="528"/>
      <c r="BY94" s="528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8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8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8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1071"/>
      <c r="GU94" s="1071"/>
      <c r="GV94" s="1071"/>
      <c r="GW94" s="1071"/>
      <c r="GX94" s="1071"/>
      <c r="GY94" s="1071"/>
      <c r="GZ94" s="1071"/>
      <c r="HA94" s="1071"/>
      <c r="HB94" s="1071"/>
      <c r="HC94" s="1071"/>
      <c r="HD94" s="1071"/>
      <c r="HE94" s="1071"/>
      <c r="HF94" s="1071"/>
      <c r="HG94" s="1071"/>
      <c r="HH94" s="1071"/>
      <c r="HI94" s="1071"/>
      <c r="HJ94" s="1071"/>
      <c r="HK94" s="1071"/>
      <c r="HL94" s="1071"/>
      <c r="HM94" s="1071"/>
      <c r="HN94" s="1071"/>
      <c r="HO94" s="1071"/>
      <c r="HP94" s="1071"/>
      <c r="HQ94" s="1071"/>
      <c r="HR94" s="1071"/>
      <c r="HS94" s="1071"/>
      <c r="HT94" s="1071"/>
      <c r="HU94" s="1071"/>
      <c r="HV94" s="1071"/>
      <c r="HW94" s="1071"/>
      <c r="HX94" s="1099"/>
      <c r="HY94" s="1100"/>
      <c r="HZ94" s="1101"/>
      <c r="IA94" s="1101"/>
      <c r="IB94" s="1101"/>
      <c r="IC94" s="1101"/>
      <c r="ID94" s="1101"/>
      <c r="IE94" s="1102"/>
    </row>
    <row r="95" ht="24.0" customHeight="1" outlineLevel="1">
      <c r="A95" s="946"/>
      <c r="B95" s="947"/>
      <c r="C95" s="947"/>
      <c r="D95" s="947"/>
      <c r="E95" s="947"/>
      <c r="F95" s="947"/>
      <c r="G95" s="947"/>
      <c r="H95" s="947"/>
      <c r="I95" s="947"/>
      <c r="J95" s="947"/>
      <c r="K95" s="947"/>
      <c r="L95" s="947"/>
      <c r="M95" s="947"/>
      <c r="N95" s="947"/>
      <c r="O95" s="947"/>
      <c r="P95" s="947"/>
      <c r="Q95" s="947"/>
      <c r="R95" s="947"/>
      <c r="S95" s="947"/>
      <c r="T95" s="947"/>
      <c r="U95" s="948"/>
      <c r="V95" s="947"/>
      <c r="W95" s="949" t="s">
        <v>4071</v>
      </c>
      <c r="X95" s="950"/>
      <c r="Y95" s="950"/>
      <c r="Z95" s="950"/>
      <c r="AA95" s="951"/>
      <c r="AB95" s="952"/>
      <c r="AC95" s="952"/>
      <c r="AD95" s="953"/>
      <c r="AE95" s="1023"/>
      <c r="AF95" s="1045"/>
      <c r="AG95" s="956"/>
      <c r="AH95" s="956"/>
      <c r="AI95" s="956"/>
      <c r="AJ95" s="957"/>
      <c r="AK95" s="958"/>
      <c r="AL95" s="1103" t="s">
        <v>4072</v>
      </c>
      <c r="AM95" s="1103" t="s">
        <v>4073</v>
      </c>
      <c r="AN95" s="712"/>
      <c r="AO95" s="701"/>
      <c r="AP95" s="712"/>
      <c r="AQ95" s="712"/>
      <c r="AR95" s="1111"/>
      <c r="AS95" s="1159"/>
      <c r="AT95" s="1114"/>
      <c r="AU95" s="1159"/>
      <c r="AV95" s="1159"/>
      <c r="AW95" s="1114"/>
      <c r="AX95" s="1114"/>
      <c r="AY95" s="1114"/>
      <c r="AZ95" s="1114"/>
      <c r="BA95" s="1114"/>
      <c r="BB95" s="1114"/>
      <c r="BC95" s="1114"/>
      <c r="BD95" s="1114"/>
      <c r="BE95" s="1114"/>
      <c r="BF95" s="1114"/>
      <c r="BG95" s="1114"/>
      <c r="BH95" s="1114"/>
      <c r="BI95" s="1159"/>
      <c r="BJ95" s="1159"/>
      <c r="BK95" s="1114"/>
      <c r="BL95" s="1114"/>
      <c r="BM95" s="1114"/>
      <c r="BN95" s="1114"/>
      <c r="BO95" s="1114"/>
      <c r="BP95" s="1159"/>
      <c r="BQ95" s="1159"/>
      <c r="BR95" s="1114"/>
      <c r="BS95" s="1114"/>
      <c r="BT95" s="1114"/>
      <c r="BU95" s="1114"/>
      <c r="BV95" s="1114"/>
      <c r="BW95" s="1159"/>
      <c r="BX95" s="528"/>
      <c r="BY95" s="528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8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8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8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1071"/>
      <c r="GU95" s="1071"/>
      <c r="GV95" s="1071"/>
      <c r="GW95" s="1071"/>
      <c r="GX95" s="1071"/>
      <c r="GY95" s="1071"/>
      <c r="GZ95" s="1071"/>
      <c r="HA95" s="1071"/>
      <c r="HB95" s="1071"/>
      <c r="HC95" s="1071"/>
      <c r="HD95" s="1071"/>
      <c r="HE95" s="1071"/>
      <c r="HF95" s="1071"/>
      <c r="HG95" s="1071"/>
      <c r="HH95" s="1071"/>
      <c r="HI95" s="1071"/>
      <c r="HJ95" s="1071"/>
      <c r="HK95" s="1071"/>
      <c r="HL95" s="1071"/>
      <c r="HM95" s="1071"/>
      <c r="HN95" s="1071"/>
      <c r="HO95" s="1071"/>
      <c r="HP95" s="1071"/>
      <c r="HQ95" s="1071"/>
      <c r="HR95" s="1071"/>
      <c r="HS95" s="1071"/>
      <c r="HT95" s="1071"/>
      <c r="HU95" s="1071"/>
      <c r="HV95" s="1071"/>
      <c r="HW95" s="1071"/>
      <c r="HX95" s="1072"/>
      <c r="HY95" s="1068"/>
      <c r="HZ95" s="981"/>
      <c r="IA95" s="981"/>
      <c r="IB95" s="981"/>
      <c r="IC95" s="981"/>
      <c r="ID95" s="981"/>
      <c r="IE95" s="1069"/>
    </row>
    <row r="96" ht="24.0" customHeight="1" outlineLevel="1">
      <c r="A96" s="946"/>
      <c r="B96" s="947"/>
      <c r="C96" s="947"/>
      <c r="D96" s="947"/>
      <c r="E96" s="947"/>
      <c r="F96" s="947"/>
      <c r="G96" s="947"/>
      <c r="H96" s="947"/>
      <c r="I96" s="947"/>
      <c r="J96" s="947"/>
      <c r="K96" s="947"/>
      <c r="L96" s="947"/>
      <c r="M96" s="947"/>
      <c r="N96" s="947"/>
      <c r="O96" s="947"/>
      <c r="P96" s="947"/>
      <c r="Q96" s="947"/>
      <c r="R96" s="947"/>
      <c r="S96" s="947"/>
      <c r="T96" s="947"/>
      <c r="U96" s="948"/>
      <c r="V96" s="947"/>
      <c r="W96" s="949" t="s">
        <v>4074</v>
      </c>
      <c r="X96" s="950">
        <v>0.0</v>
      </c>
      <c r="Y96" s="950"/>
      <c r="Z96" s="950"/>
      <c r="AA96" s="951"/>
      <c r="AB96" s="952"/>
      <c r="AC96" s="952"/>
      <c r="AD96" s="953"/>
      <c r="AE96" s="1023"/>
      <c r="AF96" s="1024"/>
      <c r="AG96" s="950"/>
      <c r="AH96" s="950"/>
      <c r="AI96" s="957"/>
      <c r="AJ96" s="957"/>
      <c r="AK96" s="958"/>
      <c r="AL96" s="935" t="s">
        <v>4075</v>
      </c>
      <c r="AM96" s="935" t="s">
        <v>4076</v>
      </c>
      <c r="AN96" s="1110" t="s">
        <v>4077</v>
      </c>
      <c r="AO96" s="701"/>
      <c r="AP96" s="937" t="s">
        <v>4078</v>
      </c>
      <c r="AQ96" s="985" t="s">
        <v>4079</v>
      </c>
      <c r="AR96" s="1111"/>
      <c r="AS96" s="1159"/>
      <c r="AT96" s="1114"/>
      <c r="AU96" s="1159"/>
      <c r="AV96" s="1159"/>
      <c r="AW96" s="1114"/>
      <c r="AX96" s="1114"/>
      <c r="AY96" s="1114"/>
      <c r="AZ96" s="1114"/>
      <c r="BA96" s="1114"/>
      <c r="BB96" s="1114"/>
      <c r="BC96" s="1114"/>
      <c r="BD96" s="1114"/>
      <c r="BE96" s="1114"/>
      <c r="BF96" s="1114"/>
      <c r="BG96" s="1114"/>
      <c r="BH96" s="1114"/>
      <c r="BI96" s="1159"/>
      <c r="BJ96" s="1159"/>
      <c r="BK96" s="1116"/>
      <c r="BL96" s="1116"/>
      <c r="BM96" s="1116"/>
      <c r="BN96" s="1114"/>
      <c r="BO96" s="1114"/>
      <c r="BP96" s="1159"/>
      <c r="BQ96" s="1159"/>
      <c r="BR96" s="1114"/>
      <c r="BS96" s="1114"/>
      <c r="BT96" s="1114"/>
      <c r="BU96" s="1114"/>
      <c r="BV96" s="1114"/>
      <c r="BW96" s="1159"/>
      <c r="BX96" s="528"/>
      <c r="BY96" s="528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8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8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8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1071"/>
      <c r="GU96" s="1071"/>
      <c r="GV96" s="1071"/>
      <c r="GW96" s="1071"/>
      <c r="GX96" s="1071"/>
      <c r="GY96" s="1071"/>
      <c r="GZ96" s="1071"/>
      <c r="HA96" s="1071"/>
      <c r="HB96" s="1071"/>
      <c r="HC96" s="1071"/>
      <c r="HD96" s="1071"/>
      <c r="HE96" s="1071"/>
      <c r="HF96" s="1071"/>
      <c r="HG96" s="1071"/>
      <c r="HH96" s="1071"/>
      <c r="HI96" s="1071"/>
      <c r="HJ96" s="1071"/>
      <c r="HK96" s="1071"/>
      <c r="HL96" s="1071"/>
      <c r="HM96" s="1071"/>
      <c r="HN96" s="1071"/>
      <c r="HO96" s="1071"/>
      <c r="HP96" s="1071"/>
      <c r="HQ96" s="1071"/>
      <c r="HR96" s="1071"/>
      <c r="HS96" s="1071"/>
      <c r="HT96" s="1071"/>
      <c r="HU96" s="1071"/>
      <c r="HV96" s="1071"/>
      <c r="HW96" s="1071"/>
      <c r="HX96" s="1072"/>
      <c r="HY96" s="1068"/>
      <c r="HZ96" s="981"/>
      <c r="IA96" s="981"/>
      <c r="IB96" s="981"/>
      <c r="IC96" s="981"/>
      <c r="ID96" s="981"/>
      <c r="IE96" s="1069"/>
    </row>
    <row r="97" ht="24.0" customHeight="1" outlineLevel="1">
      <c r="A97" s="946"/>
      <c r="B97" s="947"/>
      <c r="C97" s="947"/>
      <c r="D97" s="947"/>
      <c r="E97" s="947"/>
      <c r="F97" s="947"/>
      <c r="G97" s="947"/>
      <c r="H97" s="947"/>
      <c r="I97" s="947"/>
      <c r="J97" s="947"/>
      <c r="K97" s="947"/>
      <c r="L97" s="947"/>
      <c r="M97" s="947"/>
      <c r="N97" s="947"/>
      <c r="O97" s="947"/>
      <c r="P97" s="947"/>
      <c r="Q97" s="947"/>
      <c r="R97" s="947"/>
      <c r="S97" s="947"/>
      <c r="T97" s="947"/>
      <c r="U97" s="948"/>
      <c r="V97" s="947"/>
      <c r="W97" s="955" t="s">
        <v>4080</v>
      </c>
      <c r="X97" s="956">
        <f>SUM(X94:X96)</f>
        <v>0</v>
      </c>
      <c r="Y97" s="950"/>
      <c r="Z97" s="950"/>
      <c r="AA97" s="951"/>
      <c r="AB97" s="952"/>
      <c r="AC97" s="952"/>
      <c r="AD97" s="953"/>
      <c r="AE97" s="1023"/>
      <c r="AF97" s="1024"/>
      <c r="AG97" s="950"/>
      <c r="AH97" s="950"/>
      <c r="AI97" s="957"/>
      <c r="AJ97" s="957"/>
      <c r="AK97" s="958"/>
      <c r="AL97" s="959" t="s">
        <v>4081</v>
      </c>
      <c r="AM97" s="959" t="s">
        <v>4082</v>
      </c>
      <c r="AN97" s="712"/>
      <c r="AO97" s="712"/>
      <c r="AP97" s="712"/>
      <c r="AQ97" s="712"/>
      <c r="AR97" s="1111"/>
      <c r="AS97" s="1159"/>
      <c r="AT97" s="1114"/>
      <c r="AU97" s="1159"/>
      <c r="AV97" s="1159"/>
      <c r="AW97" s="1114"/>
      <c r="AX97" s="1114"/>
      <c r="AY97" s="1114"/>
      <c r="AZ97" s="1114"/>
      <c r="BA97" s="1114"/>
      <c r="BB97" s="1114"/>
      <c r="BC97" s="1114"/>
      <c r="BD97" s="1114"/>
      <c r="BE97" s="1114"/>
      <c r="BF97" s="1114"/>
      <c r="BG97" s="1114"/>
      <c r="BH97" s="1114"/>
      <c r="BI97" s="1159"/>
      <c r="BJ97" s="1159"/>
      <c r="BK97" s="1117"/>
      <c r="BL97" s="1117"/>
      <c r="BM97" s="1117"/>
      <c r="BN97" s="1114"/>
      <c r="BO97" s="1114"/>
      <c r="BP97" s="1159"/>
      <c r="BQ97" s="1159"/>
      <c r="BR97" s="1114"/>
      <c r="BS97" s="1114"/>
      <c r="BT97" s="1114"/>
      <c r="BU97" s="1114"/>
      <c r="BV97" s="1114"/>
      <c r="BW97" s="1159"/>
      <c r="BX97" s="528"/>
      <c r="BY97" s="528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8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8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8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1071"/>
      <c r="GU97" s="1071"/>
      <c r="GV97" s="1071"/>
      <c r="GW97" s="1071"/>
      <c r="GX97" s="1071"/>
      <c r="GY97" s="1071"/>
      <c r="GZ97" s="1071"/>
      <c r="HA97" s="1071"/>
      <c r="HB97" s="1071"/>
      <c r="HC97" s="1071"/>
      <c r="HD97" s="1071"/>
      <c r="HE97" s="1071"/>
      <c r="HF97" s="1071"/>
      <c r="HG97" s="1071"/>
      <c r="HH97" s="1071"/>
      <c r="HI97" s="1071"/>
      <c r="HJ97" s="1071"/>
      <c r="HK97" s="1071"/>
      <c r="HL97" s="1071"/>
      <c r="HM97" s="1071"/>
      <c r="HN97" s="1071"/>
      <c r="HO97" s="1071"/>
      <c r="HP97" s="1071"/>
      <c r="HQ97" s="1071"/>
      <c r="HR97" s="1071"/>
      <c r="HS97" s="1071"/>
      <c r="HT97" s="1071"/>
      <c r="HU97" s="1071"/>
      <c r="HV97" s="1071"/>
      <c r="HW97" s="1071"/>
      <c r="HX97" s="1072"/>
      <c r="HY97" s="1068"/>
      <c r="HZ97" s="981"/>
      <c r="IA97" s="981"/>
      <c r="IB97" s="981"/>
      <c r="IC97" s="981"/>
      <c r="ID97" s="981"/>
      <c r="IE97" s="1069"/>
    </row>
    <row r="98" ht="24.0" customHeight="1" outlineLevel="1">
      <c r="A98" s="946"/>
      <c r="B98" s="947"/>
      <c r="C98" s="947"/>
      <c r="D98" s="947"/>
      <c r="E98" s="947"/>
      <c r="F98" s="947"/>
      <c r="G98" s="947"/>
      <c r="H98" s="947"/>
      <c r="I98" s="947"/>
      <c r="J98" s="947"/>
      <c r="K98" s="947"/>
      <c r="L98" s="947"/>
      <c r="M98" s="947"/>
      <c r="N98" s="947"/>
      <c r="O98" s="947"/>
      <c r="P98" s="947"/>
      <c r="Q98" s="947"/>
      <c r="R98" s="947"/>
      <c r="S98" s="947"/>
      <c r="T98" s="947"/>
      <c r="U98" s="948"/>
      <c r="V98" s="947"/>
      <c r="W98" s="955" t="s">
        <v>4083</v>
      </c>
      <c r="X98" s="956">
        <f>X97-AG94</f>
        <v>-28300000</v>
      </c>
      <c r="Y98" s="956"/>
      <c r="Z98" s="956"/>
      <c r="AA98" s="951"/>
      <c r="AB98" s="952"/>
      <c r="AC98" s="952"/>
      <c r="AD98" s="953"/>
      <c r="AE98" s="1023"/>
      <c r="AF98" s="1024"/>
      <c r="AG98" s="950"/>
      <c r="AH98" s="950"/>
      <c r="AI98" s="957"/>
      <c r="AJ98" s="957"/>
      <c r="AK98" s="958"/>
      <c r="AL98" s="1256"/>
      <c r="AM98" s="1212"/>
      <c r="AN98" s="936"/>
      <c r="AO98" s="936"/>
      <c r="AP98" s="1031"/>
      <c r="AQ98" s="985"/>
      <c r="AR98" s="1111"/>
      <c r="AS98" s="1159"/>
      <c r="AT98" s="1114"/>
      <c r="AU98" s="1159"/>
      <c r="AV98" s="1159"/>
      <c r="AW98" s="1114"/>
      <c r="AX98" s="1114"/>
      <c r="AY98" s="1114"/>
      <c r="AZ98" s="1114"/>
      <c r="BA98" s="1114"/>
      <c r="BB98" s="1114"/>
      <c r="BC98" s="1114"/>
      <c r="BD98" s="1114"/>
      <c r="BE98" s="1114"/>
      <c r="BF98" s="1114"/>
      <c r="BG98" s="1114"/>
      <c r="BH98" s="1114"/>
      <c r="BI98" s="1159"/>
      <c r="BJ98" s="1159"/>
      <c r="BK98" s="1114"/>
      <c r="BL98" s="1114"/>
      <c r="BM98" s="1114"/>
      <c r="BN98" s="1114"/>
      <c r="BO98" s="1114"/>
      <c r="BP98" s="1159"/>
      <c r="BQ98" s="1159"/>
      <c r="BR98" s="1114"/>
      <c r="BS98" s="1114"/>
      <c r="BT98" s="1114"/>
      <c r="BU98" s="1114"/>
      <c r="BV98" s="1114"/>
      <c r="BW98" s="1159"/>
      <c r="BX98" s="528"/>
      <c r="BY98" s="528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8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8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8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1071"/>
      <c r="GU98" s="1071"/>
      <c r="GV98" s="1071"/>
      <c r="GW98" s="1071"/>
      <c r="GX98" s="1071"/>
      <c r="GY98" s="1071"/>
      <c r="GZ98" s="1071"/>
      <c r="HA98" s="1071"/>
      <c r="HB98" s="1071"/>
      <c r="HC98" s="1071"/>
      <c r="HD98" s="1071"/>
      <c r="HE98" s="1071"/>
      <c r="HF98" s="1071"/>
      <c r="HG98" s="1071"/>
      <c r="HH98" s="1071"/>
      <c r="HI98" s="1071"/>
      <c r="HJ98" s="1071"/>
      <c r="HK98" s="1071"/>
      <c r="HL98" s="1071"/>
      <c r="HM98" s="1071"/>
      <c r="HN98" s="1071"/>
      <c r="HO98" s="1071"/>
      <c r="HP98" s="1071"/>
      <c r="HQ98" s="1071"/>
      <c r="HR98" s="1071"/>
      <c r="HS98" s="1071"/>
      <c r="HT98" s="1071"/>
      <c r="HU98" s="1071"/>
      <c r="HV98" s="1071"/>
      <c r="HW98" s="1071"/>
      <c r="HX98" s="1072"/>
      <c r="HY98" s="1068"/>
      <c r="HZ98" s="981"/>
      <c r="IA98" s="981"/>
      <c r="IB98" s="981"/>
      <c r="IC98" s="981"/>
      <c r="ID98" s="981"/>
      <c r="IE98" s="1069"/>
    </row>
    <row r="99" ht="24.0" customHeight="1" outlineLevel="1">
      <c r="A99" s="946"/>
      <c r="B99" s="947"/>
      <c r="C99" s="947"/>
      <c r="D99" s="947"/>
      <c r="E99" s="947"/>
      <c r="F99" s="947"/>
      <c r="G99" s="947"/>
      <c r="H99" s="947"/>
      <c r="I99" s="947"/>
      <c r="J99" s="947"/>
      <c r="K99" s="947"/>
      <c r="L99" s="947"/>
      <c r="M99" s="947"/>
      <c r="N99" s="947"/>
      <c r="O99" s="947"/>
      <c r="P99" s="947"/>
      <c r="Q99" s="947"/>
      <c r="R99" s="947"/>
      <c r="S99" s="947"/>
      <c r="T99" s="947"/>
      <c r="U99" s="948"/>
      <c r="V99" s="972"/>
      <c r="W99" s="981"/>
      <c r="X99" s="981"/>
      <c r="Y99" s="956"/>
      <c r="Z99" s="956"/>
      <c r="AA99" s="951"/>
      <c r="AB99" s="952"/>
      <c r="AC99" s="952"/>
      <c r="AD99" s="953"/>
      <c r="AE99" s="1023"/>
      <c r="AF99" s="1029"/>
      <c r="AG99" s="950"/>
      <c r="AH99" s="950"/>
      <c r="AI99" s="957"/>
      <c r="AJ99" s="957"/>
      <c r="AK99" s="958"/>
      <c r="AL99" s="1256"/>
      <c r="AM99" s="1212"/>
      <c r="AN99" s="712"/>
      <c r="AO99" s="712"/>
      <c r="AP99" s="712"/>
      <c r="AQ99" s="712"/>
      <c r="AR99" s="1111"/>
      <c r="AS99" s="1159"/>
      <c r="AT99" s="1114"/>
      <c r="AU99" s="1159"/>
      <c r="AV99" s="1159"/>
      <c r="AW99" s="1114"/>
      <c r="AX99" s="1114"/>
      <c r="AY99" s="1114"/>
      <c r="AZ99" s="1114"/>
      <c r="BA99" s="1114"/>
      <c r="BB99" s="1114"/>
      <c r="BC99" s="1114"/>
      <c r="BD99" s="1114"/>
      <c r="BE99" s="1114"/>
      <c r="BF99" s="1114"/>
      <c r="BG99" s="1114"/>
      <c r="BH99" s="1114"/>
      <c r="BI99" s="1159"/>
      <c r="BJ99" s="1159"/>
      <c r="BK99" s="1114"/>
      <c r="BL99" s="1114"/>
      <c r="BM99" s="1114"/>
      <c r="BN99" s="1114"/>
      <c r="BO99" s="1114"/>
      <c r="BP99" s="1159"/>
      <c r="BQ99" s="1159"/>
      <c r="BR99" s="1114"/>
      <c r="BS99" s="1114"/>
      <c r="BT99" s="1114"/>
      <c r="BU99" s="1114"/>
      <c r="BV99" s="1114"/>
      <c r="BW99" s="1159"/>
      <c r="BX99" s="528"/>
      <c r="BY99" s="528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8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8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8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1071"/>
      <c r="GU99" s="1071"/>
      <c r="GV99" s="1071"/>
      <c r="GW99" s="1071"/>
      <c r="GX99" s="1071"/>
      <c r="GY99" s="1071"/>
      <c r="GZ99" s="1071"/>
      <c r="HA99" s="1071"/>
      <c r="HB99" s="1071"/>
      <c r="HC99" s="1071"/>
      <c r="HD99" s="1071"/>
      <c r="HE99" s="1071"/>
      <c r="HF99" s="1071"/>
      <c r="HG99" s="1071"/>
      <c r="HH99" s="1071"/>
      <c r="HI99" s="1071"/>
      <c r="HJ99" s="1071"/>
      <c r="HK99" s="1071"/>
      <c r="HL99" s="1071"/>
      <c r="HM99" s="1071"/>
      <c r="HN99" s="1071"/>
      <c r="HO99" s="1071"/>
      <c r="HP99" s="1071"/>
      <c r="HQ99" s="1071"/>
      <c r="HR99" s="1071"/>
      <c r="HS99" s="1071"/>
      <c r="HT99" s="1071"/>
      <c r="HU99" s="1071"/>
      <c r="HV99" s="1071"/>
      <c r="HW99" s="1071"/>
      <c r="HX99" s="1072"/>
      <c r="HY99" s="1068"/>
      <c r="HZ99" s="981"/>
      <c r="IA99" s="981"/>
      <c r="IB99" s="981"/>
      <c r="IC99" s="981"/>
      <c r="ID99" s="981"/>
      <c r="IE99" s="1069"/>
    </row>
    <row r="100" ht="24.0" customHeight="1" outlineLevel="1">
      <c r="A100" s="946"/>
      <c r="B100" s="947"/>
      <c r="C100" s="947"/>
      <c r="D100" s="947"/>
      <c r="E100" s="947"/>
      <c r="F100" s="947"/>
      <c r="G100" s="947"/>
      <c r="H100" s="947"/>
      <c r="I100" s="947"/>
      <c r="J100" s="947"/>
      <c r="K100" s="947"/>
      <c r="L100" s="947"/>
      <c r="M100" s="947"/>
      <c r="N100" s="947"/>
      <c r="O100" s="947"/>
      <c r="P100" s="947"/>
      <c r="Q100" s="947"/>
      <c r="R100" s="947"/>
      <c r="S100" s="947"/>
      <c r="T100" s="947"/>
      <c r="U100" s="948"/>
      <c r="V100" s="980" t="s">
        <v>4084</v>
      </c>
      <c r="W100" s="949" t="s">
        <v>4085</v>
      </c>
      <c r="X100" s="956"/>
      <c r="Y100" s="956"/>
      <c r="Z100" s="956"/>
      <c r="AA100" s="951"/>
      <c r="AB100" s="952"/>
      <c r="AC100" s="952"/>
      <c r="AD100" s="953"/>
      <c r="AE100" s="1023"/>
      <c r="AF100" s="1029"/>
      <c r="AG100" s="976"/>
      <c r="AH100" s="976"/>
      <c r="AI100" s="957"/>
      <c r="AJ100" s="957"/>
      <c r="AK100" s="958"/>
      <c r="AL100" s="1256"/>
      <c r="AM100" s="1212"/>
      <c r="AN100" s="936"/>
      <c r="AO100" s="936"/>
      <c r="AP100" s="1031"/>
      <c r="AQ100" s="985"/>
      <c r="AR100" s="1111"/>
      <c r="AS100" s="1159"/>
      <c r="AT100" s="1114"/>
      <c r="AU100" s="1159"/>
      <c r="AV100" s="1159"/>
      <c r="AW100" s="1114"/>
      <c r="AX100" s="1114"/>
      <c r="AY100" s="1114"/>
      <c r="AZ100" s="1114"/>
      <c r="BA100" s="1114"/>
      <c r="BB100" s="1114"/>
      <c r="BC100" s="1114"/>
      <c r="BD100" s="1114"/>
      <c r="BE100" s="1114"/>
      <c r="BF100" s="1114"/>
      <c r="BG100" s="1114"/>
      <c r="BH100" s="1114"/>
      <c r="BI100" s="1159"/>
      <c r="BJ100" s="1159"/>
      <c r="BK100" s="1114"/>
      <c r="BL100" s="1114"/>
      <c r="BM100" s="1114"/>
      <c r="BN100" s="1114"/>
      <c r="BO100" s="1114"/>
      <c r="BP100" s="1159"/>
      <c r="BQ100" s="1159"/>
      <c r="BR100" s="1114"/>
      <c r="BS100" s="1114"/>
      <c r="BT100" s="1114"/>
      <c r="BU100" s="1114"/>
      <c r="BV100" s="1114"/>
      <c r="BW100" s="1159"/>
      <c r="BX100" s="528"/>
      <c r="BY100" s="528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8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8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8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1071"/>
      <c r="GU100" s="1071"/>
      <c r="GV100" s="1071"/>
      <c r="GW100" s="1071"/>
      <c r="GX100" s="1071"/>
      <c r="GY100" s="1071"/>
      <c r="GZ100" s="1071"/>
      <c r="HA100" s="1071"/>
      <c r="HB100" s="1071"/>
      <c r="HC100" s="1071"/>
      <c r="HD100" s="1071"/>
      <c r="HE100" s="1071"/>
      <c r="HF100" s="1071"/>
      <c r="HG100" s="1071"/>
      <c r="HH100" s="1071"/>
      <c r="HI100" s="1071"/>
      <c r="HJ100" s="1071"/>
      <c r="HK100" s="1071"/>
      <c r="HL100" s="1071"/>
      <c r="HM100" s="1071"/>
      <c r="HN100" s="1071"/>
      <c r="HO100" s="1071"/>
      <c r="HP100" s="1071"/>
      <c r="HQ100" s="1071"/>
      <c r="HR100" s="1071"/>
      <c r="HS100" s="1071"/>
      <c r="HT100" s="1071"/>
      <c r="HU100" s="1071"/>
      <c r="HV100" s="1071"/>
      <c r="HW100" s="1071"/>
      <c r="HX100" s="1072"/>
      <c r="HY100" s="1068"/>
      <c r="HZ100" s="981"/>
      <c r="IA100" s="981"/>
      <c r="IB100" s="981"/>
      <c r="IC100" s="981"/>
      <c r="ID100" s="981"/>
      <c r="IE100" s="1069"/>
    </row>
    <row r="101" ht="24.0" customHeight="1" outlineLevel="1">
      <c r="A101" s="946"/>
      <c r="B101" s="947"/>
      <c r="C101" s="947"/>
      <c r="D101" s="947"/>
      <c r="E101" s="947"/>
      <c r="F101" s="947"/>
      <c r="G101" s="947"/>
      <c r="H101" s="947"/>
      <c r="I101" s="947"/>
      <c r="J101" s="947"/>
      <c r="K101" s="947"/>
      <c r="L101" s="947"/>
      <c r="M101" s="947"/>
      <c r="N101" s="947"/>
      <c r="O101" s="947"/>
      <c r="P101" s="947"/>
      <c r="Q101" s="947"/>
      <c r="R101" s="947"/>
      <c r="S101" s="947"/>
      <c r="T101" s="947"/>
      <c r="U101" s="948"/>
      <c r="V101" s="972"/>
      <c r="W101" s="981"/>
      <c r="X101" s="956"/>
      <c r="Y101" s="956"/>
      <c r="Z101" s="956"/>
      <c r="AA101" s="951"/>
      <c r="AB101" s="1001"/>
      <c r="AC101" s="1001"/>
      <c r="AD101" s="953"/>
      <c r="AE101" s="1023"/>
      <c r="AF101" s="1029"/>
      <c r="AG101" s="976"/>
      <c r="AH101" s="976"/>
      <c r="AI101" s="957"/>
      <c r="AJ101" s="957"/>
      <c r="AK101" s="958"/>
      <c r="AL101" s="1256"/>
      <c r="AM101" s="1212"/>
      <c r="AN101" s="712"/>
      <c r="AO101" s="712"/>
      <c r="AP101" s="712"/>
      <c r="AQ101" s="712"/>
      <c r="AR101" s="1111"/>
      <c r="AS101" s="1159"/>
      <c r="AT101" s="1114"/>
      <c r="AU101" s="1159"/>
      <c r="AV101" s="1159"/>
      <c r="AW101" s="1114"/>
      <c r="AX101" s="1114"/>
      <c r="AY101" s="1114"/>
      <c r="AZ101" s="1114"/>
      <c r="BA101" s="1114"/>
      <c r="BB101" s="1114"/>
      <c r="BC101" s="1114"/>
      <c r="BD101" s="1114"/>
      <c r="BE101" s="1114"/>
      <c r="BF101" s="1114"/>
      <c r="BG101" s="1114"/>
      <c r="BH101" s="1114"/>
      <c r="BI101" s="1159"/>
      <c r="BJ101" s="1159"/>
      <c r="BK101" s="1114"/>
      <c r="BL101" s="1114"/>
      <c r="BM101" s="1114"/>
      <c r="BN101" s="1114"/>
      <c r="BO101" s="1114"/>
      <c r="BP101" s="1159"/>
      <c r="BQ101" s="1159"/>
      <c r="BR101" s="1114"/>
      <c r="BS101" s="1114"/>
      <c r="BT101" s="1114"/>
      <c r="BU101" s="1114"/>
      <c r="BV101" s="1114"/>
      <c r="BW101" s="1159"/>
      <c r="BX101" s="528"/>
      <c r="BY101" s="528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8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8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8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1071"/>
      <c r="GU101" s="1071"/>
      <c r="GV101" s="1071"/>
      <c r="GW101" s="1071"/>
      <c r="GX101" s="1071"/>
      <c r="GY101" s="1071"/>
      <c r="GZ101" s="1071"/>
      <c r="HA101" s="1071"/>
      <c r="HB101" s="1071"/>
      <c r="HC101" s="1071"/>
      <c r="HD101" s="1071"/>
      <c r="HE101" s="1071"/>
      <c r="HF101" s="1071"/>
      <c r="HG101" s="1071"/>
      <c r="HH101" s="1071"/>
      <c r="HI101" s="1071"/>
      <c r="HJ101" s="1071"/>
      <c r="HK101" s="1071"/>
      <c r="HL101" s="1071"/>
      <c r="HM101" s="1071"/>
      <c r="HN101" s="1071"/>
      <c r="HO101" s="1071"/>
      <c r="HP101" s="1071"/>
      <c r="HQ101" s="1071"/>
      <c r="HR101" s="1071"/>
      <c r="HS101" s="1071"/>
      <c r="HT101" s="1071"/>
      <c r="HU101" s="1071"/>
      <c r="HV101" s="1071"/>
      <c r="HW101" s="1071"/>
      <c r="HX101" s="1072"/>
      <c r="HY101" s="1068"/>
      <c r="HZ101" s="981"/>
      <c r="IA101" s="981"/>
      <c r="IB101" s="981"/>
      <c r="IC101" s="981"/>
      <c r="ID101" s="981"/>
      <c r="IE101" s="1069"/>
    </row>
    <row r="102" ht="24.0" customHeight="1" outlineLevel="1">
      <c r="A102" s="946"/>
      <c r="B102" s="947"/>
      <c r="C102" s="947"/>
      <c r="D102" s="947"/>
      <c r="E102" s="947"/>
      <c r="F102" s="947"/>
      <c r="G102" s="947"/>
      <c r="H102" s="947"/>
      <c r="I102" s="947"/>
      <c r="J102" s="947"/>
      <c r="K102" s="947"/>
      <c r="L102" s="947"/>
      <c r="M102" s="947"/>
      <c r="N102" s="947"/>
      <c r="O102" s="947"/>
      <c r="P102" s="947"/>
      <c r="Q102" s="947"/>
      <c r="R102" s="947"/>
      <c r="S102" s="947"/>
      <c r="T102" s="947"/>
      <c r="U102" s="948"/>
      <c r="V102" s="948"/>
      <c r="W102" s="949"/>
      <c r="X102" s="956"/>
      <c r="Y102" s="956"/>
      <c r="Z102" s="956"/>
      <c r="AA102" s="951"/>
      <c r="AB102" s="952"/>
      <c r="AC102" s="1001" t="s">
        <v>240</v>
      </c>
      <c r="AD102" s="953"/>
      <c r="AE102" s="1124"/>
      <c r="AF102" s="1024" t="s">
        <v>4086</v>
      </c>
      <c r="AG102" s="950">
        <v>1.88E7</v>
      </c>
      <c r="AH102" s="950"/>
      <c r="AI102" s="1170">
        <v>1.88E7</v>
      </c>
      <c r="AJ102" s="957">
        <f>AG102-AI102</f>
        <v>0</v>
      </c>
      <c r="AK102" s="958"/>
      <c r="AL102" s="994" t="s">
        <v>4087</v>
      </c>
      <c r="AM102" s="994" t="s">
        <v>4088</v>
      </c>
      <c r="AN102" s="1110" t="s">
        <v>4089</v>
      </c>
      <c r="AO102" s="1110" t="s">
        <v>4090</v>
      </c>
      <c r="AP102" s="937" t="s">
        <v>4078</v>
      </c>
      <c r="AQ102" s="985" t="s">
        <v>2766</v>
      </c>
      <c r="AR102" s="1111"/>
      <c r="AS102" s="1159"/>
      <c r="AT102" s="1268"/>
      <c r="AU102" s="1159"/>
      <c r="AV102" s="1159"/>
      <c r="AW102" s="1268"/>
      <c r="AX102" s="1268"/>
      <c r="AY102" s="1268"/>
      <c r="AZ102" s="1268"/>
      <c r="BA102" s="1268"/>
      <c r="BB102" s="1114"/>
      <c r="BC102" s="1114"/>
      <c r="BD102" s="1114"/>
      <c r="BE102" s="1114"/>
      <c r="BF102" s="1114"/>
      <c r="BG102" s="1114"/>
      <c r="BH102" s="1114"/>
      <c r="BI102" s="1159"/>
      <c r="BJ102" s="1159"/>
      <c r="BK102" s="1114"/>
      <c r="BL102" s="1114"/>
      <c r="BM102" s="1114"/>
      <c r="BN102" s="1114"/>
      <c r="BO102" s="1114"/>
      <c r="BP102" s="1159"/>
      <c r="BQ102" s="1159"/>
      <c r="BR102" s="1114"/>
      <c r="BS102" s="1114"/>
      <c r="BT102" s="1114"/>
      <c r="BU102" s="1114"/>
      <c r="BV102" s="1114"/>
      <c r="BW102" s="1159"/>
      <c r="BX102" s="528"/>
      <c r="BY102" s="528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8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1091"/>
      <c r="DU102" s="1091"/>
      <c r="DV102" s="1091"/>
      <c r="DW102" s="520"/>
      <c r="DX102" s="520"/>
      <c r="DY102" s="1091"/>
      <c r="DZ102" s="1091"/>
      <c r="EA102" s="1091"/>
      <c r="EB102" s="1091"/>
      <c r="EC102" s="1091"/>
      <c r="ED102" s="520"/>
      <c r="EE102" s="520"/>
      <c r="EF102" s="1091"/>
      <c r="EG102" s="1091"/>
      <c r="EH102" s="528"/>
      <c r="EI102" s="1091"/>
      <c r="EJ102" s="1091"/>
      <c r="EK102" s="1091"/>
      <c r="EL102" s="520"/>
      <c r="EM102" s="520"/>
      <c r="EN102" s="1091"/>
      <c r="EO102" s="1091"/>
      <c r="EP102" s="1091"/>
      <c r="EQ102" s="1091"/>
      <c r="ER102" s="1091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8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1091"/>
      <c r="FZ102" s="1091"/>
      <c r="GA102" s="1091"/>
      <c r="GB102" s="1091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1071"/>
      <c r="GU102" s="1071"/>
      <c r="GV102" s="1071"/>
      <c r="GW102" s="1071"/>
      <c r="GX102" s="1071"/>
      <c r="GY102" s="1071"/>
      <c r="GZ102" s="1071"/>
      <c r="HA102" s="1071"/>
      <c r="HB102" s="1071"/>
      <c r="HC102" s="1071"/>
      <c r="HD102" s="1071"/>
      <c r="HE102" s="1071"/>
      <c r="HF102" s="1071"/>
      <c r="HG102" s="1071"/>
      <c r="HH102" s="1071"/>
      <c r="HI102" s="1071"/>
      <c r="HJ102" s="1071"/>
      <c r="HK102" s="1071"/>
      <c r="HL102" s="1071"/>
      <c r="HM102" s="1071"/>
      <c r="HN102" s="1071"/>
      <c r="HO102" s="1071"/>
      <c r="HP102" s="1071"/>
      <c r="HQ102" s="1071"/>
      <c r="HR102" s="1071"/>
      <c r="HS102" s="1071"/>
      <c r="HT102" s="1071"/>
      <c r="HU102" s="1071"/>
      <c r="HV102" s="1071"/>
      <c r="HW102" s="1071"/>
      <c r="HX102" s="1072"/>
      <c r="HY102" s="1068"/>
      <c r="HZ102" s="981"/>
      <c r="IA102" s="981"/>
      <c r="IB102" s="981"/>
      <c r="IC102" s="981"/>
      <c r="ID102" s="981"/>
      <c r="IE102" s="1069"/>
    </row>
    <row r="103" ht="24.0" customHeight="1" outlineLevel="1">
      <c r="A103" s="946"/>
      <c r="B103" s="947"/>
      <c r="C103" s="947"/>
      <c r="D103" s="947"/>
      <c r="E103" s="947"/>
      <c r="F103" s="947"/>
      <c r="G103" s="947"/>
      <c r="H103" s="947"/>
      <c r="I103" s="947"/>
      <c r="J103" s="947"/>
      <c r="K103" s="947"/>
      <c r="L103" s="947"/>
      <c r="M103" s="947"/>
      <c r="N103" s="947"/>
      <c r="O103" s="947"/>
      <c r="P103" s="947"/>
      <c r="Q103" s="947"/>
      <c r="R103" s="947"/>
      <c r="S103" s="947"/>
      <c r="T103" s="947"/>
      <c r="U103" s="948"/>
      <c r="V103" s="948"/>
      <c r="W103" s="949"/>
      <c r="X103" s="956"/>
      <c r="Y103" s="956"/>
      <c r="Z103" s="956"/>
      <c r="AA103" s="951"/>
      <c r="AB103" s="952"/>
      <c r="AC103" s="1001"/>
      <c r="AD103" s="953"/>
      <c r="AE103" s="1124"/>
      <c r="AF103" s="1024"/>
      <c r="AG103" s="950"/>
      <c r="AH103" s="950"/>
      <c r="AI103" s="957"/>
      <c r="AJ103" s="957"/>
      <c r="AK103" s="958"/>
      <c r="AL103" s="999" t="s">
        <v>4091</v>
      </c>
      <c r="AM103" s="999" t="s">
        <v>4092</v>
      </c>
      <c r="AN103" s="712"/>
      <c r="AO103" s="712"/>
      <c r="AP103" s="712"/>
      <c r="AQ103" s="712"/>
      <c r="AR103" s="1111"/>
      <c r="AS103" s="1159"/>
      <c r="AT103" s="1269"/>
      <c r="AU103" s="1159"/>
      <c r="AV103" s="1159"/>
      <c r="AW103" s="1269"/>
      <c r="AX103" s="1269"/>
      <c r="AY103" s="1269"/>
      <c r="AZ103" s="1269"/>
      <c r="BA103" s="1269"/>
      <c r="BB103" s="1114"/>
      <c r="BC103" s="1114"/>
      <c r="BD103" s="1114"/>
      <c r="BE103" s="1114"/>
      <c r="BF103" s="1114"/>
      <c r="BG103" s="1114"/>
      <c r="BH103" s="1114"/>
      <c r="BI103" s="1159"/>
      <c r="BJ103" s="1159"/>
      <c r="BK103" s="1114"/>
      <c r="BL103" s="1114"/>
      <c r="BM103" s="1114"/>
      <c r="BN103" s="1114"/>
      <c r="BO103" s="1114"/>
      <c r="BP103" s="1159"/>
      <c r="BQ103" s="1159"/>
      <c r="BR103" s="1114"/>
      <c r="BS103" s="1114"/>
      <c r="BT103" s="1114"/>
      <c r="BU103" s="1114"/>
      <c r="BV103" s="1114"/>
      <c r="BW103" s="1159"/>
      <c r="BX103" s="528"/>
      <c r="BY103" s="528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8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1000"/>
      <c r="DU103" s="1000"/>
      <c r="DV103" s="1000"/>
      <c r="DW103" s="520"/>
      <c r="DX103" s="520"/>
      <c r="DY103" s="1000"/>
      <c r="DZ103" s="1000"/>
      <c r="EA103" s="1000"/>
      <c r="EB103" s="1000"/>
      <c r="EC103" s="1000"/>
      <c r="ED103" s="520"/>
      <c r="EE103" s="520"/>
      <c r="EF103" s="1000"/>
      <c r="EG103" s="1000"/>
      <c r="EH103" s="528"/>
      <c r="EI103" s="1000"/>
      <c r="EJ103" s="1000"/>
      <c r="EK103" s="1092"/>
      <c r="EL103" s="520"/>
      <c r="EM103" s="520"/>
      <c r="EN103" s="1092"/>
      <c r="EO103" s="1092"/>
      <c r="EP103" s="1092"/>
      <c r="EQ103" s="1092"/>
      <c r="ER103" s="1092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8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1092"/>
      <c r="FZ103" s="1092"/>
      <c r="GA103" s="1092"/>
      <c r="GB103" s="1092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1071"/>
      <c r="GU103" s="1071"/>
      <c r="GV103" s="1071"/>
      <c r="GW103" s="1071"/>
      <c r="GX103" s="1071"/>
      <c r="GY103" s="1071"/>
      <c r="GZ103" s="1071"/>
      <c r="HA103" s="1071"/>
      <c r="HB103" s="1071"/>
      <c r="HC103" s="1071"/>
      <c r="HD103" s="1071"/>
      <c r="HE103" s="1071"/>
      <c r="HF103" s="1071"/>
      <c r="HG103" s="1071"/>
      <c r="HH103" s="1071"/>
      <c r="HI103" s="1071"/>
      <c r="HJ103" s="1071"/>
      <c r="HK103" s="1071"/>
      <c r="HL103" s="1071"/>
      <c r="HM103" s="1071"/>
      <c r="HN103" s="1071"/>
      <c r="HO103" s="1071"/>
      <c r="HP103" s="1071"/>
      <c r="HQ103" s="1071"/>
      <c r="HR103" s="1071"/>
      <c r="HS103" s="1071"/>
      <c r="HT103" s="1071"/>
      <c r="HU103" s="1071"/>
      <c r="HV103" s="1071"/>
      <c r="HW103" s="1071"/>
      <c r="HX103" s="1072"/>
      <c r="HY103" s="1068"/>
      <c r="HZ103" s="981"/>
      <c r="IA103" s="981"/>
      <c r="IB103" s="981"/>
      <c r="IC103" s="981"/>
      <c r="ID103" s="981"/>
      <c r="IE103" s="1069"/>
    </row>
    <row r="104" ht="24.0" customHeight="1" outlineLevel="1">
      <c r="A104" s="946"/>
      <c r="B104" s="947"/>
      <c r="C104" s="947"/>
      <c r="D104" s="947"/>
      <c r="E104" s="947"/>
      <c r="F104" s="947"/>
      <c r="G104" s="947"/>
      <c r="H104" s="947"/>
      <c r="I104" s="947"/>
      <c r="J104" s="947"/>
      <c r="K104" s="947"/>
      <c r="L104" s="947"/>
      <c r="M104" s="947"/>
      <c r="N104" s="947"/>
      <c r="O104" s="947"/>
      <c r="P104" s="947"/>
      <c r="Q104" s="947"/>
      <c r="R104" s="947"/>
      <c r="S104" s="947"/>
      <c r="T104" s="947"/>
      <c r="U104" s="948"/>
      <c r="V104" s="981"/>
      <c r="W104" s="981"/>
      <c r="X104" s="956"/>
      <c r="Y104" s="956"/>
      <c r="Z104" s="956"/>
      <c r="AA104" s="951"/>
      <c r="AB104" s="952"/>
      <c r="AC104" s="1001" t="s">
        <v>240</v>
      </c>
      <c r="AD104" s="953"/>
      <c r="AE104" s="1124"/>
      <c r="AF104" s="1024" t="s">
        <v>4093</v>
      </c>
      <c r="AG104" s="950">
        <v>4500000.0</v>
      </c>
      <c r="AH104" s="950"/>
      <c r="AI104" s="957"/>
      <c r="AJ104" s="957">
        <f>AG104-AI104</f>
        <v>4500000</v>
      </c>
      <c r="AK104" s="958"/>
      <c r="AL104" s="994" t="s">
        <v>4094</v>
      </c>
      <c r="AM104" s="994" t="s">
        <v>4095</v>
      </c>
      <c r="AN104" s="1110" t="s">
        <v>4096</v>
      </c>
      <c r="AO104" s="1110" t="s">
        <v>4097</v>
      </c>
      <c r="AP104" s="937" t="s">
        <v>4078</v>
      </c>
      <c r="AQ104" s="985" t="s">
        <v>2766</v>
      </c>
      <c r="AR104" s="1111"/>
      <c r="AS104" s="1159"/>
      <c r="AT104" s="1268"/>
      <c r="AU104" s="1159"/>
      <c r="AV104" s="1159"/>
      <c r="AW104" s="1268"/>
      <c r="AX104" s="1268"/>
      <c r="AY104" s="1268"/>
      <c r="AZ104" s="1268"/>
      <c r="BA104" s="1268"/>
      <c r="BB104" s="1114"/>
      <c r="BC104" s="1114"/>
      <c r="BD104" s="1114"/>
      <c r="BE104" s="1114"/>
      <c r="BF104" s="1114"/>
      <c r="BG104" s="1114"/>
      <c r="BH104" s="1114"/>
      <c r="BI104" s="1159"/>
      <c r="BJ104" s="1159"/>
      <c r="BK104" s="1114"/>
      <c r="BL104" s="1114"/>
      <c r="BM104" s="1114"/>
      <c r="BN104" s="1114"/>
      <c r="BO104" s="1114"/>
      <c r="BP104" s="1159"/>
      <c r="BQ104" s="1159"/>
      <c r="BR104" s="1114"/>
      <c r="BS104" s="1114"/>
      <c r="BT104" s="1114"/>
      <c r="BU104" s="1114"/>
      <c r="BV104" s="1114"/>
      <c r="BW104" s="1159"/>
      <c r="BX104" s="528"/>
      <c r="BY104" s="528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8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1091"/>
      <c r="DU104" s="1091"/>
      <c r="DV104" s="1091"/>
      <c r="DW104" s="520"/>
      <c r="DX104" s="520"/>
      <c r="DY104" s="1091"/>
      <c r="DZ104" s="1091"/>
      <c r="EA104" s="1091"/>
      <c r="EB104" s="1091"/>
      <c r="EC104" s="1091"/>
      <c r="ED104" s="520"/>
      <c r="EE104" s="520"/>
      <c r="EF104" s="1091"/>
      <c r="EG104" s="1091"/>
      <c r="EH104" s="528"/>
      <c r="EI104" s="1091"/>
      <c r="EJ104" s="1091"/>
      <c r="EK104" s="1091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8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1091"/>
      <c r="FZ104" s="1091"/>
      <c r="GA104" s="1091"/>
      <c r="GB104" s="1091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1071"/>
      <c r="GU104" s="1071"/>
      <c r="GV104" s="1071"/>
      <c r="GW104" s="1071"/>
      <c r="GX104" s="1071"/>
      <c r="GY104" s="1071"/>
      <c r="GZ104" s="1071"/>
      <c r="HA104" s="1071"/>
      <c r="HB104" s="1071"/>
      <c r="HC104" s="1071"/>
      <c r="HD104" s="1071"/>
      <c r="HE104" s="1071"/>
      <c r="HF104" s="1071"/>
      <c r="HG104" s="1071"/>
      <c r="HH104" s="1071"/>
      <c r="HI104" s="1071"/>
      <c r="HJ104" s="1071"/>
      <c r="HK104" s="1071"/>
      <c r="HL104" s="1071"/>
      <c r="HM104" s="1071"/>
      <c r="HN104" s="1071"/>
      <c r="HO104" s="1071"/>
      <c r="HP104" s="1071"/>
      <c r="HQ104" s="1071"/>
      <c r="HR104" s="1071"/>
      <c r="HS104" s="1071"/>
      <c r="HT104" s="1071"/>
      <c r="HU104" s="1071"/>
      <c r="HV104" s="1071"/>
      <c r="HW104" s="1071"/>
      <c r="HX104" s="1072"/>
      <c r="HY104" s="1068"/>
      <c r="HZ104" s="981"/>
      <c r="IA104" s="981"/>
      <c r="IB104" s="981"/>
      <c r="IC104" s="981"/>
      <c r="ID104" s="981"/>
      <c r="IE104" s="1069"/>
    </row>
    <row r="105" ht="24.0" customHeight="1" outlineLevel="1">
      <c r="A105" s="946"/>
      <c r="B105" s="947"/>
      <c r="C105" s="947"/>
      <c r="D105" s="947"/>
      <c r="E105" s="947"/>
      <c r="F105" s="947"/>
      <c r="G105" s="947"/>
      <c r="H105" s="947"/>
      <c r="I105" s="947"/>
      <c r="J105" s="947"/>
      <c r="K105" s="947"/>
      <c r="L105" s="947"/>
      <c r="M105" s="947"/>
      <c r="N105" s="947"/>
      <c r="O105" s="947"/>
      <c r="P105" s="947"/>
      <c r="Q105" s="947"/>
      <c r="R105" s="947"/>
      <c r="S105" s="947"/>
      <c r="T105" s="947"/>
      <c r="U105" s="948"/>
      <c r="V105" s="981"/>
      <c r="W105" s="981"/>
      <c r="X105" s="956"/>
      <c r="Y105" s="956"/>
      <c r="Z105" s="956"/>
      <c r="AA105" s="951"/>
      <c r="AB105" s="952"/>
      <c r="AC105" s="1001"/>
      <c r="AD105" s="953"/>
      <c r="AE105" s="1124"/>
      <c r="AF105" s="1024"/>
      <c r="AG105" s="950"/>
      <c r="AH105" s="950"/>
      <c r="AI105" s="957"/>
      <c r="AJ105" s="957"/>
      <c r="AK105" s="958"/>
      <c r="AL105" s="999" t="s">
        <v>4098</v>
      </c>
      <c r="AM105" s="999" t="s">
        <v>4099</v>
      </c>
      <c r="AN105" s="712"/>
      <c r="AO105" s="712"/>
      <c r="AP105" s="712"/>
      <c r="AQ105" s="712"/>
      <c r="AR105" s="1111"/>
      <c r="AS105" s="1159"/>
      <c r="AT105" s="1269"/>
      <c r="AU105" s="1159"/>
      <c r="AV105" s="1159"/>
      <c r="AW105" s="1269"/>
      <c r="AX105" s="1269"/>
      <c r="AY105" s="1269"/>
      <c r="AZ105" s="1269"/>
      <c r="BA105" s="1269"/>
      <c r="BB105" s="1114"/>
      <c r="BC105" s="1114"/>
      <c r="BD105" s="1114"/>
      <c r="BE105" s="1114"/>
      <c r="BF105" s="1114"/>
      <c r="BG105" s="1114"/>
      <c r="BH105" s="1114"/>
      <c r="BI105" s="1159"/>
      <c r="BJ105" s="1159"/>
      <c r="BK105" s="1114"/>
      <c r="BL105" s="1114"/>
      <c r="BM105" s="1114"/>
      <c r="BN105" s="1114"/>
      <c r="BO105" s="1114"/>
      <c r="BP105" s="1159"/>
      <c r="BQ105" s="1159"/>
      <c r="BR105" s="1114"/>
      <c r="BS105" s="1114"/>
      <c r="BT105" s="1114"/>
      <c r="BU105" s="1114"/>
      <c r="BV105" s="1114"/>
      <c r="BW105" s="1159"/>
      <c r="BX105" s="528"/>
      <c r="BY105" s="528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8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1000"/>
      <c r="DU105" s="1000"/>
      <c r="DV105" s="1000"/>
      <c r="DW105" s="520"/>
      <c r="DX105" s="520"/>
      <c r="DY105" s="1000"/>
      <c r="DZ105" s="1000"/>
      <c r="EA105" s="1000"/>
      <c r="EB105" s="1000"/>
      <c r="EC105" s="1000"/>
      <c r="ED105" s="520"/>
      <c r="EE105" s="520"/>
      <c r="EF105" s="1000"/>
      <c r="EG105" s="1000"/>
      <c r="EH105" s="528"/>
      <c r="EI105" s="1000"/>
      <c r="EJ105" s="1000"/>
      <c r="EK105" s="1092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8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1092"/>
      <c r="FZ105" s="1092"/>
      <c r="GA105" s="1092"/>
      <c r="GB105" s="1092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1071"/>
      <c r="GU105" s="1071"/>
      <c r="GV105" s="1071"/>
      <c r="GW105" s="1071"/>
      <c r="GX105" s="1071"/>
      <c r="GY105" s="1071"/>
      <c r="GZ105" s="1071"/>
      <c r="HA105" s="1071"/>
      <c r="HB105" s="1071"/>
      <c r="HC105" s="1071"/>
      <c r="HD105" s="1071"/>
      <c r="HE105" s="1071"/>
      <c r="HF105" s="1071"/>
      <c r="HG105" s="1071"/>
      <c r="HH105" s="1071"/>
      <c r="HI105" s="1071"/>
      <c r="HJ105" s="1071"/>
      <c r="HK105" s="1071"/>
      <c r="HL105" s="1071"/>
      <c r="HM105" s="1071"/>
      <c r="HN105" s="1071"/>
      <c r="HO105" s="1071"/>
      <c r="HP105" s="1071"/>
      <c r="HQ105" s="1071"/>
      <c r="HR105" s="1071"/>
      <c r="HS105" s="1071"/>
      <c r="HT105" s="1071"/>
      <c r="HU105" s="1071"/>
      <c r="HV105" s="1071"/>
      <c r="HW105" s="1071"/>
      <c r="HX105" s="1072"/>
      <c r="HY105" s="1068"/>
      <c r="HZ105" s="981"/>
      <c r="IA105" s="981"/>
      <c r="IB105" s="981"/>
      <c r="IC105" s="981"/>
      <c r="ID105" s="981"/>
      <c r="IE105" s="1069"/>
    </row>
    <row r="106" ht="24.0" customHeight="1" outlineLevel="1">
      <c r="A106" s="946"/>
      <c r="B106" s="947"/>
      <c r="C106" s="947"/>
      <c r="D106" s="947"/>
      <c r="E106" s="947"/>
      <c r="F106" s="947"/>
      <c r="G106" s="947"/>
      <c r="H106" s="947"/>
      <c r="I106" s="947"/>
      <c r="J106" s="947"/>
      <c r="K106" s="947"/>
      <c r="L106" s="947"/>
      <c r="M106" s="947"/>
      <c r="N106" s="947"/>
      <c r="O106" s="947"/>
      <c r="P106" s="947"/>
      <c r="Q106" s="947"/>
      <c r="R106" s="947"/>
      <c r="S106" s="947"/>
      <c r="T106" s="947"/>
      <c r="U106" s="948"/>
      <c r="V106" s="948"/>
      <c r="W106" s="949"/>
      <c r="X106" s="956"/>
      <c r="Y106" s="956"/>
      <c r="Z106" s="956"/>
      <c r="AA106" s="951"/>
      <c r="AB106" s="952"/>
      <c r="AC106" s="1001" t="s">
        <v>240</v>
      </c>
      <c r="AD106" s="953"/>
      <c r="AE106" s="1124"/>
      <c r="AF106" s="1024" t="s">
        <v>4100</v>
      </c>
      <c r="AG106" s="950">
        <v>3300000.0</v>
      </c>
      <c r="AH106" s="950"/>
      <c r="AI106" s="957"/>
      <c r="AJ106" s="957">
        <f>AG106-AI106</f>
        <v>3300000</v>
      </c>
      <c r="AK106" s="958"/>
      <c r="AL106" s="994" t="s">
        <v>4101</v>
      </c>
      <c r="AM106" s="994" t="s">
        <v>4102</v>
      </c>
      <c r="AN106" s="1110" t="s">
        <v>4103</v>
      </c>
      <c r="AO106" s="1110" t="s">
        <v>4104</v>
      </c>
      <c r="AP106" s="937" t="s">
        <v>4078</v>
      </c>
      <c r="AQ106" s="985" t="s">
        <v>2766</v>
      </c>
      <c r="AR106" s="1111"/>
      <c r="AS106" s="1159"/>
      <c r="AT106" s="1268"/>
      <c r="AU106" s="1159"/>
      <c r="AV106" s="1159"/>
      <c r="AW106" s="1268"/>
      <c r="AX106" s="1268"/>
      <c r="AY106" s="1268"/>
      <c r="AZ106" s="1268"/>
      <c r="BA106" s="1268"/>
      <c r="BB106" s="1114"/>
      <c r="BC106" s="1114"/>
      <c r="BD106" s="1114"/>
      <c r="BE106" s="1114"/>
      <c r="BF106" s="1114"/>
      <c r="BG106" s="1114"/>
      <c r="BH106" s="1114"/>
      <c r="BI106" s="1159"/>
      <c r="BJ106" s="1159"/>
      <c r="BK106" s="1114"/>
      <c r="BL106" s="1114"/>
      <c r="BM106" s="1114"/>
      <c r="BN106" s="1114"/>
      <c r="BO106" s="1114"/>
      <c r="BP106" s="1159"/>
      <c r="BQ106" s="1159"/>
      <c r="BR106" s="1114"/>
      <c r="BS106" s="1114"/>
      <c r="BT106" s="1114"/>
      <c r="BU106" s="1114"/>
      <c r="BV106" s="1114"/>
      <c r="BW106" s="1159"/>
      <c r="BX106" s="528"/>
      <c r="BY106" s="528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8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1091"/>
      <c r="DU106" s="1091"/>
      <c r="DV106" s="1091"/>
      <c r="DW106" s="520"/>
      <c r="DX106" s="520"/>
      <c r="DY106" s="1091"/>
      <c r="DZ106" s="1091"/>
      <c r="EA106" s="1091"/>
      <c r="EB106" s="1091"/>
      <c r="EC106" s="1091"/>
      <c r="ED106" s="520"/>
      <c r="EE106" s="520"/>
      <c r="EF106" s="1091"/>
      <c r="EG106" s="1091"/>
      <c r="EH106" s="528"/>
      <c r="EI106" s="1091"/>
      <c r="EJ106" s="1091"/>
      <c r="EK106" s="1091"/>
      <c r="EL106" s="520"/>
      <c r="EM106" s="520"/>
      <c r="EN106" s="1091"/>
      <c r="EO106" s="1091"/>
      <c r="EP106" s="1091"/>
      <c r="EQ106" s="1091"/>
      <c r="ER106" s="1091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8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1091"/>
      <c r="FZ106" s="1091"/>
      <c r="GA106" s="1091"/>
      <c r="GB106" s="1091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1071"/>
      <c r="GU106" s="1071"/>
      <c r="GV106" s="1071"/>
      <c r="GW106" s="1071"/>
      <c r="GX106" s="1071"/>
      <c r="GY106" s="1071"/>
      <c r="GZ106" s="1071"/>
      <c r="HA106" s="1071"/>
      <c r="HB106" s="1071"/>
      <c r="HC106" s="1071"/>
      <c r="HD106" s="1071"/>
      <c r="HE106" s="1071"/>
      <c r="HF106" s="1071"/>
      <c r="HG106" s="1071"/>
      <c r="HH106" s="1071"/>
      <c r="HI106" s="1071"/>
      <c r="HJ106" s="1071"/>
      <c r="HK106" s="1071"/>
      <c r="HL106" s="1071"/>
      <c r="HM106" s="1071"/>
      <c r="HN106" s="1071"/>
      <c r="HO106" s="1071"/>
      <c r="HP106" s="1071"/>
      <c r="HQ106" s="1071"/>
      <c r="HR106" s="1071"/>
      <c r="HS106" s="1071"/>
      <c r="HT106" s="1071"/>
      <c r="HU106" s="1071"/>
      <c r="HV106" s="1071"/>
      <c r="HW106" s="1071"/>
      <c r="HX106" s="1072"/>
      <c r="HY106" s="1068"/>
      <c r="HZ106" s="981"/>
      <c r="IA106" s="981"/>
      <c r="IB106" s="981"/>
      <c r="IC106" s="981"/>
      <c r="ID106" s="981"/>
      <c r="IE106" s="1069"/>
    </row>
    <row r="107" ht="24.0" customHeight="1" outlineLevel="1">
      <c r="A107" s="946"/>
      <c r="B107" s="947"/>
      <c r="C107" s="947"/>
      <c r="D107" s="947"/>
      <c r="E107" s="947"/>
      <c r="F107" s="947"/>
      <c r="G107" s="947"/>
      <c r="H107" s="947"/>
      <c r="I107" s="947"/>
      <c r="J107" s="947"/>
      <c r="K107" s="947"/>
      <c r="L107" s="947"/>
      <c r="M107" s="947"/>
      <c r="N107" s="947"/>
      <c r="O107" s="947"/>
      <c r="P107" s="947"/>
      <c r="Q107" s="947"/>
      <c r="R107" s="947"/>
      <c r="S107" s="947"/>
      <c r="T107" s="947"/>
      <c r="U107" s="948"/>
      <c r="V107" s="948"/>
      <c r="W107" s="949"/>
      <c r="X107" s="956"/>
      <c r="Y107" s="956"/>
      <c r="Z107" s="956"/>
      <c r="AA107" s="951"/>
      <c r="AB107" s="952"/>
      <c r="AC107" s="1001"/>
      <c r="AD107" s="953"/>
      <c r="AE107" s="1124"/>
      <c r="AF107" s="1024"/>
      <c r="AG107" s="950"/>
      <c r="AH107" s="950"/>
      <c r="AI107" s="957"/>
      <c r="AJ107" s="957"/>
      <c r="AK107" s="958"/>
      <c r="AL107" s="999" t="s">
        <v>4105</v>
      </c>
      <c r="AM107" s="999" t="s">
        <v>4106</v>
      </c>
      <c r="AN107" s="712"/>
      <c r="AO107" s="712"/>
      <c r="AP107" s="712"/>
      <c r="AQ107" s="712"/>
      <c r="AR107" s="1111"/>
      <c r="AS107" s="1159"/>
      <c r="AT107" s="1269"/>
      <c r="AU107" s="1159"/>
      <c r="AV107" s="1159"/>
      <c r="AW107" s="1269"/>
      <c r="AX107" s="1269"/>
      <c r="AY107" s="1269"/>
      <c r="AZ107" s="1269"/>
      <c r="BA107" s="1269"/>
      <c r="BB107" s="1114"/>
      <c r="BC107" s="1114"/>
      <c r="BD107" s="1114"/>
      <c r="BE107" s="1114"/>
      <c r="BF107" s="1114"/>
      <c r="BG107" s="1114"/>
      <c r="BH107" s="1114"/>
      <c r="BI107" s="1159"/>
      <c r="BJ107" s="1159"/>
      <c r="BK107" s="1114"/>
      <c r="BL107" s="1114"/>
      <c r="BM107" s="1114"/>
      <c r="BN107" s="1114"/>
      <c r="BO107" s="1114"/>
      <c r="BP107" s="1159"/>
      <c r="BQ107" s="1159"/>
      <c r="BR107" s="1114"/>
      <c r="BS107" s="1114"/>
      <c r="BT107" s="1114"/>
      <c r="BU107" s="1114"/>
      <c r="BV107" s="1114"/>
      <c r="BW107" s="1159"/>
      <c r="BX107" s="528"/>
      <c r="BY107" s="528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8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1000"/>
      <c r="DU107" s="1000"/>
      <c r="DV107" s="1000"/>
      <c r="DW107" s="520"/>
      <c r="DX107" s="520"/>
      <c r="DY107" s="1000"/>
      <c r="DZ107" s="1000"/>
      <c r="EA107" s="1000"/>
      <c r="EB107" s="1000"/>
      <c r="EC107" s="1000"/>
      <c r="ED107" s="520"/>
      <c r="EE107" s="520"/>
      <c r="EF107" s="1000"/>
      <c r="EG107" s="1000"/>
      <c r="EH107" s="528"/>
      <c r="EI107" s="1000"/>
      <c r="EJ107" s="1000"/>
      <c r="EK107" s="1092"/>
      <c r="EL107" s="520"/>
      <c r="EM107" s="520"/>
      <c r="EN107" s="1092"/>
      <c r="EO107" s="1092"/>
      <c r="EP107" s="1092"/>
      <c r="EQ107" s="1092"/>
      <c r="ER107" s="1092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8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1092"/>
      <c r="FZ107" s="1092"/>
      <c r="GA107" s="1092"/>
      <c r="GB107" s="1092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1071"/>
      <c r="GU107" s="1071"/>
      <c r="GV107" s="1071"/>
      <c r="GW107" s="1071"/>
      <c r="GX107" s="1071"/>
      <c r="GY107" s="1071"/>
      <c r="GZ107" s="1071"/>
      <c r="HA107" s="1071"/>
      <c r="HB107" s="1071"/>
      <c r="HC107" s="1071"/>
      <c r="HD107" s="1071"/>
      <c r="HE107" s="1071"/>
      <c r="HF107" s="1071"/>
      <c r="HG107" s="1071"/>
      <c r="HH107" s="1071"/>
      <c r="HI107" s="1071"/>
      <c r="HJ107" s="1071"/>
      <c r="HK107" s="1071"/>
      <c r="HL107" s="1071"/>
      <c r="HM107" s="1071"/>
      <c r="HN107" s="1071"/>
      <c r="HO107" s="1071"/>
      <c r="HP107" s="1071"/>
      <c r="HQ107" s="1071"/>
      <c r="HR107" s="1071"/>
      <c r="HS107" s="1071"/>
      <c r="HT107" s="1071"/>
      <c r="HU107" s="1071"/>
      <c r="HV107" s="1071"/>
      <c r="HW107" s="1071"/>
      <c r="HX107" s="1072"/>
      <c r="HY107" s="1068"/>
      <c r="HZ107" s="981"/>
      <c r="IA107" s="981"/>
      <c r="IB107" s="981"/>
      <c r="IC107" s="981"/>
      <c r="ID107" s="981"/>
      <c r="IE107" s="1069"/>
    </row>
    <row r="108" ht="24.0" customHeight="1" outlineLevel="1">
      <c r="A108" s="946"/>
      <c r="B108" s="947"/>
      <c r="C108" s="947"/>
      <c r="D108" s="947"/>
      <c r="E108" s="947"/>
      <c r="F108" s="947"/>
      <c r="G108" s="947"/>
      <c r="H108" s="947"/>
      <c r="I108" s="947"/>
      <c r="J108" s="947"/>
      <c r="K108" s="947"/>
      <c r="L108" s="947"/>
      <c r="M108" s="947"/>
      <c r="N108" s="947"/>
      <c r="O108" s="947"/>
      <c r="P108" s="947"/>
      <c r="Q108" s="947"/>
      <c r="R108" s="947"/>
      <c r="S108" s="947"/>
      <c r="T108" s="947"/>
      <c r="U108" s="948"/>
      <c r="V108" s="948"/>
      <c r="W108" s="949"/>
      <c r="X108" s="956"/>
      <c r="Y108" s="956"/>
      <c r="Z108" s="956"/>
      <c r="AA108" s="951"/>
      <c r="AB108" s="952"/>
      <c r="AC108" s="1001" t="s">
        <v>240</v>
      </c>
      <c r="AD108" s="953"/>
      <c r="AE108" s="1124"/>
      <c r="AF108" s="1029" t="s">
        <v>4107</v>
      </c>
      <c r="AG108" s="950">
        <v>1700000.0</v>
      </c>
      <c r="AH108" s="950"/>
      <c r="AI108" s="957"/>
      <c r="AJ108" s="957">
        <f>AG108-AI109</f>
        <v>1700000</v>
      </c>
      <c r="AK108" s="958"/>
      <c r="AL108" s="994" t="s">
        <v>4108</v>
      </c>
      <c r="AM108" s="994" t="s">
        <v>4109</v>
      </c>
      <c r="AN108" s="1110" t="s">
        <v>4110</v>
      </c>
      <c r="AO108" s="1110" t="s">
        <v>4111</v>
      </c>
      <c r="AP108" s="937" t="s">
        <v>4078</v>
      </c>
      <c r="AQ108" s="985" t="s">
        <v>3070</v>
      </c>
      <c r="AR108" s="1111"/>
      <c r="AS108" s="1159"/>
      <c r="AT108" s="1268"/>
      <c r="AU108" s="1159"/>
      <c r="AV108" s="1159"/>
      <c r="AW108" s="1268"/>
      <c r="AX108" s="1268"/>
      <c r="AY108" s="1268"/>
      <c r="AZ108" s="1268"/>
      <c r="BA108" s="1268"/>
      <c r="BB108" s="1114"/>
      <c r="BC108" s="1114"/>
      <c r="BD108" s="1114"/>
      <c r="BE108" s="1114"/>
      <c r="BF108" s="1114"/>
      <c r="BG108" s="1114"/>
      <c r="BH108" s="1114"/>
      <c r="BI108" s="1159"/>
      <c r="BJ108" s="1159"/>
      <c r="BK108" s="1114"/>
      <c r="BL108" s="1114"/>
      <c r="BM108" s="1114"/>
      <c r="BN108" s="1114"/>
      <c r="BO108" s="1114"/>
      <c r="BP108" s="1159"/>
      <c r="BQ108" s="1159"/>
      <c r="BR108" s="1114"/>
      <c r="BS108" s="1114"/>
      <c r="BT108" s="1114"/>
      <c r="BU108" s="1114"/>
      <c r="BV108" s="1114"/>
      <c r="BW108" s="1159"/>
      <c r="BX108" s="528"/>
      <c r="BY108" s="528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8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1091"/>
      <c r="DU108" s="1091"/>
      <c r="DV108" s="1091"/>
      <c r="DW108" s="520"/>
      <c r="DX108" s="520"/>
      <c r="DY108" s="1091"/>
      <c r="DZ108" s="1091"/>
      <c r="EA108" s="1091"/>
      <c r="EB108" s="1091"/>
      <c r="EC108" s="1091"/>
      <c r="ED108" s="520"/>
      <c r="EE108" s="520"/>
      <c r="EF108" s="1091"/>
      <c r="EG108" s="1091"/>
      <c r="EH108" s="528"/>
      <c r="EI108" s="1091"/>
      <c r="EJ108" s="1091"/>
      <c r="EK108" s="1091"/>
      <c r="EL108" s="520"/>
      <c r="EM108" s="520"/>
      <c r="EN108" s="1091"/>
      <c r="EO108" s="1091"/>
      <c r="EP108" s="1091"/>
      <c r="EQ108" s="1091"/>
      <c r="ER108" s="1091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8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1091"/>
      <c r="FZ108" s="1091"/>
      <c r="GA108" s="1091"/>
      <c r="GB108" s="1091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1071"/>
      <c r="GU108" s="1071"/>
      <c r="GV108" s="1071"/>
      <c r="GW108" s="1071"/>
      <c r="GX108" s="1071"/>
      <c r="GY108" s="1071"/>
      <c r="GZ108" s="1071"/>
      <c r="HA108" s="1071"/>
      <c r="HB108" s="1071"/>
      <c r="HC108" s="1071"/>
      <c r="HD108" s="1071"/>
      <c r="HE108" s="1071"/>
      <c r="HF108" s="1071"/>
      <c r="HG108" s="1071"/>
      <c r="HH108" s="1071"/>
      <c r="HI108" s="1071"/>
      <c r="HJ108" s="1071"/>
      <c r="HK108" s="1071"/>
      <c r="HL108" s="1071"/>
      <c r="HM108" s="1071"/>
      <c r="HN108" s="1071"/>
      <c r="HO108" s="1071"/>
      <c r="HP108" s="1071"/>
      <c r="HQ108" s="1071"/>
      <c r="HR108" s="1071"/>
      <c r="HS108" s="1071"/>
      <c r="HT108" s="1071"/>
      <c r="HU108" s="1071"/>
      <c r="HV108" s="1071"/>
      <c r="HW108" s="1071"/>
      <c r="HX108" s="1072"/>
      <c r="HY108" s="1068"/>
      <c r="HZ108" s="981"/>
      <c r="IA108" s="981"/>
      <c r="IB108" s="981"/>
      <c r="IC108" s="981"/>
      <c r="ID108" s="981"/>
      <c r="IE108" s="1069"/>
    </row>
    <row r="109" ht="24.0" customHeight="1" outlineLevel="1">
      <c r="A109" s="1003"/>
      <c r="B109" s="1004"/>
      <c r="C109" s="1004"/>
      <c r="D109" s="1004"/>
      <c r="E109" s="1004"/>
      <c r="F109" s="1004"/>
      <c r="G109" s="1004"/>
      <c r="H109" s="1004"/>
      <c r="I109" s="1004"/>
      <c r="J109" s="1004"/>
      <c r="K109" s="1004"/>
      <c r="L109" s="1004"/>
      <c r="M109" s="1004"/>
      <c r="N109" s="1004"/>
      <c r="O109" s="1004"/>
      <c r="P109" s="1004"/>
      <c r="Q109" s="1004"/>
      <c r="R109" s="1004"/>
      <c r="S109" s="1004"/>
      <c r="T109" s="1004"/>
      <c r="U109" s="1005"/>
      <c r="V109" s="1096"/>
      <c r="W109" s="1096"/>
      <c r="X109" s="1007"/>
      <c r="Y109" s="1007"/>
      <c r="Z109" s="1007"/>
      <c r="AA109" s="1150"/>
      <c r="AB109" s="1009"/>
      <c r="AC109" s="1096"/>
      <c r="AD109" s="1106"/>
      <c r="AE109" s="1107"/>
      <c r="AF109" s="1108"/>
      <c r="AG109" s="1096"/>
      <c r="AH109" s="1012"/>
      <c r="AI109" s="1013"/>
      <c r="AJ109" s="1096"/>
      <c r="AK109" s="1014"/>
      <c r="AL109" s="999" t="s">
        <v>4112</v>
      </c>
      <c r="AM109" s="999" t="s">
        <v>4113</v>
      </c>
      <c r="AN109" s="712"/>
      <c r="AO109" s="712"/>
      <c r="AP109" s="712"/>
      <c r="AQ109" s="712"/>
      <c r="AR109" s="1111"/>
      <c r="AS109" s="1159"/>
      <c r="AT109" s="1269"/>
      <c r="AU109" s="1159"/>
      <c r="AV109" s="1159"/>
      <c r="AW109" s="1269"/>
      <c r="AX109" s="1269"/>
      <c r="AY109" s="1269"/>
      <c r="AZ109" s="1269"/>
      <c r="BA109" s="1269"/>
      <c r="BB109" s="1114"/>
      <c r="BC109" s="1114"/>
      <c r="BD109" s="1114"/>
      <c r="BE109" s="1114"/>
      <c r="BF109" s="1114"/>
      <c r="BG109" s="1114"/>
      <c r="BH109" s="1114"/>
      <c r="BI109" s="1159"/>
      <c r="BJ109" s="1159"/>
      <c r="BK109" s="1114"/>
      <c r="BL109" s="1114"/>
      <c r="BM109" s="1114"/>
      <c r="BN109" s="1114"/>
      <c r="BO109" s="1114"/>
      <c r="BP109" s="1159"/>
      <c r="BQ109" s="1159"/>
      <c r="BR109" s="1114"/>
      <c r="BS109" s="1114"/>
      <c r="BT109" s="1114"/>
      <c r="BU109" s="1114"/>
      <c r="BV109" s="1114"/>
      <c r="BW109" s="1159"/>
      <c r="BX109" s="528"/>
      <c r="BY109" s="528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8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1000"/>
      <c r="DU109" s="1000"/>
      <c r="DV109" s="1000"/>
      <c r="DW109" s="520"/>
      <c r="DX109" s="520"/>
      <c r="DY109" s="1000"/>
      <c r="DZ109" s="1000"/>
      <c r="EA109" s="1000"/>
      <c r="EB109" s="1000"/>
      <c r="EC109" s="1000"/>
      <c r="ED109" s="520"/>
      <c r="EE109" s="520"/>
      <c r="EF109" s="1000"/>
      <c r="EG109" s="1000"/>
      <c r="EH109" s="528"/>
      <c r="EI109" s="1000"/>
      <c r="EJ109" s="1000"/>
      <c r="EK109" s="1092"/>
      <c r="EL109" s="520"/>
      <c r="EM109" s="520"/>
      <c r="EN109" s="1092"/>
      <c r="EO109" s="1092"/>
      <c r="EP109" s="1092"/>
      <c r="EQ109" s="1092"/>
      <c r="ER109" s="1092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8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1092"/>
      <c r="FZ109" s="1092"/>
      <c r="GA109" s="1092"/>
      <c r="GB109" s="1092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1071"/>
      <c r="GU109" s="1071"/>
      <c r="GV109" s="1071"/>
      <c r="GW109" s="1071"/>
      <c r="GX109" s="1071"/>
      <c r="GY109" s="1071"/>
      <c r="GZ109" s="1071"/>
      <c r="HA109" s="1071"/>
      <c r="HB109" s="1071"/>
      <c r="HC109" s="1071"/>
      <c r="HD109" s="1071"/>
      <c r="HE109" s="1071"/>
      <c r="HF109" s="1071"/>
      <c r="HG109" s="1071"/>
      <c r="HH109" s="1071"/>
      <c r="HI109" s="1071"/>
      <c r="HJ109" s="1071"/>
      <c r="HK109" s="1071"/>
      <c r="HL109" s="1071"/>
      <c r="HM109" s="1071"/>
      <c r="HN109" s="1071"/>
      <c r="HO109" s="1071"/>
      <c r="HP109" s="1071"/>
      <c r="HQ109" s="1071"/>
      <c r="HR109" s="1071"/>
      <c r="HS109" s="1071"/>
      <c r="HT109" s="1071"/>
      <c r="HU109" s="1071"/>
      <c r="HV109" s="1071"/>
      <c r="HW109" s="1071"/>
      <c r="HX109" s="1094"/>
      <c r="HY109" s="1095"/>
      <c r="HZ109" s="1096"/>
      <c r="IA109" s="1096"/>
      <c r="IB109" s="1096"/>
      <c r="IC109" s="1096"/>
      <c r="ID109" s="1096"/>
      <c r="IE109" s="1097"/>
    </row>
    <row r="110" ht="24.0" customHeight="1">
      <c r="A110" s="916">
        <f>A120+1</f>
        <v>14</v>
      </c>
      <c r="B110" s="494" t="s">
        <v>19</v>
      </c>
      <c r="C110" s="494" t="s">
        <v>4114</v>
      </c>
      <c r="D110" s="494" t="str">
        <f t="array" ref="D110">INDEX('코드분류표(보조)'!$G$5:$G$72,MATCH(E110,'코드분류표(보조)'!$F$5:$F$72,0))</f>
        <v>CB-242</v>
      </c>
      <c r="E110" s="494" t="s">
        <v>3955</v>
      </c>
      <c r="F110" s="494" t="s">
        <v>4115</v>
      </c>
      <c r="G110" s="494" t="s">
        <v>4116</v>
      </c>
      <c r="H110" s="494" t="s">
        <v>4117</v>
      </c>
      <c r="I110" s="920" t="s">
        <v>4118</v>
      </c>
      <c r="J110" s="921"/>
      <c r="K110" s="922" t="s">
        <v>4119</v>
      </c>
      <c r="L110" s="922" t="s">
        <v>4120</v>
      </c>
      <c r="M110" s="922" t="str">
        <f>$M$120</f>
        <v>#REF!</v>
      </c>
      <c r="N110" s="922" t="str">
        <f>#REF!</f>
        <v>#REF!</v>
      </c>
      <c r="O110" s="922" t="s">
        <v>4121</v>
      </c>
      <c r="P110" s="922" t="s">
        <v>4122</v>
      </c>
      <c r="Q110" s="922"/>
      <c r="R110" s="493">
        <v>0.8</v>
      </c>
      <c r="S110" s="493">
        <v>0.8</v>
      </c>
      <c r="T110" s="493">
        <v>0.8</v>
      </c>
      <c r="U110" s="924"/>
      <c r="V110" s="493" t="s">
        <v>4123</v>
      </c>
      <c r="W110" s="925" t="s">
        <v>4124</v>
      </c>
      <c r="X110" s="926"/>
      <c r="Y110" s="926"/>
      <c r="Z110" s="926"/>
      <c r="AA110" s="927"/>
      <c r="AB110" s="928"/>
      <c r="AC110" s="928"/>
      <c r="AD110" s="929"/>
      <c r="AE110" s="1018"/>
      <c r="AF110" s="1019" t="s">
        <v>4125</v>
      </c>
      <c r="AG110" s="932"/>
      <c r="AH110" s="932"/>
      <c r="AI110" s="933"/>
      <c r="AJ110" s="933"/>
      <c r="AK110" s="934"/>
      <c r="AL110" s="1062" t="s">
        <v>4126</v>
      </c>
      <c r="AM110" s="1062" t="s">
        <v>4127</v>
      </c>
      <c r="AN110" s="1110" t="s">
        <v>4128</v>
      </c>
      <c r="AO110" s="1110"/>
      <c r="AP110" s="1031"/>
      <c r="AQ110" s="985"/>
      <c r="AR110" s="1111"/>
      <c r="AS110" s="1159"/>
      <c r="AT110" s="1114"/>
      <c r="AU110" s="1159"/>
      <c r="AV110" s="1159"/>
      <c r="AW110" s="1114"/>
      <c r="AX110" s="1114"/>
      <c r="AY110" s="1114"/>
      <c r="AZ110" s="1114"/>
      <c r="BA110" s="1114"/>
      <c r="BB110" s="1114"/>
      <c r="BC110" s="1114"/>
      <c r="BD110" s="1114"/>
      <c r="BE110" s="1114"/>
      <c r="BF110" s="1114"/>
      <c r="BG110" s="1114"/>
      <c r="BH110" s="1114"/>
      <c r="BI110" s="1159"/>
      <c r="BJ110" s="1159"/>
      <c r="BK110" s="1114"/>
      <c r="BL110" s="1114"/>
      <c r="BM110" s="1114"/>
      <c r="BN110" s="1114"/>
      <c r="BO110" s="1114"/>
      <c r="BP110" s="1159"/>
      <c r="BQ110" s="1159"/>
      <c r="BR110" s="1114"/>
      <c r="BS110" s="1114"/>
      <c r="BT110" s="1114"/>
      <c r="BU110" s="1114"/>
      <c r="BV110" s="1114"/>
      <c r="BW110" s="1159"/>
      <c r="BX110" s="528"/>
      <c r="BY110" s="528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8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8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8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1071"/>
      <c r="GU110" s="1071"/>
      <c r="GV110" s="1071"/>
      <c r="GW110" s="1071"/>
      <c r="GX110" s="1071"/>
      <c r="GY110" s="1071"/>
      <c r="GZ110" s="1071"/>
      <c r="HA110" s="1071"/>
      <c r="HB110" s="1071"/>
      <c r="HC110" s="1071"/>
      <c r="HD110" s="1071"/>
      <c r="HE110" s="1071"/>
      <c r="HF110" s="1071"/>
      <c r="HG110" s="1071"/>
      <c r="HH110" s="1071"/>
      <c r="HI110" s="1071"/>
      <c r="HJ110" s="1071"/>
      <c r="HK110" s="1071"/>
      <c r="HL110" s="1071"/>
      <c r="HM110" s="1071"/>
      <c r="HN110" s="1071"/>
      <c r="HO110" s="1071"/>
      <c r="HP110" s="1071"/>
      <c r="HQ110" s="1071"/>
      <c r="HR110" s="1071"/>
      <c r="HS110" s="1071"/>
      <c r="HT110" s="1071"/>
      <c r="HU110" s="1071"/>
      <c r="HV110" s="1071"/>
      <c r="HW110" s="1071"/>
      <c r="HX110" s="1099"/>
      <c r="HY110" s="1100"/>
      <c r="HZ110" s="1101"/>
      <c r="IA110" s="1101"/>
      <c r="IB110" s="1101"/>
      <c r="IC110" s="1101"/>
      <c r="ID110" s="1101"/>
      <c r="IE110" s="1102"/>
    </row>
    <row r="111" ht="24.0" customHeight="1" outlineLevel="1">
      <c r="A111" s="946"/>
      <c r="B111" s="947"/>
      <c r="C111" s="947"/>
      <c r="D111" s="947"/>
      <c r="E111" s="947"/>
      <c r="F111" s="947"/>
      <c r="G111" s="947"/>
      <c r="H111" s="947"/>
      <c r="I111" s="947"/>
      <c r="J111" s="947"/>
      <c r="K111" s="947"/>
      <c r="L111" s="947"/>
      <c r="M111" s="947"/>
      <c r="N111" s="947"/>
      <c r="O111" s="947"/>
      <c r="P111" s="947"/>
      <c r="Q111" s="947"/>
      <c r="R111" s="947"/>
      <c r="S111" s="947"/>
      <c r="T111" s="947"/>
      <c r="U111" s="948"/>
      <c r="V111" s="947"/>
      <c r="W111" s="949" t="s">
        <v>4129</v>
      </c>
      <c r="X111" s="950"/>
      <c r="Y111" s="950"/>
      <c r="Z111" s="950"/>
      <c r="AA111" s="951"/>
      <c r="AB111" s="952"/>
      <c r="AC111" s="952"/>
      <c r="AD111" s="953"/>
      <c r="AE111" s="1023"/>
      <c r="AF111" s="1024"/>
      <c r="AG111" s="950"/>
      <c r="AH111" s="950"/>
      <c r="AI111" s="957"/>
      <c r="AJ111" s="957"/>
      <c r="AK111" s="958"/>
      <c r="AL111" s="1070" t="s">
        <v>4130</v>
      </c>
      <c r="AM111" s="1070" t="s">
        <v>4131</v>
      </c>
      <c r="AN111" s="712"/>
      <c r="AO111" s="712"/>
      <c r="AP111" s="712"/>
      <c r="AQ111" s="712"/>
      <c r="AR111" s="1111"/>
      <c r="AS111" s="1159"/>
      <c r="AT111" s="1114"/>
      <c r="AU111" s="1159"/>
      <c r="AV111" s="1159"/>
      <c r="AW111" s="1114"/>
      <c r="AX111" s="1114"/>
      <c r="AY111" s="1114"/>
      <c r="AZ111" s="1114"/>
      <c r="BA111" s="1114"/>
      <c r="BB111" s="1114"/>
      <c r="BC111" s="1114"/>
      <c r="BD111" s="1114"/>
      <c r="BE111" s="1114"/>
      <c r="BF111" s="1114"/>
      <c r="BG111" s="1114"/>
      <c r="BH111" s="1114"/>
      <c r="BI111" s="1159"/>
      <c r="BJ111" s="1159"/>
      <c r="BK111" s="1114"/>
      <c r="BL111" s="1114"/>
      <c r="BM111" s="1114"/>
      <c r="BN111" s="1114"/>
      <c r="BO111" s="1114"/>
      <c r="BP111" s="1159"/>
      <c r="BQ111" s="1159"/>
      <c r="BR111" s="1114"/>
      <c r="BS111" s="1114"/>
      <c r="BT111" s="1114"/>
      <c r="BU111" s="1114"/>
      <c r="BV111" s="1114"/>
      <c r="BW111" s="1159"/>
      <c r="BX111" s="528"/>
      <c r="BY111" s="528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8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8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8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1071"/>
      <c r="GU111" s="1071"/>
      <c r="GV111" s="1071"/>
      <c r="GW111" s="1071"/>
      <c r="GX111" s="1071"/>
      <c r="GY111" s="1071"/>
      <c r="GZ111" s="1071"/>
      <c r="HA111" s="1071"/>
      <c r="HB111" s="1071"/>
      <c r="HC111" s="1071"/>
      <c r="HD111" s="1071"/>
      <c r="HE111" s="1071"/>
      <c r="HF111" s="1071"/>
      <c r="HG111" s="1071"/>
      <c r="HH111" s="1071"/>
      <c r="HI111" s="1071"/>
      <c r="HJ111" s="1071"/>
      <c r="HK111" s="1071"/>
      <c r="HL111" s="1071"/>
      <c r="HM111" s="1071"/>
      <c r="HN111" s="1071"/>
      <c r="HO111" s="1071"/>
      <c r="HP111" s="1071"/>
      <c r="HQ111" s="1071"/>
      <c r="HR111" s="1071"/>
      <c r="HS111" s="1071"/>
      <c r="HT111" s="1071"/>
      <c r="HU111" s="1071"/>
      <c r="HV111" s="1071"/>
      <c r="HW111" s="1071"/>
      <c r="HX111" s="1072"/>
      <c r="HY111" s="1068"/>
      <c r="HZ111" s="981"/>
      <c r="IA111" s="981"/>
      <c r="IB111" s="981"/>
      <c r="IC111" s="981"/>
      <c r="ID111" s="981"/>
      <c r="IE111" s="1069"/>
    </row>
    <row r="112" ht="24.0" customHeight="1" outlineLevel="1">
      <c r="A112" s="946"/>
      <c r="B112" s="947"/>
      <c r="C112" s="947"/>
      <c r="D112" s="947"/>
      <c r="E112" s="947"/>
      <c r="F112" s="947"/>
      <c r="G112" s="947"/>
      <c r="H112" s="947"/>
      <c r="I112" s="947"/>
      <c r="J112" s="947"/>
      <c r="K112" s="947"/>
      <c r="L112" s="947"/>
      <c r="M112" s="947"/>
      <c r="N112" s="947"/>
      <c r="O112" s="947"/>
      <c r="P112" s="947"/>
      <c r="Q112" s="947"/>
      <c r="R112" s="947"/>
      <c r="S112" s="947"/>
      <c r="T112" s="947"/>
      <c r="U112" s="948"/>
      <c r="V112" s="947"/>
      <c r="W112" s="949" t="s">
        <v>4132</v>
      </c>
      <c r="X112" s="950"/>
      <c r="Y112" s="956"/>
      <c r="Z112" s="956"/>
      <c r="AA112" s="951"/>
      <c r="AB112" s="952"/>
      <c r="AC112" s="952"/>
      <c r="AD112" s="953"/>
      <c r="AE112" s="1023"/>
      <c r="AF112" s="1029"/>
      <c r="AG112" s="976"/>
      <c r="AH112" s="976"/>
      <c r="AI112" s="957"/>
      <c r="AJ112" s="957"/>
      <c r="AK112" s="958"/>
      <c r="AL112" s="935" t="s">
        <v>4133</v>
      </c>
      <c r="AM112" s="935" t="s">
        <v>4134</v>
      </c>
      <c r="AN112" s="1110" t="s">
        <v>4135</v>
      </c>
      <c r="AO112" s="1110" t="s">
        <v>4136</v>
      </c>
      <c r="AP112" s="1033" t="s">
        <v>2711</v>
      </c>
      <c r="AQ112" s="938" t="s">
        <v>4137</v>
      </c>
      <c r="AR112" s="1111"/>
      <c r="AS112" s="1159"/>
      <c r="AT112" s="1114"/>
      <c r="AU112" s="1159"/>
      <c r="AV112" s="1159"/>
      <c r="AW112" s="1114"/>
      <c r="AX112" s="1114"/>
      <c r="AY112" s="1114"/>
      <c r="AZ112" s="1114"/>
      <c r="BA112" s="1114"/>
      <c r="BB112" s="1114"/>
      <c r="BC112" s="1114"/>
      <c r="BD112" s="1114"/>
      <c r="BE112" s="1114"/>
      <c r="BF112" s="1114"/>
      <c r="BG112" s="1114"/>
      <c r="BH112" s="1114"/>
      <c r="BI112" s="1159"/>
      <c r="BJ112" s="1159"/>
      <c r="BK112" s="1114"/>
      <c r="BL112" s="1114"/>
      <c r="BM112" s="1114"/>
      <c r="BN112" s="1114"/>
      <c r="BO112" s="1159"/>
      <c r="BP112" s="1159"/>
      <c r="BQ112" s="1159"/>
      <c r="BR112" s="1159"/>
      <c r="BS112" s="1114"/>
      <c r="BT112" s="1159"/>
      <c r="BU112" s="1116"/>
      <c r="BV112" s="1116"/>
      <c r="BW112" s="1159"/>
      <c r="BX112" s="1084"/>
      <c r="BY112" s="528"/>
      <c r="BZ112" s="520"/>
      <c r="CA112" s="1074"/>
      <c r="CB112" s="1074"/>
      <c r="CC112" s="1074"/>
      <c r="CD112" s="1073"/>
      <c r="CE112" s="520"/>
      <c r="CF112" s="520"/>
      <c r="CG112" s="520"/>
      <c r="CH112" s="520"/>
      <c r="CI112" s="520"/>
      <c r="CJ112" s="1074"/>
      <c r="CK112" s="1074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8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8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8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1071"/>
      <c r="GP112" s="520"/>
      <c r="GQ112" s="520"/>
      <c r="GR112" s="520"/>
      <c r="GS112" s="520"/>
      <c r="GT112" s="1071"/>
      <c r="GU112" s="1071"/>
      <c r="GV112" s="1071"/>
      <c r="GW112" s="1071"/>
      <c r="GX112" s="1071"/>
      <c r="GY112" s="1071"/>
      <c r="GZ112" s="1071"/>
      <c r="HA112" s="1071"/>
      <c r="HB112" s="1071"/>
      <c r="HC112" s="1071"/>
      <c r="HD112" s="1071"/>
      <c r="HE112" s="1071"/>
      <c r="HF112" s="1071"/>
      <c r="HG112" s="1071"/>
      <c r="HH112" s="1071"/>
      <c r="HI112" s="1071"/>
      <c r="HJ112" s="1071"/>
      <c r="HK112" s="1071"/>
      <c r="HL112" s="1071"/>
      <c r="HM112" s="1071"/>
      <c r="HN112" s="1071"/>
      <c r="HO112" s="1115"/>
      <c r="HP112" s="1115"/>
      <c r="HQ112" s="1115"/>
      <c r="HR112" s="1115"/>
      <c r="HS112" s="1115"/>
      <c r="HT112" s="1071"/>
      <c r="HU112" s="1071"/>
      <c r="HV112" s="1075"/>
      <c r="HW112" s="1075"/>
      <c r="HX112" s="1072"/>
      <c r="HY112" s="1068"/>
      <c r="HZ112" s="981"/>
      <c r="IA112" s="981"/>
      <c r="IB112" s="981"/>
      <c r="IC112" s="981"/>
      <c r="ID112" s="981"/>
      <c r="IE112" s="1069"/>
    </row>
    <row r="113" ht="24.0" customHeight="1" outlineLevel="1">
      <c r="A113" s="946"/>
      <c r="B113" s="947"/>
      <c r="C113" s="947"/>
      <c r="D113" s="947"/>
      <c r="E113" s="947"/>
      <c r="F113" s="947"/>
      <c r="G113" s="947"/>
      <c r="H113" s="947"/>
      <c r="I113" s="947"/>
      <c r="J113" s="947"/>
      <c r="K113" s="947"/>
      <c r="L113" s="947"/>
      <c r="M113" s="947"/>
      <c r="N113" s="947"/>
      <c r="O113" s="947"/>
      <c r="P113" s="947"/>
      <c r="Q113" s="947"/>
      <c r="R113" s="947"/>
      <c r="S113" s="947"/>
      <c r="T113" s="947"/>
      <c r="U113" s="948"/>
      <c r="V113" s="947"/>
      <c r="W113" s="955" t="s">
        <v>4138</v>
      </c>
      <c r="X113" s="956">
        <v>1.0E7</v>
      </c>
      <c r="Y113" s="950"/>
      <c r="Z113" s="950"/>
      <c r="AA113" s="951"/>
      <c r="AB113" s="952"/>
      <c r="AC113" s="952"/>
      <c r="AD113" s="953"/>
      <c r="AE113" s="1023"/>
      <c r="AF113" s="1024"/>
      <c r="AG113" s="950"/>
      <c r="AH113" s="950"/>
      <c r="AI113" s="957"/>
      <c r="AJ113" s="957"/>
      <c r="AK113" s="958"/>
      <c r="AL113" s="959" t="s">
        <v>4139</v>
      </c>
      <c r="AM113" s="959" t="s">
        <v>4140</v>
      </c>
      <c r="AN113" s="712"/>
      <c r="AO113" s="712"/>
      <c r="AP113" s="712"/>
      <c r="AQ113" s="712"/>
      <c r="AR113" s="1111"/>
      <c r="AS113" s="1159"/>
      <c r="AT113" s="1159"/>
      <c r="AU113" s="1159"/>
      <c r="AV113" s="1159"/>
      <c r="AW113" s="1159"/>
      <c r="AX113" s="1159"/>
      <c r="AY113" s="1159"/>
      <c r="AZ113" s="1159"/>
      <c r="BA113" s="1114"/>
      <c r="BB113" s="1114"/>
      <c r="BC113" s="1114"/>
      <c r="BD113" s="1114"/>
      <c r="BE113" s="1114"/>
      <c r="BF113" s="1114"/>
      <c r="BG113" s="1114"/>
      <c r="BH113" s="1114"/>
      <c r="BI113" s="1159"/>
      <c r="BJ113" s="1159"/>
      <c r="BK113" s="1114"/>
      <c r="BL113" s="1114"/>
      <c r="BM113" s="1114"/>
      <c r="BN113" s="1114"/>
      <c r="BO113" s="1114"/>
      <c r="BP113" s="1159"/>
      <c r="BQ113" s="1159"/>
      <c r="BR113" s="1114"/>
      <c r="BS113" s="1114"/>
      <c r="BT113" s="1114"/>
      <c r="BU113" s="1255"/>
      <c r="BV113" s="1255"/>
      <c r="BW113" s="1159"/>
      <c r="BX113" s="528"/>
      <c r="BY113" s="528"/>
      <c r="BZ113" s="520"/>
      <c r="CA113" s="1076"/>
      <c r="CB113" s="1076"/>
      <c r="CC113" s="1076"/>
      <c r="CD113" s="1073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8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8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8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1071"/>
      <c r="GU113" s="1071"/>
      <c r="GV113" s="1071"/>
      <c r="GW113" s="1071"/>
      <c r="GX113" s="1071"/>
      <c r="GY113" s="1071"/>
      <c r="GZ113" s="1071"/>
      <c r="HA113" s="1071"/>
      <c r="HB113" s="1071"/>
      <c r="HC113" s="1071"/>
      <c r="HD113" s="1071"/>
      <c r="HE113" s="1071"/>
      <c r="HF113" s="1071"/>
      <c r="HG113" s="1071"/>
      <c r="HH113" s="1071"/>
      <c r="HI113" s="1071"/>
      <c r="HJ113" s="1071"/>
      <c r="HK113" s="1071"/>
      <c r="HL113" s="1071"/>
      <c r="HM113" s="1071"/>
      <c r="HN113" s="1071"/>
      <c r="HO113" s="1071"/>
      <c r="HP113" s="1071"/>
      <c r="HQ113" s="1071"/>
      <c r="HR113" s="1071"/>
      <c r="HS113" s="1071"/>
      <c r="HT113" s="1071"/>
      <c r="HU113" s="1071"/>
      <c r="HV113" s="1071"/>
      <c r="HW113" s="1071"/>
      <c r="HX113" s="1072"/>
      <c r="HY113" s="1068"/>
      <c r="HZ113" s="981"/>
      <c r="IA113" s="981"/>
      <c r="IB113" s="981"/>
      <c r="IC113" s="981"/>
      <c r="ID113" s="981"/>
      <c r="IE113" s="1069"/>
    </row>
    <row r="114" ht="24.0" customHeight="1" outlineLevel="1">
      <c r="A114" s="946"/>
      <c r="B114" s="947"/>
      <c r="C114" s="947"/>
      <c r="D114" s="947"/>
      <c r="E114" s="947"/>
      <c r="F114" s="947"/>
      <c r="G114" s="947"/>
      <c r="H114" s="947"/>
      <c r="I114" s="947"/>
      <c r="J114" s="947"/>
      <c r="K114" s="947"/>
      <c r="L114" s="947"/>
      <c r="M114" s="947"/>
      <c r="N114" s="947"/>
      <c r="O114" s="947"/>
      <c r="P114" s="947"/>
      <c r="Q114" s="947"/>
      <c r="R114" s="947"/>
      <c r="S114" s="947"/>
      <c r="T114" s="947"/>
      <c r="U114" s="948"/>
      <c r="V114" s="972"/>
      <c r="W114" s="955" t="s">
        <v>4141</v>
      </c>
      <c r="X114" s="956">
        <f>X113-AG110</f>
        <v>10000000</v>
      </c>
      <c r="Y114" s="956"/>
      <c r="Z114" s="956"/>
      <c r="AA114" s="951"/>
      <c r="AB114" s="952"/>
      <c r="AC114" s="952"/>
      <c r="AD114" s="953"/>
      <c r="AE114" s="1023"/>
      <c r="AF114" s="1029"/>
      <c r="AG114" s="976"/>
      <c r="AH114" s="976"/>
      <c r="AI114" s="957"/>
      <c r="AJ114" s="957"/>
      <c r="AK114" s="958"/>
      <c r="AL114" s="1256"/>
      <c r="AM114" s="1256"/>
      <c r="AN114" s="1136"/>
      <c r="AO114" s="1136"/>
      <c r="AP114" s="1031"/>
      <c r="AQ114" s="985"/>
      <c r="AR114" s="1111"/>
      <c r="AS114" s="1159"/>
      <c r="AT114" s="1159"/>
      <c r="AU114" s="1159"/>
      <c r="AV114" s="1159"/>
      <c r="AW114" s="1159"/>
      <c r="AX114" s="1159"/>
      <c r="AY114" s="1159"/>
      <c r="AZ114" s="1159"/>
      <c r="BA114" s="1114"/>
      <c r="BB114" s="1114"/>
      <c r="BC114" s="1114"/>
      <c r="BD114" s="1114"/>
      <c r="BE114" s="1114"/>
      <c r="BF114" s="1114"/>
      <c r="BG114" s="1114"/>
      <c r="BH114" s="1114"/>
      <c r="BI114" s="1159"/>
      <c r="BJ114" s="1159"/>
      <c r="BK114" s="1114"/>
      <c r="BL114" s="1114"/>
      <c r="BM114" s="1114"/>
      <c r="BN114" s="1114"/>
      <c r="BO114" s="1114"/>
      <c r="BP114" s="1159"/>
      <c r="BQ114" s="1159"/>
      <c r="BR114" s="1114"/>
      <c r="BS114" s="1114"/>
      <c r="BT114" s="1114"/>
      <c r="BU114" s="1114"/>
      <c r="BV114" s="1114"/>
      <c r="BW114" s="1159"/>
      <c r="BX114" s="528"/>
      <c r="BY114" s="528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8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8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8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1071"/>
      <c r="GU114" s="1071"/>
      <c r="GV114" s="1071"/>
      <c r="GW114" s="1071"/>
      <c r="GX114" s="1071"/>
      <c r="GY114" s="1071"/>
      <c r="GZ114" s="1071"/>
      <c r="HA114" s="1071"/>
      <c r="HB114" s="1071"/>
      <c r="HC114" s="1071"/>
      <c r="HD114" s="1071"/>
      <c r="HE114" s="1071"/>
      <c r="HF114" s="1071"/>
      <c r="HG114" s="1071"/>
      <c r="HH114" s="1071"/>
      <c r="HI114" s="1071"/>
      <c r="HJ114" s="1071"/>
      <c r="HK114" s="1071"/>
      <c r="HL114" s="1071"/>
      <c r="HM114" s="1071"/>
      <c r="HN114" s="1071"/>
      <c r="HO114" s="1071"/>
      <c r="HP114" s="1071"/>
      <c r="HQ114" s="1071"/>
      <c r="HR114" s="1071"/>
      <c r="HS114" s="1071"/>
      <c r="HT114" s="1071"/>
      <c r="HU114" s="1071"/>
      <c r="HV114" s="1071"/>
      <c r="HW114" s="1071"/>
      <c r="HX114" s="1072"/>
      <c r="HY114" s="1068"/>
      <c r="HZ114" s="981"/>
      <c r="IA114" s="981"/>
      <c r="IB114" s="981"/>
      <c r="IC114" s="981"/>
      <c r="ID114" s="981"/>
      <c r="IE114" s="1069"/>
    </row>
    <row r="115" ht="24.0" customHeight="1" outlineLevel="1">
      <c r="A115" s="946"/>
      <c r="B115" s="947"/>
      <c r="C115" s="947"/>
      <c r="D115" s="947"/>
      <c r="E115" s="947"/>
      <c r="F115" s="947"/>
      <c r="G115" s="947"/>
      <c r="H115" s="947"/>
      <c r="I115" s="947"/>
      <c r="J115" s="947"/>
      <c r="K115" s="947"/>
      <c r="L115" s="947"/>
      <c r="M115" s="947"/>
      <c r="N115" s="947"/>
      <c r="O115" s="947"/>
      <c r="P115" s="947"/>
      <c r="Q115" s="947"/>
      <c r="R115" s="947"/>
      <c r="S115" s="947"/>
      <c r="T115" s="947"/>
      <c r="U115" s="948"/>
      <c r="V115" s="948" t="s">
        <v>4142</v>
      </c>
      <c r="W115" s="949" t="s">
        <v>4143</v>
      </c>
      <c r="X115" s="956"/>
      <c r="Y115" s="956"/>
      <c r="Z115" s="956"/>
      <c r="AA115" s="951"/>
      <c r="AB115" s="952"/>
      <c r="AC115" s="952"/>
      <c r="AD115" s="953"/>
      <c r="AE115" s="1023"/>
      <c r="AF115" s="1029"/>
      <c r="AG115" s="976"/>
      <c r="AH115" s="976"/>
      <c r="AI115" s="957"/>
      <c r="AJ115" s="957"/>
      <c r="AK115" s="958"/>
      <c r="AL115" s="1256"/>
      <c r="AM115" s="1212"/>
      <c r="AN115" s="712"/>
      <c r="AO115" s="712"/>
      <c r="AP115" s="712"/>
      <c r="AQ115" s="712"/>
      <c r="AR115" s="1111"/>
      <c r="AS115" s="1159"/>
      <c r="AT115" s="1114"/>
      <c r="AU115" s="1159"/>
      <c r="AV115" s="1159"/>
      <c r="AW115" s="1114"/>
      <c r="AX115" s="1114"/>
      <c r="AY115" s="1114"/>
      <c r="AZ115" s="1114"/>
      <c r="BA115" s="1114"/>
      <c r="BB115" s="1114"/>
      <c r="BC115" s="1114"/>
      <c r="BD115" s="1114"/>
      <c r="BE115" s="1114"/>
      <c r="BF115" s="1114"/>
      <c r="BG115" s="1114"/>
      <c r="BH115" s="1114"/>
      <c r="BI115" s="1159"/>
      <c r="BJ115" s="1159"/>
      <c r="BK115" s="1114"/>
      <c r="BL115" s="1114"/>
      <c r="BM115" s="1114"/>
      <c r="BN115" s="1114"/>
      <c r="BO115" s="1114"/>
      <c r="BP115" s="1159"/>
      <c r="BQ115" s="1159"/>
      <c r="BR115" s="1114"/>
      <c r="BS115" s="1114"/>
      <c r="BT115" s="1114"/>
      <c r="BU115" s="1114"/>
      <c r="BV115" s="1114"/>
      <c r="BW115" s="1159"/>
      <c r="BX115" s="528"/>
      <c r="BY115" s="528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8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8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8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1071"/>
      <c r="GU115" s="1071"/>
      <c r="GV115" s="1071"/>
      <c r="GW115" s="1071"/>
      <c r="GX115" s="1071"/>
      <c r="GY115" s="1071"/>
      <c r="GZ115" s="1071"/>
      <c r="HA115" s="1071"/>
      <c r="HB115" s="1071"/>
      <c r="HC115" s="1071"/>
      <c r="HD115" s="1071"/>
      <c r="HE115" s="1071"/>
      <c r="HF115" s="1071"/>
      <c r="HG115" s="1071"/>
      <c r="HH115" s="1071"/>
      <c r="HI115" s="1071"/>
      <c r="HJ115" s="1071"/>
      <c r="HK115" s="1071"/>
      <c r="HL115" s="1071"/>
      <c r="HM115" s="1071"/>
      <c r="HN115" s="1071"/>
      <c r="HO115" s="1071"/>
      <c r="HP115" s="1071"/>
      <c r="HQ115" s="1071"/>
      <c r="HR115" s="1071"/>
      <c r="HS115" s="1071"/>
      <c r="HT115" s="1071"/>
      <c r="HU115" s="1071"/>
      <c r="HV115" s="1071"/>
      <c r="HW115" s="1071"/>
      <c r="HX115" s="1072"/>
      <c r="HY115" s="1068"/>
      <c r="HZ115" s="981"/>
      <c r="IA115" s="981"/>
      <c r="IB115" s="981"/>
      <c r="IC115" s="981"/>
      <c r="ID115" s="981"/>
      <c r="IE115" s="1069"/>
    </row>
    <row r="116" ht="24.0" customHeight="1" outlineLevel="1">
      <c r="A116" s="946"/>
      <c r="B116" s="947"/>
      <c r="C116" s="947"/>
      <c r="D116" s="947"/>
      <c r="E116" s="947"/>
      <c r="F116" s="947"/>
      <c r="G116" s="947"/>
      <c r="H116" s="947"/>
      <c r="I116" s="947"/>
      <c r="J116" s="947"/>
      <c r="K116" s="947"/>
      <c r="L116" s="947"/>
      <c r="M116" s="947"/>
      <c r="N116" s="947"/>
      <c r="O116" s="947"/>
      <c r="P116" s="947"/>
      <c r="Q116" s="947"/>
      <c r="R116" s="947"/>
      <c r="S116" s="947"/>
      <c r="T116" s="947"/>
      <c r="U116" s="948"/>
      <c r="V116" s="948"/>
      <c r="W116" s="949" t="s">
        <v>4144</v>
      </c>
      <c r="X116" s="956">
        <f>X113-X115</f>
        <v>10000000</v>
      </c>
      <c r="Y116" s="956"/>
      <c r="Z116" s="956"/>
      <c r="AA116" s="951"/>
      <c r="AB116" s="952"/>
      <c r="AC116" s="952"/>
      <c r="AD116" s="953"/>
      <c r="AE116" s="1023"/>
      <c r="AF116" s="1029"/>
      <c r="AG116" s="976"/>
      <c r="AH116" s="976"/>
      <c r="AI116" s="957"/>
      <c r="AJ116" s="957"/>
      <c r="AK116" s="958"/>
      <c r="AL116" s="1256"/>
      <c r="AM116" s="1212"/>
      <c r="AN116" s="936"/>
      <c r="AO116" s="936"/>
      <c r="AP116" s="1031"/>
      <c r="AQ116" s="985"/>
      <c r="AR116" s="1111"/>
      <c r="AS116" s="1159"/>
      <c r="AT116" s="1114"/>
      <c r="AU116" s="1159"/>
      <c r="AV116" s="1159"/>
      <c r="AW116" s="1114"/>
      <c r="AX116" s="1114"/>
      <c r="AY116" s="1114"/>
      <c r="AZ116" s="1114"/>
      <c r="BA116" s="1114"/>
      <c r="BB116" s="1114"/>
      <c r="BC116" s="1114"/>
      <c r="BD116" s="1114"/>
      <c r="BE116" s="1114"/>
      <c r="BF116" s="1114"/>
      <c r="BG116" s="1114"/>
      <c r="BH116" s="1114"/>
      <c r="BI116" s="1159"/>
      <c r="BJ116" s="1159"/>
      <c r="BK116" s="1114"/>
      <c r="BL116" s="1114"/>
      <c r="BM116" s="1114"/>
      <c r="BN116" s="1114"/>
      <c r="BO116" s="1114"/>
      <c r="BP116" s="1159"/>
      <c r="BQ116" s="1159"/>
      <c r="BR116" s="1114"/>
      <c r="BS116" s="1114"/>
      <c r="BT116" s="1114"/>
      <c r="BU116" s="1114"/>
      <c r="BV116" s="1114"/>
      <c r="BW116" s="1159"/>
      <c r="BX116" s="528"/>
      <c r="BY116" s="528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8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8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8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1071"/>
      <c r="GU116" s="1071"/>
      <c r="GV116" s="1071"/>
      <c r="GW116" s="1071"/>
      <c r="GX116" s="1071"/>
      <c r="GY116" s="1071"/>
      <c r="GZ116" s="1071"/>
      <c r="HA116" s="1071"/>
      <c r="HB116" s="1071"/>
      <c r="HC116" s="1071"/>
      <c r="HD116" s="1071"/>
      <c r="HE116" s="1071"/>
      <c r="HF116" s="1071"/>
      <c r="HG116" s="1071"/>
      <c r="HH116" s="1071"/>
      <c r="HI116" s="1071"/>
      <c r="HJ116" s="1071"/>
      <c r="HK116" s="1071"/>
      <c r="HL116" s="1071"/>
      <c r="HM116" s="1071"/>
      <c r="HN116" s="1071"/>
      <c r="HO116" s="1071"/>
      <c r="HP116" s="1071"/>
      <c r="HQ116" s="1071"/>
      <c r="HR116" s="1071"/>
      <c r="HS116" s="1071"/>
      <c r="HT116" s="1071"/>
      <c r="HU116" s="1071"/>
      <c r="HV116" s="1071"/>
      <c r="HW116" s="1071"/>
      <c r="HX116" s="1072"/>
      <c r="HY116" s="1068"/>
      <c r="HZ116" s="981"/>
      <c r="IA116" s="981"/>
      <c r="IB116" s="981"/>
      <c r="IC116" s="981"/>
      <c r="ID116" s="981"/>
      <c r="IE116" s="1069"/>
    </row>
    <row r="117" ht="24.0" customHeight="1" outlineLevel="1">
      <c r="A117" s="946"/>
      <c r="B117" s="947"/>
      <c r="C117" s="947"/>
      <c r="D117" s="947"/>
      <c r="E117" s="947"/>
      <c r="F117" s="947"/>
      <c r="G117" s="947"/>
      <c r="H117" s="947"/>
      <c r="I117" s="947"/>
      <c r="J117" s="947"/>
      <c r="K117" s="947"/>
      <c r="L117" s="947"/>
      <c r="M117" s="947"/>
      <c r="N117" s="947"/>
      <c r="O117" s="947"/>
      <c r="P117" s="947"/>
      <c r="Q117" s="947"/>
      <c r="R117" s="947"/>
      <c r="S117" s="947"/>
      <c r="T117" s="947"/>
      <c r="U117" s="948"/>
      <c r="V117" s="981"/>
      <c r="W117" s="981"/>
      <c r="X117" s="981"/>
      <c r="Y117" s="956"/>
      <c r="Z117" s="956"/>
      <c r="AA117" s="951"/>
      <c r="AB117" s="952"/>
      <c r="AC117" s="952"/>
      <c r="AD117" s="953"/>
      <c r="AE117" s="1023"/>
      <c r="AF117" s="1029"/>
      <c r="AG117" s="976"/>
      <c r="AH117" s="976"/>
      <c r="AI117" s="957"/>
      <c r="AJ117" s="957"/>
      <c r="AK117" s="958"/>
      <c r="AL117" s="1256"/>
      <c r="AM117" s="1212"/>
      <c r="AN117" s="712"/>
      <c r="AO117" s="712"/>
      <c r="AP117" s="712"/>
      <c r="AQ117" s="712"/>
      <c r="AR117" s="1111"/>
      <c r="AS117" s="1159"/>
      <c r="AT117" s="1114"/>
      <c r="AU117" s="1159"/>
      <c r="AV117" s="1159"/>
      <c r="AW117" s="1114"/>
      <c r="AX117" s="1114"/>
      <c r="AY117" s="1114"/>
      <c r="AZ117" s="1114"/>
      <c r="BA117" s="1114"/>
      <c r="BB117" s="1114"/>
      <c r="BC117" s="1114"/>
      <c r="BD117" s="1114"/>
      <c r="BE117" s="1114"/>
      <c r="BF117" s="1114"/>
      <c r="BG117" s="1114"/>
      <c r="BH117" s="1114"/>
      <c r="BI117" s="1159"/>
      <c r="BJ117" s="1159"/>
      <c r="BK117" s="1114"/>
      <c r="BL117" s="1114"/>
      <c r="BM117" s="1114"/>
      <c r="BN117" s="1114"/>
      <c r="BO117" s="1114"/>
      <c r="BP117" s="1159"/>
      <c r="BQ117" s="1159"/>
      <c r="BR117" s="1114"/>
      <c r="BS117" s="1114"/>
      <c r="BT117" s="1114"/>
      <c r="BU117" s="1114"/>
      <c r="BV117" s="1114"/>
      <c r="BW117" s="1159"/>
      <c r="BX117" s="528"/>
      <c r="BY117" s="528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8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8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8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1071"/>
      <c r="GU117" s="1071"/>
      <c r="GV117" s="1071"/>
      <c r="GW117" s="1071"/>
      <c r="GX117" s="1071"/>
      <c r="GY117" s="1071"/>
      <c r="GZ117" s="1071"/>
      <c r="HA117" s="1071"/>
      <c r="HB117" s="1071"/>
      <c r="HC117" s="1071"/>
      <c r="HD117" s="1071"/>
      <c r="HE117" s="1071"/>
      <c r="HF117" s="1071"/>
      <c r="HG117" s="1071"/>
      <c r="HH117" s="1071"/>
      <c r="HI117" s="1071"/>
      <c r="HJ117" s="1071"/>
      <c r="HK117" s="1071"/>
      <c r="HL117" s="1071"/>
      <c r="HM117" s="1071"/>
      <c r="HN117" s="1071"/>
      <c r="HO117" s="1071"/>
      <c r="HP117" s="1071"/>
      <c r="HQ117" s="1071"/>
      <c r="HR117" s="1071"/>
      <c r="HS117" s="1071"/>
      <c r="HT117" s="1071"/>
      <c r="HU117" s="1071"/>
      <c r="HV117" s="1071"/>
      <c r="HW117" s="1071"/>
      <c r="HX117" s="1072"/>
      <c r="HY117" s="1068"/>
      <c r="HZ117" s="981"/>
      <c r="IA117" s="981"/>
      <c r="IB117" s="981"/>
      <c r="IC117" s="981"/>
      <c r="ID117" s="981"/>
      <c r="IE117" s="1069"/>
    </row>
    <row r="118" ht="24.0" customHeight="1" outlineLevel="1">
      <c r="A118" s="946"/>
      <c r="B118" s="947"/>
      <c r="C118" s="947"/>
      <c r="D118" s="947"/>
      <c r="E118" s="947"/>
      <c r="F118" s="947"/>
      <c r="G118" s="947"/>
      <c r="H118" s="947"/>
      <c r="I118" s="947"/>
      <c r="J118" s="947"/>
      <c r="K118" s="947"/>
      <c r="L118" s="947"/>
      <c r="M118" s="947"/>
      <c r="N118" s="947"/>
      <c r="O118" s="947"/>
      <c r="P118" s="947"/>
      <c r="Q118" s="947"/>
      <c r="R118" s="947"/>
      <c r="S118" s="947"/>
      <c r="T118" s="947"/>
      <c r="U118" s="948"/>
      <c r="V118" s="948"/>
      <c r="W118" s="949"/>
      <c r="X118" s="956"/>
      <c r="Y118" s="956"/>
      <c r="Z118" s="956"/>
      <c r="AA118" s="951"/>
      <c r="AB118" s="952"/>
      <c r="AC118" s="952"/>
      <c r="AD118" s="953"/>
      <c r="AE118" s="1023"/>
      <c r="AF118" s="1029"/>
      <c r="AG118" s="950"/>
      <c r="AH118" s="950"/>
      <c r="AI118" s="957"/>
      <c r="AJ118" s="957"/>
      <c r="AK118" s="958"/>
      <c r="AL118" s="1256"/>
      <c r="AM118" s="1212"/>
      <c r="AN118" s="936"/>
      <c r="AO118" s="936"/>
      <c r="AP118" s="1031"/>
      <c r="AQ118" s="985"/>
      <c r="AR118" s="1111"/>
      <c r="AS118" s="1159"/>
      <c r="AT118" s="1114"/>
      <c r="AU118" s="1159"/>
      <c r="AV118" s="1159"/>
      <c r="AW118" s="1114"/>
      <c r="AX118" s="1114"/>
      <c r="AY118" s="1114"/>
      <c r="AZ118" s="1114"/>
      <c r="BA118" s="1114"/>
      <c r="BB118" s="1114"/>
      <c r="BC118" s="1114"/>
      <c r="BD118" s="1114"/>
      <c r="BE118" s="1114"/>
      <c r="BF118" s="1114"/>
      <c r="BG118" s="1114"/>
      <c r="BH118" s="1114"/>
      <c r="BI118" s="1159"/>
      <c r="BJ118" s="1159"/>
      <c r="BK118" s="1114"/>
      <c r="BL118" s="1114"/>
      <c r="BM118" s="1114"/>
      <c r="BN118" s="1114"/>
      <c r="BO118" s="1114"/>
      <c r="BP118" s="1159"/>
      <c r="BQ118" s="1159"/>
      <c r="BR118" s="1114"/>
      <c r="BS118" s="1114"/>
      <c r="BT118" s="1114"/>
      <c r="BU118" s="1114"/>
      <c r="BV118" s="1114"/>
      <c r="BW118" s="1159"/>
      <c r="BX118" s="528"/>
      <c r="BY118" s="528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8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8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8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1071"/>
      <c r="GU118" s="1071"/>
      <c r="GV118" s="1071"/>
      <c r="GW118" s="1071"/>
      <c r="GX118" s="1071"/>
      <c r="GY118" s="1071"/>
      <c r="GZ118" s="1071"/>
      <c r="HA118" s="1071"/>
      <c r="HB118" s="1071"/>
      <c r="HC118" s="1071"/>
      <c r="HD118" s="1071"/>
      <c r="HE118" s="1071"/>
      <c r="HF118" s="1071"/>
      <c r="HG118" s="1071"/>
      <c r="HH118" s="1071"/>
      <c r="HI118" s="1071"/>
      <c r="HJ118" s="1071"/>
      <c r="HK118" s="1071"/>
      <c r="HL118" s="1071"/>
      <c r="HM118" s="1071"/>
      <c r="HN118" s="1071"/>
      <c r="HO118" s="1071"/>
      <c r="HP118" s="1071"/>
      <c r="HQ118" s="1071"/>
      <c r="HR118" s="1071"/>
      <c r="HS118" s="1071"/>
      <c r="HT118" s="1071"/>
      <c r="HU118" s="1071"/>
      <c r="HV118" s="1071"/>
      <c r="HW118" s="1071"/>
      <c r="HX118" s="1072"/>
      <c r="HY118" s="1068"/>
      <c r="HZ118" s="981"/>
      <c r="IA118" s="981"/>
      <c r="IB118" s="981"/>
      <c r="IC118" s="981"/>
      <c r="ID118" s="981"/>
      <c r="IE118" s="1069"/>
    </row>
    <row r="119" ht="24.0" customHeight="1" outlineLevel="1">
      <c r="A119" s="1003"/>
      <c r="B119" s="1004"/>
      <c r="C119" s="1004"/>
      <c r="D119" s="1004"/>
      <c r="E119" s="1004"/>
      <c r="F119" s="1004"/>
      <c r="G119" s="1004"/>
      <c r="H119" s="1004"/>
      <c r="I119" s="1004"/>
      <c r="J119" s="1004"/>
      <c r="K119" s="1004"/>
      <c r="L119" s="1004"/>
      <c r="M119" s="1004"/>
      <c r="N119" s="1004"/>
      <c r="O119" s="1004"/>
      <c r="P119" s="1004"/>
      <c r="Q119" s="1004"/>
      <c r="R119" s="1004"/>
      <c r="S119" s="1004"/>
      <c r="T119" s="1004"/>
      <c r="U119" s="1005"/>
      <c r="V119" s="1096"/>
      <c r="W119" s="1096"/>
      <c r="X119" s="1007"/>
      <c r="Y119" s="1007"/>
      <c r="Z119" s="1007"/>
      <c r="AA119" s="1150"/>
      <c r="AB119" s="1151"/>
      <c r="AC119" s="1151"/>
      <c r="AD119" s="1152"/>
      <c r="AE119" s="1039"/>
      <c r="AF119" s="1093"/>
      <c r="AG119" s="1012"/>
      <c r="AH119" s="1012"/>
      <c r="AI119" s="1013"/>
      <c r="AJ119" s="1013"/>
      <c r="AK119" s="1014"/>
      <c r="AL119" s="1256"/>
      <c r="AM119" s="1212"/>
      <c r="AN119" s="712"/>
      <c r="AO119" s="712"/>
      <c r="AP119" s="712"/>
      <c r="AQ119" s="712"/>
      <c r="AR119" s="1111"/>
      <c r="AS119" s="1159"/>
      <c r="AT119" s="1114"/>
      <c r="AU119" s="1159"/>
      <c r="AV119" s="1159"/>
      <c r="AW119" s="1114"/>
      <c r="AX119" s="1114"/>
      <c r="AY119" s="1114"/>
      <c r="AZ119" s="1114"/>
      <c r="BA119" s="1114"/>
      <c r="BB119" s="1114"/>
      <c r="BC119" s="1114"/>
      <c r="BD119" s="1114"/>
      <c r="BE119" s="1114"/>
      <c r="BF119" s="1114"/>
      <c r="BG119" s="1114"/>
      <c r="BH119" s="1114"/>
      <c r="BI119" s="1159"/>
      <c r="BJ119" s="1159"/>
      <c r="BK119" s="1114"/>
      <c r="BL119" s="1114"/>
      <c r="BM119" s="1114"/>
      <c r="BN119" s="1114"/>
      <c r="BO119" s="1114"/>
      <c r="BP119" s="1159"/>
      <c r="BQ119" s="1159"/>
      <c r="BR119" s="1114"/>
      <c r="BS119" s="1114"/>
      <c r="BT119" s="1114"/>
      <c r="BU119" s="1114"/>
      <c r="BV119" s="1114"/>
      <c r="BW119" s="1159"/>
      <c r="BX119" s="528"/>
      <c r="BY119" s="528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8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8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8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1071"/>
      <c r="GU119" s="1071"/>
      <c r="GV119" s="1071"/>
      <c r="GW119" s="1071"/>
      <c r="GX119" s="1071"/>
      <c r="GY119" s="1071"/>
      <c r="GZ119" s="1071"/>
      <c r="HA119" s="1071"/>
      <c r="HB119" s="1071"/>
      <c r="HC119" s="1071"/>
      <c r="HD119" s="1071"/>
      <c r="HE119" s="1071"/>
      <c r="HF119" s="1071"/>
      <c r="HG119" s="1071"/>
      <c r="HH119" s="1071"/>
      <c r="HI119" s="1071"/>
      <c r="HJ119" s="1071"/>
      <c r="HK119" s="1071"/>
      <c r="HL119" s="1071"/>
      <c r="HM119" s="1071"/>
      <c r="HN119" s="1071"/>
      <c r="HO119" s="1071"/>
      <c r="HP119" s="1071"/>
      <c r="HQ119" s="1071"/>
      <c r="HR119" s="1071"/>
      <c r="HS119" s="1071"/>
      <c r="HT119" s="1071"/>
      <c r="HU119" s="1071"/>
      <c r="HV119" s="1071"/>
      <c r="HW119" s="1071"/>
      <c r="HX119" s="1094"/>
      <c r="HY119" s="1095"/>
      <c r="HZ119" s="1096"/>
      <c r="IA119" s="1096"/>
      <c r="IB119" s="1096"/>
      <c r="IC119" s="1096"/>
      <c r="ID119" s="1096"/>
      <c r="IE119" s="1097"/>
    </row>
    <row r="120" ht="24.0" customHeight="1">
      <c r="A120" s="916">
        <f>A134+1</f>
        <v>13</v>
      </c>
      <c r="B120" s="918" t="s">
        <v>23</v>
      </c>
      <c r="C120" s="494"/>
      <c r="D120" s="494" t="str">
        <f t="array" ref="D120">INDEX('코드분류표(보조)'!$G$5:$G$72,MATCH(E120,'코드분류표(보조)'!$F$5:$F$72,0))</f>
        <v>CB-212</v>
      </c>
      <c r="E120" s="494" t="s">
        <v>2600</v>
      </c>
      <c r="F120" s="494" t="s">
        <v>4145</v>
      </c>
      <c r="G120" s="494" t="s">
        <v>4146</v>
      </c>
      <c r="H120" s="494" t="s">
        <v>4147</v>
      </c>
      <c r="I120" s="920" t="s">
        <v>4148</v>
      </c>
      <c r="J120" s="921"/>
      <c r="K120" s="922" t="s">
        <v>4119</v>
      </c>
      <c r="L120" s="922" t="s">
        <v>4120</v>
      </c>
      <c r="M120" s="922" t="str">
        <f>$M$120</f>
        <v>#REF!</v>
      </c>
      <c r="N120" s="922" t="str">
        <f>#REF!</f>
        <v>#REF!</v>
      </c>
      <c r="O120" s="922" t="s">
        <v>4149</v>
      </c>
      <c r="P120" s="922" t="s">
        <v>4122</v>
      </c>
      <c r="Q120" s="922"/>
      <c r="R120" s="493">
        <v>0.8</v>
      </c>
      <c r="S120" s="493">
        <v>0.8</v>
      </c>
      <c r="T120" s="493">
        <v>0.8</v>
      </c>
      <c r="U120" s="924"/>
      <c r="V120" s="493" t="s">
        <v>4150</v>
      </c>
      <c r="W120" s="925" t="s">
        <v>4151</v>
      </c>
      <c r="X120" s="926"/>
      <c r="Y120" s="926"/>
      <c r="Z120" s="926"/>
      <c r="AA120" s="927"/>
      <c r="AB120" s="928"/>
      <c r="AC120" s="928"/>
      <c r="AD120" s="929"/>
      <c r="AE120" s="1018"/>
      <c r="AF120" s="1019" t="s">
        <v>4152</v>
      </c>
      <c r="AG120" s="932"/>
      <c r="AH120" s="932"/>
      <c r="AI120" s="933"/>
      <c r="AJ120" s="933"/>
      <c r="AK120" s="934"/>
      <c r="AL120" s="1062" t="s">
        <v>4153</v>
      </c>
      <c r="AM120" s="1062" t="s">
        <v>4154</v>
      </c>
      <c r="AN120" s="1110" t="s">
        <v>4155</v>
      </c>
      <c r="AO120" s="1110"/>
      <c r="AP120" s="1031"/>
      <c r="AQ120" s="985" t="s">
        <v>4156</v>
      </c>
      <c r="AR120" s="1111"/>
      <c r="AS120" s="1159"/>
      <c r="AT120" s="1114"/>
      <c r="AU120" s="1159"/>
      <c r="AV120" s="1159"/>
      <c r="AW120" s="1114"/>
      <c r="AX120" s="1114"/>
      <c r="AY120" s="1114"/>
      <c r="AZ120" s="1114"/>
      <c r="BA120" s="1114"/>
      <c r="BB120" s="1114"/>
      <c r="BC120" s="1114"/>
      <c r="BD120" s="1114"/>
      <c r="BE120" s="1114"/>
      <c r="BF120" s="1114"/>
      <c r="BG120" s="1114"/>
      <c r="BH120" s="1114"/>
      <c r="BI120" s="1159"/>
      <c r="BJ120" s="1159"/>
      <c r="BK120" s="1114"/>
      <c r="BL120" s="1114"/>
      <c r="BM120" s="1114"/>
      <c r="BN120" s="1114"/>
      <c r="BO120" s="1114"/>
      <c r="BP120" s="1159"/>
      <c r="BQ120" s="1159"/>
      <c r="BR120" s="1114"/>
      <c r="BS120" s="1114"/>
      <c r="BT120" s="1114"/>
      <c r="BU120" s="1114"/>
      <c r="BV120" s="1114"/>
      <c r="BW120" s="1159"/>
      <c r="BX120" s="528"/>
      <c r="BY120" s="528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8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8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8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1071"/>
      <c r="GU120" s="1071"/>
      <c r="GV120" s="1071"/>
      <c r="GW120" s="1071"/>
      <c r="GX120" s="1071"/>
      <c r="GY120" s="1071"/>
      <c r="GZ120" s="1071"/>
      <c r="HA120" s="1071"/>
      <c r="HB120" s="1071"/>
      <c r="HC120" s="1071"/>
      <c r="HD120" s="1071"/>
      <c r="HE120" s="1071"/>
      <c r="HF120" s="1071"/>
      <c r="HG120" s="1071"/>
      <c r="HH120" s="1071"/>
      <c r="HI120" s="1071"/>
      <c r="HJ120" s="1071"/>
      <c r="HK120" s="1071"/>
      <c r="HL120" s="1071"/>
      <c r="HM120" s="1071"/>
      <c r="HN120" s="1071"/>
      <c r="HO120" s="1071"/>
      <c r="HP120" s="1071"/>
      <c r="HQ120" s="1071"/>
      <c r="HR120" s="1071"/>
      <c r="HS120" s="1071"/>
      <c r="HT120" s="1071"/>
      <c r="HU120" s="1071"/>
      <c r="HV120" s="1071"/>
      <c r="HW120" s="1071"/>
      <c r="HX120" s="1099"/>
      <c r="HY120" s="1100"/>
      <c r="HZ120" s="1101"/>
      <c r="IA120" s="1101"/>
      <c r="IB120" s="1101"/>
      <c r="IC120" s="1101"/>
      <c r="ID120" s="1101"/>
      <c r="IE120" s="1102"/>
    </row>
    <row r="121" ht="24.0" customHeight="1" outlineLevel="1">
      <c r="A121" s="946"/>
      <c r="B121" s="947"/>
      <c r="C121" s="947"/>
      <c r="D121" s="947"/>
      <c r="E121" s="947"/>
      <c r="F121" s="947"/>
      <c r="G121" s="947"/>
      <c r="H121" s="947"/>
      <c r="I121" s="947"/>
      <c r="J121" s="947"/>
      <c r="K121" s="947"/>
      <c r="L121" s="947"/>
      <c r="M121" s="947"/>
      <c r="N121" s="947"/>
      <c r="O121" s="947"/>
      <c r="P121" s="947"/>
      <c r="Q121" s="947"/>
      <c r="R121" s="947"/>
      <c r="S121" s="947"/>
      <c r="T121" s="947"/>
      <c r="U121" s="948"/>
      <c r="V121" s="947"/>
      <c r="W121" s="949" t="s">
        <v>4157</v>
      </c>
      <c r="X121" s="950"/>
      <c r="Y121" s="950"/>
      <c r="Z121" s="950"/>
      <c r="AA121" s="951"/>
      <c r="AB121" s="952"/>
      <c r="AC121" s="952"/>
      <c r="AD121" s="953"/>
      <c r="AE121" s="1023"/>
      <c r="AF121" s="1045"/>
      <c r="AG121" s="956"/>
      <c r="AH121" s="956"/>
      <c r="AI121" s="957"/>
      <c r="AJ121" s="957"/>
      <c r="AK121" s="958"/>
      <c r="AL121" s="1070" t="s">
        <v>4158</v>
      </c>
      <c r="AM121" s="1070" t="s">
        <v>4159</v>
      </c>
      <c r="AN121" s="712"/>
      <c r="AO121" s="712"/>
      <c r="AP121" s="712"/>
      <c r="AQ121" s="712"/>
      <c r="AR121" s="1111"/>
      <c r="AS121" s="1159"/>
      <c r="AT121" s="1114"/>
      <c r="AU121" s="1159"/>
      <c r="AV121" s="1159"/>
      <c r="AW121" s="1114"/>
      <c r="AX121" s="1114"/>
      <c r="AY121" s="1114"/>
      <c r="AZ121" s="1114"/>
      <c r="BA121" s="1114"/>
      <c r="BB121" s="1114"/>
      <c r="BC121" s="1114"/>
      <c r="BD121" s="1114"/>
      <c r="BE121" s="1114"/>
      <c r="BF121" s="1114"/>
      <c r="BG121" s="1114"/>
      <c r="BH121" s="1114"/>
      <c r="BI121" s="1159"/>
      <c r="BJ121" s="1159"/>
      <c r="BK121" s="1114"/>
      <c r="BL121" s="1114"/>
      <c r="BM121" s="1114"/>
      <c r="BN121" s="1114"/>
      <c r="BO121" s="1114"/>
      <c r="BP121" s="1159"/>
      <c r="BQ121" s="1159"/>
      <c r="BR121" s="1114"/>
      <c r="BS121" s="1114"/>
      <c r="BT121" s="1114"/>
      <c r="BU121" s="1114"/>
      <c r="BV121" s="1114"/>
      <c r="BW121" s="1159"/>
      <c r="BX121" s="528"/>
      <c r="BY121" s="528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8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8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8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1071"/>
      <c r="GU121" s="1071"/>
      <c r="GV121" s="1071"/>
      <c r="GW121" s="1071"/>
      <c r="GX121" s="1071"/>
      <c r="GY121" s="1071"/>
      <c r="GZ121" s="1071"/>
      <c r="HA121" s="1071"/>
      <c r="HB121" s="1071"/>
      <c r="HC121" s="1071"/>
      <c r="HD121" s="1071"/>
      <c r="HE121" s="1071"/>
      <c r="HF121" s="1071"/>
      <c r="HG121" s="1071"/>
      <c r="HH121" s="1071"/>
      <c r="HI121" s="1071"/>
      <c r="HJ121" s="1071"/>
      <c r="HK121" s="1071"/>
      <c r="HL121" s="1071"/>
      <c r="HM121" s="1071"/>
      <c r="HN121" s="1071"/>
      <c r="HO121" s="1071"/>
      <c r="HP121" s="1071"/>
      <c r="HQ121" s="1071"/>
      <c r="HR121" s="1071"/>
      <c r="HS121" s="1071"/>
      <c r="HT121" s="1071"/>
      <c r="HU121" s="1071"/>
      <c r="HV121" s="1071"/>
      <c r="HW121" s="1071"/>
      <c r="HX121" s="1072"/>
      <c r="HY121" s="1068"/>
      <c r="HZ121" s="981"/>
      <c r="IA121" s="981"/>
      <c r="IB121" s="981"/>
      <c r="IC121" s="981"/>
      <c r="ID121" s="981"/>
      <c r="IE121" s="1069"/>
    </row>
    <row r="122" ht="24.0" customHeight="1" outlineLevel="1">
      <c r="A122" s="946"/>
      <c r="B122" s="947"/>
      <c r="C122" s="947"/>
      <c r="D122" s="947"/>
      <c r="E122" s="947"/>
      <c r="F122" s="947"/>
      <c r="G122" s="947"/>
      <c r="H122" s="947"/>
      <c r="I122" s="947"/>
      <c r="J122" s="947"/>
      <c r="K122" s="947"/>
      <c r="L122" s="947"/>
      <c r="M122" s="947"/>
      <c r="N122" s="947"/>
      <c r="O122" s="947"/>
      <c r="P122" s="947"/>
      <c r="Q122" s="947"/>
      <c r="R122" s="947"/>
      <c r="S122" s="947"/>
      <c r="T122" s="947"/>
      <c r="U122" s="948"/>
      <c r="V122" s="947"/>
      <c r="W122" s="949" t="s">
        <v>4160</v>
      </c>
      <c r="X122" s="950"/>
      <c r="Y122" s="950"/>
      <c r="Z122" s="950"/>
      <c r="AA122" s="951"/>
      <c r="AB122" s="952"/>
      <c r="AC122" s="952"/>
      <c r="AD122" s="953"/>
      <c r="AE122" s="1023"/>
      <c r="AF122" s="1046"/>
      <c r="AG122" s="981"/>
      <c r="AH122" s="981"/>
      <c r="AI122" s="957"/>
      <c r="AJ122" s="957"/>
      <c r="AK122" s="958"/>
      <c r="AL122" s="935" t="s">
        <v>4161</v>
      </c>
      <c r="AM122" s="935" t="s">
        <v>4162</v>
      </c>
      <c r="AN122" s="1110" t="s">
        <v>4163</v>
      </c>
      <c r="AO122" s="1110"/>
      <c r="AP122" s="937" t="s">
        <v>4164</v>
      </c>
      <c r="AQ122" s="985" t="s">
        <v>3343</v>
      </c>
      <c r="AR122" s="1111"/>
      <c r="AS122" s="1159"/>
      <c r="AT122" s="1114"/>
      <c r="AU122" s="1159"/>
      <c r="AV122" s="1159"/>
      <c r="AW122" s="1114"/>
      <c r="AX122" s="1114"/>
      <c r="AY122" s="1114"/>
      <c r="AZ122" s="1116"/>
      <c r="BA122" s="1114"/>
      <c r="BB122" s="1114"/>
      <c r="BC122" s="1114"/>
      <c r="BD122" s="1114"/>
      <c r="BE122" s="1114"/>
      <c r="BF122" s="1114"/>
      <c r="BG122" s="1114"/>
      <c r="BH122" s="1114"/>
      <c r="BI122" s="1159"/>
      <c r="BJ122" s="1159"/>
      <c r="BK122" s="1114"/>
      <c r="BL122" s="1114"/>
      <c r="BM122" s="1114"/>
      <c r="BN122" s="1114"/>
      <c r="BO122" s="1114"/>
      <c r="BP122" s="1159"/>
      <c r="BQ122" s="1159"/>
      <c r="BR122" s="1114"/>
      <c r="BS122" s="1114"/>
      <c r="BT122" s="1114"/>
      <c r="BU122" s="1114"/>
      <c r="BV122" s="1114"/>
      <c r="BW122" s="1159"/>
      <c r="BX122" s="528"/>
      <c r="BY122" s="528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8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8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8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1071"/>
      <c r="GU122" s="1071"/>
      <c r="GV122" s="1071"/>
      <c r="GW122" s="1071"/>
      <c r="GX122" s="1071"/>
      <c r="GY122" s="1071"/>
      <c r="GZ122" s="1071"/>
      <c r="HA122" s="1071"/>
      <c r="HB122" s="1071"/>
      <c r="HC122" s="1071"/>
      <c r="HD122" s="1071"/>
      <c r="HE122" s="1071"/>
      <c r="HF122" s="1071"/>
      <c r="HG122" s="1071"/>
      <c r="HH122" s="1071"/>
      <c r="HI122" s="1071"/>
      <c r="HJ122" s="1071"/>
      <c r="HK122" s="1071"/>
      <c r="HL122" s="1071"/>
      <c r="HM122" s="1071"/>
      <c r="HN122" s="1071"/>
      <c r="HO122" s="1071"/>
      <c r="HP122" s="1071"/>
      <c r="HQ122" s="1071"/>
      <c r="HR122" s="1071"/>
      <c r="HS122" s="1071"/>
      <c r="HT122" s="1071"/>
      <c r="HU122" s="1071"/>
      <c r="HV122" s="1071"/>
      <c r="HW122" s="1071"/>
      <c r="HX122" s="1072"/>
      <c r="HY122" s="1068"/>
      <c r="HZ122" s="981"/>
      <c r="IA122" s="981"/>
      <c r="IB122" s="981"/>
      <c r="IC122" s="981"/>
      <c r="ID122" s="981"/>
      <c r="IE122" s="1069"/>
    </row>
    <row r="123" ht="24.0" customHeight="1" outlineLevel="1">
      <c r="A123" s="946"/>
      <c r="B123" s="947"/>
      <c r="C123" s="947"/>
      <c r="D123" s="947"/>
      <c r="E123" s="947"/>
      <c r="F123" s="947"/>
      <c r="G123" s="947"/>
      <c r="H123" s="947"/>
      <c r="I123" s="947"/>
      <c r="J123" s="947"/>
      <c r="K123" s="947"/>
      <c r="L123" s="947"/>
      <c r="M123" s="947"/>
      <c r="N123" s="947"/>
      <c r="O123" s="947"/>
      <c r="P123" s="947"/>
      <c r="Q123" s="947"/>
      <c r="R123" s="947"/>
      <c r="S123" s="947"/>
      <c r="T123" s="947"/>
      <c r="U123" s="948"/>
      <c r="V123" s="947"/>
      <c r="W123" s="955" t="s">
        <v>4165</v>
      </c>
      <c r="X123" s="956">
        <v>1.5E7</v>
      </c>
      <c r="Y123" s="950"/>
      <c r="Z123" s="950"/>
      <c r="AA123" s="951"/>
      <c r="AB123" s="952"/>
      <c r="AC123" s="952"/>
      <c r="AD123" s="953"/>
      <c r="AE123" s="1023"/>
      <c r="AF123" s="1046"/>
      <c r="AG123" s="981"/>
      <c r="AH123" s="981"/>
      <c r="AI123" s="957"/>
      <c r="AJ123" s="957"/>
      <c r="AK123" s="958"/>
      <c r="AL123" s="959" t="s">
        <v>4166</v>
      </c>
      <c r="AM123" s="959" t="s">
        <v>4167</v>
      </c>
      <c r="AN123" s="712"/>
      <c r="AO123" s="712"/>
      <c r="AP123" s="712"/>
      <c r="AQ123" s="712"/>
      <c r="AR123" s="1111"/>
      <c r="AS123" s="1159"/>
      <c r="AT123" s="1114"/>
      <c r="AU123" s="1159"/>
      <c r="AV123" s="1159"/>
      <c r="AW123" s="1114"/>
      <c r="AX123" s="1114"/>
      <c r="AY123" s="1114"/>
      <c r="AZ123" s="1117"/>
      <c r="BA123" s="1114"/>
      <c r="BB123" s="1114"/>
      <c r="BC123" s="1114"/>
      <c r="BD123" s="1114"/>
      <c r="BE123" s="1114"/>
      <c r="BF123" s="1114"/>
      <c r="BG123" s="1114"/>
      <c r="BH123" s="1114"/>
      <c r="BI123" s="1159"/>
      <c r="BJ123" s="1159"/>
      <c r="BK123" s="1114"/>
      <c r="BL123" s="1114"/>
      <c r="BM123" s="1114"/>
      <c r="BN123" s="1114"/>
      <c r="BO123" s="1114"/>
      <c r="BP123" s="1159"/>
      <c r="BQ123" s="1159"/>
      <c r="BR123" s="1114"/>
      <c r="BS123" s="1114"/>
      <c r="BT123" s="1114"/>
      <c r="BU123" s="1114"/>
      <c r="BV123" s="1114"/>
      <c r="BW123" s="1159"/>
      <c r="BX123" s="528"/>
      <c r="BY123" s="528"/>
      <c r="BZ123" s="520"/>
      <c r="CA123" s="520"/>
      <c r="CB123" s="520"/>
      <c r="CC123" s="1076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8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8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8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1071"/>
      <c r="GU123" s="1071"/>
      <c r="GV123" s="1071"/>
      <c r="GW123" s="1071"/>
      <c r="GX123" s="1071"/>
      <c r="GY123" s="1071"/>
      <c r="GZ123" s="1071"/>
      <c r="HA123" s="1071"/>
      <c r="HB123" s="1071"/>
      <c r="HC123" s="1071"/>
      <c r="HD123" s="1071"/>
      <c r="HE123" s="1071"/>
      <c r="HF123" s="1071"/>
      <c r="HG123" s="1071"/>
      <c r="HH123" s="1071"/>
      <c r="HI123" s="1071"/>
      <c r="HJ123" s="1071"/>
      <c r="HK123" s="1071"/>
      <c r="HL123" s="1071"/>
      <c r="HM123" s="1071"/>
      <c r="HN123" s="1071"/>
      <c r="HO123" s="1071"/>
      <c r="HP123" s="1071"/>
      <c r="HQ123" s="1071"/>
      <c r="HR123" s="1071"/>
      <c r="HS123" s="1071"/>
      <c r="HT123" s="1071"/>
      <c r="HU123" s="1071"/>
      <c r="HV123" s="1071"/>
      <c r="HW123" s="1071"/>
      <c r="HX123" s="1072"/>
      <c r="HY123" s="1068"/>
      <c r="HZ123" s="981"/>
      <c r="IA123" s="981"/>
      <c r="IB123" s="981"/>
      <c r="IC123" s="981"/>
      <c r="ID123" s="981"/>
      <c r="IE123" s="1069"/>
    </row>
    <row r="124" ht="24.0" customHeight="1" outlineLevel="1">
      <c r="A124" s="946"/>
      <c r="B124" s="947"/>
      <c r="C124" s="947"/>
      <c r="D124" s="947"/>
      <c r="E124" s="947"/>
      <c r="F124" s="947"/>
      <c r="G124" s="947"/>
      <c r="H124" s="947"/>
      <c r="I124" s="947"/>
      <c r="J124" s="947"/>
      <c r="K124" s="947"/>
      <c r="L124" s="947"/>
      <c r="M124" s="947"/>
      <c r="N124" s="947"/>
      <c r="O124" s="947"/>
      <c r="P124" s="947"/>
      <c r="Q124" s="947"/>
      <c r="R124" s="947"/>
      <c r="S124" s="947"/>
      <c r="T124" s="947"/>
      <c r="U124" s="948"/>
      <c r="V124" s="972"/>
      <c r="W124" s="955" t="s">
        <v>4168</v>
      </c>
      <c r="X124" s="956">
        <f>X123-AG120</f>
        <v>15000000</v>
      </c>
      <c r="Y124" s="950"/>
      <c r="Z124" s="950"/>
      <c r="AA124" s="951"/>
      <c r="AB124" s="952"/>
      <c r="AC124" s="952"/>
      <c r="AD124" s="953"/>
      <c r="AE124" s="1023"/>
      <c r="AF124" s="1024"/>
      <c r="AG124" s="950"/>
      <c r="AH124" s="950"/>
      <c r="AI124" s="957"/>
      <c r="AJ124" s="957"/>
      <c r="AK124" s="958"/>
      <c r="AL124" s="1133" t="s">
        <v>4169</v>
      </c>
      <c r="AM124" s="1133" t="s">
        <v>4170</v>
      </c>
      <c r="AN124" s="1110" t="s">
        <v>4171</v>
      </c>
      <c r="AO124" s="1110"/>
      <c r="AP124" s="937" t="s">
        <v>4172</v>
      </c>
      <c r="AQ124" s="985" t="s">
        <v>4164</v>
      </c>
      <c r="AR124" s="1111"/>
      <c r="AS124" s="1159"/>
      <c r="AT124" s="1270"/>
      <c r="AU124" s="1159"/>
      <c r="AV124" s="1159"/>
      <c r="AW124" s="1270"/>
      <c r="AX124" s="1270"/>
      <c r="AY124" s="1270"/>
      <c r="AZ124" s="1270"/>
      <c r="BA124" s="1114"/>
      <c r="BB124" s="1114"/>
      <c r="BC124" s="1114"/>
      <c r="BD124" s="1114"/>
      <c r="BE124" s="1114"/>
      <c r="BF124" s="1114"/>
      <c r="BG124" s="1114"/>
      <c r="BH124" s="1114"/>
      <c r="BI124" s="1159"/>
      <c r="BJ124" s="1159"/>
      <c r="BK124" s="1114"/>
      <c r="BL124" s="1114"/>
      <c r="BM124" s="1114"/>
      <c r="BN124" s="1114"/>
      <c r="BO124" s="1114"/>
      <c r="BP124" s="1159"/>
      <c r="BQ124" s="1159"/>
      <c r="BR124" s="1114"/>
      <c r="BS124" s="1114"/>
      <c r="BT124" s="1114"/>
      <c r="BU124" s="1114"/>
      <c r="BV124" s="1114"/>
      <c r="BW124" s="1159"/>
      <c r="BX124" s="528"/>
      <c r="BY124" s="528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8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8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8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1071"/>
      <c r="GU124" s="1071"/>
      <c r="GV124" s="1071"/>
      <c r="GW124" s="1071"/>
      <c r="GX124" s="1071"/>
      <c r="GY124" s="1071"/>
      <c r="GZ124" s="1071"/>
      <c r="HA124" s="1071"/>
      <c r="HB124" s="1071"/>
      <c r="HC124" s="1071"/>
      <c r="HD124" s="1071"/>
      <c r="HE124" s="1071"/>
      <c r="HF124" s="1071"/>
      <c r="HG124" s="1071"/>
      <c r="HH124" s="1071"/>
      <c r="HI124" s="1071"/>
      <c r="HJ124" s="1071"/>
      <c r="HK124" s="1071"/>
      <c r="HL124" s="1071"/>
      <c r="HM124" s="1071"/>
      <c r="HN124" s="1071"/>
      <c r="HO124" s="1071"/>
      <c r="HP124" s="1071"/>
      <c r="HQ124" s="1071"/>
      <c r="HR124" s="1071"/>
      <c r="HS124" s="1071"/>
      <c r="HT124" s="1071"/>
      <c r="HU124" s="1071"/>
      <c r="HV124" s="1071"/>
      <c r="HW124" s="1071"/>
      <c r="HX124" s="1072"/>
      <c r="HY124" s="1068"/>
      <c r="HZ124" s="981"/>
      <c r="IA124" s="981"/>
      <c r="IB124" s="981"/>
      <c r="IC124" s="981"/>
      <c r="ID124" s="981"/>
      <c r="IE124" s="1069"/>
    </row>
    <row r="125" ht="24.0" customHeight="1" outlineLevel="1">
      <c r="A125" s="946"/>
      <c r="B125" s="947"/>
      <c r="C125" s="947"/>
      <c r="D125" s="947"/>
      <c r="E125" s="947"/>
      <c r="F125" s="947"/>
      <c r="G125" s="947"/>
      <c r="H125" s="947"/>
      <c r="I125" s="947"/>
      <c r="J125" s="947"/>
      <c r="K125" s="947"/>
      <c r="L125" s="947"/>
      <c r="M125" s="947"/>
      <c r="N125" s="947"/>
      <c r="O125" s="947"/>
      <c r="P125" s="947"/>
      <c r="Q125" s="947"/>
      <c r="R125" s="947"/>
      <c r="S125" s="947"/>
      <c r="T125" s="947"/>
      <c r="U125" s="948"/>
      <c r="V125" s="980" t="s">
        <v>4173</v>
      </c>
      <c r="W125" s="949" t="s">
        <v>4174</v>
      </c>
      <c r="X125" s="956"/>
      <c r="Y125" s="950"/>
      <c r="Z125" s="950"/>
      <c r="AA125" s="951"/>
      <c r="AB125" s="952"/>
      <c r="AC125" s="952"/>
      <c r="AD125" s="953"/>
      <c r="AE125" s="1023"/>
      <c r="AF125" s="1024"/>
      <c r="AG125" s="950"/>
      <c r="AH125" s="950"/>
      <c r="AI125" s="957"/>
      <c r="AJ125" s="957"/>
      <c r="AK125" s="958"/>
      <c r="AL125" s="1134" t="s">
        <v>4175</v>
      </c>
      <c r="AM125" s="1134" t="s">
        <v>4176</v>
      </c>
      <c r="AN125" s="712"/>
      <c r="AO125" s="712"/>
      <c r="AP125" s="712"/>
      <c r="AQ125" s="712"/>
      <c r="AR125" s="1111"/>
      <c r="AS125" s="1159"/>
      <c r="AT125" s="1271"/>
      <c r="AU125" s="1159"/>
      <c r="AV125" s="1159"/>
      <c r="AW125" s="1271"/>
      <c r="AX125" s="1271"/>
      <c r="AY125" s="1271"/>
      <c r="AZ125" s="1271"/>
      <c r="BA125" s="1114"/>
      <c r="BB125" s="1114"/>
      <c r="BC125" s="1114"/>
      <c r="BD125" s="1114"/>
      <c r="BE125" s="1114"/>
      <c r="BF125" s="1114"/>
      <c r="BG125" s="1114"/>
      <c r="BH125" s="1114"/>
      <c r="BI125" s="1159"/>
      <c r="BJ125" s="1159"/>
      <c r="BK125" s="1114"/>
      <c r="BL125" s="1114"/>
      <c r="BM125" s="1114"/>
      <c r="BN125" s="1114"/>
      <c r="BO125" s="1114"/>
      <c r="BP125" s="1159"/>
      <c r="BQ125" s="1159"/>
      <c r="BR125" s="1114"/>
      <c r="BS125" s="1114"/>
      <c r="BT125" s="1114"/>
      <c r="BU125" s="1114"/>
      <c r="BV125" s="1114"/>
      <c r="BW125" s="1159"/>
      <c r="BX125" s="528"/>
      <c r="BY125" s="528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8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8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8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1071"/>
      <c r="GU125" s="1071"/>
      <c r="GV125" s="1071"/>
      <c r="GW125" s="1071"/>
      <c r="GX125" s="1071"/>
      <c r="GY125" s="1071"/>
      <c r="GZ125" s="1071"/>
      <c r="HA125" s="1071"/>
      <c r="HB125" s="1071"/>
      <c r="HC125" s="1071"/>
      <c r="HD125" s="1071"/>
      <c r="HE125" s="1071"/>
      <c r="HF125" s="1071"/>
      <c r="HG125" s="1071"/>
      <c r="HH125" s="1071"/>
      <c r="HI125" s="1071"/>
      <c r="HJ125" s="1071"/>
      <c r="HK125" s="1071"/>
      <c r="HL125" s="1071"/>
      <c r="HM125" s="1071"/>
      <c r="HN125" s="1071"/>
      <c r="HO125" s="1071"/>
      <c r="HP125" s="1071"/>
      <c r="HQ125" s="1071"/>
      <c r="HR125" s="1071"/>
      <c r="HS125" s="1071"/>
      <c r="HT125" s="1071"/>
      <c r="HU125" s="1071"/>
      <c r="HV125" s="1071"/>
      <c r="HW125" s="1071"/>
      <c r="HX125" s="1072"/>
      <c r="HY125" s="1068"/>
      <c r="HZ125" s="981"/>
      <c r="IA125" s="981"/>
      <c r="IB125" s="981"/>
      <c r="IC125" s="981"/>
      <c r="ID125" s="981"/>
      <c r="IE125" s="1069"/>
    </row>
    <row r="126" ht="24.0" customHeight="1" outlineLevel="1">
      <c r="A126" s="946"/>
      <c r="B126" s="947"/>
      <c r="C126" s="947"/>
      <c r="D126" s="947"/>
      <c r="E126" s="947"/>
      <c r="F126" s="947"/>
      <c r="G126" s="947"/>
      <c r="H126" s="947"/>
      <c r="I126" s="947"/>
      <c r="J126" s="947"/>
      <c r="K126" s="947"/>
      <c r="L126" s="947"/>
      <c r="M126" s="947"/>
      <c r="N126" s="947"/>
      <c r="O126" s="947"/>
      <c r="P126" s="947"/>
      <c r="Q126" s="947"/>
      <c r="R126" s="947"/>
      <c r="S126" s="947"/>
      <c r="T126" s="947"/>
      <c r="U126" s="948"/>
      <c r="V126" s="972"/>
      <c r="W126" s="949" t="s">
        <v>4177</v>
      </c>
      <c r="X126" s="956">
        <f>X123-X125</f>
        <v>15000000</v>
      </c>
      <c r="Y126" s="956"/>
      <c r="Z126" s="956"/>
      <c r="AA126" s="951"/>
      <c r="AB126" s="952"/>
      <c r="AC126" s="952"/>
      <c r="AD126" s="953"/>
      <c r="AE126" s="1023"/>
      <c r="AF126" s="1029"/>
      <c r="AG126" s="976"/>
      <c r="AH126" s="976"/>
      <c r="AI126" s="957"/>
      <c r="AJ126" s="957"/>
      <c r="AK126" s="958"/>
      <c r="AL126" s="1256"/>
      <c r="AM126" s="1256"/>
      <c r="AN126" s="1136"/>
      <c r="AO126" s="1136"/>
      <c r="AP126" s="1031"/>
      <c r="AQ126" s="985"/>
      <c r="AR126" s="1111"/>
      <c r="AS126" s="1159"/>
      <c r="AT126" s="1159"/>
      <c r="AU126" s="1159"/>
      <c r="AV126" s="1159"/>
      <c r="AW126" s="1159"/>
      <c r="AX126" s="1159"/>
      <c r="AY126" s="1159"/>
      <c r="AZ126" s="1159"/>
      <c r="BA126" s="1114"/>
      <c r="BB126" s="1114"/>
      <c r="BC126" s="1114"/>
      <c r="BD126" s="1114"/>
      <c r="BE126" s="1114"/>
      <c r="BF126" s="1114"/>
      <c r="BG126" s="1114"/>
      <c r="BH126" s="1114"/>
      <c r="BI126" s="1159"/>
      <c r="BJ126" s="1159"/>
      <c r="BK126" s="1114"/>
      <c r="BL126" s="1114"/>
      <c r="BM126" s="1114"/>
      <c r="BN126" s="1114"/>
      <c r="BO126" s="1114"/>
      <c r="BP126" s="1159"/>
      <c r="BQ126" s="1159"/>
      <c r="BR126" s="1114"/>
      <c r="BS126" s="1114"/>
      <c r="BT126" s="1114"/>
      <c r="BU126" s="1114"/>
      <c r="BV126" s="1114"/>
      <c r="BW126" s="1159"/>
      <c r="BX126" s="528"/>
      <c r="BY126" s="528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8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8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8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1071"/>
      <c r="GU126" s="1071"/>
      <c r="GV126" s="1071"/>
      <c r="GW126" s="1071"/>
      <c r="GX126" s="1071"/>
      <c r="GY126" s="1071"/>
      <c r="GZ126" s="1071"/>
      <c r="HA126" s="1071"/>
      <c r="HB126" s="1071"/>
      <c r="HC126" s="1071"/>
      <c r="HD126" s="1071"/>
      <c r="HE126" s="1071"/>
      <c r="HF126" s="1071"/>
      <c r="HG126" s="1071"/>
      <c r="HH126" s="1071"/>
      <c r="HI126" s="1071"/>
      <c r="HJ126" s="1071"/>
      <c r="HK126" s="1071"/>
      <c r="HL126" s="1071"/>
      <c r="HM126" s="1071"/>
      <c r="HN126" s="1071"/>
      <c r="HO126" s="1071"/>
      <c r="HP126" s="1071"/>
      <c r="HQ126" s="1071"/>
      <c r="HR126" s="1071"/>
      <c r="HS126" s="1071"/>
      <c r="HT126" s="1071"/>
      <c r="HU126" s="1071"/>
      <c r="HV126" s="1071"/>
      <c r="HW126" s="1071"/>
      <c r="HX126" s="1072"/>
      <c r="HY126" s="1068"/>
      <c r="HZ126" s="981"/>
      <c r="IA126" s="981"/>
      <c r="IB126" s="981"/>
      <c r="IC126" s="981"/>
      <c r="ID126" s="981"/>
      <c r="IE126" s="1069"/>
    </row>
    <row r="127" ht="24.0" customHeight="1" outlineLevel="1">
      <c r="A127" s="946"/>
      <c r="B127" s="947"/>
      <c r="C127" s="947"/>
      <c r="D127" s="947"/>
      <c r="E127" s="947"/>
      <c r="F127" s="947"/>
      <c r="G127" s="947"/>
      <c r="H127" s="947"/>
      <c r="I127" s="947"/>
      <c r="J127" s="947"/>
      <c r="K127" s="947"/>
      <c r="L127" s="947"/>
      <c r="M127" s="947"/>
      <c r="N127" s="947"/>
      <c r="O127" s="947"/>
      <c r="P127" s="947"/>
      <c r="Q127" s="947"/>
      <c r="R127" s="947"/>
      <c r="S127" s="947"/>
      <c r="T127" s="947"/>
      <c r="U127" s="948"/>
      <c r="V127" s="989"/>
      <c r="W127" s="981"/>
      <c r="X127" s="981"/>
      <c r="Y127" s="956"/>
      <c r="Z127" s="956"/>
      <c r="AA127" s="951"/>
      <c r="AB127" s="952"/>
      <c r="AC127" s="952"/>
      <c r="AD127" s="953"/>
      <c r="AE127" s="1023"/>
      <c r="AF127" s="1029"/>
      <c r="AG127" s="976"/>
      <c r="AH127" s="976"/>
      <c r="AI127" s="957"/>
      <c r="AJ127" s="957"/>
      <c r="AK127" s="958"/>
      <c r="AL127" s="1256"/>
      <c r="AM127" s="1212"/>
      <c r="AN127" s="712"/>
      <c r="AO127" s="712"/>
      <c r="AP127" s="712"/>
      <c r="AQ127" s="712"/>
      <c r="AR127" s="1111"/>
      <c r="AS127" s="1159"/>
      <c r="AT127" s="1114"/>
      <c r="AU127" s="1159"/>
      <c r="AV127" s="1159"/>
      <c r="AW127" s="1114"/>
      <c r="AX127" s="1114"/>
      <c r="AY127" s="1114"/>
      <c r="AZ127" s="1114"/>
      <c r="BA127" s="1114"/>
      <c r="BB127" s="1114"/>
      <c r="BC127" s="1114"/>
      <c r="BD127" s="1114"/>
      <c r="BE127" s="1114"/>
      <c r="BF127" s="1114"/>
      <c r="BG127" s="1114"/>
      <c r="BH127" s="1114"/>
      <c r="BI127" s="1159"/>
      <c r="BJ127" s="1159"/>
      <c r="BK127" s="1114"/>
      <c r="BL127" s="1114"/>
      <c r="BM127" s="1114"/>
      <c r="BN127" s="1114"/>
      <c r="BO127" s="1114"/>
      <c r="BP127" s="1159"/>
      <c r="BQ127" s="1159"/>
      <c r="BR127" s="1114"/>
      <c r="BS127" s="1114"/>
      <c r="BT127" s="1114"/>
      <c r="BU127" s="1114"/>
      <c r="BV127" s="1114"/>
      <c r="BW127" s="1159"/>
      <c r="BX127" s="528"/>
      <c r="BY127" s="528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8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8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8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1071"/>
      <c r="GU127" s="1071"/>
      <c r="GV127" s="1071"/>
      <c r="GW127" s="1071"/>
      <c r="GX127" s="1071"/>
      <c r="GY127" s="1071"/>
      <c r="GZ127" s="1071"/>
      <c r="HA127" s="1071"/>
      <c r="HB127" s="1071"/>
      <c r="HC127" s="1071"/>
      <c r="HD127" s="1071"/>
      <c r="HE127" s="1071"/>
      <c r="HF127" s="1071"/>
      <c r="HG127" s="1071"/>
      <c r="HH127" s="1071"/>
      <c r="HI127" s="1071"/>
      <c r="HJ127" s="1071"/>
      <c r="HK127" s="1071"/>
      <c r="HL127" s="1071"/>
      <c r="HM127" s="1071"/>
      <c r="HN127" s="1071"/>
      <c r="HO127" s="1071"/>
      <c r="HP127" s="1071"/>
      <c r="HQ127" s="1071"/>
      <c r="HR127" s="1071"/>
      <c r="HS127" s="1071"/>
      <c r="HT127" s="1071"/>
      <c r="HU127" s="1071"/>
      <c r="HV127" s="1071"/>
      <c r="HW127" s="1071"/>
      <c r="HX127" s="1072"/>
      <c r="HY127" s="1068"/>
      <c r="HZ127" s="981"/>
      <c r="IA127" s="981"/>
      <c r="IB127" s="981"/>
      <c r="IC127" s="981"/>
      <c r="ID127" s="981"/>
      <c r="IE127" s="1069"/>
    </row>
    <row r="128" ht="24.0" customHeight="1" outlineLevel="1">
      <c r="A128" s="946"/>
      <c r="B128" s="947"/>
      <c r="C128" s="947"/>
      <c r="D128" s="947"/>
      <c r="E128" s="947"/>
      <c r="F128" s="947"/>
      <c r="G128" s="947"/>
      <c r="H128" s="947"/>
      <c r="I128" s="947"/>
      <c r="J128" s="947"/>
      <c r="K128" s="947"/>
      <c r="L128" s="947"/>
      <c r="M128" s="947"/>
      <c r="N128" s="947"/>
      <c r="O128" s="947"/>
      <c r="P128" s="947"/>
      <c r="Q128" s="947"/>
      <c r="R128" s="947"/>
      <c r="S128" s="947"/>
      <c r="T128" s="947"/>
      <c r="U128" s="948"/>
      <c r="V128" s="981"/>
      <c r="W128" s="981"/>
      <c r="X128" s="981"/>
      <c r="Y128" s="956"/>
      <c r="Z128" s="956"/>
      <c r="AA128" s="951"/>
      <c r="AB128" s="952"/>
      <c r="AC128" s="952"/>
      <c r="AD128" s="953"/>
      <c r="AE128" s="1023"/>
      <c r="AF128" s="1029"/>
      <c r="AG128" s="976"/>
      <c r="AH128" s="976"/>
      <c r="AI128" s="957"/>
      <c r="AJ128" s="957"/>
      <c r="AK128" s="958"/>
      <c r="AL128" s="1256"/>
      <c r="AM128" s="1212"/>
      <c r="AN128" s="936"/>
      <c r="AO128" s="936"/>
      <c r="AP128" s="1031"/>
      <c r="AQ128" s="985"/>
      <c r="AR128" s="1111"/>
      <c r="AS128" s="1159"/>
      <c r="AT128" s="1114"/>
      <c r="AU128" s="1159"/>
      <c r="AV128" s="1159"/>
      <c r="AW128" s="1114"/>
      <c r="AX128" s="1114"/>
      <c r="AY128" s="1114"/>
      <c r="AZ128" s="1114"/>
      <c r="BA128" s="1114"/>
      <c r="BB128" s="1114"/>
      <c r="BC128" s="1114"/>
      <c r="BD128" s="1114"/>
      <c r="BE128" s="1114"/>
      <c r="BF128" s="1114"/>
      <c r="BG128" s="1114"/>
      <c r="BH128" s="1114"/>
      <c r="BI128" s="1159"/>
      <c r="BJ128" s="1159"/>
      <c r="BK128" s="1114"/>
      <c r="BL128" s="1114"/>
      <c r="BM128" s="1114"/>
      <c r="BN128" s="1114"/>
      <c r="BO128" s="1114"/>
      <c r="BP128" s="1159"/>
      <c r="BQ128" s="1159"/>
      <c r="BR128" s="1114"/>
      <c r="BS128" s="1114"/>
      <c r="BT128" s="1114"/>
      <c r="BU128" s="1114"/>
      <c r="BV128" s="1114"/>
      <c r="BW128" s="1159"/>
      <c r="BX128" s="528"/>
      <c r="BY128" s="528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8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8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8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1071"/>
      <c r="GU128" s="1071"/>
      <c r="GV128" s="1071"/>
      <c r="GW128" s="1071"/>
      <c r="GX128" s="1071"/>
      <c r="GY128" s="1071"/>
      <c r="GZ128" s="1071"/>
      <c r="HA128" s="1071"/>
      <c r="HB128" s="1071"/>
      <c r="HC128" s="1071"/>
      <c r="HD128" s="1071"/>
      <c r="HE128" s="1071"/>
      <c r="HF128" s="1071"/>
      <c r="HG128" s="1071"/>
      <c r="HH128" s="1071"/>
      <c r="HI128" s="1071"/>
      <c r="HJ128" s="1071"/>
      <c r="HK128" s="1071"/>
      <c r="HL128" s="1071"/>
      <c r="HM128" s="1071"/>
      <c r="HN128" s="1071"/>
      <c r="HO128" s="1071"/>
      <c r="HP128" s="1071"/>
      <c r="HQ128" s="1071"/>
      <c r="HR128" s="1071"/>
      <c r="HS128" s="1071"/>
      <c r="HT128" s="1071"/>
      <c r="HU128" s="1071"/>
      <c r="HV128" s="1071"/>
      <c r="HW128" s="1071"/>
      <c r="HX128" s="1072"/>
      <c r="HY128" s="1068"/>
      <c r="HZ128" s="981"/>
      <c r="IA128" s="981"/>
      <c r="IB128" s="981"/>
      <c r="IC128" s="981"/>
      <c r="ID128" s="981"/>
      <c r="IE128" s="1069"/>
    </row>
    <row r="129" ht="24.0" customHeight="1" outlineLevel="1">
      <c r="A129" s="946"/>
      <c r="B129" s="947"/>
      <c r="C129" s="947"/>
      <c r="D129" s="947"/>
      <c r="E129" s="947"/>
      <c r="F129" s="947"/>
      <c r="G129" s="947"/>
      <c r="H129" s="947"/>
      <c r="I129" s="947"/>
      <c r="J129" s="947"/>
      <c r="K129" s="947"/>
      <c r="L129" s="947"/>
      <c r="M129" s="947"/>
      <c r="N129" s="947"/>
      <c r="O129" s="947"/>
      <c r="P129" s="947"/>
      <c r="Q129" s="947"/>
      <c r="R129" s="947"/>
      <c r="S129" s="947"/>
      <c r="T129" s="947"/>
      <c r="U129" s="948"/>
      <c r="V129" s="981"/>
      <c r="W129" s="981"/>
      <c r="X129" s="981"/>
      <c r="Y129" s="956"/>
      <c r="Z129" s="956"/>
      <c r="AA129" s="951"/>
      <c r="AB129" s="952"/>
      <c r="AC129" s="952"/>
      <c r="AD129" s="953"/>
      <c r="AE129" s="1023"/>
      <c r="AF129" s="1029"/>
      <c r="AG129" s="976"/>
      <c r="AH129" s="976"/>
      <c r="AI129" s="957"/>
      <c r="AJ129" s="957"/>
      <c r="AK129" s="958"/>
      <c r="AL129" s="1256"/>
      <c r="AM129" s="1212"/>
      <c r="AN129" s="712"/>
      <c r="AO129" s="712"/>
      <c r="AP129" s="712"/>
      <c r="AQ129" s="712"/>
      <c r="AR129" s="1111"/>
      <c r="AS129" s="1159"/>
      <c r="AT129" s="1114"/>
      <c r="AU129" s="1159"/>
      <c r="AV129" s="1159"/>
      <c r="AW129" s="1114"/>
      <c r="AX129" s="1114"/>
      <c r="AY129" s="1114"/>
      <c r="AZ129" s="1114"/>
      <c r="BA129" s="1114"/>
      <c r="BB129" s="1114"/>
      <c r="BC129" s="1114"/>
      <c r="BD129" s="1114"/>
      <c r="BE129" s="1114"/>
      <c r="BF129" s="1114"/>
      <c r="BG129" s="1114"/>
      <c r="BH129" s="1114"/>
      <c r="BI129" s="1159"/>
      <c r="BJ129" s="1159"/>
      <c r="BK129" s="1114"/>
      <c r="BL129" s="1114"/>
      <c r="BM129" s="1114"/>
      <c r="BN129" s="1114"/>
      <c r="BO129" s="1114"/>
      <c r="BP129" s="1159"/>
      <c r="BQ129" s="1159"/>
      <c r="BR129" s="1114"/>
      <c r="BS129" s="1114"/>
      <c r="BT129" s="1114"/>
      <c r="BU129" s="1114"/>
      <c r="BV129" s="1114"/>
      <c r="BW129" s="1159"/>
      <c r="BX129" s="528"/>
      <c r="BY129" s="528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8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8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8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1071"/>
      <c r="GU129" s="1071"/>
      <c r="GV129" s="1071"/>
      <c r="GW129" s="1071"/>
      <c r="GX129" s="1071"/>
      <c r="GY129" s="1071"/>
      <c r="GZ129" s="1071"/>
      <c r="HA129" s="1071"/>
      <c r="HB129" s="1071"/>
      <c r="HC129" s="1071"/>
      <c r="HD129" s="1071"/>
      <c r="HE129" s="1071"/>
      <c r="HF129" s="1071"/>
      <c r="HG129" s="1071"/>
      <c r="HH129" s="1071"/>
      <c r="HI129" s="1071"/>
      <c r="HJ129" s="1071"/>
      <c r="HK129" s="1071"/>
      <c r="HL129" s="1071"/>
      <c r="HM129" s="1071"/>
      <c r="HN129" s="1071"/>
      <c r="HO129" s="1071"/>
      <c r="HP129" s="1071"/>
      <c r="HQ129" s="1071"/>
      <c r="HR129" s="1071"/>
      <c r="HS129" s="1071"/>
      <c r="HT129" s="1071"/>
      <c r="HU129" s="1071"/>
      <c r="HV129" s="1071"/>
      <c r="HW129" s="1071"/>
      <c r="HX129" s="1072"/>
      <c r="HY129" s="1068"/>
      <c r="HZ129" s="981"/>
      <c r="IA129" s="981"/>
      <c r="IB129" s="981"/>
      <c r="IC129" s="981"/>
      <c r="ID129" s="981"/>
      <c r="IE129" s="1069"/>
    </row>
    <row r="130" ht="24.0" customHeight="1" outlineLevel="1">
      <c r="A130" s="946"/>
      <c r="B130" s="947"/>
      <c r="C130" s="947"/>
      <c r="D130" s="947"/>
      <c r="E130" s="947"/>
      <c r="F130" s="947"/>
      <c r="G130" s="947"/>
      <c r="H130" s="947"/>
      <c r="I130" s="947"/>
      <c r="J130" s="947"/>
      <c r="K130" s="947"/>
      <c r="L130" s="947"/>
      <c r="M130" s="947"/>
      <c r="N130" s="947"/>
      <c r="O130" s="947"/>
      <c r="P130" s="947"/>
      <c r="Q130" s="947"/>
      <c r="R130" s="947"/>
      <c r="S130" s="947"/>
      <c r="T130" s="947"/>
      <c r="U130" s="948"/>
      <c r="V130" s="948"/>
      <c r="W130" s="949"/>
      <c r="X130" s="956"/>
      <c r="Y130" s="956"/>
      <c r="Z130" s="956"/>
      <c r="AA130" s="951"/>
      <c r="AB130" s="952"/>
      <c r="AC130" s="952"/>
      <c r="AD130" s="953"/>
      <c r="AE130" s="1023"/>
      <c r="AF130" s="1029"/>
      <c r="AG130" s="950"/>
      <c r="AH130" s="950"/>
      <c r="AI130" s="957"/>
      <c r="AJ130" s="957"/>
      <c r="AK130" s="958"/>
      <c r="AL130" s="1256"/>
      <c r="AM130" s="1212"/>
      <c r="AN130" s="936"/>
      <c r="AO130" s="936"/>
      <c r="AP130" s="1031"/>
      <c r="AQ130" s="985"/>
      <c r="AR130" s="1111"/>
      <c r="AS130" s="1159"/>
      <c r="AT130" s="1114"/>
      <c r="AU130" s="1159"/>
      <c r="AV130" s="1159"/>
      <c r="AW130" s="1114"/>
      <c r="AX130" s="1114"/>
      <c r="AY130" s="1114"/>
      <c r="AZ130" s="1114"/>
      <c r="BA130" s="1114"/>
      <c r="BB130" s="1114"/>
      <c r="BC130" s="1114"/>
      <c r="BD130" s="1114"/>
      <c r="BE130" s="1114"/>
      <c r="BF130" s="1114"/>
      <c r="BG130" s="1114"/>
      <c r="BH130" s="1114"/>
      <c r="BI130" s="1159"/>
      <c r="BJ130" s="1159"/>
      <c r="BK130" s="1114"/>
      <c r="BL130" s="1114"/>
      <c r="BM130" s="1114"/>
      <c r="BN130" s="1114"/>
      <c r="BO130" s="1114"/>
      <c r="BP130" s="1159"/>
      <c r="BQ130" s="1159"/>
      <c r="BR130" s="1114"/>
      <c r="BS130" s="1114"/>
      <c r="BT130" s="1114"/>
      <c r="BU130" s="1114"/>
      <c r="BV130" s="1114"/>
      <c r="BW130" s="1159"/>
      <c r="BX130" s="528"/>
      <c r="BY130" s="528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8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8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8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1071"/>
      <c r="GU130" s="1071"/>
      <c r="GV130" s="1071"/>
      <c r="GW130" s="1071"/>
      <c r="GX130" s="1071"/>
      <c r="GY130" s="1071"/>
      <c r="GZ130" s="1071"/>
      <c r="HA130" s="1071"/>
      <c r="HB130" s="1071"/>
      <c r="HC130" s="1071"/>
      <c r="HD130" s="1071"/>
      <c r="HE130" s="1071"/>
      <c r="HF130" s="1071"/>
      <c r="HG130" s="1071"/>
      <c r="HH130" s="1071"/>
      <c r="HI130" s="1071"/>
      <c r="HJ130" s="1071"/>
      <c r="HK130" s="1071"/>
      <c r="HL130" s="1071"/>
      <c r="HM130" s="1071"/>
      <c r="HN130" s="1071"/>
      <c r="HO130" s="1071"/>
      <c r="HP130" s="1071"/>
      <c r="HQ130" s="1071"/>
      <c r="HR130" s="1071"/>
      <c r="HS130" s="1071"/>
      <c r="HT130" s="1071"/>
      <c r="HU130" s="1071"/>
      <c r="HV130" s="1071"/>
      <c r="HW130" s="1071"/>
      <c r="HX130" s="1072"/>
      <c r="HY130" s="1068"/>
      <c r="HZ130" s="981"/>
      <c r="IA130" s="981"/>
      <c r="IB130" s="981"/>
      <c r="IC130" s="981"/>
      <c r="ID130" s="981"/>
      <c r="IE130" s="1069"/>
    </row>
    <row r="131" ht="24.0" customHeight="1" outlineLevel="1">
      <c r="A131" s="946"/>
      <c r="B131" s="947"/>
      <c r="C131" s="947"/>
      <c r="D131" s="947"/>
      <c r="E131" s="947"/>
      <c r="F131" s="947"/>
      <c r="G131" s="947"/>
      <c r="H131" s="947"/>
      <c r="I131" s="947"/>
      <c r="J131" s="947"/>
      <c r="K131" s="947"/>
      <c r="L131" s="947"/>
      <c r="M131" s="947"/>
      <c r="N131" s="947"/>
      <c r="O131" s="947"/>
      <c r="P131" s="947"/>
      <c r="Q131" s="947"/>
      <c r="R131" s="947"/>
      <c r="S131" s="947"/>
      <c r="T131" s="947"/>
      <c r="U131" s="948"/>
      <c r="V131" s="981"/>
      <c r="W131" s="981"/>
      <c r="X131" s="956"/>
      <c r="Y131" s="956"/>
      <c r="Z131" s="956"/>
      <c r="AA131" s="951"/>
      <c r="AB131" s="952"/>
      <c r="AC131" s="952"/>
      <c r="AD131" s="953"/>
      <c r="AE131" s="1023"/>
      <c r="AF131" s="1029"/>
      <c r="AG131" s="950"/>
      <c r="AH131" s="950"/>
      <c r="AI131" s="957"/>
      <c r="AJ131" s="957"/>
      <c r="AK131" s="958"/>
      <c r="AL131" s="1256"/>
      <c r="AM131" s="1212"/>
      <c r="AN131" s="712"/>
      <c r="AO131" s="712"/>
      <c r="AP131" s="712"/>
      <c r="AQ131" s="712"/>
      <c r="AR131" s="1111"/>
      <c r="AS131" s="1159"/>
      <c r="AT131" s="1114"/>
      <c r="AU131" s="1159"/>
      <c r="AV131" s="1159"/>
      <c r="AW131" s="1114"/>
      <c r="AX131" s="1114"/>
      <c r="AY131" s="1114"/>
      <c r="AZ131" s="1114"/>
      <c r="BA131" s="1114"/>
      <c r="BB131" s="1114"/>
      <c r="BC131" s="1114"/>
      <c r="BD131" s="1114"/>
      <c r="BE131" s="1114"/>
      <c r="BF131" s="1114"/>
      <c r="BG131" s="1114"/>
      <c r="BH131" s="1114"/>
      <c r="BI131" s="1159"/>
      <c r="BJ131" s="1159"/>
      <c r="BK131" s="1114"/>
      <c r="BL131" s="1114"/>
      <c r="BM131" s="1114"/>
      <c r="BN131" s="1114"/>
      <c r="BO131" s="1114"/>
      <c r="BP131" s="1159"/>
      <c r="BQ131" s="1159"/>
      <c r="BR131" s="1114"/>
      <c r="BS131" s="1114"/>
      <c r="BT131" s="1114"/>
      <c r="BU131" s="1114"/>
      <c r="BV131" s="1114"/>
      <c r="BW131" s="1159"/>
      <c r="BX131" s="528"/>
      <c r="BY131" s="528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8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8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8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1071"/>
      <c r="GU131" s="1071"/>
      <c r="GV131" s="1071"/>
      <c r="GW131" s="1071"/>
      <c r="GX131" s="1071"/>
      <c r="GY131" s="1071"/>
      <c r="GZ131" s="1071"/>
      <c r="HA131" s="1071"/>
      <c r="HB131" s="1071"/>
      <c r="HC131" s="1071"/>
      <c r="HD131" s="1071"/>
      <c r="HE131" s="1071"/>
      <c r="HF131" s="1071"/>
      <c r="HG131" s="1071"/>
      <c r="HH131" s="1071"/>
      <c r="HI131" s="1071"/>
      <c r="HJ131" s="1071"/>
      <c r="HK131" s="1071"/>
      <c r="HL131" s="1071"/>
      <c r="HM131" s="1071"/>
      <c r="HN131" s="1071"/>
      <c r="HO131" s="1071"/>
      <c r="HP131" s="1071"/>
      <c r="HQ131" s="1071"/>
      <c r="HR131" s="1071"/>
      <c r="HS131" s="1071"/>
      <c r="HT131" s="1071"/>
      <c r="HU131" s="1071"/>
      <c r="HV131" s="1071"/>
      <c r="HW131" s="1071"/>
      <c r="HX131" s="1072"/>
      <c r="HY131" s="1068"/>
      <c r="HZ131" s="981"/>
      <c r="IA131" s="981"/>
      <c r="IB131" s="981"/>
      <c r="IC131" s="981"/>
      <c r="ID131" s="981"/>
      <c r="IE131" s="1069"/>
    </row>
    <row r="132" ht="24.0" customHeight="1" outlineLevel="1">
      <c r="A132" s="946"/>
      <c r="B132" s="947"/>
      <c r="C132" s="947"/>
      <c r="D132" s="947"/>
      <c r="E132" s="947"/>
      <c r="F132" s="947"/>
      <c r="G132" s="947"/>
      <c r="H132" s="947"/>
      <c r="I132" s="947"/>
      <c r="J132" s="947"/>
      <c r="K132" s="947"/>
      <c r="L132" s="947"/>
      <c r="M132" s="947"/>
      <c r="N132" s="947"/>
      <c r="O132" s="947"/>
      <c r="P132" s="947"/>
      <c r="Q132" s="947"/>
      <c r="R132" s="947"/>
      <c r="S132" s="947"/>
      <c r="T132" s="947"/>
      <c r="U132" s="948"/>
      <c r="V132" s="948"/>
      <c r="W132" s="949"/>
      <c r="X132" s="956"/>
      <c r="Y132" s="956"/>
      <c r="Z132" s="956"/>
      <c r="AA132" s="951"/>
      <c r="AB132" s="952"/>
      <c r="AC132" s="952"/>
      <c r="AD132" s="953"/>
      <c r="AE132" s="1023"/>
      <c r="AF132" s="1029"/>
      <c r="AG132" s="976"/>
      <c r="AH132" s="976"/>
      <c r="AI132" s="957"/>
      <c r="AJ132" s="957"/>
      <c r="AK132" s="958"/>
      <c r="AL132" s="1256"/>
      <c r="AM132" s="1212"/>
      <c r="AN132" s="936"/>
      <c r="AO132" s="936"/>
      <c r="AP132" s="1031"/>
      <c r="AQ132" s="985"/>
      <c r="AR132" s="1111"/>
      <c r="AS132" s="1159"/>
      <c r="AT132" s="1114"/>
      <c r="AU132" s="1159"/>
      <c r="AV132" s="1159"/>
      <c r="AW132" s="1114"/>
      <c r="AX132" s="1114"/>
      <c r="AY132" s="1114"/>
      <c r="AZ132" s="1114"/>
      <c r="BA132" s="1114"/>
      <c r="BB132" s="1114"/>
      <c r="BC132" s="1114"/>
      <c r="BD132" s="1114"/>
      <c r="BE132" s="1114"/>
      <c r="BF132" s="1114"/>
      <c r="BG132" s="1114"/>
      <c r="BH132" s="1114"/>
      <c r="BI132" s="1159"/>
      <c r="BJ132" s="1159"/>
      <c r="BK132" s="1114"/>
      <c r="BL132" s="1114"/>
      <c r="BM132" s="1114"/>
      <c r="BN132" s="1114"/>
      <c r="BO132" s="1114"/>
      <c r="BP132" s="1159"/>
      <c r="BQ132" s="1159"/>
      <c r="BR132" s="1114"/>
      <c r="BS132" s="1114"/>
      <c r="BT132" s="1114"/>
      <c r="BU132" s="1114"/>
      <c r="BV132" s="1114"/>
      <c r="BW132" s="1159"/>
      <c r="BX132" s="528"/>
      <c r="BY132" s="528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8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8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8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  <c r="GB132" s="520"/>
      <c r="GC132" s="520"/>
      <c r="GD132" s="520"/>
      <c r="GE132" s="520"/>
      <c r="GF132" s="520"/>
      <c r="GG132" s="520"/>
      <c r="GH132" s="520"/>
      <c r="GI132" s="520"/>
      <c r="GJ132" s="520"/>
      <c r="GK132" s="520"/>
      <c r="GL132" s="520"/>
      <c r="GM132" s="520"/>
      <c r="GN132" s="520"/>
      <c r="GO132" s="520"/>
      <c r="GP132" s="520"/>
      <c r="GQ132" s="520"/>
      <c r="GR132" s="520"/>
      <c r="GS132" s="520"/>
      <c r="GT132" s="1071"/>
      <c r="GU132" s="1071"/>
      <c r="GV132" s="1071"/>
      <c r="GW132" s="1071"/>
      <c r="GX132" s="1071"/>
      <c r="GY132" s="1071"/>
      <c r="GZ132" s="1071"/>
      <c r="HA132" s="1071"/>
      <c r="HB132" s="1071"/>
      <c r="HC132" s="1071"/>
      <c r="HD132" s="1071"/>
      <c r="HE132" s="1071"/>
      <c r="HF132" s="1071"/>
      <c r="HG132" s="1071"/>
      <c r="HH132" s="1071"/>
      <c r="HI132" s="1071"/>
      <c r="HJ132" s="1071"/>
      <c r="HK132" s="1071"/>
      <c r="HL132" s="1071"/>
      <c r="HM132" s="1071"/>
      <c r="HN132" s="1071"/>
      <c r="HO132" s="1071"/>
      <c r="HP132" s="1071"/>
      <c r="HQ132" s="1071"/>
      <c r="HR132" s="1071"/>
      <c r="HS132" s="1071"/>
      <c r="HT132" s="1071"/>
      <c r="HU132" s="1071"/>
      <c r="HV132" s="1071"/>
      <c r="HW132" s="1071"/>
      <c r="HX132" s="1072"/>
      <c r="HY132" s="1068"/>
      <c r="HZ132" s="981"/>
      <c r="IA132" s="981"/>
      <c r="IB132" s="981"/>
      <c r="IC132" s="981"/>
      <c r="ID132" s="981"/>
      <c r="IE132" s="1069"/>
    </row>
    <row r="133" ht="24.0" customHeight="1" outlineLevel="1">
      <c r="A133" s="1003"/>
      <c r="B133" s="1004"/>
      <c r="C133" s="1004"/>
      <c r="D133" s="1004"/>
      <c r="E133" s="1004"/>
      <c r="F133" s="1004"/>
      <c r="G133" s="1004"/>
      <c r="H133" s="1004"/>
      <c r="I133" s="1004"/>
      <c r="J133" s="1004"/>
      <c r="K133" s="1004"/>
      <c r="L133" s="1004"/>
      <c r="M133" s="1004"/>
      <c r="N133" s="1004"/>
      <c r="O133" s="1004"/>
      <c r="P133" s="1004"/>
      <c r="Q133" s="1004"/>
      <c r="R133" s="1004"/>
      <c r="S133" s="1004"/>
      <c r="T133" s="1004"/>
      <c r="U133" s="1005"/>
      <c r="V133" s="1096"/>
      <c r="W133" s="1096"/>
      <c r="X133" s="1007"/>
      <c r="Y133" s="1007"/>
      <c r="Z133" s="1007"/>
      <c r="AA133" s="1008"/>
      <c r="AB133" s="1207"/>
      <c r="AC133" s="1207"/>
      <c r="AD133" s="1208"/>
      <c r="AE133" s="1209"/>
      <c r="AF133" s="1093"/>
      <c r="AG133" s="1012"/>
      <c r="AH133" s="1012"/>
      <c r="AI133" s="1013"/>
      <c r="AJ133" s="1013"/>
      <c r="AK133" s="1014"/>
      <c r="AL133" s="1272"/>
      <c r="AM133" s="1212"/>
      <c r="AN133" s="712"/>
      <c r="AO133" s="712"/>
      <c r="AP133" s="712"/>
      <c r="AQ133" s="712"/>
      <c r="AR133" s="1111"/>
      <c r="AS133" s="1159"/>
      <c r="AT133" s="1114"/>
      <c r="AU133" s="1159"/>
      <c r="AV133" s="1159"/>
      <c r="AW133" s="1114"/>
      <c r="AX133" s="1114"/>
      <c r="AY133" s="1114"/>
      <c r="AZ133" s="1114"/>
      <c r="BA133" s="1114"/>
      <c r="BB133" s="1114"/>
      <c r="BC133" s="1114"/>
      <c r="BD133" s="1114"/>
      <c r="BE133" s="1066"/>
      <c r="BF133" s="1066"/>
      <c r="BG133" s="1114"/>
      <c r="BH133" s="1114"/>
      <c r="BI133" s="1159"/>
      <c r="BJ133" s="1159"/>
      <c r="BK133" s="1114"/>
      <c r="BL133" s="1114"/>
      <c r="BM133" s="1114"/>
      <c r="BN133" s="1114"/>
      <c r="BO133" s="1114"/>
      <c r="BP133" s="1159"/>
      <c r="BQ133" s="1159"/>
      <c r="BR133" s="1114"/>
      <c r="BS133" s="1114"/>
      <c r="BT133" s="1114"/>
      <c r="BU133" s="1114"/>
      <c r="BV133" s="1114"/>
      <c r="BW133" s="1159"/>
      <c r="BX133" s="528"/>
      <c r="BY133" s="528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8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8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8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  <c r="GB133" s="520"/>
      <c r="GC133" s="520"/>
      <c r="GD133" s="520"/>
      <c r="GE133" s="520"/>
      <c r="GF133" s="520"/>
      <c r="GG133" s="520"/>
      <c r="GH133" s="520"/>
      <c r="GI133" s="520"/>
      <c r="GJ133" s="520"/>
      <c r="GK133" s="520"/>
      <c r="GL133" s="520"/>
      <c r="GM133" s="520"/>
      <c r="GN133" s="520"/>
      <c r="GO133" s="520"/>
      <c r="GP133" s="520"/>
      <c r="GQ133" s="520"/>
      <c r="GR133" s="520"/>
      <c r="GS133" s="520"/>
      <c r="GT133" s="1071"/>
      <c r="GU133" s="1071"/>
      <c r="GV133" s="1071"/>
      <c r="GW133" s="1071"/>
      <c r="GX133" s="1071"/>
      <c r="GY133" s="1071"/>
      <c r="GZ133" s="1071"/>
      <c r="HA133" s="1071"/>
      <c r="HB133" s="1071"/>
      <c r="HC133" s="1071"/>
      <c r="HD133" s="1071"/>
      <c r="HE133" s="1071"/>
      <c r="HF133" s="1071"/>
      <c r="HG133" s="1071"/>
      <c r="HH133" s="1071"/>
      <c r="HI133" s="1071"/>
      <c r="HJ133" s="1071"/>
      <c r="HK133" s="1071"/>
      <c r="HL133" s="1071"/>
      <c r="HM133" s="1071"/>
      <c r="HN133" s="1071"/>
      <c r="HO133" s="1071"/>
      <c r="HP133" s="1071"/>
      <c r="HQ133" s="1071"/>
      <c r="HR133" s="1071"/>
      <c r="HS133" s="1071"/>
      <c r="HT133" s="1071"/>
      <c r="HU133" s="1071"/>
      <c r="HV133" s="1071"/>
      <c r="HW133" s="1071"/>
      <c r="HX133" s="1094"/>
      <c r="HY133" s="1095"/>
      <c r="HZ133" s="1096"/>
      <c r="IA133" s="1096"/>
      <c r="IB133" s="1096"/>
      <c r="IC133" s="1096"/>
      <c r="ID133" s="1096"/>
      <c r="IE133" s="1097"/>
    </row>
    <row r="134" ht="24.0" customHeight="1">
      <c r="A134" s="916">
        <f>A143+1</f>
        <v>12</v>
      </c>
      <c r="B134" s="918" t="s">
        <v>23</v>
      </c>
      <c r="C134" s="494"/>
      <c r="D134" s="494" t="str">
        <f t="array" ref="D134">INDEX('코드분류표(보조)'!$G$5:$G$72,MATCH(E134,'코드분류표(보조)'!$F$5:$F$72,0))</f>
        <v>CB-211</v>
      </c>
      <c r="E134" s="494" t="s">
        <v>3767</v>
      </c>
      <c r="F134" s="494" t="s">
        <v>4178</v>
      </c>
      <c r="G134" s="494" t="s">
        <v>4179</v>
      </c>
      <c r="H134" s="494" t="s">
        <v>4180</v>
      </c>
      <c r="I134" s="920">
        <v>13113.125</v>
      </c>
      <c r="J134" s="921">
        <f>I134/3.3058</f>
        <v>3966.702462</v>
      </c>
      <c r="K134" s="922" t="s">
        <v>4181</v>
      </c>
      <c r="L134" s="922" t="s">
        <v>4182</v>
      </c>
      <c r="M134" s="922" t="str">
        <f>$M$134</f>
        <v>#REF!</v>
      </c>
      <c r="N134" s="922" t="str">
        <f>#REF!</f>
        <v>#REF!</v>
      </c>
      <c r="O134" s="922" t="str">
        <f>$O$134</f>
        <v>#REF!</v>
      </c>
      <c r="P134" s="922" t="str">
        <f>$Q$134</f>
        <v/>
      </c>
      <c r="Q134" s="922"/>
      <c r="R134" s="493">
        <v>0.98</v>
      </c>
      <c r="S134" s="493">
        <v>0.98</v>
      </c>
      <c r="T134" s="493">
        <v>0.98</v>
      </c>
      <c r="U134" s="924"/>
      <c r="V134" s="493" t="s">
        <v>4183</v>
      </c>
      <c r="W134" s="925" t="s">
        <v>4184</v>
      </c>
      <c r="X134" s="1188">
        <v>2.75E7</v>
      </c>
      <c r="Y134" s="1188"/>
      <c r="Z134" s="1188"/>
      <c r="AA134" s="927"/>
      <c r="AB134" s="928"/>
      <c r="AC134" s="928"/>
      <c r="AD134" s="929"/>
      <c r="AE134" s="1018"/>
      <c r="AF134" s="1019" t="s">
        <v>4185</v>
      </c>
      <c r="AG134" s="1191">
        <f>SUM(AG135:AG142)</f>
        <v>6680000</v>
      </c>
      <c r="AH134" s="1191"/>
      <c r="AI134" s="1191">
        <f>SUM(AI135:AI142)</f>
        <v>0</v>
      </c>
      <c r="AJ134" s="933">
        <f>AG134-AI134</f>
        <v>6680000</v>
      </c>
      <c r="AK134" s="934"/>
      <c r="AL134" s="1175" t="s">
        <v>4186</v>
      </c>
      <c r="AM134" s="1192"/>
      <c r="AN134" s="1141" t="s">
        <v>4187</v>
      </c>
      <c r="AO134" s="1141"/>
      <c r="AP134" s="1184"/>
      <c r="AQ134" s="1184"/>
      <c r="AR134" s="1128"/>
      <c r="AS134" s="1067"/>
      <c r="AT134" s="1066"/>
      <c r="AU134" s="1067"/>
      <c r="AV134" s="1067"/>
      <c r="AW134" s="1066"/>
      <c r="AX134" s="1066"/>
      <c r="AY134" s="1066"/>
      <c r="AZ134" s="1066"/>
      <c r="BA134" s="1066"/>
      <c r="BB134" s="1066"/>
      <c r="BC134" s="1066"/>
      <c r="BD134" s="1066"/>
      <c r="BE134" s="1066"/>
      <c r="BF134" s="1066"/>
      <c r="BG134" s="1066"/>
      <c r="BH134" s="1066"/>
      <c r="BI134" s="1067"/>
      <c r="BJ134" s="1067"/>
      <c r="BK134" s="1066"/>
      <c r="BL134" s="1066"/>
      <c r="BM134" s="1066"/>
      <c r="BN134" s="1066"/>
      <c r="BO134" s="1066"/>
      <c r="BP134" s="1067"/>
      <c r="BQ134" s="1067"/>
      <c r="BR134" s="1066"/>
      <c r="BS134" s="1066"/>
      <c r="BT134" s="1066"/>
      <c r="BU134" s="1066"/>
      <c r="BV134" s="1066"/>
      <c r="BW134" s="1067"/>
      <c r="BX134" s="528"/>
      <c r="BY134" s="528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8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8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8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  <c r="GB134" s="520"/>
      <c r="GC134" s="520"/>
      <c r="GD134" s="520"/>
      <c r="GE134" s="520"/>
      <c r="GF134" s="520"/>
      <c r="GG134" s="520"/>
      <c r="GH134" s="520"/>
      <c r="GI134" s="520"/>
      <c r="GJ134" s="520"/>
      <c r="GK134" s="520"/>
      <c r="GL134" s="520"/>
      <c r="GM134" s="520"/>
      <c r="GN134" s="520"/>
      <c r="GO134" s="520"/>
      <c r="GP134" s="520"/>
      <c r="GQ134" s="520"/>
      <c r="GR134" s="520"/>
      <c r="GS134" s="520"/>
      <c r="GT134" s="1071"/>
      <c r="GU134" s="1071"/>
      <c r="GV134" s="1071"/>
      <c r="GW134" s="1071"/>
      <c r="GX134" s="1071"/>
      <c r="GY134" s="1071"/>
      <c r="GZ134" s="1071"/>
      <c r="HA134" s="1071"/>
      <c r="HB134" s="1071"/>
      <c r="HC134" s="1071"/>
      <c r="HD134" s="1071"/>
      <c r="HE134" s="1071"/>
      <c r="HF134" s="1071"/>
      <c r="HG134" s="1071"/>
      <c r="HH134" s="1071"/>
      <c r="HI134" s="1071"/>
      <c r="HJ134" s="1071"/>
      <c r="HK134" s="1071"/>
      <c r="HL134" s="1071"/>
      <c r="HM134" s="1071"/>
      <c r="HN134" s="1071"/>
      <c r="HO134" s="1071"/>
      <c r="HP134" s="1071"/>
      <c r="HQ134" s="1071"/>
      <c r="HR134" s="1071"/>
      <c r="HS134" s="1071"/>
      <c r="HT134" s="1071"/>
      <c r="HU134" s="1071"/>
      <c r="HV134" s="1071"/>
      <c r="HW134" s="1071"/>
      <c r="HX134" s="1099"/>
      <c r="HY134" s="1100"/>
      <c r="HZ134" s="1101"/>
      <c r="IA134" s="1101"/>
      <c r="IB134" s="1101"/>
      <c r="IC134" s="1101"/>
      <c r="ID134" s="1101"/>
      <c r="IE134" s="1102"/>
    </row>
    <row r="135" ht="24.0" customHeight="1" outlineLevel="1">
      <c r="A135" s="946"/>
      <c r="B135" s="947"/>
      <c r="C135" s="947"/>
      <c r="D135" s="947"/>
      <c r="E135" s="947"/>
      <c r="F135" s="947"/>
      <c r="G135" s="947"/>
      <c r="H135" s="947"/>
      <c r="I135" s="947"/>
      <c r="J135" s="947"/>
      <c r="K135" s="947"/>
      <c r="L135" s="947"/>
      <c r="M135" s="947"/>
      <c r="N135" s="947"/>
      <c r="O135" s="947"/>
      <c r="P135" s="947"/>
      <c r="Q135" s="947"/>
      <c r="R135" s="947"/>
      <c r="S135" s="947"/>
      <c r="T135" s="947"/>
      <c r="U135" s="948"/>
      <c r="V135" s="947"/>
      <c r="W135" s="949" t="s">
        <v>4188</v>
      </c>
      <c r="X135" s="1194">
        <v>2.75E7</v>
      </c>
      <c r="Y135" s="1273" t="s">
        <v>3991</v>
      </c>
      <c r="Z135" s="1194"/>
      <c r="AA135" s="951"/>
      <c r="AB135" s="952"/>
      <c r="AC135" s="952"/>
      <c r="AD135" s="953"/>
      <c r="AE135" s="1023"/>
      <c r="AF135" s="1046"/>
      <c r="AG135" s="981"/>
      <c r="AH135" s="981"/>
      <c r="AI135" s="957"/>
      <c r="AJ135" s="957"/>
      <c r="AK135" s="958"/>
      <c r="AL135" s="1153" t="s">
        <v>4189</v>
      </c>
      <c r="AM135" s="1192"/>
      <c r="AN135" s="1141" t="s">
        <v>4190</v>
      </c>
      <c r="AO135" s="1141"/>
      <c r="AP135" s="1149"/>
      <c r="AQ135" s="1149"/>
      <c r="AR135" s="1128"/>
      <c r="AS135" s="1067"/>
      <c r="AT135" s="1066"/>
      <c r="AU135" s="1067"/>
      <c r="AV135" s="1067"/>
      <c r="AW135" s="1066"/>
      <c r="AX135" s="1066"/>
      <c r="AY135" s="1066"/>
      <c r="AZ135" s="1066"/>
      <c r="BA135" s="1066"/>
      <c r="BB135" s="1066"/>
      <c r="BC135" s="1066"/>
      <c r="BD135" s="1066"/>
      <c r="BE135" s="1066"/>
      <c r="BF135" s="1066"/>
      <c r="BG135" s="1066"/>
      <c r="BH135" s="1066"/>
      <c r="BI135" s="1067"/>
      <c r="BJ135" s="1067"/>
      <c r="BK135" s="1066"/>
      <c r="BL135" s="1066"/>
      <c r="BM135" s="1066"/>
      <c r="BN135" s="1066"/>
      <c r="BO135" s="1066"/>
      <c r="BP135" s="1067"/>
      <c r="BQ135" s="1067"/>
      <c r="BR135" s="1066"/>
      <c r="BS135" s="1066"/>
      <c r="BT135" s="1066"/>
      <c r="BU135" s="1066"/>
      <c r="BV135" s="1066"/>
      <c r="BW135" s="1067"/>
      <c r="BX135" s="528"/>
      <c r="BY135" s="528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8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8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8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1071"/>
      <c r="GU135" s="1071"/>
      <c r="GV135" s="1071"/>
      <c r="GW135" s="1071"/>
      <c r="GX135" s="1071"/>
      <c r="GY135" s="1071"/>
      <c r="GZ135" s="1071"/>
      <c r="HA135" s="1071"/>
      <c r="HB135" s="1071"/>
      <c r="HC135" s="1071"/>
      <c r="HD135" s="1071"/>
      <c r="HE135" s="1071"/>
      <c r="HF135" s="1071"/>
      <c r="HG135" s="1071"/>
      <c r="HH135" s="1071"/>
      <c r="HI135" s="1071"/>
      <c r="HJ135" s="1071"/>
      <c r="HK135" s="1071"/>
      <c r="HL135" s="1071"/>
      <c r="HM135" s="1071"/>
      <c r="HN135" s="1071"/>
      <c r="HO135" s="1071"/>
      <c r="HP135" s="1071"/>
      <c r="HQ135" s="1071"/>
      <c r="HR135" s="1071"/>
      <c r="HS135" s="1071"/>
      <c r="HT135" s="1071"/>
      <c r="HU135" s="1071"/>
      <c r="HV135" s="1071"/>
      <c r="HW135" s="1071"/>
      <c r="HX135" s="1072"/>
      <c r="HY135" s="1068"/>
      <c r="HZ135" s="981"/>
      <c r="IA135" s="981"/>
      <c r="IB135" s="981"/>
      <c r="IC135" s="981"/>
      <c r="ID135" s="981"/>
      <c r="IE135" s="1069"/>
    </row>
    <row r="136" ht="24.0" customHeight="1" outlineLevel="1">
      <c r="A136" s="946"/>
      <c r="B136" s="947"/>
      <c r="C136" s="947"/>
      <c r="D136" s="947"/>
      <c r="E136" s="947"/>
      <c r="F136" s="947"/>
      <c r="G136" s="947"/>
      <c r="H136" s="947"/>
      <c r="I136" s="947"/>
      <c r="J136" s="947"/>
      <c r="K136" s="947"/>
      <c r="L136" s="947"/>
      <c r="M136" s="947"/>
      <c r="N136" s="947"/>
      <c r="O136" s="947"/>
      <c r="P136" s="947"/>
      <c r="Q136" s="947"/>
      <c r="R136" s="947"/>
      <c r="S136" s="947"/>
      <c r="T136" s="947"/>
      <c r="U136" s="948"/>
      <c r="V136" s="947"/>
      <c r="W136" s="949" t="s">
        <v>4191</v>
      </c>
      <c r="X136" s="1194">
        <v>0.0</v>
      </c>
      <c r="Y136" s="1194"/>
      <c r="Z136" s="1194"/>
      <c r="AA136" s="951"/>
      <c r="AB136" s="952"/>
      <c r="AC136" s="952"/>
      <c r="AD136" s="953"/>
      <c r="AE136" s="1023"/>
      <c r="AF136" s="1024"/>
      <c r="AG136" s="981"/>
      <c r="AH136" s="981"/>
      <c r="AI136" s="957"/>
      <c r="AJ136" s="957"/>
      <c r="AK136" s="958"/>
      <c r="AL136" s="1178" t="s">
        <v>4192</v>
      </c>
      <c r="AM136" s="1192"/>
      <c r="AN136" s="1141" t="s">
        <v>4193</v>
      </c>
      <c r="AO136" s="1141"/>
      <c r="AP136" s="1184"/>
      <c r="AQ136" s="1184"/>
      <c r="AR136" s="1128"/>
      <c r="AS136" s="1067"/>
      <c r="AT136" s="1066"/>
      <c r="AU136" s="1067"/>
      <c r="AV136" s="1067"/>
      <c r="AW136" s="1066"/>
      <c r="AX136" s="1066"/>
      <c r="AY136" s="1066"/>
      <c r="AZ136" s="1066"/>
      <c r="BA136" s="1066"/>
      <c r="BB136" s="1066"/>
      <c r="BC136" s="1066"/>
      <c r="BD136" s="1066"/>
      <c r="BE136" s="1066"/>
      <c r="BF136" s="1066"/>
      <c r="BG136" s="1066"/>
      <c r="BH136" s="1066"/>
      <c r="BI136" s="1067"/>
      <c r="BJ136" s="1067"/>
      <c r="BK136" s="1066"/>
      <c r="BL136" s="1066"/>
      <c r="BM136" s="1066"/>
      <c r="BN136" s="1066"/>
      <c r="BO136" s="1066"/>
      <c r="BP136" s="1067"/>
      <c r="BQ136" s="1067"/>
      <c r="BR136" s="1066"/>
      <c r="BS136" s="1066"/>
      <c r="BT136" s="1066"/>
      <c r="BU136" s="1066"/>
      <c r="BV136" s="1066"/>
      <c r="BW136" s="1067"/>
      <c r="BX136" s="528"/>
      <c r="BY136" s="528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8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8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8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1071"/>
      <c r="GU136" s="1071"/>
      <c r="GV136" s="1071"/>
      <c r="GW136" s="1071"/>
      <c r="GX136" s="1071"/>
      <c r="GY136" s="1071"/>
      <c r="GZ136" s="1071"/>
      <c r="HA136" s="1071"/>
      <c r="HB136" s="1071"/>
      <c r="HC136" s="1071"/>
      <c r="HD136" s="1071"/>
      <c r="HE136" s="1071"/>
      <c r="HF136" s="1071"/>
      <c r="HG136" s="1071"/>
      <c r="HH136" s="1071"/>
      <c r="HI136" s="1071"/>
      <c r="HJ136" s="1071"/>
      <c r="HK136" s="1071"/>
      <c r="HL136" s="1071"/>
      <c r="HM136" s="1071"/>
      <c r="HN136" s="1071"/>
      <c r="HO136" s="1071"/>
      <c r="HP136" s="1071"/>
      <c r="HQ136" s="1071"/>
      <c r="HR136" s="1071"/>
      <c r="HS136" s="1071"/>
      <c r="HT136" s="1071"/>
      <c r="HU136" s="1071"/>
      <c r="HV136" s="1071"/>
      <c r="HW136" s="1071"/>
      <c r="HX136" s="1072"/>
      <c r="HY136" s="1068"/>
      <c r="HZ136" s="981"/>
      <c r="IA136" s="981"/>
      <c r="IB136" s="981"/>
      <c r="IC136" s="981"/>
      <c r="ID136" s="981"/>
      <c r="IE136" s="1069"/>
    </row>
    <row r="137" ht="24.0" customHeight="1" outlineLevel="1">
      <c r="A137" s="946"/>
      <c r="B137" s="947"/>
      <c r="C137" s="947"/>
      <c r="D137" s="947"/>
      <c r="E137" s="947"/>
      <c r="F137" s="947"/>
      <c r="G137" s="947"/>
      <c r="H137" s="947"/>
      <c r="I137" s="947"/>
      <c r="J137" s="947"/>
      <c r="K137" s="947"/>
      <c r="L137" s="947"/>
      <c r="M137" s="947"/>
      <c r="N137" s="947"/>
      <c r="O137" s="947"/>
      <c r="P137" s="947"/>
      <c r="Q137" s="947"/>
      <c r="R137" s="947"/>
      <c r="S137" s="947"/>
      <c r="T137" s="947"/>
      <c r="U137" s="948"/>
      <c r="V137" s="947"/>
      <c r="W137" s="955" t="s">
        <v>4194</v>
      </c>
      <c r="X137" s="1200">
        <f>SUM(X134:X136)</f>
        <v>55000000</v>
      </c>
      <c r="Y137" s="1200"/>
      <c r="Z137" s="1200"/>
      <c r="AA137" s="951"/>
      <c r="AB137" s="952"/>
      <c r="AC137" s="952"/>
      <c r="AD137" s="953"/>
      <c r="AE137" s="1023"/>
      <c r="AF137" s="1029"/>
      <c r="AG137" s="981"/>
      <c r="AH137" s="981"/>
      <c r="AI137" s="957"/>
      <c r="AJ137" s="957"/>
      <c r="AK137" s="958"/>
      <c r="AL137" s="1179" t="s">
        <v>4195</v>
      </c>
      <c r="AM137" s="1192"/>
      <c r="AN137" s="1141" t="s">
        <v>4196</v>
      </c>
      <c r="AO137" s="1141"/>
      <c r="AP137" s="1184"/>
      <c r="AQ137" s="1184"/>
      <c r="AR137" s="1128"/>
      <c r="AS137" s="1067"/>
      <c r="AT137" s="1066"/>
      <c r="AU137" s="1067"/>
      <c r="AV137" s="1067"/>
      <c r="AW137" s="1066"/>
      <c r="AX137" s="1066"/>
      <c r="AY137" s="1066"/>
      <c r="AZ137" s="1066"/>
      <c r="BA137" s="1066"/>
      <c r="BB137" s="1066"/>
      <c r="BC137" s="1066"/>
      <c r="BD137" s="1066"/>
      <c r="BE137" s="1066"/>
      <c r="BF137" s="1066"/>
      <c r="BG137" s="1066"/>
      <c r="BH137" s="1066"/>
      <c r="BI137" s="1067"/>
      <c r="BJ137" s="1067"/>
      <c r="BK137" s="1066"/>
      <c r="BL137" s="1066"/>
      <c r="BM137" s="1066"/>
      <c r="BN137" s="1066"/>
      <c r="BO137" s="1066"/>
      <c r="BP137" s="1067"/>
      <c r="BQ137" s="1067"/>
      <c r="BR137" s="1066"/>
      <c r="BS137" s="1066"/>
      <c r="BT137" s="1066"/>
      <c r="BU137" s="1066"/>
      <c r="BV137" s="1066"/>
      <c r="BW137" s="1067"/>
      <c r="BX137" s="528"/>
      <c r="BY137" s="528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8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8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8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1071"/>
      <c r="GU137" s="1071"/>
      <c r="GV137" s="1071"/>
      <c r="GW137" s="1071"/>
      <c r="GX137" s="1071"/>
      <c r="GY137" s="1071"/>
      <c r="GZ137" s="1071"/>
      <c r="HA137" s="1071"/>
      <c r="HB137" s="1071"/>
      <c r="HC137" s="1071"/>
      <c r="HD137" s="1071"/>
      <c r="HE137" s="1071"/>
      <c r="HF137" s="1071"/>
      <c r="HG137" s="1071"/>
      <c r="HH137" s="1071"/>
      <c r="HI137" s="1071"/>
      <c r="HJ137" s="1071"/>
      <c r="HK137" s="1071"/>
      <c r="HL137" s="1071"/>
      <c r="HM137" s="1071"/>
      <c r="HN137" s="1071"/>
      <c r="HO137" s="1071"/>
      <c r="HP137" s="1071"/>
      <c r="HQ137" s="1071"/>
      <c r="HR137" s="1071"/>
      <c r="HS137" s="1071"/>
      <c r="HT137" s="1071"/>
      <c r="HU137" s="1071"/>
      <c r="HV137" s="1071"/>
      <c r="HW137" s="1071"/>
      <c r="HX137" s="1072"/>
      <c r="HY137" s="1068"/>
      <c r="HZ137" s="981"/>
      <c r="IA137" s="981"/>
      <c r="IB137" s="981"/>
      <c r="IC137" s="981"/>
      <c r="ID137" s="981"/>
      <c r="IE137" s="1069"/>
    </row>
    <row r="138" ht="24.0" customHeight="1" outlineLevel="1">
      <c r="A138" s="946"/>
      <c r="B138" s="947"/>
      <c r="C138" s="947"/>
      <c r="D138" s="947"/>
      <c r="E138" s="947"/>
      <c r="F138" s="947"/>
      <c r="G138" s="947"/>
      <c r="H138" s="947"/>
      <c r="I138" s="947"/>
      <c r="J138" s="947"/>
      <c r="K138" s="947"/>
      <c r="L138" s="947"/>
      <c r="M138" s="947"/>
      <c r="N138" s="947"/>
      <c r="O138" s="947"/>
      <c r="P138" s="947"/>
      <c r="Q138" s="947"/>
      <c r="R138" s="947"/>
      <c r="S138" s="947"/>
      <c r="T138" s="947"/>
      <c r="U138" s="948"/>
      <c r="V138" s="972"/>
      <c r="W138" s="955" t="s">
        <v>4197</v>
      </c>
      <c r="X138" s="1200">
        <f>X137-AG134</f>
        <v>48320000</v>
      </c>
      <c r="Y138" s="1200"/>
      <c r="Z138" s="1200"/>
      <c r="AA138" s="951"/>
      <c r="AB138" s="952"/>
      <c r="AC138" s="952"/>
      <c r="AD138" s="953"/>
      <c r="AE138" s="1023"/>
      <c r="AF138" s="1029"/>
      <c r="AG138" s="976"/>
      <c r="AH138" s="976"/>
      <c r="AI138" s="957"/>
      <c r="AJ138" s="957"/>
      <c r="AK138" s="958"/>
      <c r="AL138" s="1176" t="s">
        <v>4198</v>
      </c>
      <c r="AM138" s="1192"/>
      <c r="AN138" s="1141" t="s">
        <v>4199</v>
      </c>
      <c r="AO138" s="1141"/>
      <c r="AP138" s="1184"/>
      <c r="AQ138" s="1184"/>
      <c r="AR138" s="1274"/>
      <c r="AS138" s="1067"/>
      <c r="AT138" s="1066"/>
      <c r="AU138" s="1067"/>
      <c r="AV138" s="1067"/>
      <c r="AW138" s="1066"/>
      <c r="AX138" s="1066"/>
      <c r="AY138" s="1066"/>
      <c r="AZ138" s="1066"/>
      <c r="BA138" s="1066"/>
      <c r="BB138" s="1066"/>
      <c r="BC138" s="1066"/>
      <c r="BD138" s="1066"/>
      <c r="BE138" s="1066"/>
      <c r="BF138" s="1066"/>
      <c r="BG138" s="1066"/>
      <c r="BH138" s="1066"/>
      <c r="BI138" s="1067"/>
      <c r="BJ138" s="1067"/>
      <c r="BK138" s="1066"/>
      <c r="BL138" s="1066"/>
      <c r="BM138" s="1066"/>
      <c r="BN138" s="1066"/>
      <c r="BO138" s="1066"/>
      <c r="BP138" s="1067"/>
      <c r="BQ138" s="1067"/>
      <c r="BR138" s="1066"/>
      <c r="BS138" s="1066"/>
      <c r="BT138" s="1066"/>
      <c r="BU138" s="1066"/>
      <c r="BV138" s="1066"/>
      <c r="BW138" s="1067"/>
      <c r="BX138" s="528"/>
      <c r="BY138" s="528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8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8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8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1071"/>
      <c r="GU138" s="1071"/>
      <c r="GV138" s="1071"/>
      <c r="GW138" s="1071"/>
      <c r="GX138" s="1071"/>
      <c r="GY138" s="1071"/>
      <c r="GZ138" s="1071"/>
      <c r="HA138" s="1071"/>
      <c r="HB138" s="1071"/>
      <c r="HC138" s="1071"/>
      <c r="HD138" s="1071"/>
      <c r="HE138" s="1071"/>
      <c r="HF138" s="1071"/>
      <c r="HG138" s="1071"/>
      <c r="HH138" s="1071"/>
      <c r="HI138" s="1071"/>
      <c r="HJ138" s="1071"/>
      <c r="HK138" s="1071"/>
      <c r="HL138" s="1071"/>
      <c r="HM138" s="1071"/>
      <c r="HN138" s="1071"/>
      <c r="HO138" s="1071"/>
      <c r="HP138" s="1071"/>
      <c r="HQ138" s="1071"/>
      <c r="HR138" s="1071"/>
      <c r="HS138" s="1071"/>
      <c r="HT138" s="1071"/>
      <c r="HU138" s="1071"/>
      <c r="HV138" s="1071"/>
      <c r="HW138" s="1071"/>
      <c r="HX138" s="1072"/>
      <c r="HY138" s="1068"/>
      <c r="HZ138" s="981"/>
      <c r="IA138" s="981"/>
      <c r="IB138" s="981"/>
      <c r="IC138" s="981"/>
      <c r="ID138" s="981"/>
      <c r="IE138" s="1069"/>
    </row>
    <row r="139" ht="24.0" customHeight="1" outlineLevel="1">
      <c r="A139" s="946"/>
      <c r="B139" s="947"/>
      <c r="C139" s="947"/>
      <c r="D139" s="947"/>
      <c r="E139" s="947"/>
      <c r="F139" s="947"/>
      <c r="G139" s="947"/>
      <c r="H139" s="947"/>
      <c r="I139" s="947"/>
      <c r="J139" s="947"/>
      <c r="K139" s="947"/>
      <c r="L139" s="947"/>
      <c r="M139" s="947"/>
      <c r="N139" s="947"/>
      <c r="O139" s="947"/>
      <c r="P139" s="947"/>
      <c r="Q139" s="947"/>
      <c r="R139" s="947"/>
      <c r="S139" s="947"/>
      <c r="T139" s="947"/>
      <c r="U139" s="948"/>
      <c r="V139" s="980" t="s">
        <v>4200</v>
      </c>
      <c r="W139" s="949" t="s">
        <v>4201</v>
      </c>
      <c r="X139" s="1194">
        <f>X134+X135</f>
        <v>55000000</v>
      </c>
      <c r="Y139" s="1194"/>
      <c r="Z139" s="1194"/>
      <c r="AA139" s="951"/>
      <c r="AB139" s="952"/>
      <c r="AC139" s="952"/>
      <c r="AD139" s="953"/>
      <c r="AE139" s="1023"/>
      <c r="AF139" s="1029"/>
      <c r="AG139" s="976"/>
      <c r="AH139" s="976"/>
      <c r="AI139" s="957"/>
      <c r="AJ139" s="957"/>
      <c r="AK139" s="958"/>
      <c r="AL139" s="1148" t="s">
        <v>4202</v>
      </c>
      <c r="AM139" s="1192"/>
      <c r="AN139" s="1141" t="s">
        <v>4203</v>
      </c>
      <c r="AO139" s="1141"/>
      <c r="AP139" s="1184"/>
      <c r="AQ139" s="1184"/>
      <c r="AR139" s="1274"/>
      <c r="AS139" s="1067"/>
      <c r="AT139" s="1066"/>
      <c r="AU139" s="1067"/>
      <c r="AV139" s="1067"/>
      <c r="AW139" s="1066"/>
      <c r="AX139" s="1066"/>
      <c r="AY139" s="1066"/>
      <c r="AZ139" s="1066"/>
      <c r="BA139" s="1066"/>
      <c r="BB139" s="1066"/>
      <c r="BC139" s="1066"/>
      <c r="BD139" s="1066"/>
      <c r="BE139" s="1066"/>
      <c r="BF139" s="1066"/>
      <c r="BG139" s="1066"/>
      <c r="BH139" s="1066"/>
      <c r="BI139" s="1067"/>
      <c r="BJ139" s="1067"/>
      <c r="BK139" s="1066"/>
      <c r="BL139" s="1066"/>
      <c r="BM139" s="1066"/>
      <c r="BN139" s="1066"/>
      <c r="BO139" s="1066"/>
      <c r="BP139" s="1067"/>
      <c r="BQ139" s="1067"/>
      <c r="BR139" s="1066"/>
      <c r="BS139" s="1066"/>
      <c r="BT139" s="1066"/>
      <c r="BU139" s="1066"/>
      <c r="BV139" s="1066"/>
      <c r="BW139" s="1067"/>
      <c r="BX139" s="528"/>
      <c r="BY139" s="528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8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8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8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1071"/>
      <c r="GU139" s="1071"/>
      <c r="GV139" s="1071"/>
      <c r="GW139" s="1071"/>
      <c r="GX139" s="1071"/>
      <c r="GY139" s="1071"/>
      <c r="GZ139" s="1071"/>
      <c r="HA139" s="1071"/>
      <c r="HB139" s="1071"/>
      <c r="HC139" s="1071"/>
      <c r="HD139" s="1071"/>
      <c r="HE139" s="1071"/>
      <c r="HF139" s="1071"/>
      <c r="HG139" s="1071"/>
      <c r="HH139" s="1071"/>
      <c r="HI139" s="1071"/>
      <c r="HJ139" s="1071"/>
      <c r="HK139" s="1071"/>
      <c r="HL139" s="1071"/>
      <c r="HM139" s="1071"/>
      <c r="HN139" s="1071"/>
      <c r="HO139" s="1071"/>
      <c r="HP139" s="1071"/>
      <c r="HQ139" s="1071"/>
      <c r="HR139" s="1071"/>
      <c r="HS139" s="1071"/>
      <c r="HT139" s="1071"/>
      <c r="HU139" s="1071"/>
      <c r="HV139" s="1071"/>
      <c r="HW139" s="1071"/>
      <c r="HX139" s="1072"/>
      <c r="HY139" s="1068"/>
      <c r="HZ139" s="981"/>
      <c r="IA139" s="981"/>
      <c r="IB139" s="981"/>
      <c r="IC139" s="981"/>
      <c r="ID139" s="981"/>
      <c r="IE139" s="1069"/>
    </row>
    <row r="140" ht="24.0" customHeight="1" outlineLevel="1">
      <c r="A140" s="946"/>
      <c r="B140" s="947"/>
      <c r="C140" s="947"/>
      <c r="D140" s="947"/>
      <c r="E140" s="947"/>
      <c r="F140" s="947"/>
      <c r="G140" s="947"/>
      <c r="H140" s="947"/>
      <c r="I140" s="947"/>
      <c r="J140" s="947"/>
      <c r="K140" s="947"/>
      <c r="L140" s="947"/>
      <c r="M140" s="947"/>
      <c r="N140" s="947"/>
      <c r="O140" s="947"/>
      <c r="P140" s="947"/>
      <c r="Q140" s="947"/>
      <c r="R140" s="947"/>
      <c r="S140" s="947"/>
      <c r="T140" s="947"/>
      <c r="U140" s="948"/>
      <c r="V140" s="972"/>
      <c r="W140" s="949" t="s">
        <v>4204</v>
      </c>
      <c r="X140" s="1194">
        <f>X137-X139</f>
        <v>0</v>
      </c>
      <c r="Y140" s="1273" t="s">
        <v>3991</v>
      </c>
      <c r="Z140" s="1194"/>
      <c r="AA140" s="990"/>
      <c r="AB140" s="991"/>
      <c r="AC140" s="1001"/>
      <c r="AD140" s="992"/>
      <c r="AE140" s="1124"/>
      <c r="AF140" s="1195" t="s">
        <v>4205</v>
      </c>
      <c r="AG140" s="1194">
        <v>3000000.0</v>
      </c>
      <c r="AH140" s="1194"/>
      <c r="AI140" s="957"/>
      <c r="AJ140" s="957">
        <f t="shared" ref="AJ140:AJ146" si="1">AG140-AI140</f>
        <v>3000000</v>
      </c>
      <c r="AK140" s="958"/>
      <c r="AL140" s="1171" t="s">
        <v>4206</v>
      </c>
      <c r="AM140" s="1192"/>
      <c r="AN140" s="1141" t="s">
        <v>4207</v>
      </c>
      <c r="AO140" s="1141"/>
      <c r="AP140" s="1184"/>
      <c r="AQ140" s="1184"/>
      <c r="AR140" s="1274"/>
      <c r="AS140" s="1067"/>
      <c r="AT140" s="1066"/>
      <c r="AU140" s="1067"/>
      <c r="AV140" s="1067"/>
      <c r="AW140" s="1066"/>
      <c r="AX140" s="1066"/>
      <c r="AY140" s="1066"/>
      <c r="AZ140" s="1066"/>
      <c r="BA140" s="1066"/>
      <c r="BB140" s="1066"/>
      <c r="BC140" s="1066"/>
      <c r="BD140" s="1066"/>
      <c r="BE140" s="1066"/>
      <c r="BF140" s="1066"/>
      <c r="BG140" s="1066"/>
      <c r="BH140" s="1066"/>
      <c r="BI140" s="1067"/>
      <c r="BJ140" s="1067"/>
      <c r="BK140" s="1066"/>
      <c r="BL140" s="1066"/>
      <c r="BM140" s="1066"/>
      <c r="BN140" s="1066"/>
      <c r="BO140" s="1066"/>
      <c r="BP140" s="1067"/>
      <c r="BQ140" s="1067"/>
      <c r="BR140" s="1066"/>
      <c r="BS140" s="1066"/>
      <c r="BT140" s="1066"/>
      <c r="BU140" s="1066"/>
      <c r="BV140" s="1066"/>
      <c r="BW140" s="1067"/>
      <c r="BX140" s="528"/>
      <c r="BY140" s="528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8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8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8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1071"/>
      <c r="GU140" s="1071"/>
      <c r="GV140" s="1071"/>
      <c r="GW140" s="1071"/>
      <c r="GX140" s="1071"/>
      <c r="GY140" s="1071"/>
      <c r="GZ140" s="1071"/>
      <c r="HA140" s="1071"/>
      <c r="HB140" s="1071"/>
      <c r="HC140" s="1071"/>
      <c r="HD140" s="1071"/>
      <c r="HE140" s="1071"/>
      <c r="HF140" s="1071"/>
      <c r="HG140" s="1071"/>
      <c r="HH140" s="1071"/>
      <c r="HI140" s="1071"/>
      <c r="HJ140" s="1071"/>
      <c r="HK140" s="1071"/>
      <c r="HL140" s="1071"/>
      <c r="HM140" s="1071"/>
      <c r="HN140" s="1071"/>
      <c r="HO140" s="1071"/>
      <c r="HP140" s="1071"/>
      <c r="HQ140" s="1071"/>
      <c r="HR140" s="1071"/>
      <c r="HS140" s="1071"/>
      <c r="HT140" s="1071"/>
      <c r="HU140" s="1071"/>
      <c r="HV140" s="1071"/>
      <c r="HW140" s="1071"/>
      <c r="HX140" s="1072"/>
      <c r="HY140" s="1068"/>
      <c r="HZ140" s="981"/>
      <c r="IA140" s="981"/>
      <c r="IB140" s="981"/>
      <c r="IC140" s="981"/>
      <c r="ID140" s="981"/>
      <c r="IE140" s="1069"/>
    </row>
    <row r="141" ht="24.0" customHeight="1" outlineLevel="1">
      <c r="A141" s="946"/>
      <c r="B141" s="947"/>
      <c r="C141" s="947"/>
      <c r="D141" s="947"/>
      <c r="E141" s="947"/>
      <c r="F141" s="947"/>
      <c r="G141" s="947"/>
      <c r="H141" s="947"/>
      <c r="I141" s="947"/>
      <c r="J141" s="947"/>
      <c r="K141" s="947"/>
      <c r="L141" s="947"/>
      <c r="M141" s="947"/>
      <c r="N141" s="947"/>
      <c r="O141" s="947"/>
      <c r="P141" s="947"/>
      <c r="Q141" s="947"/>
      <c r="R141" s="947"/>
      <c r="S141" s="947"/>
      <c r="T141" s="947"/>
      <c r="U141" s="948"/>
      <c r="V141" s="948"/>
      <c r="W141" s="949"/>
      <c r="X141" s="956"/>
      <c r="Y141" s="956"/>
      <c r="Z141" s="956"/>
      <c r="AA141" s="990"/>
      <c r="AB141" s="1001" t="s">
        <v>240</v>
      </c>
      <c r="AC141" s="1001" t="s">
        <v>240</v>
      </c>
      <c r="AD141" s="1002" t="s">
        <v>240</v>
      </c>
      <c r="AE141" s="1124"/>
      <c r="AF141" s="1195" t="s">
        <v>4208</v>
      </c>
      <c r="AG141" s="1194">
        <v>2500000.0</v>
      </c>
      <c r="AH141" s="1194"/>
      <c r="AI141" s="957"/>
      <c r="AJ141" s="957">
        <f t="shared" si="1"/>
        <v>2500000</v>
      </c>
      <c r="AK141" s="958"/>
      <c r="AL141" s="1275" t="s">
        <v>4209</v>
      </c>
      <c r="AM141" s="1192"/>
      <c r="AN141" s="1141" t="s">
        <v>4210</v>
      </c>
      <c r="AO141" s="1141"/>
      <c r="AP141" s="1184"/>
      <c r="AQ141" s="1184"/>
      <c r="AR141" s="1274"/>
      <c r="AS141" s="1067"/>
      <c r="AT141" s="1066"/>
      <c r="AU141" s="1067"/>
      <c r="AV141" s="1067"/>
      <c r="AW141" s="1066"/>
      <c r="AX141" s="1066"/>
      <c r="AY141" s="1066"/>
      <c r="AZ141" s="1066"/>
      <c r="BA141" s="1066"/>
      <c r="BB141" s="1066"/>
      <c r="BC141" s="1066"/>
      <c r="BD141" s="1066"/>
      <c r="BE141" s="1066"/>
      <c r="BF141" s="1066"/>
      <c r="BG141" s="1066"/>
      <c r="BH141" s="1066"/>
      <c r="BI141" s="1067"/>
      <c r="BJ141" s="1067"/>
      <c r="BK141" s="1066"/>
      <c r="BL141" s="1066"/>
      <c r="BM141" s="1066"/>
      <c r="BN141" s="1066"/>
      <c r="BO141" s="1066"/>
      <c r="BP141" s="1067"/>
      <c r="BQ141" s="1067"/>
      <c r="BR141" s="1066"/>
      <c r="BS141" s="1066"/>
      <c r="BT141" s="1066"/>
      <c r="BU141" s="1066"/>
      <c r="BV141" s="1066"/>
      <c r="BW141" s="1067"/>
      <c r="BX141" s="528"/>
      <c r="BY141" s="528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8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8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8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1071"/>
      <c r="GU141" s="1071"/>
      <c r="GV141" s="1071"/>
      <c r="GW141" s="1071"/>
      <c r="GX141" s="1071"/>
      <c r="GY141" s="1071"/>
      <c r="GZ141" s="1071"/>
      <c r="HA141" s="1071"/>
      <c r="HB141" s="1071"/>
      <c r="HC141" s="1071"/>
      <c r="HD141" s="1071"/>
      <c r="HE141" s="1071"/>
      <c r="HF141" s="1071"/>
      <c r="HG141" s="1071"/>
      <c r="HH141" s="1071"/>
      <c r="HI141" s="1071"/>
      <c r="HJ141" s="1071"/>
      <c r="HK141" s="1071"/>
      <c r="HL141" s="1071"/>
      <c r="HM141" s="1071"/>
      <c r="HN141" s="1071"/>
      <c r="HO141" s="1071"/>
      <c r="HP141" s="1071"/>
      <c r="HQ141" s="1071"/>
      <c r="HR141" s="1071"/>
      <c r="HS141" s="1071"/>
      <c r="HT141" s="1071"/>
      <c r="HU141" s="1071"/>
      <c r="HV141" s="1071"/>
      <c r="HW141" s="1071"/>
      <c r="HX141" s="1072"/>
      <c r="HY141" s="1068"/>
      <c r="HZ141" s="981"/>
      <c r="IA141" s="981"/>
      <c r="IB141" s="981"/>
      <c r="IC141" s="981"/>
      <c r="ID141" s="981"/>
      <c r="IE141" s="1069"/>
    </row>
    <row r="142" ht="24.0" customHeight="1" outlineLevel="1">
      <c r="A142" s="1003"/>
      <c r="B142" s="1004"/>
      <c r="C142" s="1004"/>
      <c r="D142" s="1004"/>
      <c r="E142" s="1004"/>
      <c r="F142" s="1004"/>
      <c r="G142" s="1004"/>
      <c r="H142" s="1004"/>
      <c r="I142" s="1004"/>
      <c r="J142" s="1004"/>
      <c r="K142" s="1004"/>
      <c r="L142" s="1004"/>
      <c r="M142" s="1004"/>
      <c r="N142" s="1004"/>
      <c r="O142" s="1004"/>
      <c r="P142" s="1004"/>
      <c r="Q142" s="1004"/>
      <c r="R142" s="1004"/>
      <c r="S142" s="1004"/>
      <c r="T142" s="1004"/>
      <c r="U142" s="1005"/>
      <c r="V142" s="1096"/>
      <c r="W142" s="1096"/>
      <c r="X142" s="1007"/>
      <c r="Y142" s="1007"/>
      <c r="Z142" s="1007"/>
      <c r="AA142" s="1008"/>
      <c r="AB142" s="1009" t="s">
        <v>240</v>
      </c>
      <c r="AC142" s="1009" t="s">
        <v>240</v>
      </c>
      <c r="AD142" s="1010" t="s">
        <v>240</v>
      </c>
      <c r="AE142" s="1143"/>
      <c r="AF142" s="1276" t="s">
        <v>4211</v>
      </c>
      <c r="AG142" s="1206">
        <v>1180000.0</v>
      </c>
      <c r="AH142" s="1206"/>
      <c r="AI142" s="1013"/>
      <c r="AJ142" s="1013">
        <f t="shared" si="1"/>
        <v>1180000</v>
      </c>
      <c r="AK142" s="1014"/>
      <c r="AL142" s="994" t="s">
        <v>4212</v>
      </c>
      <c r="AM142" s="1192"/>
      <c r="AN142" s="1141" t="s">
        <v>4213</v>
      </c>
      <c r="AO142" s="1141"/>
      <c r="AP142" s="1184"/>
      <c r="AQ142" s="1184"/>
      <c r="AR142" s="1274"/>
      <c r="AS142" s="1067"/>
      <c r="AT142" s="1066"/>
      <c r="AU142" s="1067"/>
      <c r="AV142" s="1067"/>
      <c r="AW142" s="1066"/>
      <c r="AX142" s="1066"/>
      <c r="AY142" s="1066"/>
      <c r="AZ142" s="1066"/>
      <c r="BA142" s="1066"/>
      <c r="BB142" s="1066"/>
      <c r="BC142" s="1066"/>
      <c r="BD142" s="1066"/>
      <c r="BE142" s="1066"/>
      <c r="BF142" s="1066"/>
      <c r="BG142" s="1066"/>
      <c r="BH142" s="1066"/>
      <c r="BI142" s="1067"/>
      <c r="BJ142" s="1067"/>
      <c r="BK142" s="1066"/>
      <c r="BL142" s="1066"/>
      <c r="BM142" s="1066"/>
      <c r="BN142" s="1066"/>
      <c r="BO142" s="1066"/>
      <c r="BP142" s="1067"/>
      <c r="BQ142" s="1067"/>
      <c r="BR142" s="1066"/>
      <c r="BS142" s="1066"/>
      <c r="BT142" s="1066"/>
      <c r="BU142" s="1066"/>
      <c r="BV142" s="1066"/>
      <c r="BW142" s="1067"/>
      <c r="BX142" s="528"/>
      <c r="BY142" s="528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8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8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8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1071"/>
      <c r="GU142" s="1071"/>
      <c r="GV142" s="1071"/>
      <c r="GW142" s="1071"/>
      <c r="GX142" s="1071"/>
      <c r="GY142" s="1071"/>
      <c r="GZ142" s="1071"/>
      <c r="HA142" s="1071"/>
      <c r="HB142" s="1071"/>
      <c r="HC142" s="1071"/>
      <c r="HD142" s="1071"/>
      <c r="HE142" s="1071"/>
      <c r="HF142" s="1071"/>
      <c r="HG142" s="1071"/>
      <c r="HH142" s="1071"/>
      <c r="HI142" s="1071"/>
      <c r="HJ142" s="1071"/>
      <c r="HK142" s="1071"/>
      <c r="HL142" s="1071"/>
      <c r="HM142" s="1071"/>
      <c r="HN142" s="1071"/>
      <c r="HO142" s="1071"/>
      <c r="HP142" s="1071"/>
      <c r="HQ142" s="1071"/>
      <c r="HR142" s="1071"/>
      <c r="HS142" s="1071"/>
      <c r="HT142" s="1071"/>
      <c r="HU142" s="1071"/>
      <c r="HV142" s="1071"/>
      <c r="HW142" s="1071"/>
      <c r="HX142" s="1094"/>
      <c r="HY142" s="1095"/>
      <c r="HZ142" s="1096"/>
      <c r="IA142" s="1096"/>
      <c r="IB142" s="1096"/>
      <c r="IC142" s="1096"/>
      <c r="ID142" s="1096"/>
      <c r="IE142" s="1097"/>
    </row>
    <row r="143" ht="24.0" customHeight="1">
      <c r="A143" s="1277">
        <f>A148+1</f>
        <v>11</v>
      </c>
      <c r="B143" s="1278" t="s">
        <v>23</v>
      </c>
      <c r="C143" s="1279" t="s">
        <v>4214</v>
      </c>
      <c r="D143" s="494" t="str">
        <f t="array" ref="D143">INDEX('코드분류표(보조)'!$G$5:$G$72,MATCH(E143,'코드분류표(보조)'!$F$5:$F$72,0))</f>
        <v>CB-212</v>
      </c>
      <c r="E143" s="494" t="s">
        <v>2600</v>
      </c>
      <c r="F143" s="494" t="s">
        <v>4215</v>
      </c>
      <c r="G143" s="1279" t="s">
        <v>4216</v>
      </c>
      <c r="H143" s="494" t="s">
        <v>4217</v>
      </c>
      <c r="I143" s="920"/>
      <c r="J143" s="921"/>
      <c r="K143" s="922" t="s">
        <v>4218</v>
      </c>
      <c r="L143" s="922" t="str">
        <f>$L$143</f>
        <v>#REF!</v>
      </c>
      <c r="M143" s="922" t="str">
        <f>$M$143</f>
        <v>#REF!</v>
      </c>
      <c r="N143" s="922" t="str">
        <f>#REF!</f>
        <v>#REF!</v>
      </c>
      <c r="O143" s="922" t="str">
        <f>$O$143</f>
        <v>#REF!</v>
      </c>
      <c r="P143" s="922" t="str">
        <f>$Q$143</f>
        <v/>
      </c>
      <c r="Q143" s="922"/>
      <c r="R143" s="493">
        <v>0.9</v>
      </c>
      <c r="S143" s="493">
        <v>0.9</v>
      </c>
      <c r="T143" s="493">
        <v>0.9</v>
      </c>
      <c r="U143" s="924"/>
      <c r="V143" s="1280" t="s">
        <v>4219</v>
      </c>
      <c r="W143" s="1281"/>
      <c r="X143" s="1191">
        <v>1.1E8</v>
      </c>
      <c r="Y143" s="1194" t="s">
        <v>4220</v>
      </c>
      <c r="Z143" s="1191"/>
      <c r="AA143" s="927"/>
      <c r="AB143" s="928"/>
      <c r="AC143" s="928"/>
      <c r="AD143" s="929"/>
      <c r="AE143" s="1018"/>
      <c r="AF143" s="1190" t="s">
        <v>4221</v>
      </c>
      <c r="AG143" s="1191">
        <f>SUM(AG144:AG146)</f>
        <v>39500000</v>
      </c>
      <c r="AH143" s="1191"/>
      <c r="AI143" s="1191">
        <f>SUM(AI144:AI146)</f>
        <v>39500000</v>
      </c>
      <c r="AJ143" s="1191">
        <f t="shared" si="1"/>
        <v>0</v>
      </c>
      <c r="AK143" s="934"/>
      <c r="AL143" s="1282" t="s">
        <v>4222</v>
      </c>
      <c r="AM143" s="1192"/>
      <c r="AN143" s="1141" t="s">
        <v>4223</v>
      </c>
      <c r="AO143" s="1141"/>
      <c r="AP143" s="1184"/>
      <c r="AQ143" s="1160"/>
      <c r="AR143" s="1065"/>
      <c r="AS143" s="1067"/>
      <c r="AT143" s="1066"/>
      <c r="AU143" s="1067"/>
      <c r="AV143" s="1067"/>
      <c r="AW143" s="1066"/>
      <c r="AX143" s="1066"/>
      <c r="AY143" s="1066"/>
      <c r="AZ143" s="1066"/>
      <c r="BA143" s="1066"/>
      <c r="BB143" s="1066"/>
      <c r="BC143" s="1066"/>
      <c r="BD143" s="1066"/>
      <c r="BE143" s="1066"/>
      <c r="BF143" s="1066"/>
      <c r="BG143" s="1066"/>
      <c r="BH143" s="1066"/>
      <c r="BI143" s="1067"/>
      <c r="BJ143" s="1067"/>
      <c r="BK143" s="1066"/>
      <c r="BL143" s="1066"/>
      <c r="BM143" s="1066"/>
      <c r="BN143" s="1066"/>
      <c r="BO143" s="1066"/>
      <c r="BP143" s="1066"/>
      <c r="BQ143" s="1066"/>
      <c r="BR143" s="1066"/>
      <c r="BS143" s="1066"/>
      <c r="BT143" s="1066"/>
      <c r="BU143" s="1066"/>
      <c r="BV143" s="1066"/>
      <c r="BW143" s="1067"/>
      <c r="BX143" s="528"/>
      <c r="BY143" s="528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8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8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8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1071"/>
      <c r="GU143" s="1071"/>
      <c r="GV143" s="1071"/>
      <c r="GW143" s="1071"/>
      <c r="GX143" s="1071"/>
      <c r="GY143" s="1071"/>
      <c r="GZ143" s="1071"/>
      <c r="HA143" s="1071"/>
      <c r="HB143" s="1071"/>
      <c r="HC143" s="1071"/>
      <c r="HD143" s="1071"/>
      <c r="HE143" s="1071"/>
      <c r="HF143" s="1071"/>
      <c r="HG143" s="1071"/>
      <c r="HH143" s="1071"/>
      <c r="HI143" s="1071"/>
      <c r="HJ143" s="1071"/>
      <c r="HK143" s="1071"/>
      <c r="HL143" s="1071"/>
      <c r="HM143" s="1071"/>
      <c r="HN143" s="1071"/>
      <c r="HO143" s="1071"/>
      <c r="HP143" s="1071"/>
      <c r="HQ143" s="1071"/>
      <c r="HR143" s="1071"/>
      <c r="HS143" s="1071"/>
      <c r="HT143" s="1071"/>
      <c r="HU143" s="1071"/>
      <c r="HV143" s="1071"/>
      <c r="HW143" s="1071"/>
      <c r="HX143" s="1099"/>
      <c r="HY143" s="1100"/>
      <c r="HZ143" s="1101"/>
      <c r="IA143" s="1101"/>
      <c r="IB143" s="1101"/>
      <c r="IC143" s="1101"/>
      <c r="ID143" s="1101"/>
      <c r="IE143" s="1102"/>
    </row>
    <row r="144" ht="24.0" customHeight="1" outlineLevel="1">
      <c r="A144" s="946"/>
      <c r="B144" s="947"/>
      <c r="C144" s="947"/>
      <c r="D144" s="947"/>
      <c r="E144" s="947"/>
      <c r="F144" s="947"/>
      <c r="G144" s="947"/>
      <c r="H144" s="947"/>
      <c r="I144" s="947"/>
      <c r="J144" s="947"/>
      <c r="K144" s="947"/>
      <c r="L144" s="947"/>
      <c r="M144" s="947"/>
      <c r="N144" s="947"/>
      <c r="O144" s="947"/>
      <c r="P144" s="947"/>
      <c r="Q144" s="947"/>
      <c r="R144" s="947"/>
      <c r="S144" s="947"/>
      <c r="T144" s="947"/>
      <c r="U144" s="948"/>
      <c r="V144" s="1203" t="s">
        <v>4224</v>
      </c>
      <c r="W144" s="1193" t="s">
        <v>4225</v>
      </c>
      <c r="X144" s="1194">
        <v>5.5E7</v>
      </c>
      <c r="Y144" s="1194"/>
      <c r="Z144" s="1194"/>
      <c r="AA144" s="990"/>
      <c r="AB144" s="991"/>
      <c r="AC144" s="991"/>
      <c r="AD144" s="992"/>
      <c r="AE144" s="1197"/>
      <c r="AF144" s="1195" t="s">
        <v>4226</v>
      </c>
      <c r="AG144" s="1194">
        <v>8500000.0</v>
      </c>
      <c r="AH144" s="1194"/>
      <c r="AI144" s="1194">
        <v>8500000.0</v>
      </c>
      <c r="AJ144" s="1194">
        <f t="shared" si="1"/>
        <v>0</v>
      </c>
      <c r="AK144" s="958"/>
      <c r="AL144" s="1161" t="s">
        <v>4227</v>
      </c>
      <c r="AM144" s="1192"/>
      <c r="AN144" s="1141" t="s">
        <v>4228</v>
      </c>
      <c r="AO144" s="1141"/>
      <c r="AP144" s="1149"/>
      <c r="AQ144" s="1160"/>
      <c r="AR144" s="1065"/>
      <c r="AS144" s="1067"/>
      <c r="AT144" s="1066"/>
      <c r="AU144" s="1067"/>
      <c r="AV144" s="1067"/>
      <c r="AW144" s="1066"/>
      <c r="AX144" s="1066"/>
      <c r="AY144" s="1066"/>
      <c r="AZ144" s="1066"/>
      <c r="BA144" s="1066"/>
      <c r="BB144" s="1066"/>
      <c r="BC144" s="1066"/>
      <c r="BD144" s="1066"/>
      <c r="BE144" s="1066"/>
      <c r="BF144" s="1066"/>
      <c r="BG144" s="1066"/>
      <c r="BH144" s="1066"/>
      <c r="BI144" s="1067"/>
      <c r="BJ144" s="1067"/>
      <c r="BK144" s="1066"/>
      <c r="BL144" s="1066"/>
      <c r="BM144" s="1066"/>
      <c r="BN144" s="1066"/>
      <c r="BO144" s="1066"/>
      <c r="BP144" s="1066"/>
      <c r="BQ144" s="1066"/>
      <c r="BR144" s="1066"/>
      <c r="BS144" s="1066"/>
      <c r="BT144" s="1066"/>
      <c r="BU144" s="1066"/>
      <c r="BV144" s="1066"/>
      <c r="BW144" s="1067"/>
      <c r="BX144" s="528"/>
      <c r="BY144" s="528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8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8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8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1071"/>
      <c r="GU144" s="1071"/>
      <c r="GV144" s="1071"/>
      <c r="GW144" s="1071"/>
      <c r="GX144" s="1071"/>
      <c r="GY144" s="1071"/>
      <c r="GZ144" s="1071"/>
      <c r="HA144" s="1071"/>
      <c r="HB144" s="1071"/>
      <c r="HC144" s="1071"/>
      <c r="HD144" s="1071"/>
      <c r="HE144" s="1071"/>
      <c r="HF144" s="1071"/>
      <c r="HG144" s="1071"/>
      <c r="HH144" s="1071"/>
      <c r="HI144" s="1071"/>
      <c r="HJ144" s="1071"/>
      <c r="HK144" s="1071"/>
      <c r="HL144" s="1071"/>
      <c r="HM144" s="1071"/>
      <c r="HN144" s="1071"/>
      <c r="HO144" s="1071"/>
      <c r="HP144" s="1071"/>
      <c r="HQ144" s="1071"/>
      <c r="HR144" s="1071"/>
      <c r="HS144" s="1071"/>
      <c r="HT144" s="1071"/>
      <c r="HU144" s="1071"/>
      <c r="HV144" s="1071"/>
      <c r="HW144" s="1071"/>
      <c r="HX144" s="1072"/>
      <c r="HY144" s="1068"/>
      <c r="HZ144" s="981"/>
      <c r="IA144" s="981"/>
      <c r="IB144" s="981"/>
      <c r="IC144" s="981"/>
      <c r="ID144" s="981"/>
      <c r="IE144" s="1069"/>
    </row>
    <row r="145" ht="24.0" customHeight="1" outlineLevel="1">
      <c r="A145" s="946"/>
      <c r="B145" s="947"/>
      <c r="C145" s="947"/>
      <c r="D145" s="947"/>
      <c r="E145" s="947"/>
      <c r="F145" s="947"/>
      <c r="G145" s="947"/>
      <c r="H145" s="947"/>
      <c r="I145" s="947"/>
      <c r="J145" s="947"/>
      <c r="K145" s="947"/>
      <c r="L145" s="947"/>
      <c r="M145" s="947"/>
      <c r="N145" s="947"/>
      <c r="O145" s="947"/>
      <c r="P145" s="947"/>
      <c r="Q145" s="947"/>
      <c r="R145" s="947"/>
      <c r="S145" s="947"/>
      <c r="T145" s="947"/>
      <c r="U145" s="948"/>
      <c r="V145" s="972"/>
      <c r="W145" s="1193" t="s">
        <v>4229</v>
      </c>
      <c r="X145" s="1194">
        <v>4.4E7</v>
      </c>
      <c r="Y145" s="1194"/>
      <c r="Z145" s="1194"/>
      <c r="AA145" s="990"/>
      <c r="AB145" s="991"/>
      <c r="AC145" s="991"/>
      <c r="AD145" s="992"/>
      <c r="AE145" s="1197"/>
      <c r="AF145" s="1195" t="s">
        <v>4230</v>
      </c>
      <c r="AG145" s="1194">
        <v>1.7E7</v>
      </c>
      <c r="AH145" s="1194"/>
      <c r="AI145" s="1194">
        <v>1.7E7</v>
      </c>
      <c r="AJ145" s="1194">
        <f t="shared" si="1"/>
        <v>0</v>
      </c>
      <c r="AK145" s="958"/>
      <c r="AL145" s="1140" t="s">
        <v>4231</v>
      </c>
      <c r="AM145" s="1192"/>
      <c r="AN145" s="1141" t="s">
        <v>4232</v>
      </c>
      <c r="AO145" s="1141"/>
      <c r="AP145" s="1184"/>
      <c r="AQ145" s="1160"/>
      <c r="AR145" s="1065"/>
      <c r="AS145" s="1067"/>
      <c r="AT145" s="1066"/>
      <c r="AU145" s="1067"/>
      <c r="AV145" s="1067"/>
      <c r="AW145" s="1066"/>
      <c r="AX145" s="1066"/>
      <c r="AY145" s="1066"/>
      <c r="AZ145" s="1066"/>
      <c r="BA145" s="1066"/>
      <c r="BB145" s="1066"/>
      <c r="BC145" s="1066"/>
      <c r="BD145" s="1066"/>
      <c r="BE145" s="1066"/>
      <c r="BF145" s="1066"/>
      <c r="BG145" s="1066"/>
      <c r="BH145" s="1066"/>
      <c r="BI145" s="1067"/>
      <c r="BJ145" s="1067"/>
      <c r="BK145" s="1066"/>
      <c r="BL145" s="1066"/>
      <c r="BM145" s="1066"/>
      <c r="BN145" s="1066"/>
      <c r="BO145" s="1066"/>
      <c r="BP145" s="1066"/>
      <c r="BQ145" s="1066"/>
      <c r="BR145" s="1066"/>
      <c r="BS145" s="1066"/>
      <c r="BT145" s="1066"/>
      <c r="BU145" s="1066"/>
      <c r="BV145" s="1066"/>
      <c r="BW145" s="1067"/>
      <c r="BX145" s="528"/>
      <c r="BY145" s="528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8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8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8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  <c r="GB145" s="520"/>
      <c r="GC145" s="520"/>
      <c r="GD145" s="520"/>
      <c r="GE145" s="520"/>
      <c r="GF145" s="520"/>
      <c r="GG145" s="520"/>
      <c r="GH145" s="520"/>
      <c r="GI145" s="520"/>
      <c r="GJ145" s="520"/>
      <c r="GK145" s="520"/>
      <c r="GL145" s="520"/>
      <c r="GM145" s="520"/>
      <c r="GN145" s="520"/>
      <c r="GO145" s="520"/>
      <c r="GP145" s="520"/>
      <c r="GQ145" s="520"/>
      <c r="GR145" s="520"/>
      <c r="GS145" s="520"/>
      <c r="GT145" s="1071"/>
      <c r="GU145" s="1071"/>
      <c r="GV145" s="1071"/>
      <c r="GW145" s="1071"/>
      <c r="GX145" s="1071"/>
      <c r="GY145" s="1071"/>
      <c r="GZ145" s="1071"/>
      <c r="HA145" s="1071"/>
      <c r="HB145" s="1071"/>
      <c r="HC145" s="1071"/>
      <c r="HD145" s="1071"/>
      <c r="HE145" s="1071"/>
      <c r="HF145" s="1071"/>
      <c r="HG145" s="1071"/>
      <c r="HH145" s="1071"/>
      <c r="HI145" s="1071"/>
      <c r="HJ145" s="1071"/>
      <c r="HK145" s="1071"/>
      <c r="HL145" s="1071"/>
      <c r="HM145" s="1071"/>
      <c r="HN145" s="1071"/>
      <c r="HO145" s="1071"/>
      <c r="HP145" s="1071"/>
      <c r="HQ145" s="1071"/>
      <c r="HR145" s="1071"/>
      <c r="HS145" s="1071"/>
      <c r="HT145" s="1071"/>
      <c r="HU145" s="1071"/>
      <c r="HV145" s="1071"/>
      <c r="HW145" s="1071"/>
      <c r="HX145" s="1072"/>
      <c r="HY145" s="1068"/>
      <c r="HZ145" s="981"/>
      <c r="IA145" s="981"/>
      <c r="IB145" s="981"/>
      <c r="IC145" s="981"/>
      <c r="ID145" s="981"/>
      <c r="IE145" s="1069"/>
    </row>
    <row r="146" ht="24.0" customHeight="1" outlineLevel="1">
      <c r="A146" s="946"/>
      <c r="B146" s="947"/>
      <c r="C146" s="947"/>
      <c r="D146" s="947"/>
      <c r="E146" s="947"/>
      <c r="F146" s="947"/>
      <c r="G146" s="947"/>
      <c r="H146" s="947"/>
      <c r="I146" s="947"/>
      <c r="J146" s="947"/>
      <c r="K146" s="947"/>
      <c r="L146" s="947"/>
      <c r="M146" s="947"/>
      <c r="N146" s="947"/>
      <c r="O146" s="947"/>
      <c r="P146" s="947"/>
      <c r="Q146" s="947"/>
      <c r="R146" s="947"/>
      <c r="S146" s="947"/>
      <c r="T146" s="947"/>
      <c r="U146" s="948"/>
      <c r="V146" s="1283" t="s">
        <v>4233</v>
      </c>
      <c r="W146" s="1284"/>
      <c r="X146" s="1194">
        <f>X143-X144-X145</f>
        <v>11000000</v>
      </c>
      <c r="Y146" s="1194"/>
      <c r="Z146" s="1194"/>
      <c r="AA146" s="990"/>
      <c r="AB146" s="991"/>
      <c r="AC146" s="991"/>
      <c r="AD146" s="992"/>
      <c r="AE146" s="1197"/>
      <c r="AF146" s="1195" t="s">
        <v>4234</v>
      </c>
      <c r="AG146" s="1194">
        <v>1.4E7</v>
      </c>
      <c r="AH146" s="1194"/>
      <c r="AI146" s="1194">
        <v>1.4E7</v>
      </c>
      <c r="AJ146" s="1194">
        <f t="shared" si="1"/>
        <v>0</v>
      </c>
      <c r="AK146" s="958"/>
      <c r="AL146" s="994" t="s">
        <v>4235</v>
      </c>
      <c r="AM146" s="1192"/>
      <c r="AN146" s="1141" t="s">
        <v>4236</v>
      </c>
      <c r="AO146" s="1141"/>
      <c r="AP146" s="1184"/>
      <c r="AQ146" s="1160"/>
      <c r="AR146" s="1065"/>
      <c r="AS146" s="1067"/>
      <c r="AT146" s="1066"/>
      <c r="AU146" s="1067"/>
      <c r="AV146" s="1067"/>
      <c r="AW146" s="1066"/>
      <c r="AX146" s="1066"/>
      <c r="AY146" s="1066"/>
      <c r="AZ146" s="1066"/>
      <c r="BA146" s="1066"/>
      <c r="BB146" s="1066"/>
      <c r="BC146" s="1066"/>
      <c r="BD146" s="1066"/>
      <c r="BE146" s="1066"/>
      <c r="BF146" s="1066"/>
      <c r="BG146" s="1066"/>
      <c r="BH146" s="1066"/>
      <c r="BI146" s="1067"/>
      <c r="BJ146" s="1067"/>
      <c r="BK146" s="1066"/>
      <c r="BL146" s="1066"/>
      <c r="BM146" s="1066"/>
      <c r="BN146" s="1066"/>
      <c r="BO146" s="1066"/>
      <c r="BP146" s="1066"/>
      <c r="BQ146" s="1066"/>
      <c r="BR146" s="1066"/>
      <c r="BS146" s="1066"/>
      <c r="BT146" s="1066"/>
      <c r="BU146" s="1066"/>
      <c r="BV146" s="1066"/>
      <c r="BW146" s="1067"/>
      <c r="BX146" s="528"/>
      <c r="BY146" s="528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8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8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8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  <c r="GB146" s="520"/>
      <c r="GC146" s="520"/>
      <c r="GD146" s="520"/>
      <c r="GE146" s="520"/>
      <c r="GF146" s="520"/>
      <c r="GG146" s="520"/>
      <c r="GH146" s="520"/>
      <c r="GI146" s="520"/>
      <c r="GJ146" s="520"/>
      <c r="GK146" s="520"/>
      <c r="GL146" s="520"/>
      <c r="GM146" s="520"/>
      <c r="GN146" s="520"/>
      <c r="GO146" s="520"/>
      <c r="GP146" s="520"/>
      <c r="GQ146" s="520"/>
      <c r="GR146" s="520"/>
      <c r="GS146" s="520"/>
      <c r="GT146" s="1071"/>
      <c r="GU146" s="1071"/>
      <c r="GV146" s="1071"/>
      <c r="GW146" s="1071"/>
      <c r="GX146" s="1071"/>
      <c r="GY146" s="1071"/>
      <c r="GZ146" s="1071"/>
      <c r="HA146" s="1071"/>
      <c r="HB146" s="1071"/>
      <c r="HC146" s="1071"/>
      <c r="HD146" s="1071"/>
      <c r="HE146" s="1071"/>
      <c r="HF146" s="1071"/>
      <c r="HG146" s="1071"/>
      <c r="HH146" s="1071"/>
      <c r="HI146" s="1071"/>
      <c r="HJ146" s="1071"/>
      <c r="HK146" s="1071"/>
      <c r="HL146" s="1071"/>
      <c r="HM146" s="1071"/>
      <c r="HN146" s="1071"/>
      <c r="HO146" s="1071"/>
      <c r="HP146" s="1071"/>
      <c r="HQ146" s="1071"/>
      <c r="HR146" s="1071"/>
      <c r="HS146" s="1071"/>
      <c r="HT146" s="1071"/>
      <c r="HU146" s="1071"/>
      <c r="HV146" s="1071"/>
      <c r="HW146" s="1071"/>
      <c r="HX146" s="1072"/>
      <c r="HY146" s="1068"/>
      <c r="HZ146" s="981"/>
      <c r="IA146" s="981"/>
      <c r="IB146" s="981"/>
      <c r="IC146" s="981"/>
      <c r="ID146" s="981"/>
      <c r="IE146" s="1069"/>
    </row>
    <row r="147" ht="24.0" customHeight="1" outlineLevel="1">
      <c r="A147" s="1003"/>
      <c r="B147" s="1004"/>
      <c r="C147" s="1004"/>
      <c r="D147" s="1004"/>
      <c r="E147" s="1004"/>
      <c r="F147" s="1004"/>
      <c r="G147" s="1004"/>
      <c r="H147" s="1004"/>
      <c r="I147" s="1004"/>
      <c r="J147" s="1004"/>
      <c r="K147" s="1004"/>
      <c r="L147" s="1004"/>
      <c r="M147" s="1004"/>
      <c r="N147" s="1004"/>
      <c r="O147" s="1004"/>
      <c r="P147" s="1004"/>
      <c r="Q147" s="1004"/>
      <c r="R147" s="1004"/>
      <c r="S147" s="1004"/>
      <c r="T147" s="1004"/>
      <c r="U147" s="1005"/>
      <c r="V147" s="1285" t="s">
        <v>4237</v>
      </c>
      <c r="W147" s="1286"/>
      <c r="X147" s="1287">
        <f>X143-AG143</f>
        <v>70500000</v>
      </c>
      <c r="Y147" s="1287"/>
      <c r="Z147" s="1287"/>
      <c r="AA147" s="1150"/>
      <c r="AB147" s="1151"/>
      <c r="AC147" s="1151"/>
      <c r="AD147" s="1152"/>
      <c r="AE147" s="1039"/>
      <c r="AF147" s="1288"/>
      <c r="AG147" s="1096"/>
      <c r="AH147" s="1096"/>
      <c r="AI147" s="1206"/>
      <c r="AJ147" s="1206"/>
      <c r="AK147" s="1014"/>
      <c r="AL147" s="1256"/>
      <c r="AM147" s="1212"/>
      <c r="AN147" s="1289"/>
      <c r="AO147" s="1289"/>
      <c r="AP147" s="1184"/>
      <c r="AQ147" s="1160"/>
      <c r="AR147" s="1065"/>
      <c r="AS147" s="1067"/>
      <c r="AT147" s="1066"/>
      <c r="AU147" s="1067"/>
      <c r="AV147" s="1067"/>
      <c r="AW147" s="1066"/>
      <c r="AX147" s="1066"/>
      <c r="AY147" s="1066"/>
      <c r="AZ147" s="1066"/>
      <c r="BA147" s="1066"/>
      <c r="BB147" s="1066"/>
      <c r="BC147" s="1066"/>
      <c r="BD147" s="1066"/>
      <c r="BE147" s="1066"/>
      <c r="BF147" s="1066"/>
      <c r="BG147" s="1066"/>
      <c r="BH147" s="1066"/>
      <c r="BI147" s="1067"/>
      <c r="BJ147" s="1067"/>
      <c r="BK147" s="1066"/>
      <c r="BL147" s="1066"/>
      <c r="BM147" s="1066"/>
      <c r="BN147" s="1066"/>
      <c r="BO147" s="1066"/>
      <c r="BP147" s="1066"/>
      <c r="BQ147" s="1066"/>
      <c r="BR147" s="1066"/>
      <c r="BS147" s="1066"/>
      <c r="BT147" s="1066"/>
      <c r="BU147" s="1066"/>
      <c r="BV147" s="1066"/>
      <c r="BW147" s="1067"/>
      <c r="BX147" s="528"/>
      <c r="BY147" s="528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8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8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8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  <c r="GB147" s="520"/>
      <c r="GC147" s="520"/>
      <c r="GD147" s="520"/>
      <c r="GE147" s="520"/>
      <c r="GF147" s="520"/>
      <c r="GG147" s="520"/>
      <c r="GH147" s="520"/>
      <c r="GI147" s="520"/>
      <c r="GJ147" s="520"/>
      <c r="GK147" s="520"/>
      <c r="GL147" s="520"/>
      <c r="GM147" s="520"/>
      <c r="GN147" s="520"/>
      <c r="GO147" s="520"/>
      <c r="GP147" s="520"/>
      <c r="GQ147" s="520"/>
      <c r="GR147" s="520"/>
      <c r="GS147" s="520"/>
      <c r="GT147" s="1071"/>
      <c r="GU147" s="1071"/>
      <c r="GV147" s="1071"/>
      <c r="GW147" s="1071"/>
      <c r="GX147" s="1071"/>
      <c r="GY147" s="1071"/>
      <c r="GZ147" s="1071"/>
      <c r="HA147" s="1071"/>
      <c r="HB147" s="1071"/>
      <c r="HC147" s="1071"/>
      <c r="HD147" s="1071"/>
      <c r="HE147" s="1071"/>
      <c r="HF147" s="1071"/>
      <c r="HG147" s="1071"/>
      <c r="HH147" s="1071"/>
      <c r="HI147" s="1071"/>
      <c r="HJ147" s="1071"/>
      <c r="HK147" s="1071"/>
      <c r="HL147" s="1071"/>
      <c r="HM147" s="1071"/>
      <c r="HN147" s="1071"/>
      <c r="HO147" s="1071"/>
      <c r="HP147" s="1071"/>
      <c r="HQ147" s="1071"/>
      <c r="HR147" s="1071"/>
      <c r="HS147" s="1071"/>
      <c r="HT147" s="1071"/>
      <c r="HU147" s="1071"/>
      <c r="HV147" s="1071"/>
      <c r="HW147" s="1071"/>
      <c r="HX147" s="1094"/>
      <c r="HY147" s="1095"/>
      <c r="HZ147" s="1096"/>
      <c r="IA147" s="1096"/>
      <c r="IB147" s="1096"/>
      <c r="IC147" s="1096"/>
      <c r="ID147" s="1096"/>
      <c r="IE147" s="1097"/>
    </row>
    <row r="148" ht="24.0" customHeight="1">
      <c r="A148" s="1277">
        <f>A153+1</f>
        <v>10</v>
      </c>
      <c r="B148" s="1278" t="s">
        <v>24</v>
      </c>
      <c r="C148" s="1278" t="s">
        <v>4238</v>
      </c>
      <c r="D148" s="494" t="str">
        <f t="array" ref="D148">INDEX('코드분류표(보조)'!$G$5:$G$72,MATCH(E148,'코드분류표(보조)'!$F$5:$F$72,0))</f>
        <v>CB-211</v>
      </c>
      <c r="E148" s="494" t="s">
        <v>3767</v>
      </c>
      <c r="F148" s="494" t="s">
        <v>4239</v>
      </c>
      <c r="G148" s="1279" t="s">
        <v>4240</v>
      </c>
      <c r="H148" s="494" t="s">
        <v>4241</v>
      </c>
      <c r="I148" s="920"/>
      <c r="J148" s="921"/>
      <c r="K148" s="922" t="s">
        <v>4242</v>
      </c>
      <c r="L148" s="922" t="str">
        <f>$L$148</f>
        <v>#REF!</v>
      </c>
      <c r="M148" s="922" t="str">
        <f>$M$148</f>
        <v>#REF!</v>
      </c>
      <c r="N148" s="922" t="str">
        <f>#REF!</f>
        <v>#REF!</v>
      </c>
      <c r="O148" s="922" t="str">
        <f>$O$148</f>
        <v>#REF!</v>
      </c>
      <c r="P148" s="922" t="str">
        <f>$Q$148</f>
        <v/>
      </c>
      <c r="Q148" s="922"/>
      <c r="R148" s="493">
        <v>0.98</v>
      </c>
      <c r="S148" s="493">
        <v>0.98</v>
      </c>
      <c r="T148" s="493">
        <v>0.98</v>
      </c>
      <c r="U148" s="924"/>
      <c r="V148" s="1280" t="s">
        <v>4243</v>
      </c>
      <c r="W148" s="1281"/>
      <c r="X148" s="1191">
        <v>4.0E7</v>
      </c>
      <c r="Y148" s="1191" t="s">
        <v>4244</v>
      </c>
      <c r="Z148" s="1191"/>
      <c r="AA148" s="927"/>
      <c r="AB148" s="928"/>
      <c r="AC148" s="928"/>
      <c r="AD148" s="929"/>
      <c r="AE148" s="1018"/>
      <c r="AF148" s="1190" t="s">
        <v>4245</v>
      </c>
      <c r="AG148" s="1191">
        <f>SUM(AG149:AG152)</f>
        <v>7000000</v>
      </c>
      <c r="AH148" s="1191"/>
      <c r="AI148" s="1191">
        <f>SUM(AI149:AI152)</f>
        <v>7000000</v>
      </c>
      <c r="AJ148" s="1191">
        <f t="shared" ref="AJ148:AJ149" si="2">AG148-AI148</f>
        <v>0</v>
      </c>
      <c r="AK148" s="934"/>
      <c r="AL148" s="1282" t="s">
        <v>4246</v>
      </c>
      <c r="AM148" s="1192"/>
      <c r="AN148" s="1141" t="s">
        <v>4247</v>
      </c>
      <c r="AO148" s="1141"/>
      <c r="AP148" s="1184"/>
      <c r="AQ148" s="1160"/>
      <c r="AR148" s="1065"/>
      <c r="AS148" s="1067"/>
      <c r="AT148" s="1066"/>
      <c r="AU148" s="1067"/>
      <c r="AV148" s="1067"/>
      <c r="AW148" s="1066"/>
      <c r="AX148" s="1066"/>
      <c r="AY148" s="1066"/>
      <c r="AZ148" s="1066"/>
      <c r="BA148" s="1066"/>
      <c r="BB148" s="1066"/>
      <c r="BC148" s="1066"/>
      <c r="BD148" s="1066"/>
      <c r="BE148" s="1066"/>
      <c r="BF148" s="1066"/>
      <c r="BG148" s="1066"/>
      <c r="BH148" s="1066"/>
      <c r="BI148" s="1067"/>
      <c r="BJ148" s="1067"/>
      <c r="BK148" s="1066"/>
      <c r="BL148" s="1066"/>
      <c r="BM148" s="1066"/>
      <c r="BN148" s="1066"/>
      <c r="BO148" s="1066"/>
      <c r="BP148" s="1066"/>
      <c r="BQ148" s="1066"/>
      <c r="BR148" s="1066"/>
      <c r="BS148" s="1066"/>
      <c r="BT148" s="1066"/>
      <c r="BU148" s="1066"/>
      <c r="BV148" s="1066"/>
      <c r="BW148" s="1067"/>
      <c r="BX148" s="528"/>
      <c r="BY148" s="528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8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8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8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  <c r="GB148" s="520"/>
      <c r="GC148" s="520"/>
      <c r="GD148" s="520"/>
      <c r="GE148" s="520"/>
      <c r="GF148" s="520"/>
      <c r="GG148" s="520"/>
      <c r="GH148" s="520"/>
      <c r="GI148" s="520"/>
      <c r="GJ148" s="520"/>
      <c r="GK148" s="520"/>
      <c r="GL148" s="520"/>
      <c r="GM148" s="520"/>
      <c r="GN148" s="520"/>
      <c r="GO148" s="520"/>
      <c r="GP148" s="520"/>
      <c r="GQ148" s="520"/>
      <c r="GR148" s="520"/>
      <c r="GS148" s="520"/>
      <c r="GT148" s="1071"/>
      <c r="GU148" s="1071"/>
      <c r="GV148" s="1071"/>
      <c r="GW148" s="1071"/>
      <c r="GX148" s="1071"/>
      <c r="GY148" s="1071"/>
      <c r="GZ148" s="1071"/>
      <c r="HA148" s="1071"/>
      <c r="HB148" s="1071"/>
      <c r="HC148" s="1071"/>
      <c r="HD148" s="1071"/>
      <c r="HE148" s="1071"/>
      <c r="HF148" s="1071"/>
      <c r="HG148" s="1071"/>
      <c r="HH148" s="1071"/>
      <c r="HI148" s="1071"/>
      <c r="HJ148" s="1071"/>
      <c r="HK148" s="1071"/>
      <c r="HL148" s="1071"/>
      <c r="HM148" s="1071"/>
      <c r="HN148" s="1071"/>
      <c r="HO148" s="1071"/>
      <c r="HP148" s="1071"/>
      <c r="HQ148" s="1071"/>
      <c r="HR148" s="1071"/>
      <c r="HS148" s="1071"/>
      <c r="HT148" s="1071"/>
      <c r="HU148" s="1071"/>
      <c r="HV148" s="1071"/>
      <c r="HW148" s="1071"/>
      <c r="HX148" s="1099"/>
      <c r="HY148" s="1100"/>
      <c r="HZ148" s="1101"/>
      <c r="IA148" s="1101"/>
      <c r="IB148" s="1101"/>
      <c r="IC148" s="1101"/>
      <c r="ID148" s="1101"/>
      <c r="IE148" s="1102"/>
    </row>
    <row r="149" ht="24.0" customHeight="1" outlineLevel="1">
      <c r="A149" s="946"/>
      <c r="B149" s="947"/>
      <c r="C149" s="947"/>
      <c r="D149" s="947"/>
      <c r="E149" s="947"/>
      <c r="F149" s="947"/>
      <c r="G149" s="947"/>
      <c r="H149" s="947"/>
      <c r="I149" s="947"/>
      <c r="J149" s="947"/>
      <c r="K149" s="947"/>
      <c r="L149" s="947"/>
      <c r="M149" s="947"/>
      <c r="N149" s="947"/>
      <c r="O149" s="947"/>
      <c r="P149" s="947"/>
      <c r="Q149" s="947"/>
      <c r="R149" s="947"/>
      <c r="S149" s="947"/>
      <c r="T149" s="947"/>
      <c r="U149" s="948"/>
      <c r="V149" s="1203" t="s">
        <v>4248</v>
      </c>
      <c r="W149" s="1193" t="s">
        <v>4249</v>
      </c>
      <c r="X149" s="1194">
        <v>1.5E7</v>
      </c>
      <c r="Y149" s="1194"/>
      <c r="Z149" s="1194"/>
      <c r="AA149" s="990"/>
      <c r="AB149" s="991"/>
      <c r="AC149" s="991"/>
      <c r="AD149" s="992"/>
      <c r="AE149" s="1197"/>
      <c r="AF149" s="1195" t="s">
        <v>4250</v>
      </c>
      <c r="AG149" s="1194">
        <v>7000000.0</v>
      </c>
      <c r="AH149" s="1194"/>
      <c r="AI149" s="1194">
        <v>7000000.0</v>
      </c>
      <c r="AJ149" s="1194">
        <f t="shared" si="2"/>
        <v>0</v>
      </c>
      <c r="AK149" s="958"/>
      <c r="AL149" s="1290" t="s">
        <v>4251</v>
      </c>
      <c r="AM149" s="1192"/>
      <c r="AN149" s="1141" t="s">
        <v>4252</v>
      </c>
      <c r="AO149" s="1141"/>
      <c r="AP149" s="1149"/>
      <c r="AQ149" s="1160"/>
      <c r="AR149" s="1065"/>
      <c r="AS149" s="1067"/>
      <c r="AT149" s="1066"/>
      <c r="AU149" s="1067"/>
      <c r="AV149" s="1067"/>
      <c r="AW149" s="1066"/>
      <c r="AX149" s="1066"/>
      <c r="AY149" s="1066"/>
      <c r="AZ149" s="1066"/>
      <c r="BA149" s="1066"/>
      <c r="BB149" s="1066"/>
      <c r="BC149" s="1066"/>
      <c r="BD149" s="1066"/>
      <c r="BE149" s="1066"/>
      <c r="BF149" s="1066"/>
      <c r="BG149" s="1066"/>
      <c r="BH149" s="1066"/>
      <c r="BI149" s="1067"/>
      <c r="BJ149" s="1067"/>
      <c r="BK149" s="1066"/>
      <c r="BL149" s="1066"/>
      <c r="BM149" s="1066"/>
      <c r="BN149" s="1066"/>
      <c r="BO149" s="1066"/>
      <c r="BP149" s="1066"/>
      <c r="BQ149" s="1066"/>
      <c r="BR149" s="1066"/>
      <c r="BS149" s="1066"/>
      <c r="BT149" s="1066"/>
      <c r="BU149" s="1066"/>
      <c r="BV149" s="1066"/>
      <c r="BW149" s="1067"/>
      <c r="BX149" s="528"/>
      <c r="BY149" s="528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8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8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8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  <c r="GB149" s="520"/>
      <c r="GC149" s="520"/>
      <c r="GD149" s="520"/>
      <c r="GE149" s="520"/>
      <c r="GF149" s="520"/>
      <c r="GG149" s="520"/>
      <c r="GH149" s="520"/>
      <c r="GI149" s="520"/>
      <c r="GJ149" s="520"/>
      <c r="GK149" s="520"/>
      <c r="GL149" s="520"/>
      <c r="GM149" s="520"/>
      <c r="GN149" s="520"/>
      <c r="GO149" s="520"/>
      <c r="GP149" s="520"/>
      <c r="GQ149" s="520"/>
      <c r="GR149" s="520"/>
      <c r="GS149" s="520"/>
      <c r="GT149" s="1071"/>
      <c r="GU149" s="1071"/>
      <c r="GV149" s="1071"/>
      <c r="GW149" s="1071"/>
      <c r="GX149" s="1071"/>
      <c r="GY149" s="1071"/>
      <c r="GZ149" s="1071"/>
      <c r="HA149" s="1071"/>
      <c r="HB149" s="1071"/>
      <c r="HC149" s="1071"/>
      <c r="HD149" s="1071"/>
      <c r="HE149" s="1071"/>
      <c r="HF149" s="1071"/>
      <c r="HG149" s="1071"/>
      <c r="HH149" s="1071"/>
      <c r="HI149" s="1071"/>
      <c r="HJ149" s="1071"/>
      <c r="HK149" s="1071"/>
      <c r="HL149" s="1071"/>
      <c r="HM149" s="1071"/>
      <c r="HN149" s="1071"/>
      <c r="HO149" s="1071"/>
      <c r="HP149" s="1071"/>
      <c r="HQ149" s="1071"/>
      <c r="HR149" s="1071"/>
      <c r="HS149" s="1071"/>
      <c r="HT149" s="1071"/>
      <c r="HU149" s="1071"/>
      <c r="HV149" s="1071"/>
      <c r="HW149" s="1071"/>
      <c r="HX149" s="1072"/>
      <c r="HY149" s="1068"/>
      <c r="HZ149" s="981"/>
      <c r="IA149" s="981"/>
      <c r="IB149" s="981"/>
      <c r="IC149" s="981"/>
      <c r="ID149" s="981"/>
      <c r="IE149" s="1069"/>
    </row>
    <row r="150" ht="24.0" customHeight="1" outlineLevel="1">
      <c r="A150" s="946"/>
      <c r="B150" s="947"/>
      <c r="C150" s="947"/>
      <c r="D150" s="947"/>
      <c r="E150" s="947"/>
      <c r="F150" s="947"/>
      <c r="G150" s="947"/>
      <c r="H150" s="947"/>
      <c r="I150" s="947"/>
      <c r="J150" s="947"/>
      <c r="K150" s="947"/>
      <c r="L150" s="947"/>
      <c r="M150" s="947"/>
      <c r="N150" s="947"/>
      <c r="O150" s="947"/>
      <c r="P150" s="947"/>
      <c r="Q150" s="947"/>
      <c r="R150" s="947"/>
      <c r="S150" s="947"/>
      <c r="T150" s="947"/>
      <c r="U150" s="948"/>
      <c r="V150" s="972"/>
      <c r="W150" s="1193" t="s">
        <v>4253</v>
      </c>
      <c r="X150" s="1194">
        <v>0.0</v>
      </c>
      <c r="Y150" s="1194"/>
      <c r="Z150" s="1194"/>
      <c r="AA150" s="951"/>
      <c r="AB150" s="952"/>
      <c r="AC150" s="952"/>
      <c r="AD150" s="953"/>
      <c r="AE150" s="1023"/>
      <c r="AF150" s="1195"/>
      <c r="AG150" s="1194"/>
      <c r="AH150" s="1194"/>
      <c r="AI150" s="1194"/>
      <c r="AJ150" s="1194"/>
      <c r="AK150" s="958"/>
      <c r="AL150" s="1256"/>
      <c r="AM150" s="1212"/>
      <c r="AN150" s="1289"/>
      <c r="AO150" s="1289"/>
      <c r="AP150" s="1184"/>
      <c r="AQ150" s="1160"/>
      <c r="AR150" s="1065"/>
      <c r="AS150" s="1067"/>
      <c r="AT150" s="1066"/>
      <c r="AU150" s="1067"/>
      <c r="AV150" s="1067"/>
      <c r="AW150" s="1066"/>
      <c r="AX150" s="1066"/>
      <c r="AY150" s="1066"/>
      <c r="AZ150" s="1066"/>
      <c r="BA150" s="1066"/>
      <c r="BB150" s="1066"/>
      <c r="BC150" s="1066"/>
      <c r="BD150" s="1066"/>
      <c r="BE150" s="1066"/>
      <c r="BF150" s="1066"/>
      <c r="BG150" s="1066"/>
      <c r="BH150" s="1066"/>
      <c r="BI150" s="1067"/>
      <c r="BJ150" s="1067"/>
      <c r="BK150" s="1066"/>
      <c r="BL150" s="1066"/>
      <c r="BM150" s="1066"/>
      <c r="BN150" s="1066"/>
      <c r="BO150" s="1066"/>
      <c r="BP150" s="1066"/>
      <c r="BQ150" s="1066"/>
      <c r="BR150" s="1066"/>
      <c r="BS150" s="1066"/>
      <c r="BT150" s="1066"/>
      <c r="BU150" s="1066"/>
      <c r="BV150" s="1066"/>
      <c r="BW150" s="1067"/>
      <c r="BX150" s="528"/>
      <c r="BY150" s="528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8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8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8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  <c r="GB150" s="520"/>
      <c r="GC150" s="520"/>
      <c r="GD150" s="520"/>
      <c r="GE150" s="520"/>
      <c r="GF150" s="520"/>
      <c r="GG150" s="520"/>
      <c r="GH150" s="520"/>
      <c r="GI150" s="520"/>
      <c r="GJ150" s="520"/>
      <c r="GK150" s="520"/>
      <c r="GL150" s="520"/>
      <c r="GM150" s="520"/>
      <c r="GN150" s="520"/>
      <c r="GO150" s="520"/>
      <c r="GP150" s="520"/>
      <c r="GQ150" s="520"/>
      <c r="GR150" s="520"/>
      <c r="GS150" s="520"/>
      <c r="GT150" s="1071"/>
      <c r="GU150" s="1071"/>
      <c r="GV150" s="1071"/>
      <c r="GW150" s="1071"/>
      <c r="GX150" s="1071"/>
      <c r="GY150" s="1071"/>
      <c r="GZ150" s="1071"/>
      <c r="HA150" s="1071"/>
      <c r="HB150" s="1071"/>
      <c r="HC150" s="1071"/>
      <c r="HD150" s="1071"/>
      <c r="HE150" s="1071"/>
      <c r="HF150" s="1071"/>
      <c r="HG150" s="1071"/>
      <c r="HH150" s="1071"/>
      <c r="HI150" s="1071"/>
      <c r="HJ150" s="1071"/>
      <c r="HK150" s="1071"/>
      <c r="HL150" s="1071"/>
      <c r="HM150" s="1071"/>
      <c r="HN150" s="1071"/>
      <c r="HO150" s="1071"/>
      <c r="HP150" s="1071"/>
      <c r="HQ150" s="1071"/>
      <c r="HR150" s="1071"/>
      <c r="HS150" s="1071"/>
      <c r="HT150" s="1071"/>
      <c r="HU150" s="1071"/>
      <c r="HV150" s="1071"/>
      <c r="HW150" s="1071"/>
      <c r="HX150" s="1072"/>
      <c r="HY150" s="1068"/>
      <c r="HZ150" s="981"/>
      <c r="IA150" s="981"/>
      <c r="IB150" s="981"/>
      <c r="IC150" s="981"/>
      <c r="ID150" s="981"/>
      <c r="IE150" s="1069"/>
    </row>
    <row r="151" ht="24.0" customHeight="1" outlineLevel="1">
      <c r="A151" s="946"/>
      <c r="B151" s="947"/>
      <c r="C151" s="947"/>
      <c r="D151" s="947"/>
      <c r="E151" s="947"/>
      <c r="F151" s="947"/>
      <c r="G151" s="947"/>
      <c r="H151" s="947"/>
      <c r="I151" s="947"/>
      <c r="J151" s="947"/>
      <c r="K151" s="947"/>
      <c r="L151" s="947"/>
      <c r="M151" s="947"/>
      <c r="N151" s="947"/>
      <c r="O151" s="947"/>
      <c r="P151" s="947"/>
      <c r="Q151" s="947"/>
      <c r="R151" s="947"/>
      <c r="S151" s="947"/>
      <c r="T151" s="947"/>
      <c r="U151" s="948"/>
      <c r="V151" s="1283" t="s">
        <v>4254</v>
      </c>
      <c r="W151" s="1284"/>
      <c r="X151" s="1194">
        <f>X148-X149-X150</f>
        <v>25000000</v>
      </c>
      <c r="Y151" s="1194"/>
      <c r="Z151" s="1194"/>
      <c r="AA151" s="951"/>
      <c r="AB151" s="952"/>
      <c r="AC151" s="952"/>
      <c r="AD151" s="953"/>
      <c r="AE151" s="1023"/>
      <c r="AF151" s="1195"/>
      <c r="AG151" s="1194"/>
      <c r="AH151" s="1194"/>
      <c r="AI151" s="1194"/>
      <c r="AJ151" s="1194"/>
      <c r="AK151" s="958"/>
      <c r="AL151" s="1256"/>
      <c r="AM151" s="1212"/>
      <c r="AN151" s="1289"/>
      <c r="AO151" s="1289"/>
      <c r="AP151" s="1184"/>
      <c r="AQ151" s="1160"/>
      <c r="AR151" s="1065"/>
      <c r="AS151" s="1067"/>
      <c r="AT151" s="1066"/>
      <c r="AU151" s="1067"/>
      <c r="AV151" s="1067"/>
      <c r="AW151" s="1066"/>
      <c r="AX151" s="1066"/>
      <c r="AY151" s="1066"/>
      <c r="AZ151" s="1066"/>
      <c r="BA151" s="1066"/>
      <c r="BB151" s="1066"/>
      <c r="BC151" s="1066"/>
      <c r="BD151" s="1066"/>
      <c r="BE151" s="1066"/>
      <c r="BF151" s="1066"/>
      <c r="BG151" s="1066"/>
      <c r="BH151" s="1066"/>
      <c r="BI151" s="1067"/>
      <c r="BJ151" s="1067"/>
      <c r="BK151" s="1066"/>
      <c r="BL151" s="1066"/>
      <c r="BM151" s="1066"/>
      <c r="BN151" s="1066"/>
      <c r="BO151" s="1066"/>
      <c r="BP151" s="1066"/>
      <c r="BQ151" s="1066"/>
      <c r="BR151" s="1066"/>
      <c r="BS151" s="1066"/>
      <c r="BT151" s="1066"/>
      <c r="BU151" s="1066"/>
      <c r="BV151" s="1066"/>
      <c r="BW151" s="1067"/>
      <c r="BX151" s="528"/>
      <c r="BY151" s="528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8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8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8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  <c r="GB151" s="520"/>
      <c r="GC151" s="520"/>
      <c r="GD151" s="520"/>
      <c r="GE151" s="520"/>
      <c r="GF151" s="520"/>
      <c r="GG151" s="520"/>
      <c r="GH151" s="520"/>
      <c r="GI151" s="520"/>
      <c r="GJ151" s="520"/>
      <c r="GK151" s="520"/>
      <c r="GL151" s="520"/>
      <c r="GM151" s="520"/>
      <c r="GN151" s="520"/>
      <c r="GO151" s="520"/>
      <c r="GP151" s="520"/>
      <c r="GQ151" s="520"/>
      <c r="GR151" s="520"/>
      <c r="GS151" s="520"/>
      <c r="GT151" s="1071"/>
      <c r="GU151" s="1071"/>
      <c r="GV151" s="1071"/>
      <c r="GW151" s="1071"/>
      <c r="GX151" s="1071"/>
      <c r="GY151" s="1071"/>
      <c r="GZ151" s="1071"/>
      <c r="HA151" s="1071"/>
      <c r="HB151" s="1071"/>
      <c r="HC151" s="1071"/>
      <c r="HD151" s="1071"/>
      <c r="HE151" s="1071"/>
      <c r="HF151" s="1071"/>
      <c r="HG151" s="1071"/>
      <c r="HH151" s="1071"/>
      <c r="HI151" s="1071"/>
      <c r="HJ151" s="1071"/>
      <c r="HK151" s="1071"/>
      <c r="HL151" s="1071"/>
      <c r="HM151" s="1071"/>
      <c r="HN151" s="1071"/>
      <c r="HO151" s="1071"/>
      <c r="HP151" s="1071"/>
      <c r="HQ151" s="1071"/>
      <c r="HR151" s="1071"/>
      <c r="HS151" s="1071"/>
      <c r="HT151" s="1071"/>
      <c r="HU151" s="1071"/>
      <c r="HV151" s="1071"/>
      <c r="HW151" s="1071"/>
      <c r="HX151" s="1072"/>
      <c r="HY151" s="1068"/>
      <c r="HZ151" s="981"/>
      <c r="IA151" s="981"/>
      <c r="IB151" s="981"/>
      <c r="IC151" s="981"/>
      <c r="ID151" s="981"/>
      <c r="IE151" s="1069"/>
    </row>
    <row r="152" ht="24.0" customHeight="1" outlineLevel="1">
      <c r="A152" s="1003"/>
      <c r="B152" s="1004"/>
      <c r="C152" s="1004"/>
      <c r="D152" s="1004"/>
      <c r="E152" s="1004"/>
      <c r="F152" s="1004"/>
      <c r="G152" s="1004"/>
      <c r="H152" s="1004"/>
      <c r="I152" s="1004"/>
      <c r="J152" s="1004"/>
      <c r="K152" s="1004"/>
      <c r="L152" s="1004"/>
      <c r="M152" s="1004"/>
      <c r="N152" s="1004"/>
      <c r="O152" s="1004"/>
      <c r="P152" s="1004"/>
      <c r="Q152" s="1004"/>
      <c r="R152" s="1004"/>
      <c r="S152" s="1004"/>
      <c r="T152" s="1004"/>
      <c r="U152" s="1005"/>
      <c r="V152" s="1285" t="s">
        <v>4255</v>
      </c>
      <c r="W152" s="1286"/>
      <c r="X152" s="1287">
        <f>X148-AG148</f>
        <v>33000000</v>
      </c>
      <c r="Y152" s="1287"/>
      <c r="Z152" s="1287"/>
      <c r="AA152" s="1150"/>
      <c r="AB152" s="1151"/>
      <c r="AC152" s="1151"/>
      <c r="AD152" s="1152"/>
      <c r="AE152" s="1039"/>
      <c r="AF152" s="1210"/>
      <c r="AG152" s="1206"/>
      <c r="AH152" s="1206"/>
      <c r="AI152" s="1206"/>
      <c r="AJ152" s="1206"/>
      <c r="AK152" s="1014"/>
      <c r="AL152" s="1256"/>
      <c r="AM152" s="1212"/>
      <c r="AN152" s="1289"/>
      <c r="AO152" s="1289"/>
      <c r="AP152" s="1184"/>
      <c r="AQ152" s="1160"/>
      <c r="AR152" s="1065"/>
      <c r="AS152" s="1067"/>
      <c r="AT152" s="1066"/>
      <c r="AU152" s="1067"/>
      <c r="AV152" s="1067"/>
      <c r="AW152" s="1066"/>
      <c r="AX152" s="1066"/>
      <c r="AY152" s="1066"/>
      <c r="AZ152" s="1066"/>
      <c r="BA152" s="1066"/>
      <c r="BB152" s="1066"/>
      <c r="BC152" s="1066"/>
      <c r="BD152" s="1066"/>
      <c r="BE152" s="1066"/>
      <c r="BF152" s="1066"/>
      <c r="BG152" s="1066"/>
      <c r="BH152" s="1066"/>
      <c r="BI152" s="1067"/>
      <c r="BJ152" s="1067"/>
      <c r="BK152" s="1066"/>
      <c r="BL152" s="1066"/>
      <c r="BM152" s="1066"/>
      <c r="BN152" s="1066"/>
      <c r="BO152" s="1066"/>
      <c r="BP152" s="1066"/>
      <c r="BQ152" s="1066"/>
      <c r="BR152" s="1066"/>
      <c r="BS152" s="1066"/>
      <c r="BT152" s="1066"/>
      <c r="BU152" s="1066"/>
      <c r="BV152" s="1066"/>
      <c r="BW152" s="1067"/>
      <c r="BX152" s="528"/>
      <c r="BY152" s="528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8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8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8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1071"/>
      <c r="GU152" s="1071"/>
      <c r="GV152" s="1071"/>
      <c r="GW152" s="1071"/>
      <c r="GX152" s="1071"/>
      <c r="GY152" s="1071"/>
      <c r="GZ152" s="1071"/>
      <c r="HA152" s="1071"/>
      <c r="HB152" s="1071"/>
      <c r="HC152" s="1071"/>
      <c r="HD152" s="1071"/>
      <c r="HE152" s="1071"/>
      <c r="HF152" s="1071"/>
      <c r="HG152" s="1071"/>
      <c r="HH152" s="1071"/>
      <c r="HI152" s="1071"/>
      <c r="HJ152" s="1071"/>
      <c r="HK152" s="1071"/>
      <c r="HL152" s="1071"/>
      <c r="HM152" s="1071"/>
      <c r="HN152" s="1071"/>
      <c r="HO152" s="1071"/>
      <c r="HP152" s="1071"/>
      <c r="HQ152" s="1071"/>
      <c r="HR152" s="1071"/>
      <c r="HS152" s="1071"/>
      <c r="HT152" s="1071"/>
      <c r="HU152" s="1071"/>
      <c r="HV152" s="1071"/>
      <c r="HW152" s="1071"/>
      <c r="HX152" s="1094"/>
      <c r="HY152" s="1095"/>
      <c r="HZ152" s="1096"/>
      <c r="IA152" s="1096"/>
      <c r="IB152" s="1096"/>
      <c r="IC152" s="1096"/>
      <c r="ID152" s="1096"/>
      <c r="IE152" s="1097"/>
    </row>
    <row r="153" ht="24.0" customHeight="1">
      <c r="A153" s="1277">
        <f>A158+1</f>
        <v>9</v>
      </c>
      <c r="B153" s="1278" t="s">
        <v>23</v>
      </c>
      <c r="C153" s="1278"/>
      <c r="D153" s="494" t="str">
        <f t="array" ref="D153">INDEX('코드분류표(보조)'!$G$5:$G$72,MATCH(E153,'코드분류표(보조)'!$F$5:$F$72,0))</f>
        <v>CB-211</v>
      </c>
      <c r="E153" s="494" t="s">
        <v>3767</v>
      </c>
      <c r="F153" s="494" t="s">
        <v>4256</v>
      </c>
      <c r="G153" s="1279" t="s">
        <v>4257</v>
      </c>
      <c r="H153" s="494" t="s">
        <v>4258</v>
      </c>
      <c r="I153" s="920"/>
      <c r="J153" s="921"/>
      <c r="K153" s="922" t="s">
        <v>4259</v>
      </c>
      <c r="L153" s="922" t="s">
        <v>3597</v>
      </c>
      <c r="M153" s="922" t="str">
        <f>$M$153</f>
        <v>#REF!</v>
      </c>
      <c r="N153" s="922" t="str">
        <f>#REF!</f>
        <v>#REF!</v>
      </c>
      <c r="O153" s="922" t="str">
        <f>$O$153</f>
        <v>#REF!</v>
      </c>
      <c r="P153" s="922" t="str">
        <f>$Q$153</f>
        <v/>
      </c>
      <c r="Q153" s="922"/>
      <c r="R153" s="493">
        <v>0.98</v>
      </c>
      <c r="S153" s="493">
        <v>0.98</v>
      </c>
      <c r="T153" s="493">
        <v>0.98</v>
      </c>
      <c r="U153" s="924"/>
      <c r="V153" s="1280" t="s">
        <v>4260</v>
      </c>
      <c r="W153" s="1281"/>
      <c r="X153" s="1191">
        <v>3.0E7</v>
      </c>
      <c r="Y153" s="1191" t="s">
        <v>4261</v>
      </c>
      <c r="Z153" s="1191"/>
      <c r="AA153" s="927"/>
      <c r="AB153" s="928"/>
      <c r="AC153" s="928"/>
      <c r="AD153" s="929"/>
      <c r="AE153" s="1018"/>
      <c r="AF153" s="1190" t="s">
        <v>4262</v>
      </c>
      <c r="AG153" s="1191">
        <f>SUM(AG154:AG157)</f>
        <v>0</v>
      </c>
      <c r="AH153" s="1191"/>
      <c r="AI153" s="1191"/>
      <c r="AJ153" s="1191"/>
      <c r="AK153" s="934"/>
      <c r="AL153" s="1282" t="s">
        <v>4263</v>
      </c>
      <c r="AM153" s="1192"/>
      <c r="AN153" s="1141" t="s">
        <v>4264</v>
      </c>
      <c r="AO153" s="1141"/>
      <c r="AP153" s="1184"/>
      <c r="AQ153" s="1160"/>
      <c r="AR153" s="1065"/>
      <c r="AS153" s="1067"/>
      <c r="AT153" s="1066"/>
      <c r="AU153" s="1067"/>
      <c r="AV153" s="1067"/>
      <c r="AW153" s="1066"/>
      <c r="AX153" s="1066"/>
      <c r="AY153" s="1066"/>
      <c r="AZ153" s="1066"/>
      <c r="BA153" s="1066"/>
      <c r="BB153" s="1066"/>
      <c r="BC153" s="1066"/>
      <c r="BD153" s="1066"/>
      <c r="BE153" s="1066"/>
      <c r="BF153" s="1066"/>
      <c r="BG153" s="1066"/>
      <c r="BH153" s="1066"/>
      <c r="BI153" s="1067"/>
      <c r="BJ153" s="1067"/>
      <c r="BK153" s="1066"/>
      <c r="BL153" s="1066"/>
      <c r="BM153" s="1066"/>
      <c r="BN153" s="1066"/>
      <c r="BO153" s="1066"/>
      <c r="BP153" s="1066"/>
      <c r="BQ153" s="1066"/>
      <c r="BR153" s="1066"/>
      <c r="BS153" s="1066"/>
      <c r="BT153" s="1066"/>
      <c r="BU153" s="1066"/>
      <c r="BV153" s="1066"/>
      <c r="BW153" s="1067"/>
      <c r="BX153" s="528"/>
      <c r="BY153" s="528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8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8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8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1071"/>
      <c r="GU153" s="1071"/>
      <c r="GV153" s="1071"/>
      <c r="GW153" s="1071"/>
      <c r="GX153" s="1071"/>
      <c r="GY153" s="1071"/>
      <c r="GZ153" s="1071"/>
      <c r="HA153" s="1071"/>
      <c r="HB153" s="1071"/>
      <c r="HC153" s="1071"/>
      <c r="HD153" s="1071"/>
      <c r="HE153" s="1071"/>
      <c r="HF153" s="1071"/>
      <c r="HG153" s="1071"/>
      <c r="HH153" s="1071"/>
      <c r="HI153" s="1071"/>
      <c r="HJ153" s="1071"/>
      <c r="HK153" s="1071"/>
      <c r="HL153" s="1071"/>
      <c r="HM153" s="1071"/>
      <c r="HN153" s="1071"/>
      <c r="HO153" s="1071"/>
      <c r="HP153" s="1071"/>
      <c r="HQ153" s="1071"/>
      <c r="HR153" s="1071"/>
      <c r="HS153" s="1071"/>
      <c r="HT153" s="1071"/>
      <c r="HU153" s="1071"/>
      <c r="HV153" s="1071"/>
      <c r="HW153" s="1071"/>
      <c r="HX153" s="1099"/>
      <c r="HY153" s="1100"/>
      <c r="HZ153" s="1101"/>
      <c r="IA153" s="1101"/>
      <c r="IB153" s="1101"/>
      <c r="IC153" s="1101"/>
      <c r="ID153" s="1101"/>
      <c r="IE153" s="1102"/>
    </row>
    <row r="154" ht="24.0" customHeight="1" outlineLevel="1">
      <c r="A154" s="946"/>
      <c r="B154" s="947"/>
      <c r="C154" s="947"/>
      <c r="D154" s="947"/>
      <c r="E154" s="947"/>
      <c r="F154" s="947"/>
      <c r="G154" s="947"/>
      <c r="H154" s="947"/>
      <c r="I154" s="947"/>
      <c r="J154" s="947"/>
      <c r="K154" s="947"/>
      <c r="L154" s="947"/>
      <c r="M154" s="947"/>
      <c r="N154" s="947"/>
      <c r="O154" s="947"/>
      <c r="P154" s="947"/>
      <c r="Q154" s="947"/>
      <c r="R154" s="947"/>
      <c r="S154" s="947"/>
      <c r="T154" s="947"/>
      <c r="U154" s="948"/>
      <c r="V154" s="1203" t="s">
        <v>4265</v>
      </c>
      <c r="W154" s="1193" t="s">
        <v>4266</v>
      </c>
      <c r="X154" s="1194">
        <v>0.0</v>
      </c>
      <c r="Y154" s="1194"/>
      <c r="Z154" s="1194"/>
      <c r="AA154" s="951"/>
      <c r="AB154" s="952"/>
      <c r="AC154" s="952"/>
      <c r="AD154" s="953"/>
      <c r="AE154" s="1023"/>
      <c r="AF154" s="1195"/>
      <c r="AG154" s="1194"/>
      <c r="AH154" s="1194"/>
      <c r="AI154" s="1194"/>
      <c r="AJ154" s="1194"/>
      <c r="AK154" s="958"/>
      <c r="AL154" s="1178" t="s">
        <v>4267</v>
      </c>
      <c r="AM154" s="1192"/>
      <c r="AN154" s="1141" t="s">
        <v>4268</v>
      </c>
      <c r="AO154" s="1110" t="s">
        <v>4269</v>
      </c>
      <c r="AP154" s="1149" t="s">
        <v>2995</v>
      </c>
      <c r="AQ154" s="1160" t="s">
        <v>4270</v>
      </c>
      <c r="AR154" s="1065"/>
      <c r="AS154" s="1067"/>
      <c r="AT154" s="1066"/>
      <c r="AU154" s="1067"/>
      <c r="AV154" s="1067"/>
      <c r="AW154" s="1066"/>
      <c r="AX154" s="1066"/>
      <c r="AY154" s="1066"/>
      <c r="AZ154" s="1066"/>
      <c r="BA154" s="1066"/>
      <c r="BB154" s="1066"/>
      <c r="BC154" s="1066"/>
      <c r="BD154" s="1066"/>
      <c r="BE154" s="1066"/>
      <c r="BF154" s="1066"/>
      <c r="BG154" s="1066"/>
      <c r="BH154" s="1066"/>
      <c r="BI154" s="1067"/>
      <c r="BJ154" s="1067"/>
      <c r="BK154" s="1066"/>
      <c r="BL154" s="1066"/>
      <c r="BM154" s="1066"/>
      <c r="BN154" s="1066"/>
      <c r="BO154" s="1066"/>
      <c r="BP154" s="1066"/>
      <c r="BQ154" s="1066"/>
      <c r="BR154" s="1291"/>
      <c r="BS154" s="1066"/>
      <c r="BT154" s="1066"/>
      <c r="BU154" s="1291"/>
      <c r="BV154" s="1291"/>
      <c r="BW154" s="1067"/>
      <c r="BX154" s="528"/>
      <c r="BY154" s="528"/>
      <c r="BZ154" s="520"/>
      <c r="CA154" s="1292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1292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8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8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8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1071"/>
      <c r="GU154" s="1071"/>
      <c r="GV154" s="1071"/>
      <c r="GW154" s="1071"/>
      <c r="GX154" s="1071"/>
      <c r="GY154" s="1071"/>
      <c r="GZ154" s="1071"/>
      <c r="HA154" s="1071"/>
      <c r="HB154" s="1071"/>
      <c r="HC154" s="1071"/>
      <c r="HD154" s="1071"/>
      <c r="HE154" s="1071"/>
      <c r="HF154" s="1071"/>
      <c r="HG154" s="1071"/>
      <c r="HH154" s="1071"/>
      <c r="HI154" s="1071"/>
      <c r="HJ154" s="1071"/>
      <c r="HK154" s="1071"/>
      <c r="HL154" s="1071"/>
      <c r="HM154" s="1071"/>
      <c r="HN154" s="1071"/>
      <c r="HO154" s="1071"/>
      <c r="HP154" s="1071"/>
      <c r="HQ154" s="1071"/>
      <c r="HR154" s="1071"/>
      <c r="HS154" s="1071"/>
      <c r="HT154" s="1071"/>
      <c r="HU154" s="1071"/>
      <c r="HV154" s="1071"/>
      <c r="HW154" s="1071"/>
      <c r="HX154" s="1072"/>
      <c r="HY154" s="1068"/>
      <c r="HZ154" s="981"/>
      <c r="IA154" s="981"/>
      <c r="IB154" s="981"/>
      <c r="IC154" s="981"/>
      <c r="ID154" s="981"/>
      <c r="IE154" s="1069"/>
    </row>
    <row r="155" ht="24.0" customHeight="1" outlineLevel="1">
      <c r="A155" s="946"/>
      <c r="B155" s="947"/>
      <c r="C155" s="947"/>
      <c r="D155" s="947"/>
      <c r="E155" s="947"/>
      <c r="F155" s="947"/>
      <c r="G155" s="947"/>
      <c r="H155" s="947"/>
      <c r="I155" s="947"/>
      <c r="J155" s="947"/>
      <c r="K155" s="947"/>
      <c r="L155" s="947"/>
      <c r="M155" s="947"/>
      <c r="N155" s="947"/>
      <c r="O155" s="947"/>
      <c r="P155" s="947"/>
      <c r="Q155" s="947"/>
      <c r="R155" s="947"/>
      <c r="S155" s="947"/>
      <c r="T155" s="947"/>
      <c r="U155" s="948"/>
      <c r="V155" s="972"/>
      <c r="W155" s="1193" t="s">
        <v>4271</v>
      </c>
      <c r="X155" s="1194">
        <v>1.2E7</v>
      </c>
      <c r="Y155" s="1194"/>
      <c r="Z155" s="1194"/>
      <c r="AA155" s="951"/>
      <c r="AB155" s="952"/>
      <c r="AC155" s="952"/>
      <c r="AD155" s="953"/>
      <c r="AE155" s="1023"/>
      <c r="AF155" s="1195"/>
      <c r="AG155" s="1194"/>
      <c r="AH155" s="1194"/>
      <c r="AI155" s="1194"/>
      <c r="AJ155" s="1194"/>
      <c r="AK155" s="958"/>
      <c r="AL155" s="1179" t="s">
        <v>4272</v>
      </c>
      <c r="AM155" s="1192"/>
      <c r="AN155" s="1141" t="s">
        <v>4273</v>
      </c>
      <c r="AO155" s="712"/>
      <c r="AP155" s="1184"/>
      <c r="AQ155" s="1160"/>
      <c r="AR155" s="1065"/>
      <c r="AS155" s="1067"/>
      <c r="AT155" s="1066"/>
      <c r="AU155" s="1067"/>
      <c r="AV155" s="1067"/>
      <c r="AW155" s="1066"/>
      <c r="AX155" s="1066"/>
      <c r="AY155" s="1066"/>
      <c r="AZ155" s="1066"/>
      <c r="BA155" s="1066"/>
      <c r="BB155" s="1066"/>
      <c r="BC155" s="1066"/>
      <c r="BD155" s="1066"/>
      <c r="BE155" s="1066"/>
      <c r="BF155" s="1066"/>
      <c r="BG155" s="1066"/>
      <c r="BH155" s="1066"/>
      <c r="BI155" s="1067"/>
      <c r="BJ155" s="1067"/>
      <c r="BK155" s="1066"/>
      <c r="BL155" s="1066"/>
      <c r="BM155" s="1066"/>
      <c r="BN155" s="1066"/>
      <c r="BO155" s="1066"/>
      <c r="BP155" s="1066"/>
      <c r="BQ155" s="1066"/>
      <c r="BR155" s="1066"/>
      <c r="BS155" s="1066"/>
      <c r="BT155" s="1066"/>
      <c r="BU155" s="1066"/>
      <c r="BV155" s="1066"/>
      <c r="BW155" s="1067"/>
      <c r="BX155" s="528"/>
      <c r="BY155" s="528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8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8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8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1071"/>
      <c r="GU155" s="1071"/>
      <c r="GV155" s="1071"/>
      <c r="GW155" s="1071"/>
      <c r="GX155" s="1071"/>
      <c r="GY155" s="1071"/>
      <c r="GZ155" s="1071"/>
      <c r="HA155" s="1071"/>
      <c r="HB155" s="1071"/>
      <c r="HC155" s="1071"/>
      <c r="HD155" s="1071"/>
      <c r="HE155" s="1071"/>
      <c r="HF155" s="1071"/>
      <c r="HG155" s="1071"/>
      <c r="HH155" s="1071"/>
      <c r="HI155" s="1071"/>
      <c r="HJ155" s="1071"/>
      <c r="HK155" s="1071"/>
      <c r="HL155" s="1071"/>
      <c r="HM155" s="1071"/>
      <c r="HN155" s="1071"/>
      <c r="HO155" s="1071"/>
      <c r="HP155" s="1071"/>
      <c r="HQ155" s="1071"/>
      <c r="HR155" s="1071"/>
      <c r="HS155" s="1071"/>
      <c r="HT155" s="1071"/>
      <c r="HU155" s="1071"/>
      <c r="HV155" s="1071"/>
      <c r="HW155" s="1071"/>
      <c r="HX155" s="1072"/>
      <c r="HY155" s="1068"/>
      <c r="HZ155" s="981"/>
      <c r="IA155" s="981"/>
      <c r="IB155" s="981"/>
      <c r="IC155" s="981"/>
      <c r="ID155" s="981"/>
      <c r="IE155" s="1069"/>
    </row>
    <row r="156" ht="24.0" customHeight="1" outlineLevel="1">
      <c r="A156" s="946"/>
      <c r="B156" s="947"/>
      <c r="C156" s="947"/>
      <c r="D156" s="947"/>
      <c r="E156" s="947"/>
      <c r="F156" s="947"/>
      <c r="G156" s="947"/>
      <c r="H156" s="947"/>
      <c r="I156" s="947"/>
      <c r="J156" s="947"/>
      <c r="K156" s="947"/>
      <c r="L156" s="947"/>
      <c r="M156" s="947"/>
      <c r="N156" s="947"/>
      <c r="O156" s="947"/>
      <c r="P156" s="947"/>
      <c r="Q156" s="947"/>
      <c r="R156" s="947"/>
      <c r="S156" s="947"/>
      <c r="T156" s="947"/>
      <c r="U156" s="948"/>
      <c r="V156" s="1283" t="s">
        <v>4274</v>
      </c>
      <c r="W156" s="1284"/>
      <c r="X156" s="1194">
        <f>X153-X154-X155</f>
        <v>18000000</v>
      </c>
      <c r="Y156" s="1194"/>
      <c r="Z156" s="1194"/>
      <c r="AA156" s="951"/>
      <c r="AB156" s="952"/>
      <c r="AC156" s="952"/>
      <c r="AD156" s="953"/>
      <c r="AE156" s="1023"/>
      <c r="AF156" s="1195"/>
      <c r="AG156" s="1194"/>
      <c r="AH156" s="1194"/>
      <c r="AI156" s="1194"/>
      <c r="AJ156" s="1194"/>
      <c r="AK156" s="958"/>
      <c r="AL156" s="1256"/>
      <c r="AM156" s="1212"/>
      <c r="AN156" s="1289"/>
      <c r="AO156" s="1289"/>
      <c r="AP156" s="1184"/>
      <c r="AQ156" s="1160"/>
      <c r="AR156" s="1065"/>
      <c r="AS156" s="1067"/>
      <c r="AT156" s="1066"/>
      <c r="AU156" s="1067"/>
      <c r="AV156" s="1067"/>
      <c r="AW156" s="1066"/>
      <c r="AX156" s="1066"/>
      <c r="AY156" s="1066"/>
      <c r="AZ156" s="1066"/>
      <c r="BA156" s="1066"/>
      <c r="BB156" s="1066"/>
      <c r="BC156" s="1066"/>
      <c r="BD156" s="1066"/>
      <c r="BE156" s="1066"/>
      <c r="BF156" s="1066"/>
      <c r="BG156" s="1066"/>
      <c r="BH156" s="1066"/>
      <c r="BI156" s="1067"/>
      <c r="BJ156" s="1067"/>
      <c r="BK156" s="1066"/>
      <c r="BL156" s="1066"/>
      <c r="BM156" s="1066"/>
      <c r="BN156" s="1066"/>
      <c r="BO156" s="1066"/>
      <c r="BP156" s="1066"/>
      <c r="BQ156" s="1066"/>
      <c r="BR156" s="1066"/>
      <c r="BS156" s="1066"/>
      <c r="BT156" s="1066"/>
      <c r="BU156" s="1066"/>
      <c r="BV156" s="1066"/>
      <c r="BW156" s="1067"/>
      <c r="BX156" s="528"/>
      <c r="BY156" s="528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8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8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8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1071"/>
      <c r="GU156" s="1071"/>
      <c r="GV156" s="1071"/>
      <c r="GW156" s="1071"/>
      <c r="GX156" s="1071"/>
      <c r="GY156" s="1071"/>
      <c r="GZ156" s="1071"/>
      <c r="HA156" s="1071"/>
      <c r="HB156" s="1071"/>
      <c r="HC156" s="1071"/>
      <c r="HD156" s="1071"/>
      <c r="HE156" s="1071"/>
      <c r="HF156" s="1071"/>
      <c r="HG156" s="1071"/>
      <c r="HH156" s="1071"/>
      <c r="HI156" s="1071"/>
      <c r="HJ156" s="1071"/>
      <c r="HK156" s="1071"/>
      <c r="HL156" s="1071"/>
      <c r="HM156" s="1071"/>
      <c r="HN156" s="1071"/>
      <c r="HO156" s="1071"/>
      <c r="HP156" s="1071"/>
      <c r="HQ156" s="1071"/>
      <c r="HR156" s="1071"/>
      <c r="HS156" s="1071"/>
      <c r="HT156" s="1071"/>
      <c r="HU156" s="1071"/>
      <c r="HV156" s="1071"/>
      <c r="HW156" s="1071"/>
      <c r="HX156" s="1072"/>
      <c r="HY156" s="1068"/>
      <c r="HZ156" s="981"/>
      <c r="IA156" s="981"/>
      <c r="IB156" s="981"/>
      <c r="IC156" s="981"/>
      <c r="ID156" s="981"/>
      <c r="IE156" s="1069"/>
    </row>
    <row r="157" ht="24.0" customHeight="1" outlineLevel="1">
      <c r="A157" s="1003"/>
      <c r="B157" s="1004"/>
      <c r="C157" s="1004"/>
      <c r="D157" s="1004"/>
      <c r="E157" s="1004"/>
      <c r="F157" s="1004"/>
      <c r="G157" s="1004"/>
      <c r="H157" s="1004"/>
      <c r="I157" s="1004"/>
      <c r="J157" s="1004"/>
      <c r="K157" s="1004"/>
      <c r="L157" s="1004"/>
      <c r="M157" s="1004"/>
      <c r="N157" s="1004"/>
      <c r="O157" s="1004"/>
      <c r="P157" s="1004"/>
      <c r="Q157" s="1004"/>
      <c r="R157" s="1004"/>
      <c r="S157" s="1004"/>
      <c r="T157" s="1004"/>
      <c r="U157" s="1005"/>
      <c r="V157" s="1285" t="s">
        <v>4275</v>
      </c>
      <c r="W157" s="1286"/>
      <c r="X157" s="1287">
        <f>X153-AG153</f>
        <v>30000000</v>
      </c>
      <c r="Y157" s="1287"/>
      <c r="Z157" s="1287"/>
      <c r="AA157" s="1150"/>
      <c r="AB157" s="1151"/>
      <c r="AC157" s="1151"/>
      <c r="AD157" s="1152"/>
      <c r="AE157" s="1039"/>
      <c r="AF157" s="1210"/>
      <c r="AG157" s="1206"/>
      <c r="AH157" s="1206"/>
      <c r="AI157" s="1206"/>
      <c r="AJ157" s="1206"/>
      <c r="AK157" s="1014"/>
      <c r="AL157" s="1256"/>
      <c r="AM157" s="1212"/>
      <c r="AN157" s="1289"/>
      <c r="AO157" s="1289"/>
      <c r="AP157" s="1184"/>
      <c r="AQ157" s="1160"/>
      <c r="AR157" s="1065"/>
      <c r="AS157" s="1067"/>
      <c r="AT157" s="1066"/>
      <c r="AU157" s="1067"/>
      <c r="AV157" s="1067"/>
      <c r="AW157" s="1066"/>
      <c r="AX157" s="1066"/>
      <c r="AY157" s="1066"/>
      <c r="AZ157" s="1066"/>
      <c r="BA157" s="1066"/>
      <c r="BB157" s="1066"/>
      <c r="BC157" s="1066"/>
      <c r="BD157" s="1066"/>
      <c r="BE157" s="1066"/>
      <c r="BF157" s="1066"/>
      <c r="BG157" s="1066"/>
      <c r="BH157" s="1066"/>
      <c r="BI157" s="1067"/>
      <c r="BJ157" s="1067"/>
      <c r="BK157" s="1066"/>
      <c r="BL157" s="1066"/>
      <c r="BM157" s="1066"/>
      <c r="BN157" s="1066"/>
      <c r="BO157" s="1066"/>
      <c r="BP157" s="1066"/>
      <c r="BQ157" s="1066"/>
      <c r="BR157" s="1066"/>
      <c r="BS157" s="1066"/>
      <c r="BT157" s="1066"/>
      <c r="BU157" s="1066"/>
      <c r="BV157" s="1066"/>
      <c r="BW157" s="1067"/>
      <c r="BX157" s="528"/>
      <c r="BY157" s="528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8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8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8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1071"/>
      <c r="GU157" s="1071"/>
      <c r="GV157" s="1071"/>
      <c r="GW157" s="1071"/>
      <c r="GX157" s="1071"/>
      <c r="GY157" s="1071"/>
      <c r="GZ157" s="1071"/>
      <c r="HA157" s="1071"/>
      <c r="HB157" s="1071"/>
      <c r="HC157" s="1071"/>
      <c r="HD157" s="1071"/>
      <c r="HE157" s="1071"/>
      <c r="HF157" s="1071"/>
      <c r="HG157" s="1071"/>
      <c r="HH157" s="1071"/>
      <c r="HI157" s="1071"/>
      <c r="HJ157" s="1071"/>
      <c r="HK157" s="1071"/>
      <c r="HL157" s="1071"/>
      <c r="HM157" s="1071"/>
      <c r="HN157" s="1071"/>
      <c r="HO157" s="1071"/>
      <c r="HP157" s="1071"/>
      <c r="HQ157" s="1071"/>
      <c r="HR157" s="1071"/>
      <c r="HS157" s="1071"/>
      <c r="HT157" s="1071"/>
      <c r="HU157" s="1071"/>
      <c r="HV157" s="1071"/>
      <c r="HW157" s="1071"/>
      <c r="HX157" s="1094"/>
      <c r="HY157" s="1095"/>
      <c r="HZ157" s="1096"/>
      <c r="IA157" s="1096"/>
      <c r="IB157" s="1096"/>
      <c r="IC157" s="1096"/>
      <c r="ID157" s="1096"/>
      <c r="IE157" s="1097"/>
    </row>
    <row r="158" ht="24.0" customHeight="1">
      <c r="A158" s="916">
        <f>A166+1</f>
        <v>8</v>
      </c>
      <c r="B158" s="918" t="s">
        <v>23</v>
      </c>
      <c r="C158" s="918"/>
      <c r="D158" s="494" t="str">
        <f t="array" ref="D158">INDEX('코드분류표(보조)'!$G$5:$G$72,MATCH(E158,'코드분류표(보조)'!$F$5:$F$72,0))</f>
        <v>CB-212</v>
      </c>
      <c r="E158" s="494" t="s">
        <v>2600</v>
      </c>
      <c r="F158" s="494" t="s">
        <v>4276</v>
      </c>
      <c r="G158" s="494" t="s">
        <v>4277</v>
      </c>
      <c r="H158" s="494" t="s">
        <v>4278</v>
      </c>
      <c r="I158" s="920"/>
      <c r="J158" s="921"/>
      <c r="K158" s="922" t="s">
        <v>4279</v>
      </c>
      <c r="L158" s="922" t="str">
        <f>$L$158</f>
        <v>#REF!</v>
      </c>
      <c r="M158" s="922" t="str">
        <f>$M$158</f>
        <v>#REF!</v>
      </c>
      <c r="N158" s="922" t="str">
        <f>#REF!</f>
        <v>#REF!</v>
      </c>
      <c r="O158" s="922" t="str">
        <f>$O$158</f>
        <v>#REF!</v>
      </c>
      <c r="P158" s="922" t="s">
        <v>4280</v>
      </c>
      <c r="Q158" s="922"/>
      <c r="R158" s="493">
        <v>0.98</v>
      </c>
      <c r="S158" s="493">
        <v>0.98</v>
      </c>
      <c r="T158" s="493">
        <v>0.98</v>
      </c>
      <c r="U158" s="924"/>
      <c r="V158" s="1280" t="s">
        <v>4281</v>
      </c>
      <c r="W158" s="1281"/>
      <c r="X158" s="1191">
        <v>1.5E8</v>
      </c>
      <c r="Y158" s="1191"/>
      <c r="Z158" s="1191"/>
      <c r="AA158" s="927"/>
      <c r="AB158" s="928"/>
      <c r="AC158" s="928"/>
      <c r="AD158" s="929"/>
      <c r="AE158" s="1018"/>
      <c r="AF158" s="1190" t="s">
        <v>4282</v>
      </c>
      <c r="AG158" s="1191">
        <f>SUM(AG161:AG165)</f>
        <v>65300000</v>
      </c>
      <c r="AH158" s="1191"/>
      <c r="AI158" s="1191">
        <f>SUM(AI161:AI165)</f>
        <v>65300000</v>
      </c>
      <c r="AJ158" s="1191">
        <f>AG158-AI158</f>
        <v>0</v>
      </c>
      <c r="AK158" s="934"/>
      <c r="AL158" s="1293" t="s">
        <v>4283</v>
      </c>
      <c r="AM158" s="1192"/>
      <c r="AN158" s="1141" t="s">
        <v>4284</v>
      </c>
      <c r="AO158" s="1141"/>
      <c r="AP158" s="1184"/>
      <c r="AQ158" s="1184"/>
      <c r="AR158" s="1128"/>
      <c r="AS158" s="1067"/>
      <c r="AT158" s="1066"/>
      <c r="AU158" s="1067"/>
      <c r="AV158" s="1067"/>
      <c r="AW158" s="1066"/>
      <c r="AX158" s="1066"/>
      <c r="AY158" s="1066"/>
      <c r="AZ158" s="1066"/>
      <c r="BA158" s="1066"/>
      <c r="BB158" s="1066"/>
      <c r="BC158" s="1066"/>
      <c r="BD158" s="1066"/>
      <c r="BE158" s="1066"/>
      <c r="BF158" s="1066"/>
      <c r="BG158" s="1066"/>
      <c r="BH158" s="1066"/>
      <c r="BI158" s="1067"/>
      <c r="BJ158" s="1067"/>
      <c r="BK158" s="1066"/>
      <c r="BL158" s="1066"/>
      <c r="BM158" s="1066"/>
      <c r="BN158" s="1066"/>
      <c r="BO158" s="1066"/>
      <c r="BP158" s="1066"/>
      <c r="BQ158" s="1066"/>
      <c r="BR158" s="1066"/>
      <c r="BS158" s="1066"/>
      <c r="BT158" s="1066"/>
      <c r="BU158" s="1066"/>
      <c r="BV158" s="1066"/>
      <c r="BW158" s="1067"/>
      <c r="BX158" s="528"/>
      <c r="BY158" s="528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8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8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8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1071"/>
      <c r="GU158" s="1071"/>
      <c r="GV158" s="1071"/>
      <c r="GW158" s="1071"/>
      <c r="GX158" s="1071"/>
      <c r="GY158" s="1071"/>
      <c r="GZ158" s="1071"/>
      <c r="HA158" s="1071"/>
      <c r="HB158" s="1071"/>
      <c r="HC158" s="1071"/>
      <c r="HD158" s="1071"/>
      <c r="HE158" s="1071"/>
      <c r="HF158" s="1071"/>
      <c r="HG158" s="1071"/>
      <c r="HH158" s="1071"/>
      <c r="HI158" s="1071"/>
      <c r="HJ158" s="1071"/>
      <c r="HK158" s="1071"/>
      <c r="HL158" s="1071"/>
      <c r="HM158" s="1071"/>
      <c r="HN158" s="1071"/>
      <c r="HO158" s="1071"/>
      <c r="HP158" s="1071"/>
      <c r="HQ158" s="1071"/>
      <c r="HR158" s="1071"/>
      <c r="HS158" s="1071"/>
      <c r="HT158" s="1071"/>
      <c r="HU158" s="1071"/>
      <c r="HV158" s="1071"/>
      <c r="HW158" s="1071"/>
      <c r="HX158" s="1099"/>
      <c r="HY158" s="1100"/>
      <c r="HZ158" s="1101"/>
      <c r="IA158" s="1101"/>
      <c r="IB158" s="1101"/>
      <c r="IC158" s="1101"/>
      <c r="ID158" s="1101"/>
      <c r="IE158" s="1102"/>
    </row>
    <row r="159" ht="24.0" customHeight="1" outlineLevel="1">
      <c r="A159" s="946"/>
      <c r="B159" s="947"/>
      <c r="C159" s="947"/>
      <c r="D159" s="947"/>
      <c r="E159" s="947"/>
      <c r="F159" s="947"/>
      <c r="G159" s="947"/>
      <c r="H159" s="947"/>
      <c r="I159" s="947"/>
      <c r="J159" s="947"/>
      <c r="K159" s="947"/>
      <c r="L159" s="947"/>
      <c r="M159" s="947"/>
      <c r="N159" s="947"/>
      <c r="O159" s="947"/>
      <c r="P159" s="947"/>
      <c r="Q159" s="947"/>
      <c r="R159" s="947"/>
      <c r="S159" s="947"/>
      <c r="T159" s="947"/>
      <c r="U159" s="948"/>
      <c r="V159" s="1203" t="s">
        <v>4285</v>
      </c>
      <c r="W159" s="1193" t="s">
        <v>4286</v>
      </c>
      <c r="X159" s="1194">
        <v>6.0E7</v>
      </c>
      <c r="Y159" s="1194"/>
      <c r="Z159" s="1194"/>
      <c r="AA159" s="951"/>
      <c r="AB159" s="952"/>
      <c r="AC159" s="952"/>
      <c r="AD159" s="953"/>
      <c r="AE159" s="1023"/>
      <c r="AF159" s="1046"/>
      <c r="AG159" s="981"/>
      <c r="AH159" s="981"/>
      <c r="AI159" s="957"/>
      <c r="AJ159" s="957"/>
      <c r="AK159" s="958"/>
      <c r="AL159" s="1294" t="s">
        <v>4287</v>
      </c>
      <c r="AM159" s="1192"/>
      <c r="AN159" s="1141" t="s">
        <v>4288</v>
      </c>
      <c r="AO159" s="1141"/>
      <c r="AP159" s="1149"/>
      <c r="AQ159" s="1149"/>
      <c r="AR159" s="1128"/>
      <c r="AS159" s="1067"/>
      <c r="AT159" s="1066"/>
      <c r="AU159" s="1067"/>
      <c r="AV159" s="1067"/>
      <c r="AW159" s="1066"/>
      <c r="AX159" s="1066"/>
      <c r="AY159" s="1066"/>
      <c r="AZ159" s="1066"/>
      <c r="BA159" s="1066"/>
      <c r="BB159" s="1066"/>
      <c r="BC159" s="1066"/>
      <c r="BD159" s="1066"/>
      <c r="BE159" s="1066"/>
      <c r="BF159" s="1066"/>
      <c r="BG159" s="1066"/>
      <c r="BH159" s="1066"/>
      <c r="BI159" s="1067"/>
      <c r="BJ159" s="1067"/>
      <c r="BK159" s="1066"/>
      <c r="BL159" s="1066"/>
      <c r="BM159" s="1066"/>
      <c r="BN159" s="1066"/>
      <c r="BO159" s="1066"/>
      <c r="BP159" s="1066"/>
      <c r="BQ159" s="1066"/>
      <c r="BR159" s="1066"/>
      <c r="BS159" s="1066"/>
      <c r="BT159" s="1066"/>
      <c r="BU159" s="1066"/>
      <c r="BV159" s="1066"/>
      <c r="BW159" s="1067"/>
      <c r="BX159" s="528"/>
      <c r="BY159" s="528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8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8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8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1071"/>
      <c r="GU159" s="1071"/>
      <c r="GV159" s="1071"/>
      <c r="GW159" s="1071"/>
      <c r="GX159" s="1071"/>
      <c r="GY159" s="1071"/>
      <c r="GZ159" s="1071"/>
      <c r="HA159" s="1071"/>
      <c r="HB159" s="1071"/>
      <c r="HC159" s="1071"/>
      <c r="HD159" s="1071"/>
      <c r="HE159" s="1071"/>
      <c r="HF159" s="1071"/>
      <c r="HG159" s="1071"/>
      <c r="HH159" s="1071"/>
      <c r="HI159" s="1071"/>
      <c r="HJ159" s="1071"/>
      <c r="HK159" s="1071"/>
      <c r="HL159" s="1071"/>
      <c r="HM159" s="1071"/>
      <c r="HN159" s="1071"/>
      <c r="HO159" s="1071"/>
      <c r="HP159" s="1071"/>
      <c r="HQ159" s="1071"/>
      <c r="HR159" s="1071"/>
      <c r="HS159" s="1071"/>
      <c r="HT159" s="1071"/>
      <c r="HU159" s="1071"/>
      <c r="HV159" s="1071"/>
      <c r="HW159" s="1071"/>
      <c r="HX159" s="1072"/>
      <c r="HY159" s="1068"/>
      <c r="HZ159" s="981"/>
      <c r="IA159" s="981"/>
      <c r="IB159" s="981"/>
      <c r="IC159" s="981"/>
      <c r="ID159" s="981"/>
      <c r="IE159" s="1069"/>
    </row>
    <row r="160" ht="24.0" customHeight="1" outlineLevel="1">
      <c r="A160" s="946"/>
      <c r="B160" s="947"/>
      <c r="C160" s="947"/>
      <c r="D160" s="947"/>
      <c r="E160" s="947"/>
      <c r="F160" s="947"/>
      <c r="G160" s="947"/>
      <c r="H160" s="947"/>
      <c r="I160" s="947"/>
      <c r="J160" s="947"/>
      <c r="K160" s="947"/>
      <c r="L160" s="947"/>
      <c r="M160" s="947"/>
      <c r="N160" s="947"/>
      <c r="O160" s="947"/>
      <c r="P160" s="947"/>
      <c r="Q160" s="947"/>
      <c r="R160" s="947"/>
      <c r="S160" s="947"/>
      <c r="T160" s="947"/>
      <c r="U160" s="948"/>
      <c r="V160" s="972"/>
      <c r="W160" s="1193" t="s">
        <v>4289</v>
      </c>
      <c r="X160" s="1194">
        <v>0.0</v>
      </c>
      <c r="Y160" s="1194"/>
      <c r="Z160" s="1194"/>
      <c r="AA160" s="951"/>
      <c r="AB160" s="952"/>
      <c r="AC160" s="952"/>
      <c r="AD160" s="953"/>
      <c r="AE160" s="1023"/>
      <c r="AF160" s="1046"/>
      <c r="AG160" s="981"/>
      <c r="AH160" s="981"/>
      <c r="AI160" s="957"/>
      <c r="AJ160" s="957"/>
      <c r="AK160" s="958"/>
      <c r="AL160" s="1179" t="s">
        <v>4290</v>
      </c>
      <c r="AM160" s="1192"/>
      <c r="AN160" s="1141" t="s">
        <v>4291</v>
      </c>
      <c r="AO160" s="1141"/>
      <c r="AP160" s="1184"/>
      <c r="AQ160" s="1184"/>
      <c r="AR160" s="1128"/>
      <c r="AS160" s="1067"/>
      <c r="AT160" s="1066"/>
      <c r="AU160" s="1067"/>
      <c r="AV160" s="1067"/>
      <c r="AW160" s="1066"/>
      <c r="AX160" s="1066"/>
      <c r="AY160" s="1066"/>
      <c r="AZ160" s="1066"/>
      <c r="BA160" s="1066"/>
      <c r="BB160" s="1066"/>
      <c r="BC160" s="1066"/>
      <c r="BD160" s="1066"/>
      <c r="BE160" s="1066"/>
      <c r="BF160" s="1066"/>
      <c r="BG160" s="1066"/>
      <c r="BH160" s="1066"/>
      <c r="BI160" s="1067"/>
      <c r="BJ160" s="1067"/>
      <c r="BK160" s="1066"/>
      <c r="BL160" s="1066"/>
      <c r="BM160" s="1066"/>
      <c r="BN160" s="1066"/>
      <c r="BO160" s="1066"/>
      <c r="BP160" s="1066"/>
      <c r="BQ160" s="1066"/>
      <c r="BR160" s="1066"/>
      <c r="BS160" s="1066"/>
      <c r="BT160" s="1066"/>
      <c r="BU160" s="1066"/>
      <c r="BV160" s="1066"/>
      <c r="BW160" s="1067"/>
      <c r="BX160" s="528"/>
      <c r="BY160" s="528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8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8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8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1071"/>
      <c r="GU160" s="1071"/>
      <c r="GV160" s="1071"/>
      <c r="GW160" s="1071"/>
      <c r="GX160" s="1071"/>
      <c r="GY160" s="1071"/>
      <c r="GZ160" s="1071"/>
      <c r="HA160" s="1071"/>
      <c r="HB160" s="1071"/>
      <c r="HC160" s="1071"/>
      <c r="HD160" s="1071"/>
      <c r="HE160" s="1071"/>
      <c r="HF160" s="1071"/>
      <c r="HG160" s="1071"/>
      <c r="HH160" s="1071"/>
      <c r="HI160" s="1071"/>
      <c r="HJ160" s="1071"/>
      <c r="HK160" s="1071"/>
      <c r="HL160" s="1071"/>
      <c r="HM160" s="1071"/>
      <c r="HN160" s="1071"/>
      <c r="HO160" s="1071"/>
      <c r="HP160" s="1071"/>
      <c r="HQ160" s="1071"/>
      <c r="HR160" s="1071"/>
      <c r="HS160" s="1071"/>
      <c r="HT160" s="1071"/>
      <c r="HU160" s="1071"/>
      <c r="HV160" s="1071"/>
      <c r="HW160" s="1071"/>
      <c r="HX160" s="1072"/>
      <c r="HY160" s="1068"/>
      <c r="HZ160" s="981"/>
      <c r="IA160" s="981"/>
      <c r="IB160" s="981"/>
      <c r="IC160" s="981"/>
      <c r="ID160" s="981"/>
      <c r="IE160" s="1069"/>
    </row>
    <row r="161" ht="24.0" customHeight="1" outlineLevel="1">
      <c r="A161" s="946"/>
      <c r="B161" s="947"/>
      <c r="C161" s="947"/>
      <c r="D161" s="947"/>
      <c r="E161" s="947"/>
      <c r="F161" s="947"/>
      <c r="G161" s="947"/>
      <c r="H161" s="947"/>
      <c r="I161" s="947"/>
      <c r="J161" s="947"/>
      <c r="K161" s="947"/>
      <c r="L161" s="947"/>
      <c r="M161" s="947"/>
      <c r="N161" s="947"/>
      <c r="O161" s="947"/>
      <c r="P161" s="947"/>
      <c r="Q161" s="947"/>
      <c r="R161" s="947"/>
      <c r="S161" s="947"/>
      <c r="T161" s="947"/>
      <c r="U161" s="948"/>
      <c r="V161" s="1283" t="s">
        <v>4292</v>
      </c>
      <c r="W161" s="1284"/>
      <c r="X161" s="1194">
        <f>X158-X159-X160</f>
        <v>90000000</v>
      </c>
      <c r="Y161" s="1194"/>
      <c r="Z161" s="1194"/>
      <c r="AA161" s="990"/>
      <c r="AB161" s="991"/>
      <c r="AC161" s="991"/>
      <c r="AD161" s="992"/>
      <c r="AE161" s="1197"/>
      <c r="AF161" s="1195" t="s">
        <v>4293</v>
      </c>
      <c r="AG161" s="1194">
        <v>1.13E7</v>
      </c>
      <c r="AH161" s="1194"/>
      <c r="AI161" s="957">
        <v>1.13E7</v>
      </c>
      <c r="AJ161" s="957">
        <f t="shared" ref="AJ161:AJ165" si="3">AG161-AI161</f>
        <v>0</v>
      </c>
      <c r="AK161" s="958"/>
      <c r="AL161" s="1198" t="s">
        <v>4294</v>
      </c>
      <c r="AM161" s="1192"/>
      <c r="AN161" s="1141" t="s">
        <v>4295</v>
      </c>
      <c r="AO161" s="1141"/>
      <c r="AP161" s="1184"/>
      <c r="AQ161" s="1184"/>
      <c r="AR161" s="1128"/>
      <c r="AS161" s="1067"/>
      <c r="AT161" s="1066"/>
      <c r="AU161" s="1067"/>
      <c r="AV161" s="1067"/>
      <c r="AW161" s="1066"/>
      <c r="AX161" s="1066"/>
      <c r="AY161" s="1066"/>
      <c r="AZ161" s="1066"/>
      <c r="BA161" s="1066"/>
      <c r="BB161" s="1066"/>
      <c r="BC161" s="1066"/>
      <c r="BD161" s="1066"/>
      <c r="BE161" s="1066"/>
      <c r="BF161" s="1066"/>
      <c r="BG161" s="1066"/>
      <c r="BH161" s="1066"/>
      <c r="BI161" s="1067"/>
      <c r="BJ161" s="1067"/>
      <c r="BK161" s="1066"/>
      <c r="BL161" s="1066"/>
      <c r="BM161" s="1066"/>
      <c r="BN161" s="1066"/>
      <c r="BO161" s="1066"/>
      <c r="BP161" s="1066"/>
      <c r="BQ161" s="1066"/>
      <c r="BR161" s="1066"/>
      <c r="BS161" s="1066"/>
      <c r="BT161" s="1066"/>
      <c r="BU161" s="1066"/>
      <c r="BV161" s="1066"/>
      <c r="BW161" s="1067"/>
      <c r="BX161" s="528"/>
      <c r="BY161" s="528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8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8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8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1071"/>
      <c r="GU161" s="1071"/>
      <c r="GV161" s="1071"/>
      <c r="GW161" s="1071"/>
      <c r="GX161" s="1071"/>
      <c r="GY161" s="1071"/>
      <c r="GZ161" s="1071"/>
      <c r="HA161" s="1071"/>
      <c r="HB161" s="1071"/>
      <c r="HC161" s="1071"/>
      <c r="HD161" s="1071"/>
      <c r="HE161" s="1071"/>
      <c r="HF161" s="1071"/>
      <c r="HG161" s="1071"/>
      <c r="HH161" s="1071"/>
      <c r="HI161" s="1071"/>
      <c r="HJ161" s="1071"/>
      <c r="HK161" s="1071"/>
      <c r="HL161" s="1071"/>
      <c r="HM161" s="1071"/>
      <c r="HN161" s="1071"/>
      <c r="HO161" s="1071"/>
      <c r="HP161" s="1071"/>
      <c r="HQ161" s="1071"/>
      <c r="HR161" s="1071"/>
      <c r="HS161" s="1071"/>
      <c r="HT161" s="1071"/>
      <c r="HU161" s="1071"/>
      <c r="HV161" s="1071"/>
      <c r="HW161" s="1071"/>
      <c r="HX161" s="1072"/>
      <c r="HY161" s="1068"/>
      <c r="HZ161" s="981"/>
      <c r="IA161" s="981"/>
      <c r="IB161" s="981"/>
      <c r="IC161" s="981"/>
      <c r="ID161" s="981"/>
      <c r="IE161" s="1069"/>
    </row>
    <row r="162" ht="24.0" customHeight="1" outlineLevel="1">
      <c r="A162" s="946"/>
      <c r="B162" s="947"/>
      <c r="C162" s="947"/>
      <c r="D162" s="947"/>
      <c r="E162" s="947"/>
      <c r="F162" s="947"/>
      <c r="G162" s="947"/>
      <c r="H162" s="947"/>
      <c r="I162" s="947"/>
      <c r="J162" s="947"/>
      <c r="K162" s="947"/>
      <c r="L162" s="947"/>
      <c r="M162" s="947"/>
      <c r="N162" s="947"/>
      <c r="O162" s="947"/>
      <c r="P162" s="947"/>
      <c r="Q162" s="947"/>
      <c r="R162" s="947"/>
      <c r="S162" s="947"/>
      <c r="T162" s="947"/>
      <c r="U162" s="948"/>
      <c r="V162" s="1295" t="s">
        <v>4296</v>
      </c>
      <c r="W162" s="1284"/>
      <c r="X162" s="1200">
        <f>X158-AG158</f>
        <v>84700000</v>
      </c>
      <c r="Y162" s="1200"/>
      <c r="Z162" s="1200"/>
      <c r="AA162" s="990"/>
      <c r="AB162" s="991"/>
      <c r="AC162" s="991"/>
      <c r="AD162" s="992"/>
      <c r="AE162" s="1197"/>
      <c r="AF162" s="1195" t="s">
        <v>4297</v>
      </c>
      <c r="AG162" s="1194">
        <v>3000000.0</v>
      </c>
      <c r="AH162" s="1194"/>
      <c r="AI162" s="957">
        <v>3000000.0</v>
      </c>
      <c r="AJ162" s="957">
        <f t="shared" si="3"/>
        <v>0</v>
      </c>
      <c r="AK162" s="958"/>
      <c r="AL162" s="1296" t="s">
        <v>4298</v>
      </c>
      <c r="AM162" s="1192"/>
      <c r="AN162" s="1141" t="s">
        <v>4299</v>
      </c>
      <c r="AO162" s="1141"/>
      <c r="AP162" s="1184"/>
      <c r="AQ162" s="1184"/>
      <c r="AR162" s="1274"/>
      <c r="AS162" s="1067"/>
      <c r="AT162" s="1066"/>
      <c r="AU162" s="1067"/>
      <c r="AV162" s="1067"/>
      <c r="AW162" s="1066"/>
      <c r="AX162" s="1066"/>
      <c r="AY162" s="1066"/>
      <c r="AZ162" s="1066"/>
      <c r="BA162" s="1066"/>
      <c r="BB162" s="1066"/>
      <c r="BC162" s="1066"/>
      <c r="BD162" s="1066"/>
      <c r="BE162" s="1066"/>
      <c r="BF162" s="1066"/>
      <c r="BG162" s="1066"/>
      <c r="BH162" s="1066"/>
      <c r="BI162" s="1067"/>
      <c r="BJ162" s="1067"/>
      <c r="BK162" s="1066"/>
      <c r="BL162" s="1066"/>
      <c r="BM162" s="1066"/>
      <c r="BN162" s="1066"/>
      <c r="BO162" s="1066"/>
      <c r="BP162" s="1066"/>
      <c r="BQ162" s="1066"/>
      <c r="BR162" s="1066"/>
      <c r="BS162" s="1066"/>
      <c r="BT162" s="1066"/>
      <c r="BU162" s="1066"/>
      <c r="BV162" s="1066"/>
      <c r="BW162" s="1067"/>
      <c r="BX162" s="528"/>
      <c r="BY162" s="528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8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8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8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1071"/>
      <c r="GU162" s="1071"/>
      <c r="GV162" s="1071"/>
      <c r="GW162" s="1071"/>
      <c r="GX162" s="1071"/>
      <c r="GY162" s="1071"/>
      <c r="GZ162" s="1071"/>
      <c r="HA162" s="1071"/>
      <c r="HB162" s="1071"/>
      <c r="HC162" s="1071"/>
      <c r="HD162" s="1071"/>
      <c r="HE162" s="1071"/>
      <c r="HF162" s="1071"/>
      <c r="HG162" s="1071"/>
      <c r="HH162" s="1071"/>
      <c r="HI162" s="1071"/>
      <c r="HJ162" s="1071"/>
      <c r="HK162" s="1071"/>
      <c r="HL162" s="1071"/>
      <c r="HM162" s="1071"/>
      <c r="HN162" s="1071"/>
      <c r="HO162" s="1071"/>
      <c r="HP162" s="1071"/>
      <c r="HQ162" s="1071"/>
      <c r="HR162" s="1071"/>
      <c r="HS162" s="1071"/>
      <c r="HT162" s="1071"/>
      <c r="HU162" s="1071"/>
      <c r="HV162" s="1071"/>
      <c r="HW162" s="1071"/>
      <c r="HX162" s="1072"/>
      <c r="HY162" s="1068"/>
      <c r="HZ162" s="981"/>
      <c r="IA162" s="981"/>
      <c r="IB162" s="981"/>
      <c r="IC162" s="981"/>
      <c r="ID162" s="981"/>
      <c r="IE162" s="1069"/>
    </row>
    <row r="163" ht="24.0" customHeight="1" outlineLevel="1">
      <c r="A163" s="946"/>
      <c r="B163" s="947"/>
      <c r="C163" s="947"/>
      <c r="D163" s="947"/>
      <c r="E163" s="947"/>
      <c r="F163" s="947"/>
      <c r="G163" s="947"/>
      <c r="H163" s="947"/>
      <c r="I163" s="947"/>
      <c r="J163" s="947"/>
      <c r="K163" s="947"/>
      <c r="L163" s="947"/>
      <c r="M163" s="947"/>
      <c r="N163" s="947"/>
      <c r="O163" s="947"/>
      <c r="P163" s="947"/>
      <c r="Q163" s="947"/>
      <c r="R163" s="947"/>
      <c r="S163" s="947"/>
      <c r="T163" s="947"/>
      <c r="U163" s="948"/>
      <c r="V163" s="1297"/>
      <c r="W163" s="1284"/>
      <c r="X163" s="1194"/>
      <c r="Y163" s="1194"/>
      <c r="Z163" s="1194"/>
      <c r="AA163" s="990"/>
      <c r="AB163" s="991"/>
      <c r="AC163" s="991"/>
      <c r="AD163" s="992"/>
      <c r="AE163" s="1197"/>
      <c r="AF163" s="1195" t="s">
        <v>4300</v>
      </c>
      <c r="AG163" s="1194">
        <v>1.5E7</v>
      </c>
      <c r="AH163" s="1194"/>
      <c r="AI163" s="957">
        <v>1.5E7</v>
      </c>
      <c r="AJ163" s="957">
        <f t="shared" si="3"/>
        <v>0</v>
      </c>
      <c r="AK163" s="958"/>
      <c r="AL163" s="1201" t="s">
        <v>4301</v>
      </c>
      <c r="AM163" s="1192"/>
      <c r="AN163" s="1141" t="s">
        <v>4302</v>
      </c>
      <c r="AO163" s="1141"/>
      <c r="AP163" s="1184"/>
      <c r="AQ163" s="1184"/>
      <c r="AR163" s="1274"/>
      <c r="AS163" s="1067"/>
      <c r="AT163" s="1066"/>
      <c r="AU163" s="1067"/>
      <c r="AV163" s="1067"/>
      <c r="AW163" s="1066"/>
      <c r="AX163" s="1066"/>
      <c r="AY163" s="1066"/>
      <c r="AZ163" s="1066"/>
      <c r="BA163" s="1066"/>
      <c r="BB163" s="1066"/>
      <c r="BC163" s="1066"/>
      <c r="BD163" s="1066"/>
      <c r="BE163" s="1066"/>
      <c r="BF163" s="1066"/>
      <c r="BG163" s="1066"/>
      <c r="BH163" s="1066"/>
      <c r="BI163" s="1067"/>
      <c r="BJ163" s="1067"/>
      <c r="BK163" s="1066"/>
      <c r="BL163" s="1066"/>
      <c r="BM163" s="1066"/>
      <c r="BN163" s="1066"/>
      <c r="BO163" s="1066"/>
      <c r="BP163" s="1066"/>
      <c r="BQ163" s="1066"/>
      <c r="BR163" s="1066"/>
      <c r="BS163" s="1066"/>
      <c r="BT163" s="1066"/>
      <c r="BU163" s="1066"/>
      <c r="BV163" s="1066"/>
      <c r="BW163" s="1067"/>
      <c r="BX163" s="528"/>
      <c r="BY163" s="528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8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8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8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1071"/>
      <c r="GU163" s="1071"/>
      <c r="GV163" s="1071"/>
      <c r="GW163" s="1071"/>
      <c r="GX163" s="1071"/>
      <c r="GY163" s="1071"/>
      <c r="GZ163" s="1071"/>
      <c r="HA163" s="1071"/>
      <c r="HB163" s="1071"/>
      <c r="HC163" s="1071"/>
      <c r="HD163" s="1071"/>
      <c r="HE163" s="1071"/>
      <c r="HF163" s="1071"/>
      <c r="HG163" s="1071"/>
      <c r="HH163" s="1071"/>
      <c r="HI163" s="1071"/>
      <c r="HJ163" s="1071"/>
      <c r="HK163" s="1071"/>
      <c r="HL163" s="1071"/>
      <c r="HM163" s="1071"/>
      <c r="HN163" s="1071"/>
      <c r="HO163" s="1071"/>
      <c r="HP163" s="1071"/>
      <c r="HQ163" s="1071"/>
      <c r="HR163" s="1071"/>
      <c r="HS163" s="1071"/>
      <c r="HT163" s="1071"/>
      <c r="HU163" s="1071"/>
      <c r="HV163" s="1071"/>
      <c r="HW163" s="1071"/>
      <c r="HX163" s="1072"/>
      <c r="HY163" s="1068"/>
      <c r="HZ163" s="981"/>
      <c r="IA163" s="981"/>
      <c r="IB163" s="981"/>
      <c r="IC163" s="981"/>
      <c r="ID163" s="981"/>
      <c r="IE163" s="1069"/>
    </row>
    <row r="164" ht="24.0" customHeight="1" outlineLevel="1">
      <c r="A164" s="946"/>
      <c r="B164" s="947"/>
      <c r="C164" s="947"/>
      <c r="D164" s="947"/>
      <c r="E164" s="947"/>
      <c r="F164" s="947"/>
      <c r="G164" s="947"/>
      <c r="H164" s="947"/>
      <c r="I164" s="947"/>
      <c r="J164" s="947"/>
      <c r="K164" s="947"/>
      <c r="L164" s="947"/>
      <c r="M164" s="947"/>
      <c r="N164" s="947"/>
      <c r="O164" s="947"/>
      <c r="P164" s="947"/>
      <c r="Q164" s="947"/>
      <c r="R164" s="947"/>
      <c r="S164" s="947"/>
      <c r="T164" s="947"/>
      <c r="U164" s="948"/>
      <c r="V164" s="989"/>
      <c r="W164" s="949"/>
      <c r="X164" s="956"/>
      <c r="Y164" s="956"/>
      <c r="Z164" s="956"/>
      <c r="AA164" s="990"/>
      <c r="AB164" s="991"/>
      <c r="AC164" s="991"/>
      <c r="AD164" s="992"/>
      <c r="AE164" s="1197"/>
      <c r="AF164" s="1195" t="s">
        <v>4303</v>
      </c>
      <c r="AG164" s="1194">
        <v>2.0E7</v>
      </c>
      <c r="AH164" s="1194"/>
      <c r="AI164" s="957">
        <v>2.0E7</v>
      </c>
      <c r="AJ164" s="957">
        <f t="shared" si="3"/>
        <v>0</v>
      </c>
      <c r="AK164" s="958"/>
      <c r="AL164" s="1202" t="s">
        <v>4304</v>
      </c>
      <c r="AM164" s="1192"/>
      <c r="AN164" s="1141" t="s">
        <v>4305</v>
      </c>
      <c r="AO164" s="1141"/>
      <c r="AP164" s="1184"/>
      <c r="AQ164" s="1184"/>
      <c r="AR164" s="1274"/>
      <c r="AS164" s="1067"/>
      <c r="AT164" s="1066"/>
      <c r="AU164" s="1067"/>
      <c r="AV164" s="1067"/>
      <c r="AW164" s="1066"/>
      <c r="AX164" s="1066"/>
      <c r="AY164" s="1066"/>
      <c r="AZ164" s="1066"/>
      <c r="BA164" s="1066"/>
      <c r="BB164" s="1066"/>
      <c r="BC164" s="1066"/>
      <c r="BD164" s="1066"/>
      <c r="BE164" s="1066"/>
      <c r="BF164" s="1066"/>
      <c r="BG164" s="1066"/>
      <c r="BH164" s="1066"/>
      <c r="BI164" s="1067"/>
      <c r="BJ164" s="1067"/>
      <c r="BK164" s="1066"/>
      <c r="BL164" s="1066"/>
      <c r="BM164" s="1066"/>
      <c r="BN164" s="1066"/>
      <c r="BO164" s="1066"/>
      <c r="BP164" s="1066"/>
      <c r="BQ164" s="1066"/>
      <c r="BR164" s="1066"/>
      <c r="BS164" s="1066"/>
      <c r="BT164" s="1066"/>
      <c r="BU164" s="1066"/>
      <c r="BV164" s="1066"/>
      <c r="BW164" s="1067"/>
      <c r="BX164" s="528"/>
      <c r="BY164" s="528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8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8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8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1071"/>
      <c r="GU164" s="1071"/>
      <c r="GV164" s="1071"/>
      <c r="GW164" s="1071"/>
      <c r="GX164" s="1071"/>
      <c r="GY164" s="1071"/>
      <c r="GZ164" s="1071"/>
      <c r="HA164" s="1071"/>
      <c r="HB164" s="1071"/>
      <c r="HC164" s="1071"/>
      <c r="HD164" s="1071"/>
      <c r="HE164" s="1071"/>
      <c r="HF164" s="1071"/>
      <c r="HG164" s="1071"/>
      <c r="HH164" s="1071"/>
      <c r="HI164" s="1071"/>
      <c r="HJ164" s="1071"/>
      <c r="HK164" s="1071"/>
      <c r="HL164" s="1071"/>
      <c r="HM164" s="1071"/>
      <c r="HN164" s="1071"/>
      <c r="HO164" s="1071"/>
      <c r="HP164" s="1071"/>
      <c r="HQ164" s="1071"/>
      <c r="HR164" s="1071"/>
      <c r="HS164" s="1071"/>
      <c r="HT164" s="1071"/>
      <c r="HU164" s="1071"/>
      <c r="HV164" s="1071"/>
      <c r="HW164" s="1071"/>
      <c r="HX164" s="1072"/>
      <c r="HY164" s="1068"/>
      <c r="HZ164" s="981"/>
      <c r="IA164" s="981"/>
      <c r="IB164" s="981"/>
      <c r="IC164" s="981"/>
      <c r="ID164" s="981"/>
      <c r="IE164" s="1069"/>
    </row>
    <row r="165" ht="24.0" customHeight="1" outlineLevel="1">
      <c r="A165" s="1003"/>
      <c r="B165" s="1004"/>
      <c r="C165" s="1004"/>
      <c r="D165" s="1004"/>
      <c r="E165" s="1004"/>
      <c r="F165" s="1004"/>
      <c r="G165" s="1004"/>
      <c r="H165" s="1004"/>
      <c r="I165" s="1004"/>
      <c r="J165" s="1004"/>
      <c r="K165" s="1004"/>
      <c r="L165" s="1004"/>
      <c r="M165" s="1004"/>
      <c r="N165" s="1004"/>
      <c r="O165" s="1004"/>
      <c r="P165" s="1004"/>
      <c r="Q165" s="1004"/>
      <c r="R165" s="1004"/>
      <c r="S165" s="1004"/>
      <c r="T165" s="1004"/>
      <c r="U165" s="1005"/>
      <c r="V165" s="1005"/>
      <c r="W165" s="1006"/>
      <c r="X165" s="1007"/>
      <c r="Y165" s="1007"/>
      <c r="Z165" s="1007"/>
      <c r="AA165" s="1008"/>
      <c r="AB165" s="1207"/>
      <c r="AC165" s="1207"/>
      <c r="AD165" s="1208"/>
      <c r="AE165" s="1209"/>
      <c r="AF165" s="1210" t="s">
        <v>4306</v>
      </c>
      <c r="AG165" s="1206">
        <v>1.6E7</v>
      </c>
      <c r="AH165" s="1206"/>
      <c r="AI165" s="1013">
        <v>1.6E7</v>
      </c>
      <c r="AJ165" s="1013">
        <f t="shared" si="3"/>
        <v>0</v>
      </c>
      <c r="AK165" s="1014"/>
      <c r="AL165" s="1204" t="s">
        <v>4307</v>
      </c>
      <c r="AM165" s="1192"/>
      <c r="AN165" s="1141" t="s">
        <v>4308</v>
      </c>
      <c r="AO165" s="1141"/>
      <c r="AP165" s="1184"/>
      <c r="AQ165" s="1184"/>
      <c r="AR165" s="1274"/>
      <c r="AS165" s="1067"/>
      <c r="AT165" s="1066"/>
      <c r="AU165" s="1067"/>
      <c r="AV165" s="1067"/>
      <c r="AW165" s="1066"/>
      <c r="AX165" s="1066"/>
      <c r="AY165" s="1066"/>
      <c r="AZ165" s="1066"/>
      <c r="BA165" s="1066"/>
      <c r="BB165" s="1066"/>
      <c r="BC165" s="1066"/>
      <c r="BD165" s="1066"/>
      <c r="BE165" s="1066"/>
      <c r="BF165" s="1066"/>
      <c r="BG165" s="1066"/>
      <c r="BH165" s="1066"/>
      <c r="BI165" s="1067"/>
      <c r="BJ165" s="1067"/>
      <c r="BK165" s="1066"/>
      <c r="BL165" s="1066"/>
      <c r="BM165" s="1066"/>
      <c r="BN165" s="1066"/>
      <c r="BO165" s="1066"/>
      <c r="BP165" s="1066"/>
      <c r="BQ165" s="1066"/>
      <c r="BR165" s="1066"/>
      <c r="BS165" s="1066"/>
      <c r="BT165" s="1066"/>
      <c r="BU165" s="1066"/>
      <c r="BV165" s="1066"/>
      <c r="BW165" s="1067"/>
      <c r="BX165" s="528"/>
      <c r="BY165" s="528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8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8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8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1071"/>
      <c r="GU165" s="1071"/>
      <c r="GV165" s="1071"/>
      <c r="GW165" s="1071"/>
      <c r="GX165" s="1071"/>
      <c r="GY165" s="1071"/>
      <c r="GZ165" s="1071"/>
      <c r="HA165" s="1071"/>
      <c r="HB165" s="1071"/>
      <c r="HC165" s="1071"/>
      <c r="HD165" s="1071"/>
      <c r="HE165" s="1071"/>
      <c r="HF165" s="1071"/>
      <c r="HG165" s="1071"/>
      <c r="HH165" s="1071"/>
      <c r="HI165" s="1071"/>
      <c r="HJ165" s="1071"/>
      <c r="HK165" s="1071"/>
      <c r="HL165" s="1071"/>
      <c r="HM165" s="1071"/>
      <c r="HN165" s="1071"/>
      <c r="HO165" s="1071"/>
      <c r="HP165" s="1071"/>
      <c r="HQ165" s="1071"/>
      <c r="HR165" s="1071"/>
      <c r="HS165" s="1071"/>
      <c r="HT165" s="1071"/>
      <c r="HU165" s="1071"/>
      <c r="HV165" s="1071"/>
      <c r="HW165" s="1071"/>
      <c r="HX165" s="1094"/>
      <c r="HY165" s="1095"/>
      <c r="HZ165" s="1096"/>
      <c r="IA165" s="1096"/>
      <c r="IB165" s="1096"/>
      <c r="IC165" s="1096"/>
      <c r="ID165" s="1096"/>
      <c r="IE165" s="1097"/>
    </row>
    <row r="166" ht="24.0" customHeight="1">
      <c r="A166" s="916">
        <v>7.0</v>
      </c>
      <c r="B166" s="494" t="s">
        <v>32</v>
      </c>
      <c r="C166" s="494"/>
      <c r="D166" s="494" t="str">
        <f t="array" ref="D166">INDEX('코드분류표(보조)'!$G$5:$G$72,MATCH(E166,'코드분류표(보조)'!$F$5:$F$72,0))</f>
        <v>CB-252</v>
      </c>
      <c r="E166" s="494" t="s">
        <v>3826</v>
      </c>
      <c r="F166" s="494" t="s">
        <v>4309</v>
      </c>
      <c r="G166" s="494" t="s">
        <v>4310</v>
      </c>
      <c r="H166" s="494" t="s">
        <v>4311</v>
      </c>
      <c r="I166" s="920"/>
      <c r="J166" s="921"/>
      <c r="K166" s="922" t="s">
        <v>4312</v>
      </c>
      <c r="L166" s="922" t="str">
        <f>$L$166</f>
        <v>#REF!</v>
      </c>
      <c r="M166" s="922" t="str">
        <f>$M$166</f>
        <v>#REF!</v>
      </c>
      <c r="N166" s="922" t="str">
        <f>#REF!</f>
        <v>#REF!</v>
      </c>
      <c r="O166" s="922" t="str">
        <f>$O$166</f>
        <v>#REF!</v>
      </c>
      <c r="P166" s="922" t="str">
        <f>$Q$166</f>
        <v/>
      </c>
      <c r="Q166" s="922"/>
      <c r="R166" s="493">
        <v>0.0</v>
      </c>
      <c r="S166" s="493">
        <v>0.0</v>
      </c>
      <c r="T166" s="493">
        <v>0.0</v>
      </c>
      <c r="U166" s="924"/>
      <c r="V166" s="493" t="s">
        <v>4313</v>
      </c>
      <c r="W166" s="925" t="s">
        <v>4314</v>
      </c>
      <c r="X166" s="926"/>
      <c r="Y166" s="926"/>
      <c r="Z166" s="926"/>
      <c r="AA166" s="927"/>
      <c r="AB166" s="928"/>
      <c r="AC166" s="928"/>
      <c r="AD166" s="929"/>
      <c r="AE166" s="1018"/>
      <c r="AF166" s="1019" t="s">
        <v>4315</v>
      </c>
      <c r="AG166" s="932"/>
      <c r="AH166" s="932"/>
      <c r="AI166" s="933"/>
      <c r="AJ166" s="933"/>
      <c r="AK166" s="934"/>
      <c r="AL166" s="1293" t="s">
        <v>4316</v>
      </c>
      <c r="AM166" s="1192"/>
      <c r="AN166" s="1141" t="s">
        <v>4317</v>
      </c>
      <c r="AO166" s="1141"/>
      <c r="AP166" s="1184"/>
      <c r="AQ166" s="1160"/>
      <c r="AR166" s="1065"/>
      <c r="AS166" s="1067"/>
      <c r="AT166" s="1066"/>
      <c r="AU166" s="1067"/>
      <c r="AV166" s="1067"/>
      <c r="AW166" s="1066"/>
      <c r="AX166" s="1066"/>
      <c r="AY166" s="1066"/>
      <c r="AZ166" s="1066"/>
      <c r="BA166" s="1066"/>
      <c r="BB166" s="1066"/>
      <c r="BC166" s="1066"/>
      <c r="BD166" s="1066"/>
      <c r="BE166" s="1066"/>
      <c r="BF166" s="1066"/>
      <c r="BG166" s="1066"/>
      <c r="BH166" s="1066"/>
      <c r="BI166" s="1067"/>
      <c r="BJ166" s="1067"/>
      <c r="BK166" s="1066"/>
      <c r="BL166" s="1066"/>
      <c r="BM166" s="1066"/>
      <c r="BN166" s="1066"/>
      <c r="BO166" s="1066"/>
      <c r="BP166" s="1066"/>
      <c r="BQ166" s="1066"/>
      <c r="BR166" s="1066"/>
      <c r="BS166" s="1066"/>
      <c r="BT166" s="1066"/>
      <c r="BU166" s="1066"/>
      <c r="BV166" s="1066"/>
      <c r="BW166" s="1067"/>
      <c r="BX166" s="528"/>
      <c r="BY166" s="528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8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8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8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1071"/>
      <c r="GU166" s="1071"/>
      <c r="GV166" s="1071"/>
      <c r="GW166" s="1071"/>
      <c r="GX166" s="1071"/>
      <c r="GY166" s="1071"/>
      <c r="GZ166" s="1071"/>
      <c r="HA166" s="1071"/>
      <c r="HB166" s="1071"/>
      <c r="HC166" s="1071"/>
      <c r="HD166" s="1071"/>
      <c r="HE166" s="1071"/>
      <c r="HF166" s="1071"/>
      <c r="HG166" s="1071"/>
      <c r="HH166" s="1071"/>
      <c r="HI166" s="1071"/>
      <c r="HJ166" s="1071"/>
      <c r="HK166" s="1071"/>
      <c r="HL166" s="1071"/>
      <c r="HM166" s="1071"/>
      <c r="HN166" s="1071"/>
      <c r="HO166" s="1071"/>
      <c r="HP166" s="1071"/>
      <c r="HQ166" s="1071"/>
      <c r="HR166" s="1071"/>
      <c r="HS166" s="1071"/>
      <c r="HT166" s="1071"/>
      <c r="HU166" s="1071"/>
      <c r="HV166" s="1071"/>
      <c r="HW166" s="1071"/>
      <c r="HX166" s="1099"/>
      <c r="HY166" s="1100"/>
      <c r="HZ166" s="1101"/>
      <c r="IA166" s="1101"/>
      <c r="IB166" s="1101"/>
      <c r="IC166" s="1101"/>
      <c r="ID166" s="1101"/>
      <c r="IE166" s="1102"/>
    </row>
    <row r="167" ht="24.0" customHeight="1" outlineLevel="1">
      <c r="A167" s="946"/>
      <c r="B167" s="947"/>
      <c r="C167" s="947"/>
      <c r="D167" s="947"/>
      <c r="E167" s="947"/>
      <c r="F167" s="947"/>
      <c r="G167" s="947"/>
      <c r="H167" s="947"/>
      <c r="I167" s="947"/>
      <c r="J167" s="947"/>
      <c r="K167" s="947"/>
      <c r="L167" s="947"/>
      <c r="M167" s="947"/>
      <c r="N167" s="947"/>
      <c r="O167" s="947"/>
      <c r="P167" s="947"/>
      <c r="Q167" s="947"/>
      <c r="R167" s="947"/>
      <c r="S167" s="947"/>
      <c r="T167" s="947"/>
      <c r="U167" s="948"/>
      <c r="V167" s="947"/>
      <c r="W167" s="949" t="s">
        <v>4318</v>
      </c>
      <c r="X167" s="950"/>
      <c r="Y167" s="950"/>
      <c r="Z167" s="950"/>
      <c r="AA167" s="951"/>
      <c r="AB167" s="952"/>
      <c r="AC167" s="952"/>
      <c r="AD167" s="953"/>
      <c r="AE167" s="1023"/>
      <c r="AF167" s="1046"/>
      <c r="AG167" s="981"/>
      <c r="AH167" s="981"/>
      <c r="AI167" s="957"/>
      <c r="AJ167" s="957"/>
      <c r="AK167" s="958"/>
      <c r="AL167" s="1148" t="s">
        <v>4319</v>
      </c>
      <c r="AM167" s="1192"/>
      <c r="AN167" s="1141" t="s">
        <v>4320</v>
      </c>
      <c r="AO167" s="1141"/>
      <c r="AP167" s="1149"/>
      <c r="AQ167" s="1160"/>
      <c r="AR167" s="1065"/>
      <c r="AS167" s="1067"/>
      <c r="AT167" s="1066"/>
      <c r="AU167" s="1067"/>
      <c r="AV167" s="1067"/>
      <c r="AW167" s="1066"/>
      <c r="AX167" s="1066"/>
      <c r="AY167" s="1066"/>
      <c r="AZ167" s="1066"/>
      <c r="BA167" s="1066"/>
      <c r="BB167" s="1066"/>
      <c r="BC167" s="1066"/>
      <c r="BD167" s="1066"/>
      <c r="BE167" s="1066"/>
      <c r="BF167" s="1066"/>
      <c r="BG167" s="1066"/>
      <c r="BH167" s="1066"/>
      <c r="BI167" s="1067"/>
      <c r="BJ167" s="1067"/>
      <c r="BK167" s="1066"/>
      <c r="BL167" s="1066"/>
      <c r="BM167" s="1066"/>
      <c r="BN167" s="1066"/>
      <c r="BO167" s="1066"/>
      <c r="BP167" s="1066"/>
      <c r="BQ167" s="1066"/>
      <c r="BR167" s="1066"/>
      <c r="BS167" s="1066"/>
      <c r="BT167" s="1066"/>
      <c r="BU167" s="1066"/>
      <c r="BV167" s="1066"/>
      <c r="BW167" s="1067"/>
      <c r="BX167" s="528"/>
      <c r="BY167" s="528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8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8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8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1071"/>
      <c r="GU167" s="1071"/>
      <c r="GV167" s="1071"/>
      <c r="GW167" s="1071"/>
      <c r="GX167" s="1071"/>
      <c r="GY167" s="1071"/>
      <c r="GZ167" s="1071"/>
      <c r="HA167" s="1071"/>
      <c r="HB167" s="1071"/>
      <c r="HC167" s="1071"/>
      <c r="HD167" s="1071"/>
      <c r="HE167" s="1071"/>
      <c r="HF167" s="1071"/>
      <c r="HG167" s="1071"/>
      <c r="HH167" s="1071"/>
      <c r="HI167" s="1071"/>
      <c r="HJ167" s="1071"/>
      <c r="HK167" s="1071"/>
      <c r="HL167" s="1071"/>
      <c r="HM167" s="1071"/>
      <c r="HN167" s="1071"/>
      <c r="HO167" s="1071"/>
      <c r="HP167" s="1071"/>
      <c r="HQ167" s="1071"/>
      <c r="HR167" s="1071"/>
      <c r="HS167" s="1071"/>
      <c r="HT167" s="1071"/>
      <c r="HU167" s="1071"/>
      <c r="HV167" s="1071"/>
      <c r="HW167" s="1071"/>
      <c r="HX167" s="1072"/>
      <c r="HY167" s="1068"/>
      <c r="HZ167" s="981"/>
      <c r="IA167" s="981"/>
      <c r="IB167" s="981"/>
      <c r="IC167" s="981"/>
      <c r="ID167" s="981"/>
      <c r="IE167" s="1069"/>
    </row>
    <row r="168" ht="24.0" customHeight="1" outlineLevel="1">
      <c r="A168" s="946"/>
      <c r="B168" s="947"/>
      <c r="C168" s="947"/>
      <c r="D168" s="947"/>
      <c r="E168" s="947"/>
      <c r="F168" s="947"/>
      <c r="G168" s="947"/>
      <c r="H168" s="947"/>
      <c r="I168" s="947"/>
      <c r="J168" s="947"/>
      <c r="K168" s="947"/>
      <c r="L168" s="947"/>
      <c r="M168" s="947"/>
      <c r="N168" s="947"/>
      <c r="O168" s="947"/>
      <c r="P168" s="947"/>
      <c r="Q168" s="947"/>
      <c r="R168" s="947"/>
      <c r="S168" s="947"/>
      <c r="T168" s="947"/>
      <c r="U168" s="948"/>
      <c r="V168" s="947"/>
      <c r="W168" s="949" t="s">
        <v>4321</v>
      </c>
      <c r="X168" s="950"/>
      <c r="Y168" s="950"/>
      <c r="Z168" s="950"/>
      <c r="AA168" s="951"/>
      <c r="AB168" s="952"/>
      <c r="AC168" s="952"/>
      <c r="AD168" s="953"/>
      <c r="AE168" s="1023"/>
      <c r="AF168" s="1024"/>
      <c r="AG168" s="950"/>
      <c r="AH168" s="950"/>
      <c r="AI168" s="957"/>
      <c r="AJ168" s="957"/>
      <c r="AK168" s="958"/>
      <c r="AL168" s="1298"/>
      <c r="AM168" s="1212"/>
      <c r="AN168" s="1299"/>
      <c r="AO168" s="1299"/>
      <c r="AP168" s="1184"/>
      <c r="AQ168" s="1160"/>
      <c r="AR168" s="1065"/>
      <c r="AS168" s="1067"/>
      <c r="AT168" s="1066"/>
      <c r="AU168" s="1067"/>
      <c r="AV168" s="1067"/>
      <c r="AW168" s="1066"/>
      <c r="AX168" s="1066"/>
      <c r="AY168" s="1066"/>
      <c r="AZ168" s="1066"/>
      <c r="BA168" s="1066"/>
      <c r="BB168" s="1066"/>
      <c r="BC168" s="1066"/>
      <c r="BD168" s="1066"/>
      <c r="BE168" s="1066"/>
      <c r="BF168" s="1066"/>
      <c r="BG168" s="1066"/>
      <c r="BH168" s="1066"/>
      <c r="BI168" s="1067"/>
      <c r="BJ168" s="1067"/>
      <c r="BK168" s="1066"/>
      <c r="BL168" s="1066"/>
      <c r="BM168" s="1066"/>
      <c r="BN168" s="1066"/>
      <c r="BO168" s="1066"/>
      <c r="BP168" s="1066"/>
      <c r="BQ168" s="1066"/>
      <c r="BR168" s="1066"/>
      <c r="BS168" s="1066"/>
      <c r="BT168" s="1066"/>
      <c r="BU168" s="1066"/>
      <c r="BV168" s="1066"/>
      <c r="BW168" s="1067"/>
      <c r="BX168" s="528"/>
      <c r="BY168" s="528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8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8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8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1071"/>
      <c r="GU168" s="1071"/>
      <c r="GV168" s="1071"/>
      <c r="GW168" s="1071"/>
      <c r="GX168" s="1071"/>
      <c r="GY168" s="1071"/>
      <c r="GZ168" s="1071"/>
      <c r="HA168" s="1071"/>
      <c r="HB168" s="1071"/>
      <c r="HC168" s="1071"/>
      <c r="HD168" s="1071"/>
      <c r="HE168" s="1071"/>
      <c r="HF168" s="1071"/>
      <c r="HG168" s="1071"/>
      <c r="HH168" s="1071"/>
      <c r="HI168" s="1071"/>
      <c r="HJ168" s="1071"/>
      <c r="HK168" s="1071"/>
      <c r="HL168" s="1071"/>
      <c r="HM168" s="1071"/>
      <c r="HN168" s="1071"/>
      <c r="HO168" s="1071"/>
      <c r="HP168" s="1071"/>
      <c r="HQ168" s="1071"/>
      <c r="HR168" s="1071"/>
      <c r="HS168" s="1071"/>
      <c r="HT168" s="1071"/>
      <c r="HU168" s="1071"/>
      <c r="HV168" s="1071"/>
      <c r="HW168" s="1071"/>
      <c r="HX168" s="1072"/>
      <c r="HY168" s="1068"/>
      <c r="HZ168" s="981"/>
      <c r="IA168" s="981"/>
      <c r="IB168" s="981"/>
      <c r="IC168" s="981"/>
      <c r="ID168" s="981"/>
      <c r="IE168" s="1069"/>
    </row>
    <row r="169" ht="24.0" customHeight="1" outlineLevel="1">
      <c r="A169" s="946"/>
      <c r="B169" s="947"/>
      <c r="C169" s="947"/>
      <c r="D169" s="947"/>
      <c r="E169" s="947"/>
      <c r="F169" s="947"/>
      <c r="G169" s="947"/>
      <c r="H169" s="947"/>
      <c r="I169" s="947"/>
      <c r="J169" s="947"/>
      <c r="K169" s="947"/>
      <c r="L169" s="947"/>
      <c r="M169" s="947"/>
      <c r="N169" s="947"/>
      <c r="O169" s="947"/>
      <c r="P169" s="947"/>
      <c r="Q169" s="947"/>
      <c r="R169" s="947"/>
      <c r="S169" s="947"/>
      <c r="T169" s="947"/>
      <c r="U169" s="948"/>
      <c r="V169" s="947"/>
      <c r="W169" s="955" t="s">
        <v>4322</v>
      </c>
      <c r="X169" s="956"/>
      <c r="Y169" s="956"/>
      <c r="Z169" s="956"/>
      <c r="AA169" s="951"/>
      <c r="AB169" s="952"/>
      <c r="AC169" s="952"/>
      <c r="AD169" s="953"/>
      <c r="AE169" s="1023"/>
      <c r="AF169" s="1029"/>
      <c r="AG169" s="976"/>
      <c r="AH169" s="976"/>
      <c r="AI169" s="957"/>
      <c r="AJ169" s="957"/>
      <c r="AK169" s="958"/>
      <c r="AL169" s="1298"/>
      <c r="AM169" s="1212"/>
      <c r="AN169" s="1299"/>
      <c r="AO169" s="1299"/>
      <c r="AP169" s="1184"/>
      <c r="AQ169" s="1160"/>
      <c r="AR169" s="1065"/>
      <c r="AS169" s="1067"/>
      <c r="AT169" s="1066"/>
      <c r="AU169" s="1067"/>
      <c r="AV169" s="1067"/>
      <c r="AW169" s="1066"/>
      <c r="AX169" s="1066"/>
      <c r="AY169" s="1066"/>
      <c r="AZ169" s="1066"/>
      <c r="BA169" s="1066"/>
      <c r="BB169" s="1066"/>
      <c r="BC169" s="1066"/>
      <c r="BD169" s="1066"/>
      <c r="BE169" s="1066"/>
      <c r="BF169" s="1066"/>
      <c r="BG169" s="1066"/>
      <c r="BH169" s="1066"/>
      <c r="BI169" s="1067"/>
      <c r="BJ169" s="1067"/>
      <c r="BK169" s="1066"/>
      <c r="BL169" s="1066"/>
      <c r="BM169" s="1066"/>
      <c r="BN169" s="1066"/>
      <c r="BO169" s="1066"/>
      <c r="BP169" s="1066"/>
      <c r="BQ169" s="1066"/>
      <c r="BR169" s="1066"/>
      <c r="BS169" s="1066"/>
      <c r="BT169" s="1066"/>
      <c r="BU169" s="1066"/>
      <c r="BV169" s="1066"/>
      <c r="BW169" s="1067"/>
      <c r="BX169" s="528"/>
      <c r="BY169" s="528"/>
      <c r="BZ169" s="520"/>
      <c r="CA169" s="520"/>
      <c r="CB169" s="520"/>
      <c r="CC169" s="520"/>
      <c r="CD169" s="520"/>
      <c r="CE169" s="520"/>
      <c r="CF169" s="520"/>
      <c r="CG169" s="520"/>
      <c r="CH169" s="520"/>
      <c r="CI169" s="520"/>
      <c r="CJ169" s="520"/>
      <c r="CK169" s="520"/>
      <c r="CL169" s="520"/>
      <c r="CM169" s="520"/>
      <c r="CN169" s="520"/>
      <c r="CO169" s="520"/>
      <c r="CP169" s="520"/>
      <c r="CQ169" s="520"/>
      <c r="CR169" s="520"/>
      <c r="CS169" s="520"/>
      <c r="CT169" s="520"/>
      <c r="CU169" s="520"/>
      <c r="CV169" s="520"/>
      <c r="CW169" s="520"/>
      <c r="CX169" s="520"/>
      <c r="CY169" s="520"/>
      <c r="CZ169" s="520"/>
      <c r="DA169" s="520"/>
      <c r="DB169" s="528"/>
      <c r="DC169" s="520"/>
      <c r="DD169" s="520"/>
      <c r="DE169" s="520"/>
      <c r="DF169" s="520"/>
      <c r="DG169" s="520"/>
      <c r="DH169" s="520"/>
      <c r="DI169" s="520"/>
      <c r="DJ169" s="520"/>
      <c r="DK169" s="520"/>
      <c r="DL169" s="520"/>
      <c r="DM169" s="520"/>
      <c r="DN169" s="520"/>
      <c r="DO169" s="520"/>
      <c r="DP169" s="520"/>
      <c r="DQ169" s="520"/>
      <c r="DR169" s="520"/>
      <c r="DS169" s="520"/>
      <c r="DT169" s="520"/>
      <c r="DU169" s="520"/>
      <c r="DV169" s="520"/>
      <c r="DW169" s="520"/>
      <c r="DX169" s="520"/>
      <c r="DY169" s="520"/>
      <c r="DZ169" s="520"/>
      <c r="EA169" s="520"/>
      <c r="EB169" s="520"/>
      <c r="EC169" s="520"/>
      <c r="ED169" s="520"/>
      <c r="EE169" s="520"/>
      <c r="EF169" s="520"/>
      <c r="EG169" s="520"/>
      <c r="EH169" s="528"/>
      <c r="EI169" s="520"/>
      <c r="EJ169" s="520"/>
      <c r="EK169" s="520"/>
      <c r="EL169" s="520"/>
      <c r="EM169" s="520"/>
      <c r="EN169" s="520"/>
      <c r="EO169" s="520"/>
      <c r="EP169" s="520"/>
      <c r="EQ169" s="520"/>
      <c r="ER169" s="520"/>
      <c r="ES169" s="520"/>
      <c r="ET169" s="520"/>
      <c r="EU169" s="520"/>
      <c r="EV169" s="520"/>
      <c r="EW169" s="520"/>
      <c r="EX169" s="520"/>
      <c r="EY169" s="520"/>
      <c r="EZ169" s="520"/>
      <c r="FA169" s="520"/>
      <c r="FB169" s="520"/>
      <c r="FC169" s="520"/>
      <c r="FD169" s="520"/>
      <c r="FE169" s="520"/>
      <c r="FF169" s="520"/>
      <c r="FG169" s="520"/>
      <c r="FH169" s="520"/>
      <c r="FI169" s="520"/>
      <c r="FJ169" s="520"/>
      <c r="FK169" s="520"/>
      <c r="FL169" s="520"/>
      <c r="FM169" s="528"/>
      <c r="FN169" s="520"/>
      <c r="FO169" s="520"/>
      <c r="FP169" s="520"/>
      <c r="FQ169" s="520"/>
      <c r="FR169" s="520"/>
      <c r="FS169" s="520"/>
      <c r="FT169" s="520"/>
      <c r="FU169" s="520"/>
      <c r="FV169" s="520"/>
      <c r="FW169" s="520"/>
      <c r="FX169" s="520"/>
      <c r="FY169" s="520"/>
      <c r="FZ169" s="520"/>
      <c r="GA169" s="520"/>
      <c r="GB169" s="520"/>
      <c r="GC169" s="520"/>
      <c r="GD169" s="520"/>
      <c r="GE169" s="520"/>
      <c r="GF169" s="520"/>
      <c r="GG169" s="520"/>
      <c r="GH169" s="520"/>
      <c r="GI169" s="520"/>
      <c r="GJ169" s="520"/>
      <c r="GK169" s="520"/>
      <c r="GL169" s="520"/>
      <c r="GM169" s="520"/>
      <c r="GN169" s="520"/>
      <c r="GO169" s="520"/>
      <c r="GP169" s="520"/>
      <c r="GQ169" s="520"/>
      <c r="GR169" s="520"/>
      <c r="GS169" s="520"/>
      <c r="GT169" s="1071"/>
      <c r="GU169" s="1071"/>
      <c r="GV169" s="1071"/>
      <c r="GW169" s="1071"/>
      <c r="GX169" s="1071"/>
      <c r="GY169" s="1071"/>
      <c r="GZ169" s="1071"/>
      <c r="HA169" s="1071"/>
      <c r="HB169" s="1071"/>
      <c r="HC169" s="1071"/>
      <c r="HD169" s="1071"/>
      <c r="HE169" s="1071"/>
      <c r="HF169" s="1071"/>
      <c r="HG169" s="1071"/>
      <c r="HH169" s="1071"/>
      <c r="HI169" s="1071"/>
      <c r="HJ169" s="1071"/>
      <c r="HK169" s="1071"/>
      <c r="HL169" s="1071"/>
      <c r="HM169" s="1071"/>
      <c r="HN169" s="1071"/>
      <c r="HO169" s="1071"/>
      <c r="HP169" s="1071"/>
      <c r="HQ169" s="1071"/>
      <c r="HR169" s="1071"/>
      <c r="HS169" s="1071"/>
      <c r="HT169" s="1071"/>
      <c r="HU169" s="1071"/>
      <c r="HV169" s="1071"/>
      <c r="HW169" s="1071"/>
      <c r="HX169" s="1072"/>
      <c r="HY169" s="1068"/>
      <c r="HZ169" s="981"/>
      <c r="IA169" s="981"/>
      <c r="IB169" s="981"/>
      <c r="IC169" s="981"/>
      <c r="ID169" s="981"/>
      <c r="IE169" s="1069"/>
    </row>
    <row r="170" ht="24.0" customHeight="1" outlineLevel="1">
      <c r="A170" s="946"/>
      <c r="B170" s="947"/>
      <c r="C170" s="947"/>
      <c r="D170" s="947"/>
      <c r="E170" s="947"/>
      <c r="F170" s="947"/>
      <c r="G170" s="947"/>
      <c r="H170" s="947"/>
      <c r="I170" s="947"/>
      <c r="J170" s="947"/>
      <c r="K170" s="947"/>
      <c r="L170" s="947"/>
      <c r="M170" s="947"/>
      <c r="N170" s="947"/>
      <c r="O170" s="947"/>
      <c r="P170" s="947"/>
      <c r="Q170" s="947"/>
      <c r="R170" s="947"/>
      <c r="S170" s="947"/>
      <c r="T170" s="947"/>
      <c r="U170" s="948"/>
      <c r="V170" s="972"/>
      <c r="W170" s="955" t="s">
        <v>4323</v>
      </c>
      <c r="X170" s="956"/>
      <c r="Y170" s="956"/>
      <c r="Z170" s="956"/>
      <c r="AA170" s="951"/>
      <c r="AB170" s="952"/>
      <c r="AC170" s="952"/>
      <c r="AD170" s="953"/>
      <c r="AE170" s="1023"/>
      <c r="AF170" s="1029"/>
      <c r="AG170" s="976"/>
      <c r="AH170" s="976"/>
      <c r="AI170" s="957"/>
      <c r="AJ170" s="957"/>
      <c r="AK170" s="958"/>
      <c r="AL170" s="1298"/>
      <c r="AM170" s="1212"/>
      <c r="AN170" s="1299"/>
      <c r="AO170" s="1299"/>
      <c r="AP170" s="1184"/>
      <c r="AQ170" s="1160"/>
      <c r="AR170" s="1065"/>
      <c r="AS170" s="1067"/>
      <c r="AT170" s="1066"/>
      <c r="AU170" s="1067"/>
      <c r="AV170" s="1067"/>
      <c r="AW170" s="1066"/>
      <c r="AX170" s="1066"/>
      <c r="AY170" s="1066"/>
      <c r="AZ170" s="1066"/>
      <c r="BA170" s="1066"/>
      <c r="BB170" s="1066"/>
      <c r="BC170" s="1066"/>
      <c r="BD170" s="1066"/>
      <c r="BE170" s="1066"/>
      <c r="BF170" s="1066"/>
      <c r="BG170" s="1066"/>
      <c r="BH170" s="1066"/>
      <c r="BI170" s="1067"/>
      <c r="BJ170" s="1067"/>
      <c r="BK170" s="1066"/>
      <c r="BL170" s="1066"/>
      <c r="BM170" s="1066"/>
      <c r="BN170" s="1066"/>
      <c r="BO170" s="1066"/>
      <c r="BP170" s="1066"/>
      <c r="BQ170" s="1066"/>
      <c r="BR170" s="1066"/>
      <c r="BS170" s="1066"/>
      <c r="BT170" s="1066"/>
      <c r="BU170" s="1066"/>
      <c r="BV170" s="1066"/>
      <c r="BW170" s="1067"/>
      <c r="BX170" s="528"/>
      <c r="BY170" s="528"/>
      <c r="BZ170" s="520"/>
      <c r="CA170" s="520"/>
      <c r="CB170" s="520"/>
      <c r="CC170" s="520"/>
      <c r="CD170" s="520"/>
      <c r="CE170" s="520"/>
      <c r="CF170" s="520"/>
      <c r="CG170" s="520"/>
      <c r="CH170" s="520"/>
      <c r="CI170" s="520"/>
      <c r="CJ170" s="520"/>
      <c r="CK170" s="520"/>
      <c r="CL170" s="520"/>
      <c r="CM170" s="520"/>
      <c r="CN170" s="520"/>
      <c r="CO170" s="520"/>
      <c r="CP170" s="520"/>
      <c r="CQ170" s="520"/>
      <c r="CR170" s="520"/>
      <c r="CS170" s="520"/>
      <c r="CT170" s="520"/>
      <c r="CU170" s="520"/>
      <c r="CV170" s="520"/>
      <c r="CW170" s="520"/>
      <c r="CX170" s="520"/>
      <c r="CY170" s="520"/>
      <c r="CZ170" s="520"/>
      <c r="DA170" s="520"/>
      <c r="DB170" s="528"/>
      <c r="DC170" s="520"/>
      <c r="DD170" s="520"/>
      <c r="DE170" s="520"/>
      <c r="DF170" s="520"/>
      <c r="DG170" s="520"/>
      <c r="DH170" s="520"/>
      <c r="DI170" s="520"/>
      <c r="DJ170" s="520"/>
      <c r="DK170" s="520"/>
      <c r="DL170" s="520"/>
      <c r="DM170" s="520"/>
      <c r="DN170" s="520"/>
      <c r="DO170" s="520"/>
      <c r="DP170" s="520"/>
      <c r="DQ170" s="520"/>
      <c r="DR170" s="520"/>
      <c r="DS170" s="520"/>
      <c r="DT170" s="520"/>
      <c r="DU170" s="520"/>
      <c r="DV170" s="520"/>
      <c r="DW170" s="520"/>
      <c r="DX170" s="520"/>
      <c r="DY170" s="520"/>
      <c r="DZ170" s="520"/>
      <c r="EA170" s="520"/>
      <c r="EB170" s="520"/>
      <c r="EC170" s="520"/>
      <c r="ED170" s="520"/>
      <c r="EE170" s="520"/>
      <c r="EF170" s="520"/>
      <c r="EG170" s="520"/>
      <c r="EH170" s="528"/>
      <c r="EI170" s="520"/>
      <c r="EJ170" s="520"/>
      <c r="EK170" s="520"/>
      <c r="EL170" s="520"/>
      <c r="EM170" s="520"/>
      <c r="EN170" s="520"/>
      <c r="EO170" s="520"/>
      <c r="EP170" s="520"/>
      <c r="EQ170" s="520"/>
      <c r="ER170" s="520"/>
      <c r="ES170" s="520"/>
      <c r="ET170" s="520"/>
      <c r="EU170" s="520"/>
      <c r="EV170" s="520"/>
      <c r="EW170" s="520"/>
      <c r="EX170" s="520"/>
      <c r="EY170" s="520"/>
      <c r="EZ170" s="520"/>
      <c r="FA170" s="520"/>
      <c r="FB170" s="520"/>
      <c r="FC170" s="520"/>
      <c r="FD170" s="520"/>
      <c r="FE170" s="520"/>
      <c r="FF170" s="520"/>
      <c r="FG170" s="520"/>
      <c r="FH170" s="520"/>
      <c r="FI170" s="520"/>
      <c r="FJ170" s="520"/>
      <c r="FK170" s="520"/>
      <c r="FL170" s="520"/>
      <c r="FM170" s="528"/>
      <c r="FN170" s="520"/>
      <c r="FO170" s="520"/>
      <c r="FP170" s="520"/>
      <c r="FQ170" s="520"/>
      <c r="FR170" s="520"/>
      <c r="FS170" s="520"/>
      <c r="FT170" s="520"/>
      <c r="FU170" s="520"/>
      <c r="FV170" s="520"/>
      <c r="FW170" s="520"/>
      <c r="FX170" s="520"/>
      <c r="FY170" s="520"/>
      <c r="FZ170" s="520"/>
      <c r="GA170" s="520"/>
      <c r="GB170" s="520"/>
      <c r="GC170" s="520"/>
      <c r="GD170" s="520"/>
      <c r="GE170" s="520"/>
      <c r="GF170" s="520"/>
      <c r="GG170" s="520"/>
      <c r="GH170" s="520"/>
      <c r="GI170" s="520"/>
      <c r="GJ170" s="520"/>
      <c r="GK170" s="520"/>
      <c r="GL170" s="520"/>
      <c r="GM170" s="520"/>
      <c r="GN170" s="520"/>
      <c r="GO170" s="520"/>
      <c r="GP170" s="520"/>
      <c r="GQ170" s="520"/>
      <c r="GR170" s="520"/>
      <c r="GS170" s="520"/>
      <c r="GT170" s="1071"/>
      <c r="GU170" s="1071"/>
      <c r="GV170" s="1071"/>
      <c r="GW170" s="1071"/>
      <c r="GX170" s="1071"/>
      <c r="GY170" s="1071"/>
      <c r="GZ170" s="1071"/>
      <c r="HA170" s="1071"/>
      <c r="HB170" s="1071"/>
      <c r="HC170" s="1071"/>
      <c r="HD170" s="1071"/>
      <c r="HE170" s="1071"/>
      <c r="HF170" s="1071"/>
      <c r="HG170" s="1071"/>
      <c r="HH170" s="1071"/>
      <c r="HI170" s="1071"/>
      <c r="HJ170" s="1071"/>
      <c r="HK170" s="1071"/>
      <c r="HL170" s="1071"/>
      <c r="HM170" s="1071"/>
      <c r="HN170" s="1071"/>
      <c r="HO170" s="1071"/>
      <c r="HP170" s="1071"/>
      <c r="HQ170" s="1071"/>
      <c r="HR170" s="1071"/>
      <c r="HS170" s="1071"/>
      <c r="HT170" s="1071"/>
      <c r="HU170" s="1071"/>
      <c r="HV170" s="1071"/>
      <c r="HW170" s="1071"/>
      <c r="HX170" s="1072"/>
      <c r="HY170" s="1068"/>
      <c r="HZ170" s="981"/>
      <c r="IA170" s="981"/>
      <c r="IB170" s="981"/>
      <c r="IC170" s="981"/>
      <c r="ID170" s="981"/>
      <c r="IE170" s="1069"/>
    </row>
    <row r="171" ht="24.0" customHeight="1" outlineLevel="1">
      <c r="A171" s="946"/>
      <c r="B171" s="947"/>
      <c r="C171" s="947"/>
      <c r="D171" s="947"/>
      <c r="E171" s="947"/>
      <c r="F171" s="947"/>
      <c r="G171" s="947"/>
      <c r="H171" s="947"/>
      <c r="I171" s="947"/>
      <c r="J171" s="947"/>
      <c r="K171" s="947"/>
      <c r="L171" s="947"/>
      <c r="M171" s="947"/>
      <c r="N171" s="947"/>
      <c r="O171" s="947"/>
      <c r="P171" s="947"/>
      <c r="Q171" s="947"/>
      <c r="R171" s="947"/>
      <c r="S171" s="947"/>
      <c r="T171" s="947"/>
      <c r="U171" s="948"/>
      <c r="V171" s="980" t="s">
        <v>4324</v>
      </c>
      <c r="W171" s="949" t="s">
        <v>4325</v>
      </c>
      <c r="X171" s="956"/>
      <c r="Y171" s="956"/>
      <c r="Z171" s="956"/>
      <c r="AA171" s="951"/>
      <c r="AB171" s="952"/>
      <c r="AC171" s="952"/>
      <c r="AD171" s="953"/>
      <c r="AE171" s="1023"/>
      <c r="AF171" s="1029"/>
      <c r="AG171" s="976"/>
      <c r="AH171" s="976"/>
      <c r="AI171" s="957"/>
      <c r="AJ171" s="957"/>
      <c r="AK171" s="958"/>
      <c r="AL171" s="1298"/>
      <c r="AM171" s="1212"/>
      <c r="AN171" s="1299"/>
      <c r="AO171" s="1299"/>
      <c r="AP171" s="1184"/>
      <c r="AQ171" s="1160"/>
      <c r="AR171" s="1065"/>
      <c r="AS171" s="1067"/>
      <c r="AT171" s="1066"/>
      <c r="AU171" s="1067"/>
      <c r="AV171" s="1067"/>
      <c r="AW171" s="1066"/>
      <c r="AX171" s="1066"/>
      <c r="AY171" s="1066"/>
      <c r="AZ171" s="1066"/>
      <c r="BA171" s="1066"/>
      <c r="BB171" s="1066"/>
      <c r="BC171" s="1066"/>
      <c r="BD171" s="1066"/>
      <c r="BE171" s="1066"/>
      <c r="BF171" s="1066"/>
      <c r="BG171" s="1066"/>
      <c r="BH171" s="1066"/>
      <c r="BI171" s="1067"/>
      <c r="BJ171" s="1067"/>
      <c r="BK171" s="1066"/>
      <c r="BL171" s="1066"/>
      <c r="BM171" s="1066"/>
      <c r="BN171" s="1066"/>
      <c r="BO171" s="1066"/>
      <c r="BP171" s="1066"/>
      <c r="BQ171" s="1066"/>
      <c r="BR171" s="1066"/>
      <c r="BS171" s="1066"/>
      <c r="BT171" s="1066"/>
      <c r="BU171" s="1066"/>
      <c r="BV171" s="1066"/>
      <c r="BW171" s="1067"/>
      <c r="BX171" s="528"/>
      <c r="BY171" s="528"/>
      <c r="BZ171" s="520"/>
      <c r="CA171" s="520"/>
      <c r="CB171" s="520"/>
      <c r="CC171" s="520"/>
      <c r="CD171" s="520"/>
      <c r="CE171" s="520"/>
      <c r="CF171" s="520"/>
      <c r="CG171" s="520"/>
      <c r="CH171" s="520"/>
      <c r="CI171" s="520"/>
      <c r="CJ171" s="520"/>
      <c r="CK171" s="520"/>
      <c r="CL171" s="520"/>
      <c r="CM171" s="520"/>
      <c r="CN171" s="520"/>
      <c r="CO171" s="520"/>
      <c r="CP171" s="520"/>
      <c r="CQ171" s="520"/>
      <c r="CR171" s="520"/>
      <c r="CS171" s="520"/>
      <c r="CT171" s="520"/>
      <c r="CU171" s="520"/>
      <c r="CV171" s="520"/>
      <c r="CW171" s="520"/>
      <c r="CX171" s="520"/>
      <c r="CY171" s="520"/>
      <c r="CZ171" s="520"/>
      <c r="DA171" s="520"/>
      <c r="DB171" s="528"/>
      <c r="DC171" s="520"/>
      <c r="DD171" s="520"/>
      <c r="DE171" s="520"/>
      <c r="DF171" s="520"/>
      <c r="DG171" s="520"/>
      <c r="DH171" s="520"/>
      <c r="DI171" s="520"/>
      <c r="DJ171" s="520"/>
      <c r="DK171" s="520"/>
      <c r="DL171" s="520"/>
      <c r="DM171" s="520"/>
      <c r="DN171" s="520"/>
      <c r="DO171" s="520"/>
      <c r="DP171" s="520"/>
      <c r="DQ171" s="520"/>
      <c r="DR171" s="520"/>
      <c r="DS171" s="520"/>
      <c r="DT171" s="520"/>
      <c r="DU171" s="520"/>
      <c r="DV171" s="520"/>
      <c r="DW171" s="520"/>
      <c r="DX171" s="520"/>
      <c r="DY171" s="520"/>
      <c r="DZ171" s="520"/>
      <c r="EA171" s="520"/>
      <c r="EB171" s="520"/>
      <c r="EC171" s="520"/>
      <c r="ED171" s="520"/>
      <c r="EE171" s="520"/>
      <c r="EF171" s="520"/>
      <c r="EG171" s="520"/>
      <c r="EH171" s="528"/>
      <c r="EI171" s="520"/>
      <c r="EJ171" s="520"/>
      <c r="EK171" s="520"/>
      <c r="EL171" s="520"/>
      <c r="EM171" s="520"/>
      <c r="EN171" s="520"/>
      <c r="EO171" s="520"/>
      <c r="EP171" s="520"/>
      <c r="EQ171" s="520"/>
      <c r="ER171" s="520"/>
      <c r="ES171" s="520"/>
      <c r="ET171" s="520"/>
      <c r="EU171" s="520"/>
      <c r="EV171" s="520"/>
      <c r="EW171" s="520"/>
      <c r="EX171" s="520"/>
      <c r="EY171" s="520"/>
      <c r="EZ171" s="520"/>
      <c r="FA171" s="520"/>
      <c r="FB171" s="520"/>
      <c r="FC171" s="520"/>
      <c r="FD171" s="520"/>
      <c r="FE171" s="520"/>
      <c r="FF171" s="520"/>
      <c r="FG171" s="520"/>
      <c r="FH171" s="520"/>
      <c r="FI171" s="520"/>
      <c r="FJ171" s="520"/>
      <c r="FK171" s="520"/>
      <c r="FL171" s="520"/>
      <c r="FM171" s="528"/>
      <c r="FN171" s="520"/>
      <c r="FO171" s="520"/>
      <c r="FP171" s="520"/>
      <c r="FQ171" s="520"/>
      <c r="FR171" s="520"/>
      <c r="FS171" s="520"/>
      <c r="FT171" s="520"/>
      <c r="FU171" s="520"/>
      <c r="FV171" s="520"/>
      <c r="FW171" s="520"/>
      <c r="FX171" s="520"/>
      <c r="FY171" s="520"/>
      <c r="FZ171" s="520"/>
      <c r="GA171" s="520"/>
      <c r="GB171" s="520"/>
      <c r="GC171" s="520"/>
      <c r="GD171" s="520"/>
      <c r="GE171" s="520"/>
      <c r="GF171" s="520"/>
      <c r="GG171" s="520"/>
      <c r="GH171" s="520"/>
      <c r="GI171" s="520"/>
      <c r="GJ171" s="520"/>
      <c r="GK171" s="520"/>
      <c r="GL171" s="520"/>
      <c r="GM171" s="520"/>
      <c r="GN171" s="520"/>
      <c r="GO171" s="520"/>
      <c r="GP171" s="520"/>
      <c r="GQ171" s="520"/>
      <c r="GR171" s="520"/>
      <c r="GS171" s="520"/>
      <c r="GT171" s="1071"/>
      <c r="GU171" s="1071"/>
      <c r="GV171" s="1071"/>
      <c r="GW171" s="1071"/>
      <c r="GX171" s="1071"/>
      <c r="GY171" s="1071"/>
      <c r="GZ171" s="1071"/>
      <c r="HA171" s="1071"/>
      <c r="HB171" s="1071"/>
      <c r="HC171" s="1071"/>
      <c r="HD171" s="1071"/>
      <c r="HE171" s="1071"/>
      <c r="HF171" s="1071"/>
      <c r="HG171" s="1071"/>
      <c r="HH171" s="1071"/>
      <c r="HI171" s="1071"/>
      <c r="HJ171" s="1071"/>
      <c r="HK171" s="1071"/>
      <c r="HL171" s="1071"/>
      <c r="HM171" s="1071"/>
      <c r="HN171" s="1071"/>
      <c r="HO171" s="1071"/>
      <c r="HP171" s="1071"/>
      <c r="HQ171" s="1071"/>
      <c r="HR171" s="1071"/>
      <c r="HS171" s="1071"/>
      <c r="HT171" s="1071"/>
      <c r="HU171" s="1071"/>
      <c r="HV171" s="1071"/>
      <c r="HW171" s="1071"/>
      <c r="HX171" s="1072"/>
      <c r="HY171" s="1068"/>
      <c r="HZ171" s="981"/>
      <c r="IA171" s="981"/>
      <c r="IB171" s="981"/>
      <c r="IC171" s="981"/>
      <c r="ID171" s="981"/>
      <c r="IE171" s="1069"/>
    </row>
    <row r="172" ht="24.0" customHeight="1" outlineLevel="1">
      <c r="A172" s="946"/>
      <c r="B172" s="947"/>
      <c r="C172" s="947"/>
      <c r="D172" s="947"/>
      <c r="E172" s="947"/>
      <c r="F172" s="947"/>
      <c r="G172" s="947"/>
      <c r="H172" s="947"/>
      <c r="I172" s="947"/>
      <c r="J172" s="947"/>
      <c r="K172" s="947"/>
      <c r="L172" s="947"/>
      <c r="M172" s="947"/>
      <c r="N172" s="947"/>
      <c r="O172" s="947"/>
      <c r="P172" s="947"/>
      <c r="Q172" s="947"/>
      <c r="R172" s="947"/>
      <c r="S172" s="947"/>
      <c r="T172" s="947"/>
      <c r="U172" s="948"/>
      <c r="V172" s="972"/>
      <c r="W172" s="949" t="s">
        <v>4326</v>
      </c>
      <c r="X172" s="956"/>
      <c r="Y172" s="956"/>
      <c r="Z172" s="956"/>
      <c r="AA172" s="990"/>
      <c r="AB172" s="991"/>
      <c r="AC172" s="991"/>
      <c r="AD172" s="992"/>
      <c r="AE172" s="1197"/>
      <c r="AF172" s="1029"/>
      <c r="AG172" s="976"/>
      <c r="AH172" s="976"/>
      <c r="AI172" s="957"/>
      <c r="AJ172" s="957"/>
      <c r="AK172" s="958"/>
      <c r="AL172" s="1211"/>
      <c r="AM172" s="1212"/>
      <c r="AN172" s="1299"/>
      <c r="AO172" s="1299"/>
      <c r="AP172" s="1184"/>
      <c r="AQ172" s="1160"/>
      <c r="AR172" s="1065"/>
      <c r="AS172" s="1067"/>
      <c r="AT172" s="1066"/>
      <c r="AU172" s="1067"/>
      <c r="AV172" s="1067"/>
      <c r="AW172" s="1066"/>
      <c r="AX172" s="1066"/>
      <c r="AY172" s="1066"/>
      <c r="AZ172" s="1066"/>
      <c r="BA172" s="1066"/>
      <c r="BB172" s="1066"/>
      <c r="BC172" s="1066"/>
      <c r="BD172" s="1066"/>
      <c r="BE172" s="1066"/>
      <c r="BF172" s="1066"/>
      <c r="BG172" s="1066"/>
      <c r="BH172" s="1066"/>
      <c r="BI172" s="1067"/>
      <c r="BJ172" s="1067"/>
      <c r="BK172" s="1066"/>
      <c r="BL172" s="1066"/>
      <c r="BM172" s="1066"/>
      <c r="BN172" s="1066"/>
      <c r="BO172" s="1066"/>
      <c r="BP172" s="1066"/>
      <c r="BQ172" s="1066"/>
      <c r="BR172" s="1066"/>
      <c r="BS172" s="1066"/>
      <c r="BT172" s="1066"/>
      <c r="BU172" s="1066"/>
      <c r="BV172" s="1066"/>
      <c r="BW172" s="1067"/>
      <c r="BX172" s="528"/>
      <c r="BY172" s="528"/>
      <c r="BZ172" s="520"/>
      <c r="CA172" s="520"/>
      <c r="CB172" s="520"/>
      <c r="CC172" s="520"/>
      <c r="CD172" s="520"/>
      <c r="CE172" s="520"/>
      <c r="CF172" s="520"/>
      <c r="CG172" s="520"/>
      <c r="CH172" s="520"/>
      <c r="CI172" s="520"/>
      <c r="CJ172" s="520"/>
      <c r="CK172" s="520"/>
      <c r="CL172" s="520"/>
      <c r="CM172" s="520"/>
      <c r="CN172" s="520"/>
      <c r="CO172" s="520"/>
      <c r="CP172" s="520"/>
      <c r="CQ172" s="520"/>
      <c r="CR172" s="520"/>
      <c r="CS172" s="520"/>
      <c r="CT172" s="520"/>
      <c r="CU172" s="520"/>
      <c r="CV172" s="520"/>
      <c r="CW172" s="520"/>
      <c r="CX172" s="520"/>
      <c r="CY172" s="520"/>
      <c r="CZ172" s="520"/>
      <c r="DA172" s="520"/>
      <c r="DB172" s="528"/>
      <c r="DC172" s="520"/>
      <c r="DD172" s="520"/>
      <c r="DE172" s="520"/>
      <c r="DF172" s="520"/>
      <c r="DG172" s="520"/>
      <c r="DH172" s="520"/>
      <c r="DI172" s="520"/>
      <c r="DJ172" s="520"/>
      <c r="DK172" s="520"/>
      <c r="DL172" s="520"/>
      <c r="DM172" s="520"/>
      <c r="DN172" s="520"/>
      <c r="DO172" s="520"/>
      <c r="DP172" s="520"/>
      <c r="DQ172" s="520"/>
      <c r="DR172" s="520"/>
      <c r="DS172" s="520"/>
      <c r="DT172" s="520"/>
      <c r="DU172" s="520"/>
      <c r="DV172" s="520"/>
      <c r="DW172" s="520"/>
      <c r="DX172" s="520"/>
      <c r="DY172" s="520"/>
      <c r="DZ172" s="520"/>
      <c r="EA172" s="520"/>
      <c r="EB172" s="520"/>
      <c r="EC172" s="520"/>
      <c r="ED172" s="520"/>
      <c r="EE172" s="520"/>
      <c r="EF172" s="520"/>
      <c r="EG172" s="520"/>
      <c r="EH172" s="528"/>
      <c r="EI172" s="520"/>
      <c r="EJ172" s="520"/>
      <c r="EK172" s="520"/>
      <c r="EL172" s="520"/>
      <c r="EM172" s="520"/>
      <c r="EN172" s="520"/>
      <c r="EO172" s="520"/>
      <c r="EP172" s="520"/>
      <c r="EQ172" s="520"/>
      <c r="ER172" s="520"/>
      <c r="ES172" s="520"/>
      <c r="ET172" s="520"/>
      <c r="EU172" s="520"/>
      <c r="EV172" s="520"/>
      <c r="EW172" s="520"/>
      <c r="EX172" s="520"/>
      <c r="EY172" s="520"/>
      <c r="EZ172" s="520"/>
      <c r="FA172" s="520"/>
      <c r="FB172" s="520"/>
      <c r="FC172" s="520"/>
      <c r="FD172" s="520"/>
      <c r="FE172" s="520"/>
      <c r="FF172" s="520"/>
      <c r="FG172" s="520"/>
      <c r="FH172" s="520"/>
      <c r="FI172" s="520"/>
      <c r="FJ172" s="520"/>
      <c r="FK172" s="520"/>
      <c r="FL172" s="520"/>
      <c r="FM172" s="528"/>
      <c r="FN172" s="520"/>
      <c r="FO172" s="520"/>
      <c r="FP172" s="520"/>
      <c r="FQ172" s="520"/>
      <c r="FR172" s="520"/>
      <c r="FS172" s="520"/>
      <c r="FT172" s="520"/>
      <c r="FU172" s="520"/>
      <c r="FV172" s="520"/>
      <c r="FW172" s="520"/>
      <c r="FX172" s="520"/>
      <c r="FY172" s="520"/>
      <c r="FZ172" s="520"/>
      <c r="GA172" s="520"/>
      <c r="GB172" s="520"/>
      <c r="GC172" s="520"/>
      <c r="GD172" s="520"/>
      <c r="GE172" s="520"/>
      <c r="GF172" s="520"/>
      <c r="GG172" s="520"/>
      <c r="GH172" s="520"/>
      <c r="GI172" s="520"/>
      <c r="GJ172" s="520"/>
      <c r="GK172" s="520"/>
      <c r="GL172" s="520"/>
      <c r="GM172" s="520"/>
      <c r="GN172" s="520"/>
      <c r="GO172" s="520"/>
      <c r="GP172" s="520"/>
      <c r="GQ172" s="520"/>
      <c r="GR172" s="520"/>
      <c r="GS172" s="520"/>
      <c r="GT172" s="1071"/>
      <c r="GU172" s="1071"/>
      <c r="GV172" s="1071"/>
      <c r="GW172" s="1071"/>
      <c r="GX172" s="1071"/>
      <c r="GY172" s="1071"/>
      <c r="GZ172" s="1071"/>
      <c r="HA172" s="1071"/>
      <c r="HB172" s="1071"/>
      <c r="HC172" s="1071"/>
      <c r="HD172" s="1071"/>
      <c r="HE172" s="1071"/>
      <c r="HF172" s="1071"/>
      <c r="HG172" s="1071"/>
      <c r="HH172" s="1071"/>
      <c r="HI172" s="1071"/>
      <c r="HJ172" s="1071"/>
      <c r="HK172" s="1071"/>
      <c r="HL172" s="1071"/>
      <c r="HM172" s="1071"/>
      <c r="HN172" s="1071"/>
      <c r="HO172" s="1071"/>
      <c r="HP172" s="1071"/>
      <c r="HQ172" s="1071"/>
      <c r="HR172" s="1071"/>
      <c r="HS172" s="1071"/>
      <c r="HT172" s="1071"/>
      <c r="HU172" s="1071"/>
      <c r="HV172" s="1071"/>
      <c r="HW172" s="1071"/>
      <c r="HX172" s="1072"/>
      <c r="HY172" s="1068"/>
      <c r="HZ172" s="981"/>
      <c r="IA172" s="981"/>
      <c r="IB172" s="981"/>
      <c r="IC172" s="981"/>
      <c r="ID172" s="981"/>
      <c r="IE172" s="1069"/>
    </row>
    <row r="173" ht="24.0" customHeight="1" outlineLevel="1">
      <c r="A173" s="946"/>
      <c r="B173" s="947"/>
      <c r="C173" s="947"/>
      <c r="D173" s="947"/>
      <c r="E173" s="947"/>
      <c r="F173" s="947"/>
      <c r="G173" s="947"/>
      <c r="H173" s="947"/>
      <c r="I173" s="947"/>
      <c r="J173" s="947"/>
      <c r="K173" s="947"/>
      <c r="L173" s="947"/>
      <c r="M173" s="947"/>
      <c r="N173" s="947"/>
      <c r="O173" s="947"/>
      <c r="P173" s="947"/>
      <c r="Q173" s="947"/>
      <c r="R173" s="947"/>
      <c r="S173" s="947"/>
      <c r="T173" s="947"/>
      <c r="U173" s="948"/>
      <c r="V173" s="948"/>
      <c r="W173" s="949"/>
      <c r="X173" s="956"/>
      <c r="Y173" s="956"/>
      <c r="Z173" s="956"/>
      <c r="AA173" s="990"/>
      <c r="AB173" s="991"/>
      <c r="AC173" s="991"/>
      <c r="AD173" s="992"/>
      <c r="AE173" s="1197"/>
      <c r="AF173" s="1029"/>
      <c r="AG173" s="950"/>
      <c r="AH173" s="950"/>
      <c r="AI173" s="957"/>
      <c r="AJ173" s="957"/>
      <c r="AK173" s="958"/>
      <c r="AL173" s="1211"/>
      <c r="AM173" s="1212"/>
      <c r="AN173" s="1299"/>
      <c r="AO173" s="1299"/>
      <c r="AP173" s="1184"/>
      <c r="AQ173" s="1160"/>
      <c r="AR173" s="1065"/>
      <c r="AS173" s="1067"/>
      <c r="AT173" s="1066"/>
      <c r="AU173" s="1067"/>
      <c r="AV173" s="1067"/>
      <c r="AW173" s="1066"/>
      <c r="AX173" s="1066"/>
      <c r="AY173" s="1066"/>
      <c r="AZ173" s="1066"/>
      <c r="BA173" s="1066"/>
      <c r="BB173" s="1066"/>
      <c r="BC173" s="1066"/>
      <c r="BD173" s="1066"/>
      <c r="BE173" s="1066"/>
      <c r="BF173" s="1066"/>
      <c r="BG173" s="1066"/>
      <c r="BH173" s="1066"/>
      <c r="BI173" s="1067"/>
      <c r="BJ173" s="1067"/>
      <c r="BK173" s="1066"/>
      <c r="BL173" s="1066"/>
      <c r="BM173" s="1066"/>
      <c r="BN173" s="1066"/>
      <c r="BO173" s="1066"/>
      <c r="BP173" s="1066"/>
      <c r="BQ173" s="1066"/>
      <c r="BR173" s="1066"/>
      <c r="BS173" s="1066"/>
      <c r="BT173" s="1066"/>
      <c r="BU173" s="1066"/>
      <c r="BV173" s="1066"/>
      <c r="BW173" s="1067"/>
      <c r="BX173" s="528"/>
      <c r="BY173" s="528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8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8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8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1071"/>
      <c r="GU173" s="1071"/>
      <c r="GV173" s="1071"/>
      <c r="GW173" s="1071"/>
      <c r="GX173" s="1071"/>
      <c r="GY173" s="1071"/>
      <c r="GZ173" s="1071"/>
      <c r="HA173" s="1071"/>
      <c r="HB173" s="1071"/>
      <c r="HC173" s="1071"/>
      <c r="HD173" s="1071"/>
      <c r="HE173" s="1071"/>
      <c r="HF173" s="1071"/>
      <c r="HG173" s="1071"/>
      <c r="HH173" s="1071"/>
      <c r="HI173" s="1071"/>
      <c r="HJ173" s="1071"/>
      <c r="HK173" s="1071"/>
      <c r="HL173" s="1071"/>
      <c r="HM173" s="1071"/>
      <c r="HN173" s="1071"/>
      <c r="HO173" s="1071"/>
      <c r="HP173" s="1071"/>
      <c r="HQ173" s="1071"/>
      <c r="HR173" s="1071"/>
      <c r="HS173" s="1071"/>
      <c r="HT173" s="1071"/>
      <c r="HU173" s="1071"/>
      <c r="HV173" s="1071"/>
      <c r="HW173" s="1071"/>
      <c r="HX173" s="1072"/>
      <c r="HY173" s="1068"/>
      <c r="HZ173" s="981"/>
      <c r="IA173" s="981"/>
      <c r="IB173" s="981"/>
      <c r="IC173" s="981"/>
      <c r="ID173" s="981"/>
      <c r="IE173" s="1069"/>
    </row>
    <row r="174" ht="24.0" customHeight="1" outlineLevel="1">
      <c r="A174" s="946"/>
      <c r="B174" s="947"/>
      <c r="C174" s="947"/>
      <c r="D174" s="947"/>
      <c r="E174" s="947"/>
      <c r="F174" s="947"/>
      <c r="G174" s="947"/>
      <c r="H174" s="947"/>
      <c r="I174" s="947"/>
      <c r="J174" s="947"/>
      <c r="K174" s="947"/>
      <c r="L174" s="947"/>
      <c r="M174" s="947"/>
      <c r="N174" s="947"/>
      <c r="O174" s="947"/>
      <c r="P174" s="947"/>
      <c r="Q174" s="947"/>
      <c r="R174" s="947"/>
      <c r="S174" s="947"/>
      <c r="T174" s="947"/>
      <c r="U174" s="948"/>
      <c r="V174" s="981"/>
      <c r="W174" s="981"/>
      <c r="X174" s="956"/>
      <c r="Y174" s="956"/>
      <c r="Z174" s="956"/>
      <c r="AA174" s="990"/>
      <c r="AB174" s="991"/>
      <c r="AC174" s="991"/>
      <c r="AD174" s="992"/>
      <c r="AE174" s="1197"/>
      <c r="AF174" s="1029"/>
      <c r="AG174" s="950"/>
      <c r="AH174" s="950"/>
      <c r="AI174" s="957"/>
      <c r="AJ174" s="957"/>
      <c r="AK174" s="958"/>
      <c r="AL174" s="1211"/>
      <c r="AM174" s="1212"/>
      <c r="AN174" s="1299"/>
      <c r="AO174" s="1299"/>
      <c r="AP174" s="1184"/>
      <c r="AQ174" s="1160"/>
      <c r="AR174" s="1065"/>
      <c r="AS174" s="1067"/>
      <c r="AT174" s="1066"/>
      <c r="AU174" s="1067"/>
      <c r="AV174" s="1067"/>
      <c r="AW174" s="1066"/>
      <c r="AX174" s="1066"/>
      <c r="AY174" s="1066"/>
      <c r="AZ174" s="1066"/>
      <c r="BA174" s="1066"/>
      <c r="BB174" s="1066"/>
      <c r="BC174" s="1066"/>
      <c r="BD174" s="1066"/>
      <c r="BE174" s="1066"/>
      <c r="BF174" s="1066"/>
      <c r="BG174" s="1066"/>
      <c r="BH174" s="1066"/>
      <c r="BI174" s="1067"/>
      <c r="BJ174" s="1067"/>
      <c r="BK174" s="1066"/>
      <c r="BL174" s="1066"/>
      <c r="BM174" s="1066"/>
      <c r="BN174" s="1066"/>
      <c r="BO174" s="1066"/>
      <c r="BP174" s="1066"/>
      <c r="BQ174" s="1066"/>
      <c r="BR174" s="1066"/>
      <c r="BS174" s="1066"/>
      <c r="BT174" s="1066"/>
      <c r="BU174" s="1066"/>
      <c r="BV174" s="1066"/>
      <c r="BW174" s="1067"/>
      <c r="BX174" s="528"/>
      <c r="BY174" s="528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8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8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8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1071"/>
      <c r="GU174" s="1071"/>
      <c r="GV174" s="1071"/>
      <c r="GW174" s="1071"/>
      <c r="GX174" s="1071"/>
      <c r="GY174" s="1071"/>
      <c r="GZ174" s="1071"/>
      <c r="HA174" s="1071"/>
      <c r="HB174" s="1071"/>
      <c r="HC174" s="1071"/>
      <c r="HD174" s="1071"/>
      <c r="HE174" s="1071"/>
      <c r="HF174" s="1071"/>
      <c r="HG174" s="1071"/>
      <c r="HH174" s="1071"/>
      <c r="HI174" s="1071"/>
      <c r="HJ174" s="1071"/>
      <c r="HK174" s="1071"/>
      <c r="HL174" s="1071"/>
      <c r="HM174" s="1071"/>
      <c r="HN174" s="1071"/>
      <c r="HO174" s="1071"/>
      <c r="HP174" s="1071"/>
      <c r="HQ174" s="1071"/>
      <c r="HR174" s="1071"/>
      <c r="HS174" s="1071"/>
      <c r="HT174" s="1071"/>
      <c r="HU174" s="1071"/>
      <c r="HV174" s="1071"/>
      <c r="HW174" s="1071"/>
      <c r="HX174" s="1072"/>
      <c r="HY174" s="1068"/>
      <c r="HZ174" s="981"/>
      <c r="IA174" s="981"/>
      <c r="IB174" s="981"/>
      <c r="IC174" s="981"/>
      <c r="ID174" s="981"/>
      <c r="IE174" s="1069"/>
    </row>
    <row r="175" ht="24.0" customHeight="1" outlineLevel="1">
      <c r="A175" s="946"/>
      <c r="B175" s="947"/>
      <c r="C175" s="947"/>
      <c r="D175" s="947"/>
      <c r="E175" s="947"/>
      <c r="F175" s="947"/>
      <c r="G175" s="947"/>
      <c r="H175" s="947"/>
      <c r="I175" s="947"/>
      <c r="J175" s="947"/>
      <c r="K175" s="947"/>
      <c r="L175" s="947"/>
      <c r="M175" s="947"/>
      <c r="N175" s="947"/>
      <c r="O175" s="947"/>
      <c r="P175" s="947"/>
      <c r="Q175" s="947"/>
      <c r="R175" s="947"/>
      <c r="S175" s="947"/>
      <c r="T175" s="947"/>
      <c r="U175" s="948"/>
      <c r="V175" s="948"/>
      <c r="W175" s="949"/>
      <c r="X175" s="956"/>
      <c r="Y175" s="956"/>
      <c r="Z175" s="956"/>
      <c r="AA175" s="990"/>
      <c r="AB175" s="991"/>
      <c r="AC175" s="991"/>
      <c r="AD175" s="992"/>
      <c r="AE175" s="1197"/>
      <c r="AF175" s="1029"/>
      <c r="AG175" s="976"/>
      <c r="AH175" s="976"/>
      <c r="AI175" s="957"/>
      <c r="AJ175" s="957"/>
      <c r="AK175" s="958"/>
      <c r="AL175" s="1211"/>
      <c r="AM175" s="1212"/>
      <c r="AN175" s="1299"/>
      <c r="AO175" s="1299"/>
      <c r="AP175" s="1184"/>
      <c r="AQ175" s="1160"/>
      <c r="AR175" s="1065"/>
      <c r="AS175" s="1067"/>
      <c r="AT175" s="1066"/>
      <c r="AU175" s="1067"/>
      <c r="AV175" s="1067"/>
      <c r="AW175" s="1066"/>
      <c r="AX175" s="1066"/>
      <c r="AY175" s="1066"/>
      <c r="AZ175" s="1066"/>
      <c r="BA175" s="1066"/>
      <c r="BB175" s="1066"/>
      <c r="BC175" s="1066"/>
      <c r="BD175" s="1066"/>
      <c r="BE175" s="1066"/>
      <c r="BF175" s="1066"/>
      <c r="BG175" s="1066"/>
      <c r="BH175" s="1066"/>
      <c r="BI175" s="1067"/>
      <c r="BJ175" s="1067"/>
      <c r="BK175" s="1066"/>
      <c r="BL175" s="1066"/>
      <c r="BM175" s="1066"/>
      <c r="BN175" s="1066"/>
      <c r="BO175" s="1066"/>
      <c r="BP175" s="1066"/>
      <c r="BQ175" s="1066"/>
      <c r="BR175" s="1066"/>
      <c r="BS175" s="1066"/>
      <c r="BT175" s="1066"/>
      <c r="BU175" s="1066"/>
      <c r="BV175" s="1066"/>
      <c r="BW175" s="1067"/>
      <c r="BX175" s="528"/>
      <c r="BY175" s="528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8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8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8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1071"/>
      <c r="GU175" s="1071"/>
      <c r="GV175" s="1071"/>
      <c r="GW175" s="1071"/>
      <c r="GX175" s="1071"/>
      <c r="GY175" s="1071"/>
      <c r="GZ175" s="1071"/>
      <c r="HA175" s="1071"/>
      <c r="HB175" s="1071"/>
      <c r="HC175" s="1071"/>
      <c r="HD175" s="1071"/>
      <c r="HE175" s="1071"/>
      <c r="HF175" s="1071"/>
      <c r="HG175" s="1071"/>
      <c r="HH175" s="1071"/>
      <c r="HI175" s="1071"/>
      <c r="HJ175" s="1071"/>
      <c r="HK175" s="1071"/>
      <c r="HL175" s="1071"/>
      <c r="HM175" s="1071"/>
      <c r="HN175" s="1071"/>
      <c r="HO175" s="1071"/>
      <c r="HP175" s="1071"/>
      <c r="HQ175" s="1071"/>
      <c r="HR175" s="1071"/>
      <c r="HS175" s="1071"/>
      <c r="HT175" s="1071"/>
      <c r="HU175" s="1071"/>
      <c r="HV175" s="1071"/>
      <c r="HW175" s="1071"/>
      <c r="HX175" s="1072"/>
      <c r="HY175" s="1068"/>
      <c r="HZ175" s="981"/>
      <c r="IA175" s="981"/>
      <c r="IB175" s="981"/>
      <c r="IC175" s="981"/>
      <c r="ID175" s="981"/>
      <c r="IE175" s="1069"/>
    </row>
    <row r="176" ht="24.0" customHeight="1" outlineLevel="1">
      <c r="A176" s="1003"/>
      <c r="B176" s="1004"/>
      <c r="C176" s="1004"/>
      <c r="D176" s="1004"/>
      <c r="E176" s="1004"/>
      <c r="F176" s="1004"/>
      <c r="G176" s="1004"/>
      <c r="H176" s="1004"/>
      <c r="I176" s="1004"/>
      <c r="J176" s="1004"/>
      <c r="K176" s="1004"/>
      <c r="L176" s="1004"/>
      <c r="M176" s="1004"/>
      <c r="N176" s="1004"/>
      <c r="O176" s="1004"/>
      <c r="P176" s="1004"/>
      <c r="Q176" s="1004"/>
      <c r="R176" s="1004"/>
      <c r="S176" s="1004"/>
      <c r="T176" s="1004"/>
      <c r="U176" s="1005"/>
      <c r="V176" s="1096"/>
      <c r="W176" s="1096"/>
      <c r="X176" s="1007"/>
      <c r="Y176" s="1007"/>
      <c r="Z176" s="1007"/>
      <c r="AA176" s="1008"/>
      <c r="AB176" s="1207"/>
      <c r="AC176" s="1207"/>
      <c r="AD176" s="1208"/>
      <c r="AE176" s="1209"/>
      <c r="AF176" s="1093"/>
      <c r="AG176" s="1012"/>
      <c r="AH176" s="1012"/>
      <c r="AI176" s="1013"/>
      <c r="AJ176" s="1013"/>
      <c r="AK176" s="1014"/>
      <c r="AL176" s="1211"/>
      <c r="AM176" s="1212"/>
      <c r="AN176" s="1299"/>
      <c r="AO176" s="1299"/>
      <c r="AP176" s="1184"/>
      <c r="AQ176" s="1160"/>
      <c r="AR176" s="1065"/>
      <c r="AS176" s="1067"/>
      <c r="AT176" s="1066"/>
      <c r="AU176" s="1067"/>
      <c r="AV176" s="1067"/>
      <c r="AW176" s="1066"/>
      <c r="AX176" s="1066"/>
      <c r="AY176" s="1066"/>
      <c r="AZ176" s="1066"/>
      <c r="BA176" s="1066"/>
      <c r="BB176" s="1066"/>
      <c r="BC176" s="1066"/>
      <c r="BD176" s="1066"/>
      <c r="BE176" s="1066"/>
      <c r="BF176" s="1066"/>
      <c r="BG176" s="1066"/>
      <c r="BH176" s="1066"/>
      <c r="BI176" s="1067"/>
      <c r="BJ176" s="1067"/>
      <c r="BK176" s="1066"/>
      <c r="BL176" s="1066"/>
      <c r="BM176" s="1066"/>
      <c r="BN176" s="1066"/>
      <c r="BO176" s="1066"/>
      <c r="BP176" s="1066"/>
      <c r="BQ176" s="1066"/>
      <c r="BR176" s="1066"/>
      <c r="BS176" s="1066"/>
      <c r="BT176" s="1066"/>
      <c r="BU176" s="1066"/>
      <c r="BV176" s="1066"/>
      <c r="BW176" s="1067"/>
      <c r="BX176" s="528"/>
      <c r="BY176" s="528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8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8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8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1071"/>
      <c r="GU176" s="1071"/>
      <c r="GV176" s="1071"/>
      <c r="GW176" s="1071"/>
      <c r="GX176" s="1071"/>
      <c r="GY176" s="1071"/>
      <c r="GZ176" s="1071"/>
      <c r="HA176" s="1071"/>
      <c r="HB176" s="1071"/>
      <c r="HC176" s="1071"/>
      <c r="HD176" s="1071"/>
      <c r="HE176" s="1071"/>
      <c r="HF176" s="1071"/>
      <c r="HG176" s="1071"/>
      <c r="HH176" s="1071"/>
      <c r="HI176" s="1071"/>
      <c r="HJ176" s="1071"/>
      <c r="HK176" s="1071"/>
      <c r="HL176" s="1071"/>
      <c r="HM176" s="1071"/>
      <c r="HN176" s="1071"/>
      <c r="HO176" s="1071"/>
      <c r="HP176" s="1071"/>
      <c r="HQ176" s="1071"/>
      <c r="HR176" s="1071"/>
      <c r="HS176" s="1071"/>
      <c r="HT176" s="1071"/>
      <c r="HU176" s="1071"/>
      <c r="HV176" s="1071"/>
      <c r="HW176" s="1071"/>
      <c r="HX176" s="1094"/>
      <c r="HY176" s="1095"/>
      <c r="HZ176" s="1096"/>
      <c r="IA176" s="1096"/>
      <c r="IB176" s="1096"/>
      <c r="IC176" s="1096"/>
      <c r="ID176" s="1096"/>
      <c r="IE176" s="1097"/>
    </row>
    <row r="177" ht="24.0" customHeight="1">
      <c r="A177" s="1277">
        <v>6.0</v>
      </c>
      <c r="B177" s="1279" t="s">
        <v>19</v>
      </c>
      <c r="C177" s="1279"/>
      <c r="D177" s="494" t="str">
        <f t="array" ref="D177">INDEX('코드분류표(보조)'!$G$5:$G$72,MATCH(E177,'코드분류표(보조)'!$F$5:$F$72,0))</f>
        <v>CB-211</v>
      </c>
      <c r="E177" s="494" t="s">
        <v>3767</v>
      </c>
      <c r="F177" s="494" t="s">
        <v>4327</v>
      </c>
      <c r="G177" s="1279" t="s">
        <v>4328</v>
      </c>
      <c r="H177" s="494" t="s">
        <v>4329</v>
      </c>
      <c r="I177" s="920"/>
      <c r="J177" s="921"/>
      <c r="K177" s="922" t="s">
        <v>4330</v>
      </c>
      <c r="L177" s="922" t="s">
        <v>4331</v>
      </c>
      <c r="M177" s="922" t="s">
        <v>4332</v>
      </c>
      <c r="N177" s="922" t="s">
        <v>4331</v>
      </c>
      <c r="O177" s="922" t="s">
        <v>4333</v>
      </c>
      <c r="P177" s="922" t="s">
        <v>4334</v>
      </c>
      <c r="Q177" s="922"/>
      <c r="R177" s="493">
        <v>0.9</v>
      </c>
      <c r="S177" s="493">
        <v>0.9</v>
      </c>
      <c r="T177" s="493">
        <v>0.9</v>
      </c>
      <c r="U177" s="924"/>
      <c r="V177" s="1280" t="s">
        <v>4335</v>
      </c>
      <c r="W177" s="1281"/>
      <c r="X177" s="1191">
        <v>7500000.0</v>
      </c>
      <c r="Y177" s="1191"/>
      <c r="Z177" s="1191"/>
      <c r="AA177" s="927"/>
      <c r="AB177" s="928"/>
      <c r="AC177" s="928"/>
      <c r="AD177" s="929"/>
      <c r="AE177" s="1018"/>
      <c r="AF177" s="1190" t="s">
        <v>4336</v>
      </c>
      <c r="AG177" s="1191"/>
      <c r="AH177" s="1191"/>
      <c r="AI177" s="1191"/>
      <c r="AJ177" s="1191"/>
      <c r="AK177" s="934"/>
      <c r="AL177" s="1148" t="s">
        <v>4337</v>
      </c>
      <c r="AM177" s="1192"/>
      <c r="AN177" s="1141"/>
      <c r="AO177" s="1141"/>
      <c r="AP177" s="1184"/>
      <c r="AQ177" s="1160"/>
      <c r="AR177" s="1065"/>
      <c r="AS177" s="1067"/>
      <c r="AT177" s="1066"/>
      <c r="AU177" s="1067"/>
      <c r="AV177" s="1067"/>
      <c r="AW177" s="1066"/>
      <c r="AX177" s="1066"/>
      <c r="AY177" s="1066"/>
      <c r="AZ177" s="1066"/>
      <c r="BA177" s="1066"/>
      <c r="BB177" s="1066"/>
      <c r="BC177" s="1066"/>
      <c r="BD177" s="1066"/>
      <c r="BE177" s="1066"/>
      <c r="BF177" s="1066"/>
      <c r="BG177" s="1066"/>
      <c r="BH177" s="1066"/>
      <c r="BI177" s="1067"/>
      <c r="BJ177" s="1067"/>
      <c r="BK177" s="1066"/>
      <c r="BL177" s="1066"/>
      <c r="BM177" s="1066"/>
      <c r="BN177" s="1066"/>
      <c r="BO177" s="1066"/>
      <c r="BP177" s="1066"/>
      <c r="BQ177" s="1066"/>
      <c r="BR177" s="1066"/>
      <c r="BS177" s="1066"/>
      <c r="BT177" s="1066"/>
      <c r="BU177" s="1066"/>
      <c r="BV177" s="1066"/>
      <c r="BW177" s="1067"/>
      <c r="BX177" s="528"/>
      <c r="BY177" s="528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8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8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8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1071"/>
      <c r="GU177" s="1071"/>
      <c r="GV177" s="1071"/>
      <c r="GW177" s="1071"/>
      <c r="GX177" s="1071"/>
      <c r="GY177" s="1071"/>
      <c r="GZ177" s="1071"/>
      <c r="HA177" s="1071"/>
      <c r="HB177" s="1071"/>
      <c r="HC177" s="1071"/>
      <c r="HD177" s="1071"/>
      <c r="HE177" s="1071"/>
      <c r="HF177" s="1071"/>
      <c r="HG177" s="1071"/>
      <c r="HH177" s="1071"/>
      <c r="HI177" s="1071"/>
      <c r="HJ177" s="1071"/>
      <c r="HK177" s="1071"/>
      <c r="HL177" s="1071"/>
      <c r="HM177" s="1071"/>
      <c r="HN177" s="1071"/>
      <c r="HO177" s="1071"/>
      <c r="HP177" s="1071"/>
      <c r="HQ177" s="1071"/>
      <c r="HR177" s="1071"/>
      <c r="HS177" s="1071"/>
      <c r="HT177" s="1071"/>
      <c r="HU177" s="1071"/>
      <c r="HV177" s="1071"/>
      <c r="HW177" s="1071"/>
      <c r="HX177" s="1099"/>
      <c r="HY177" s="1100"/>
      <c r="HZ177" s="1101"/>
      <c r="IA177" s="1101"/>
      <c r="IB177" s="1101"/>
      <c r="IC177" s="1101"/>
      <c r="ID177" s="1101"/>
      <c r="IE177" s="1102"/>
    </row>
    <row r="178" ht="24.0" customHeight="1" outlineLevel="1">
      <c r="A178" s="946"/>
      <c r="B178" s="947"/>
      <c r="C178" s="947"/>
      <c r="D178" s="947"/>
      <c r="E178" s="947"/>
      <c r="F178" s="947"/>
      <c r="G178" s="947"/>
      <c r="H178" s="947"/>
      <c r="I178" s="947"/>
      <c r="J178" s="947"/>
      <c r="K178" s="947"/>
      <c r="L178" s="947"/>
      <c r="M178" s="947"/>
      <c r="N178" s="947"/>
      <c r="O178" s="947"/>
      <c r="P178" s="947"/>
      <c r="Q178" s="947"/>
      <c r="R178" s="947"/>
      <c r="S178" s="947"/>
      <c r="T178" s="947"/>
      <c r="U178" s="948"/>
      <c r="V178" s="1203" t="s">
        <v>4338</v>
      </c>
      <c r="W178" s="1193" t="s">
        <v>4339</v>
      </c>
      <c r="X178" s="1194">
        <v>0.0</v>
      </c>
      <c r="Y178" s="1194"/>
      <c r="Z178" s="1194"/>
      <c r="AA178" s="951"/>
      <c r="AB178" s="952"/>
      <c r="AC178" s="952"/>
      <c r="AD178" s="953"/>
      <c r="AE178" s="1023"/>
      <c r="AF178" s="1195"/>
      <c r="AG178" s="1194"/>
      <c r="AH178" s="1194"/>
      <c r="AI178" s="1194"/>
      <c r="AJ178" s="1194"/>
      <c r="AK178" s="958"/>
      <c r="AL178" s="1192" t="s">
        <v>4340</v>
      </c>
      <c r="AM178" s="1192"/>
      <c r="AN178" s="1141" t="s">
        <v>4341</v>
      </c>
      <c r="AO178" s="1141"/>
      <c r="AP178" s="1149"/>
      <c r="AQ178" s="1160"/>
      <c r="AR178" s="1065"/>
      <c r="AS178" s="1067"/>
      <c r="AT178" s="1066"/>
      <c r="AU178" s="1067"/>
      <c r="AV178" s="1067"/>
      <c r="AW178" s="1066"/>
      <c r="AX178" s="1066"/>
      <c r="AY178" s="1066"/>
      <c r="AZ178" s="1066"/>
      <c r="BA178" s="1066"/>
      <c r="BB178" s="1066"/>
      <c r="BC178" s="1066"/>
      <c r="BD178" s="1066"/>
      <c r="BE178" s="1066"/>
      <c r="BF178" s="1066"/>
      <c r="BG178" s="1066"/>
      <c r="BH178" s="1066"/>
      <c r="BI178" s="1067"/>
      <c r="BJ178" s="1067"/>
      <c r="BK178" s="1066"/>
      <c r="BL178" s="1066"/>
      <c r="BM178" s="1066"/>
      <c r="BN178" s="1066"/>
      <c r="BO178" s="1066"/>
      <c r="BP178" s="1066"/>
      <c r="BQ178" s="1066"/>
      <c r="BR178" s="1066"/>
      <c r="BS178" s="1066"/>
      <c r="BT178" s="1066"/>
      <c r="BU178" s="1066"/>
      <c r="BV178" s="1066"/>
      <c r="BW178" s="1067"/>
      <c r="BX178" s="528"/>
      <c r="BY178" s="528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8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8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8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1071"/>
      <c r="GU178" s="1071"/>
      <c r="GV178" s="1071"/>
      <c r="GW178" s="1071"/>
      <c r="GX178" s="1071"/>
      <c r="GY178" s="1071"/>
      <c r="GZ178" s="1071"/>
      <c r="HA178" s="1071"/>
      <c r="HB178" s="1071"/>
      <c r="HC178" s="1071"/>
      <c r="HD178" s="1071"/>
      <c r="HE178" s="1071"/>
      <c r="HF178" s="1071"/>
      <c r="HG178" s="1071"/>
      <c r="HH178" s="1071"/>
      <c r="HI178" s="1071"/>
      <c r="HJ178" s="1071"/>
      <c r="HK178" s="1071"/>
      <c r="HL178" s="1071"/>
      <c r="HM178" s="1071"/>
      <c r="HN178" s="1071"/>
      <c r="HO178" s="1071"/>
      <c r="HP178" s="1071"/>
      <c r="HQ178" s="1071"/>
      <c r="HR178" s="1071"/>
      <c r="HS178" s="1071"/>
      <c r="HT178" s="1071"/>
      <c r="HU178" s="1071"/>
      <c r="HV178" s="1071"/>
      <c r="HW178" s="1071"/>
      <c r="HX178" s="1072"/>
      <c r="HY178" s="1068"/>
      <c r="HZ178" s="981"/>
      <c r="IA178" s="981"/>
      <c r="IB178" s="981"/>
      <c r="IC178" s="981"/>
      <c r="ID178" s="981"/>
      <c r="IE178" s="1069"/>
    </row>
    <row r="179" ht="24.0" customHeight="1" outlineLevel="1">
      <c r="A179" s="946"/>
      <c r="B179" s="947"/>
      <c r="C179" s="947"/>
      <c r="D179" s="947"/>
      <c r="E179" s="947"/>
      <c r="F179" s="947"/>
      <c r="G179" s="947"/>
      <c r="H179" s="947"/>
      <c r="I179" s="947"/>
      <c r="J179" s="947"/>
      <c r="K179" s="947"/>
      <c r="L179" s="947"/>
      <c r="M179" s="947"/>
      <c r="N179" s="947"/>
      <c r="O179" s="947"/>
      <c r="P179" s="947"/>
      <c r="Q179" s="947"/>
      <c r="R179" s="947"/>
      <c r="S179" s="947"/>
      <c r="T179" s="947"/>
      <c r="U179" s="948"/>
      <c r="V179" s="972"/>
      <c r="W179" s="1193" t="s">
        <v>4342</v>
      </c>
      <c r="X179" s="1194">
        <v>4000000.0</v>
      </c>
      <c r="Y179" s="1194"/>
      <c r="Z179" s="1194"/>
      <c r="AA179" s="951"/>
      <c r="AB179" s="952"/>
      <c r="AC179" s="952"/>
      <c r="AD179" s="953"/>
      <c r="AE179" s="1023"/>
      <c r="AF179" s="1195"/>
      <c r="AG179" s="1194"/>
      <c r="AH179" s="1194"/>
      <c r="AI179" s="1194"/>
      <c r="AJ179" s="1194"/>
      <c r="AK179" s="958"/>
      <c r="AL179" s="1192"/>
      <c r="AM179" s="1192"/>
      <c r="AN179" s="1141"/>
      <c r="AO179" s="1141"/>
      <c r="AP179" s="1184"/>
      <c r="AQ179" s="1160"/>
      <c r="AR179" s="1065"/>
      <c r="AS179" s="1067"/>
      <c r="AT179" s="1066"/>
      <c r="AU179" s="1067"/>
      <c r="AV179" s="1067"/>
      <c r="AW179" s="1066"/>
      <c r="AX179" s="1066"/>
      <c r="AY179" s="1066"/>
      <c r="AZ179" s="1066"/>
      <c r="BA179" s="1066"/>
      <c r="BB179" s="1066"/>
      <c r="BC179" s="1066"/>
      <c r="BD179" s="1066"/>
      <c r="BE179" s="1066"/>
      <c r="BF179" s="1066"/>
      <c r="BG179" s="1066"/>
      <c r="BH179" s="1066"/>
      <c r="BI179" s="1067"/>
      <c r="BJ179" s="1067"/>
      <c r="BK179" s="1066"/>
      <c r="BL179" s="1066"/>
      <c r="BM179" s="1066"/>
      <c r="BN179" s="1066"/>
      <c r="BO179" s="1066"/>
      <c r="BP179" s="1066"/>
      <c r="BQ179" s="1066"/>
      <c r="BR179" s="1066"/>
      <c r="BS179" s="1066"/>
      <c r="BT179" s="1066"/>
      <c r="BU179" s="1066"/>
      <c r="BV179" s="1066"/>
      <c r="BW179" s="1067"/>
      <c r="BX179" s="528"/>
      <c r="BY179" s="528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8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8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8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1071"/>
      <c r="GU179" s="1071"/>
      <c r="GV179" s="1071"/>
      <c r="GW179" s="1071"/>
      <c r="GX179" s="1071"/>
      <c r="GY179" s="1071"/>
      <c r="GZ179" s="1071"/>
      <c r="HA179" s="1071"/>
      <c r="HB179" s="1071"/>
      <c r="HC179" s="1071"/>
      <c r="HD179" s="1071"/>
      <c r="HE179" s="1071"/>
      <c r="HF179" s="1071"/>
      <c r="HG179" s="1071"/>
      <c r="HH179" s="1071"/>
      <c r="HI179" s="1071"/>
      <c r="HJ179" s="1071"/>
      <c r="HK179" s="1071"/>
      <c r="HL179" s="1071"/>
      <c r="HM179" s="1071"/>
      <c r="HN179" s="1071"/>
      <c r="HO179" s="1071"/>
      <c r="HP179" s="1071"/>
      <c r="HQ179" s="1071"/>
      <c r="HR179" s="1071"/>
      <c r="HS179" s="1071"/>
      <c r="HT179" s="1071"/>
      <c r="HU179" s="1071"/>
      <c r="HV179" s="1071"/>
      <c r="HW179" s="1071"/>
      <c r="HX179" s="1072"/>
      <c r="HY179" s="1068"/>
      <c r="HZ179" s="981"/>
      <c r="IA179" s="981"/>
      <c r="IB179" s="981"/>
      <c r="IC179" s="981"/>
      <c r="ID179" s="981"/>
      <c r="IE179" s="1069"/>
    </row>
    <row r="180" ht="24.0" customHeight="1" outlineLevel="1">
      <c r="A180" s="946"/>
      <c r="B180" s="947"/>
      <c r="C180" s="947"/>
      <c r="D180" s="947"/>
      <c r="E180" s="947"/>
      <c r="F180" s="947"/>
      <c r="G180" s="947"/>
      <c r="H180" s="947"/>
      <c r="I180" s="947"/>
      <c r="J180" s="947"/>
      <c r="K180" s="947"/>
      <c r="L180" s="947"/>
      <c r="M180" s="947"/>
      <c r="N180" s="947"/>
      <c r="O180" s="947"/>
      <c r="P180" s="947"/>
      <c r="Q180" s="947"/>
      <c r="R180" s="947"/>
      <c r="S180" s="947"/>
      <c r="T180" s="947"/>
      <c r="U180" s="948"/>
      <c r="V180" s="1283" t="s">
        <v>4343</v>
      </c>
      <c r="W180" s="1284"/>
      <c r="X180" s="1194">
        <f>X177-X178-X179</f>
        <v>3500000</v>
      </c>
      <c r="Y180" s="1194"/>
      <c r="Z180" s="1194"/>
      <c r="AA180" s="951"/>
      <c r="AB180" s="952"/>
      <c r="AC180" s="952"/>
      <c r="AD180" s="953"/>
      <c r="AE180" s="1023"/>
      <c r="AF180" s="1195"/>
      <c r="AG180" s="1194"/>
      <c r="AH180" s="1194"/>
      <c r="AI180" s="1194"/>
      <c r="AJ180" s="1194"/>
      <c r="AK180" s="958"/>
      <c r="AL180" s="1192"/>
      <c r="AM180" s="1192"/>
      <c r="AN180" s="1141"/>
      <c r="AO180" s="1141"/>
      <c r="AP180" s="1184"/>
      <c r="AQ180" s="1160"/>
      <c r="AR180" s="1065"/>
      <c r="AS180" s="1067"/>
      <c r="AT180" s="1066"/>
      <c r="AU180" s="1067"/>
      <c r="AV180" s="1067"/>
      <c r="AW180" s="1066"/>
      <c r="AX180" s="1066"/>
      <c r="AY180" s="1066"/>
      <c r="AZ180" s="1066"/>
      <c r="BA180" s="1066"/>
      <c r="BB180" s="1066"/>
      <c r="BC180" s="1066"/>
      <c r="BD180" s="1066"/>
      <c r="BE180" s="1066"/>
      <c r="BF180" s="1066"/>
      <c r="BG180" s="1066"/>
      <c r="BH180" s="1066"/>
      <c r="BI180" s="1067"/>
      <c r="BJ180" s="1067"/>
      <c r="BK180" s="1066"/>
      <c r="BL180" s="1066"/>
      <c r="BM180" s="1066"/>
      <c r="BN180" s="1066"/>
      <c r="BO180" s="1066"/>
      <c r="BP180" s="1066"/>
      <c r="BQ180" s="1066"/>
      <c r="BR180" s="1066"/>
      <c r="BS180" s="1066"/>
      <c r="BT180" s="1066"/>
      <c r="BU180" s="1066"/>
      <c r="BV180" s="1066"/>
      <c r="BW180" s="1067"/>
      <c r="BX180" s="528"/>
      <c r="BY180" s="528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8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8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8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1071"/>
      <c r="GU180" s="1071"/>
      <c r="GV180" s="1071"/>
      <c r="GW180" s="1071"/>
      <c r="GX180" s="1071"/>
      <c r="GY180" s="1071"/>
      <c r="GZ180" s="1071"/>
      <c r="HA180" s="1071"/>
      <c r="HB180" s="1071"/>
      <c r="HC180" s="1071"/>
      <c r="HD180" s="1071"/>
      <c r="HE180" s="1071"/>
      <c r="HF180" s="1071"/>
      <c r="HG180" s="1071"/>
      <c r="HH180" s="1071"/>
      <c r="HI180" s="1071"/>
      <c r="HJ180" s="1071"/>
      <c r="HK180" s="1071"/>
      <c r="HL180" s="1071"/>
      <c r="HM180" s="1071"/>
      <c r="HN180" s="1071"/>
      <c r="HO180" s="1071"/>
      <c r="HP180" s="1071"/>
      <c r="HQ180" s="1071"/>
      <c r="HR180" s="1071"/>
      <c r="HS180" s="1071"/>
      <c r="HT180" s="1071"/>
      <c r="HU180" s="1071"/>
      <c r="HV180" s="1071"/>
      <c r="HW180" s="1071"/>
      <c r="HX180" s="1072"/>
      <c r="HY180" s="1068"/>
      <c r="HZ180" s="981"/>
      <c r="IA180" s="981"/>
      <c r="IB180" s="981"/>
      <c r="IC180" s="981"/>
      <c r="ID180" s="981"/>
      <c r="IE180" s="1069"/>
    </row>
    <row r="181" ht="24.0" customHeight="1" outlineLevel="1">
      <c r="A181" s="1003"/>
      <c r="B181" s="1004"/>
      <c r="C181" s="1004"/>
      <c r="D181" s="1004"/>
      <c r="E181" s="1004"/>
      <c r="F181" s="1004"/>
      <c r="G181" s="1004"/>
      <c r="H181" s="1004"/>
      <c r="I181" s="1004"/>
      <c r="J181" s="1004"/>
      <c r="K181" s="1004"/>
      <c r="L181" s="1004"/>
      <c r="M181" s="1004"/>
      <c r="N181" s="1004"/>
      <c r="O181" s="1004"/>
      <c r="P181" s="1004"/>
      <c r="Q181" s="1004"/>
      <c r="R181" s="1004"/>
      <c r="S181" s="1004"/>
      <c r="T181" s="1004"/>
      <c r="U181" s="1005"/>
      <c r="V181" s="1285" t="s">
        <v>4344</v>
      </c>
      <c r="W181" s="1286"/>
      <c r="X181" s="1287"/>
      <c r="Y181" s="1287"/>
      <c r="Z181" s="1287"/>
      <c r="AA181" s="1150"/>
      <c r="AB181" s="1151"/>
      <c r="AC181" s="1151"/>
      <c r="AD181" s="1152"/>
      <c r="AE181" s="1039"/>
      <c r="AF181" s="1210"/>
      <c r="AG181" s="1206"/>
      <c r="AH181" s="1206"/>
      <c r="AI181" s="1206"/>
      <c r="AJ181" s="1206"/>
      <c r="AK181" s="1014"/>
      <c r="AL181" s="1300"/>
      <c r="AM181" s="1192"/>
      <c r="AN181" s="1141"/>
      <c r="AO181" s="1141"/>
      <c r="AP181" s="1184"/>
      <c r="AQ181" s="1160"/>
      <c r="AR181" s="1065"/>
      <c r="AS181" s="1067"/>
      <c r="AT181" s="1066"/>
      <c r="AU181" s="1067"/>
      <c r="AV181" s="1067"/>
      <c r="AW181" s="1066"/>
      <c r="AX181" s="1066"/>
      <c r="AY181" s="1066"/>
      <c r="AZ181" s="1066"/>
      <c r="BA181" s="1066"/>
      <c r="BB181" s="1066"/>
      <c r="BC181" s="1066"/>
      <c r="BD181" s="1066"/>
      <c r="BE181" s="1066"/>
      <c r="BF181" s="1066"/>
      <c r="BG181" s="1066"/>
      <c r="BH181" s="1066"/>
      <c r="BI181" s="1067"/>
      <c r="BJ181" s="1067"/>
      <c r="BK181" s="1066"/>
      <c r="BL181" s="1066"/>
      <c r="BM181" s="1066"/>
      <c r="BN181" s="1066"/>
      <c r="BO181" s="1066"/>
      <c r="BP181" s="1066"/>
      <c r="BQ181" s="1066"/>
      <c r="BR181" s="1066"/>
      <c r="BS181" s="1066"/>
      <c r="BT181" s="1066"/>
      <c r="BU181" s="1066"/>
      <c r="BV181" s="1066"/>
      <c r="BW181" s="1067"/>
      <c r="BX181" s="528"/>
      <c r="BY181" s="528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8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8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8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1071"/>
      <c r="GU181" s="1071"/>
      <c r="GV181" s="1071"/>
      <c r="GW181" s="1071"/>
      <c r="GX181" s="1071"/>
      <c r="GY181" s="1071"/>
      <c r="GZ181" s="1071"/>
      <c r="HA181" s="1071"/>
      <c r="HB181" s="1071"/>
      <c r="HC181" s="1071"/>
      <c r="HD181" s="1071"/>
      <c r="HE181" s="1071"/>
      <c r="HF181" s="1071"/>
      <c r="HG181" s="1071"/>
      <c r="HH181" s="1071"/>
      <c r="HI181" s="1071"/>
      <c r="HJ181" s="1071"/>
      <c r="HK181" s="1071"/>
      <c r="HL181" s="1071"/>
      <c r="HM181" s="1071"/>
      <c r="HN181" s="1071"/>
      <c r="HO181" s="1071"/>
      <c r="HP181" s="1071"/>
      <c r="HQ181" s="1071"/>
      <c r="HR181" s="1071"/>
      <c r="HS181" s="1071"/>
      <c r="HT181" s="1071"/>
      <c r="HU181" s="1071"/>
      <c r="HV181" s="1071"/>
      <c r="HW181" s="1071"/>
      <c r="HX181" s="1094"/>
      <c r="HY181" s="1095"/>
      <c r="HZ181" s="1096"/>
      <c r="IA181" s="1096"/>
      <c r="IB181" s="1096"/>
      <c r="IC181" s="1096"/>
      <c r="ID181" s="1096"/>
      <c r="IE181" s="1097"/>
    </row>
    <row r="182" ht="24.0" customHeight="1">
      <c r="A182" s="916">
        <f>A187+1</f>
        <v>5</v>
      </c>
      <c r="B182" s="918" t="s">
        <v>24</v>
      </c>
      <c r="C182" s="918"/>
      <c r="D182" s="494" t="str">
        <f t="array" ref="D182">INDEX('코드분류표(보조)'!$G$5:$G$72,MATCH(E182,'코드분류표(보조)'!$F$5:$F$72,0))</f>
        <v>CB-211</v>
      </c>
      <c r="E182" s="494" t="s">
        <v>3767</v>
      </c>
      <c r="F182" s="494" t="s">
        <v>4345</v>
      </c>
      <c r="G182" s="494" t="s">
        <v>4346</v>
      </c>
      <c r="H182" s="494" t="s">
        <v>4347</v>
      </c>
      <c r="I182" s="920"/>
      <c r="J182" s="921"/>
      <c r="K182" s="922" t="s">
        <v>4348</v>
      </c>
      <c r="L182" s="922" t="s">
        <v>4349</v>
      </c>
      <c r="M182" s="922">
        <v>45786.0</v>
      </c>
      <c r="N182" s="922" t="str">
        <f>#REF!</f>
        <v>#REF!</v>
      </c>
      <c r="O182" s="922" t="str">
        <f>$O$182</f>
        <v>#REF!</v>
      </c>
      <c r="P182" s="922" t="str">
        <f>$Q$182</f>
        <v/>
      </c>
      <c r="Q182" s="922"/>
      <c r="R182" s="493">
        <v>0.98</v>
      </c>
      <c r="S182" s="493">
        <v>0.98</v>
      </c>
      <c r="T182" s="493">
        <v>0.98</v>
      </c>
      <c r="U182" s="924"/>
      <c r="V182" s="1280" t="s">
        <v>4350</v>
      </c>
      <c r="W182" s="1281"/>
      <c r="X182" s="1191">
        <v>7.5E7</v>
      </c>
      <c r="Y182" s="1191"/>
      <c r="Z182" s="1191"/>
      <c r="AA182" s="927"/>
      <c r="AB182" s="928"/>
      <c r="AC182" s="928"/>
      <c r="AD182" s="929"/>
      <c r="AE182" s="1214"/>
      <c r="AF182" s="1190" t="s">
        <v>4351</v>
      </c>
      <c r="AG182" s="1191">
        <f>SUM(AG183:AG186)</f>
        <v>18100000</v>
      </c>
      <c r="AH182" s="1191"/>
      <c r="AI182" s="1191">
        <f>SUM(AI183:AI186)</f>
        <v>18100000</v>
      </c>
      <c r="AJ182" s="1191">
        <f t="shared" ref="AJ182:AJ191" si="4">AG182-AI182</f>
        <v>0</v>
      </c>
      <c r="AK182" s="934"/>
      <c r="AL182" s="1175" t="s">
        <v>4352</v>
      </c>
      <c r="AM182" s="1192"/>
      <c r="AN182" s="1141" t="s">
        <v>4353</v>
      </c>
      <c r="AO182" s="1141"/>
      <c r="AP182" s="1184"/>
      <c r="AQ182" s="1160"/>
      <c r="AR182" s="1065"/>
      <c r="AS182" s="1067"/>
      <c r="AT182" s="1066"/>
      <c r="AU182" s="1067"/>
      <c r="AV182" s="1067"/>
      <c r="AW182" s="1066"/>
      <c r="AX182" s="1066"/>
      <c r="AY182" s="1066"/>
      <c r="AZ182" s="1066"/>
      <c r="BA182" s="1066"/>
      <c r="BB182" s="1066"/>
      <c r="BC182" s="1066"/>
      <c r="BD182" s="1066"/>
      <c r="BE182" s="1066"/>
      <c r="BF182" s="1066"/>
      <c r="BG182" s="1066"/>
      <c r="BH182" s="1066"/>
      <c r="BI182" s="1067"/>
      <c r="BJ182" s="1067"/>
      <c r="BK182" s="1066"/>
      <c r="BL182" s="1066"/>
      <c r="BM182" s="1066"/>
      <c r="BN182" s="1066"/>
      <c r="BO182" s="1066"/>
      <c r="BP182" s="1066"/>
      <c r="BQ182" s="1066"/>
      <c r="BR182" s="1066"/>
      <c r="BS182" s="1066"/>
      <c r="BT182" s="1066"/>
      <c r="BU182" s="1066"/>
      <c r="BV182" s="1066"/>
      <c r="BW182" s="1067"/>
      <c r="BX182" s="528"/>
      <c r="BY182" s="528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8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8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8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1071"/>
      <c r="GU182" s="1071"/>
      <c r="GV182" s="1071"/>
      <c r="GW182" s="1071"/>
      <c r="GX182" s="1071"/>
      <c r="GY182" s="1071"/>
      <c r="GZ182" s="1071"/>
      <c r="HA182" s="1071"/>
      <c r="HB182" s="1071"/>
      <c r="HC182" s="1071"/>
      <c r="HD182" s="1071"/>
      <c r="HE182" s="1071"/>
      <c r="HF182" s="1071"/>
      <c r="HG182" s="1071"/>
      <c r="HH182" s="1071"/>
      <c r="HI182" s="1071"/>
      <c r="HJ182" s="1071"/>
      <c r="HK182" s="1071"/>
      <c r="HL182" s="1071"/>
      <c r="HM182" s="1071"/>
      <c r="HN182" s="1071"/>
      <c r="HO182" s="1071"/>
      <c r="HP182" s="1071"/>
      <c r="HQ182" s="1071"/>
      <c r="HR182" s="1071"/>
      <c r="HS182" s="1071"/>
      <c r="HT182" s="1071"/>
      <c r="HU182" s="1071"/>
      <c r="HV182" s="1071"/>
      <c r="HW182" s="1071"/>
      <c r="HX182" s="1099"/>
      <c r="HY182" s="1100"/>
      <c r="HZ182" s="1101"/>
      <c r="IA182" s="1101"/>
      <c r="IB182" s="1101"/>
      <c r="IC182" s="1101"/>
      <c r="ID182" s="1101"/>
      <c r="IE182" s="1102"/>
    </row>
    <row r="183" ht="24.0" customHeight="1" outlineLevel="1">
      <c r="A183" s="946"/>
      <c r="B183" s="947"/>
      <c r="C183" s="947"/>
      <c r="D183" s="947"/>
      <c r="E183" s="947"/>
      <c r="F183" s="947"/>
      <c r="G183" s="947"/>
      <c r="H183" s="947"/>
      <c r="I183" s="947"/>
      <c r="J183" s="947"/>
      <c r="K183" s="947"/>
      <c r="L183" s="947"/>
      <c r="M183" s="947"/>
      <c r="N183" s="947"/>
      <c r="O183" s="947"/>
      <c r="P183" s="947"/>
      <c r="Q183" s="947"/>
      <c r="R183" s="947"/>
      <c r="S183" s="947"/>
      <c r="T183" s="947"/>
      <c r="U183" s="948"/>
      <c r="V183" s="1203" t="s">
        <v>4354</v>
      </c>
      <c r="W183" s="1193" t="s">
        <v>4355</v>
      </c>
      <c r="X183" s="1194">
        <v>1.5E7</v>
      </c>
      <c r="Y183" s="1194"/>
      <c r="Z183" s="1194"/>
      <c r="AA183" s="990"/>
      <c r="AB183" s="991"/>
      <c r="AC183" s="1196" t="s">
        <v>240</v>
      </c>
      <c r="AD183" s="992"/>
      <c r="AE183" s="1215"/>
      <c r="AF183" s="1195" t="s">
        <v>4356</v>
      </c>
      <c r="AG183" s="1194">
        <v>1.1E7</v>
      </c>
      <c r="AH183" s="1194"/>
      <c r="AI183" s="1194">
        <v>1.1E7</v>
      </c>
      <c r="AJ183" s="1194">
        <f t="shared" si="4"/>
        <v>0</v>
      </c>
      <c r="AK183" s="958"/>
      <c r="AL183" s="1198" t="s">
        <v>4357</v>
      </c>
      <c r="AM183" s="1192"/>
      <c r="AN183" s="1141" t="s">
        <v>4358</v>
      </c>
      <c r="AO183" s="1141"/>
      <c r="AP183" s="1149"/>
      <c r="AQ183" s="1160"/>
      <c r="AR183" s="1065"/>
      <c r="AS183" s="1067"/>
      <c r="AT183" s="1066"/>
      <c r="AU183" s="1067"/>
      <c r="AV183" s="1067"/>
      <c r="AW183" s="1066"/>
      <c r="AX183" s="1066"/>
      <c r="AY183" s="1066"/>
      <c r="AZ183" s="1066"/>
      <c r="BA183" s="1066"/>
      <c r="BB183" s="1066"/>
      <c r="BC183" s="1066"/>
      <c r="BD183" s="1066"/>
      <c r="BE183" s="1066"/>
      <c r="BF183" s="1066"/>
      <c r="BG183" s="1066"/>
      <c r="BH183" s="1066"/>
      <c r="BI183" s="1067"/>
      <c r="BJ183" s="1067"/>
      <c r="BK183" s="1066"/>
      <c r="BL183" s="1066"/>
      <c r="BM183" s="1066"/>
      <c r="BN183" s="1066"/>
      <c r="BO183" s="1066"/>
      <c r="BP183" s="1066"/>
      <c r="BQ183" s="1066"/>
      <c r="BR183" s="1066"/>
      <c r="BS183" s="1066"/>
      <c r="BT183" s="1066"/>
      <c r="BU183" s="1066"/>
      <c r="BV183" s="1066"/>
      <c r="BW183" s="1067"/>
      <c r="BX183" s="528"/>
      <c r="BY183" s="528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8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8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8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1071"/>
      <c r="GU183" s="1071"/>
      <c r="GV183" s="1071"/>
      <c r="GW183" s="1071"/>
      <c r="GX183" s="1071"/>
      <c r="GY183" s="1071"/>
      <c r="GZ183" s="1071"/>
      <c r="HA183" s="1071"/>
      <c r="HB183" s="1071"/>
      <c r="HC183" s="1071"/>
      <c r="HD183" s="1071"/>
      <c r="HE183" s="1071"/>
      <c r="HF183" s="1071"/>
      <c r="HG183" s="1071"/>
      <c r="HH183" s="1071"/>
      <c r="HI183" s="1071"/>
      <c r="HJ183" s="1071"/>
      <c r="HK183" s="1071"/>
      <c r="HL183" s="1071"/>
      <c r="HM183" s="1071"/>
      <c r="HN183" s="1071"/>
      <c r="HO183" s="1071"/>
      <c r="HP183" s="1071"/>
      <c r="HQ183" s="1071"/>
      <c r="HR183" s="1071"/>
      <c r="HS183" s="1071"/>
      <c r="HT183" s="1071"/>
      <c r="HU183" s="1071"/>
      <c r="HV183" s="1071"/>
      <c r="HW183" s="1071"/>
      <c r="HX183" s="1072"/>
      <c r="HY183" s="1068"/>
      <c r="HZ183" s="981"/>
      <c r="IA183" s="981"/>
      <c r="IB183" s="981"/>
      <c r="IC183" s="981"/>
      <c r="ID183" s="981"/>
      <c r="IE183" s="1069"/>
    </row>
    <row r="184" ht="24.0" customHeight="1" outlineLevel="1">
      <c r="A184" s="946"/>
      <c r="B184" s="947"/>
      <c r="C184" s="947"/>
      <c r="D184" s="947"/>
      <c r="E184" s="947"/>
      <c r="F184" s="947"/>
      <c r="G184" s="947"/>
      <c r="H184" s="947"/>
      <c r="I184" s="947"/>
      <c r="J184" s="947"/>
      <c r="K184" s="947"/>
      <c r="L184" s="947"/>
      <c r="M184" s="947"/>
      <c r="N184" s="947"/>
      <c r="O184" s="947"/>
      <c r="P184" s="947"/>
      <c r="Q184" s="947"/>
      <c r="R184" s="947"/>
      <c r="S184" s="947"/>
      <c r="T184" s="947"/>
      <c r="U184" s="948"/>
      <c r="V184" s="972"/>
      <c r="W184" s="1193" t="s">
        <v>4359</v>
      </c>
      <c r="X184" s="1194">
        <v>4.5E7</v>
      </c>
      <c r="Y184" s="1194"/>
      <c r="Z184" s="1194"/>
      <c r="AA184" s="990"/>
      <c r="AB184" s="991"/>
      <c r="AC184" s="1196" t="s">
        <v>240</v>
      </c>
      <c r="AD184" s="992"/>
      <c r="AE184" s="1215"/>
      <c r="AF184" s="1195" t="s">
        <v>4360</v>
      </c>
      <c r="AG184" s="1194">
        <v>3600000.0</v>
      </c>
      <c r="AH184" s="1194"/>
      <c r="AI184" s="1194">
        <v>3600000.0</v>
      </c>
      <c r="AJ184" s="1194">
        <f t="shared" si="4"/>
        <v>0</v>
      </c>
      <c r="AK184" s="958"/>
      <c r="AL184" s="1201" t="s">
        <v>4361</v>
      </c>
      <c r="AM184" s="1192"/>
      <c r="AN184" s="1141" t="s">
        <v>4362</v>
      </c>
      <c r="AO184" s="1141"/>
      <c r="AP184" s="1184"/>
      <c r="AQ184" s="1160"/>
      <c r="AR184" s="1065"/>
      <c r="AS184" s="1067"/>
      <c r="AT184" s="1066"/>
      <c r="AU184" s="1067"/>
      <c r="AV184" s="1067"/>
      <c r="AW184" s="1066"/>
      <c r="AX184" s="1066"/>
      <c r="AY184" s="1066"/>
      <c r="AZ184" s="1066"/>
      <c r="BA184" s="1066"/>
      <c r="BB184" s="1066"/>
      <c r="BC184" s="1066"/>
      <c r="BD184" s="1066"/>
      <c r="BE184" s="1066"/>
      <c r="BF184" s="1066"/>
      <c r="BG184" s="1066"/>
      <c r="BH184" s="1066"/>
      <c r="BI184" s="1067"/>
      <c r="BJ184" s="1067"/>
      <c r="BK184" s="1066"/>
      <c r="BL184" s="1066"/>
      <c r="BM184" s="1066"/>
      <c r="BN184" s="1066"/>
      <c r="BO184" s="1066"/>
      <c r="BP184" s="1066"/>
      <c r="BQ184" s="1066"/>
      <c r="BR184" s="1066"/>
      <c r="BS184" s="1066"/>
      <c r="BT184" s="1066"/>
      <c r="BU184" s="1066"/>
      <c r="BV184" s="1066"/>
      <c r="BW184" s="1067"/>
      <c r="BX184" s="528"/>
      <c r="BY184" s="528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8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8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8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1071"/>
      <c r="GU184" s="1071"/>
      <c r="GV184" s="1071"/>
      <c r="GW184" s="1071"/>
      <c r="GX184" s="1071"/>
      <c r="GY184" s="1071"/>
      <c r="GZ184" s="1071"/>
      <c r="HA184" s="1071"/>
      <c r="HB184" s="1071"/>
      <c r="HC184" s="1071"/>
      <c r="HD184" s="1071"/>
      <c r="HE184" s="1071"/>
      <c r="HF184" s="1071"/>
      <c r="HG184" s="1071"/>
      <c r="HH184" s="1071"/>
      <c r="HI184" s="1071"/>
      <c r="HJ184" s="1071"/>
      <c r="HK184" s="1071"/>
      <c r="HL184" s="1071"/>
      <c r="HM184" s="1071"/>
      <c r="HN184" s="1071"/>
      <c r="HO184" s="1071"/>
      <c r="HP184" s="1071"/>
      <c r="HQ184" s="1071"/>
      <c r="HR184" s="1071"/>
      <c r="HS184" s="1071"/>
      <c r="HT184" s="1071"/>
      <c r="HU184" s="1071"/>
      <c r="HV184" s="1071"/>
      <c r="HW184" s="1071"/>
      <c r="HX184" s="1072"/>
      <c r="HY184" s="1068"/>
      <c r="HZ184" s="981"/>
      <c r="IA184" s="981"/>
      <c r="IB184" s="981"/>
      <c r="IC184" s="981"/>
      <c r="ID184" s="981"/>
      <c r="IE184" s="1069"/>
    </row>
    <row r="185" ht="24.0" customHeight="1" outlineLevel="1">
      <c r="A185" s="946"/>
      <c r="B185" s="947"/>
      <c r="C185" s="947"/>
      <c r="D185" s="947"/>
      <c r="E185" s="947"/>
      <c r="F185" s="947"/>
      <c r="G185" s="947"/>
      <c r="H185" s="947"/>
      <c r="I185" s="947"/>
      <c r="J185" s="947"/>
      <c r="K185" s="947"/>
      <c r="L185" s="947"/>
      <c r="M185" s="947"/>
      <c r="N185" s="947"/>
      <c r="O185" s="947"/>
      <c r="P185" s="947"/>
      <c r="Q185" s="947"/>
      <c r="R185" s="947"/>
      <c r="S185" s="947"/>
      <c r="T185" s="947"/>
      <c r="U185" s="948"/>
      <c r="V185" s="1283" t="s">
        <v>4363</v>
      </c>
      <c r="W185" s="1284"/>
      <c r="X185" s="1194">
        <f>X182-X183-X184</f>
        <v>15000000</v>
      </c>
      <c r="Y185" s="1194"/>
      <c r="Z185" s="1194"/>
      <c r="AA185" s="990"/>
      <c r="AB185" s="991"/>
      <c r="AC185" s="1196" t="s">
        <v>240</v>
      </c>
      <c r="AD185" s="992"/>
      <c r="AE185" s="1215"/>
      <c r="AF185" s="1195" t="s">
        <v>4364</v>
      </c>
      <c r="AG185" s="1194">
        <v>2500000.0</v>
      </c>
      <c r="AH185" s="1194"/>
      <c r="AI185" s="1194">
        <v>2500000.0</v>
      </c>
      <c r="AJ185" s="1194">
        <f t="shared" si="4"/>
        <v>0</v>
      </c>
      <c r="AK185" s="958"/>
      <c r="AL185" s="1202" t="s">
        <v>4365</v>
      </c>
      <c r="AM185" s="1192"/>
      <c r="AN185" s="1141" t="s">
        <v>4366</v>
      </c>
      <c r="AO185" s="1141"/>
      <c r="AP185" s="1184"/>
      <c r="AQ185" s="1160"/>
      <c r="AR185" s="1065"/>
      <c r="AS185" s="1067"/>
      <c r="AT185" s="1066"/>
      <c r="AU185" s="1067"/>
      <c r="AV185" s="1067"/>
      <c r="AW185" s="1066"/>
      <c r="AX185" s="1066"/>
      <c r="AY185" s="1066"/>
      <c r="AZ185" s="1066"/>
      <c r="BA185" s="1066"/>
      <c r="BB185" s="1066"/>
      <c r="BC185" s="1066"/>
      <c r="BD185" s="1066"/>
      <c r="BE185" s="1066"/>
      <c r="BF185" s="1066"/>
      <c r="BG185" s="1066"/>
      <c r="BH185" s="1066"/>
      <c r="BI185" s="1067"/>
      <c r="BJ185" s="1067"/>
      <c r="BK185" s="1066"/>
      <c r="BL185" s="1066"/>
      <c r="BM185" s="1066"/>
      <c r="BN185" s="1066"/>
      <c r="BO185" s="1066"/>
      <c r="BP185" s="1066"/>
      <c r="BQ185" s="1066"/>
      <c r="BR185" s="1066"/>
      <c r="BS185" s="1066"/>
      <c r="BT185" s="1066"/>
      <c r="BU185" s="1066"/>
      <c r="BV185" s="1066"/>
      <c r="BW185" s="1067"/>
      <c r="BX185" s="528"/>
      <c r="BY185" s="528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8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8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8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1071"/>
      <c r="GU185" s="1071"/>
      <c r="GV185" s="1071"/>
      <c r="GW185" s="1071"/>
      <c r="GX185" s="1071"/>
      <c r="GY185" s="1071"/>
      <c r="GZ185" s="1071"/>
      <c r="HA185" s="1071"/>
      <c r="HB185" s="1071"/>
      <c r="HC185" s="1071"/>
      <c r="HD185" s="1071"/>
      <c r="HE185" s="1071"/>
      <c r="HF185" s="1071"/>
      <c r="HG185" s="1071"/>
      <c r="HH185" s="1071"/>
      <c r="HI185" s="1071"/>
      <c r="HJ185" s="1071"/>
      <c r="HK185" s="1071"/>
      <c r="HL185" s="1071"/>
      <c r="HM185" s="1071"/>
      <c r="HN185" s="1071"/>
      <c r="HO185" s="1071"/>
      <c r="HP185" s="1071"/>
      <c r="HQ185" s="1071"/>
      <c r="HR185" s="1071"/>
      <c r="HS185" s="1071"/>
      <c r="HT185" s="1071"/>
      <c r="HU185" s="1071"/>
      <c r="HV185" s="1071"/>
      <c r="HW185" s="1071"/>
      <c r="HX185" s="1072"/>
      <c r="HY185" s="1068"/>
      <c r="HZ185" s="981"/>
      <c r="IA185" s="981"/>
      <c r="IB185" s="981"/>
      <c r="IC185" s="981"/>
      <c r="ID185" s="981"/>
      <c r="IE185" s="1069"/>
    </row>
    <row r="186" ht="24.0" customHeight="1" outlineLevel="1">
      <c r="A186" s="1003"/>
      <c r="B186" s="1004"/>
      <c r="C186" s="1004"/>
      <c r="D186" s="1004"/>
      <c r="E186" s="1004"/>
      <c r="F186" s="1004"/>
      <c r="G186" s="1004"/>
      <c r="H186" s="1004"/>
      <c r="I186" s="1004"/>
      <c r="J186" s="1004"/>
      <c r="K186" s="1004"/>
      <c r="L186" s="1004"/>
      <c r="M186" s="1004"/>
      <c r="N186" s="1004"/>
      <c r="O186" s="1004"/>
      <c r="P186" s="1004"/>
      <c r="Q186" s="1004"/>
      <c r="R186" s="1004"/>
      <c r="S186" s="1004"/>
      <c r="T186" s="1004"/>
      <c r="U186" s="1005"/>
      <c r="V186" s="1285" t="s">
        <v>4367</v>
      </c>
      <c r="W186" s="1286"/>
      <c r="X186" s="1287">
        <f>X182-AG182</f>
        <v>56900000</v>
      </c>
      <c r="Y186" s="1287"/>
      <c r="Z186" s="1287"/>
      <c r="AA186" s="1008"/>
      <c r="AB186" s="1207"/>
      <c r="AC186" s="1216" t="s">
        <v>240</v>
      </c>
      <c r="AD186" s="1208"/>
      <c r="AE186" s="1217"/>
      <c r="AF186" s="1210" t="s">
        <v>4368</v>
      </c>
      <c r="AG186" s="1206">
        <v>1000000.0</v>
      </c>
      <c r="AH186" s="1206"/>
      <c r="AI186" s="1206">
        <v>1000000.0</v>
      </c>
      <c r="AJ186" s="1206">
        <f t="shared" si="4"/>
        <v>0</v>
      </c>
      <c r="AK186" s="1014"/>
      <c r="AL186" s="1204" t="s">
        <v>4369</v>
      </c>
      <c r="AM186" s="1192"/>
      <c r="AN186" s="1141" t="s">
        <v>4370</v>
      </c>
      <c r="AO186" s="1141"/>
      <c r="AP186" s="1184"/>
      <c r="AQ186" s="1160"/>
      <c r="AR186" s="1065"/>
      <c r="AS186" s="1067"/>
      <c r="AT186" s="1066"/>
      <c r="AU186" s="1067"/>
      <c r="AV186" s="1067"/>
      <c r="AW186" s="1066"/>
      <c r="AX186" s="1066"/>
      <c r="AY186" s="1066"/>
      <c r="AZ186" s="1066"/>
      <c r="BA186" s="1066"/>
      <c r="BB186" s="1066"/>
      <c r="BC186" s="1066"/>
      <c r="BD186" s="1066"/>
      <c r="BE186" s="1066"/>
      <c r="BF186" s="1066"/>
      <c r="BG186" s="1066"/>
      <c r="BH186" s="1066"/>
      <c r="BI186" s="1067"/>
      <c r="BJ186" s="1067"/>
      <c r="BK186" s="1066"/>
      <c r="BL186" s="1066"/>
      <c r="BM186" s="1066"/>
      <c r="BN186" s="1066"/>
      <c r="BO186" s="1066"/>
      <c r="BP186" s="1066"/>
      <c r="BQ186" s="1066"/>
      <c r="BR186" s="1066"/>
      <c r="BS186" s="1066"/>
      <c r="BT186" s="1066"/>
      <c r="BU186" s="1066"/>
      <c r="BV186" s="1066"/>
      <c r="BW186" s="1067"/>
      <c r="BX186" s="528"/>
      <c r="BY186" s="528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8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8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8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1071"/>
      <c r="GU186" s="1071"/>
      <c r="GV186" s="1071"/>
      <c r="GW186" s="1071"/>
      <c r="GX186" s="1071"/>
      <c r="GY186" s="1071"/>
      <c r="GZ186" s="1071"/>
      <c r="HA186" s="1071"/>
      <c r="HB186" s="1071"/>
      <c r="HC186" s="1071"/>
      <c r="HD186" s="1071"/>
      <c r="HE186" s="1071"/>
      <c r="HF186" s="1071"/>
      <c r="HG186" s="1071"/>
      <c r="HH186" s="1071"/>
      <c r="HI186" s="1071"/>
      <c r="HJ186" s="1071"/>
      <c r="HK186" s="1071"/>
      <c r="HL186" s="1071"/>
      <c r="HM186" s="1071"/>
      <c r="HN186" s="1071"/>
      <c r="HO186" s="1071"/>
      <c r="HP186" s="1071"/>
      <c r="HQ186" s="1071"/>
      <c r="HR186" s="1071"/>
      <c r="HS186" s="1071"/>
      <c r="HT186" s="1071"/>
      <c r="HU186" s="1071"/>
      <c r="HV186" s="1071"/>
      <c r="HW186" s="1071"/>
      <c r="HX186" s="1094"/>
      <c r="HY186" s="1095"/>
      <c r="HZ186" s="1096"/>
      <c r="IA186" s="1096"/>
      <c r="IB186" s="1096"/>
      <c r="IC186" s="1096"/>
      <c r="ID186" s="1096"/>
      <c r="IE186" s="1097"/>
    </row>
    <row r="187" ht="24.0" customHeight="1">
      <c r="A187" s="916">
        <f>A192+1</f>
        <v>4</v>
      </c>
      <c r="B187" s="918" t="s">
        <v>24</v>
      </c>
      <c r="C187" s="918"/>
      <c r="D187" s="494" t="str">
        <f t="array" ref="D187">INDEX('코드분류표(보조)'!$G$5:$G$72,MATCH(E187,'코드분류표(보조)'!$F$5:$F$72,0))</f>
        <v>CB-211</v>
      </c>
      <c r="E187" s="494" t="s">
        <v>3767</v>
      </c>
      <c r="F187" s="494" t="s">
        <v>4371</v>
      </c>
      <c r="G187" s="494" t="s">
        <v>4372</v>
      </c>
      <c r="H187" s="494" t="s">
        <v>4373</v>
      </c>
      <c r="I187" s="920"/>
      <c r="J187" s="921"/>
      <c r="K187" s="922" t="s">
        <v>4348</v>
      </c>
      <c r="L187" s="922" t="s">
        <v>4374</v>
      </c>
      <c r="M187" s="922">
        <v>45786.0</v>
      </c>
      <c r="N187" s="922" t="str">
        <f>#REF!</f>
        <v>#REF!</v>
      </c>
      <c r="O187" s="922" t="str">
        <f>$O$187</f>
        <v>#REF!</v>
      </c>
      <c r="P187" s="922" t="str">
        <f>$Q$187</f>
        <v/>
      </c>
      <c r="Q187" s="922"/>
      <c r="R187" s="493">
        <v>0.98</v>
      </c>
      <c r="S187" s="493">
        <v>0.98</v>
      </c>
      <c r="T187" s="493">
        <v>0.98</v>
      </c>
      <c r="U187" s="924"/>
      <c r="V187" s="1280" t="s">
        <v>4375</v>
      </c>
      <c r="W187" s="1281"/>
      <c r="X187" s="1191">
        <v>7.3E7</v>
      </c>
      <c r="Y187" s="1191"/>
      <c r="Z187" s="1191"/>
      <c r="AA187" s="927"/>
      <c r="AB187" s="928"/>
      <c r="AC187" s="928"/>
      <c r="AD187" s="929"/>
      <c r="AE187" s="1214"/>
      <c r="AF187" s="1190" t="s">
        <v>4376</v>
      </c>
      <c r="AG187" s="1191">
        <f>SUM(AG188:AG191)</f>
        <v>19400000</v>
      </c>
      <c r="AH187" s="1191"/>
      <c r="AI187" s="1191">
        <f>SUM(AI188:AI191)</f>
        <v>19400000</v>
      </c>
      <c r="AJ187" s="1191">
        <f t="shared" si="4"/>
        <v>0</v>
      </c>
      <c r="AK187" s="934"/>
      <c r="AL187" s="1175" t="s">
        <v>4377</v>
      </c>
      <c r="AM187" s="1192"/>
      <c r="AN187" s="1141" t="s">
        <v>4378</v>
      </c>
      <c r="AO187" s="1141"/>
      <c r="AP187" s="1184"/>
      <c r="AQ187" s="1160"/>
      <c r="AR187" s="1065"/>
      <c r="AS187" s="1067"/>
      <c r="AT187" s="1066"/>
      <c r="AU187" s="1067"/>
      <c r="AV187" s="1067"/>
      <c r="AW187" s="1066"/>
      <c r="AX187" s="1066"/>
      <c r="AY187" s="1066"/>
      <c r="AZ187" s="1066"/>
      <c r="BA187" s="1066"/>
      <c r="BB187" s="1066"/>
      <c r="BC187" s="1066"/>
      <c r="BD187" s="1066"/>
      <c r="BE187" s="1066"/>
      <c r="BF187" s="1066"/>
      <c r="BG187" s="1066"/>
      <c r="BH187" s="1066"/>
      <c r="BI187" s="1067"/>
      <c r="BJ187" s="1067"/>
      <c r="BK187" s="1066"/>
      <c r="BL187" s="1066"/>
      <c r="BM187" s="1066"/>
      <c r="BN187" s="1066"/>
      <c r="BO187" s="1066"/>
      <c r="BP187" s="1066"/>
      <c r="BQ187" s="1066"/>
      <c r="BR187" s="1066"/>
      <c r="BS187" s="1066"/>
      <c r="BT187" s="1066"/>
      <c r="BU187" s="1066"/>
      <c r="BV187" s="1066"/>
      <c r="BW187" s="1067"/>
      <c r="BX187" s="528"/>
      <c r="BY187" s="528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8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8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8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1071"/>
      <c r="GU187" s="1071"/>
      <c r="GV187" s="1071"/>
      <c r="GW187" s="1071"/>
      <c r="GX187" s="1071"/>
      <c r="GY187" s="1071"/>
      <c r="GZ187" s="1071"/>
      <c r="HA187" s="1071"/>
      <c r="HB187" s="1071"/>
      <c r="HC187" s="1071"/>
      <c r="HD187" s="1071"/>
      <c r="HE187" s="1071"/>
      <c r="HF187" s="1071"/>
      <c r="HG187" s="1071"/>
      <c r="HH187" s="1071"/>
      <c r="HI187" s="1071"/>
      <c r="HJ187" s="1071"/>
      <c r="HK187" s="1071"/>
      <c r="HL187" s="1071"/>
      <c r="HM187" s="1071"/>
      <c r="HN187" s="1071"/>
      <c r="HO187" s="1071"/>
      <c r="HP187" s="1071"/>
      <c r="HQ187" s="1071"/>
      <c r="HR187" s="1071"/>
      <c r="HS187" s="1071"/>
      <c r="HT187" s="1071"/>
      <c r="HU187" s="1071"/>
      <c r="HV187" s="1071"/>
      <c r="HW187" s="1071"/>
      <c r="HX187" s="1099"/>
      <c r="HY187" s="1100"/>
      <c r="HZ187" s="1101"/>
      <c r="IA187" s="1101"/>
      <c r="IB187" s="1101"/>
      <c r="IC187" s="1101"/>
      <c r="ID187" s="1101"/>
      <c r="IE187" s="1102"/>
    </row>
    <row r="188" ht="24.0" customHeight="1" outlineLevel="1">
      <c r="A188" s="946"/>
      <c r="B188" s="947"/>
      <c r="C188" s="947"/>
      <c r="D188" s="947"/>
      <c r="E188" s="947"/>
      <c r="F188" s="947"/>
      <c r="G188" s="947"/>
      <c r="H188" s="947"/>
      <c r="I188" s="947"/>
      <c r="J188" s="947"/>
      <c r="K188" s="947"/>
      <c r="L188" s="947"/>
      <c r="M188" s="947"/>
      <c r="N188" s="947"/>
      <c r="O188" s="947"/>
      <c r="P188" s="947"/>
      <c r="Q188" s="947"/>
      <c r="R188" s="947"/>
      <c r="S188" s="947"/>
      <c r="T188" s="947"/>
      <c r="U188" s="948"/>
      <c r="V188" s="1203" t="s">
        <v>4379</v>
      </c>
      <c r="W188" s="1193" t="s">
        <v>4380</v>
      </c>
      <c r="X188" s="1194">
        <v>0.0</v>
      </c>
      <c r="Y188" s="1194"/>
      <c r="Z188" s="1194"/>
      <c r="AA188" s="990"/>
      <c r="AB188" s="991"/>
      <c r="AC188" s="1196" t="s">
        <v>240</v>
      </c>
      <c r="AD188" s="992"/>
      <c r="AE188" s="1215"/>
      <c r="AF188" s="1195" t="s">
        <v>4381</v>
      </c>
      <c r="AG188" s="1194">
        <v>1.19E7</v>
      </c>
      <c r="AH188" s="1194"/>
      <c r="AI188" s="1194">
        <v>1.19E7</v>
      </c>
      <c r="AJ188" s="1194">
        <f t="shared" si="4"/>
        <v>0</v>
      </c>
      <c r="AK188" s="958"/>
      <c r="AL188" s="1198" t="s">
        <v>4382</v>
      </c>
      <c r="AM188" s="1192"/>
      <c r="AN188" s="1141" t="s">
        <v>4383</v>
      </c>
      <c r="AO188" s="1141"/>
      <c r="AP188" s="1149"/>
      <c r="AQ188" s="1160"/>
      <c r="AR188" s="1065"/>
      <c r="AS188" s="1067"/>
      <c r="AT188" s="1066"/>
      <c r="AU188" s="1067"/>
      <c r="AV188" s="1067"/>
      <c r="AW188" s="1066"/>
      <c r="AX188" s="1066"/>
      <c r="AY188" s="1066"/>
      <c r="AZ188" s="1066"/>
      <c r="BA188" s="1066"/>
      <c r="BB188" s="1066"/>
      <c r="BC188" s="1066"/>
      <c r="BD188" s="1066"/>
      <c r="BE188" s="1066"/>
      <c r="BF188" s="1066"/>
      <c r="BG188" s="1066"/>
      <c r="BH188" s="1066"/>
      <c r="BI188" s="1067"/>
      <c r="BJ188" s="1067"/>
      <c r="BK188" s="1066"/>
      <c r="BL188" s="1066"/>
      <c r="BM188" s="1066"/>
      <c r="BN188" s="1066"/>
      <c r="BO188" s="1066"/>
      <c r="BP188" s="1066"/>
      <c r="BQ188" s="1066"/>
      <c r="BR188" s="1066"/>
      <c r="BS188" s="1066"/>
      <c r="BT188" s="1066"/>
      <c r="BU188" s="1066"/>
      <c r="BV188" s="1066"/>
      <c r="BW188" s="1067"/>
      <c r="BX188" s="528"/>
      <c r="BY188" s="528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8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8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8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1071"/>
      <c r="GU188" s="1071"/>
      <c r="GV188" s="1071"/>
      <c r="GW188" s="1071"/>
      <c r="GX188" s="1071"/>
      <c r="GY188" s="1071"/>
      <c r="GZ188" s="1071"/>
      <c r="HA188" s="1071"/>
      <c r="HB188" s="1071"/>
      <c r="HC188" s="1071"/>
      <c r="HD188" s="1071"/>
      <c r="HE188" s="1071"/>
      <c r="HF188" s="1071"/>
      <c r="HG188" s="1071"/>
      <c r="HH188" s="1071"/>
      <c r="HI188" s="1071"/>
      <c r="HJ188" s="1071"/>
      <c r="HK188" s="1071"/>
      <c r="HL188" s="1071"/>
      <c r="HM188" s="1071"/>
      <c r="HN188" s="1071"/>
      <c r="HO188" s="1071"/>
      <c r="HP188" s="1071"/>
      <c r="HQ188" s="1071"/>
      <c r="HR188" s="1071"/>
      <c r="HS188" s="1071"/>
      <c r="HT188" s="1071"/>
      <c r="HU188" s="1071"/>
      <c r="HV188" s="1071"/>
      <c r="HW188" s="1071"/>
      <c r="HX188" s="1072"/>
      <c r="HY188" s="1068"/>
      <c r="HZ188" s="981"/>
      <c r="IA188" s="981"/>
      <c r="IB188" s="981"/>
      <c r="IC188" s="981"/>
      <c r="ID188" s="981"/>
      <c r="IE188" s="1069"/>
    </row>
    <row r="189" ht="24.0" customHeight="1" outlineLevel="1">
      <c r="A189" s="946"/>
      <c r="B189" s="947"/>
      <c r="C189" s="947"/>
      <c r="D189" s="947"/>
      <c r="E189" s="947"/>
      <c r="F189" s="947"/>
      <c r="G189" s="947"/>
      <c r="H189" s="947"/>
      <c r="I189" s="947"/>
      <c r="J189" s="947"/>
      <c r="K189" s="947"/>
      <c r="L189" s="947"/>
      <c r="M189" s="947"/>
      <c r="N189" s="947"/>
      <c r="O189" s="947"/>
      <c r="P189" s="947"/>
      <c r="Q189" s="947"/>
      <c r="R189" s="947"/>
      <c r="S189" s="947"/>
      <c r="T189" s="947"/>
      <c r="U189" s="948"/>
      <c r="V189" s="972"/>
      <c r="W189" s="1193" t="s">
        <v>4384</v>
      </c>
      <c r="X189" s="1194">
        <v>1.3E7</v>
      </c>
      <c r="Y189" s="1194"/>
      <c r="Z189" s="1194"/>
      <c r="AA189" s="990"/>
      <c r="AB189" s="991"/>
      <c r="AC189" s="1196" t="s">
        <v>240</v>
      </c>
      <c r="AD189" s="992"/>
      <c r="AE189" s="1215"/>
      <c r="AF189" s="1195" t="s">
        <v>4385</v>
      </c>
      <c r="AG189" s="1194">
        <v>4500000.0</v>
      </c>
      <c r="AH189" s="1194"/>
      <c r="AI189" s="1194">
        <v>4500000.0</v>
      </c>
      <c r="AJ189" s="1194">
        <f t="shared" si="4"/>
        <v>0</v>
      </c>
      <c r="AK189" s="958"/>
      <c r="AL189" s="1201" t="s">
        <v>4386</v>
      </c>
      <c r="AM189" s="1192"/>
      <c r="AN189" s="1141" t="s">
        <v>4387</v>
      </c>
      <c r="AO189" s="1141"/>
      <c r="AP189" s="1184"/>
      <c r="AQ189" s="1160"/>
      <c r="AR189" s="1065"/>
      <c r="AS189" s="1067"/>
      <c r="AT189" s="1066"/>
      <c r="AU189" s="1067"/>
      <c r="AV189" s="1067"/>
      <c r="AW189" s="1066"/>
      <c r="AX189" s="1066"/>
      <c r="AY189" s="1066"/>
      <c r="AZ189" s="1066"/>
      <c r="BA189" s="1066"/>
      <c r="BB189" s="1066"/>
      <c r="BC189" s="1066"/>
      <c r="BD189" s="1066"/>
      <c r="BE189" s="1066"/>
      <c r="BF189" s="1066"/>
      <c r="BG189" s="1066"/>
      <c r="BH189" s="1066"/>
      <c r="BI189" s="1067"/>
      <c r="BJ189" s="1067"/>
      <c r="BK189" s="1066"/>
      <c r="BL189" s="1066"/>
      <c r="BM189" s="1066"/>
      <c r="BN189" s="1066"/>
      <c r="BO189" s="1066"/>
      <c r="BP189" s="1066"/>
      <c r="BQ189" s="1066"/>
      <c r="BR189" s="1066"/>
      <c r="BS189" s="1066"/>
      <c r="BT189" s="1066"/>
      <c r="BU189" s="1066"/>
      <c r="BV189" s="1066"/>
      <c r="BW189" s="1067"/>
      <c r="BX189" s="528"/>
      <c r="BY189" s="528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8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8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8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1071"/>
      <c r="GU189" s="1071"/>
      <c r="GV189" s="1071"/>
      <c r="GW189" s="1071"/>
      <c r="GX189" s="1071"/>
      <c r="GY189" s="1071"/>
      <c r="GZ189" s="1071"/>
      <c r="HA189" s="1071"/>
      <c r="HB189" s="1071"/>
      <c r="HC189" s="1071"/>
      <c r="HD189" s="1071"/>
      <c r="HE189" s="1071"/>
      <c r="HF189" s="1071"/>
      <c r="HG189" s="1071"/>
      <c r="HH189" s="1071"/>
      <c r="HI189" s="1071"/>
      <c r="HJ189" s="1071"/>
      <c r="HK189" s="1071"/>
      <c r="HL189" s="1071"/>
      <c r="HM189" s="1071"/>
      <c r="HN189" s="1071"/>
      <c r="HO189" s="1071"/>
      <c r="HP189" s="1071"/>
      <c r="HQ189" s="1071"/>
      <c r="HR189" s="1071"/>
      <c r="HS189" s="1071"/>
      <c r="HT189" s="1071"/>
      <c r="HU189" s="1071"/>
      <c r="HV189" s="1071"/>
      <c r="HW189" s="1071"/>
      <c r="HX189" s="1072"/>
      <c r="HY189" s="1068"/>
      <c r="HZ189" s="981"/>
      <c r="IA189" s="981"/>
      <c r="IB189" s="981"/>
      <c r="IC189" s="981"/>
      <c r="ID189" s="981"/>
      <c r="IE189" s="1069"/>
    </row>
    <row r="190" ht="24.0" customHeight="1" outlineLevel="1">
      <c r="A190" s="946"/>
      <c r="B190" s="947"/>
      <c r="C190" s="947"/>
      <c r="D190" s="947"/>
      <c r="E190" s="947"/>
      <c r="F190" s="947"/>
      <c r="G190" s="947"/>
      <c r="H190" s="947"/>
      <c r="I190" s="947"/>
      <c r="J190" s="947"/>
      <c r="K190" s="947"/>
      <c r="L190" s="947"/>
      <c r="M190" s="947"/>
      <c r="N190" s="947"/>
      <c r="O190" s="947"/>
      <c r="P190" s="947"/>
      <c r="Q190" s="947"/>
      <c r="R190" s="947"/>
      <c r="S190" s="947"/>
      <c r="T190" s="947"/>
      <c r="U190" s="948"/>
      <c r="V190" s="1283" t="s">
        <v>4388</v>
      </c>
      <c r="W190" s="1284"/>
      <c r="X190" s="1194">
        <f>X187-X188-X189</f>
        <v>60000000</v>
      </c>
      <c r="Y190" s="1194"/>
      <c r="Z190" s="1194"/>
      <c r="AA190" s="990"/>
      <c r="AB190" s="991"/>
      <c r="AC190" s="1196" t="s">
        <v>240</v>
      </c>
      <c r="AD190" s="992"/>
      <c r="AE190" s="1215"/>
      <c r="AF190" s="1195" t="s">
        <v>4389</v>
      </c>
      <c r="AG190" s="1194">
        <v>2000000.0</v>
      </c>
      <c r="AH190" s="1194"/>
      <c r="AI190" s="1194">
        <v>2000000.0</v>
      </c>
      <c r="AJ190" s="1194">
        <f t="shared" si="4"/>
        <v>0</v>
      </c>
      <c r="AK190" s="958"/>
      <c r="AL190" s="1202" t="s">
        <v>4390</v>
      </c>
      <c r="AM190" s="1192"/>
      <c r="AN190" s="1141" t="s">
        <v>4391</v>
      </c>
      <c r="AO190" s="1141"/>
      <c r="AP190" s="1184"/>
      <c r="AQ190" s="1160"/>
      <c r="AR190" s="1065"/>
      <c r="AS190" s="1067"/>
      <c r="AT190" s="1066"/>
      <c r="AU190" s="1067"/>
      <c r="AV190" s="1067"/>
      <c r="AW190" s="1066"/>
      <c r="AX190" s="1066"/>
      <c r="AY190" s="1066"/>
      <c r="AZ190" s="1066"/>
      <c r="BA190" s="1066"/>
      <c r="BB190" s="1066"/>
      <c r="BC190" s="1066"/>
      <c r="BD190" s="1066"/>
      <c r="BE190" s="1066"/>
      <c r="BF190" s="1066"/>
      <c r="BG190" s="1066"/>
      <c r="BH190" s="1066"/>
      <c r="BI190" s="1067"/>
      <c r="BJ190" s="1067"/>
      <c r="BK190" s="1066"/>
      <c r="BL190" s="1066"/>
      <c r="BM190" s="1066"/>
      <c r="BN190" s="1066"/>
      <c r="BO190" s="1066"/>
      <c r="BP190" s="1066"/>
      <c r="BQ190" s="1066"/>
      <c r="BR190" s="1066"/>
      <c r="BS190" s="1066"/>
      <c r="BT190" s="1066"/>
      <c r="BU190" s="1066"/>
      <c r="BV190" s="1066"/>
      <c r="BW190" s="1067"/>
      <c r="BX190" s="528"/>
      <c r="BY190" s="528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8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8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8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1071"/>
      <c r="GU190" s="1071"/>
      <c r="GV190" s="1071"/>
      <c r="GW190" s="1071"/>
      <c r="GX190" s="1071"/>
      <c r="GY190" s="1071"/>
      <c r="GZ190" s="1071"/>
      <c r="HA190" s="1071"/>
      <c r="HB190" s="1071"/>
      <c r="HC190" s="1071"/>
      <c r="HD190" s="1071"/>
      <c r="HE190" s="1071"/>
      <c r="HF190" s="1071"/>
      <c r="HG190" s="1071"/>
      <c r="HH190" s="1071"/>
      <c r="HI190" s="1071"/>
      <c r="HJ190" s="1071"/>
      <c r="HK190" s="1071"/>
      <c r="HL190" s="1071"/>
      <c r="HM190" s="1071"/>
      <c r="HN190" s="1071"/>
      <c r="HO190" s="1071"/>
      <c r="HP190" s="1071"/>
      <c r="HQ190" s="1071"/>
      <c r="HR190" s="1071"/>
      <c r="HS190" s="1071"/>
      <c r="HT190" s="1071"/>
      <c r="HU190" s="1071"/>
      <c r="HV190" s="1071"/>
      <c r="HW190" s="1071"/>
      <c r="HX190" s="1072"/>
      <c r="HY190" s="1068"/>
      <c r="HZ190" s="981"/>
      <c r="IA190" s="981"/>
      <c r="IB190" s="981"/>
      <c r="IC190" s="981"/>
      <c r="ID190" s="981"/>
      <c r="IE190" s="1069"/>
    </row>
    <row r="191" ht="24.0" customHeight="1" outlineLevel="1">
      <c r="A191" s="1003"/>
      <c r="B191" s="1004"/>
      <c r="C191" s="1004"/>
      <c r="D191" s="1004"/>
      <c r="E191" s="1004"/>
      <c r="F191" s="1004"/>
      <c r="G191" s="1004"/>
      <c r="H191" s="1004"/>
      <c r="I191" s="1004"/>
      <c r="J191" s="1004"/>
      <c r="K191" s="1004"/>
      <c r="L191" s="1004"/>
      <c r="M191" s="1004"/>
      <c r="N191" s="1004"/>
      <c r="O191" s="1004"/>
      <c r="P191" s="1004"/>
      <c r="Q191" s="1004"/>
      <c r="R191" s="1004"/>
      <c r="S191" s="1004"/>
      <c r="T191" s="1004"/>
      <c r="U191" s="1005"/>
      <c r="V191" s="1285" t="s">
        <v>4392</v>
      </c>
      <c r="W191" s="1286"/>
      <c r="X191" s="1287">
        <f>X187-AG187</f>
        <v>53600000</v>
      </c>
      <c r="Y191" s="1287"/>
      <c r="Z191" s="1287"/>
      <c r="AA191" s="1008"/>
      <c r="AB191" s="1207"/>
      <c r="AC191" s="1216" t="s">
        <v>240</v>
      </c>
      <c r="AD191" s="1208"/>
      <c r="AE191" s="1217"/>
      <c r="AF191" s="1210" t="s">
        <v>4393</v>
      </c>
      <c r="AG191" s="1206">
        <v>1000000.0</v>
      </c>
      <c r="AH191" s="1206"/>
      <c r="AI191" s="1206">
        <v>1000000.0</v>
      </c>
      <c r="AJ191" s="1206">
        <f t="shared" si="4"/>
        <v>0</v>
      </c>
      <c r="AK191" s="1014"/>
      <c r="AL191" s="1204" t="s">
        <v>4394</v>
      </c>
      <c r="AM191" s="1192"/>
      <c r="AN191" s="1141" t="s">
        <v>4395</v>
      </c>
      <c r="AO191" s="1141"/>
      <c r="AP191" s="1184"/>
      <c r="AQ191" s="1160"/>
      <c r="AR191" s="1065"/>
      <c r="AS191" s="1067"/>
      <c r="AT191" s="1066"/>
      <c r="AU191" s="1067"/>
      <c r="AV191" s="1067"/>
      <c r="AW191" s="1066"/>
      <c r="AX191" s="1066"/>
      <c r="AY191" s="1066"/>
      <c r="AZ191" s="1066"/>
      <c r="BA191" s="1066"/>
      <c r="BB191" s="1066"/>
      <c r="BC191" s="1066"/>
      <c r="BD191" s="1066"/>
      <c r="BE191" s="1066"/>
      <c r="BF191" s="1066"/>
      <c r="BG191" s="1066"/>
      <c r="BH191" s="1066"/>
      <c r="BI191" s="1067"/>
      <c r="BJ191" s="1067"/>
      <c r="BK191" s="1066"/>
      <c r="BL191" s="1066"/>
      <c r="BM191" s="1066"/>
      <c r="BN191" s="1066"/>
      <c r="BO191" s="1066"/>
      <c r="BP191" s="1066"/>
      <c r="BQ191" s="1066"/>
      <c r="BR191" s="1066"/>
      <c r="BS191" s="1066"/>
      <c r="BT191" s="1066"/>
      <c r="BU191" s="1066"/>
      <c r="BV191" s="1066"/>
      <c r="BW191" s="1067"/>
      <c r="BX191" s="528"/>
      <c r="BY191" s="528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8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8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8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1071"/>
      <c r="GU191" s="1071"/>
      <c r="GV191" s="1071"/>
      <c r="GW191" s="1071"/>
      <c r="GX191" s="1071"/>
      <c r="GY191" s="1071"/>
      <c r="GZ191" s="1071"/>
      <c r="HA191" s="1071"/>
      <c r="HB191" s="1071"/>
      <c r="HC191" s="1071"/>
      <c r="HD191" s="1071"/>
      <c r="HE191" s="1071"/>
      <c r="HF191" s="1071"/>
      <c r="HG191" s="1071"/>
      <c r="HH191" s="1071"/>
      <c r="HI191" s="1071"/>
      <c r="HJ191" s="1071"/>
      <c r="HK191" s="1071"/>
      <c r="HL191" s="1071"/>
      <c r="HM191" s="1071"/>
      <c r="HN191" s="1071"/>
      <c r="HO191" s="1071"/>
      <c r="HP191" s="1071"/>
      <c r="HQ191" s="1071"/>
      <c r="HR191" s="1071"/>
      <c r="HS191" s="1071"/>
      <c r="HT191" s="1071"/>
      <c r="HU191" s="1071"/>
      <c r="HV191" s="1071"/>
      <c r="HW191" s="1071"/>
      <c r="HX191" s="1094"/>
      <c r="HY191" s="1095"/>
      <c r="HZ191" s="1096"/>
      <c r="IA191" s="1096"/>
      <c r="IB191" s="1096"/>
      <c r="IC191" s="1096"/>
      <c r="ID191" s="1096"/>
      <c r="IE191" s="1097"/>
    </row>
    <row r="192" ht="24.0" customHeight="1">
      <c r="A192" s="916">
        <f>A198+1</f>
        <v>3</v>
      </c>
      <c r="B192" s="918" t="s">
        <v>24</v>
      </c>
      <c r="C192" s="918"/>
      <c r="D192" s="494" t="str">
        <f t="array" ref="D192">INDEX('코드분류표(보조)'!$G$5:$G$72,MATCH(E192,'코드분류표(보조)'!$F$5:$F$72,0))</f>
        <v>CB-211</v>
      </c>
      <c r="E192" s="494" t="s">
        <v>3767</v>
      </c>
      <c r="F192" s="494" t="s">
        <v>4396</v>
      </c>
      <c r="G192" s="494" t="s">
        <v>4397</v>
      </c>
      <c r="H192" s="494" t="s">
        <v>4398</v>
      </c>
      <c r="I192" s="920"/>
      <c r="J192" s="921"/>
      <c r="K192" s="922" t="s">
        <v>4399</v>
      </c>
      <c r="L192" s="922" t="s">
        <v>4400</v>
      </c>
      <c r="M192" s="922" t="s">
        <v>4399</v>
      </c>
      <c r="N192" s="922" t="str">
        <f>#REF!</f>
        <v>#REF!</v>
      </c>
      <c r="O192" s="922" t="str">
        <f>$O$192</f>
        <v>#REF!</v>
      </c>
      <c r="P192" s="922" t="str">
        <f>$Q$192</f>
        <v/>
      </c>
      <c r="Q192" s="922"/>
      <c r="R192" s="493">
        <v>0.98</v>
      </c>
      <c r="S192" s="493">
        <v>0.98</v>
      </c>
      <c r="T192" s="493">
        <v>0.98</v>
      </c>
      <c r="U192" s="924"/>
      <c r="V192" s="1280" t="s">
        <v>4401</v>
      </c>
      <c r="W192" s="1281"/>
      <c r="X192" s="1191">
        <v>2.4E8</v>
      </c>
      <c r="Y192" s="1191"/>
      <c r="Z192" s="1191"/>
      <c r="AA192" s="927"/>
      <c r="AB192" s="928"/>
      <c r="AC192" s="928"/>
      <c r="AD192" s="929"/>
      <c r="AE192" s="1301"/>
      <c r="AF192" s="1190" t="s">
        <v>4402</v>
      </c>
      <c r="AG192" s="1191">
        <f>SUM(AG193:AG197)</f>
        <v>39400000</v>
      </c>
      <c r="AH192" s="1191"/>
      <c r="AI192" s="1191">
        <f t="shared" ref="AI192:AJ192" si="5">SUM(AI193:AI197)</f>
        <v>39400000</v>
      </c>
      <c r="AJ192" s="1191">
        <f t="shared" si="5"/>
        <v>0</v>
      </c>
      <c r="AK192" s="934"/>
      <c r="AL192" s="1175" t="s">
        <v>4403</v>
      </c>
      <c r="AM192" s="1192"/>
      <c r="AN192" s="1141" t="s">
        <v>4404</v>
      </c>
      <c r="AO192" s="1141"/>
      <c r="AP192" s="1184"/>
      <c r="AQ192" s="1160"/>
      <c r="AR192" s="1065"/>
      <c r="AS192" s="1067"/>
      <c r="AT192" s="1066"/>
      <c r="AU192" s="1067"/>
      <c r="AV192" s="1067"/>
      <c r="AW192" s="1066"/>
      <c r="AX192" s="1066"/>
      <c r="AY192" s="1066"/>
      <c r="AZ192" s="1066"/>
      <c r="BA192" s="1066"/>
      <c r="BB192" s="1066"/>
      <c r="BC192" s="1066"/>
      <c r="BD192" s="1066"/>
      <c r="BE192" s="1066"/>
      <c r="BF192" s="1066"/>
      <c r="BG192" s="1066"/>
      <c r="BH192" s="1066"/>
      <c r="BI192" s="1067"/>
      <c r="BJ192" s="1067"/>
      <c r="BK192" s="1066"/>
      <c r="BL192" s="1066"/>
      <c r="BM192" s="1066"/>
      <c r="BN192" s="1066"/>
      <c r="BO192" s="1066"/>
      <c r="BP192" s="1066"/>
      <c r="BQ192" s="1066"/>
      <c r="BR192" s="1066"/>
      <c r="BS192" s="1066"/>
      <c r="BT192" s="1066"/>
      <c r="BU192" s="1066"/>
      <c r="BV192" s="1066"/>
      <c r="BW192" s="1067"/>
      <c r="BX192" s="528"/>
      <c r="BY192" s="528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8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8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8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1071"/>
      <c r="GU192" s="1071"/>
      <c r="GV192" s="1071"/>
      <c r="GW192" s="1071"/>
      <c r="GX192" s="1071"/>
      <c r="GY192" s="1071"/>
      <c r="GZ192" s="1071"/>
      <c r="HA192" s="1071"/>
      <c r="HB192" s="1071"/>
      <c r="HC192" s="1071"/>
      <c r="HD192" s="1071"/>
      <c r="HE192" s="1071"/>
      <c r="HF192" s="1071"/>
      <c r="HG192" s="1071"/>
      <c r="HH192" s="1071"/>
      <c r="HI192" s="1071"/>
      <c r="HJ192" s="1071"/>
      <c r="HK192" s="1071"/>
      <c r="HL192" s="1071"/>
      <c r="HM192" s="1071"/>
      <c r="HN192" s="1071"/>
      <c r="HO192" s="1071"/>
      <c r="HP192" s="1071"/>
      <c r="HQ192" s="1071"/>
      <c r="HR192" s="1071"/>
      <c r="HS192" s="1071"/>
      <c r="HT192" s="1071"/>
      <c r="HU192" s="1071"/>
      <c r="HV192" s="1071"/>
      <c r="HW192" s="1071"/>
      <c r="HX192" s="1099"/>
      <c r="HY192" s="1100"/>
      <c r="HZ192" s="1101"/>
      <c r="IA192" s="1101"/>
      <c r="IB192" s="1101"/>
      <c r="IC192" s="1101"/>
      <c r="ID192" s="1101"/>
      <c r="IE192" s="1102"/>
    </row>
    <row r="193" ht="24.0" customHeight="1" outlineLevel="1">
      <c r="A193" s="946"/>
      <c r="B193" s="947"/>
      <c r="C193" s="947"/>
      <c r="D193" s="947"/>
      <c r="E193" s="947"/>
      <c r="F193" s="947"/>
      <c r="G193" s="947"/>
      <c r="H193" s="947"/>
      <c r="I193" s="947"/>
      <c r="J193" s="947"/>
      <c r="K193" s="947"/>
      <c r="L193" s="947"/>
      <c r="M193" s="947"/>
      <c r="N193" s="947"/>
      <c r="O193" s="947"/>
      <c r="P193" s="947"/>
      <c r="Q193" s="947"/>
      <c r="R193" s="947"/>
      <c r="S193" s="947"/>
      <c r="T193" s="947"/>
      <c r="U193" s="948"/>
      <c r="V193" s="1203" t="s">
        <v>4405</v>
      </c>
      <c r="W193" s="1193" t="s">
        <v>4406</v>
      </c>
      <c r="X193" s="1194">
        <v>2.4E7</v>
      </c>
      <c r="Y193" s="1194"/>
      <c r="Z193" s="1194"/>
      <c r="AA193" s="990"/>
      <c r="AB193" s="991"/>
      <c r="AC193" s="1196" t="s">
        <v>240</v>
      </c>
      <c r="AD193" s="992"/>
      <c r="AE193" s="1124"/>
      <c r="AF193" s="1195" t="s">
        <v>4407</v>
      </c>
      <c r="AG193" s="1194">
        <f>10200000+6000000+8000000</f>
        <v>24200000</v>
      </c>
      <c r="AH193" s="1194"/>
      <c r="AI193" s="1194">
        <v>2.42E7</v>
      </c>
      <c r="AJ193" s="1194">
        <f t="shared" ref="AJ193:AJ198" si="6">AG193-AI193</f>
        <v>0</v>
      </c>
      <c r="AK193" s="958"/>
      <c r="AL193" s="1198" t="s">
        <v>4408</v>
      </c>
      <c r="AM193" s="1192"/>
      <c r="AN193" s="1141" t="s">
        <v>4409</v>
      </c>
      <c r="AO193" s="1141"/>
      <c r="AP193" s="1149"/>
      <c r="AQ193" s="1160"/>
      <c r="AR193" s="1065"/>
      <c r="AS193" s="1067"/>
      <c r="AT193" s="1066"/>
      <c r="AU193" s="1067"/>
      <c r="AV193" s="1067"/>
      <c r="AW193" s="1066"/>
      <c r="AX193" s="1066"/>
      <c r="AY193" s="1066"/>
      <c r="AZ193" s="1066"/>
      <c r="BA193" s="1066"/>
      <c r="BB193" s="1066"/>
      <c r="BC193" s="1066"/>
      <c r="BD193" s="1066"/>
      <c r="BE193" s="1066"/>
      <c r="BF193" s="1066"/>
      <c r="BG193" s="1066"/>
      <c r="BH193" s="1066"/>
      <c r="BI193" s="1066"/>
      <c r="BJ193" s="1066"/>
      <c r="BK193" s="1066"/>
      <c r="BL193" s="1066"/>
      <c r="BM193" s="1066"/>
      <c r="BN193" s="1066"/>
      <c r="BO193" s="1066"/>
      <c r="BP193" s="1066"/>
      <c r="BQ193" s="1066"/>
      <c r="BR193" s="1066"/>
      <c r="BS193" s="1066"/>
      <c r="BT193" s="1066"/>
      <c r="BU193" s="1066"/>
      <c r="BV193" s="1066"/>
      <c r="BW193" s="1067"/>
      <c r="BX193" s="528"/>
      <c r="BY193" s="528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8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8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8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1071"/>
      <c r="GU193" s="1071"/>
      <c r="GV193" s="1071"/>
      <c r="GW193" s="1071"/>
      <c r="GX193" s="1071"/>
      <c r="GY193" s="1071"/>
      <c r="GZ193" s="1071"/>
      <c r="HA193" s="1071"/>
      <c r="HB193" s="1071"/>
      <c r="HC193" s="1071"/>
      <c r="HD193" s="1071"/>
      <c r="HE193" s="1071"/>
      <c r="HF193" s="1071"/>
      <c r="HG193" s="1071"/>
      <c r="HH193" s="1071"/>
      <c r="HI193" s="1071"/>
      <c r="HJ193" s="1071"/>
      <c r="HK193" s="1071"/>
      <c r="HL193" s="1071"/>
      <c r="HM193" s="1071"/>
      <c r="HN193" s="1071"/>
      <c r="HO193" s="1071"/>
      <c r="HP193" s="1071"/>
      <c r="HQ193" s="1071"/>
      <c r="HR193" s="1071"/>
      <c r="HS193" s="1071"/>
      <c r="HT193" s="1071"/>
      <c r="HU193" s="1071"/>
      <c r="HV193" s="1071"/>
      <c r="HW193" s="1071"/>
      <c r="HX193" s="1072"/>
      <c r="HY193" s="1068"/>
      <c r="HZ193" s="981"/>
      <c r="IA193" s="981"/>
      <c r="IB193" s="981"/>
      <c r="IC193" s="981"/>
      <c r="ID193" s="981"/>
      <c r="IE193" s="1069"/>
    </row>
    <row r="194" ht="24.0" customHeight="1" outlineLevel="1">
      <c r="A194" s="946"/>
      <c r="B194" s="947"/>
      <c r="C194" s="947"/>
      <c r="D194" s="947"/>
      <c r="E194" s="947"/>
      <c r="F194" s="947"/>
      <c r="G194" s="947"/>
      <c r="H194" s="947"/>
      <c r="I194" s="947"/>
      <c r="J194" s="947"/>
      <c r="K194" s="947"/>
      <c r="L194" s="947"/>
      <c r="M194" s="947"/>
      <c r="N194" s="947"/>
      <c r="O194" s="947"/>
      <c r="P194" s="947"/>
      <c r="Q194" s="947"/>
      <c r="R194" s="947"/>
      <c r="S194" s="947"/>
      <c r="T194" s="947"/>
      <c r="U194" s="948"/>
      <c r="V194" s="972"/>
      <c r="W194" s="1193" t="s">
        <v>4410</v>
      </c>
      <c r="X194" s="1194">
        <v>0.0</v>
      </c>
      <c r="Y194" s="1194"/>
      <c r="Z194" s="1194"/>
      <c r="AA194" s="990"/>
      <c r="AB194" s="991"/>
      <c r="AC194" s="1196" t="s">
        <v>240</v>
      </c>
      <c r="AD194" s="992"/>
      <c r="AE194" s="1124"/>
      <c r="AF194" s="1195" t="s">
        <v>4411</v>
      </c>
      <c r="AG194" s="1194">
        <v>3500000.0</v>
      </c>
      <c r="AH194" s="1194"/>
      <c r="AI194" s="1194">
        <v>3500000.0</v>
      </c>
      <c r="AJ194" s="1194">
        <f t="shared" si="6"/>
        <v>0</v>
      </c>
      <c r="AK194" s="958"/>
      <c r="AL194" s="1201" t="s">
        <v>4412</v>
      </c>
      <c r="AM194" s="1192"/>
      <c r="AN194" s="1141" t="s">
        <v>4413</v>
      </c>
      <c r="AO194" s="1141"/>
      <c r="AP194" s="1184"/>
      <c r="AQ194" s="1160"/>
      <c r="AR194" s="1065"/>
      <c r="AS194" s="1067"/>
      <c r="AT194" s="1066"/>
      <c r="AU194" s="1067"/>
      <c r="AV194" s="1067"/>
      <c r="AW194" s="1066"/>
      <c r="AX194" s="1066"/>
      <c r="AY194" s="1066"/>
      <c r="AZ194" s="1066"/>
      <c r="BA194" s="1066"/>
      <c r="BB194" s="1066"/>
      <c r="BC194" s="1066"/>
      <c r="BD194" s="1066"/>
      <c r="BE194" s="1066"/>
      <c r="BF194" s="1066"/>
      <c r="BG194" s="1066"/>
      <c r="BH194" s="1066"/>
      <c r="BI194" s="1066"/>
      <c r="BJ194" s="1066"/>
      <c r="BK194" s="1066"/>
      <c r="BL194" s="1066"/>
      <c r="BM194" s="1066"/>
      <c r="BN194" s="1066"/>
      <c r="BO194" s="1066"/>
      <c r="BP194" s="1066"/>
      <c r="BQ194" s="1066"/>
      <c r="BR194" s="1066"/>
      <c r="BS194" s="1066"/>
      <c r="BT194" s="1066"/>
      <c r="BU194" s="1066"/>
      <c r="BV194" s="1066"/>
      <c r="BW194" s="1067"/>
      <c r="BX194" s="528"/>
      <c r="BY194" s="528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8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8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8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1071"/>
      <c r="GU194" s="1071"/>
      <c r="GV194" s="1071"/>
      <c r="GW194" s="1071"/>
      <c r="GX194" s="1071"/>
      <c r="GY194" s="1071"/>
      <c r="GZ194" s="1071"/>
      <c r="HA194" s="1071"/>
      <c r="HB194" s="1071"/>
      <c r="HC194" s="1071"/>
      <c r="HD194" s="1071"/>
      <c r="HE194" s="1071"/>
      <c r="HF194" s="1071"/>
      <c r="HG194" s="1071"/>
      <c r="HH194" s="1071"/>
      <c r="HI194" s="1071"/>
      <c r="HJ194" s="1071"/>
      <c r="HK194" s="1071"/>
      <c r="HL194" s="1071"/>
      <c r="HM194" s="1071"/>
      <c r="HN194" s="1071"/>
      <c r="HO194" s="1071"/>
      <c r="HP194" s="1071"/>
      <c r="HQ194" s="1071"/>
      <c r="HR194" s="1071"/>
      <c r="HS194" s="1071"/>
      <c r="HT194" s="1071"/>
      <c r="HU194" s="1071"/>
      <c r="HV194" s="1071"/>
      <c r="HW194" s="1071"/>
      <c r="HX194" s="1072"/>
      <c r="HY194" s="1068"/>
      <c r="HZ194" s="981"/>
      <c r="IA194" s="981"/>
      <c r="IB194" s="981"/>
      <c r="IC194" s="981"/>
      <c r="ID194" s="981"/>
      <c r="IE194" s="1069"/>
    </row>
    <row r="195" ht="24.0" customHeight="1" outlineLevel="1">
      <c r="A195" s="946"/>
      <c r="B195" s="947"/>
      <c r="C195" s="947"/>
      <c r="D195" s="947"/>
      <c r="E195" s="947"/>
      <c r="F195" s="947"/>
      <c r="G195" s="947"/>
      <c r="H195" s="947"/>
      <c r="I195" s="947"/>
      <c r="J195" s="947"/>
      <c r="K195" s="947"/>
      <c r="L195" s="947"/>
      <c r="M195" s="947"/>
      <c r="N195" s="947"/>
      <c r="O195" s="947"/>
      <c r="P195" s="947"/>
      <c r="Q195" s="947"/>
      <c r="R195" s="947"/>
      <c r="S195" s="947"/>
      <c r="T195" s="947"/>
      <c r="U195" s="948"/>
      <c r="V195" s="1283" t="s">
        <v>4414</v>
      </c>
      <c r="W195" s="1284"/>
      <c r="X195" s="1194">
        <f>X192-X193-X194</f>
        <v>216000000</v>
      </c>
      <c r="Y195" s="1194"/>
      <c r="Z195" s="1194"/>
      <c r="AA195" s="990"/>
      <c r="AB195" s="991"/>
      <c r="AC195" s="991"/>
      <c r="AD195" s="992"/>
      <c r="AE195" s="1124"/>
      <c r="AF195" s="1195" t="s">
        <v>4415</v>
      </c>
      <c r="AG195" s="1194">
        <v>5000000.0</v>
      </c>
      <c r="AH195" s="1194"/>
      <c r="AI195" s="1194">
        <v>5000000.0</v>
      </c>
      <c r="AJ195" s="1194">
        <f t="shared" si="6"/>
        <v>0</v>
      </c>
      <c r="AK195" s="958"/>
      <c r="AL195" s="1302" t="s">
        <v>4416</v>
      </c>
      <c r="AM195" s="1192"/>
      <c r="AN195" s="1141" t="s">
        <v>4417</v>
      </c>
      <c r="AO195" s="1141"/>
      <c r="AP195" s="1184"/>
      <c r="AQ195" s="1160"/>
      <c r="AR195" s="1065"/>
      <c r="AS195" s="1067"/>
      <c r="AT195" s="1066"/>
      <c r="AU195" s="1066"/>
      <c r="AV195" s="1066"/>
      <c r="AW195" s="1066"/>
      <c r="AX195" s="1066"/>
      <c r="AY195" s="1066"/>
      <c r="AZ195" s="1066"/>
      <c r="BA195" s="1066"/>
      <c r="BB195" s="1066"/>
      <c r="BC195" s="1066"/>
      <c r="BD195" s="1066"/>
      <c r="BE195" s="1066"/>
      <c r="BF195" s="1066"/>
      <c r="BG195" s="1066"/>
      <c r="BH195" s="1066"/>
      <c r="BI195" s="1066"/>
      <c r="BJ195" s="1066"/>
      <c r="BK195" s="1066"/>
      <c r="BL195" s="1066"/>
      <c r="BM195" s="1066"/>
      <c r="BN195" s="1066"/>
      <c r="BO195" s="1066"/>
      <c r="BP195" s="1066"/>
      <c r="BQ195" s="1066"/>
      <c r="BR195" s="1066"/>
      <c r="BS195" s="1066"/>
      <c r="BT195" s="1066"/>
      <c r="BU195" s="1066"/>
      <c r="BV195" s="1066"/>
      <c r="BW195" s="1067"/>
      <c r="BX195" s="528"/>
      <c r="BY195" s="528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8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8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8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1071"/>
      <c r="GU195" s="1071"/>
      <c r="GV195" s="1071"/>
      <c r="GW195" s="1071"/>
      <c r="GX195" s="1071"/>
      <c r="GY195" s="1071"/>
      <c r="GZ195" s="1071"/>
      <c r="HA195" s="1071"/>
      <c r="HB195" s="1071"/>
      <c r="HC195" s="1071"/>
      <c r="HD195" s="1071"/>
      <c r="HE195" s="1071"/>
      <c r="HF195" s="1071"/>
      <c r="HG195" s="1071"/>
      <c r="HH195" s="1071"/>
      <c r="HI195" s="1071"/>
      <c r="HJ195" s="1071"/>
      <c r="HK195" s="1071"/>
      <c r="HL195" s="1071"/>
      <c r="HM195" s="1071"/>
      <c r="HN195" s="1071"/>
      <c r="HO195" s="1071"/>
      <c r="HP195" s="1071"/>
      <c r="HQ195" s="1071"/>
      <c r="HR195" s="1071"/>
      <c r="HS195" s="1071"/>
      <c r="HT195" s="1071"/>
      <c r="HU195" s="1071"/>
      <c r="HV195" s="1071"/>
      <c r="HW195" s="1071"/>
      <c r="HX195" s="1072"/>
      <c r="HY195" s="1068"/>
      <c r="HZ195" s="981"/>
      <c r="IA195" s="981"/>
      <c r="IB195" s="981"/>
      <c r="IC195" s="981"/>
      <c r="ID195" s="981"/>
      <c r="IE195" s="1069"/>
    </row>
    <row r="196" ht="24.0" customHeight="1" outlineLevel="1">
      <c r="A196" s="946"/>
      <c r="B196" s="947"/>
      <c r="C196" s="947"/>
      <c r="D196" s="947"/>
      <c r="E196" s="947"/>
      <c r="F196" s="947"/>
      <c r="G196" s="947"/>
      <c r="H196" s="947"/>
      <c r="I196" s="947"/>
      <c r="J196" s="947"/>
      <c r="K196" s="947"/>
      <c r="L196" s="947"/>
      <c r="M196" s="947"/>
      <c r="N196" s="947"/>
      <c r="O196" s="947"/>
      <c r="P196" s="947"/>
      <c r="Q196" s="947"/>
      <c r="R196" s="947"/>
      <c r="S196" s="947"/>
      <c r="T196" s="947"/>
      <c r="U196" s="948"/>
      <c r="V196" s="1283"/>
      <c r="W196" s="1284"/>
      <c r="X196" s="1194"/>
      <c r="Y196" s="1194"/>
      <c r="Z196" s="1194"/>
      <c r="AA196" s="990"/>
      <c r="AB196" s="991"/>
      <c r="AC196" s="1196" t="s">
        <v>240</v>
      </c>
      <c r="AD196" s="992"/>
      <c r="AE196" s="1124"/>
      <c r="AF196" s="1195" t="s">
        <v>4418</v>
      </c>
      <c r="AG196" s="1194">
        <v>4000000.0</v>
      </c>
      <c r="AH196" s="1194"/>
      <c r="AI196" s="1194">
        <v>4000000.0</v>
      </c>
      <c r="AJ196" s="1194">
        <f t="shared" si="6"/>
        <v>0</v>
      </c>
      <c r="AK196" s="958"/>
      <c r="AL196" s="1202" t="s">
        <v>4419</v>
      </c>
      <c r="AM196" s="1192"/>
      <c r="AN196" s="1141" t="s">
        <v>4420</v>
      </c>
      <c r="AO196" s="1141"/>
      <c r="AP196" s="1184"/>
      <c r="AQ196" s="1160"/>
      <c r="AR196" s="1065"/>
      <c r="AS196" s="1067"/>
      <c r="AT196" s="1066"/>
      <c r="AU196" s="1066"/>
      <c r="AV196" s="1066"/>
      <c r="AW196" s="1066"/>
      <c r="AX196" s="1066"/>
      <c r="AY196" s="1066"/>
      <c r="AZ196" s="1066"/>
      <c r="BA196" s="1066"/>
      <c r="BB196" s="1066"/>
      <c r="BC196" s="1066"/>
      <c r="BD196" s="1066"/>
      <c r="BE196" s="1066"/>
      <c r="BF196" s="1066"/>
      <c r="BG196" s="1066"/>
      <c r="BH196" s="1066"/>
      <c r="BI196" s="1066"/>
      <c r="BJ196" s="1066"/>
      <c r="BK196" s="1066"/>
      <c r="BL196" s="1066"/>
      <c r="BM196" s="1066"/>
      <c r="BN196" s="1066"/>
      <c r="BO196" s="1066"/>
      <c r="BP196" s="1066"/>
      <c r="BQ196" s="1066"/>
      <c r="BR196" s="1066"/>
      <c r="BS196" s="1066"/>
      <c r="BT196" s="1066"/>
      <c r="BU196" s="1066"/>
      <c r="BV196" s="1066"/>
      <c r="BW196" s="1067"/>
      <c r="BX196" s="528"/>
      <c r="BY196" s="528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8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8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8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1071"/>
      <c r="GU196" s="1071"/>
      <c r="GV196" s="1071"/>
      <c r="GW196" s="1071"/>
      <c r="GX196" s="1071"/>
      <c r="GY196" s="1071"/>
      <c r="GZ196" s="1071"/>
      <c r="HA196" s="1071"/>
      <c r="HB196" s="1071"/>
      <c r="HC196" s="1071"/>
      <c r="HD196" s="1071"/>
      <c r="HE196" s="1071"/>
      <c r="HF196" s="1071"/>
      <c r="HG196" s="1071"/>
      <c r="HH196" s="1071"/>
      <c r="HI196" s="1071"/>
      <c r="HJ196" s="1071"/>
      <c r="HK196" s="1071"/>
      <c r="HL196" s="1071"/>
      <c r="HM196" s="1071"/>
      <c r="HN196" s="1071"/>
      <c r="HO196" s="1071"/>
      <c r="HP196" s="1071"/>
      <c r="HQ196" s="1071"/>
      <c r="HR196" s="1071"/>
      <c r="HS196" s="1071"/>
      <c r="HT196" s="1071"/>
      <c r="HU196" s="1071"/>
      <c r="HV196" s="1071"/>
      <c r="HW196" s="1071"/>
      <c r="HX196" s="1072"/>
      <c r="HY196" s="1068"/>
      <c r="HZ196" s="981"/>
      <c r="IA196" s="981"/>
      <c r="IB196" s="981"/>
      <c r="IC196" s="981"/>
      <c r="ID196" s="981"/>
      <c r="IE196" s="1069"/>
    </row>
    <row r="197" ht="24.0" customHeight="1" outlineLevel="1">
      <c r="A197" s="1003"/>
      <c r="B197" s="1004"/>
      <c r="C197" s="1004"/>
      <c r="D197" s="1004"/>
      <c r="E197" s="1004"/>
      <c r="F197" s="1004"/>
      <c r="G197" s="1004"/>
      <c r="H197" s="1004"/>
      <c r="I197" s="1004"/>
      <c r="J197" s="1004"/>
      <c r="K197" s="1004"/>
      <c r="L197" s="1004"/>
      <c r="M197" s="1004"/>
      <c r="N197" s="1004"/>
      <c r="O197" s="1004"/>
      <c r="P197" s="1004"/>
      <c r="Q197" s="1004"/>
      <c r="R197" s="1004"/>
      <c r="S197" s="1004"/>
      <c r="T197" s="1004"/>
      <c r="U197" s="1005"/>
      <c r="V197" s="1285" t="s">
        <v>4421</v>
      </c>
      <c r="W197" s="1286"/>
      <c r="X197" s="1287">
        <f>X192-AG192</f>
        <v>200600000</v>
      </c>
      <c r="Y197" s="1287"/>
      <c r="Z197" s="1287"/>
      <c r="AA197" s="1008"/>
      <c r="AB197" s="1207"/>
      <c r="AC197" s="1216" t="s">
        <v>240</v>
      </c>
      <c r="AD197" s="1208"/>
      <c r="AE197" s="1143"/>
      <c r="AF197" s="1210" t="s">
        <v>4422</v>
      </c>
      <c r="AG197" s="1206">
        <v>2700000.0</v>
      </c>
      <c r="AH197" s="1206"/>
      <c r="AI197" s="1206">
        <v>2700000.0</v>
      </c>
      <c r="AJ197" s="1206">
        <f t="shared" si="6"/>
        <v>0</v>
      </c>
      <c r="AK197" s="1014"/>
      <c r="AL197" s="1204" t="s">
        <v>4423</v>
      </c>
      <c r="AM197" s="1192"/>
      <c r="AN197" s="1141" t="s">
        <v>4424</v>
      </c>
      <c r="AO197" s="1141"/>
      <c r="AP197" s="1184"/>
      <c r="AQ197" s="1160"/>
      <c r="AR197" s="1065"/>
      <c r="AS197" s="1067"/>
      <c r="AT197" s="1066"/>
      <c r="AU197" s="1066"/>
      <c r="AV197" s="1066"/>
      <c r="AW197" s="1066"/>
      <c r="AX197" s="1066"/>
      <c r="AY197" s="1066"/>
      <c r="AZ197" s="1066"/>
      <c r="BA197" s="1066"/>
      <c r="BB197" s="1066"/>
      <c r="BC197" s="1066"/>
      <c r="BD197" s="1066"/>
      <c r="BE197" s="1066"/>
      <c r="BF197" s="1066"/>
      <c r="BG197" s="1066"/>
      <c r="BH197" s="1066"/>
      <c r="BI197" s="1066"/>
      <c r="BJ197" s="1066"/>
      <c r="BK197" s="1066"/>
      <c r="BL197" s="1066"/>
      <c r="BM197" s="1066"/>
      <c r="BN197" s="1066"/>
      <c r="BO197" s="1066"/>
      <c r="BP197" s="1066"/>
      <c r="BQ197" s="1066"/>
      <c r="BR197" s="1066"/>
      <c r="BS197" s="1066"/>
      <c r="BT197" s="1066"/>
      <c r="BU197" s="1066"/>
      <c r="BV197" s="1066"/>
      <c r="BW197" s="1067"/>
      <c r="BX197" s="528"/>
      <c r="BY197" s="528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8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8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8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1071"/>
      <c r="GU197" s="1071"/>
      <c r="GV197" s="1071"/>
      <c r="GW197" s="1071"/>
      <c r="GX197" s="1071"/>
      <c r="GY197" s="1071"/>
      <c r="GZ197" s="1071"/>
      <c r="HA197" s="1071"/>
      <c r="HB197" s="1071"/>
      <c r="HC197" s="1071"/>
      <c r="HD197" s="1071"/>
      <c r="HE197" s="1071"/>
      <c r="HF197" s="1071"/>
      <c r="HG197" s="1071"/>
      <c r="HH197" s="1071"/>
      <c r="HI197" s="1071"/>
      <c r="HJ197" s="1071"/>
      <c r="HK197" s="1071"/>
      <c r="HL197" s="1071"/>
      <c r="HM197" s="1071"/>
      <c r="HN197" s="1071"/>
      <c r="HO197" s="1071"/>
      <c r="HP197" s="1071"/>
      <c r="HQ197" s="1071"/>
      <c r="HR197" s="1071"/>
      <c r="HS197" s="1071"/>
      <c r="HT197" s="1071"/>
      <c r="HU197" s="1071"/>
      <c r="HV197" s="1071"/>
      <c r="HW197" s="1071"/>
      <c r="HX197" s="1094"/>
      <c r="HY197" s="1095"/>
      <c r="HZ197" s="1096"/>
      <c r="IA197" s="1096"/>
      <c r="IB197" s="1096"/>
      <c r="IC197" s="1096"/>
      <c r="ID197" s="1096"/>
      <c r="IE197" s="1097"/>
    </row>
    <row r="198" ht="24.0" customHeight="1">
      <c r="A198" s="916">
        <f>A203+1</f>
        <v>2</v>
      </c>
      <c r="B198" s="918" t="s">
        <v>23</v>
      </c>
      <c r="C198" s="918"/>
      <c r="D198" s="494" t="str">
        <f t="array" ref="D198">INDEX('코드분류표(보조)'!$G$5:$G$72,MATCH(E198,'코드분류표(보조)'!$F$5:$F$72,0))</f>
        <v>CB-212</v>
      </c>
      <c r="E198" s="494" t="s">
        <v>2600</v>
      </c>
      <c r="F198" s="494" t="s">
        <v>4425</v>
      </c>
      <c r="G198" s="494" t="s">
        <v>4426</v>
      </c>
      <c r="H198" s="494" t="s">
        <v>4427</v>
      </c>
      <c r="I198" s="920"/>
      <c r="J198" s="921"/>
      <c r="K198" s="922" t="s">
        <v>3434</v>
      </c>
      <c r="L198" s="922" t="s">
        <v>4428</v>
      </c>
      <c r="M198" s="922" t="s">
        <v>3434</v>
      </c>
      <c r="N198" s="922" t="s">
        <v>4428</v>
      </c>
      <c r="O198" s="922" t="str">
        <f>$O$198</f>
        <v>#REF!</v>
      </c>
      <c r="P198" s="922" t="str">
        <f>$Q$198</f>
        <v/>
      </c>
      <c r="Q198" s="922"/>
      <c r="R198" s="493">
        <v>0.98</v>
      </c>
      <c r="S198" s="493">
        <v>0.98</v>
      </c>
      <c r="T198" s="493">
        <v>0.98</v>
      </c>
      <c r="U198" s="924"/>
      <c r="V198" s="1303" t="s">
        <v>4429</v>
      </c>
      <c r="W198" s="1281"/>
      <c r="X198" s="1188">
        <v>1.5E7</v>
      </c>
      <c r="Y198" s="1189" t="s">
        <v>4430</v>
      </c>
      <c r="Z198" s="1189" t="s">
        <v>4431</v>
      </c>
      <c r="AA198" s="927"/>
      <c r="AB198" s="928"/>
      <c r="AC198" s="928"/>
      <c r="AD198" s="929"/>
      <c r="AE198" s="1018"/>
      <c r="AF198" s="1190" t="s">
        <v>4432</v>
      </c>
      <c r="AG198" s="1191">
        <f>SUM(AG199:AG202)</f>
        <v>6000000</v>
      </c>
      <c r="AH198" s="1191"/>
      <c r="AI198" s="1191">
        <f>SUM(AI199:AI202)</f>
        <v>6000000</v>
      </c>
      <c r="AJ198" s="1191">
        <f t="shared" si="6"/>
        <v>0</v>
      </c>
      <c r="AK198" s="934"/>
      <c r="AL198" s="1148" t="s">
        <v>4433</v>
      </c>
      <c r="AM198" s="1192"/>
      <c r="AN198" s="1141" t="s">
        <v>4434</v>
      </c>
      <c r="AO198" s="1141"/>
      <c r="AP198" s="1184"/>
      <c r="AQ198" s="1160"/>
      <c r="AR198" s="1065"/>
      <c r="AS198" s="1067"/>
      <c r="AT198" s="1066"/>
      <c r="AU198" s="1066"/>
      <c r="AV198" s="1066"/>
      <c r="AW198" s="1066"/>
      <c r="AX198" s="1066"/>
      <c r="AY198" s="1066"/>
      <c r="AZ198" s="1066"/>
      <c r="BA198" s="1066"/>
      <c r="BB198" s="1066"/>
      <c r="BC198" s="1066"/>
      <c r="BD198" s="1066"/>
      <c r="BE198" s="1066"/>
      <c r="BF198" s="1066"/>
      <c r="BG198" s="1066"/>
      <c r="BH198" s="1066"/>
      <c r="BI198" s="1066"/>
      <c r="BJ198" s="1066"/>
      <c r="BK198" s="1066"/>
      <c r="BL198" s="1066"/>
      <c r="BM198" s="1066"/>
      <c r="BN198" s="1066"/>
      <c r="BO198" s="1066"/>
      <c r="BP198" s="1066"/>
      <c r="BQ198" s="1066"/>
      <c r="BR198" s="1066"/>
      <c r="BS198" s="1066"/>
      <c r="BT198" s="1066"/>
      <c r="BU198" s="1066"/>
      <c r="BV198" s="1066"/>
      <c r="BW198" s="1067"/>
      <c r="BX198" s="528"/>
      <c r="BY198" s="528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8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8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8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1071"/>
      <c r="GU198" s="1071"/>
      <c r="GV198" s="1071"/>
      <c r="GW198" s="1071"/>
      <c r="GX198" s="1071"/>
      <c r="GY198" s="1071"/>
      <c r="GZ198" s="1071"/>
      <c r="HA198" s="1071"/>
      <c r="HB198" s="1071"/>
      <c r="HC198" s="1071"/>
      <c r="HD198" s="1071"/>
      <c r="HE198" s="1071"/>
      <c r="HF198" s="1071"/>
      <c r="HG198" s="1071"/>
      <c r="HH198" s="1071"/>
      <c r="HI198" s="1071"/>
      <c r="HJ198" s="1071"/>
      <c r="HK198" s="1071"/>
      <c r="HL198" s="1071"/>
      <c r="HM198" s="1071"/>
      <c r="HN198" s="1071"/>
      <c r="HO198" s="1071"/>
      <c r="HP198" s="1071"/>
      <c r="HQ198" s="1071"/>
      <c r="HR198" s="1071"/>
      <c r="HS198" s="1071"/>
      <c r="HT198" s="1071"/>
      <c r="HU198" s="1071"/>
      <c r="HV198" s="1071"/>
      <c r="HW198" s="1071"/>
      <c r="HX198" s="1099"/>
      <c r="HY198" s="1100"/>
      <c r="HZ198" s="1101"/>
      <c r="IA198" s="1101"/>
      <c r="IB198" s="1101"/>
      <c r="IC198" s="1101"/>
      <c r="ID198" s="1101"/>
      <c r="IE198" s="1102"/>
    </row>
    <row r="199" ht="24.0" customHeight="1" outlineLevel="1">
      <c r="A199" s="946"/>
      <c r="B199" s="947"/>
      <c r="C199" s="947"/>
      <c r="D199" s="947"/>
      <c r="E199" s="947"/>
      <c r="F199" s="947"/>
      <c r="G199" s="947"/>
      <c r="H199" s="947"/>
      <c r="I199" s="947"/>
      <c r="J199" s="947"/>
      <c r="K199" s="947"/>
      <c r="L199" s="947"/>
      <c r="M199" s="947"/>
      <c r="N199" s="947"/>
      <c r="O199" s="947"/>
      <c r="P199" s="947"/>
      <c r="Q199" s="947"/>
      <c r="R199" s="947"/>
      <c r="S199" s="947"/>
      <c r="T199" s="947"/>
      <c r="U199" s="948"/>
      <c r="V199" s="1203" t="s">
        <v>4435</v>
      </c>
      <c r="W199" s="1193" t="s">
        <v>4436</v>
      </c>
      <c r="X199" s="1194">
        <v>0.0</v>
      </c>
      <c r="Y199" s="1194"/>
      <c r="Z199" s="1194"/>
      <c r="AA199" s="951"/>
      <c r="AB199" s="952"/>
      <c r="AC199" s="952"/>
      <c r="AD199" s="953"/>
      <c r="AE199" s="1023"/>
      <c r="AF199" s="1195"/>
      <c r="AG199" s="1194"/>
      <c r="AH199" s="1194"/>
      <c r="AI199" s="1194"/>
      <c r="AJ199" s="1194"/>
      <c r="AK199" s="958"/>
      <c r="AL199" s="1192" t="s">
        <v>4437</v>
      </c>
      <c r="AM199" s="1192"/>
      <c r="AN199" s="1141" t="s">
        <v>4438</v>
      </c>
      <c r="AO199" s="1141"/>
      <c r="AP199" s="1149"/>
      <c r="AQ199" s="1160"/>
      <c r="AR199" s="1065"/>
      <c r="AS199" s="1067"/>
      <c r="AT199" s="1066"/>
      <c r="AU199" s="1066"/>
      <c r="AV199" s="1066"/>
      <c r="AW199" s="1066"/>
      <c r="AX199" s="1066"/>
      <c r="AY199" s="1066"/>
      <c r="AZ199" s="1066"/>
      <c r="BA199" s="1066"/>
      <c r="BB199" s="1066"/>
      <c r="BC199" s="1066"/>
      <c r="BD199" s="1066"/>
      <c r="BE199" s="1066"/>
      <c r="BF199" s="1066"/>
      <c r="BG199" s="1066"/>
      <c r="BH199" s="1066"/>
      <c r="BI199" s="1066"/>
      <c r="BJ199" s="1066"/>
      <c r="BK199" s="1066"/>
      <c r="BL199" s="1066"/>
      <c r="BM199" s="1066"/>
      <c r="BN199" s="1066"/>
      <c r="BO199" s="1066"/>
      <c r="BP199" s="1066"/>
      <c r="BQ199" s="1066"/>
      <c r="BR199" s="1066"/>
      <c r="BS199" s="1066"/>
      <c r="BT199" s="1066"/>
      <c r="BU199" s="1066"/>
      <c r="BV199" s="1066"/>
      <c r="BW199" s="1067"/>
      <c r="BX199" s="528"/>
      <c r="BY199" s="528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8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8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8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1071"/>
      <c r="GU199" s="1071"/>
      <c r="GV199" s="1071"/>
      <c r="GW199" s="1071"/>
      <c r="GX199" s="1071"/>
      <c r="GY199" s="1071"/>
      <c r="GZ199" s="1071"/>
      <c r="HA199" s="1071"/>
      <c r="HB199" s="1071"/>
      <c r="HC199" s="1071"/>
      <c r="HD199" s="1071"/>
      <c r="HE199" s="1071"/>
      <c r="HF199" s="1071"/>
      <c r="HG199" s="1071"/>
      <c r="HH199" s="1071"/>
      <c r="HI199" s="1071"/>
      <c r="HJ199" s="1071"/>
      <c r="HK199" s="1071"/>
      <c r="HL199" s="1071"/>
      <c r="HM199" s="1071"/>
      <c r="HN199" s="1071"/>
      <c r="HO199" s="1071"/>
      <c r="HP199" s="1071"/>
      <c r="HQ199" s="1071"/>
      <c r="HR199" s="1071"/>
      <c r="HS199" s="1071"/>
      <c r="HT199" s="1071"/>
      <c r="HU199" s="1071"/>
      <c r="HV199" s="1071"/>
      <c r="HW199" s="1071"/>
      <c r="HX199" s="1072"/>
      <c r="HY199" s="1068"/>
      <c r="HZ199" s="981"/>
      <c r="IA199" s="981"/>
      <c r="IB199" s="981"/>
      <c r="IC199" s="981"/>
      <c r="ID199" s="981"/>
      <c r="IE199" s="1069"/>
    </row>
    <row r="200" ht="24.0" customHeight="1" outlineLevel="1">
      <c r="A200" s="946"/>
      <c r="B200" s="947"/>
      <c r="C200" s="947"/>
      <c r="D200" s="947"/>
      <c r="E200" s="947"/>
      <c r="F200" s="947"/>
      <c r="G200" s="947"/>
      <c r="H200" s="947"/>
      <c r="I200" s="947"/>
      <c r="J200" s="947"/>
      <c r="K200" s="947"/>
      <c r="L200" s="947"/>
      <c r="M200" s="947"/>
      <c r="N200" s="947"/>
      <c r="O200" s="947"/>
      <c r="P200" s="947"/>
      <c r="Q200" s="947"/>
      <c r="R200" s="947"/>
      <c r="S200" s="947"/>
      <c r="T200" s="947"/>
      <c r="U200" s="948"/>
      <c r="V200" s="972"/>
      <c r="W200" s="1193" t="s">
        <v>4439</v>
      </c>
      <c r="X200" s="1194">
        <v>1.5E7</v>
      </c>
      <c r="Y200" s="1194"/>
      <c r="Z200" s="1194"/>
      <c r="AA200" s="951"/>
      <c r="AB200" s="952"/>
      <c r="AC200" s="952"/>
      <c r="AD200" s="953"/>
      <c r="AE200" s="1023"/>
      <c r="AF200" s="1195"/>
      <c r="AG200" s="1194"/>
      <c r="AH200" s="1194"/>
      <c r="AI200" s="1194"/>
      <c r="AJ200" s="1194"/>
      <c r="AK200" s="958"/>
      <c r="AL200" s="1178" t="s">
        <v>4440</v>
      </c>
      <c r="AM200" s="1192"/>
      <c r="AN200" s="1141" t="s">
        <v>4441</v>
      </c>
      <c r="AO200" s="1141"/>
      <c r="AP200" s="1184"/>
      <c r="AQ200" s="1160"/>
      <c r="AR200" s="1065"/>
      <c r="AS200" s="1067"/>
      <c r="AT200" s="1066"/>
      <c r="AU200" s="1066"/>
      <c r="AV200" s="1066"/>
      <c r="AW200" s="1066"/>
      <c r="AX200" s="1066"/>
      <c r="AY200" s="1066"/>
      <c r="AZ200" s="1066"/>
      <c r="BA200" s="1066"/>
      <c r="BB200" s="1066"/>
      <c r="BC200" s="1066"/>
      <c r="BD200" s="1066"/>
      <c r="BE200" s="1066"/>
      <c r="BF200" s="1066"/>
      <c r="BG200" s="1066"/>
      <c r="BH200" s="1066"/>
      <c r="BI200" s="1066"/>
      <c r="BJ200" s="1066"/>
      <c r="BK200" s="1066"/>
      <c r="BL200" s="1066"/>
      <c r="BM200" s="1066"/>
      <c r="BN200" s="1066"/>
      <c r="BO200" s="1066"/>
      <c r="BP200" s="1066"/>
      <c r="BQ200" s="1066"/>
      <c r="BR200" s="1066"/>
      <c r="BS200" s="1066"/>
      <c r="BT200" s="1066"/>
      <c r="BU200" s="1066"/>
      <c r="BV200" s="1066"/>
      <c r="BW200" s="1067"/>
      <c r="BX200" s="528"/>
      <c r="BY200" s="528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8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8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8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1071"/>
      <c r="GU200" s="1071"/>
      <c r="GV200" s="1071"/>
      <c r="GW200" s="1071"/>
      <c r="GX200" s="1071"/>
      <c r="GY200" s="1071"/>
      <c r="GZ200" s="1071"/>
      <c r="HA200" s="1071"/>
      <c r="HB200" s="1071"/>
      <c r="HC200" s="1071"/>
      <c r="HD200" s="1071"/>
      <c r="HE200" s="1071"/>
      <c r="HF200" s="1071"/>
      <c r="HG200" s="1071"/>
      <c r="HH200" s="1071"/>
      <c r="HI200" s="1071"/>
      <c r="HJ200" s="1071"/>
      <c r="HK200" s="1071"/>
      <c r="HL200" s="1071"/>
      <c r="HM200" s="1071"/>
      <c r="HN200" s="1071"/>
      <c r="HO200" s="1071"/>
      <c r="HP200" s="1071"/>
      <c r="HQ200" s="1071"/>
      <c r="HR200" s="1071"/>
      <c r="HS200" s="1071"/>
      <c r="HT200" s="1071"/>
      <c r="HU200" s="1071"/>
      <c r="HV200" s="1071"/>
      <c r="HW200" s="1071"/>
      <c r="HX200" s="1072"/>
      <c r="HY200" s="1068"/>
      <c r="HZ200" s="981"/>
      <c r="IA200" s="981"/>
      <c r="IB200" s="981"/>
      <c r="IC200" s="981"/>
      <c r="ID200" s="981"/>
      <c r="IE200" s="1069"/>
    </row>
    <row r="201" ht="24.0" customHeight="1" outlineLevel="1">
      <c r="A201" s="946"/>
      <c r="B201" s="947"/>
      <c r="C201" s="947"/>
      <c r="D201" s="947"/>
      <c r="E201" s="947"/>
      <c r="F201" s="947"/>
      <c r="G201" s="947"/>
      <c r="H201" s="947"/>
      <c r="I201" s="947"/>
      <c r="J201" s="947"/>
      <c r="K201" s="947"/>
      <c r="L201" s="947"/>
      <c r="M201" s="947"/>
      <c r="N201" s="947"/>
      <c r="O201" s="947"/>
      <c r="P201" s="947"/>
      <c r="Q201" s="947"/>
      <c r="R201" s="947"/>
      <c r="S201" s="947"/>
      <c r="T201" s="947"/>
      <c r="U201" s="948"/>
      <c r="V201" s="1283" t="s">
        <v>4442</v>
      </c>
      <c r="W201" s="1284"/>
      <c r="X201" s="1194">
        <f>X198-X199-X200</f>
        <v>0</v>
      </c>
      <c r="Y201" s="1194"/>
      <c r="Z201" s="1194"/>
      <c r="AA201" s="990"/>
      <c r="AB201" s="991"/>
      <c r="AC201" s="991"/>
      <c r="AD201" s="992"/>
      <c r="AE201" s="1197"/>
      <c r="AF201" s="1195" t="s">
        <v>4443</v>
      </c>
      <c r="AG201" s="1194">
        <v>6000000.0</v>
      </c>
      <c r="AH201" s="1194"/>
      <c r="AI201" s="1194">
        <v>6000000.0</v>
      </c>
      <c r="AJ201" s="1194">
        <f>AG201-AI201</f>
        <v>0</v>
      </c>
      <c r="AK201" s="958"/>
      <c r="AL201" s="1304" t="s">
        <v>4444</v>
      </c>
      <c r="AM201" s="1192"/>
      <c r="AN201" s="1141" t="s">
        <v>4445</v>
      </c>
      <c r="AO201" s="1141"/>
      <c r="AP201" s="1184"/>
      <c r="AQ201" s="1160"/>
      <c r="AR201" s="1065"/>
      <c r="AS201" s="1067"/>
      <c r="AT201" s="1066"/>
      <c r="AU201" s="1066"/>
      <c r="AV201" s="1066"/>
      <c r="AW201" s="1066"/>
      <c r="AX201" s="1066"/>
      <c r="AY201" s="1066"/>
      <c r="AZ201" s="1066"/>
      <c r="BA201" s="1066"/>
      <c r="BB201" s="1066"/>
      <c r="BC201" s="1066"/>
      <c r="BD201" s="1066"/>
      <c r="BE201" s="1066"/>
      <c r="BF201" s="1066"/>
      <c r="BG201" s="1066"/>
      <c r="BH201" s="1066"/>
      <c r="BI201" s="1066"/>
      <c r="BJ201" s="1066"/>
      <c r="BK201" s="1066"/>
      <c r="BL201" s="1066"/>
      <c r="BM201" s="1066"/>
      <c r="BN201" s="1066"/>
      <c r="BO201" s="1066"/>
      <c r="BP201" s="1066"/>
      <c r="BQ201" s="1066"/>
      <c r="BR201" s="1066"/>
      <c r="BS201" s="1066"/>
      <c r="BT201" s="1066"/>
      <c r="BU201" s="1066"/>
      <c r="BV201" s="1066"/>
      <c r="BW201" s="1067"/>
      <c r="BX201" s="528"/>
      <c r="BY201" s="528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8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8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8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1071"/>
      <c r="GU201" s="1071"/>
      <c r="GV201" s="1071"/>
      <c r="GW201" s="1071"/>
      <c r="GX201" s="1071"/>
      <c r="GY201" s="1071"/>
      <c r="GZ201" s="1071"/>
      <c r="HA201" s="1071"/>
      <c r="HB201" s="1071"/>
      <c r="HC201" s="1071"/>
      <c r="HD201" s="1071"/>
      <c r="HE201" s="1071"/>
      <c r="HF201" s="1071"/>
      <c r="HG201" s="1071"/>
      <c r="HH201" s="1071"/>
      <c r="HI201" s="1071"/>
      <c r="HJ201" s="1071"/>
      <c r="HK201" s="1071"/>
      <c r="HL201" s="1071"/>
      <c r="HM201" s="1071"/>
      <c r="HN201" s="1071"/>
      <c r="HO201" s="1071"/>
      <c r="HP201" s="1071"/>
      <c r="HQ201" s="1071"/>
      <c r="HR201" s="1071"/>
      <c r="HS201" s="1071"/>
      <c r="HT201" s="1071"/>
      <c r="HU201" s="1071"/>
      <c r="HV201" s="1071"/>
      <c r="HW201" s="1071"/>
      <c r="HX201" s="1072"/>
      <c r="HY201" s="1068"/>
      <c r="HZ201" s="981"/>
      <c r="IA201" s="981"/>
      <c r="IB201" s="981"/>
      <c r="IC201" s="981"/>
      <c r="ID201" s="981"/>
      <c r="IE201" s="1069"/>
    </row>
    <row r="202" ht="24.0" customHeight="1" outlineLevel="1">
      <c r="A202" s="1003"/>
      <c r="B202" s="1004"/>
      <c r="C202" s="1004"/>
      <c r="D202" s="1004"/>
      <c r="E202" s="1004"/>
      <c r="F202" s="1004"/>
      <c r="G202" s="1004"/>
      <c r="H202" s="1004"/>
      <c r="I202" s="1004"/>
      <c r="J202" s="1004"/>
      <c r="K202" s="1004"/>
      <c r="L202" s="1004"/>
      <c r="M202" s="1004"/>
      <c r="N202" s="1004"/>
      <c r="O202" s="1004"/>
      <c r="P202" s="1004"/>
      <c r="Q202" s="1004"/>
      <c r="R202" s="1004"/>
      <c r="S202" s="1004"/>
      <c r="T202" s="1004"/>
      <c r="U202" s="1005"/>
      <c r="V202" s="1305" t="s">
        <v>4446</v>
      </c>
      <c r="W202" s="1286"/>
      <c r="X202" s="1206">
        <f>X198-AG198</f>
        <v>9000000</v>
      </c>
      <c r="Y202" s="1206"/>
      <c r="Z202" s="1206"/>
      <c r="AA202" s="1150"/>
      <c r="AB202" s="1151"/>
      <c r="AC202" s="1151"/>
      <c r="AD202" s="1152"/>
      <c r="AE202" s="1039"/>
      <c r="AF202" s="1210"/>
      <c r="AG202" s="1206"/>
      <c r="AH202" s="1206"/>
      <c r="AI202" s="1206"/>
      <c r="AJ202" s="1206"/>
      <c r="AK202" s="1014"/>
      <c r="AL202" s="1306"/>
      <c r="AM202" s="1256"/>
      <c r="AN202" s="1307"/>
      <c r="AO202" s="1307"/>
      <c r="AP202" s="1184"/>
      <c r="AQ202" s="1160"/>
      <c r="AR202" s="1065"/>
      <c r="AS202" s="1067"/>
      <c r="AT202" s="1066"/>
      <c r="AU202" s="1066"/>
      <c r="AV202" s="1066"/>
      <c r="AW202" s="1066"/>
      <c r="AX202" s="1066"/>
      <c r="AY202" s="1066"/>
      <c r="AZ202" s="1066"/>
      <c r="BA202" s="1066"/>
      <c r="BB202" s="1066"/>
      <c r="BC202" s="1066"/>
      <c r="BD202" s="1066"/>
      <c r="BE202" s="1066"/>
      <c r="BF202" s="1066"/>
      <c r="BG202" s="1066"/>
      <c r="BH202" s="1066"/>
      <c r="BI202" s="1066"/>
      <c r="BJ202" s="1066"/>
      <c r="BK202" s="1066"/>
      <c r="BL202" s="1066"/>
      <c r="BM202" s="1066"/>
      <c r="BN202" s="1066"/>
      <c r="BO202" s="1066"/>
      <c r="BP202" s="1066"/>
      <c r="BQ202" s="1066"/>
      <c r="BR202" s="1066"/>
      <c r="BS202" s="1066"/>
      <c r="BT202" s="1066"/>
      <c r="BU202" s="1066"/>
      <c r="BV202" s="1066"/>
      <c r="BW202" s="1067"/>
      <c r="BX202" s="528"/>
      <c r="BY202" s="528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8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8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8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1071"/>
      <c r="GU202" s="1071"/>
      <c r="GV202" s="1071"/>
      <c r="GW202" s="1071"/>
      <c r="GX202" s="1071"/>
      <c r="GY202" s="1071"/>
      <c r="GZ202" s="1071"/>
      <c r="HA202" s="1071"/>
      <c r="HB202" s="1071"/>
      <c r="HC202" s="1071"/>
      <c r="HD202" s="1071"/>
      <c r="HE202" s="1071"/>
      <c r="HF202" s="1071"/>
      <c r="HG202" s="1071"/>
      <c r="HH202" s="1071"/>
      <c r="HI202" s="1071"/>
      <c r="HJ202" s="1071"/>
      <c r="HK202" s="1071"/>
      <c r="HL202" s="1071"/>
      <c r="HM202" s="1071"/>
      <c r="HN202" s="1071"/>
      <c r="HO202" s="1071"/>
      <c r="HP202" s="1071"/>
      <c r="HQ202" s="1071"/>
      <c r="HR202" s="1071"/>
      <c r="HS202" s="1071"/>
      <c r="HT202" s="1071"/>
      <c r="HU202" s="1071"/>
      <c r="HV202" s="1071"/>
      <c r="HW202" s="1071"/>
      <c r="HX202" s="1094"/>
      <c r="HY202" s="1095"/>
      <c r="HZ202" s="1096"/>
      <c r="IA202" s="1096"/>
      <c r="IB202" s="1096"/>
      <c r="IC202" s="1096"/>
      <c r="ID202" s="1096"/>
      <c r="IE202" s="1097"/>
    </row>
    <row r="203" ht="24.0" customHeight="1">
      <c r="A203" s="916">
        <v>1.0</v>
      </c>
      <c r="B203" s="494" t="s">
        <v>24</v>
      </c>
      <c r="C203" s="494"/>
      <c r="D203" s="494" t="str">
        <f t="array" ref="D203">INDEX('코드분류표(보조)'!$G$5:$G$72,MATCH(E203,'코드분류표(보조)'!$F$5:$F$72,0))</f>
        <v>CB-252</v>
      </c>
      <c r="E203" s="494" t="s">
        <v>3826</v>
      </c>
      <c r="F203" s="494" t="s">
        <v>4447</v>
      </c>
      <c r="G203" s="494" t="s">
        <v>4448</v>
      </c>
      <c r="H203" s="494" t="s">
        <v>4449</v>
      </c>
      <c r="I203" s="920"/>
      <c r="J203" s="921"/>
      <c r="K203" s="922" t="s">
        <v>3434</v>
      </c>
      <c r="L203" s="922" t="s">
        <v>3243</v>
      </c>
      <c r="M203" s="922" t="s">
        <v>4450</v>
      </c>
      <c r="N203" s="922" t="s">
        <v>3243</v>
      </c>
      <c r="O203" s="922" t="str">
        <f>$O$203</f>
        <v>#REF!</v>
      </c>
      <c r="P203" s="922" t="str">
        <f>$Q$203</f>
        <v/>
      </c>
      <c r="Q203" s="922"/>
      <c r="R203" s="493">
        <v>0.98</v>
      </c>
      <c r="S203" s="493">
        <v>0.98</v>
      </c>
      <c r="T203" s="493">
        <v>0.98</v>
      </c>
      <c r="U203" s="924"/>
      <c r="V203" s="1303" t="s">
        <v>4451</v>
      </c>
      <c r="W203" s="1281"/>
      <c r="X203" s="1188">
        <v>4.5E7</v>
      </c>
      <c r="Y203" s="1188"/>
      <c r="Z203" s="1188"/>
      <c r="AA203" s="927"/>
      <c r="AB203" s="928"/>
      <c r="AC203" s="928"/>
      <c r="AD203" s="929"/>
      <c r="AE203" s="1018"/>
      <c r="AF203" s="1190" t="s">
        <v>4452</v>
      </c>
      <c r="AG203" s="1191">
        <f>SUM(AG204:AG210)</f>
        <v>15000000</v>
      </c>
      <c r="AH203" s="1191"/>
      <c r="AI203" s="1191">
        <f>SUM(AI204:AI210)</f>
        <v>15000000</v>
      </c>
      <c r="AJ203" s="1191">
        <f>AG203-AI203</f>
        <v>0</v>
      </c>
      <c r="AK203" s="934"/>
      <c r="AL203" s="1293" t="s">
        <v>4453</v>
      </c>
      <c r="AM203" s="1192"/>
      <c r="AN203" s="1141" t="s">
        <v>4454</v>
      </c>
      <c r="AO203" s="1141"/>
      <c r="AP203" s="1184"/>
      <c r="AQ203" s="1160"/>
      <c r="AR203" s="1065"/>
      <c r="AS203" s="1073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1073"/>
      <c r="BX203" s="528"/>
      <c r="BY203" s="528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8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8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8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1071"/>
      <c r="GU203" s="1071"/>
      <c r="GV203" s="1071"/>
      <c r="GW203" s="1071"/>
      <c r="GX203" s="1071"/>
      <c r="GY203" s="1071"/>
      <c r="GZ203" s="1071"/>
      <c r="HA203" s="1071"/>
      <c r="HB203" s="1071"/>
      <c r="HC203" s="1071"/>
      <c r="HD203" s="1071"/>
      <c r="HE203" s="1071"/>
      <c r="HF203" s="1071"/>
      <c r="HG203" s="1071"/>
      <c r="HH203" s="1071"/>
      <c r="HI203" s="1071"/>
      <c r="HJ203" s="1071"/>
      <c r="HK203" s="1071"/>
      <c r="HL203" s="1071"/>
      <c r="HM203" s="1071"/>
      <c r="HN203" s="1071"/>
      <c r="HO203" s="1071"/>
      <c r="HP203" s="1071"/>
      <c r="HQ203" s="1071"/>
      <c r="HR203" s="1071"/>
      <c r="HS203" s="1071"/>
      <c r="HT203" s="1071"/>
      <c r="HU203" s="1071"/>
      <c r="HV203" s="1071"/>
      <c r="HW203" s="1071"/>
      <c r="HX203" s="1099"/>
      <c r="HY203" s="1100"/>
      <c r="HZ203" s="1101"/>
      <c r="IA203" s="1101"/>
      <c r="IB203" s="1101"/>
      <c r="IC203" s="1101"/>
      <c r="ID203" s="1101"/>
      <c r="IE203" s="1102"/>
    </row>
    <row r="204" ht="24.0" customHeight="1" outlineLevel="1">
      <c r="A204" s="946"/>
      <c r="B204" s="947"/>
      <c r="C204" s="947"/>
      <c r="D204" s="947"/>
      <c r="E204" s="947"/>
      <c r="F204" s="947"/>
      <c r="G204" s="947"/>
      <c r="H204" s="947"/>
      <c r="I204" s="947"/>
      <c r="J204" s="947"/>
      <c r="K204" s="947"/>
      <c r="L204" s="947"/>
      <c r="M204" s="947"/>
      <c r="N204" s="947"/>
      <c r="O204" s="947"/>
      <c r="P204" s="947"/>
      <c r="Q204" s="947"/>
      <c r="R204" s="947"/>
      <c r="S204" s="947"/>
      <c r="T204" s="947"/>
      <c r="U204" s="948"/>
      <c r="V204" s="1203" t="s">
        <v>4455</v>
      </c>
      <c r="W204" s="1193" t="s">
        <v>4456</v>
      </c>
      <c r="X204" s="1194">
        <v>2.25E7</v>
      </c>
      <c r="Y204" s="1194"/>
      <c r="Z204" s="1194"/>
      <c r="AA204" s="951"/>
      <c r="AB204" s="952"/>
      <c r="AC204" s="952"/>
      <c r="AD204" s="953"/>
      <c r="AE204" s="1023"/>
      <c r="AF204" s="1195"/>
      <c r="AG204" s="1194"/>
      <c r="AH204" s="1194"/>
      <c r="AI204" s="1194"/>
      <c r="AJ204" s="1194"/>
      <c r="AK204" s="958"/>
      <c r="AL204" s="1148" t="s">
        <v>4457</v>
      </c>
      <c r="AM204" s="1192"/>
      <c r="AN204" s="1141" t="s">
        <v>4458</v>
      </c>
      <c r="AO204" s="1141"/>
      <c r="AP204" s="1149"/>
      <c r="AQ204" s="1160"/>
      <c r="AR204" s="1065"/>
      <c r="AS204" s="1073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1073"/>
      <c r="BX204" s="528"/>
      <c r="BY204" s="528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8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8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8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1071"/>
      <c r="GU204" s="1071"/>
      <c r="GV204" s="1071"/>
      <c r="GW204" s="1071"/>
      <c r="GX204" s="1071"/>
      <c r="GY204" s="1071"/>
      <c r="GZ204" s="1071"/>
      <c r="HA204" s="1071"/>
      <c r="HB204" s="1071"/>
      <c r="HC204" s="1071"/>
      <c r="HD204" s="1071"/>
      <c r="HE204" s="1071"/>
      <c r="HF204" s="1071"/>
      <c r="HG204" s="1071"/>
      <c r="HH204" s="1071"/>
      <c r="HI204" s="1071"/>
      <c r="HJ204" s="1071"/>
      <c r="HK204" s="1071"/>
      <c r="HL204" s="1071"/>
      <c r="HM204" s="1071"/>
      <c r="HN204" s="1071"/>
      <c r="HO204" s="1071"/>
      <c r="HP204" s="1071"/>
      <c r="HQ204" s="1071"/>
      <c r="HR204" s="1071"/>
      <c r="HS204" s="1071"/>
      <c r="HT204" s="1071"/>
      <c r="HU204" s="1071"/>
      <c r="HV204" s="1071"/>
      <c r="HW204" s="1071"/>
      <c r="HX204" s="1072"/>
      <c r="HY204" s="1068"/>
      <c r="HZ204" s="981"/>
      <c r="IA204" s="981"/>
      <c r="IB204" s="981"/>
      <c r="IC204" s="981"/>
      <c r="ID204" s="981"/>
      <c r="IE204" s="1069"/>
    </row>
    <row r="205" ht="24.0" customHeight="1" outlineLevel="1">
      <c r="A205" s="946"/>
      <c r="B205" s="947"/>
      <c r="C205" s="947"/>
      <c r="D205" s="947"/>
      <c r="E205" s="947"/>
      <c r="F205" s="947"/>
      <c r="G205" s="947"/>
      <c r="H205" s="947"/>
      <c r="I205" s="947"/>
      <c r="J205" s="947"/>
      <c r="K205" s="947"/>
      <c r="L205" s="947"/>
      <c r="M205" s="947"/>
      <c r="N205" s="947"/>
      <c r="O205" s="947"/>
      <c r="P205" s="947"/>
      <c r="Q205" s="947"/>
      <c r="R205" s="947"/>
      <c r="S205" s="947"/>
      <c r="T205" s="947"/>
      <c r="U205" s="948"/>
      <c r="V205" s="972"/>
      <c r="W205" s="1193" t="s">
        <v>4459</v>
      </c>
      <c r="X205" s="1194">
        <v>2.25E7</v>
      </c>
      <c r="Y205" s="1194"/>
      <c r="Z205" s="1194"/>
      <c r="AA205" s="951"/>
      <c r="AB205" s="952"/>
      <c r="AC205" s="952"/>
      <c r="AD205" s="953"/>
      <c r="AE205" s="1023"/>
      <c r="AF205" s="1210"/>
      <c r="AG205" s="1206"/>
      <c r="AH205" s="1206"/>
      <c r="AI205" s="1206"/>
      <c r="AJ205" s="1206"/>
      <c r="AK205" s="1014"/>
      <c r="AL205" s="1178" t="s">
        <v>4460</v>
      </c>
      <c r="AM205" s="1192"/>
      <c r="AN205" s="1141" t="s">
        <v>4461</v>
      </c>
      <c r="AO205" s="1141"/>
      <c r="AP205" s="1184"/>
      <c r="AQ205" s="1160"/>
      <c r="AR205" s="1065"/>
      <c r="AS205" s="1073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1073"/>
      <c r="BX205" s="528"/>
      <c r="BY205" s="528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8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8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8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1071"/>
      <c r="GU205" s="1071"/>
      <c r="GV205" s="1071"/>
      <c r="GW205" s="1071"/>
      <c r="GX205" s="1071"/>
      <c r="GY205" s="1071"/>
      <c r="GZ205" s="1071"/>
      <c r="HA205" s="1071"/>
      <c r="HB205" s="1071"/>
      <c r="HC205" s="1071"/>
      <c r="HD205" s="1071"/>
      <c r="HE205" s="1071"/>
      <c r="HF205" s="1071"/>
      <c r="HG205" s="1071"/>
      <c r="HH205" s="1071"/>
      <c r="HI205" s="1071"/>
      <c r="HJ205" s="1071"/>
      <c r="HK205" s="1071"/>
      <c r="HL205" s="1071"/>
      <c r="HM205" s="1071"/>
      <c r="HN205" s="1071"/>
      <c r="HO205" s="1071"/>
      <c r="HP205" s="1071"/>
      <c r="HQ205" s="1071"/>
      <c r="HR205" s="1071"/>
      <c r="HS205" s="1071"/>
      <c r="HT205" s="1071"/>
      <c r="HU205" s="1071"/>
      <c r="HV205" s="1071"/>
      <c r="HW205" s="1071"/>
      <c r="HX205" s="1094"/>
      <c r="HY205" s="1095"/>
      <c r="HZ205" s="1096"/>
      <c r="IA205" s="1096"/>
      <c r="IB205" s="1096"/>
      <c r="IC205" s="1096"/>
      <c r="ID205" s="1096"/>
      <c r="IE205" s="1097"/>
    </row>
    <row r="206" ht="24.0" customHeight="1" outlineLevel="1">
      <c r="A206" s="946"/>
      <c r="B206" s="947"/>
      <c r="C206" s="947"/>
      <c r="D206" s="947"/>
      <c r="E206" s="947"/>
      <c r="F206" s="947"/>
      <c r="G206" s="947"/>
      <c r="H206" s="947"/>
      <c r="I206" s="947"/>
      <c r="J206" s="947"/>
      <c r="K206" s="947"/>
      <c r="L206" s="947"/>
      <c r="M206" s="947"/>
      <c r="N206" s="947"/>
      <c r="O206" s="947"/>
      <c r="P206" s="947"/>
      <c r="Q206" s="947"/>
      <c r="R206" s="947"/>
      <c r="S206" s="947"/>
      <c r="T206" s="947"/>
      <c r="U206" s="948"/>
      <c r="V206" s="1283" t="s">
        <v>4462</v>
      </c>
      <c r="W206" s="1284"/>
      <c r="X206" s="1194">
        <f>X203-X204-X205</f>
        <v>0</v>
      </c>
      <c r="Y206" s="1194"/>
      <c r="Z206" s="1194"/>
      <c r="AA206" s="951"/>
      <c r="AB206" s="952"/>
      <c r="AC206" s="952"/>
      <c r="AD206" s="953"/>
      <c r="AE206" s="1023"/>
      <c r="AF206" s="1308"/>
      <c r="AG206" s="1309"/>
      <c r="AH206" s="1309"/>
      <c r="AI206" s="1309"/>
      <c r="AJ206" s="1309"/>
      <c r="AK206" s="1169"/>
      <c r="AL206" s="1179" t="s">
        <v>4463</v>
      </c>
      <c r="AM206" s="1192"/>
      <c r="AN206" s="1141" t="s">
        <v>4464</v>
      </c>
      <c r="AO206" s="1141"/>
      <c r="AP206" s="1184"/>
      <c r="AQ206" s="1160"/>
      <c r="AR206" s="1065"/>
      <c r="AS206" s="1073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1073"/>
      <c r="BX206" s="528"/>
      <c r="BY206" s="528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8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8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8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1071"/>
      <c r="GU206" s="1071"/>
      <c r="GV206" s="1071"/>
      <c r="GW206" s="1071"/>
      <c r="GX206" s="1071"/>
      <c r="GY206" s="1071"/>
      <c r="GZ206" s="1071"/>
      <c r="HA206" s="1071"/>
      <c r="HB206" s="1071"/>
      <c r="HC206" s="1071"/>
      <c r="HD206" s="1071"/>
      <c r="HE206" s="1071"/>
      <c r="HF206" s="1071"/>
      <c r="HG206" s="1071"/>
      <c r="HH206" s="1071"/>
      <c r="HI206" s="1071"/>
      <c r="HJ206" s="1071"/>
      <c r="HK206" s="1071"/>
      <c r="HL206" s="1071"/>
      <c r="HM206" s="1071"/>
      <c r="HN206" s="1071"/>
      <c r="HO206" s="1071"/>
      <c r="HP206" s="1071"/>
      <c r="HQ206" s="1071"/>
      <c r="HR206" s="1071"/>
      <c r="HS206" s="1071"/>
      <c r="HT206" s="1071"/>
      <c r="HU206" s="1071"/>
      <c r="HV206" s="1071"/>
      <c r="HW206" s="1071"/>
      <c r="HX206" s="1099"/>
      <c r="HY206" s="1310"/>
      <c r="HZ206" s="1311"/>
      <c r="IA206" s="1311"/>
      <c r="IB206" s="1311"/>
      <c r="IC206" s="1311"/>
      <c r="ID206" s="1311"/>
      <c r="IE206" s="1312"/>
    </row>
    <row r="207" ht="24.0" customHeight="1" outlineLevel="1">
      <c r="A207" s="946"/>
      <c r="B207" s="947"/>
      <c r="C207" s="947"/>
      <c r="D207" s="947"/>
      <c r="E207" s="947"/>
      <c r="F207" s="947"/>
      <c r="G207" s="947"/>
      <c r="H207" s="947"/>
      <c r="I207" s="947"/>
      <c r="J207" s="947"/>
      <c r="K207" s="947"/>
      <c r="L207" s="947"/>
      <c r="M207" s="947"/>
      <c r="N207" s="947"/>
      <c r="O207" s="947"/>
      <c r="P207" s="947"/>
      <c r="Q207" s="947"/>
      <c r="R207" s="947"/>
      <c r="S207" s="947"/>
      <c r="T207" s="947"/>
      <c r="U207" s="948"/>
      <c r="V207" s="1283"/>
      <c r="W207" s="1284"/>
      <c r="X207" s="1194"/>
      <c r="Y207" s="1194"/>
      <c r="Z207" s="1194"/>
      <c r="AA207" s="951"/>
      <c r="AB207" s="952"/>
      <c r="AC207" s="952"/>
      <c r="AD207" s="953"/>
      <c r="AE207" s="1023"/>
      <c r="AF207" s="1195"/>
      <c r="AG207" s="1194"/>
      <c r="AH207" s="1194"/>
      <c r="AI207" s="1194"/>
      <c r="AJ207" s="1194"/>
      <c r="AK207" s="958"/>
      <c r="AL207" s="1192" t="s">
        <v>4465</v>
      </c>
      <c r="AM207" s="1192"/>
      <c r="AN207" s="1141" t="s">
        <v>4466</v>
      </c>
      <c r="AO207" s="1141"/>
      <c r="AP207" s="1184"/>
      <c r="AQ207" s="1160"/>
      <c r="AR207" s="1065"/>
      <c r="AS207" s="1073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1073"/>
      <c r="BX207" s="528"/>
      <c r="BY207" s="528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8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8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8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1071"/>
      <c r="GU207" s="1071"/>
      <c r="GV207" s="1071"/>
      <c r="GW207" s="1071"/>
      <c r="GX207" s="1071"/>
      <c r="GY207" s="1071"/>
      <c r="GZ207" s="1071"/>
      <c r="HA207" s="1071"/>
      <c r="HB207" s="1071"/>
      <c r="HC207" s="1071"/>
      <c r="HD207" s="1071"/>
      <c r="HE207" s="1071"/>
      <c r="HF207" s="1071"/>
      <c r="HG207" s="1071"/>
      <c r="HH207" s="1071"/>
      <c r="HI207" s="1071"/>
      <c r="HJ207" s="1071"/>
      <c r="HK207" s="1071"/>
      <c r="HL207" s="1071"/>
      <c r="HM207" s="1071"/>
      <c r="HN207" s="1071"/>
      <c r="HO207" s="1071"/>
      <c r="HP207" s="1071"/>
      <c r="HQ207" s="1071"/>
      <c r="HR207" s="1071"/>
      <c r="HS207" s="1071"/>
      <c r="HT207" s="1071"/>
      <c r="HU207" s="1071"/>
      <c r="HV207" s="1071"/>
      <c r="HW207" s="1071"/>
      <c r="HX207" s="1072"/>
      <c r="HY207" s="1068"/>
      <c r="HZ207" s="981"/>
      <c r="IA207" s="981"/>
      <c r="IB207" s="981"/>
      <c r="IC207" s="981"/>
      <c r="ID207" s="981"/>
      <c r="IE207" s="1069"/>
    </row>
    <row r="208" ht="24.0" customHeight="1" outlineLevel="1">
      <c r="A208" s="946"/>
      <c r="B208" s="947"/>
      <c r="C208" s="947"/>
      <c r="D208" s="947"/>
      <c r="E208" s="947"/>
      <c r="F208" s="947"/>
      <c r="G208" s="947"/>
      <c r="H208" s="947"/>
      <c r="I208" s="947"/>
      <c r="J208" s="947"/>
      <c r="K208" s="947"/>
      <c r="L208" s="947"/>
      <c r="M208" s="947"/>
      <c r="N208" s="947"/>
      <c r="O208" s="947"/>
      <c r="P208" s="947"/>
      <c r="Q208" s="947"/>
      <c r="R208" s="947"/>
      <c r="S208" s="947"/>
      <c r="T208" s="947"/>
      <c r="U208" s="948"/>
      <c r="V208" s="1283"/>
      <c r="W208" s="1284"/>
      <c r="X208" s="1194"/>
      <c r="Y208" s="1194"/>
      <c r="Z208" s="1194"/>
      <c r="AA208" s="990"/>
      <c r="AB208" s="991"/>
      <c r="AC208" s="991"/>
      <c r="AD208" s="992"/>
      <c r="AE208" s="1197"/>
      <c r="AF208" s="1195" t="s">
        <v>4467</v>
      </c>
      <c r="AG208" s="1194">
        <v>5000000.0</v>
      </c>
      <c r="AH208" s="1194"/>
      <c r="AI208" s="1194">
        <v>5000000.0</v>
      </c>
      <c r="AJ208" s="1194">
        <f t="shared" ref="AJ208:AJ210" si="7">AG208-AI208</f>
        <v>0</v>
      </c>
      <c r="AK208" s="958"/>
      <c r="AL208" s="1201" t="s">
        <v>4468</v>
      </c>
      <c r="AM208" s="1192"/>
      <c r="AN208" s="1141" t="s">
        <v>4469</v>
      </c>
      <c r="AO208" s="1141"/>
      <c r="AP208" s="1184"/>
      <c r="AQ208" s="1160"/>
      <c r="AR208" s="1065"/>
      <c r="AS208" s="1073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1073"/>
      <c r="BX208" s="528"/>
      <c r="BY208" s="528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8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8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8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1071"/>
      <c r="GU208" s="1071"/>
      <c r="GV208" s="1071"/>
      <c r="GW208" s="1071"/>
      <c r="GX208" s="1071"/>
      <c r="GY208" s="1071"/>
      <c r="GZ208" s="1071"/>
      <c r="HA208" s="1071"/>
      <c r="HB208" s="1071"/>
      <c r="HC208" s="1071"/>
      <c r="HD208" s="1071"/>
      <c r="HE208" s="1071"/>
      <c r="HF208" s="1071"/>
      <c r="HG208" s="1071"/>
      <c r="HH208" s="1071"/>
      <c r="HI208" s="1071"/>
      <c r="HJ208" s="1071"/>
      <c r="HK208" s="1071"/>
      <c r="HL208" s="1071"/>
      <c r="HM208" s="1071"/>
      <c r="HN208" s="1071"/>
      <c r="HO208" s="1071"/>
      <c r="HP208" s="1071"/>
      <c r="HQ208" s="1071"/>
      <c r="HR208" s="1071"/>
      <c r="HS208" s="1071"/>
      <c r="HT208" s="1071"/>
      <c r="HU208" s="1071"/>
      <c r="HV208" s="1071"/>
      <c r="HW208" s="1071"/>
      <c r="HX208" s="1072"/>
      <c r="HY208" s="1068"/>
      <c r="HZ208" s="981"/>
      <c r="IA208" s="981"/>
      <c r="IB208" s="981"/>
      <c r="IC208" s="981"/>
      <c r="ID208" s="981"/>
      <c r="IE208" s="1069"/>
    </row>
    <row r="209" ht="24.0" customHeight="1" outlineLevel="1">
      <c r="A209" s="946"/>
      <c r="B209" s="947"/>
      <c r="C209" s="947"/>
      <c r="D209" s="947"/>
      <c r="E209" s="947"/>
      <c r="F209" s="947"/>
      <c r="G209" s="947"/>
      <c r="H209" s="947"/>
      <c r="I209" s="947"/>
      <c r="J209" s="947"/>
      <c r="K209" s="947"/>
      <c r="L209" s="947"/>
      <c r="M209" s="947"/>
      <c r="N209" s="947"/>
      <c r="O209" s="947"/>
      <c r="P209" s="947"/>
      <c r="Q209" s="947"/>
      <c r="R209" s="947"/>
      <c r="S209" s="947"/>
      <c r="T209" s="947"/>
      <c r="U209" s="948"/>
      <c r="V209" s="1283"/>
      <c r="W209" s="1284"/>
      <c r="X209" s="1194"/>
      <c r="Y209" s="1194"/>
      <c r="Z209" s="1194"/>
      <c r="AA209" s="990"/>
      <c r="AB209" s="991"/>
      <c r="AC209" s="991"/>
      <c r="AD209" s="992"/>
      <c r="AE209" s="1197"/>
      <c r="AF209" s="1195" t="s">
        <v>4470</v>
      </c>
      <c r="AG209" s="1194">
        <v>5000000.0</v>
      </c>
      <c r="AH209" s="1194"/>
      <c r="AI209" s="1194">
        <v>5000000.0</v>
      </c>
      <c r="AJ209" s="1194">
        <f t="shared" si="7"/>
        <v>0</v>
      </c>
      <c r="AK209" s="958"/>
      <c r="AL209" s="1202" t="s">
        <v>4471</v>
      </c>
      <c r="AM209" s="1192"/>
      <c r="AN209" s="1141" t="s">
        <v>4472</v>
      </c>
      <c r="AO209" s="1141"/>
      <c r="AP209" s="1184"/>
      <c r="AQ209" s="1160"/>
      <c r="AR209" s="1065"/>
      <c r="AS209" s="1073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1073"/>
      <c r="BX209" s="528"/>
      <c r="BY209" s="528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8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8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8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1071"/>
      <c r="GU209" s="1071"/>
      <c r="GV209" s="1071"/>
      <c r="GW209" s="1071"/>
      <c r="GX209" s="1071"/>
      <c r="GY209" s="1071"/>
      <c r="GZ209" s="1071"/>
      <c r="HA209" s="1071"/>
      <c r="HB209" s="1071"/>
      <c r="HC209" s="1071"/>
      <c r="HD209" s="1071"/>
      <c r="HE209" s="1071"/>
      <c r="HF209" s="1071"/>
      <c r="HG209" s="1071"/>
      <c r="HH209" s="1071"/>
      <c r="HI209" s="1071"/>
      <c r="HJ209" s="1071"/>
      <c r="HK209" s="1071"/>
      <c r="HL209" s="1071"/>
      <c r="HM209" s="1071"/>
      <c r="HN209" s="1071"/>
      <c r="HO209" s="1071"/>
      <c r="HP209" s="1071"/>
      <c r="HQ209" s="1071"/>
      <c r="HR209" s="1071"/>
      <c r="HS209" s="1071"/>
      <c r="HT209" s="1071"/>
      <c r="HU209" s="1071"/>
      <c r="HV209" s="1071"/>
      <c r="HW209" s="1071"/>
      <c r="HX209" s="1072"/>
      <c r="HY209" s="1068"/>
      <c r="HZ209" s="981"/>
      <c r="IA209" s="981"/>
      <c r="IB209" s="981"/>
      <c r="IC209" s="981"/>
      <c r="ID209" s="981"/>
      <c r="IE209" s="1069"/>
    </row>
    <row r="210" ht="24.0" customHeight="1" outlineLevel="1">
      <c r="A210" s="946"/>
      <c r="B210" s="947"/>
      <c r="C210" s="947"/>
      <c r="D210" s="947"/>
      <c r="E210" s="947"/>
      <c r="F210" s="947"/>
      <c r="G210" s="947"/>
      <c r="H210" s="947"/>
      <c r="I210" s="947"/>
      <c r="J210" s="947"/>
      <c r="K210" s="947"/>
      <c r="L210" s="947"/>
      <c r="M210" s="947"/>
      <c r="N210" s="947"/>
      <c r="O210" s="947"/>
      <c r="P210" s="947"/>
      <c r="Q210" s="947"/>
      <c r="R210" s="947"/>
      <c r="S210" s="947"/>
      <c r="T210" s="947"/>
      <c r="U210" s="948"/>
      <c r="V210" s="1283" t="s">
        <v>4473</v>
      </c>
      <c r="W210" s="1284"/>
      <c r="X210" s="1194">
        <f>X203-AG203</f>
        <v>30000000</v>
      </c>
      <c r="Y210" s="1194"/>
      <c r="Z210" s="1194"/>
      <c r="AA210" s="990"/>
      <c r="AB210" s="991"/>
      <c r="AC210" s="991"/>
      <c r="AD210" s="992"/>
      <c r="AE210" s="1197"/>
      <c r="AF210" s="1195" t="s">
        <v>4474</v>
      </c>
      <c r="AG210" s="1194">
        <v>5000000.0</v>
      </c>
      <c r="AH210" s="1194"/>
      <c r="AI210" s="957">
        <v>5000000.0</v>
      </c>
      <c r="AJ210" s="1194">
        <f t="shared" si="7"/>
        <v>0</v>
      </c>
      <c r="AK210" s="958"/>
      <c r="AL210" s="1296" t="s">
        <v>4475</v>
      </c>
      <c r="AM210" s="1192"/>
      <c r="AN210" s="1141" t="s">
        <v>4476</v>
      </c>
      <c r="AO210" s="1141"/>
      <c r="AP210" s="1184"/>
      <c r="AQ210" s="1160"/>
      <c r="AR210" s="1065"/>
      <c r="AS210" s="1073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1073"/>
      <c r="BX210" s="528"/>
      <c r="BY210" s="528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8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8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8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1071"/>
      <c r="GU210" s="1071"/>
      <c r="GV210" s="1071"/>
      <c r="GW210" s="1071"/>
      <c r="GX210" s="1071"/>
      <c r="GY210" s="1071"/>
      <c r="GZ210" s="1071"/>
      <c r="HA210" s="1071"/>
      <c r="HB210" s="1071"/>
      <c r="HC210" s="1071"/>
      <c r="HD210" s="1071"/>
      <c r="HE210" s="1071"/>
      <c r="HF210" s="1071"/>
      <c r="HG210" s="1071"/>
      <c r="HH210" s="1071"/>
      <c r="HI210" s="1071"/>
      <c r="HJ210" s="1071"/>
      <c r="HK210" s="1071"/>
      <c r="HL210" s="1071"/>
      <c r="HM210" s="1071"/>
      <c r="HN210" s="1071"/>
      <c r="HO210" s="1071"/>
      <c r="HP210" s="1071"/>
      <c r="HQ210" s="1071"/>
      <c r="HR210" s="1071"/>
      <c r="HS210" s="1071"/>
      <c r="HT210" s="1071"/>
      <c r="HU210" s="1071"/>
      <c r="HV210" s="1071"/>
      <c r="HW210" s="1071"/>
      <c r="HX210" s="1072"/>
      <c r="HY210" s="1068"/>
      <c r="HZ210" s="981"/>
      <c r="IA210" s="981"/>
      <c r="IB210" s="981"/>
      <c r="IC210" s="981"/>
      <c r="ID210" s="981"/>
      <c r="IE210" s="1069"/>
    </row>
    <row r="211" ht="24.0" customHeight="1" outlineLevel="1">
      <c r="A211" s="1003"/>
      <c r="B211" s="1004"/>
      <c r="C211" s="1004"/>
      <c r="D211" s="1004"/>
      <c r="E211" s="1004"/>
      <c r="F211" s="1004"/>
      <c r="G211" s="1004"/>
      <c r="H211" s="1004"/>
      <c r="I211" s="1004"/>
      <c r="J211" s="1004"/>
      <c r="K211" s="1004"/>
      <c r="L211" s="1004"/>
      <c r="M211" s="1004"/>
      <c r="N211" s="1004"/>
      <c r="O211" s="1004"/>
      <c r="P211" s="1004"/>
      <c r="Q211" s="1004"/>
      <c r="R211" s="1004"/>
      <c r="S211" s="1004"/>
      <c r="T211" s="1004"/>
      <c r="U211" s="1005"/>
      <c r="V211" s="1014"/>
      <c r="W211" s="1286"/>
      <c r="X211" s="1007"/>
      <c r="Y211" s="1007"/>
      <c r="Z211" s="1007"/>
      <c r="AA211" s="1008"/>
      <c r="AB211" s="1207"/>
      <c r="AC211" s="1207"/>
      <c r="AD211" s="1208"/>
      <c r="AE211" s="1209"/>
      <c r="AF211" s="1210"/>
      <c r="AG211" s="1206"/>
      <c r="AH211" s="1206"/>
      <c r="AI211" s="1013"/>
      <c r="AJ211" s="1013"/>
      <c r="AK211" s="1014"/>
      <c r="AL211" s="1211"/>
      <c r="AM211" s="1212"/>
      <c r="AN211" s="1213"/>
      <c r="AO211" s="1213"/>
      <c r="AP211" s="1313"/>
      <c r="AQ211" s="1314"/>
      <c r="AR211" s="1065"/>
      <c r="AS211" s="1073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1073"/>
      <c r="BX211" s="528"/>
      <c r="BY211" s="528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8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8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8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  <c r="GB211" s="520"/>
      <c r="GC211" s="520"/>
      <c r="GD211" s="520"/>
      <c r="GE211" s="520"/>
      <c r="GF211" s="520"/>
      <c r="GG211" s="520"/>
      <c r="GH211" s="520"/>
      <c r="GI211" s="520"/>
      <c r="GJ211" s="520"/>
      <c r="GK211" s="520"/>
      <c r="GL211" s="520"/>
      <c r="GM211" s="520"/>
      <c r="GN211" s="520"/>
      <c r="GO211" s="520"/>
      <c r="GP211" s="520"/>
      <c r="GQ211" s="520"/>
      <c r="GR211" s="520"/>
      <c r="GS211" s="520"/>
      <c r="GT211" s="1071"/>
      <c r="GU211" s="1071"/>
      <c r="GV211" s="1071"/>
      <c r="GW211" s="1071"/>
      <c r="GX211" s="1071"/>
      <c r="GY211" s="1071"/>
      <c r="GZ211" s="1071"/>
      <c r="HA211" s="1071"/>
      <c r="HB211" s="1071"/>
      <c r="HC211" s="1071"/>
      <c r="HD211" s="1071"/>
      <c r="HE211" s="1071"/>
      <c r="HF211" s="1071"/>
      <c r="HG211" s="1071"/>
      <c r="HH211" s="1071"/>
      <c r="HI211" s="1071"/>
      <c r="HJ211" s="1071"/>
      <c r="HK211" s="1071"/>
      <c r="HL211" s="1071"/>
      <c r="HM211" s="1071"/>
      <c r="HN211" s="1071"/>
      <c r="HO211" s="1071"/>
      <c r="HP211" s="1071"/>
      <c r="HQ211" s="1071"/>
      <c r="HR211" s="1071"/>
      <c r="HS211" s="1071"/>
      <c r="HT211" s="1071"/>
      <c r="HU211" s="1071"/>
      <c r="HV211" s="1071"/>
      <c r="HW211" s="1071"/>
      <c r="HX211" s="1094"/>
      <c r="HY211" s="1095"/>
      <c r="HZ211" s="1096"/>
      <c r="IA211" s="1096"/>
      <c r="IB211" s="1096"/>
      <c r="IC211" s="1096"/>
      <c r="ID211" s="1096"/>
      <c r="IE211" s="1097"/>
    </row>
  </sheetData>
  <mergeCells count="781">
    <mergeCell ref="AA1:AE1"/>
    <mergeCell ref="AF1:AK1"/>
    <mergeCell ref="AP1:AQ1"/>
    <mergeCell ref="AS1:BW1"/>
    <mergeCell ref="BZ1:DA1"/>
    <mergeCell ref="DC1:EG1"/>
    <mergeCell ref="FN1:GS1"/>
    <mergeCell ref="GT1:HX1"/>
    <mergeCell ref="A1:G1"/>
    <mergeCell ref="I1:J1"/>
    <mergeCell ref="K1:L1"/>
    <mergeCell ref="M1:N1"/>
    <mergeCell ref="O1:Q1"/>
    <mergeCell ref="R1:U1"/>
    <mergeCell ref="W1:Z1"/>
    <mergeCell ref="G3:G8"/>
    <mergeCell ref="H3:H8"/>
    <mergeCell ref="I3:I8"/>
    <mergeCell ref="J3:J8"/>
    <mergeCell ref="K3:K8"/>
    <mergeCell ref="L3:L8"/>
    <mergeCell ref="M3:M8"/>
    <mergeCell ref="N3:N8"/>
    <mergeCell ref="O3:O8"/>
    <mergeCell ref="P3:P8"/>
    <mergeCell ref="Q3:Q8"/>
    <mergeCell ref="R3:R8"/>
    <mergeCell ref="S3:S8"/>
    <mergeCell ref="T3:T8"/>
    <mergeCell ref="AP5:AP6"/>
    <mergeCell ref="AQ5:AQ6"/>
    <mergeCell ref="AN7:AN8"/>
    <mergeCell ref="AO7:AO8"/>
    <mergeCell ref="AP7:AP8"/>
    <mergeCell ref="AQ7:AQ8"/>
    <mergeCell ref="V3:V7"/>
    <mergeCell ref="AN3:AN4"/>
    <mergeCell ref="AO3:AO4"/>
    <mergeCell ref="AP3:AP4"/>
    <mergeCell ref="AQ3:AQ4"/>
    <mergeCell ref="AN5:AN6"/>
    <mergeCell ref="AO5:AO6"/>
    <mergeCell ref="B2:C2"/>
    <mergeCell ref="A3:A8"/>
    <mergeCell ref="B3:B8"/>
    <mergeCell ref="C3:C8"/>
    <mergeCell ref="D3:D8"/>
    <mergeCell ref="E3:E8"/>
    <mergeCell ref="F3:F8"/>
    <mergeCell ref="AN9:AN10"/>
    <mergeCell ref="AO9:AO10"/>
    <mergeCell ref="AP9:AP10"/>
    <mergeCell ref="AQ9:AQ10"/>
    <mergeCell ref="AO11:AO12"/>
    <mergeCell ref="AP11:AP12"/>
    <mergeCell ref="AQ11:AQ12"/>
    <mergeCell ref="AN11:AN12"/>
    <mergeCell ref="AN13:AN14"/>
    <mergeCell ref="AO13:AO14"/>
    <mergeCell ref="AP13:AP14"/>
    <mergeCell ref="AQ13:AQ14"/>
    <mergeCell ref="AN15:AN16"/>
    <mergeCell ref="AO15:AO16"/>
    <mergeCell ref="H9:H14"/>
    <mergeCell ref="I9:I14"/>
    <mergeCell ref="J9:J14"/>
    <mergeCell ref="K9:K14"/>
    <mergeCell ref="L9:L14"/>
    <mergeCell ref="M9:M14"/>
    <mergeCell ref="N9:N14"/>
    <mergeCell ref="O9:O14"/>
    <mergeCell ref="P9:P14"/>
    <mergeCell ref="Q9:Q14"/>
    <mergeCell ref="R9:R14"/>
    <mergeCell ref="S9:S14"/>
    <mergeCell ref="T9:T14"/>
    <mergeCell ref="V9:V13"/>
    <mergeCell ref="A9:A14"/>
    <mergeCell ref="B9:B14"/>
    <mergeCell ref="C9:C14"/>
    <mergeCell ref="D9:D14"/>
    <mergeCell ref="E9:E14"/>
    <mergeCell ref="F9:F14"/>
    <mergeCell ref="G9:G14"/>
    <mergeCell ref="O15:O32"/>
    <mergeCell ref="P15:P32"/>
    <mergeCell ref="Q15:Q32"/>
    <mergeCell ref="R15:R32"/>
    <mergeCell ref="S15:S32"/>
    <mergeCell ref="T15:T32"/>
    <mergeCell ref="V21:V22"/>
    <mergeCell ref="H15:H32"/>
    <mergeCell ref="I15:I32"/>
    <mergeCell ref="J15:J32"/>
    <mergeCell ref="K15:K32"/>
    <mergeCell ref="L15:L32"/>
    <mergeCell ref="M15:M32"/>
    <mergeCell ref="N15:N32"/>
    <mergeCell ref="AN19:AN20"/>
    <mergeCell ref="AN21:AN22"/>
    <mergeCell ref="AN23:AN24"/>
    <mergeCell ref="AN25:AN26"/>
    <mergeCell ref="AN27:AN28"/>
    <mergeCell ref="AN29:AN30"/>
    <mergeCell ref="AN31:AN32"/>
    <mergeCell ref="A15:A32"/>
    <mergeCell ref="B15:B32"/>
    <mergeCell ref="C15:C32"/>
    <mergeCell ref="D15:D32"/>
    <mergeCell ref="E15:E32"/>
    <mergeCell ref="F15:F32"/>
    <mergeCell ref="G15:G32"/>
    <mergeCell ref="AP45:AP46"/>
    <mergeCell ref="AQ45:AQ46"/>
    <mergeCell ref="AN41:AN42"/>
    <mergeCell ref="AN43:AN44"/>
    <mergeCell ref="AO43:AO44"/>
    <mergeCell ref="AP43:AP44"/>
    <mergeCell ref="AQ43:AQ44"/>
    <mergeCell ref="AN45:AN46"/>
    <mergeCell ref="AO45:AO46"/>
    <mergeCell ref="AN47:AN48"/>
    <mergeCell ref="AO47:AO48"/>
    <mergeCell ref="AP47:AP48"/>
    <mergeCell ref="AQ47:AQ48"/>
    <mergeCell ref="AO49:AO50"/>
    <mergeCell ref="AP49:AP50"/>
    <mergeCell ref="AQ49:AQ50"/>
    <mergeCell ref="AN49:AN50"/>
    <mergeCell ref="AN51:AN52"/>
    <mergeCell ref="AO51:AO52"/>
    <mergeCell ref="AP51:AP52"/>
    <mergeCell ref="AQ51:AQ52"/>
    <mergeCell ref="AN53:AN54"/>
    <mergeCell ref="AO53:AO54"/>
    <mergeCell ref="AP53:AP54"/>
    <mergeCell ref="AQ53:AQ54"/>
    <mergeCell ref="AN55:AN56"/>
    <mergeCell ref="AO55:AO56"/>
    <mergeCell ref="AP55:AP56"/>
    <mergeCell ref="AQ55:AQ56"/>
    <mergeCell ref="AQ57:AQ58"/>
    <mergeCell ref="AO63:AO64"/>
    <mergeCell ref="AP63:AP64"/>
    <mergeCell ref="AO57:AO58"/>
    <mergeCell ref="AP57:AP58"/>
    <mergeCell ref="AN61:AN62"/>
    <mergeCell ref="AO61:AO62"/>
    <mergeCell ref="AP61:AP62"/>
    <mergeCell ref="AQ61:AQ62"/>
    <mergeCell ref="AQ63:AQ64"/>
    <mergeCell ref="AP67:AP68"/>
    <mergeCell ref="AQ67:AQ68"/>
    <mergeCell ref="AN63:AN64"/>
    <mergeCell ref="AN65:AN66"/>
    <mergeCell ref="AO65:AO66"/>
    <mergeCell ref="AP65:AP66"/>
    <mergeCell ref="AQ65:AQ66"/>
    <mergeCell ref="AN67:AN68"/>
    <mergeCell ref="AO67:AO68"/>
    <mergeCell ref="AN71:AN72"/>
    <mergeCell ref="AN73:AN74"/>
    <mergeCell ref="AO73:AO74"/>
    <mergeCell ref="AP73:AP74"/>
    <mergeCell ref="AQ73:AQ74"/>
    <mergeCell ref="AN69:AN70"/>
    <mergeCell ref="AO69:AO70"/>
    <mergeCell ref="AP69:AP70"/>
    <mergeCell ref="AQ69:AQ70"/>
    <mergeCell ref="AO71:AO72"/>
    <mergeCell ref="AP71:AP72"/>
    <mergeCell ref="AQ71:AQ72"/>
    <mergeCell ref="O69:O75"/>
    <mergeCell ref="P69:P75"/>
    <mergeCell ref="H69:H75"/>
    <mergeCell ref="I69:I75"/>
    <mergeCell ref="J69:J75"/>
    <mergeCell ref="K69:K75"/>
    <mergeCell ref="L69:L75"/>
    <mergeCell ref="M69:M75"/>
    <mergeCell ref="N69:N75"/>
    <mergeCell ref="O33:O50"/>
    <mergeCell ref="P33:P50"/>
    <mergeCell ref="Q33:Q50"/>
    <mergeCell ref="R33:R50"/>
    <mergeCell ref="S33:S50"/>
    <mergeCell ref="T33:T50"/>
    <mergeCell ref="V33:V37"/>
    <mergeCell ref="V38:V39"/>
    <mergeCell ref="H33:H50"/>
    <mergeCell ref="I33:I50"/>
    <mergeCell ref="J33:J50"/>
    <mergeCell ref="K33:K50"/>
    <mergeCell ref="L33:L50"/>
    <mergeCell ref="M33:M50"/>
    <mergeCell ref="N33:N50"/>
    <mergeCell ref="A33:A50"/>
    <mergeCell ref="B33:B50"/>
    <mergeCell ref="C33:C50"/>
    <mergeCell ref="D33:D50"/>
    <mergeCell ref="E33:E50"/>
    <mergeCell ref="F33:F50"/>
    <mergeCell ref="G33:G50"/>
    <mergeCell ref="H51:H68"/>
    <mergeCell ref="I51:I68"/>
    <mergeCell ref="J51:J68"/>
    <mergeCell ref="K51:K68"/>
    <mergeCell ref="L51:L68"/>
    <mergeCell ref="M51:M68"/>
    <mergeCell ref="N51:N68"/>
    <mergeCell ref="A51:A68"/>
    <mergeCell ref="B51:B68"/>
    <mergeCell ref="C51:C68"/>
    <mergeCell ref="D51:D68"/>
    <mergeCell ref="E51:E68"/>
    <mergeCell ref="F51:F68"/>
    <mergeCell ref="G51:G68"/>
    <mergeCell ref="A69:A75"/>
    <mergeCell ref="B69:B75"/>
    <mergeCell ref="C69:C75"/>
    <mergeCell ref="D69:D75"/>
    <mergeCell ref="E69:E75"/>
    <mergeCell ref="F69:F75"/>
    <mergeCell ref="G69:G75"/>
    <mergeCell ref="Q51:Q68"/>
    <mergeCell ref="Q69:Q75"/>
    <mergeCell ref="R69:R75"/>
    <mergeCell ref="S69:S75"/>
    <mergeCell ref="T69:T75"/>
    <mergeCell ref="O51:O68"/>
    <mergeCell ref="P51:P68"/>
    <mergeCell ref="R51:R68"/>
    <mergeCell ref="S51:S68"/>
    <mergeCell ref="T51:T68"/>
    <mergeCell ref="V51:V57"/>
    <mergeCell ref="V58:V59"/>
    <mergeCell ref="V69:V73"/>
    <mergeCell ref="AN106:AN107"/>
    <mergeCell ref="AO106:AO107"/>
    <mergeCell ref="AP106:AP107"/>
    <mergeCell ref="AQ106:AQ107"/>
    <mergeCell ref="AO108:AO109"/>
    <mergeCell ref="AP108:AP109"/>
    <mergeCell ref="AQ108:AQ109"/>
    <mergeCell ref="AN108:AN109"/>
    <mergeCell ref="AN110:AN111"/>
    <mergeCell ref="AO110:AO111"/>
    <mergeCell ref="AP110:AP111"/>
    <mergeCell ref="AQ110:AQ111"/>
    <mergeCell ref="AN112:AN113"/>
    <mergeCell ref="AO112:AO113"/>
    <mergeCell ref="AN84:AN85"/>
    <mergeCell ref="AO84:AO85"/>
    <mergeCell ref="AP84:AP85"/>
    <mergeCell ref="AQ84:AQ85"/>
    <mergeCell ref="AO86:AO87"/>
    <mergeCell ref="AP86:AP87"/>
    <mergeCell ref="AQ86:AQ87"/>
    <mergeCell ref="AN86:AN87"/>
    <mergeCell ref="AN88:AN89"/>
    <mergeCell ref="AO88:AO89"/>
    <mergeCell ref="AP88:AP89"/>
    <mergeCell ref="AQ88:AQ89"/>
    <mergeCell ref="AN90:AN91"/>
    <mergeCell ref="AO90:AO91"/>
    <mergeCell ref="AN94:AN95"/>
    <mergeCell ref="AO94:AO97"/>
    <mergeCell ref="AP94:AP95"/>
    <mergeCell ref="AQ94:AQ95"/>
    <mergeCell ref="AN96:AN97"/>
    <mergeCell ref="AP96:AP97"/>
    <mergeCell ref="AQ96:AQ97"/>
    <mergeCell ref="AN98:AN99"/>
    <mergeCell ref="AO98:AO99"/>
    <mergeCell ref="AP98:AP99"/>
    <mergeCell ref="AQ98:AQ99"/>
    <mergeCell ref="AO100:AO101"/>
    <mergeCell ref="AP100:AP101"/>
    <mergeCell ref="AQ100:AQ101"/>
    <mergeCell ref="AP104:AP105"/>
    <mergeCell ref="AQ104:AQ105"/>
    <mergeCell ref="AN100:AN101"/>
    <mergeCell ref="AN102:AN103"/>
    <mergeCell ref="AO102:AO103"/>
    <mergeCell ref="AP102:AP103"/>
    <mergeCell ref="AQ102:AQ103"/>
    <mergeCell ref="AN104:AN105"/>
    <mergeCell ref="AO104:AO105"/>
    <mergeCell ref="AN122:AN123"/>
    <mergeCell ref="AO122:AO123"/>
    <mergeCell ref="AP122:AP123"/>
    <mergeCell ref="AQ122:AQ123"/>
    <mergeCell ref="AO154:AO155"/>
    <mergeCell ref="AP15:AP16"/>
    <mergeCell ref="AQ15:AQ16"/>
    <mergeCell ref="AN17:AN18"/>
    <mergeCell ref="AO17:AO18"/>
    <mergeCell ref="AP17:AP18"/>
    <mergeCell ref="AQ17:AQ18"/>
    <mergeCell ref="AQ19:AQ20"/>
    <mergeCell ref="AO19:AO20"/>
    <mergeCell ref="AP19:AP20"/>
    <mergeCell ref="AO21:AO22"/>
    <mergeCell ref="AP21:AP22"/>
    <mergeCell ref="AQ21:AQ22"/>
    <mergeCell ref="AP23:AP24"/>
    <mergeCell ref="AQ23:AQ24"/>
    <mergeCell ref="AO23:AO24"/>
    <mergeCell ref="AO25:AO26"/>
    <mergeCell ref="AP25:AP26"/>
    <mergeCell ref="AQ25:AQ26"/>
    <mergeCell ref="AO27:AO28"/>
    <mergeCell ref="AP27:AP28"/>
    <mergeCell ref="AQ27:AQ28"/>
    <mergeCell ref="AO33:AO34"/>
    <mergeCell ref="AP33:AP34"/>
    <mergeCell ref="AO29:AO30"/>
    <mergeCell ref="AP29:AP30"/>
    <mergeCell ref="AQ29:AQ30"/>
    <mergeCell ref="AO31:AO32"/>
    <mergeCell ref="AP31:AP32"/>
    <mergeCell ref="AQ31:AQ32"/>
    <mergeCell ref="AQ33:AQ34"/>
    <mergeCell ref="AP37:AP38"/>
    <mergeCell ref="AQ37:AQ38"/>
    <mergeCell ref="AN57:AN58"/>
    <mergeCell ref="AN59:AN60"/>
    <mergeCell ref="AO59:AO60"/>
    <mergeCell ref="AP59:AP60"/>
    <mergeCell ref="AQ59:AQ60"/>
    <mergeCell ref="AN76:AN77"/>
    <mergeCell ref="AO76:AO77"/>
    <mergeCell ref="AP76:AP77"/>
    <mergeCell ref="AQ76:AQ77"/>
    <mergeCell ref="AO78:AO79"/>
    <mergeCell ref="AP78:AP79"/>
    <mergeCell ref="AQ78:AQ79"/>
    <mergeCell ref="AN78:AN79"/>
    <mergeCell ref="AN80:AN81"/>
    <mergeCell ref="AO80:AO81"/>
    <mergeCell ref="AP80:AP81"/>
    <mergeCell ref="AQ80:AQ81"/>
    <mergeCell ref="AN82:AN83"/>
    <mergeCell ref="AO82:AO83"/>
    <mergeCell ref="AN33:AN34"/>
    <mergeCell ref="AN35:AN36"/>
    <mergeCell ref="AO35:AO36"/>
    <mergeCell ref="AP35:AP36"/>
    <mergeCell ref="AQ35:AQ36"/>
    <mergeCell ref="AN37:AN38"/>
    <mergeCell ref="AO37:AO38"/>
    <mergeCell ref="O76:O93"/>
    <mergeCell ref="P76:P93"/>
    <mergeCell ref="Q76:Q93"/>
    <mergeCell ref="R76:R93"/>
    <mergeCell ref="S76:S93"/>
    <mergeCell ref="T76:T93"/>
    <mergeCell ref="V76:V80"/>
    <mergeCell ref="V81:V82"/>
    <mergeCell ref="H76:H93"/>
    <mergeCell ref="I76:I93"/>
    <mergeCell ref="J76:J93"/>
    <mergeCell ref="K76:K93"/>
    <mergeCell ref="L76:L93"/>
    <mergeCell ref="M76:M93"/>
    <mergeCell ref="N76:N93"/>
    <mergeCell ref="AN39:AN40"/>
    <mergeCell ref="AO39:AO40"/>
    <mergeCell ref="AP39:AP40"/>
    <mergeCell ref="AQ39:AQ40"/>
    <mergeCell ref="AO41:AO42"/>
    <mergeCell ref="AP41:AP42"/>
    <mergeCell ref="AQ41:AQ42"/>
    <mergeCell ref="AP82:AP83"/>
    <mergeCell ref="AQ82:AQ83"/>
    <mergeCell ref="AP90:AP91"/>
    <mergeCell ref="AQ90:AQ91"/>
    <mergeCell ref="AN92:AN93"/>
    <mergeCell ref="AO92:AO93"/>
    <mergeCell ref="AP92:AP93"/>
    <mergeCell ref="AQ92:AQ93"/>
    <mergeCell ref="A76:A93"/>
    <mergeCell ref="B76:B93"/>
    <mergeCell ref="C76:C93"/>
    <mergeCell ref="D76:D93"/>
    <mergeCell ref="E76:E93"/>
    <mergeCell ref="F76:F93"/>
    <mergeCell ref="G76:G93"/>
    <mergeCell ref="AO116:AO117"/>
    <mergeCell ref="AP116:AP117"/>
    <mergeCell ref="AP112:AP113"/>
    <mergeCell ref="AQ112:AQ113"/>
    <mergeCell ref="AN114:AN115"/>
    <mergeCell ref="AO114:AO115"/>
    <mergeCell ref="AP114:AP115"/>
    <mergeCell ref="AQ114:AQ115"/>
    <mergeCell ref="AQ116:AQ117"/>
    <mergeCell ref="O120:O133"/>
    <mergeCell ref="P120:P133"/>
    <mergeCell ref="H120:H133"/>
    <mergeCell ref="I120:I133"/>
    <mergeCell ref="J120:J133"/>
    <mergeCell ref="K120:K133"/>
    <mergeCell ref="L120:L133"/>
    <mergeCell ref="M120:M133"/>
    <mergeCell ref="N120:N133"/>
    <mergeCell ref="AP120:AP121"/>
    <mergeCell ref="AQ120:AQ121"/>
    <mergeCell ref="AN116:AN117"/>
    <mergeCell ref="AN118:AN119"/>
    <mergeCell ref="AO118:AO119"/>
    <mergeCell ref="AP118:AP119"/>
    <mergeCell ref="AQ118:AQ119"/>
    <mergeCell ref="AN120:AN121"/>
    <mergeCell ref="AO120:AO121"/>
    <mergeCell ref="AN124:AN125"/>
    <mergeCell ref="AO124:AO125"/>
    <mergeCell ref="AP124:AP125"/>
    <mergeCell ref="AQ124:AQ125"/>
    <mergeCell ref="AO126:AO127"/>
    <mergeCell ref="AP126:AP127"/>
    <mergeCell ref="AQ126:AQ127"/>
    <mergeCell ref="AP130:AP131"/>
    <mergeCell ref="AQ130:AQ131"/>
    <mergeCell ref="AN132:AN133"/>
    <mergeCell ref="AO132:AO133"/>
    <mergeCell ref="AP132:AP133"/>
    <mergeCell ref="AQ132:AQ133"/>
    <mergeCell ref="AN126:AN127"/>
    <mergeCell ref="AN128:AN129"/>
    <mergeCell ref="AO128:AO129"/>
    <mergeCell ref="AP128:AP129"/>
    <mergeCell ref="AQ128:AQ129"/>
    <mergeCell ref="AN130:AN131"/>
    <mergeCell ref="AO130:AO131"/>
    <mergeCell ref="O134:O142"/>
    <mergeCell ref="P134:P142"/>
    <mergeCell ref="V143:W143"/>
    <mergeCell ref="H134:H142"/>
    <mergeCell ref="I134:I142"/>
    <mergeCell ref="J134:J142"/>
    <mergeCell ref="K134:K142"/>
    <mergeCell ref="L134:L142"/>
    <mergeCell ref="M134:M142"/>
    <mergeCell ref="N134:N142"/>
    <mergeCell ref="H177:H181"/>
    <mergeCell ref="I177:I181"/>
    <mergeCell ref="J177:J181"/>
    <mergeCell ref="K177:K181"/>
    <mergeCell ref="L177:L181"/>
    <mergeCell ref="M177:M181"/>
    <mergeCell ref="N177:N181"/>
    <mergeCell ref="V178:V179"/>
    <mergeCell ref="V180:W180"/>
    <mergeCell ref="V182:W182"/>
    <mergeCell ref="V183:V184"/>
    <mergeCell ref="V185:W185"/>
    <mergeCell ref="V186:W186"/>
    <mergeCell ref="O177:O181"/>
    <mergeCell ref="P177:P181"/>
    <mergeCell ref="Q177:Q181"/>
    <mergeCell ref="R177:R181"/>
    <mergeCell ref="S177:S181"/>
    <mergeCell ref="T177:T181"/>
    <mergeCell ref="V177:W177"/>
    <mergeCell ref="V181:W181"/>
    <mergeCell ref="A177:A181"/>
    <mergeCell ref="B177:B181"/>
    <mergeCell ref="C177:C181"/>
    <mergeCell ref="D177:D181"/>
    <mergeCell ref="E177:E181"/>
    <mergeCell ref="F177:F181"/>
    <mergeCell ref="G177:G181"/>
    <mergeCell ref="O182:O186"/>
    <mergeCell ref="P182:P186"/>
    <mergeCell ref="Q182:Q186"/>
    <mergeCell ref="R182:R186"/>
    <mergeCell ref="S182:S186"/>
    <mergeCell ref="T182:T186"/>
    <mergeCell ref="H182:H186"/>
    <mergeCell ref="I182:I186"/>
    <mergeCell ref="J182:J186"/>
    <mergeCell ref="K182:K186"/>
    <mergeCell ref="L182:L186"/>
    <mergeCell ref="M182:M186"/>
    <mergeCell ref="N182:N186"/>
    <mergeCell ref="A182:A186"/>
    <mergeCell ref="B182:B186"/>
    <mergeCell ref="C182:C186"/>
    <mergeCell ref="D182:D186"/>
    <mergeCell ref="E182:E186"/>
    <mergeCell ref="F182:F186"/>
    <mergeCell ref="G182:G186"/>
    <mergeCell ref="H187:H191"/>
    <mergeCell ref="I187:I191"/>
    <mergeCell ref="J187:J191"/>
    <mergeCell ref="K187:K191"/>
    <mergeCell ref="L187:L191"/>
    <mergeCell ref="M187:M191"/>
    <mergeCell ref="N187:N191"/>
    <mergeCell ref="V188:V189"/>
    <mergeCell ref="V190:W190"/>
    <mergeCell ref="V192:W192"/>
    <mergeCell ref="V193:V194"/>
    <mergeCell ref="V195:W195"/>
    <mergeCell ref="V196:W196"/>
    <mergeCell ref="V197:W197"/>
    <mergeCell ref="O187:O191"/>
    <mergeCell ref="P187:P191"/>
    <mergeCell ref="Q187:Q191"/>
    <mergeCell ref="R187:R191"/>
    <mergeCell ref="S187:S191"/>
    <mergeCell ref="T187:T191"/>
    <mergeCell ref="V187:W187"/>
    <mergeCell ref="V191:W191"/>
    <mergeCell ref="A187:A191"/>
    <mergeCell ref="B187:B191"/>
    <mergeCell ref="C187:C191"/>
    <mergeCell ref="D187:D191"/>
    <mergeCell ref="E187:E191"/>
    <mergeCell ref="F187:F191"/>
    <mergeCell ref="G187:G191"/>
    <mergeCell ref="O192:O197"/>
    <mergeCell ref="P192:P197"/>
    <mergeCell ref="Q192:Q197"/>
    <mergeCell ref="R192:R197"/>
    <mergeCell ref="S192:S197"/>
    <mergeCell ref="T192:T197"/>
    <mergeCell ref="H192:H197"/>
    <mergeCell ref="I192:I197"/>
    <mergeCell ref="J192:J197"/>
    <mergeCell ref="K192:K197"/>
    <mergeCell ref="L192:L197"/>
    <mergeCell ref="M192:M197"/>
    <mergeCell ref="N192:N197"/>
    <mergeCell ref="A192:A197"/>
    <mergeCell ref="B192:B197"/>
    <mergeCell ref="C192:C197"/>
    <mergeCell ref="D192:D197"/>
    <mergeCell ref="E192:E197"/>
    <mergeCell ref="F192:F197"/>
    <mergeCell ref="G192:G197"/>
    <mergeCell ref="Q120:Q133"/>
    <mergeCell ref="R120:R133"/>
    <mergeCell ref="S120:S133"/>
    <mergeCell ref="T120:T133"/>
    <mergeCell ref="V120:V124"/>
    <mergeCell ref="Q134:Q142"/>
    <mergeCell ref="T134:T142"/>
    <mergeCell ref="R148:R152"/>
    <mergeCell ref="S148:S152"/>
    <mergeCell ref="R134:R142"/>
    <mergeCell ref="S134:S142"/>
    <mergeCell ref="Q143:Q147"/>
    <mergeCell ref="R143:R147"/>
    <mergeCell ref="S143:S147"/>
    <mergeCell ref="T143:T147"/>
    <mergeCell ref="Q148:Q152"/>
    <mergeCell ref="T148:T152"/>
    <mergeCell ref="V152:W152"/>
    <mergeCell ref="V153:W153"/>
    <mergeCell ref="V139:V140"/>
    <mergeCell ref="V144:V145"/>
    <mergeCell ref="V146:W146"/>
    <mergeCell ref="V147:W147"/>
    <mergeCell ref="V148:W148"/>
    <mergeCell ref="V149:V150"/>
    <mergeCell ref="V151:W151"/>
    <mergeCell ref="O94:O109"/>
    <mergeCell ref="P94:P109"/>
    <mergeCell ref="Q94:Q109"/>
    <mergeCell ref="R94:R109"/>
    <mergeCell ref="S94:S109"/>
    <mergeCell ref="T94:T109"/>
    <mergeCell ref="V94:V99"/>
    <mergeCell ref="V100:V101"/>
    <mergeCell ref="H94:H109"/>
    <mergeCell ref="I94:I109"/>
    <mergeCell ref="J94:J109"/>
    <mergeCell ref="K94:K109"/>
    <mergeCell ref="L94:L109"/>
    <mergeCell ref="M94:M109"/>
    <mergeCell ref="N94:N109"/>
    <mergeCell ref="A94:A109"/>
    <mergeCell ref="B94:B109"/>
    <mergeCell ref="C94:C109"/>
    <mergeCell ref="D94:D109"/>
    <mergeCell ref="E94:E109"/>
    <mergeCell ref="F94:F109"/>
    <mergeCell ref="G94:G109"/>
    <mergeCell ref="H110:H119"/>
    <mergeCell ref="I110:I119"/>
    <mergeCell ref="J110:J119"/>
    <mergeCell ref="K110:K119"/>
    <mergeCell ref="L110:L119"/>
    <mergeCell ref="M110:M119"/>
    <mergeCell ref="N110:N119"/>
    <mergeCell ref="O110:O119"/>
    <mergeCell ref="P110:P119"/>
    <mergeCell ref="Q110:Q119"/>
    <mergeCell ref="R110:R119"/>
    <mergeCell ref="S110:S119"/>
    <mergeCell ref="T110:T119"/>
    <mergeCell ref="V110:V114"/>
    <mergeCell ref="A134:A142"/>
    <mergeCell ref="B134:B142"/>
    <mergeCell ref="C134:C142"/>
    <mergeCell ref="D134:D142"/>
    <mergeCell ref="E134:E142"/>
    <mergeCell ref="F134:F142"/>
    <mergeCell ref="G134:G142"/>
    <mergeCell ref="V125:V126"/>
    <mergeCell ref="V134:V138"/>
    <mergeCell ref="H148:H152"/>
    <mergeCell ref="I148:I152"/>
    <mergeCell ref="J148:J152"/>
    <mergeCell ref="K148:K152"/>
    <mergeCell ref="L148:L152"/>
    <mergeCell ref="M148:M152"/>
    <mergeCell ref="N148:N152"/>
    <mergeCell ref="A148:A152"/>
    <mergeCell ref="B148:B152"/>
    <mergeCell ref="C148:C152"/>
    <mergeCell ref="D148:D152"/>
    <mergeCell ref="E148:E152"/>
    <mergeCell ref="F148:F152"/>
    <mergeCell ref="G148:G152"/>
    <mergeCell ref="H153:H157"/>
    <mergeCell ref="I153:I157"/>
    <mergeCell ref="J153:J157"/>
    <mergeCell ref="K153:K157"/>
    <mergeCell ref="L153:L157"/>
    <mergeCell ref="M153:M157"/>
    <mergeCell ref="N153:N157"/>
    <mergeCell ref="V156:W156"/>
    <mergeCell ref="V157:W157"/>
    <mergeCell ref="V158:W158"/>
    <mergeCell ref="O153:O157"/>
    <mergeCell ref="P153:P157"/>
    <mergeCell ref="Q153:Q157"/>
    <mergeCell ref="R153:R157"/>
    <mergeCell ref="S153:S157"/>
    <mergeCell ref="T153:T157"/>
    <mergeCell ref="V154:V155"/>
    <mergeCell ref="A110:A119"/>
    <mergeCell ref="B110:B119"/>
    <mergeCell ref="C110:C119"/>
    <mergeCell ref="D110:D119"/>
    <mergeCell ref="E110:E119"/>
    <mergeCell ref="F110:F119"/>
    <mergeCell ref="G110:G119"/>
    <mergeCell ref="A120:A133"/>
    <mergeCell ref="B120:B133"/>
    <mergeCell ref="C120:C133"/>
    <mergeCell ref="D120:D133"/>
    <mergeCell ref="E120:E133"/>
    <mergeCell ref="F120:F133"/>
    <mergeCell ref="G120:G133"/>
    <mergeCell ref="O143:O147"/>
    <mergeCell ref="P143:P147"/>
    <mergeCell ref="H143:H147"/>
    <mergeCell ref="I143:I147"/>
    <mergeCell ref="J143:J147"/>
    <mergeCell ref="K143:K147"/>
    <mergeCell ref="L143:L147"/>
    <mergeCell ref="M143:M147"/>
    <mergeCell ref="N143:N147"/>
    <mergeCell ref="A143:A147"/>
    <mergeCell ref="B143:B147"/>
    <mergeCell ref="C143:C147"/>
    <mergeCell ref="D143:D147"/>
    <mergeCell ref="E143:E147"/>
    <mergeCell ref="F143:F147"/>
    <mergeCell ref="G143:G147"/>
    <mergeCell ref="O148:O152"/>
    <mergeCell ref="P148:P152"/>
    <mergeCell ref="A153:A157"/>
    <mergeCell ref="B153:B157"/>
    <mergeCell ref="C153:C157"/>
    <mergeCell ref="D153:D157"/>
    <mergeCell ref="E153:E157"/>
    <mergeCell ref="F153:F157"/>
    <mergeCell ref="G153:G157"/>
    <mergeCell ref="H158:H165"/>
    <mergeCell ref="I158:I165"/>
    <mergeCell ref="J158:J165"/>
    <mergeCell ref="K158:K165"/>
    <mergeCell ref="L158:L165"/>
    <mergeCell ref="M158:M165"/>
    <mergeCell ref="N158:N165"/>
    <mergeCell ref="V161:W161"/>
    <mergeCell ref="V162:W162"/>
    <mergeCell ref="V163:W163"/>
    <mergeCell ref="V166:V170"/>
    <mergeCell ref="V171:V172"/>
    <mergeCell ref="O158:O165"/>
    <mergeCell ref="P158:P165"/>
    <mergeCell ref="Q158:Q165"/>
    <mergeCell ref="R158:R165"/>
    <mergeCell ref="S158:S165"/>
    <mergeCell ref="T158:T165"/>
    <mergeCell ref="V159:V160"/>
    <mergeCell ref="A158:A165"/>
    <mergeCell ref="B158:B165"/>
    <mergeCell ref="C158:C165"/>
    <mergeCell ref="D158:D165"/>
    <mergeCell ref="E158:E165"/>
    <mergeCell ref="F158:F165"/>
    <mergeCell ref="G158:G165"/>
    <mergeCell ref="O166:O176"/>
    <mergeCell ref="P166:P176"/>
    <mergeCell ref="Q166:Q176"/>
    <mergeCell ref="R166:R176"/>
    <mergeCell ref="S166:S176"/>
    <mergeCell ref="T166:T176"/>
    <mergeCell ref="H166:H176"/>
    <mergeCell ref="I166:I176"/>
    <mergeCell ref="J166:J176"/>
    <mergeCell ref="K166:K176"/>
    <mergeCell ref="L166:L176"/>
    <mergeCell ref="M166:M176"/>
    <mergeCell ref="N166:N176"/>
    <mergeCell ref="A166:A176"/>
    <mergeCell ref="B166:B176"/>
    <mergeCell ref="C166:C176"/>
    <mergeCell ref="D166:D176"/>
    <mergeCell ref="E166:E176"/>
    <mergeCell ref="F166:F176"/>
    <mergeCell ref="G166:G176"/>
    <mergeCell ref="H198:H202"/>
    <mergeCell ref="I198:I202"/>
    <mergeCell ref="J198:J202"/>
    <mergeCell ref="K198:K202"/>
    <mergeCell ref="L198:L202"/>
    <mergeCell ref="M198:M202"/>
    <mergeCell ref="N198:N202"/>
    <mergeCell ref="O198:O202"/>
    <mergeCell ref="P198:P202"/>
    <mergeCell ref="Q198:Q202"/>
    <mergeCell ref="R198:R202"/>
    <mergeCell ref="S198:S202"/>
    <mergeCell ref="T198:T202"/>
    <mergeCell ref="V198:W198"/>
    <mergeCell ref="V202:W202"/>
    <mergeCell ref="A198:A202"/>
    <mergeCell ref="B198:B202"/>
    <mergeCell ref="C198:C202"/>
    <mergeCell ref="D198:D202"/>
    <mergeCell ref="E198:E202"/>
    <mergeCell ref="F198:F202"/>
    <mergeCell ref="G198:G202"/>
    <mergeCell ref="A203:A211"/>
    <mergeCell ref="B203:B211"/>
    <mergeCell ref="C203:C211"/>
    <mergeCell ref="D203:D211"/>
    <mergeCell ref="E203:E211"/>
    <mergeCell ref="F203:F211"/>
    <mergeCell ref="G203:G211"/>
    <mergeCell ref="O203:O211"/>
    <mergeCell ref="P203:P211"/>
    <mergeCell ref="Q203:Q211"/>
    <mergeCell ref="R203:R211"/>
    <mergeCell ref="S203:S211"/>
    <mergeCell ref="T203:T211"/>
    <mergeCell ref="H203:H211"/>
    <mergeCell ref="I203:I211"/>
    <mergeCell ref="J203:J211"/>
    <mergeCell ref="K203:K211"/>
    <mergeCell ref="L203:L211"/>
    <mergeCell ref="M203:M211"/>
    <mergeCell ref="N203:N211"/>
    <mergeCell ref="V209:W209"/>
    <mergeCell ref="V210:W210"/>
    <mergeCell ref="V211:W211"/>
    <mergeCell ref="V199:V200"/>
    <mergeCell ref="V201:W201"/>
    <mergeCell ref="V203:W203"/>
    <mergeCell ref="V204:V205"/>
    <mergeCell ref="V206:W206"/>
    <mergeCell ref="V207:W207"/>
    <mergeCell ref="V208:W208"/>
  </mergeCells>
  <conditionalFormatting sqref="A2:B15 H2:IE21 H22:U22 W22:GO22 GQ22:IE22 H23:IE24 H25:AK26 AM25:IE26 H27:IE28 H29:AK32 AN29:IE32 A33:B33 H33:IE33 H34:AM38 AO34:IE34 AN35 AP35:IE36 AN37 AP37:GO38 GQ37:IE37 GQ38:GS38 GU38:GZ38 HC38:IE38 H39:IE39 H40:AE50 AF40:AG44 AH40:AK50 AL40:AM42 AO40:IE42 AN41:AN43 AO43:FP43 FR43:IE43 AN44:IE44 AO45:IE50">
    <cfRule type="cellIs" dxfId="1" priority="1" operator="equal">
      <formula>#REF!</formula>
    </cfRule>
  </conditionalFormatting>
  <conditionalFormatting sqref="DT103:DV103">
    <cfRule type="cellIs" dxfId="1" priority="2" operator="equal">
      <formula>#REF!</formula>
    </cfRule>
  </conditionalFormatting>
  <conditionalFormatting sqref="DT105:DV105">
    <cfRule type="cellIs" dxfId="1" priority="3" operator="equal">
      <formula>#REF!</formula>
    </cfRule>
  </conditionalFormatting>
  <conditionalFormatting sqref="DT107:DV107">
    <cfRule type="cellIs" dxfId="1" priority="4" operator="equal">
      <formula>#REF!</formula>
    </cfRule>
  </conditionalFormatting>
  <conditionalFormatting sqref="DT109:DV109">
    <cfRule type="cellIs" dxfId="1" priority="5" operator="equal">
      <formula>#REF!</formula>
    </cfRule>
  </conditionalFormatting>
  <conditionalFormatting sqref="DY103:EC103">
    <cfRule type="cellIs" dxfId="1" priority="6" operator="equal">
      <formula>#REF!</formula>
    </cfRule>
  </conditionalFormatting>
  <conditionalFormatting sqref="DY105:EC105">
    <cfRule type="cellIs" dxfId="1" priority="7" operator="equal">
      <formula>#REF!</formula>
    </cfRule>
  </conditionalFormatting>
  <conditionalFormatting sqref="DY107:EC107">
    <cfRule type="cellIs" dxfId="1" priority="8" operator="equal">
      <formula>#REF!</formula>
    </cfRule>
  </conditionalFormatting>
  <conditionalFormatting sqref="DY109:EC109">
    <cfRule type="cellIs" dxfId="1" priority="9" operator="equal">
      <formula>#REF!</formula>
    </cfRule>
  </conditionalFormatting>
  <conditionalFormatting sqref="EF103">
    <cfRule type="cellIs" dxfId="1" priority="10" operator="equal">
      <formula>#REF!</formula>
    </cfRule>
  </conditionalFormatting>
  <conditionalFormatting sqref="EF105">
    <cfRule type="cellIs" dxfId="1" priority="11" operator="equal">
      <formula>#REF!</formula>
    </cfRule>
  </conditionalFormatting>
  <conditionalFormatting sqref="EF107">
    <cfRule type="cellIs" dxfId="1" priority="12" operator="equal">
      <formula>#REF!</formula>
    </cfRule>
  </conditionalFormatting>
  <conditionalFormatting sqref="EF109">
    <cfRule type="cellIs" dxfId="1" priority="13" operator="equal">
      <formula>#REF!</formula>
    </cfRule>
  </conditionalFormatting>
  <conditionalFormatting sqref="EG103">
    <cfRule type="cellIs" dxfId="1" priority="14" operator="equal">
      <formula>#REF!</formula>
    </cfRule>
  </conditionalFormatting>
  <conditionalFormatting sqref="EG105">
    <cfRule type="cellIs" dxfId="1" priority="15" operator="equal">
      <formula>#REF!</formula>
    </cfRule>
  </conditionalFormatting>
  <conditionalFormatting sqref="EG107">
    <cfRule type="cellIs" dxfId="1" priority="16" operator="equal">
      <formula>#REF!</formula>
    </cfRule>
  </conditionalFormatting>
  <conditionalFormatting sqref="EG109">
    <cfRule type="cellIs" dxfId="1" priority="17" operator="equal">
      <formula>#REF!</formula>
    </cfRule>
  </conditionalFormatting>
  <conditionalFormatting sqref="EI103">
    <cfRule type="cellIs" dxfId="1" priority="18" operator="equal">
      <formula>#REF!</formula>
    </cfRule>
  </conditionalFormatting>
  <conditionalFormatting sqref="EI105">
    <cfRule type="cellIs" dxfId="1" priority="19" operator="equal">
      <formula>#REF!</formula>
    </cfRule>
  </conditionalFormatting>
  <conditionalFormatting sqref="EI107">
    <cfRule type="cellIs" dxfId="1" priority="20" operator="equal">
      <formula>#REF!</formula>
    </cfRule>
  </conditionalFormatting>
  <conditionalFormatting sqref="EI109">
    <cfRule type="cellIs" dxfId="1" priority="21" operator="equal">
      <formula>#REF!</formula>
    </cfRule>
  </conditionalFormatting>
  <conditionalFormatting sqref="EJ103">
    <cfRule type="cellIs" dxfId="1" priority="22" operator="equal">
      <formula>#REF!</formula>
    </cfRule>
  </conditionalFormatting>
  <conditionalFormatting sqref="EJ105">
    <cfRule type="cellIs" dxfId="1" priority="23" operator="equal">
      <formula>#REF!</formula>
    </cfRule>
  </conditionalFormatting>
  <conditionalFormatting sqref="EJ107">
    <cfRule type="cellIs" dxfId="1" priority="24" operator="equal">
      <formula>#REF!</formula>
    </cfRule>
  </conditionalFormatting>
  <conditionalFormatting sqref="EJ109">
    <cfRule type="cellIs" dxfId="1" priority="25" operator="equal">
      <formula>#REF!</formula>
    </cfRule>
  </conditionalFormatting>
  <conditionalFormatting sqref="AH63:AK68">
    <cfRule type="cellIs" dxfId="1" priority="26" operator="equal">
      <formula>#REF!</formula>
    </cfRule>
  </conditionalFormatting>
  <conditionalFormatting sqref="AO63:AQ68">
    <cfRule type="cellIs" dxfId="1" priority="27" operator="equal">
      <formula>#REF!</formula>
    </cfRule>
  </conditionalFormatting>
  <conditionalFormatting sqref="C51">
    <cfRule type="cellIs" dxfId="1" priority="28" operator="equal">
      <formula>#REF!</formula>
    </cfRule>
  </conditionalFormatting>
  <conditionalFormatting sqref="GL51">
    <cfRule type="cellIs" dxfId="1" priority="29" operator="equal">
      <formula>#REF!</formula>
    </cfRule>
  </conditionalFormatting>
  <conditionalFormatting sqref="GL80">
    <cfRule type="cellIs" dxfId="1" priority="30" operator="equal">
      <formula>#REF!</formula>
    </cfRule>
  </conditionalFormatting>
  <conditionalFormatting sqref="C33">
    <cfRule type="cellIs" dxfId="1" priority="31" operator="equal">
      <formula>#REF!</formula>
    </cfRule>
  </conditionalFormatting>
  <conditionalFormatting sqref="AL25:AL26">
    <cfRule type="cellIs" dxfId="1" priority="32" operator="equal">
      <formula>#REF!</formula>
    </cfRule>
  </conditionalFormatting>
  <conditionalFormatting sqref="AO80:AO83">
    <cfRule type="cellIs" dxfId="1" priority="33" operator="equal">
      <formula>#REF!</formula>
    </cfRule>
  </conditionalFormatting>
  <conditionalFormatting sqref="AO53:AO54">
    <cfRule type="cellIs" dxfId="1" priority="34" operator="equal">
      <formula>#REF!</formula>
    </cfRule>
  </conditionalFormatting>
  <conditionalFormatting sqref="AO57:AO58">
    <cfRule type="cellIs" dxfId="1" priority="35" operator="equal">
      <formula>#REF!</formula>
    </cfRule>
  </conditionalFormatting>
  <conditionalFormatting sqref="AO35:AO36">
    <cfRule type="cellIs" dxfId="1" priority="36" operator="equal">
      <formula>#REF!</formula>
    </cfRule>
  </conditionalFormatting>
  <conditionalFormatting sqref="AO37:AO38">
    <cfRule type="cellIs" dxfId="1" priority="37" operator="equal">
      <formula>#REF!</formula>
    </cfRule>
  </conditionalFormatting>
  <conditionalFormatting sqref="GW82">
    <cfRule type="cellIs" dxfId="1" priority="38" operator="equal">
      <formula>#REF!</formula>
    </cfRule>
  </conditionalFormatting>
  <conditionalFormatting sqref="HB37 GX82 HA82:HB82 HJ82">
    <cfRule type="cellIs" dxfId="1" priority="39" operator="equal">
      <formula>#REF!</formula>
    </cfRule>
  </conditionalFormatting>
  <dataValidations>
    <dataValidation type="list" allowBlank="1" showErrorMessage="1" sqref="E3 E9 E15 E33 E51 E69 E76 E94 E110 E120 E134 E143 E148 E153 E158 E166 E177 E182 E187 E192 E198 E203">
      <formula1>'코드분류표(보조)'!$F$5:$F$72</formula1>
    </dataValidation>
    <dataValidation type="list" allowBlank="1" showErrorMessage="1" sqref="B2:B3 B9 B15 B33 B51 B69 B76 B94 B110 B120 B134 B143 B148 B153 B158 B166 B177 B182 B187 B192 B198 B203">
      <formula1>'종합'!$F$15:$F$20</formula1>
    </dataValidation>
  </dataValidations>
  <printOptions horizontalCentered="1"/>
  <pageMargins bottom="0.19685039370078738" footer="0.0" header="0.0" left="0.1968503937007874" right="0.1968503937007874" top="0.1968503937007874"/>
  <pageSetup paperSize="8" orientation="landscape"/>
  <rowBreaks count="4" manualBreakCount="4">
    <brk id="50" man="1"/>
    <brk id="186" man="1"/>
    <brk id="93" man="1"/>
    <brk id="142" man="1"/>
  </rowBreaks>
  <colBreaks count="2" manualBreakCount="2">
    <brk man="1"/>
    <brk id="232" man="1"/>
  </col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0.0" ySplit="2.0" topLeftCell="U3" activePane="bottomRight" state="frozen"/>
      <selection activeCell="U1" sqref="U1" pane="topRight"/>
      <selection activeCell="A3" sqref="A3" pane="bottomLeft"/>
      <selection activeCell="U3" sqref="U3" pane="bottomRight"/>
    </sheetView>
  </sheetViews>
  <sheetFormatPr customHeight="1" defaultColWidth="12.63" defaultRowHeight="15.0" outlineLevelCol="1" outlineLevelRow="1"/>
  <cols>
    <col customWidth="1" min="1" max="1" width="7.88"/>
    <col customWidth="1" min="2" max="3" width="11.25"/>
    <col customWidth="1" min="4" max="4" width="11.0"/>
    <col customWidth="1" min="5" max="6" width="27.5"/>
    <col customWidth="1" min="7" max="7" width="51.63"/>
    <col customWidth="1" hidden="1" min="8" max="8" width="12.75" outlineLevel="1"/>
    <col customWidth="1" hidden="1" min="9" max="17" width="11.0" outlineLevel="1"/>
    <col customWidth="1" hidden="1" min="18" max="20" width="9.25" outlineLevel="1"/>
    <col collapsed="1" customWidth="1" min="21" max="21" width="1.25"/>
    <col customWidth="1" hidden="1" min="22" max="22" width="8.75" outlineLevel="1"/>
    <col customWidth="1" hidden="1" min="23" max="23" width="13.63" outlineLevel="1"/>
    <col customWidth="1" hidden="1" min="24" max="24" width="20.75" outlineLevel="1"/>
    <col customWidth="1" hidden="1" min="25" max="25" width="16.38" outlineLevel="1"/>
    <col customWidth="1" hidden="1" min="26" max="26" width="13.63" outlineLevel="1"/>
    <col customWidth="1" hidden="1" min="27" max="27" width="12.5" outlineLevel="1"/>
    <col customWidth="1" hidden="1" min="28" max="28" width="11.5" outlineLevel="1"/>
    <col customWidth="1" hidden="1" min="29" max="29" width="12.0" outlineLevel="1"/>
    <col customWidth="1" hidden="1" min="30" max="30" width="9.38" outlineLevel="1"/>
    <col customWidth="1" hidden="1" min="31" max="31" width="16.13" outlineLevel="1"/>
    <col customWidth="1" hidden="1" min="32" max="32" width="20.5" outlineLevel="1"/>
    <col customWidth="1" hidden="1" min="33" max="33" width="13.63" outlineLevel="1"/>
    <col customWidth="1" hidden="1" min="34" max="34" width="6.38" outlineLevel="1"/>
    <col customWidth="1" hidden="1" min="35" max="35" width="15.75" outlineLevel="1"/>
    <col customWidth="1" hidden="1" min="36" max="36" width="15.25" outlineLevel="1"/>
    <col collapsed="1" customWidth="1" min="37" max="37" width="1.25"/>
    <col customWidth="1" min="38" max="38" width="21.63"/>
    <col customWidth="1" min="39" max="39" width="15.25"/>
    <col customWidth="1" min="40" max="40" width="35.38"/>
    <col customWidth="1" min="41" max="41" width="16.0"/>
    <col customWidth="1" min="42" max="42" width="9.25"/>
    <col customWidth="1" min="43" max="43" width="8.25"/>
    <col customWidth="1" min="44" max="44" width="4.13"/>
    <col customWidth="1" hidden="1" min="45" max="75" width="4.0" outlineLevel="1"/>
    <col customWidth="1" min="76" max="76" width="4.5"/>
    <col customWidth="1" min="77" max="77" width="4.13"/>
    <col customWidth="1" hidden="1" min="78" max="105" width="4.0" outlineLevel="1"/>
    <col collapsed="1" customWidth="1" min="106" max="106" width="3.5"/>
    <col customWidth="1" hidden="1" min="107" max="137" width="4.0" outlineLevel="1"/>
    <col collapsed="1" customWidth="1" min="138" max="138" width="2.13"/>
    <col customWidth="1" min="139" max="142" width="4.0" outlineLevel="1"/>
    <col customWidth="1" min="143" max="145" width="4.5" outlineLevel="1"/>
    <col customWidth="1" min="146" max="168" width="4.0" outlineLevel="1"/>
    <col customWidth="1" min="169" max="169" width="2.13"/>
    <col customWidth="1" hidden="1" min="170" max="231" width="4.0" outlineLevel="1"/>
  </cols>
  <sheetData>
    <row r="1" ht="45.0" customHeight="1">
      <c r="A1" s="426" t="s">
        <v>4477</v>
      </c>
      <c r="B1" s="427"/>
      <c r="C1" s="427"/>
      <c r="D1" s="427"/>
      <c r="E1" s="427"/>
      <c r="F1" s="427"/>
      <c r="G1" s="428"/>
      <c r="H1" s="429"/>
      <c r="I1" s="430" t="s">
        <v>4478</v>
      </c>
      <c r="J1" s="431"/>
      <c r="K1" s="430" t="s">
        <v>4479</v>
      </c>
      <c r="L1" s="431"/>
      <c r="M1" s="430" t="s">
        <v>4480</v>
      </c>
      <c r="N1" s="431"/>
      <c r="O1" s="430" t="s">
        <v>4481</v>
      </c>
      <c r="P1" s="432"/>
      <c r="Q1" s="431"/>
      <c r="R1" s="430" t="s">
        <v>4482</v>
      </c>
      <c r="S1" s="432"/>
      <c r="T1" s="432"/>
      <c r="U1" s="431"/>
      <c r="V1" s="429"/>
      <c r="W1" s="433" t="s">
        <v>4483</v>
      </c>
      <c r="X1" s="432"/>
      <c r="Y1" s="432"/>
      <c r="Z1" s="431"/>
      <c r="AA1" s="434" t="s">
        <v>4484</v>
      </c>
      <c r="AB1" s="427"/>
      <c r="AC1" s="427"/>
      <c r="AD1" s="427"/>
      <c r="AE1" s="428"/>
      <c r="AF1" s="433" t="s">
        <v>4485</v>
      </c>
      <c r="AG1" s="432"/>
      <c r="AH1" s="432"/>
      <c r="AI1" s="432"/>
      <c r="AJ1" s="432"/>
      <c r="AK1" s="431"/>
      <c r="AL1" s="435"/>
      <c r="AM1" s="436"/>
      <c r="AN1" s="437"/>
      <c r="AO1" s="437"/>
      <c r="AP1" s="438" t="s">
        <v>4486</v>
      </c>
      <c r="AQ1" s="428"/>
      <c r="AR1" s="439"/>
      <c r="AS1" s="440" t="s">
        <v>4487</v>
      </c>
      <c r="AT1" s="441"/>
      <c r="AU1" s="441"/>
      <c r="AV1" s="441"/>
      <c r="AW1" s="441"/>
      <c r="AX1" s="441"/>
      <c r="AY1" s="441"/>
      <c r="AZ1" s="441"/>
      <c r="BA1" s="441"/>
      <c r="BB1" s="441"/>
      <c r="BC1" s="441"/>
      <c r="BD1" s="441"/>
      <c r="BE1" s="441"/>
      <c r="BF1" s="441"/>
      <c r="BG1" s="441"/>
      <c r="BH1" s="441"/>
      <c r="BI1" s="441"/>
      <c r="BJ1" s="441"/>
      <c r="BK1" s="441"/>
      <c r="BL1" s="441"/>
      <c r="BM1" s="441"/>
      <c r="BN1" s="441"/>
      <c r="BO1" s="441"/>
      <c r="BP1" s="441"/>
      <c r="BQ1" s="441"/>
      <c r="BR1" s="441"/>
      <c r="BS1" s="441"/>
      <c r="BT1" s="441"/>
      <c r="BU1" s="441"/>
      <c r="BV1" s="441"/>
      <c r="BW1" s="442"/>
      <c r="BX1" s="443"/>
      <c r="BY1" s="444"/>
      <c r="BZ1" s="440" t="s">
        <v>4488</v>
      </c>
      <c r="CA1" s="441"/>
      <c r="CB1" s="441"/>
      <c r="CC1" s="441"/>
      <c r="CD1" s="441"/>
      <c r="CE1" s="441"/>
      <c r="CF1" s="441"/>
      <c r="CG1" s="441"/>
      <c r="CH1" s="441"/>
      <c r="CI1" s="441"/>
      <c r="CJ1" s="441"/>
      <c r="CK1" s="441"/>
      <c r="CL1" s="441"/>
      <c r="CM1" s="441"/>
      <c r="CN1" s="441"/>
      <c r="CO1" s="441"/>
      <c r="CP1" s="441"/>
      <c r="CQ1" s="441"/>
      <c r="CR1" s="441"/>
      <c r="CS1" s="441"/>
      <c r="CT1" s="441"/>
      <c r="CU1" s="441"/>
      <c r="CV1" s="441"/>
      <c r="CW1" s="441"/>
      <c r="CX1" s="441"/>
      <c r="CY1" s="441"/>
      <c r="CZ1" s="441"/>
      <c r="DA1" s="445"/>
      <c r="DB1" s="444"/>
      <c r="DC1" s="440" t="s">
        <v>4489</v>
      </c>
      <c r="DD1" s="441"/>
      <c r="DE1" s="441"/>
      <c r="DF1" s="441"/>
      <c r="DG1" s="441"/>
      <c r="DH1" s="441"/>
      <c r="DI1" s="441"/>
      <c r="DJ1" s="441"/>
      <c r="DK1" s="441"/>
      <c r="DL1" s="441"/>
      <c r="DM1" s="441"/>
      <c r="DN1" s="441"/>
      <c r="DO1" s="441"/>
      <c r="DP1" s="441"/>
      <c r="DQ1" s="441"/>
      <c r="DR1" s="441"/>
      <c r="DS1" s="441"/>
      <c r="DT1" s="441"/>
      <c r="DU1" s="441"/>
      <c r="DV1" s="441"/>
      <c r="DW1" s="441"/>
      <c r="DX1" s="441"/>
      <c r="DY1" s="441"/>
      <c r="DZ1" s="441"/>
      <c r="EA1" s="441"/>
      <c r="EB1" s="441"/>
      <c r="EC1" s="441"/>
      <c r="ED1" s="441"/>
      <c r="EE1" s="441"/>
      <c r="EF1" s="441"/>
      <c r="EG1" s="445"/>
      <c r="EH1" s="444"/>
      <c r="EI1" s="1315">
        <v>46174.0</v>
      </c>
      <c r="EJ1" s="441"/>
      <c r="EK1" s="441"/>
      <c r="EL1" s="441"/>
      <c r="EM1" s="441"/>
      <c r="EN1" s="441"/>
      <c r="EO1" s="441"/>
      <c r="EP1" s="441"/>
      <c r="EQ1" s="441"/>
      <c r="ER1" s="441"/>
      <c r="ES1" s="441"/>
      <c r="ET1" s="441"/>
      <c r="EU1" s="441"/>
      <c r="EV1" s="441"/>
      <c r="EW1" s="441"/>
      <c r="EX1" s="441"/>
      <c r="EY1" s="441"/>
      <c r="EZ1" s="441"/>
      <c r="FA1" s="441"/>
      <c r="FB1" s="441"/>
      <c r="FC1" s="441"/>
      <c r="FD1" s="441"/>
      <c r="FE1" s="441"/>
      <c r="FF1" s="441"/>
      <c r="FG1" s="441"/>
      <c r="FH1" s="441"/>
      <c r="FI1" s="441"/>
      <c r="FJ1" s="441"/>
      <c r="FK1" s="441"/>
      <c r="FL1" s="445"/>
      <c r="FM1" s="444"/>
      <c r="FN1" s="450" t="s">
        <v>4490</v>
      </c>
      <c r="FO1" s="432"/>
      <c r="FP1" s="432"/>
      <c r="FQ1" s="432"/>
      <c r="FR1" s="432"/>
      <c r="FS1" s="432"/>
      <c r="FT1" s="432"/>
      <c r="FU1" s="432"/>
      <c r="FV1" s="432"/>
      <c r="FW1" s="432"/>
      <c r="FX1" s="432"/>
      <c r="FY1" s="432"/>
      <c r="FZ1" s="432"/>
      <c r="GA1" s="432"/>
      <c r="GB1" s="432"/>
      <c r="GC1" s="432"/>
      <c r="GD1" s="432"/>
      <c r="GE1" s="432"/>
      <c r="GF1" s="432"/>
      <c r="GG1" s="432"/>
      <c r="GH1" s="432"/>
      <c r="GI1" s="432"/>
      <c r="GJ1" s="432"/>
      <c r="GK1" s="432"/>
      <c r="GL1" s="432"/>
      <c r="GM1" s="432"/>
      <c r="GN1" s="432"/>
      <c r="GO1" s="432"/>
      <c r="GP1" s="432"/>
      <c r="GQ1" s="432"/>
      <c r="GR1" s="451"/>
      <c r="GS1" s="450" t="s">
        <v>4491</v>
      </c>
      <c r="GT1" s="432"/>
      <c r="GU1" s="432"/>
      <c r="GV1" s="432"/>
      <c r="GW1" s="432"/>
      <c r="GX1" s="432"/>
      <c r="GY1" s="432"/>
      <c r="GZ1" s="432"/>
      <c r="HA1" s="432"/>
      <c r="HB1" s="432"/>
      <c r="HC1" s="432"/>
      <c r="HD1" s="432"/>
      <c r="HE1" s="432"/>
      <c r="HF1" s="432"/>
      <c r="HG1" s="432"/>
      <c r="HH1" s="432"/>
      <c r="HI1" s="432"/>
      <c r="HJ1" s="432"/>
      <c r="HK1" s="432"/>
      <c r="HL1" s="432"/>
      <c r="HM1" s="432"/>
      <c r="HN1" s="432"/>
      <c r="HO1" s="432"/>
      <c r="HP1" s="432"/>
      <c r="HQ1" s="432"/>
      <c r="HR1" s="432"/>
      <c r="HS1" s="432"/>
      <c r="HT1" s="432"/>
      <c r="HU1" s="432"/>
      <c r="HV1" s="432"/>
      <c r="HW1" s="451"/>
    </row>
    <row r="2" ht="58.5" customHeight="1">
      <c r="A2" s="453" t="s">
        <v>1952</v>
      </c>
      <c r="B2" s="433" t="s">
        <v>4492</v>
      </c>
      <c r="C2" s="451"/>
      <c r="D2" s="454" t="s">
        <v>4493</v>
      </c>
      <c r="E2" s="454" t="s">
        <v>4494</v>
      </c>
      <c r="F2" s="454" t="s">
        <v>4495</v>
      </c>
      <c r="G2" s="454" t="s">
        <v>4496</v>
      </c>
      <c r="H2" s="429" t="s">
        <v>4497</v>
      </c>
      <c r="I2" s="455" t="s">
        <v>4498</v>
      </c>
      <c r="J2" s="456" t="s">
        <v>4499</v>
      </c>
      <c r="K2" s="429" t="s">
        <v>4500</v>
      </c>
      <c r="L2" s="429" t="s">
        <v>4501</v>
      </c>
      <c r="M2" s="457" t="s">
        <v>4502</v>
      </c>
      <c r="N2" s="457" t="s">
        <v>4503</v>
      </c>
      <c r="O2" s="457" t="s">
        <v>4504</v>
      </c>
      <c r="P2" s="457" t="s">
        <v>4505</v>
      </c>
      <c r="Q2" s="457" t="s">
        <v>4506</v>
      </c>
      <c r="R2" s="457" t="s">
        <v>4507</v>
      </c>
      <c r="S2" s="457" t="s">
        <v>4508</v>
      </c>
      <c r="T2" s="457" t="s">
        <v>4509</v>
      </c>
      <c r="U2" s="457"/>
      <c r="V2" s="429" t="s">
        <v>4510</v>
      </c>
      <c r="W2" s="429" t="s">
        <v>4511</v>
      </c>
      <c r="X2" s="429" t="s">
        <v>4512</v>
      </c>
      <c r="Y2" s="429" t="s">
        <v>4513</v>
      </c>
      <c r="Z2" s="429" t="s">
        <v>4514</v>
      </c>
      <c r="AA2" s="429" t="s">
        <v>4515</v>
      </c>
      <c r="AB2" s="458" t="s">
        <v>4516</v>
      </c>
      <c r="AC2" s="458" t="s">
        <v>4517</v>
      </c>
      <c r="AD2" s="459" t="s">
        <v>4518</v>
      </c>
      <c r="AE2" s="460" t="s">
        <v>4519</v>
      </c>
      <c r="AF2" s="461" t="s">
        <v>4520</v>
      </c>
      <c r="AG2" s="462" t="s">
        <v>4521</v>
      </c>
      <c r="AH2" s="429" t="s">
        <v>4522</v>
      </c>
      <c r="AI2" s="429" t="s">
        <v>4523</v>
      </c>
      <c r="AJ2" s="429" t="s">
        <v>4524</v>
      </c>
      <c r="AK2" s="457"/>
      <c r="AL2" s="462" t="s">
        <v>4525</v>
      </c>
      <c r="AM2" s="463" t="s">
        <v>4526</v>
      </c>
      <c r="AN2" s="464" t="s">
        <v>4527</v>
      </c>
      <c r="AO2" s="465" t="s">
        <v>4528</v>
      </c>
      <c r="AP2" s="466" t="s">
        <v>4529</v>
      </c>
      <c r="AQ2" s="467" t="s">
        <v>4530</v>
      </c>
      <c r="AR2" s="449"/>
      <c r="AS2" s="468">
        <v>46023.0</v>
      </c>
      <c r="AT2" s="469">
        <v>46024.0</v>
      </c>
      <c r="AU2" s="470">
        <v>46025.0</v>
      </c>
      <c r="AV2" s="471">
        <v>46026.0</v>
      </c>
      <c r="AW2" s="472">
        <v>46027.0</v>
      </c>
      <c r="AX2" s="469">
        <v>46028.0</v>
      </c>
      <c r="AY2" s="469">
        <v>46029.0</v>
      </c>
      <c r="AZ2" s="469">
        <v>46030.0</v>
      </c>
      <c r="BA2" s="469">
        <v>46031.0</v>
      </c>
      <c r="BB2" s="470">
        <v>46032.0</v>
      </c>
      <c r="BC2" s="471">
        <v>46033.0</v>
      </c>
      <c r="BD2" s="472">
        <v>46034.0</v>
      </c>
      <c r="BE2" s="469">
        <v>46035.0</v>
      </c>
      <c r="BF2" s="469">
        <v>46036.0</v>
      </c>
      <c r="BG2" s="469">
        <v>46037.0</v>
      </c>
      <c r="BH2" s="469">
        <v>46038.0</v>
      </c>
      <c r="BI2" s="470">
        <v>46039.0</v>
      </c>
      <c r="BJ2" s="471">
        <v>46040.0</v>
      </c>
      <c r="BK2" s="472">
        <v>46041.0</v>
      </c>
      <c r="BL2" s="469">
        <v>46042.0</v>
      </c>
      <c r="BM2" s="469">
        <v>46043.0</v>
      </c>
      <c r="BN2" s="469">
        <v>46044.0</v>
      </c>
      <c r="BO2" s="469">
        <v>46045.0</v>
      </c>
      <c r="BP2" s="470">
        <v>46046.0</v>
      </c>
      <c r="BQ2" s="471">
        <v>46047.0</v>
      </c>
      <c r="BR2" s="472">
        <v>46048.0</v>
      </c>
      <c r="BS2" s="469">
        <v>46049.0</v>
      </c>
      <c r="BT2" s="469">
        <v>46050.0</v>
      </c>
      <c r="BU2" s="469">
        <v>46051.0</v>
      </c>
      <c r="BV2" s="469">
        <v>46052.0</v>
      </c>
      <c r="BW2" s="471">
        <v>46053.0</v>
      </c>
      <c r="BX2" s="473"/>
      <c r="BY2" s="474"/>
      <c r="BZ2" s="475">
        <v>46054.0</v>
      </c>
      <c r="CA2" s="472">
        <v>46055.0</v>
      </c>
      <c r="CB2" s="469">
        <v>46056.0</v>
      </c>
      <c r="CC2" s="469">
        <v>46057.0</v>
      </c>
      <c r="CD2" s="469">
        <v>46058.0</v>
      </c>
      <c r="CE2" s="469">
        <v>46059.0</v>
      </c>
      <c r="CF2" s="470">
        <v>46060.0</v>
      </c>
      <c r="CG2" s="471">
        <v>46061.0</v>
      </c>
      <c r="CH2" s="472">
        <v>46062.0</v>
      </c>
      <c r="CI2" s="469">
        <v>46063.0</v>
      </c>
      <c r="CJ2" s="469">
        <v>46064.0</v>
      </c>
      <c r="CK2" s="469">
        <v>46065.0</v>
      </c>
      <c r="CL2" s="469">
        <v>46066.0</v>
      </c>
      <c r="CM2" s="470">
        <v>46067.0</v>
      </c>
      <c r="CN2" s="471">
        <v>46068.0</v>
      </c>
      <c r="CO2" s="476">
        <v>46069.0</v>
      </c>
      <c r="CP2" s="470">
        <v>46070.0</v>
      </c>
      <c r="CQ2" s="470">
        <v>46071.0</v>
      </c>
      <c r="CR2" s="469">
        <v>46072.0</v>
      </c>
      <c r="CS2" s="469">
        <v>46073.0</v>
      </c>
      <c r="CT2" s="470">
        <v>46074.0</v>
      </c>
      <c r="CU2" s="471">
        <v>46075.0</v>
      </c>
      <c r="CV2" s="472">
        <v>46076.0</v>
      </c>
      <c r="CW2" s="469">
        <v>46077.0</v>
      </c>
      <c r="CX2" s="469">
        <v>46078.0</v>
      </c>
      <c r="CY2" s="469">
        <v>46079.0</v>
      </c>
      <c r="CZ2" s="469">
        <v>46080.0</v>
      </c>
      <c r="DA2" s="471">
        <v>46081.0</v>
      </c>
      <c r="DB2" s="474"/>
      <c r="DC2" s="477">
        <v>46082.0</v>
      </c>
      <c r="DD2" s="478">
        <v>46083.0</v>
      </c>
      <c r="DE2" s="447">
        <v>46084.0</v>
      </c>
      <c r="DF2" s="447">
        <v>46085.0</v>
      </c>
      <c r="DG2" s="447">
        <v>46086.0</v>
      </c>
      <c r="DH2" s="447">
        <v>46087.0</v>
      </c>
      <c r="DI2" s="448">
        <v>46088.0</v>
      </c>
      <c r="DJ2" s="479">
        <v>46089.0</v>
      </c>
      <c r="DK2" s="480">
        <v>46090.0</v>
      </c>
      <c r="DL2" s="447">
        <v>46091.0</v>
      </c>
      <c r="DM2" s="447">
        <v>46092.0</v>
      </c>
      <c r="DN2" s="447">
        <v>46093.0</v>
      </c>
      <c r="DO2" s="447">
        <v>46094.0</v>
      </c>
      <c r="DP2" s="448">
        <v>46095.0</v>
      </c>
      <c r="DQ2" s="479">
        <v>46096.0</v>
      </c>
      <c r="DR2" s="480">
        <v>46097.0</v>
      </c>
      <c r="DS2" s="447">
        <v>46098.0</v>
      </c>
      <c r="DT2" s="447">
        <v>46099.0</v>
      </c>
      <c r="DU2" s="447">
        <v>46100.0</v>
      </c>
      <c r="DV2" s="447">
        <v>46101.0</v>
      </c>
      <c r="DW2" s="448">
        <v>46102.0</v>
      </c>
      <c r="DX2" s="479">
        <v>46103.0</v>
      </c>
      <c r="DY2" s="480">
        <v>46104.0</v>
      </c>
      <c r="DZ2" s="447">
        <v>46105.0</v>
      </c>
      <c r="EA2" s="447">
        <v>46106.0</v>
      </c>
      <c r="EB2" s="447">
        <v>46107.0</v>
      </c>
      <c r="EC2" s="447">
        <v>46108.0</v>
      </c>
      <c r="ED2" s="448">
        <v>46109.0</v>
      </c>
      <c r="EE2" s="479">
        <v>46110.0</v>
      </c>
      <c r="EF2" s="480">
        <v>46111.0</v>
      </c>
      <c r="EG2" s="449">
        <v>46112.0</v>
      </c>
      <c r="EH2" s="474"/>
      <c r="EI2" s="1316">
        <v>46174.0</v>
      </c>
      <c r="EJ2" s="1317">
        <v>46175.0</v>
      </c>
      <c r="EK2" s="1317">
        <v>46176.0</v>
      </c>
      <c r="EL2" s="1317">
        <v>46177.0</v>
      </c>
      <c r="EM2" s="1317">
        <v>46178.0</v>
      </c>
      <c r="EN2" s="1318">
        <v>46179.0</v>
      </c>
      <c r="EO2" s="1319">
        <v>46180.0</v>
      </c>
      <c r="EP2" s="1320">
        <v>46181.0</v>
      </c>
      <c r="EQ2" s="1317">
        <v>46182.0</v>
      </c>
      <c r="ER2" s="1317">
        <v>46183.0</v>
      </c>
      <c r="ES2" s="1317">
        <v>46184.0</v>
      </c>
      <c r="ET2" s="1317">
        <v>46185.0</v>
      </c>
      <c r="EU2" s="1318">
        <v>46186.0</v>
      </c>
      <c r="EV2" s="1319">
        <v>46187.0</v>
      </c>
      <c r="EW2" s="1320">
        <v>46188.0</v>
      </c>
      <c r="EX2" s="1317">
        <v>46189.0</v>
      </c>
      <c r="EY2" s="1317">
        <v>46190.0</v>
      </c>
      <c r="EZ2" s="1317">
        <v>46191.0</v>
      </c>
      <c r="FA2" s="1317">
        <v>46192.0</v>
      </c>
      <c r="FB2" s="1318">
        <v>46193.0</v>
      </c>
      <c r="FC2" s="1319">
        <v>46194.0</v>
      </c>
      <c r="FD2" s="1320">
        <v>46195.0</v>
      </c>
      <c r="FE2" s="1317">
        <v>46196.0</v>
      </c>
      <c r="FF2" s="1317">
        <v>46197.0</v>
      </c>
      <c r="FG2" s="1317">
        <v>46198.0</v>
      </c>
      <c r="FH2" s="1317">
        <v>46199.0</v>
      </c>
      <c r="FI2" s="1318">
        <v>46200.0</v>
      </c>
      <c r="FJ2" s="1319">
        <v>46201.0</v>
      </c>
      <c r="FK2" s="1320">
        <v>46202.0</v>
      </c>
      <c r="FL2" s="1317">
        <v>46203.0</v>
      </c>
      <c r="FM2" s="481"/>
      <c r="FN2" s="482">
        <v>46143.0</v>
      </c>
      <c r="FO2" s="448">
        <v>46144.0</v>
      </c>
      <c r="FP2" s="479">
        <v>46145.0</v>
      </c>
      <c r="FQ2" s="480">
        <v>46146.0</v>
      </c>
      <c r="FR2" s="448">
        <v>46147.0</v>
      </c>
      <c r="FS2" s="447">
        <v>46148.0</v>
      </c>
      <c r="FT2" s="447">
        <v>46149.0</v>
      </c>
      <c r="FU2" s="447">
        <v>46150.0</v>
      </c>
      <c r="FV2" s="448">
        <v>46151.0</v>
      </c>
      <c r="FW2" s="479">
        <v>46152.0</v>
      </c>
      <c r="FX2" s="480">
        <v>46153.0</v>
      </c>
      <c r="FY2" s="447">
        <v>46154.0</v>
      </c>
      <c r="FZ2" s="447">
        <v>46155.0</v>
      </c>
      <c r="GA2" s="447">
        <v>46156.0</v>
      </c>
      <c r="GB2" s="447">
        <v>46157.0</v>
      </c>
      <c r="GC2" s="448">
        <v>46158.0</v>
      </c>
      <c r="GD2" s="479">
        <v>46159.0</v>
      </c>
      <c r="GE2" s="480">
        <v>46160.0</v>
      </c>
      <c r="GF2" s="447">
        <v>46161.0</v>
      </c>
      <c r="GG2" s="447">
        <v>46162.0</v>
      </c>
      <c r="GH2" s="447">
        <v>46163.0</v>
      </c>
      <c r="GI2" s="447">
        <v>46164.0</v>
      </c>
      <c r="GJ2" s="448">
        <v>46165.0</v>
      </c>
      <c r="GK2" s="479">
        <v>46166.0</v>
      </c>
      <c r="GL2" s="480">
        <v>46167.0</v>
      </c>
      <c r="GM2" s="447">
        <v>46168.0</v>
      </c>
      <c r="GN2" s="447">
        <v>46169.0</v>
      </c>
      <c r="GO2" s="447">
        <v>46170.0</v>
      </c>
      <c r="GP2" s="447">
        <v>46171.0</v>
      </c>
      <c r="GQ2" s="448">
        <v>46172.0</v>
      </c>
      <c r="GR2" s="479">
        <v>46173.0</v>
      </c>
      <c r="GS2" s="482">
        <v>46143.0</v>
      </c>
      <c r="GT2" s="448">
        <v>46144.0</v>
      </c>
      <c r="GU2" s="479">
        <v>46145.0</v>
      </c>
      <c r="GV2" s="480">
        <v>46146.0</v>
      </c>
      <c r="GW2" s="448">
        <v>46147.0</v>
      </c>
      <c r="GX2" s="447">
        <v>46148.0</v>
      </c>
      <c r="GY2" s="447">
        <v>46149.0</v>
      </c>
      <c r="GZ2" s="447">
        <v>46150.0</v>
      </c>
      <c r="HA2" s="448">
        <v>46151.0</v>
      </c>
      <c r="HB2" s="479">
        <v>46152.0</v>
      </c>
      <c r="HC2" s="480">
        <v>46153.0</v>
      </c>
      <c r="HD2" s="447">
        <v>46154.0</v>
      </c>
      <c r="HE2" s="447">
        <v>46155.0</v>
      </c>
      <c r="HF2" s="447">
        <v>46156.0</v>
      </c>
      <c r="HG2" s="447">
        <v>46157.0</v>
      </c>
      <c r="HH2" s="448">
        <v>46158.0</v>
      </c>
      <c r="HI2" s="479">
        <v>46159.0</v>
      </c>
      <c r="HJ2" s="480">
        <v>46160.0</v>
      </c>
      <c r="HK2" s="447">
        <v>46161.0</v>
      </c>
      <c r="HL2" s="447">
        <v>46162.0</v>
      </c>
      <c r="HM2" s="447">
        <v>46163.0</v>
      </c>
      <c r="HN2" s="447">
        <v>46164.0</v>
      </c>
      <c r="HO2" s="448">
        <v>46165.0</v>
      </c>
      <c r="HP2" s="479">
        <v>46166.0</v>
      </c>
      <c r="HQ2" s="480">
        <v>46167.0</v>
      </c>
      <c r="HR2" s="447">
        <v>46168.0</v>
      </c>
      <c r="HS2" s="447">
        <v>46169.0</v>
      </c>
      <c r="HT2" s="447">
        <v>46170.0</v>
      </c>
      <c r="HU2" s="447">
        <v>46171.0</v>
      </c>
      <c r="HV2" s="448">
        <v>46172.0</v>
      </c>
      <c r="HW2" s="479">
        <v>46173.0</v>
      </c>
    </row>
    <row r="3" ht="24.0" customHeight="1">
      <c r="A3" s="1321">
        <f>A9+1</f>
        <v>13</v>
      </c>
      <c r="B3" s="1322" t="s">
        <v>12</v>
      </c>
      <c r="C3" s="1322"/>
      <c r="D3" s="1323" t="s">
        <v>1484</v>
      </c>
      <c r="E3" s="1323" t="s">
        <v>4531</v>
      </c>
      <c r="F3" s="1323" t="s">
        <v>1518</v>
      </c>
      <c r="G3" s="1324" t="s">
        <v>1519</v>
      </c>
      <c r="H3" s="488"/>
      <c r="I3" s="489"/>
      <c r="J3" s="490"/>
      <c r="K3" s="1325"/>
      <c r="L3" s="1325"/>
      <c r="M3" s="491"/>
      <c r="N3" s="491"/>
      <c r="O3" s="491"/>
      <c r="P3" s="491"/>
      <c r="Q3" s="491"/>
      <c r="R3" s="492"/>
      <c r="S3" s="492"/>
      <c r="T3" s="492"/>
      <c r="U3" s="493"/>
      <c r="V3" s="493"/>
      <c r="W3" s="494"/>
      <c r="X3" s="495"/>
      <c r="Y3" s="496"/>
      <c r="Z3" s="495"/>
      <c r="AA3" s="497"/>
      <c r="AB3" s="498"/>
      <c r="AC3" s="498"/>
      <c r="AD3" s="499"/>
      <c r="AE3" s="500"/>
      <c r="AF3" s="501"/>
      <c r="AG3" s="502"/>
      <c r="AH3" s="502"/>
      <c r="AI3" s="503"/>
      <c r="AJ3" s="503"/>
      <c r="AK3" s="493"/>
      <c r="AL3" s="1326" t="s">
        <v>4532</v>
      </c>
      <c r="AM3" s="1326" t="s">
        <v>4533</v>
      </c>
      <c r="AN3" s="1327"/>
      <c r="AO3" s="1328"/>
      <c r="AP3" s="1329"/>
      <c r="AQ3" s="1330"/>
      <c r="AR3" s="1331"/>
      <c r="AS3" s="1332"/>
      <c r="AT3" s="1333"/>
      <c r="AU3" s="1334"/>
      <c r="AV3" s="1335"/>
      <c r="AW3" s="1336"/>
      <c r="AX3" s="1333"/>
      <c r="AY3" s="1333"/>
      <c r="AZ3" s="1333"/>
      <c r="BA3" s="1333"/>
      <c r="BB3" s="1333"/>
      <c r="BC3" s="1337"/>
      <c r="BD3" s="1336"/>
      <c r="BE3" s="1333"/>
      <c r="BF3" s="1333"/>
      <c r="BG3" s="1333"/>
      <c r="BH3" s="1333"/>
      <c r="BI3" s="1334"/>
      <c r="BJ3" s="1335"/>
      <c r="BK3" s="1336"/>
      <c r="BL3" s="1333"/>
      <c r="BM3" s="1333"/>
      <c r="BN3" s="1333"/>
      <c r="BO3" s="1333"/>
      <c r="BP3" s="1334"/>
      <c r="BQ3" s="1335"/>
      <c r="BR3" s="1336"/>
      <c r="BS3" s="1334"/>
      <c r="BT3" s="1334"/>
      <c r="BU3" s="1334"/>
      <c r="BV3" s="1334"/>
      <c r="BW3" s="1338"/>
      <c r="BX3" s="1339"/>
      <c r="BY3" s="1340"/>
      <c r="BZ3" s="1341"/>
      <c r="CA3" s="1342"/>
      <c r="CB3" s="1343"/>
      <c r="CC3" s="1343"/>
      <c r="CD3" s="1343"/>
      <c r="CE3" s="1343"/>
      <c r="CF3" s="1343"/>
      <c r="CG3" s="1344"/>
      <c r="CH3" s="1342"/>
      <c r="CI3" s="1343"/>
      <c r="CJ3" s="1343"/>
      <c r="CK3" s="1343"/>
      <c r="CL3" s="1343"/>
      <c r="CM3" s="1343"/>
      <c r="CN3" s="1344"/>
      <c r="CO3" s="1342"/>
      <c r="CP3" s="1343"/>
      <c r="CQ3" s="1343"/>
      <c r="CR3" s="1343"/>
      <c r="CS3" s="1343"/>
      <c r="CT3" s="1343"/>
      <c r="CU3" s="1344"/>
      <c r="CV3" s="1342"/>
      <c r="CW3" s="1343"/>
      <c r="CX3" s="1343"/>
      <c r="CY3" s="1343"/>
      <c r="CZ3" s="1343"/>
      <c r="DA3" s="1344"/>
      <c r="DB3" s="1340"/>
      <c r="DC3" s="1341"/>
      <c r="DD3" s="1342"/>
      <c r="DE3" s="1343"/>
      <c r="DF3" s="1343"/>
      <c r="DG3" s="1343"/>
      <c r="DH3" s="1343"/>
      <c r="DI3" s="1343"/>
      <c r="DJ3" s="1344"/>
      <c r="DK3" s="1342"/>
      <c r="DL3" s="1343"/>
      <c r="DM3" s="1343"/>
      <c r="DN3" s="1343"/>
      <c r="DO3" s="1343"/>
      <c r="DP3" s="1343"/>
      <c r="DQ3" s="1344"/>
      <c r="DR3" s="1342"/>
      <c r="DS3" s="1343"/>
      <c r="DT3" s="1343"/>
      <c r="DU3" s="1343"/>
      <c r="DV3" s="1343"/>
      <c r="DW3" s="1343"/>
      <c r="DX3" s="1344"/>
      <c r="DY3" s="1342"/>
      <c r="DZ3" s="1343"/>
      <c r="EA3" s="1343"/>
      <c r="EB3" s="1343"/>
      <c r="EC3" s="1343"/>
      <c r="ED3" s="1343"/>
      <c r="EE3" s="1344"/>
      <c r="EF3" s="1342"/>
      <c r="EG3" s="1344"/>
      <c r="EH3" s="1340"/>
      <c r="EI3" s="1345"/>
      <c r="EJ3" s="1346"/>
      <c r="EK3" s="1346"/>
      <c r="EL3" s="1346"/>
      <c r="EM3" s="1347"/>
      <c r="EN3" s="1347"/>
      <c r="EO3" s="1348"/>
      <c r="EP3" s="1349"/>
      <c r="EQ3" s="1346"/>
      <c r="ER3" s="1346"/>
      <c r="ES3" s="1346"/>
      <c r="ET3" s="1346"/>
      <c r="EU3" s="1346"/>
      <c r="EV3" s="1348"/>
      <c r="EW3" s="1349"/>
      <c r="EX3" s="1346"/>
      <c r="EY3" s="1346"/>
      <c r="EZ3" s="1346"/>
      <c r="FA3" s="1346"/>
      <c r="FB3" s="1346"/>
      <c r="FC3" s="1348"/>
      <c r="FD3" s="1349"/>
      <c r="FE3" s="1346"/>
      <c r="FF3" s="1346"/>
      <c r="FG3" s="1346"/>
      <c r="FH3" s="1346"/>
      <c r="FI3" s="1346"/>
      <c r="FJ3" s="1348"/>
      <c r="FK3" s="1349"/>
      <c r="FL3" s="1346"/>
      <c r="FM3" s="1350"/>
      <c r="FN3" s="1345"/>
      <c r="FO3" s="1346"/>
      <c r="FP3" s="1348"/>
      <c r="FQ3" s="1349"/>
      <c r="FR3" s="1346"/>
      <c r="FS3" s="1346"/>
      <c r="FT3" s="1346"/>
      <c r="FU3" s="1346"/>
      <c r="FV3" s="1346"/>
      <c r="FW3" s="1348"/>
      <c r="FX3" s="1349"/>
      <c r="FY3" s="1346"/>
      <c r="FZ3" s="1346"/>
      <c r="GA3" s="1346"/>
      <c r="GB3" s="1346"/>
      <c r="GC3" s="1346"/>
      <c r="GD3" s="1348"/>
      <c r="GE3" s="1349"/>
      <c r="GF3" s="1346"/>
      <c r="GG3" s="1346"/>
      <c r="GH3" s="1346"/>
      <c r="GI3" s="1346"/>
      <c r="GJ3" s="1346"/>
      <c r="GK3" s="1348"/>
      <c r="GL3" s="1349"/>
      <c r="GM3" s="1346"/>
      <c r="GN3" s="1346"/>
      <c r="GO3" s="1346"/>
      <c r="GP3" s="1346"/>
      <c r="GQ3" s="1346"/>
      <c r="GR3" s="1348"/>
      <c r="GS3" s="1345"/>
      <c r="GT3" s="1346"/>
      <c r="GU3" s="1348"/>
      <c r="GV3" s="1349"/>
      <c r="GW3" s="1346"/>
      <c r="GX3" s="1346"/>
      <c r="GY3" s="1346"/>
      <c r="GZ3" s="1346"/>
      <c r="HA3" s="1346"/>
      <c r="HB3" s="1348"/>
      <c r="HC3" s="1349"/>
      <c r="HD3" s="1346"/>
      <c r="HE3" s="1346"/>
      <c r="HF3" s="1346"/>
      <c r="HG3" s="1346"/>
      <c r="HH3" s="1346"/>
      <c r="HI3" s="1348"/>
      <c r="HJ3" s="1349"/>
      <c r="HK3" s="1346"/>
      <c r="HL3" s="1346"/>
      <c r="HM3" s="1346"/>
      <c r="HN3" s="1346"/>
      <c r="HO3" s="1346"/>
      <c r="HP3" s="1348"/>
      <c r="HQ3" s="1349"/>
      <c r="HR3" s="1346"/>
      <c r="HS3" s="1346"/>
      <c r="HT3" s="1346"/>
      <c r="HU3" s="1346"/>
      <c r="HV3" s="1346"/>
      <c r="HW3" s="1348"/>
    </row>
    <row r="4" ht="24.0" customHeight="1">
      <c r="A4" s="946"/>
      <c r="B4" s="1351"/>
      <c r="C4" s="1351"/>
      <c r="H4" s="488"/>
      <c r="I4" s="489"/>
      <c r="J4" s="490"/>
      <c r="K4" s="1325"/>
      <c r="L4" s="1325"/>
      <c r="M4" s="491"/>
      <c r="N4" s="491"/>
      <c r="O4" s="491"/>
      <c r="P4" s="491"/>
      <c r="Q4" s="491"/>
      <c r="R4" s="492"/>
      <c r="S4" s="492"/>
      <c r="T4" s="492"/>
      <c r="U4" s="493"/>
      <c r="V4" s="493"/>
      <c r="W4" s="494"/>
      <c r="X4" s="495"/>
      <c r="Y4" s="496"/>
      <c r="Z4" s="495"/>
      <c r="AA4" s="497"/>
      <c r="AB4" s="498"/>
      <c r="AC4" s="498"/>
      <c r="AD4" s="499"/>
      <c r="AE4" s="500"/>
      <c r="AF4" s="501"/>
      <c r="AG4" s="502"/>
      <c r="AH4" s="502"/>
      <c r="AI4" s="503"/>
      <c r="AJ4" s="503"/>
      <c r="AK4" s="493"/>
      <c r="AL4" s="1352" t="s">
        <v>4534</v>
      </c>
      <c r="AM4" s="1352" t="s">
        <v>4535</v>
      </c>
      <c r="AN4" s="1327"/>
      <c r="AO4" s="1328"/>
      <c r="AP4" s="1329"/>
      <c r="AQ4" s="1330"/>
      <c r="AR4" s="1331"/>
      <c r="AS4" s="1332"/>
      <c r="AT4" s="1333"/>
      <c r="AU4" s="1334"/>
      <c r="AV4" s="1335"/>
      <c r="AW4" s="1336"/>
      <c r="AX4" s="1333"/>
      <c r="AY4" s="1333"/>
      <c r="AZ4" s="1333"/>
      <c r="BA4" s="1333"/>
      <c r="BB4" s="1333"/>
      <c r="BC4" s="1337"/>
      <c r="BD4" s="1336"/>
      <c r="BE4" s="1333"/>
      <c r="BF4" s="1333"/>
      <c r="BG4" s="1333"/>
      <c r="BH4" s="1333"/>
      <c r="BI4" s="1334"/>
      <c r="BJ4" s="1335"/>
      <c r="BK4" s="1336"/>
      <c r="BL4" s="1333"/>
      <c r="BM4" s="1333"/>
      <c r="BN4" s="1333"/>
      <c r="BO4" s="1333"/>
      <c r="BP4" s="1334"/>
      <c r="BQ4" s="1335"/>
      <c r="BR4" s="1336"/>
      <c r="BS4" s="1334"/>
      <c r="BT4" s="1334"/>
      <c r="BU4" s="1334"/>
      <c r="BV4" s="1334"/>
      <c r="BW4" s="1338"/>
      <c r="BX4" s="1339"/>
      <c r="BY4" s="1340"/>
      <c r="BZ4" s="1341"/>
      <c r="CA4" s="1342"/>
      <c r="CB4" s="1343"/>
      <c r="CC4" s="1343"/>
      <c r="CD4" s="1343"/>
      <c r="CE4" s="1343"/>
      <c r="CF4" s="1343"/>
      <c r="CG4" s="1344"/>
      <c r="CH4" s="1342"/>
      <c r="CI4" s="1343"/>
      <c r="CJ4" s="1343"/>
      <c r="CK4" s="1343"/>
      <c r="CL4" s="1343"/>
      <c r="CM4" s="1343"/>
      <c r="CN4" s="1344"/>
      <c r="CO4" s="1342"/>
      <c r="CP4" s="1343"/>
      <c r="CQ4" s="1343"/>
      <c r="CR4" s="1343"/>
      <c r="CS4" s="1343"/>
      <c r="CT4" s="1343"/>
      <c r="CU4" s="1344"/>
      <c r="CV4" s="1342"/>
      <c r="CW4" s="1343"/>
      <c r="CX4" s="1343"/>
      <c r="CY4" s="1343"/>
      <c r="CZ4" s="1343"/>
      <c r="DA4" s="1344"/>
      <c r="DB4" s="1340"/>
      <c r="DC4" s="1341"/>
      <c r="DD4" s="1342"/>
      <c r="DE4" s="1343"/>
      <c r="DF4" s="1343"/>
      <c r="DG4" s="1343"/>
      <c r="DH4" s="1343"/>
      <c r="DI4" s="1343"/>
      <c r="DJ4" s="1344"/>
      <c r="DK4" s="1342"/>
      <c r="DL4" s="1343"/>
      <c r="DM4" s="1343"/>
      <c r="DN4" s="1343"/>
      <c r="DO4" s="1343"/>
      <c r="DP4" s="1343"/>
      <c r="DQ4" s="1344"/>
      <c r="DR4" s="1342"/>
      <c r="DS4" s="1343"/>
      <c r="DT4" s="1343"/>
      <c r="DU4" s="1343"/>
      <c r="DV4" s="1343"/>
      <c r="DW4" s="1343"/>
      <c r="DX4" s="1344"/>
      <c r="DY4" s="1342"/>
      <c r="DZ4" s="1343"/>
      <c r="EA4" s="1343"/>
      <c r="EB4" s="1343"/>
      <c r="EC4" s="1343"/>
      <c r="ED4" s="1343"/>
      <c r="EE4" s="1344"/>
      <c r="EF4" s="1342"/>
      <c r="EG4" s="1344"/>
      <c r="EH4" s="1340"/>
      <c r="EI4" s="1345"/>
      <c r="EJ4" s="1346"/>
      <c r="EK4" s="1346"/>
      <c r="EL4" s="1346"/>
      <c r="EM4" s="1347"/>
      <c r="EN4" s="1347"/>
      <c r="EO4" s="1348"/>
      <c r="EP4" s="1349"/>
      <c r="EQ4" s="1346"/>
      <c r="ER4" s="1346"/>
      <c r="ES4" s="1346"/>
      <c r="ET4" s="1346"/>
      <c r="EU4" s="1346"/>
      <c r="EV4" s="1348"/>
      <c r="EW4" s="1349"/>
      <c r="EX4" s="1346"/>
      <c r="EY4" s="1346"/>
      <c r="EZ4" s="1346"/>
      <c r="FA4" s="1346"/>
      <c r="FB4" s="1346"/>
      <c r="FC4" s="1348"/>
      <c r="FD4" s="1349"/>
      <c r="FE4" s="1346"/>
      <c r="FF4" s="1346"/>
      <c r="FG4" s="1346"/>
      <c r="FH4" s="1346"/>
      <c r="FI4" s="1346"/>
      <c r="FJ4" s="1348"/>
      <c r="FK4" s="1349"/>
      <c r="FL4" s="1346"/>
      <c r="FM4" s="1350"/>
      <c r="FN4" s="1345"/>
      <c r="FO4" s="1346"/>
      <c r="FP4" s="1348"/>
      <c r="FQ4" s="1349"/>
      <c r="FR4" s="1346"/>
      <c r="FS4" s="1346"/>
      <c r="FT4" s="1346"/>
      <c r="FU4" s="1346"/>
      <c r="FV4" s="1346"/>
      <c r="FW4" s="1348"/>
      <c r="FX4" s="1349"/>
      <c r="FY4" s="1346"/>
      <c r="FZ4" s="1346"/>
      <c r="GA4" s="1346"/>
      <c r="GB4" s="1346"/>
      <c r="GC4" s="1346"/>
      <c r="GD4" s="1348"/>
      <c r="GE4" s="1349"/>
      <c r="GF4" s="1346"/>
      <c r="GG4" s="1346"/>
      <c r="GH4" s="1346"/>
      <c r="GI4" s="1346"/>
      <c r="GJ4" s="1346"/>
      <c r="GK4" s="1348"/>
      <c r="GL4" s="1349"/>
      <c r="GM4" s="1346"/>
      <c r="GN4" s="1346"/>
      <c r="GO4" s="1346"/>
      <c r="GP4" s="1346"/>
      <c r="GQ4" s="1346"/>
      <c r="GR4" s="1348"/>
      <c r="GS4" s="1345"/>
      <c r="GT4" s="1346"/>
      <c r="GU4" s="1348"/>
      <c r="GV4" s="1349"/>
      <c r="GW4" s="1346"/>
      <c r="GX4" s="1346"/>
      <c r="GY4" s="1346"/>
      <c r="GZ4" s="1346"/>
      <c r="HA4" s="1346"/>
      <c r="HB4" s="1348"/>
      <c r="HC4" s="1349"/>
      <c r="HD4" s="1346"/>
      <c r="HE4" s="1346"/>
      <c r="HF4" s="1346"/>
      <c r="HG4" s="1346"/>
      <c r="HH4" s="1346"/>
      <c r="HI4" s="1348"/>
      <c r="HJ4" s="1349"/>
      <c r="HK4" s="1346"/>
      <c r="HL4" s="1346"/>
      <c r="HM4" s="1346"/>
      <c r="HN4" s="1346"/>
      <c r="HO4" s="1346"/>
      <c r="HP4" s="1348"/>
      <c r="HQ4" s="1349"/>
      <c r="HR4" s="1346"/>
      <c r="HS4" s="1346"/>
      <c r="HT4" s="1346"/>
      <c r="HU4" s="1346"/>
      <c r="HV4" s="1346"/>
      <c r="HW4" s="1348"/>
    </row>
    <row r="5" ht="24.0" customHeight="1">
      <c r="A5" s="946"/>
      <c r="B5" s="1351"/>
      <c r="C5" s="1351"/>
      <c r="H5" s="488"/>
      <c r="I5" s="489"/>
      <c r="J5" s="490"/>
      <c r="K5" s="1325"/>
      <c r="L5" s="1325"/>
      <c r="M5" s="491"/>
      <c r="N5" s="491"/>
      <c r="O5" s="491"/>
      <c r="P5" s="491"/>
      <c r="Q5" s="491"/>
      <c r="R5" s="492"/>
      <c r="S5" s="492"/>
      <c r="T5" s="492"/>
      <c r="U5" s="493"/>
      <c r="V5" s="493"/>
      <c r="W5" s="494"/>
      <c r="X5" s="495"/>
      <c r="Y5" s="496"/>
      <c r="Z5" s="495"/>
      <c r="AA5" s="497"/>
      <c r="AB5" s="498"/>
      <c r="AC5" s="498"/>
      <c r="AD5" s="499"/>
      <c r="AE5" s="500"/>
      <c r="AF5" s="501"/>
      <c r="AG5" s="502"/>
      <c r="AH5" s="502"/>
      <c r="AI5" s="503"/>
      <c r="AJ5" s="503"/>
      <c r="AK5" s="493"/>
      <c r="AL5" s="1353" t="s">
        <v>226</v>
      </c>
      <c r="AM5" s="1354" t="s">
        <v>4536</v>
      </c>
      <c r="AN5" s="1327"/>
      <c r="AO5" s="1328"/>
      <c r="AP5" s="1329"/>
      <c r="AQ5" s="1330"/>
      <c r="AR5" s="1331"/>
      <c r="AS5" s="1332"/>
      <c r="AT5" s="1333"/>
      <c r="AU5" s="1334"/>
      <c r="AV5" s="1335"/>
      <c r="AW5" s="1336"/>
      <c r="AX5" s="1333"/>
      <c r="AY5" s="1333"/>
      <c r="AZ5" s="1333"/>
      <c r="BA5" s="1333"/>
      <c r="BB5" s="1333"/>
      <c r="BC5" s="1337"/>
      <c r="BD5" s="1336"/>
      <c r="BE5" s="1333"/>
      <c r="BF5" s="1333"/>
      <c r="BG5" s="1333"/>
      <c r="BH5" s="1333"/>
      <c r="BI5" s="1334"/>
      <c r="BJ5" s="1335"/>
      <c r="BK5" s="1336"/>
      <c r="BL5" s="1333"/>
      <c r="BM5" s="1333"/>
      <c r="BN5" s="1333"/>
      <c r="BO5" s="1333"/>
      <c r="BP5" s="1334"/>
      <c r="BQ5" s="1335"/>
      <c r="BR5" s="1336"/>
      <c r="BS5" s="1334"/>
      <c r="BT5" s="1334"/>
      <c r="BU5" s="1334"/>
      <c r="BV5" s="1334"/>
      <c r="BW5" s="1338"/>
      <c r="BX5" s="1339"/>
      <c r="BY5" s="1340"/>
      <c r="BZ5" s="1341"/>
      <c r="CA5" s="1342"/>
      <c r="CB5" s="1343"/>
      <c r="CC5" s="1343"/>
      <c r="CD5" s="1343"/>
      <c r="CE5" s="1343"/>
      <c r="CF5" s="1343"/>
      <c r="CG5" s="1344"/>
      <c r="CH5" s="1342"/>
      <c r="CI5" s="1343"/>
      <c r="CJ5" s="1343"/>
      <c r="CK5" s="1343"/>
      <c r="CL5" s="1343"/>
      <c r="CM5" s="1343"/>
      <c r="CN5" s="1344"/>
      <c r="CO5" s="1342"/>
      <c r="CP5" s="1343"/>
      <c r="CQ5" s="1343"/>
      <c r="CR5" s="1343"/>
      <c r="CS5" s="1343"/>
      <c r="CT5" s="1343"/>
      <c r="CU5" s="1344"/>
      <c r="CV5" s="1342"/>
      <c r="CW5" s="1343"/>
      <c r="CX5" s="1343"/>
      <c r="CY5" s="1343"/>
      <c r="CZ5" s="1343"/>
      <c r="DA5" s="1344"/>
      <c r="DB5" s="1340"/>
      <c r="DC5" s="1341"/>
      <c r="DD5" s="1342"/>
      <c r="DE5" s="1343"/>
      <c r="DF5" s="1343"/>
      <c r="DG5" s="1343"/>
      <c r="DH5" s="1343"/>
      <c r="DI5" s="1343"/>
      <c r="DJ5" s="1344"/>
      <c r="DK5" s="1342"/>
      <c r="DL5" s="1343"/>
      <c r="DM5" s="1343"/>
      <c r="DN5" s="1343"/>
      <c r="DO5" s="1343"/>
      <c r="DP5" s="1343"/>
      <c r="DQ5" s="1344"/>
      <c r="DR5" s="1342"/>
      <c r="DS5" s="1343"/>
      <c r="DT5" s="1343"/>
      <c r="DU5" s="1343"/>
      <c r="DV5" s="1343"/>
      <c r="DW5" s="1343"/>
      <c r="DX5" s="1344"/>
      <c r="DY5" s="1342"/>
      <c r="DZ5" s="1343"/>
      <c r="EA5" s="1343"/>
      <c r="EB5" s="1343"/>
      <c r="EC5" s="1343"/>
      <c r="ED5" s="1343"/>
      <c r="EE5" s="1344"/>
      <c r="EF5" s="1342"/>
      <c r="EG5" s="1344"/>
      <c r="EH5" s="1340"/>
      <c r="EI5" s="1345"/>
      <c r="EJ5" s="1346"/>
      <c r="EK5" s="1346"/>
      <c r="EL5" s="1346"/>
      <c r="EM5" s="1347"/>
      <c r="EN5" s="1347"/>
      <c r="EO5" s="1348"/>
      <c r="EP5" s="1349"/>
      <c r="EQ5" s="1346"/>
      <c r="ER5" s="1346"/>
      <c r="ES5" s="1346"/>
      <c r="ET5" s="1346"/>
      <c r="EU5" s="1346"/>
      <c r="EV5" s="1348"/>
      <c r="EW5" s="1349"/>
      <c r="EX5" s="1346"/>
      <c r="EY5" s="1346"/>
      <c r="EZ5" s="1346"/>
      <c r="FA5" s="1346"/>
      <c r="FB5" s="1346"/>
      <c r="FC5" s="1348"/>
      <c r="FD5" s="1349"/>
      <c r="FE5" s="1346"/>
      <c r="FF5" s="1346"/>
      <c r="FG5" s="1346"/>
      <c r="FH5" s="1346"/>
      <c r="FI5" s="1346"/>
      <c r="FJ5" s="1348"/>
      <c r="FK5" s="1349"/>
      <c r="FL5" s="1346"/>
      <c r="FM5" s="1350"/>
      <c r="FN5" s="1345"/>
      <c r="FO5" s="1346"/>
      <c r="FP5" s="1348"/>
      <c r="FQ5" s="1349"/>
      <c r="FR5" s="1346"/>
      <c r="FS5" s="1346"/>
      <c r="FT5" s="1346"/>
      <c r="FU5" s="1346"/>
      <c r="FV5" s="1346"/>
      <c r="FW5" s="1348"/>
      <c r="FX5" s="1349"/>
      <c r="FY5" s="1346"/>
      <c r="FZ5" s="1346"/>
      <c r="GA5" s="1346"/>
      <c r="GB5" s="1346"/>
      <c r="GC5" s="1346"/>
      <c r="GD5" s="1348"/>
      <c r="GE5" s="1349"/>
      <c r="GF5" s="1346"/>
      <c r="GG5" s="1346"/>
      <c r="GH5" s="1346"/>
      <c r="GI5" s="1346"/>
      <c r="GJ5" s="1346"/>
      <c r="GK5" s="1348"/>
      <c r="GL5" s="1349"/>
      <c r="GM5" s="1346"/>
      <c r="GN5" s="1346"/>
      <c r="GO5" s="1346"/>
      <c r="GP5" s="1346"/>
      <c r="GQ5" s="1346"/>
      <c r="GR5" s="1348"/>
      <c r="GS5" s="1345"/>
      <c r="GT5" s="1346"/>
      <c r="GU5" s="1348"/>
      <c r="GV5" s="1349"/>
      <c r="GW5" s="1346"/>
      <c r="GX5" s="1346"/>
      <c r="GY5" s="1346"/>
      <c r="GZ5" s="1346"/>
      <c r="HA5" s="1346"/>
      <c r="HB5" s="1348"/>
      <c r="HC5" s="1349"/>
      <c r="HD5" s="1346"/>
      <c r="HE5" s="1346"/>
      <c r="HF5" s="1346"/>
      <c r="HG5" s="1346"/>
      <c r="HH5" s="1346"/>
      <c r="HI5" s="1348"/>
      <c r="HJ5" s="1349"/>
      <c r="HK5" s="1346"/>
      <c r="HL5" s="1346"/>
      <c r="HM5" s="1346"/>
      <c r="HN5" s="1346"/>
      <c r="HO5" s="1346"/>
      <c r="HP5" s="1348"/>
      <c r="HQ5" s="1349"/>
      <c r="HR5" s="1346"/>
      <c r="HS5" s="1346"/>
      <c r="HT5" s="1346"/>
      <c r="HU5" s="1346"/>
      <c r="HV5" s="1346"/>
      <c r="HW5" s="1348"/>
    </row>
    <row r="6" ht="24.0" customHeight="1">
      <c r="A6" s="946"/>
      <c r="B6" s="1351"/>
      <c r="C6" s="1351"/>
      <c r="H6" s="488"/>
      <c r="I6" s="489"/>
      <c r="J6" s="490"/>
      <c r="K6" s="1325"/>
      <c r="L6" s="1325"/>
      <c r="M6" s="491"/>
      <c r="N6" s="491"/>
      <c r="O6" s="491"/>
      <c r="P6" s="491"/>
      <c r="Q6" s="491"/>
      <c r="R6" s="492"/>
      <c r="S6" s="492"/>
      <c r="T6" s="492"/>
      <c r="U6" s="493"/>
      <c r="V6" s="493"/>
      <c r="W6" s="494"/>
      <c r="X6" s="495"/>
      <c r="Y6" s="496"/>
      <c r="Z6" s="495"/>
      <c r="AA6" s="497"/>
      <c r="AB6" s="498"/>
      <c r="AC6" s="498"/>
      <c r="AD6" s="499"/>
      <c r="AE6" s="500"/>
      <c r="AF6" s="501"/>
      <c r="AG6" s="502"/>
      <c r="AH6" s="502"/>
      <c r="AI6" s="503"/>
      <c r="AJ6" s="503"/>
      <c r="AK6" s="493"/>
      <c r="AL6" s="1355" t="s">
        <v>226</v>
      </c>
      <c r="AM6" s="1356" t="s">
        <v>37</v>
      </c>
      <c r="AN6" s="1327"/>
      <c r="AO6" s="1328"/>
      <c r="AP6" s="1329"/>
      <c r="AQ6" s="1330"/>
      <c r="AR6" s="1331"/>
      <c r="AS6" s="1332"/>
      <c r="AT6" s="1333"/>
      <c r="AU6" s="1334"/>
      <c r="AV6" s="1335"/>
      <c r="AW6" s="1336"/>
      <c r="AX6" s="1333"/>
      <c r="AY6" s="1333"/>
      <c r="AZ6" s="1333"/>
      <c r="BA6" s="1333"/>
      <c r="BB6" s="1333"/>
      <c r="BC6" s="1337"/>
      <c r="BD6" s="1336"/>
      <c r="BE6" s="1333"/>
      <c r="BF6" s="1333"/>
      <c r="BG6" s="1333"/>
      <c r="BH6" s="1333"/>
      <c r="BI6" s="1334"/>
      <c r="BJ6" s="1335"/>
      <c r="BK6" s="1336"/>
      <c r="BL6" s="1333"/>
      <c r="BM6" s="1333"/>
      <c r="BN6" s="1333"/>
      <c r="BO6" s="1333"/>
      <c r="BP6" s="1334"/>
      <c r="BQ6" s="1335"/>
      <c r="BR6" s="1336"/>
      <c r="BS6" s="1334"/>
      <c r="BT6" s="1334"/>
      <c r="BU6" s="1334"/>
      <c r="BV6" s="1334"/>
      <c r="BW6" s="1338"/>
      <c r="BX6" s="1339"/>
      <c r="BY6" s="1340"/>
      <c r="BZ6" s="1341"/>
      <c r="CA6" s="1342"/>
      <c r="CB6" s="1343"/>
      <c r="CC6" s="1343"/>
      <c r="CD6" s="1343"/>
      <c r="CE6" s="1343"/>
      <c r="CF6" s="1343"/>
      <c r="CG6" s="1344"/>
      <c r="CH6" s="1342"/>
      <c r="CI6" s="1343"/>
      <c r="CJ6" s="1343"/>
      <c r="CK6" s="1343"/>
      <c r="CL6" s="1343"/>
      <c r="CM6" s="1343"/>
      <c r="CN6" s="1344"/>
      <c r="CO6" s="1342"/>
      <c r="CP6" s="1343"/>
      <c r="CQ6" s="1343"/>
      <c r="CR6" s="1343"/>
      <c r="CS6" s="1343"/>
      <c r="CT6" s="1343"/>
      <c r="CU6" s="1344"/>
      <c r="CV6" s="1342"/>
      <c r="CW6" s="1343"/>
      <c r="CX6" s="1343"/>
      <c r="CY6" s="1343"/>
      <c r="CZ6" s="1343"/>
      <c r="DA6" s="1344"/>
      <c r="DB6" s="1340"/>
      <c r="DC6" s="1341"/>
      <c r="DD6" s="1342"/>
      <c r="DE6" s="1343"/>
      <c r="DF6" s="1343"/>
      <c r="DG6" s="1343"/>
      <c r="DH6" s="1343"/>
      <c r="DI6" s="1343"/>
      <c r="DJ6" s="1344"/>
      <c r="DK6" s="1342"/>
      <c r="DL6" s="1343"/>
      <c r="DM6" s="1343"/>
      <c r="DN6" s="1343"/>
      <c r="DO6" s="1343"/>
      <c r="DP6" s="1343"/>
      <c r="DQ6" s="1344"/>
      <c r="DR6" s="1342"/>
      <c r="DS6" s="1343"/>
      <c r="DT6" s="1343"/>
      <c r="DU6" s="1343"/>
      <c r="DV6" s="1343"/>
      <c r="DW6" s="1343"/>
      <c r="DX6" s="1344"/>
      <c r="DY6" s="1342"/>
      <c r="DZ6" s="1343"/>
      <c r="EA6" s="1343"/>
      <c r="EB6" s="1343"/>
      <c r="EC6" s="1343"/>
      <c r="ED6" s="1343"/>
      <c r="EE6" s="1344"/>
      <c r="EF6" s="1342"/>
      <c r="EG6" s="1344"/>
      <c r="EH6" s="1340"/>
      <c r="EI6" s="1345"/>
      <c r="EJ6" s="1346"/>
      <c r="EK6" s="1346"/>
      <c r="EL6" s="1346"/>
      <c r="EM6" s="1347"/>
      <c r="EN6" s="1347"/>
      <c r="EO6" s="1348"/>
      <c r="EP6" s="1349"/>
      <c r="EQ6" s="1346"/>
      <c r="ER6" s="1357"/>
      <c r="ES6" s="1357"/>
      <c r="ET6" s="1358"/>
      <c r="EU6" s="1346"/>
      <c r="EV6" s="1348"/>
      <c r="EW6" s="1357"/>
      <c r="EX6" s="1358"/>
      <c r="EY6" s="1346"/>
      <c r="EZ6" s="1346"/>
      <c r="FA6" s="1346"/>
      <c r="FB6" s="1346"/>
      <c r="FC6" s="1348"/>
      <c r="FD6" s="1349"/>
      <c r="FE6" s="1346"/>
      <c r="FF6" s="1346"/>
      <c r="FG6" s="1346"/>
      <c r="FH6" s="1346"/>
      <c r="FI6" s="1346"/>
      <c r="FJ6" s="1348"/>
      <c r="FK6" s="1349"/>
      <c r="FL6" s="1346"/>
      <c r="FM6" s="1350"/>
      <c r="FN6" s="1345"/>
      <c r="FO6" s="1346"/>
      <c r="FP6" s="1348"/>
      <c r="FQ6" s="1349"/>
      <c r="FR6" s="1346"/>
      <c r="FS6" s="1346"/>
      <c r="FT6" s="1346"/>
      <c r="FU6" s="1346"/>
      <c r="FV6" s="1346"/>
      <c r="FW6" s="1348"/>
      <c r="FX6" s="1349"/>
      <c r="FY6" s="1346"/>
      <c r="FZ6" s="1346"/>
      <c r="GA6" s="1346"/>
      <c r="GB6" s="1346"/>
      <c r="GC6" s="1346"/>
      <c r="GD6" s="1348"/>
      <c r="GE6" s="1349"/>
      <c r="GF6" s="1346"/>
      <c r="GG6" s="1346"/>
      <c r="GH6" s="1346"/>
      <c r="GI6" s="1346"/>
      <c r="GJ6" s="1346"/>
      <c r="GK6" s="1348"/>
      <c r="GL6" s="1349"/>
      <c r="GM6" s="1346"/>
      <c r="GN6" s="1346"/>
      <c r="GO6" s="1346"/>
      <c r="GP6" s="1346"/>
      <c r="GQ6" s="1346"/>
      <c r="GR6" s="1348"/>
      <c r="GS6" s="1345"/>
      <c r="GT6" s="1346"/>
      <c r="GU6" s="1348"/>
      <c r="GV6" s="1349"/>
      <c r="GW6" s="1346"/>
      <c r="GX6" s="1346"/>
      <c r="GY6" s="1346"/>
      <c r="GZ6" s="1346"/>
      <c r="HA6" s="1346"/>
      <c r="HB6" s="1348"/>
      <c r="HC6" s="1349"/>
      <c r="HD6" s="1346"/>
      <c r="HE6" s="1346"/>
      <c r="HF6" s="1346"/>
      <c r="HG6" s="1346"/>
      <c r="HH6" s="1346"/>
      <c r="HI6" s="1348"/>
      <c r="HJ6" s="1349"/>
      <c r="HK6" s="1346"/>
      <c r="HL6" s="1346"/>
      <c r="HM6" s="1346"/>
      <c r="HN6" s="1346"/>
      <c r="HO6" s="1346"/>
      <c r="HP6" s="1348"/>
      <c r="HQ6" s="1349"/>
      <c r="HR6" s="1346"/>
      <c r="HS6" s="1346"/>
      <c r="HT6" s="1346"/>
      <c r="HU6" s="1346"/>
      <c r="HV6" s="1346"/>
      <c r="HW6" s="1348"/>
    </row>
    <row r="7" ht="24.0" customHeight="1">
      <c r="A7" s="946"/>
      <c r="B7" s="1351"/>
      <c r="C7" s="1351"/>
      <c r="H7" s="488"/>
      <c r="I7" s="489"/>
      <c r="J7" s="490"/>
      <c r="K7" s="1325"/>
      <c r="L7" s="1325"/>
      <c r="M7" s="491"/>
      <c r="N7" s="491"/>
      <c r="O7" s="491"/>
      <c r="P7" s="491"/>
      <c r="Q7" s="491"/>
      <c r="R7" s="492"/>
      <c r="S7" s="492"/>
      <c r="T7" s="492"/>
      <c r="U7" s="493"/>
      <c r="V7" s="493"/>
      <c r="W7" s="494"/>
      <c r="X7" s="495"/>
      <c r="Y7" s="496"/>
      <c r="Z7" s="495"/>
      <c r="AA7" s="497"/>
      <c r="AB7" s="498"/>
      <c r="AC7" s="498"/>
      <c r="AD7" s="499"/>
      <c r="AE7" s="500"/>
      <c r="AF7" s="501"/>
      <c r="AG7" s="502"/>
      <c r="AH7" s="502"/>
      <c r="AI7" s="503"/>
      <c r="AJ7" s="503"/>
      <c r="AK7" s="493"/>
      <c r="AL7" s="1359"/>
      <c r="AM7" s="1360"/>
      <c r="AN7" s="1327"/>
      <c r="AO7" s="1328"/>
      <c r="AP7" s="1329"/>
      <c r="AQ7" s="1330"/>
      <c r="AR7" s="1331"/>
      <c r="AS7" s="1332"/>
      <c r="AT7" s="1333"/>
      <c r="AU7" s="1334"/>
      <c r="AV7" s="1335"/>
      <c r="AW7" s="1336"/>
      <c r="AX7" s="1333"/>
      <c r="AY7" s="1333"/>
      <c r="AZ7" s="1333"/>
      <c r="BA7" s="1333"/>
      <c r="BB7" s="1333"/>
      <c r="BC7" s="1337"/>
      <c r="BD7" s="1336"/>
      <c r="BE7" s="1333"/>
      <c r="BF7" s="1333"/>
      <c r="BG7" s="1333"/>
      <c r="BH7" s="1333"/>
      <c r="BI7" s="1334"/>
      <c r="BJ7" s="1335"/>
      <c r="BK7" s="1336"/>
      <c r="BL7" s="1333"/>
      <c r="BM7" s="1333"/>
      <c r="BN7" s="1333"/>
      <c r="BO7" s="1333"/>
      <c r="BP7" s="1334"/>
      <c r="BQ7" s="1335"/>
      <c r="BR7" s="1336"/>
      <c r="BS7" s="1334"/>
      <c r="BT7" s="1334"/>
      <c r="BU7" s="1334"/>
      <c r="BV7" s="1334"/>
      <c r="BW7" s="1338"/>
      <c r="BX7" s="1339"/>
      <c r="BY7" s="1340"/>
      <c r="BZ7" s="1341"/>
      <c r="CA7" s="1342"/>
      <c r="CB7" s="1343"/>
      <c r="CC7" s="1343"/>
      <c r="CD7" s="1343"/>
      <c r="CE7" s="1343"/>
      <c r="CF7" s="1343"/>
      <c r="CG7" s="1344"/>
      <c r="CH7" s="1342"/>
      <c r="CI7" s="1343"/>
      <c r="CJ7" s="1343"/>
      <c r="CK7" s="1343"/>
      <c r="CL7" s="1343"/>
      <c r="CM7" s="1343"/>
      <c r="CN7" s="1344"/>
      <c r="CO7" s="1342"/>
      <c r="CP7" s="1343"/>
      <c r="CQ7" s="1343"/>
      <c r="CR7" s="1343"/>
      <c r="CS7" s="1343"/>
      <c r="CT7" s="1343"/>
      <c r="CU7" s="1344"/>
      <c r="CV7" s="1342"/>
      <c r="CW7" s="1343"/>
      <c r="CX7" s="1343"/>
      <c r="CY7" s="1343"/>
      <c r="CZ7" s="1343"/>
      <c r="DA7" s="1344"/>
      <c r="DB7" s="1340"/>
      <c r="DC7" s="1341"/>
      <c r="DD7" s="1342"/>
      <c r="DE7" s="1343"/>
      <c r="DF7" s="1343"/>
      <c r="DG7" s="1343"/>
      <c r="DH7" s="1343"/>
      <c r="DI7" s="1343"/>
      <c r="DJ7" s="1344"/>
      <c r="DK7" s="1342"/>
      <c r="DL7" s="1343"/>
      <c r="DM7" s="1343"/>
      <c r="DN7" s="1343"/>
      <c r="DO7" s="1343"/>
      <c r="DP7" s="1343"/>
      <c r="DQ7" s="1344"/>
      <c r="DR7" s="1342"/>
      <c r="DS7" s="1343"/>
      <c r="DT7" s="1343"/>
      <c r="DU7" s="1343"/>
      <c r="DV7" s="1343"/>
      <c r="DW7" s="1343"/>
      <c r="DX7" s="1344"/>
      <c r="DY7" s="1342"/>
      <c r="DZ7" s="1343"/>
      <c r="EA7" s="1343"/>
      <c r="EB7" s="1343"/>
      <c r="EC7" s="1343"/>
      <c r="ED7" s="1343"/>
      <c r="EE7" s="1344"/>
      <c r="EF7" s="1342"/>
      <c r="EG7" s="1344"/>
      <c r="EH7" s="1340"/>
      <c r="EI7" s="1345"/>
      <c r="EJ7" s="1346"/>
      <c r="EK7" s="1346"/>
      <c r="EL7" s="1346"/>
      <c r="EM7" s="1347"/>
      <c r="EN7" s="1347"/>
      <c r="EO7" s="1348"/>
      <c r="EP7" s="1349"/>
      <c r="EQ7" s="1346"/>
      <c r="ER7" s="1346"/>
      <c r="ES7" s="1346"/>
      <c r="ET7" s="1346"/>
      <c r="EU7" s="1346"/>
      <c r="EV7" s="1348"/>
      <c r="EW7" s="1349"/>
      <c r="EX7" s="1346"/>
      <c r="EY7" s="1346"/>
      <c r="EZ7" s="1346"/>
      <c r="FA7" s="1346"/>
      <c r="FB7" s="1346"/>
      <c r="FC7" s="1348"/>
      <c r="FD7" s="1349"/>
      <c r="FE7" s="1346"/>
      <c r="FF7" s="1346"/>
      <c r="FG7" s="1346"/>
      <c r="FH7" s="1346"/>
      <c r="FI7" s="1346"/>
      <c r="FJ7" s="1348"/>
      <c r="FK7" s="1349"/>
      <c r="FL7" s="1346"/>
      <c r="FM7" s="1350"/>
      <c r="FN7" s="1345"/>
      <c r="FO7" s="1346"/>
      <c r="FP7" s="1348"/>
      <c r="FQ7" s="1349"/>
      <c r="FR7" s="1346"/>
      <c r="FS7" s="1346"/>
      <c r="FT7" s="1346"/>
      <c r="FU7" s="1346"/>
      <c r="FV7" s="1346"/>
      <c r="FW7" s="1348"/>
      <c r="FX7" s="1349"/>
      <c r="FY7" s="1346"/>
      <c r="FZ7" s="1346"/>
      <c r="GA7" s="1346"/>
      <c r="GB7" s="1346"/>
      <c r="GC7" s="1346"/>
      <c r="GD7" s="1348"/>
      <c r="GE7" s="1349"/>
      <c r="GF7" s="1346"/>
      <c r="GG7" s="1346"/>
      <c r="GH7" s="1346"/>
      <c r="GI7" s="1346"/>
      <c r="GJ7" s="1346"/>
      <c r="GK7" s="1348"/>
      <c r="GL7" s="1349"/>
      <c r="GM7" s="1346"/>
      <c r="GN7" s="1346"/>
      <c r="GO7" s="1346"/>
      <c r="GP7" s="1346"/>
      <c r="GQ7" s="1346"/>
      <c r="GR7" s="1348"/>
      <c r="GS7" s="1345"/>
      <c r="GT7" s="1346"/>
      <c r="GU7" s="1348"/>
      <c r="GV7" s="1349"/>
      <c r="GW7" s="1346"/>
      <c r="GX7" s="1346"/>
      <c r="GY7" s="1346"/>
      <c r="GZ7" s="1346"/>
      <c r="HA7" s="1346"/>
      <c r="HB7" s="1348"/>
      <c r="HC7" s="1349"/>
      <c r="HD7" s="1346"/>
      <c r="HE7" s="1346"/>
      <c r="HF7" s="1346"/>
      <c r="HG7" s="1346"/>
      <c r="HH7" s="1346"/>
      <c r="HI7" s="1348"/>
      <c r="HJ7" s="1349"/>
      <c r="HK7" s="1346"/>
      <c r="HL7" s="1346"/>
      <c r="HM7" s="1346"/>
      <c r="HN7" s="1346"/>
      <c r="HO7" s="1346"/>
      <c r="HP7" s="1348"/>
      <c r="HQ7" s="1349"/>
      <c r="HR7" s="1346"/>
      <c r="HS7" s="1346"/>
      <c r="HT7" s="1346"/>
      <c r="HU7" s="1346"/>
      <c r="HV7" s="1346"/>
      <c r="HW7" s="1348"/>
    </row>
    <row r="8" ht="24.0" customHeight="1">
      <c r="A8" s="1003"/>
      <c r="B8" s="1361"/>
      <c r="C8" s="1361"/>
      <c r="D8" s="872"/>
      <c r="E8" s="872"/>
      <c r="F8" s="872"/>
      <c r="G8" s="872"/>
      <c r="H8" s="488"/>
      <c r="I8" s="489"/>
      <c r="J8" s="490"/>
      <c r="K8" s="1325" t="s">
        <v>4537</v>
      </c>
      <c r="L8" s="1325" t="s">
        <v>4538</v>
      </c>
      <c r="M8" s="491"/>
      <c r="N8" s="491"/>
      <c r="O8" s="491"/>
      <c r="P8" s="491"/>
      <c r="Q8" s="491"/>
      <c r="R8" s="492"/>
      <c r="S8" s="492"/>
      <c r="T8" s="492"/>
      <c r="U8" s="493"/>
      <c r="V8" s="493"/>
      <c r="W8" s="494"/>
      <c r="X8" s="495"/>
      <c r="Y8" s="496"/>
      <c r="Z8" s="495"/>
      <c r="AA8" s="497"/>
      <c r="AB8" s="498"/>
      <c r="AC8" s="498"/>
      <c r="AD8" s="499"/>
      <c r="AE8" s="500"/>
      <c r="AF8" s="501"/>
      <c r="AG8" s="502"/>
      <c r="AH8" s="502"/>
      <c r="AI8" s="503"/>
      <c r="AJ8" s="503"/>
      <c r="AK8" s="493"/>
      <c r="AL8" s="1359"/>
      <c r="AM8" s="1360"/>
      <c r="AN8" s="1327"/>
      <c r="AO8" s="1328"/>
      <c r="AP8" s="1329"/>
      <c r="AQ8" s="1330"/>
      <c r="AR8" s="1331"/>
      <c r="AS8" s="1332"/>
      <c r="AT8" s="1333"/>
      <c r="AU8" s="1334"/>
      <c r="AV8" s="1335"/>
      <c r="AW8" s="1336"/>
      <c r="AX8" s="1333"/>
      <c r="AY8" s="1333"/>
      <c r="AZ8" s="1333"/>
      <c r="BA8" s="1333"/>
      <c r="BB8" s="1333"/>
      <c r="BC8" s="1337"/>
      <c r="BD8" s="1336"/>
      <c r="BE8" s="1333"/>
      <c r="BF8" s="1333"/>
      <c r="BG8" s="1333"/>
      <c r="BH8" s="1333"/>
      <c r="BI8" s="1334"/>
      <c r="BJ8" s="1335"/>
      <c r="BK8" s="1336"/>
      <c r="BL8" s="1333"/>
      <c r="BM8" s="1333"/>
      <c r="BN8" s="1333"/>
      <c r="BO8" s="1333"/>
      <c r="BP8" s="1334"/>
      <c r="BQ8" s="1335"/>
      <c r="BR8" s="1336"/>
      <c r="BS8" s="1334"/>
      <c r="BT8" s="1334"/>
      <c r="BU8" s="1334"/>
      <c r="BV8" s="1334"/>
      <c r="BW8" s="1338"/>
      <c r="BX8" s="1339"/>
      <c r="BY8" s="1340"/>
      <c r="BZ8" s="1341"/>
      <c r="CA8" s="1342"/>
      <c r="CB8" s="1343"/>
      <c r="CC8" s="1343"/>
      <c r="CD8" s="1343"/>
      <c r="CE8" s="1343"/>
      <c r="CF8" s="1343"/>
      <c r="CG8" s="1344"/>
      <c r="CH8" s="1342"/>
      <c r="CI8" s="1343"/>
      <c r="CJ8" s="1343"/>
      <c r="CK8" s="1343"/>
      <c r="CL8" s="1343"/>
      <c r="CM8" s="1343"/>
      <c r="CN8" s="1344"/>
      <c r="CO8" s="1342"/>
      <c r="CP8" s="1343"/>
      <c r="CQ8" s="1343"/>
      <c r="CR8" s="1343"/>
      <c r="CS8" s="1343"/>
      <c r="CT8" s="1343"/>
      <c r="CU8" s="1344"/>
      <c r="CV8" s="1342"/>
      <c r="CW8" s="1343"/>
      <c r="CX8" s="1343"/>
      <c r="CY8" s="1343"/>
      <c r="CZ8" s="1343"/>
      <c r="DA8" s="1344"/>
      <c r="DB8" s="1340"/>
      <c r="DC8" s="1341"/>
      <c r="DD8" s="1342"/>
      <c r="DE8" s="1343"/>
      <c r="DF8" s="1343"/>
      <c r="DG8" s="1343"/>
      <c r="DH8" s="1343"/>
      <c r="DI8" s="1343"/>
      <c r="DJ8" s="1344"/>
      <c r="DK8" s="1342"/>
      <c r="DL8" s="1343"/>
      <c r="DM8" s="1343"/>
      <c r="DN8" s="1343"/>
      <c r="DO8" s="1343"/>
      <c r="DP8" s="1343"/>
      <c r="DQ8" s="1344"/>
      <c r="DR8" s="1342"/>
      <c r="DS8" s="1343"/>
      <c r="DT8" s="1343"/>
      <c r="DU8" s="1343"/>
      <c r="DV8" s="1343"/>
      <c r="DW8" s="1343"/>
      <c r="DX8" s="1344"/>
      <c r="DY8" s="1342"/>
      <c r="DZ8" s="1343"/>
      <c r="EA8" s="1343"/>
      <c r="EB8" s="1343"/>
      <c r="EC8" s="1343"/>
      <c r="ED8" s="1343"/>
      <c r="EE8" s="1344"/>
      <c r="EF8" s="1342"/>
      <c r="EG8" s="1344"/>
      <c r="EH8" s="1340"/>
      <c r="EI8" s="1345"/>
      <c r="EJ8" s="1346"/>
      <c r="EK8" s="1346"/>
      <c r="EL8" s="1346"/>
      <c r="EM8" s="1347"/>
      <c r="EN8" s="1347"/>
      <c r="EO8" s="1348"/>
      <c r="EP8" s="1349"/>
      <c r="EQ8" s="1346"/>
      <c r="ER8" s="1346"/>
      <c r="ES8" s="1346"/>
      <c r="ET8" s="1346"/>
      <c r="EU8" s="1346"/>
      <c r="EV8" s="1348"/>
      <c r="EW8" s="1349"/>
      <c r="EX8" s="1346"/>
      <c r="EY8" s="1346"/>
      <c r="EZ8" s="1346"/>
      <c r="FA8" s="1346"/>
      <c r="FB8" s="1346"/>
      <c r="FC8" s="1348"/>
      <c r="FD8" s="1349"/>
      <c r="FE8" s="1346"/>
      <c r="FF8" s="1346"/>
      <c r="FG8" s="1346"/>
      <c r="FH8" s="1346"/>
      <c r="FI8" s="1346"/>
      <c r="FJ8" s="1348"/>
      <c r="FK8" s="1349"/>
      <c r="FL8" s="1346"/>
      <c r="FM8" s="1350"/>
      <c r="FN8" s="1345"/>
      <c r="FO8" s="1346"/>
      <c r="FP8" s="1348"/>
      <c r="FQ8" s="1349"/>
      <c r="FR8" s="1346"/>
      <c r="FS8" s="1346"/>
      <c r="FT8" s="1346"/>
      <c r="FU8" s="1346"/>
      <c r="FV8" s="1346"/>
      <c r="FW8" s="1348"/>
      <c r="FX8" s="1349"/>
      <c r="FY8" s="1346"/>
      <c r="FZ8" s="1346"/>
      <c r="GA8" s="1346"/>
      <c r="GB8" s="1346"/>
      <c r="GC8" s="1346"/>
      <c r="GD8" s="1348"/>
      <c r="GE8" s="1349"/>
      <c r="GF8" s="1346"/>
      <c r="GG8" s="1346"/>
      <c r="GH8" s="1346"/>
      <c r="GI8" s="1346"/>
      <c r="GJ8" s="1346"/>
      <c r="GK8" s="1348"/>
      <c r="GL8" s="1349"/>
      <c r="GM8" s="1346"/>
      <c r="GN8" s="1346"/>
      <c r="GO8" s="1346"/>
      <c r="GP8" s="1346"/>
      <c r="GQ8" s="1346"/>
      <c r="GR8" s="1348"/>
      <c r="GS8" s="1345"/>
      <c r="GT8" s="1346"/>
      <c r="GU8" s="1348"/>
      <c r="GV8" s="1349"/>
      <c r="GW8" s="1346"/>
      <c r="GX8" s="1346"/>
      <c r="GY8" s="1346"/>
      <c r="GZ8" s="1346"/>
      <c r="HA8" s="1346"/>
      <c r="HB8" s="1348"/>
      <c r="HC8" s="1349"/>
      <c r="HD8" s="1346"/>
      <c r="HE8" s="1346"/>
      <c r="HF8" s="1346"/>
      <c r="HG8" s="1346"/>
      <c r="HH8" s="1346"/>
      <c r="HI8" s="1348"/>
      <c r="HJ8" s="1349"/>
      <c r="HK8" s="1346"/>
      <c r="HL8" s="1346"/>
      <c r="HM8" s="1346"/>
      <c r="HN8" s="1346"/>
      <c r="HO8" s="1346"/>
      <c r="HP8" s="1348"/>
      <c r="HQ8" s="1349"/>
      <c r="HR8" s="1346"/>
      <c r="HS8" s="1346"/>
      <c r="HT8" s="1346"/>
      <c r="HU8" s="1346"/>
      <c r="HV8" s="1346"/>
      <c r="HW8" s="1348"/>
    </row>
    <row r="9" ht="24.0" customHeight="1">
      <c r="A9" s="484">
        <f t="shared" ref="A9:A10" si="1">A10+1</f>
        <v>12</v>
      </c>
      <c r="B9" s="485" t="s">
        <v>13</v>
      </c>
      <c r="C9" s="485"/>
      <c r="D9" s="486" t="str">
        <f t="array" ref="D9">INDEX('코드분류표(보조)'!$G$5:$G$72,MATCH(E9,'코드분류표(보조)'!$F$5:$F$72,0))</f>
        <v>CB-212</v>
      </c>
      <c r="E9" s="486" t="s">
        <v>2600</v>
      </c>
      <c r="F9" s="486" t="s">
        <v>328</v>
      </c>
      <c r="G9" s="487" t="s">
        <v>1471</v>
      </c>
      <c r="H9" s="488"/>
      <c r="I9" s="489"/>
      <c r="J9" s="490"/>
      <c r="K9" s="491"/>
      <c r="L9" s="491"/>
      <c r="M9" s="491"/>
      <c r="N9" s="491"/>
      <c r="O9" s="491"/>
      <c r="P9" s="491"/>
      <c r="Q9" s="491"/>
      <c r="R9" s="492"/>
      <c r="S9" s="492"/>
      <c r="T9" s="492"/>
      <c r="U9" s="493"/>
      <c r="V9" s="493"/>
      <c r="W9" s="494"/>
      <c r="X9" s="495"/>
      <c r="Y9" s="496"/>
      <c r="Z9" s="495"/>
      <c r="AA9" s="497"/>
      <c r="AB9" s="498"/>
      <c r="AC9" s="498"/>
      <c r="AD9" s="499"/>
      <c r="AE9" s="500"/>
      <c r="AF9" s="501"/>
      <c r="AG9" s="502"/>
      <c r="AH9" s="502"/>
      <c r="AI9" s="503"/>
      <c r="AJ9" s="503"/>
      <c r="AK9" s="493"/>
      <c r="AL9" s="1359"/>
      <c r="AM9" s="1360"/>
      <c r="AN9" s="1327"/>
      <c r="AO9" s="1328"/>
      <c r="AP9" s="1329"/>
      <c r="AQ9" s="1330"/>
      <c r="AR9" s="1331"/>
      <c r="AS9" s="1332"/>
      <c r="AT9" s="1333"/>
      <c r="AU9" s="1334"/>
      <c r="AV9" s="1335"/>
      <c r="AW9" s="1336"/>
      <c r="AX9" s="1333"/>
      <c r="AY9" s="1333"/>
      <c r="AZ9" s="1333"/>
      <c r="BA9" s="1333"/>
      <c r="BB9" s="1333"/>
      <c r="BC9" s="1337"/>
      <c r="BD9" s="1336"/>
      <c r="BE9" s="1333"/>
      <c r="BF9" s="1333"/>
      <c r="BG9" s="1333"/>
      <c r="BH9" s="1333"/>
      <c r="BI9" s="1334"/>
      <c r="BJ9" s="1335"/>
      <c r="BK9" s="1336"/>
      <c r="BL9" s="1333"/>
      <c r="BM9" s="1333"/>
      <c r="BN9" s="1333"/>
      <c r="BO9" s="1333"/>
      <c r="BP9" s="1334"/>
      <c r="BQ9" s="1335"/>
      <c r="BR9" s="1336"/>
      <c r="BS9" s="1334"/>
      <c r="BT9" s="1334"/>
      <c r="BU9" s="1334"/>
      <c r="BV9" s="1334"/>
      <c r="BW9" s="1338"/>
      <c r="BX9" s="1339"/>
      <c r="BY9" s="1340"/>
      <c r="BZ9" s="1341"/>
      <c r="CA9" s="1342"/>
      <c r="CB9" s="1343"/>
      <c r="CC9" s="1343"/>
      <c r="CD9" s="1343"/>
      <c r="CE9" s="1343"/>
      <c r="CF9" s="1343"/>
      <c r="CG9" s="1344"/>
      <c r="CH9" s="1342"/>
      <c r="CI9" s="1343"/>
      <c r="CJ9" s="1343"/>
      <c r="CK9" s="1343"/>
      <c r="CL9" s="1343"/>
      <c r="CM9" s="1343"/>
      <c r="CN9" s="1344"/>
      <c r="CO9" s="1342"/>
      <c r="CP9" s="1343"/>
      <c r="CQ9" s="1343"/>
      <c r="CR9" s="1343"/>
      <c r="CS9" s="1343"/>
      <c r="CT9" s="1343"/>
      <c r="CU9" s="1344"/>
      <c r="CV9" s="1342"/>
      <c r="CW9" s="1343"/>
      <c r="CX9" s="1343"/>
      <c r="CY9" s="1343"/>
      <c r="CZ9" s="1343"/>
      <c r="DA9" s="1344"/>
      <c r="DB9" s="1340"/>
      <c r="DC9" s="1341"/>
      <c r="DD9" s="1342"/>
      <c r="DE9" s="1343"/>
      <c r="DF9" s="1343"/>
      <c r="DG9" s="1343"/>
      <c r="DH9" s="1343"/>
      <c r="DI9" s="1343"/>
      <c r="DJ9" s="1344"/>
      <c r="DK9" s="1342"/>
      <c r="DL9" s="1343"/>
      <c r="DM9" s="1343"/>
      <c r="DN9" s="1343"/>
      <c r="DO9" s="1343"/>
      <c r="DP9" s="1343"/>
      <c r="DQ9" s="1344"/>
      <c r="DR9" s="1342"/>
      <c r="DS9" s="1343"/>
      <c r="DT9" s="1343"/>
      <c r="DU9" s="1343"/>
      <c r="DV9" s="1343"/>
      <c r="DW9" s="1343"/>
      <c r="DX9" s="1344"/>
      <c r="DY9" s="1342"/>
      <c r="DZ9" s="1343"/>
      <c r="EA9" s="1343"/>
      <c r="EB9" s="1343"/>
      <c r="EC9" s="1343"/>
      <c r="ED9" s="1343"/>
      <c r="EE9" s="1344"/>
      <c r="EF9" s="1342"/>
      <c r="EG9" s="1344"/>
      <c r="EH9" s="1340"/>
      <c r="EI9" s="1345"/>
      <c r="EJ9" s="1346"/>
      <c r="EK9" s="1346"/>
      <c r="EL9" s="1346"/>
      <c r="EM9" s="1347"/>
      <c r="EN9" s="1347"/>
      <c r="EO9" s="1348"/>
      <c r="EP9" s="1349"/>
      <c r="EQ9" s="1346"/>
      <c r="ER9" s="1346"/>
      <c r="ES9" s="1346"/>
      <c r="ET9" s="1346"/>
      <c r="EU9" s="1346"/>
      <c r="EV9" s="1348"/>
      <c r="EW9" s="1349"/>
      <c r="EX9" s="1346"/>
      <c r="EY9" s="1346"/>
      <c r="EZ9" s="1346"/>
      <c r="FA9" s="1346"/>
      <c r="FB9" s="1346"/>
      <c r="FC9" s="1348"/>
      <c r="FD9" s="1349"/>
      <c r="FE9" s="1346"/>
      <c r="FF9" s="1346"/>
      <c r="FG9" s="1346"/>
      <c r="FH9" s="1346"/>
      <c r="FI9" s="1346"/>
      <c r="FJ9" s="1348"/>
      <c r="FK9" s="1349"/>
      <c r="FL9" s="1346"/>
      <c r="FM9" s="1350"/>
      <c r="FN9" s="1345"/>
      <c r="FO9" s="1346"/>
      <c r="FP9" s="1348"/>
      <c r="FQ9" s="1349"/>
      <c r="FR9" s="1346"/>
      <c r="FS9" s="1346"/>
      <c r="FT9" s="1346"/>
      <c r="FU9" s="1346"/>
      <c r="FV9" s="1346"/>
      <c r="FW9" s="1348"/>
      <c r="FX9" s="1349"/>
      <c r="FY9" s="1346"/>
      <c r="FZ9" s="1346"/>
      <c r="GA9" s="1346"/>
      <c r="GB9" s="1346"/>
      <c r="GC9" s="1346"/>
      <c r="GD9" s="1348"/>
      <c r="GE9" s="1349"/>
      <c r="GF9" s="1346"/>
      <c r="GG9" s="1346"/>
      <c r="GH9" s="1346"/>
      <c r="GI9" s="1346"/>
      <c r="GJ9" s="1346"/>
      <c r="GK9" s="1348"/>
      <c r="GL9" s="1349"/>
      <c r="GM9" s="1346"/>
      <c r="GN9" s="1346"/>
      <c r="GO9" s="1346"/>
      <c r="GP9" s="1346"/>
      <c r="GQ9" s="1346"/>
      <c r="GR9" s="1348"/>
      <c r="GS9" s="1345"/>
      <c r="GT9" s="1346"/>
      <c r="GU9" s="1348"/>
      <c r="GV9" s="1349"/>
      <c r="GW9" s="1346"/>
      <c r="GX9" s="1346"/>
      <c r="GY9" s="1346"/>
      <c r="GZ9" s="1346"/>
      <c r="HA9" s="1346"/>
      <c r="HB9" s="1348"/>
      <c r="HC9" s="1349"/>
      <c r="HD9" s="1346"/>
      <c r="HE9" s="1346"/>
      <c r="HF9" s="1346"/>
      <c r="HG9" s="1346"/>
      <c r="HH9" s="1346"/>
      <c r="HI9" s="1348"/>
      <c r="HJ9" s="1349"/>
      <c r="HK9" s="1346"/>
      <c r="HL9" s="1346"/>
      <c r="HM9" s="1346"/>
      <c r="HN9" s="1346"/>
      <c r="HO9" s="1346"/>
      <c r="HP9" s="1348"/>
      <c r="HQ9" s="1349"/>
      <c r="HR9" s="1346"/>
      <c r="HS9" s="1346"/>
      <c r="HT9" s="1346"/>
      <c r="HU9" s="1346"/>
      <c r="HV9" s="1346"/>
      <c r="HW9" s="1348"/>
    </row>
    <row r="10" ht="24.0" customHeight="1">
      <c r="A10" s="484">
        <f t="shared" si="1"/>
        <v>11</v>
      </c>
      <c r="B10" s="485" t="s">
        <v>12</v>
      </c>
      <c r="C10" s="485"/>
      <c r="D10" s="486" t="str">
        <f t="array" ref="D10">INDEX('코드분류표(보조)'!$G$5:$G$72,MATCH(E10,'코드분류표(보조)'!$F$5:$F$72,0))</f>
        <v>CG-721</v>
      </c>
      <c r="E10" s="486" t="s">
        <v>4539</v>
      </c>
      <c r="F10" s="486" t="s">
        <v>1527</v>
      </c>
      <c r="G10" s="487" t="s">
        <v>1528</v>
      </c>
      <c r="H10" s="488"/>
      <c r="I10" s="489"/>
      <c r="J10" s="490"/>
      <c r="K10" s="491"/>
      <c r="L10" s="491"/>
      <c r="M10" s="491"/>
      <c r="N10" s="491"/>
      <c r="O10" s="491"/>
      <c r="P10" s="491"/>
      <c r="Q10" s="491"/>
      <c r="R10" s="492"/>
      <c r="S10" s="492"/>
      <c r="T10" s="492"/>
      <c r="U10" s="493"/>
      <c r="V10" s="493"/>
      <c r="W10" s="494"/>
      <c r="X10" s="495"/>
      <c r="Y10" s="496"/>
      <c r="Z10" s="495"/>
      <c r="AA10" s="497"/>
      <c r="AB10" s="498"/>
      <c r="AC10" s="498"/>
      <c r="AD10" s="499"/>
      <c r="AE10" s="500"/>
      <c r="AF10" s="501"/>
      <c r="AG10" s="502"/>
      <c r="AH10" s="502"/>
      <c r="AI10" s="503"/>
      <c r="AJ10" s="503"/>
      <c r="AK10" s="493"/>
      <c r="AL10" s="1359"/>
      <c r="AM10" s="1360"/>
      <c r="AN10" s="1327"/>
      <c r="AO10" s="1328"/>
      <c r="AP10" s="1329"/>
      <c r="AQ10" s="1330"/>
      <c r="AR10" s="1331"/>
      <c r="AS10" s="1332"/>
      <c r="AT10" s="1333"/>
      <c r="AU10" s="1334"/>
      <c r="AV10" s="1335"/>
      <c r="AW10" s="1336"/>
      <c r="AX10" s="1333"/>
      <c r="AY10" s="1333"/>
      <c r="AZ10" s="1333"/>
      <c r="BA10" s="1333"/>
      <c r="BB10" s="1333"/>
      <c r="BC10" s="1337"/>
      <c r="BD10" s="1336"/>
      <c r="BE10" s="1333"/>
      <c r="BF10" s="1333"/>
      <c r="BG10" s="1333"/>
      <c r="BH10" s="1333"/>
      <c r="BI10" s="1334"/>
      <c r="BJ10" s="1335"/>
      <c r="BK10" s="1336"/>
      <c r="BL10" s="1333"/>
      <c r="BM10" s="1333"/>
      <c r="BN10" s="1333"/>
      <c r="BO10" s="1333"/>
      <c r="BP10" s="1334"/>
      <c r="BQ10" s="1335"/>
      <c r="BR10" s="1336"/>
      <c r="BS10" s="1334"/>
      <c r="BT10" s="1334"/>
      <c r="BU10" s="1334"/>
      <c r="BV10" s="1334"/>
      <c r="BW10" s="1338"/>
      <c r="BX10" s="1339"/>
      <c r="BY10" s="1340"/>
      <c r="BZ10" s="1341"/>
      <c r="CA10" s="1342"/>
      <c r="CB10" s="1343"/>
      <c r="CC10" s="1343"/>
      <c r="CD10" s="1343"/>
      <c r="CE10" s="1343"/>
      <c r="CF10" s="1343"/>
      <c r="CG10" s="1344"/>
      <c r="CH10" s="1342"/>
      <c r="CI10" s="1343"/>
      <c r="CJ10" s="1343"/>
      <c r="CK10" s="1343"/>
      <c r="CL10" s="1343"/>
      <c r="CM10" s="1343"/>
      <c r="CN10" s="1344"/>
      <c r="CO10" s="1342"/>
      <c r="CP10" s="1343"/>
      <c r="CQ10" s="1343"/>
      <c r="CR10" s="1343"/>
      <c r="CS10" s="1343"/>
      <c r="CT10" s="1343"/>
      <c r="CU10" s="1344"/>
      <c r="CV10" s="1342"/>
      <c r="CW10" s="1343"/>
      <c r="CX10" s="1343"/>
      <c r="CY10" s="1343"/>
      <c r="CZ10" s="1343"/>
      <c r="DA10" s="1344"/>
      <c r="DB10" s="1340"/>
      <c r="DC10" s="1341"/>
      <c r="DD10" s="1342"/>
      <c r="DE10" s="1343"/>
      <c r="DF10" s="1343"/>
      <c r="DG10" s="1343"/>
      <c r="DH10" s="1343"/>
      <c r="DI10" s="1343"/>
      <c r="DJ10" s="1344"/>
      <c r="DK10" s="1342"/>
      <c r="DL10" s="1343"/>
      <c r="DM10" s="1343"/>
      <c r="DN10" s="1343"/>
      <c r="DO10" s="1343"/>
      <c r="DP10" s="1343"/>
      <c r="DQ10" s="1344"/>
      <c r="DR10" s="1342"/>
      <c r="DS10" s="1343"/>
      <c r="DT10" s="1343"/>
      <c r="DU10" s="1343"/>
      <c r="DV10" s="1343"/>
      <c r="DW10" s="1343"/>
      <c r="DX10" s="1344"/>
      <c r="DY10" s="1342"/>
      <c r="DZ10" s="1343"/>
      <c r="EA10" s="1343"/>
      <c r="EB10" s="1343"/>
      <c r="EC10" s="1343"/>
      <c r="ED10" s="1343"/>
      <c r="EE10" s="1344"/>
      <c r="EF10" s="1342"/>
      <c r="EG10" s="1344"/>
      <c r="EH10" s="1340"/>
      <c r="EI10" s="1345"/>
      <c r="EJ10" s="1346"/>
      <c r="EK10" s="1346"/>
      <c r="EL10" s="1346"/>
      <c r="EM10" s="1347"/>
      <c r="EN10" s="1347"/>
      <c r="EO10" s="1348"/>
      <c r="EP10" s="1349"/>
      <c r="EQ10" s="1346"/>
      <c r="ER10" s="1346"/>
      <c r="ES10" s="1346"/>
      <c r="ET10" s="1346"/>
      <c r="EU10" s="1346"/>
      <c r="EV10" s="1348"/>
      <c r="EW10" s="1349"/>
      <c r="EX10" s="1346"/>
      <c r="EY10" s="1346"/>
      <c r="EZ10" s="1346"/>
      <c r="FA10" s="1346"/>
      <c r="FB10" s="1346"/>
      <c r="FC10" s="1348"/>
      <c r="FD10" s="1349"/>
      <c r="FE10" s="1346"/>
      <c r="FF10" s="1346"/>
      <c r="FG10" s="1346"/>
      <c r="FH10" s="1346"/>
      <c r="FI10" s="1346"/>
      <c r="FJ10" s="1348"/>
      <c r="FK10" s="1349"/>
      <c r="FL10" s="1346"/>
      <c r="FM10" s="1350"/>
      <c r="FN10" s="1345"/>
      <c r="FO10" s="1346"/>
      <c r="FP10" s="1348"/>
      <c r="FQ10" s="1349"/>
      <c r="FR10" s="1346"/>
      <c r="FS10" s="1346"/>
      <c r="FT10" s="1346"/>
      <c r="FU10" s="1346"/>
      <c r="FV10" s="1346"/>
      <c r="FW10" s="1348"/>
      <c r="FX10" s="1349"/>
      <c r="FY10" s="1346"/>
      <c r="FZ10" s="1346"/>
      <c r="GA10" s="1346"/>
      <c r="GB10" s="1346"/>
      <c r="GC10" s="1346"/>
      <c r="GD10" s="1348"/>
      <c r="GE10" s="1349"/>
      <c r="GF10" s="1346"/>
      <c r="GG10" s="1346"/>
      <c r="GH10" s="1346"/>
      <c r="GI10" s="1346"/>
      <c r="GJ10" s="1346"/>
      <c r="GK10" s="1348"/>
      <c r="GL10" s="1349"/>
      <c r="GM10" s="1346"/>
      <c r="GN10" s="1346"/>
      <c r="GO10" s="1346"/>
      <c r="GP10" s="1346"/>
      <c r="GQ10" s="1346"/>
      <c r="GR10" s="1348"/>
      <c r="GS10" s="1345"/>
      <c r="GT10" s="1346"/>
      <c r="GU10" s="1348"/>
      <c r="GV10" s="1349"/>
      <c r="GW10" s="1346"/>
      <c r="GX10" s="1346"/>
      <c r="GY10" s="1346"/>
      <c r="GZ10" s="1346"/>
      <c r="HA10" s="1346"/>
      <c r="HB10" s="1348"/>
      <c r="HC10" s="1349"/>
      <c r="HD10" s="1346"/>
      <c r="HE10" s="1346"/>
      <c r="HF10" s="1346"/>
      <c r="HG10" s="1346"/>
      <c r="HH10" s="1346"/>
      <c r="HI10" s="1348"/>
      <c r="HJ10" s="1349"/>
      <c r="HK10" s="1346"/>
      <c r="HL10" s="1346"/>
      <c r="HM10" s="1346"/>
      <c r="HN10" s="1346"/>
      <c r="HO10" s="1346"/>
      <c r="HP10" s="1348"/>
      <c r="HQ10" s="1349"/>
      <c r="HR10" s="1346"/>
      <c r="HS10" s="1346"/>
      <c r="HT10" s="1346"/>
      <c r="HU10" s="1346"/>
      <c r="HV10" s="1346"/>
      <c r="HW10" s="1348"/>
    </row>
    <row r="11" ht="24.0" customHeight="1">
      <c r="A11" s="484">
        <v>10.0</v>
      </c>
      <c r="B11" s="485" t="s">
        <v>37</v>
      </c>
      <c r="C11" s="485" t="s">
        <v>4540</v>
      </c>
      <c r="D11" s="486" t="str">
        <f t="array" ref="D11">INDEX('코드분류표(보조)'!$G$5:$G$72,MATCH(E11,'코드분류표(보조)'!$F$5:$F$72,0))</f>
        <v>CC-391</v>
      </c>
      <c r="E11" s="486" t="s">
        <v>4541</v>
      </c>
      <c r="F11" s="486" t="s">
        <v>4542</v>
      </c>
      <c r="G11" s="487" t="s">
        <v>4543</v>
      </c>
      <c r="H11" s="488"/>
      <c r="I11" s="489"/>
      <c r="J11" s="490"/>
      <c r="K11" s="491"/>
      <c r="L11" s="491"/>
      <c r="M11" s="491"/>
      <c r="N11" s="491"/>
      <c r="O11" s="491"/>
      <c r="P11" s="491"/>
      <c r="Q11" s="491"/>
      <c r="R11" s="492"/>
      <c r="S11" s="492"/>
      <c r="T11" s="492"/>
      <c r="U11" s="493"/>
      <c r="V11" s="493"/>
      <c r="W11" s="494"/>
      <c r="X11" s="495"/>
      <c r="Y11" s="496"/>
      <c r="Z11" s="495"/>
      <c r="AA11" s="497"/>
      <c r="AB11" s="498"/>
      <c r="AC11" s="498"/>
      <c r="AD11" s="499"/>
      <c r="AE11" s="500"/>
      <c r="AF11" s="501"/>
      <c r="AG11" s="502"/>
      <c r="AH11" s="502"/>
      <c r="AI11" s="503"/>
      <c r="AJ11" s="503"/>
      <c r="AK11" s="493"/>
      <c r="AL11" s="1362" t="s">
        <v>4544</v>
      </c>
      <c r="AM11" s="1363" t="s">
        <v>37</v>
      </c>
      <c r="AN11" s="1327" t="s">
        <v>4545</v>
      </c>
      <c r="AO11" s="1328"/>
      <c r="AP11" s="1364"/>
      <c r="AQ11" s="1174"/>
      <c r="AR11" s="1331"/>
      <c r="AS11" s="1332"/>
      <c r="AT11" s="1333"/>
      <c r="AU11" s="1334"/>
      <c r="AV11" s="1335"/>
      <c r="AW11" s="1336"/>
      <c r="AX11" s="1333"/>
      <c r="AY11" s="1333"/>
      <c r="AZ11" s="1333"/>
      <c r="BA11" s="1333"/>
      <c r="BB11" s="1333"/>
      <c r="BC11" s="1337"/>
      <c r="BD11" s="1336"/>
      <c r="BE11" s="1333"/>
      <c r="BF11" s="1333"/>
      <c r="BG11" s="1333"/>
      <c r="BH11" s="1333"/>
      <c r="BI11" s="1334"/>
      <c r="BJ11" s="1335"/>
      <c r="BK11" s="1336"/>
      <c r="BL11" s="1333"/>
      <c r="BM11" s="1333"/>
      <c r="BN11" s="1333"/>
      <c r="BO11" s="1333"/>
      <c r="BP11" s="1334"/>
      <c r="BQ11" s="1335"/>
      <c r="BR11" s="1336"/>
      <c r="BS11" s="1334"/>
      <c r="BT11" s="1334"/>
      <c r="BU11" s="1334"/>
      <c r="BV11" s="1334"/>
      <c r="BW11" s="1338"/>
      <c r="BX11" s="1339"/>
      <c r="BY11" s="1340"/>
      <c r="BZ11" s="1341"/>
      <c r="CA11" s="1342"/>
      <c r="CB11" s="1343"/>
      <c r="CC11" s="1343"/>
      <c r="CD11" s="1343"/>
      <c r="CE11" s="1343"/>
      <c r="CF11" s="1343"/>
      <c r="CG11" s="1344"/>
      <c r="CH11" s="1342"/>
      <c r="CI11" s="1343"/>
      <c r="CJ11" s="1343"/>
      <c r="CK11" s="1343"/>
      <c r="CL11" s="1343"/>
      <c r="CM11" s="1343"/>
      <c r="CN11" s="1344"/>
      <c r="CO11" s="1342"/>
      <c r="CP11" s="1343"/>
      <c r="CQ11" s="1343"/>
      <c r="CR11" s="1343"/>
      <c r="CS11" s="1343"/>
      <c r="CT11" s="1343"/>
      <c r="CU11" s="1344"/>
      <c r="CV11" s="1342"/>
      <c r="CW11" s="1343"/>
      <c r="CX11" s="1343"/>
      <c r="CY11" s="1343"/>
      <c r="CZ11" s="1343"/>
      <c r="DA11" s="1344"/>
      <c r="DB11" s="1340"/>
      <c r="DC11" s="1341"/>
      <c r="DD11" s="1342"/>
      <c r="DE11" s="1343"/>
      <c r="DF11" s="1343"/>
      <c r="DG11" s="1343"/>
      <c r="DH11" s="1343"/>
      <c r="DI11" s="1343"/>
      <c r="DJ11" s="1344"/>
      <c r="DK11" s="1342"/>
      <c r="DL11" s="1343"/>
      <c r="DM11" s="1343"/>
      <c r="DN11" s="1343"/>
      <c r="DO11" s="1343"/>
      <c r="DP11" s="1343"/>
      <c r="DQ11" s="1344"/>
      <c r="DR11" s="1342"/>
      <c r="DS11" s="1343"/>
      <c r="DT11" s="1343"/>
      <c r="DU11" s="1343"/>
      <c r="DV11" s="1343"/>
      <c r="DW11" s="1343"/>
      <c r="DX11" s="1344"/>
      <c r="DY11" s="1342"/>
      <c r="DZ11" s="1343"/>
      <c r="EA11" s="1343"/>
      <c r="EB11" s="1343"/>
      <c r="EC11" s="1343"/>
      <c r="ED11" s="1343"/>
      <c r="EE11" s="1344"/>
      <c r="EF11" s="1342"/>
      <c r="EG11" s="1344"/>
      <c r="EH11" s="1340"/>
      <c r="EI11" s="1345"/>
      <c r="EJ11" s="1346"/>
      <c r="EK11" s="1346"/>
      <c r="EL11" s="1346"/>
      <c r="EM11" s="1347"/>
      <c r="EN11" s="1347"/>
      <c r="EO11" s="1348"/>
      <c r="EP11" s="1349"/>
      <c r="EQ11" s="1346"/>
      <c r="ER11" s="1346"/>
      <c r="ES11" s="1346"/>
      <c r="ET11" s="1346"/>
      <c r="EU11" s="1346"/>
      <c r="EV11" s="1348"/>
      <c r="EW11" s="1349"/>
      <c r="EX11" s="1346"/>
      <c r="EY11" s="1346"/>
      <c r="EZ11" s="1346"/>
      <c r="FA11" s="1346"/>
      <c r="FB11" s="1346"/>
      <c r="FC11" s="1348"/>
      <c r="FD11" s="1349"/>
      <c r="FE11" s="1346"/>
      <c r="FF11" s="1346"/>
      <c r="FG11" s="1346"/>
      <c r="FH11" s="1346"/>
      <c r="FI11" s="1346"/>
      <c r="FJ11" s="1348"/>
      <c r="FK11" s="1349"/>
      <c r="FL11" s="1346"/>
      <c r="FM11" s="1350"/>
      <c r="FN11" s="1345"/>
      <c r="FO11" s="1346"/>
      <c r="FP11" s="1348"/>
      <c r="FQ11" s="1349"/>
      <c r="FR11" s="1346"/>
      <c r="FS11" s="1346"/>
      <c r="FT11" s="1346"/>
      <c r="FU11" s="1346"/>
      <c r="FV11" s="1346"/>
      <c r="FW11" s="1348"/>
      <c r="FX11" s="1349"/>
      <c r="FY11" s="1346"/>
      <c r="FZ11" s="1346"/>
      <c r="GA11" s="1346"/>
      <c r="GB11" s="1346"/>
      <c r="GC11" s="1346"/>
      <c r="GD11" s="1348"/>
      <c r="GE11" s="1349"/>
      <c r="GF11" s="1346"/>
      <c r="GG11" s="1346"/>
      <c r="GH11" s="1346"/>
      <c r="GI11" s="1346"/>
      <c r="GJ11" s="1346"/>
      <c r="GK11" s="1348"/>
      <c r="GL11" s="1349"/>
      <c r="GM11" s="1346"/>
      <c r="GN11" s="1346"/>
      <c r="GO11" s="1346"/>
      <c r="GP11" s="1346"/>
      <c r="GQ11" s="1346"/>
      <c r="GR11" s="1348"/>
      <c r="GS11" s="1345"/>
      <c r="GT11" s="1346"/>
      <c r="GU11" s="1348"/>
      <c r="GV11" s="1349"/>
      <c r="GW11" s="1346"/>
      <c r="GX11" s="1346"/>
      <c r="GY11" s="1346"/>
      <c r="GZ11" s="1346"/>
      <c r="HA11" s="1346"/>
      <c r="HB11" s="1348"/>
      <c r="HC11" s="1349"/>
      <c r="HD11" s="1346"/>
      <c r="HE11" s="1346"/>
      <c r="HF11" s="1346"/>
      <c r="HG11" s="1346"/>
      <c r="HH11" s="1346"/>
      <c r="HI11" s="1348"/>
      <c r="HJ11" s="1349"/>
      <c r="HK11" s="1346"/>
      <c r="HL11" s="1346"/>
      <c r="HM11" s="1346"/>
      <c r="HN11" s="1346"/>
      <c r="HO11" s="1346"/>
      <c r="HP11" s="1348"/>
      <c r="HQ11" s="1349"/>
      <c r="HR11" s="1346"/>
      <c r="HS11" s="1346"/>
      <c r="HT11" s="1346"/>
      <c r="HU11" s="1346"/>
      <c r="HV11" s="1346"/>
      <c r="HW11" s="1348"/>
    </row>
    <row r="12" ht="24.0" customHeight="1">
      <c r="A12" s="484">
        <f t="shared" ref="A12:A14" si="2">A13+1</f>
        <v>9</v>
      </c>
      <c r="B12" s="485" t="s">
        <v>4546</v>
      </c>
      <c r="C12" s="1365"/>
      <c r="D12" s="1366" t="str">
        <f t="array" ref="D12">INDEX('코드분류표(보조)'!$G$5:$G$72,MATCH(E12,'코드분류표(보조)'!$F$5:$F$72,0))</f>
        <v>CD-421</v>
      </c>
      <c r="E12" s="486" t="s">
        <v>4547</v>
      </c>
      <c r="F12" s="486" t="s">
        <v>1558</v>
      </c>
      <c r="G12" s="487" t="s">
        <v>1559</v>
      </c>
      <c r="H12" s="488"/>
      <c r="I12" s="489"/>
      <c r="J12" s="490"/>
      <c r="K12" s="491"/>
      <c r="L12" s="491"/>
      <c r="M12" s="491"/>
      <c r="N12" s="491"/>
      <c r="O12" s="491"/>
      <c r="P12" s="491"/>
      <c r="Q12" s="491"/>
      <c r="R12" s="492"/>
      <c r="S12" s="492"/>
      <c r="T12" s="492"/>
      <c r="U12" s="493"/>
      <c r="V12" s="493"/>
      <c r="W12" s="494"/>
      <c r="X12" s="495"/>
      <c r="Y12" s="496"/>
      <c r="Z12" s="495"/>
      <c r="AA12" s="497"/>
      <c r="AB12" s="498"/>
      <c r="AC12" s="498"/>
      <c r="AD12" s="499"/>
      <c r="AE12" s="500"/>
      <c r="AF12" s="501"/>
      <c r="AG12" s="502"/>
      <c r="AH12" s="502"/>
      <c r="AI12" s="503"/>
      <c r="AJ12" s="503"/>
      <c r="AK12" s="493"/>
      <c r="AL12" s="1362" t="s">
        <v>4544</v>
      </c>
      <c r="AM12" s="1363" t="s">
        <v>37</v>
      </c>
      <c r="AN12" s="1327" t="s">
        <v>4548</v>
      </c>
      <c r="AO12" s="1328"/>
      <c r="AP12" s="1367" t="s">
        <v>4549</v>
      </c>
      <c r="AQ12" s="1154" t="s">
        <v>4550</v>
      </c>
      <c r="AR12" s="1331"/>
      <c r="AS12" s="1332"/>
      <c r="AT12" s="1333"/>
      <c r="AU12" s="1334"/>
      <c r="AV12" s="1335"/>
      <c r="AW12" s="1336"/>
      <c r="AX12" s="1333"/>
      <c r="AY12" s="1333"/>
      <c r="AZ12" s="1333"/>
      <c r="BA12" s="1333"/>
      <c r="BB12" s="1333"/>
      <c r="BC12" s="1337"/>
      <c r="BD12" s="1336"/>
      <c r="BE12" s="1333"/>
      <c r="BF12" s="1333"/>
      <c r="BG12" s="1333"/>
      <c r="BH12" s="1333"/>
      <c r="BI12" s="1334"/>
      <c r="BJ12" s="1335"/>
      <c r="BK12" s="1336"/>
      <c r="BL12" s="1333"/>
      <c r="BM12" s="1333"/>
      <c r="BN12" s="1333"/>
      <c r="BO12" s="1333"/>
      <c r="BP12" s="1334"/>
      <c r="BQ12" s="1335"/>
      <c r="BR12" s="1336"/>
      <c r="BS12" s="1334"/>
      <c r="BT12" s="1334"/>
      <c r="BU12" s="1334"/>
      <c r="BV12" s="1334"/>
      <c r="BW12" s="1338"/>
      <c r="BX12" s="1339"/>
      <c r="BY12" s="1340"/>
      <c r="BZ12" s="1341"/>
      <c r="CA12" s="1342"/>
      <c r="CB12" s="1343"/>
      <c r="CC12" s="1343"/>
      <c r="CD12" s="1343"/>
      <c r="CE12" s="1343"/>
      <c r="CF12" s="1343"/>
      <c r="CG12" s="1344"/>
      <c r="CH12" s="1342"/>
      <c r="CI12" s="1343"/>
      <c r="CJ12" s="1343"/>
      <c r="CK12" s="1343"/>
      <c r="CL12" s="1343"/>
      <c r="CM12" s="1343"/>
      <c r="CN12" s="1344"/>
      <c r="CO12" s="1342"/>
      <c r="CP12" s="1343"/>
      <c r="CQ12" s="1343"/>
      <c r="CR12" s="1343"/>
      <c r="CS12" s="1343"/>
      <c r="CT12" s="1343"/>
      <c r="CU12" s="1344"/>
      <c r="CV12" s="1342"/>
      <c r="CW12" s="1343"/>
      <c r="CX12" s="1343"/>
      <c r="CY12" s="1343"/>
      <c r="CZ12" s="1343"/>
      <c r="DA12" s="1344"/>
      <c r="DB12" s="1340"/>
      <c r="DC12" s="1341"/>
      <c r="DD12" s="1342"/>
      <c r="DE12" s="1343"/>
      <c r="DF12" s="1343"/>
      <c r="DG12" s="1343"/>
      <c r="DH12" s="1343"/>
      <c r="DI12" s="1343"/>
      <c r="DJ12" s="1344"/>
      <c r="DK12" s="1342"/>
      <c r="DL12" s="1343"/>
      <c r="DM12" s="1343"/>
      <c r="DN12" s="1343"/>
      <c r="DO12" s="1343"/>
      <c r="DP12" s="1343"/>
      <c r="DQ12" s="1344"/>
      <c r="DR12" s="1342"/>
      <c r="DS12" s="1343"/>
      <c r="DT12" s="1343"/>
      <c r="DU12" s="1343"/>
      <c r="DV12" s="1343"/>
      <c r="DW12" s="1343"/>
      <c r="DX12" s="1344"/>
      <c r="DY12" s="1342"/>
      <c r="DZ12" s="1343"/>
      <c r="EA12" s="1343"/>
      <c r="EB12" s="1343"/>
      <c r="EC12" s="1343"/>
      <c r="ED12" s="1343"/>
      <c r="EE12" s="1344"/>
      <c r="EF12" s="1342"/>
      <c r="EG12" s="1344"/>
      <c r="EH12" s="1340"/>
      <c r="EI12" s="1345"/>
      <c r="EJ12" s="1346"/>
      <c r="EK12" s="1346"/>
      <c r="EL12" s="1346"/>
      <c r="EM12" s="1347"/>
      <c r="EN12" s="1347"/>
      <c r="EO12" s="1348"/>
      <c r="EP12" s="1349"/>
      <c r="EQ12" s="1346"/>
      <c r="ER12" s="1346"/>
      <c r="ES12" s="1346"/>
      <c r="ET12" s="1346"/>
      <c r="EU12" s="1346"/>
      <c r="EV12" s="1348"/>
      <c r="EW12" s="1349"/>
      <c r="EX12" s="1346"/>
      <c r="EY12" s="1346"/>
      <c r="EZ12" s="1346"/>
      <c r="FA12" s="1346"/>
      <c r="FB12" s="1346"/>
      <c r="FC12" s="1348"/>
      <c r="FD12" s="1349"/>
      <c r="FE12" s="1346"/>
      <c r="FF12" s="1346"/>
      <c r="FG12" s="1346"/>
      <c r="FH12" s="1346"/>
      <c r="FI12" s="1346"/>
      <c r="FJ12" s="1348"/>
      <c r="FK12" s="1349"/>
      <c r="FL12" s="1346"/>
      <c r="FM12" s="1350"/>
      <c r="FN12" s="1345"/>
      <c r="FO12" s="1346"/>
      <c r="FP12" s="1348"/>
      <c r="FQ12" s="1349"/>
      <c r="FR12" s="1346"/>
      <c r="FS12" s="1346"/>
      <c r="FT12" s="1346"/>
      <c r="FU12" s="1346"/>
      <c r="FV12" s="1346"/>
      <c r="FW12" s="1348"/>
      <c r="FX12" s="1349"/>
      <c r="FY12" s="1346"/>
      <c r="FZ12" s="1346"/>
      <c r="GA12" s="1346"/>
      <c r="GB12" s="1346"/>
      <c r="GC12" s="1346"/>
      <c r="GD12" s="1348"/>
      <c r="GE12" s="1349"/>
      <c r="GF12" s="1346"/>
      <c r="GG12" s="1346"/>
      <c r="GH12" s="1346"/>
      <c r="GI12" s="1346"/>
      <c r="GJ12" s="1346"/>
      <c r="GK12" s="1348"/>
      <c r="GL12" s="1349"/>
      <c r="GM12" s="1346"/>
      <c r="GN12" s="1346"/>
      <c r="GO12" s="1346"/>
      <c r="GP12" s="1346"/>
      <c r="GQ12" s="1346"/>
      <c r="GR12" s="1348"/>
      <c r="GS12" s="1345"/>
      <c r="GT12" s="1346"/>
      <c r="GU12" s="1348"/>
      <c r="GV12" s="1349"/>
      <c r="GW12" s="1346"/>
      <c r="GX12" s="1346"/>
      <c r="GY12" s="1346"/>
      <c r="GZ12" s="1346"/>
      <c r="HA12" s="1346"/>
      <c r="HB12" s="1348"/>
      <c r="HC12" s="1349"/>
      <c r="HD12" s="1346"/>
      <c r="HE12" s="1346"/>
      <c r="HF12" s="1346"/>
      <c r="HG12" s="1346"/>
      <c r="HH12" s="1346"/>
      <c r="HI12" s="1348"/>
      <c r="HJ12" s="1349"/>
      <c r="HK12" s="1346"/>
      <c r="HL12" s="1346"/>
      <c r="HM12" s="1346"/>
      <c r="HN12" s="1346"/>
      <c r="HO12" s="1346"/>
      <c r="HP12" s="1348"/>
      <c r="HQ12" s="1349"/>
      <c r="HR12" s="1346"/>
      <c r="HS12" s="1346"/>
      <c r="HT12" s="1346"/>
      <c r="HU12" s="1346"/>
      <c r="HV12" s="1346"/>
      <c r="HW12" s="1348"/>
    </row>
    <row r="13" ht="24.0" customHeight="1">
      <c r="A13" s="484">
        <f t="shared" si="2"/>
        <v>8</v>
      </c>
      <c r="B13" s="485" t="s">
        <v>4546</v>
      </c>
      <c r="C13" s="1365"/>
      <c r="D13" s="1366" t="str">
        <f t="array" ref="D13">INDEX('코드분류표(보조)'!$G$5:$G$72,MATCH(E13,'코드분류표(보조)'!$F$5:$F$72,0))</f>
        <v>CG-712</v>
      </c>
      <c r="E13" s="486" t="s">
        <v>4551</v>
      </c>
      <c r="F13" s="486" t="s">
        <v>589</v>
      </c>
      <c r="G13" s="487" t="s">
        <v>4552</v>
      </c>
      <c r="H13" s="488"/>
      <c r="I13" s="489"/>
      <c r="J13" s="490"/>
      <c r="K13" s="491"/>
      <c r="L13" s="491"/>
      <c r="M13" s="491"/>
      <c r="N13" s="491"/>
      <c r="O13" s="491"/>
      <c r="P13" s="491"/>
      <c r="Q13" s="491"/>
      <c r="R13" s="492"/>
      <c r="S13" s="492"/>
      <c r="T13" s="492"/>
      <c r="U13" s="493"/>
      <c r="V13" s="493"/>
      <c r="W13" s="494"/>
      <c r="X13" s="495"/>
      <c r="Y13" s="496"/>
      <c r="Z13" s="495"/>
      <c r="AA13" s="497"/>
      <c r="AB13" s="498"/>
      <c r="AC13" s="498"/>
      <c r="AD13" s="499"/>
      <c r="AE13" s="500"/>
      <c r="AF13" s="501"/>
      <c r="AG13" s="502"/>
      <c r="AH13" s="502"/>
      <c r="AI13" s="503"/>
      <c r="AJ13" s="503"/>
      <c r="AK13" s="493"/>
      <c r="AL13" s="1368"/>
      <c r="AM13" s="1360"/>
      <c r="AN13" s="1369"/>
      <c r="AO13" s="1370" t="s">
        <v>4553</v>
      </c>
      <c r="AP13" s="1329"/>
      <c r="AQ13" s="1330"/>
      <c r="AR13" s="1331"/>
      <c r="AS13" s="1332"/>
      <c r="AT13" s="1333"/>
      <c r="AU13" s="1334"/>
      <c r="AV13" s="1335"/>
      <c r="AW13" s="1336"/>
      <c r="AX13" s="1333"/>
      <c r="AY13" s="1333"/>
      <c r="AZ13" s="1333"/>
      <c r="BA13" s="1333"/>
      <c r="BB13" s="1333"/>
      <c r="BC13" s="1337"/>
      <c r="BD13" s="1336"/>
      <c r="BE13" s="1333"/>
      <c r="BF13" s="1333"/>
      <c r="BG13" s="1333"/>
      <c r="BH13" s="1333"/>
      <c r="BI13" s="1334"/>
      <c r="BJ13" s="1335"/>
      <c r="BK13" s="1336"/>
      <c r="BL13" s="1333"/>
      <c r="BM13" s="1333"/>
      <c r="BN13" s="1333"/>
      <c r="BO13" s="1333"/>
      <c r="BP13" s="1334"/>
      <c r="BQ13" s="1335"/>
      <c r="BR13" s="1336"/>
      <c r="BS13" s="1334"/>
      <c r="BT13" s="1334"/>
      <c r="BU13" s="1334"/>
      <c r="BV13" s="1334"/>
      <c r="BW13" s="1338"/>
      <c r="BX13" s="1339"/>
      <c r="BY13" s="1340"/>
      <c r="BZ13" s="1341"/>
      <c r="CA13" s="1342"/>
      <c r="CB13" s="1343"/>
      <c r="CC13" s="1343"/>
      <c r="CD13" s="1343"/>
      <c r="CE13" s="1343"/>
      <c r="CF13" s="1343"/>
      <c r="CG13" s="1344"/>
      <c r="CH13" s="1342"/>
      <c r="CI13" s="1343"/>
      <c r="CJ13" s="1343"/>
      <c r="CK13" s="1343"/>
      <c r="CL13" s="1343"/>
      <c r="CM13" s="1343"/>
      <c r="CN13" s="1344"/>
      <c r="CO13" s="1342"/>
      <c r="CP13" s="1343"/>
      <c r="CQ13" s="1343"/>
      <c r="CR13" s="1343"/>
      <c r="CS13" s="1343"/>
      <c r="CT13" s="1343"/>
      <c r="CU13" s="1344"/>
      <c r="CV13" s="1342"/>
      <c r="CW13" s="1343"/>
      <c r="CX13" s="1343"/>
      <c r="CY13" s="1343"/>
      <c r="CZ13" s="1343"/>
      <c r="DA13" s="1344"/>
      <c r="DB13" s="1340"/>
      <c r="DC13" s="1341"/>
      <c r="DD13" s="1342"/>
      <c r="DE13" s="1343"/>
      <c r="DF13" s="1343"/>
      <c r="DG13" s="1343"/>
      <c r="DH13" s="1343"/>
      <c r="DI13" s="1343"/>
      <c r="DJ13" s="1344"/>
      <c r="DK13" s="1342"/>
      <c r="DL13" s="1343"/>
      <c r="DM13" s="1343"/>
      <c r="DN13" s="1343"/>
      <c r="DO13" s="1343"/>
      <c r="DP13" s="1343"/>
      <c r="DQ13" s="1344"/>
      <c r="DR13" s="1342"/>
      <c r="DS13" s="1343"/>
      <c r="DT13" s="1343"/>
      <c r="DU13" s="1343"/>
      <c r="DV13" s="1343"/>
      <c r="DW13" s="1343"/>
      <c r="DX13" s="1344"/>
      <c r="DY13" s="1342"/>
      <c r="DZ13" s="1343"/>
      <c r="EA13" s="1343"/>
      <c r="EB13" s="1343"/>
      <c r="EC13" s="1343"/>
      <c r="ED13" s="1343"/>
      <c r="EE13" s="1344"/>
      <c r="EF13" s="1342"/>
      <c r="EG13" s="1344"/>
      <c r="EH13" s="1340"/>
      <c r="EI13" s="1345"/>
      <c r="EJ13" s="1346"/>
      <c r="EK13" s="1346"/>
      <c r="EL13" s="1346"/>
      <c r="EM13" s="1347"/>
      <c r="EN13" s="1347"/>
      <c r="EO13" s="1348"/>
      <c r="EP13" s="1349"/>
      <c r="EQ13" s="1346"/>
      <c r="ER13" s="1346"/>
      <c r="ES13" s="1346"/>
      <c r="ET13" s="1346"/>
      <c r="EU13" s="1346"/>
      <c r="EV13" s="1348"/>
      <c r="EW13" s="1349"/>
      <c r="EX13" s="1346"/>
      <c r="EY13" s="1346"/>
      <c r="EZ13" s="1346"/>
      <c r="FA13" s="1346"/>
      <c r="FB13" s="1346"/>
      <c r="FC13" s="1348"/>
      <c r="FD13" s="1349"/>
      <c r="FE13" s="1346"/>
      <c r="FF13" s="1346"/>
      <c r="FG13" s="1346"/>
      <c r="FH13" s="1346"/>
      <c r="FI13" s="1346"/>
      <c r="FJ13" s="1348"/>
      <c r="FK13" s="1349"/>
      <c r="FL13" s="1346"/>
      <c r="FM13" s="1350"/>
      <c r="FN13" s="1345"/>
      <c r="FO13" s="1346"/>
      <c r="FP13" s="1348"/>
      <c r="FQ13" s="1349"/>
      <c r="FR13" s="1346"/>
      <c r="FS13" s="1346"/>
      <c r="FT13" s="1346"/>
      <c r="FU13" s="1346"/>
      <c r="FV13" s="1346"/>
      <c r="FW13" s="1348"/>
      <c r="FX13" s="1349"/>
      <c r="FY13" s="1346"/>
      <c r="FZ13" s="1346"/>
      <c r="GA13" s="1346"/>
      <c r="GB13" s="1346"/>
      <c r="GC13" s="1346"/>
      <c r="GD13" s="1348"/>
      <c r="GE13" s="1349"/>
      <c r="GF13" s="1346"/>
      <c r="GG13" s="1346"/>
      <c r="GH13" s="1346"/>
      <c r="GI13" s="1346"/>
      <c r="GJ13" s="1346"/>
      <c r="GK13" s="1348"/>
      <c r="GL13" s="1349"/>
      <c r="GM13" s="1346"/>
      <c r="GN13" s="1346"/>
      <c r="GO13" s="1346"/>
      <c r="GP13" s="1346"/>
      <c r="GQ13" s="1346"/>
      <c r="GR13" s="1348"/>
      <c r="GS13" s="1345"/>
      <c r="GT13" s="1346"/>
      <c r="GU13" s="1348"/>
      <c r="GV13" s="1349"/>
      <c r="GW13" s="1346"/>
      <c r="GX13" s="1346"/>
      <c r="GY13" s="1346"/>
      <c r="GZ13" s="1346"/>
      <c r="HA13" s="1346"/>
      <c r="HB13" s="1348"/>
      <c r="HC13" s="1349"/>
      <c r="HD13" s="1346"/>
      <c r="HE13" s="1346"/>
      <c r="HF13" s="1346"/>
      <c r="HG13" s="1346"/>
      <c r="HH13" s="1346"/>
      <c r="HI13" s="1348"/>
      <c r="HJ13" s="1349"/>
      <c r="HK13" s="1346"/>
      <c r="HL13" s="1346"/>
      <c r="HM13" s="1346"/>
      <c r="HN13" s="1346"/>
      <c r="HO13" s="1346"/>
      <c r="HP13" s="1348"/>
      <c r="HQ13" s="1349"/>
      <c r="HR13" s="1346"/>
      <c r="HS13" s="1346"/>
      <c r="HT13" s="1346"/>
      <c r="HU13" s="1346"/>
      <c r="HV13" s="1346"/>
      <c r="HW13" s="1348"/>
    </row>
    <row r="14" ht="24.0" customHeight="1">
      <c r="A14" s="484">
        <f t="shared" si="2"/>
        <v>7</v>
      </c>
      <c r="B14" s="485" t="s">
        <v>4546</v>
      </c>
      <c r="C14" s="1365"/>
      <c r="D14" s="1366" t="str">
        <f t="array" ref="D14">INDEX('코드분류표(보조)'!$G$5:$G$72,MATCH(E14,'코드분류표(보조)'!$F$5:$F$72,0))</f>
        <v>CG-712</v>
      </c>
      <c r="E14" s="486" t="s">
        <v>4551</v>
      </c>
      <c r="F14" s="486" t="s">
        <v>4554</v>
      </c>
      <c r="G14" s="487" t="s">
        <v>4555</v>
      </c>
      <c r="H14" s="488"/>
      <c r="I14" s="489"/>
      <c r="J14" s="490"/>
      <c r="K14" s="491"/>
      <c r="L14" s="491"/>
      <c r="M14" s="491"/>
      <c r="N14" s="491"/>
      <c r="O14" s="491"/>
      <c r="P14" s="491"/>
      <c r="Q14" s="491"/>
      <c r="R14" s="492"/>
      <c r="S14" s="492"/>
      <c r="T14" s="492"/>
      <c r="U14" s="493"/>
      <c r="V14" s="493"/>
      <c r="W14" s="494"/>
      <c r="X14" s="495"/>
      <c r="Y14" s="496"/>
      <c r="Z14" s="495"/>
      <c r="AA14" s="497"/>
      <c r="AB14" s="498"/>
      <c r="AC14" s="498"/>
      <c r="AD14" s="499"/>
      <c r="AE14" s="500"/>
      <c r="AF14" s="501"/>
      <c r="AG14" s="502"/>
      <c r="AH14" s="502"/>
      <c r="AI14" s="503"/>
      <c r="AJ14" s="503"/>
      <c r="AK14" s="493"/>
      <c r="AL14" s="1368"/>
      <c r="AM14" s="1360"/>
      <c r="AN14" s="1369"/>
      <c r="AO14" s="1328"/>
      <c r="AP14" s="1329"/>
      <c r="AQ14" s="1330"/>
      <c r="AR14" s="1331"/>
      <c r="AS14" s="1332"/>
      <c r="AT14" s="1333"/>
      <c r="AU14" s="1334"/>
      <c r="AV14" s="1335"/>
      <c r="AW14" s="1336"/>
      <c r="AX14" s="1333"/>
      <c r="AY14" s="1333"/>
      <c r="AZ14" s="1333"/>
      <c r="BA14" s="1333"/>
      <c r="BB14" s="1333"/>
      <c r="BC14" s="1337"/>
      <c r="BD14" s="1336"/>
      <c r="BE14" s="1333"/>
      <c r="BF14" s="1333"/>
      <c r="BG14" s="1333"/>
      <c r="BH14" s="1333"/>
      <c r="BI14" s="1334"/>
      <c r="BJ14" s="1335"/>
      <c r="BK14" s="1336"/>
      <c r="BL14" s="1333"/>
      <c r="BM14" s="1333"/>
      <c r="BN14" s="1333"/>
      <c r="BO14" s="1333"/>
      <c r="BP14" s="1334"/>
      <c r="BQ14" s="1335"/>
      <c r="BR14" s="1336"/>
      <c r="BS14" s="1334"/>
      <c r="BT14" s="1334"/>
      <c r="BU14" s="1334"/>
      <c r="BV14" s="1334"/>
      <c r="BW14" s="1338"/>
      <c r="BX14" s="1339"/>
      <c r="BY14" s="1340"/>
      <c r="BZ14" s="1341"/>
      <c r="CA14" s="1342"/>
      <c r="CB14" s="1343"/>
      <c r="CC14" s="1343"/>
      <c r="CD14" s="1343"/>
      <c r="CE14" s="1343"/>
      <c r="CF14" s="1343"/>
      <c r="CG14" s="1344"/>
      <c r="CH14" s="1342"/>
      <c r="CI14" s="1343"/>
      <c r="CJ14" s="1343"/>
      <c r="CK14" s="1343"/>
      <c r="CL14" s="1343"/>
      <c r="CM14" s="1343"/>
      <c r="CN14" s="1344"/>
      <c r="CO14" s="1342"/>
      <c r="CP14" s="1343"/>
      <c r="CQ14" s="1343"/>
      <c r="CR14" s="1343"/>
      <c r="CS14" s="1343"/>
      <c r="CT14" s="1343"/>
      <c r="CU14" s="1344"/>
      <c r="CV14" s="1342"/>
      <c r="CW14" s="1343"/>
      <c r="CX14" s="1343"/>
      <c r="CY14" s="1343"/>
      <c r="CZ14" s="1343"/>
      <c r="DA14" s="1344"/>
      <c r="DB14" s="1340"/>
      <c r="DC14" s="1341"/>
      <c r="DD14" s="1342"/>
      <c r="DE14" s="1343"/>
      <c r="DF14" s="1343"/>
      <c r="DG14" s="1343"/>
      <c r="DH14" s="1343"/>
      <c r="DI14" s="1343"/>
      <c r="DJ14" s="1344"/>
      <c r="DK14" s="1342"/>
      <c r="DL14" s="1343"/>
      <c r="DM14" s="1343"/>
      <c r="DN14" s="1343"/>
      <c r="DO14" s="1343"/>
      <c r="DP14" s="1343"/>
      <c r="DQ14" s="1344"/>
      <c r="DR14" s="1342"/>
      <c r="DS14" s="1343"/>
      <c r="DT14" s="1343"/>
      <c r="DU14" s="1343"/>
      <c r="DV14" s="1343"/>
      <c r="DW14" s="1343"/>
      <c r="DX14" s="1344"/>
      <c r="DY14" s="1342"/>
      <c r="DZ14" s="1343"/>
      <c r="EA14" s="1343"/>
      <c r="EB14" s="1343"/>
      <c r="EC14" s="1343"/>
      <c r="ED14" s="1343"/>
      <c r="EE14" s="1344"/>
      <c r="EF14" s="1342"/>
      <c r="EG14" s="1344"/>
      <c r="EH14" s="1340"/>
      <c r="EI14" s="1345"/>
      <c r="EJ14" s="1346"/>
      <c r="EK14" s="1346"/>
      <c r="EL14" s="1346"/>
      <c r="EM14" s="1347"/>
      <c r="EN14" s="1347"/>
      <c r="EO14" s="1348"/>
      <c r="EP14" s="1349"/>
      <c r="EQ14" s="1346"/>
      <c r="ER14" s="1346"/>
      <c r="ES14" s="1346"/>
      <c r="ET14" s="1346"/>
      <c r="EU14" s="1346"/>
      <c r="EV14" s="1348"/>
      <c r="EW14" s="1349"/>
      <c r="EX14" s="1346"/>
      <c r="EY14" s="1346"/>
      <c r="EZ14" s="1346"/>
      <c r="FA14" s="1346"/>
      <c r="FB14" s="1346"/>
      <c r="FC14" s="1348"/>
      <c r="FD14" s="1349"/>
      <c r="FE14" s="1346"/>
      <c r="FF14" s="1346"/>
      <c r="FG14" s="1346"/>
      <c r="FH14" s="1346"/>
      <c r="FI14" s="1346"/>
      <c r="FJ14" s="1348"/>
      <c r="FK14" s="1349"/>
      <c r="FL14" s="1346"/>
      <c r="FM14" s="1350"/>
      <c r="FN14" s="1345"/>
      <c r="FO14" s="1346"/>
      <c r="FP14" s="1348"/>
      <c r="FQ14" s="1349"/>
      <c r="FR14" s="1346"/>
      <c r="FS14" s="1346"/>
      <c r="FT14" s="1346"/>
      <c r="FU14" s="1346"/>
      <c r="FV14" s="1346"/>
      <c r="FW14" s="1348"/>
      <c r="FX14" s="1349"/>
      <c r="FY14" s="1346"/>
      <c r="FZ14" s="1346"/>
      <c r="GA14" s="1346"/>
      <c r="GB14" s="1346"/>
      <c r="GC14" s="1346"/>
      <c r="GD14" s="1348"/>
      <c r="GE14" s="1349"/>
      <c r="GF14" s="1346"/>
      <c r="GG14" s="1346"/>
      <c r="GH14" s="1346"/>
      <c r="GI14" s="1346"/>
      <c r="GJ14" s="1346"/>
      <c r="GK14" s="1348"/>
      <c r="GL14" s="1349"/>
      <c r="GM14" s="1346"/>
      <c r="GN14" s="1346"/>
      <c r="GO14" s="1346"/>
      <c r="GP14" s="1346"/>
      <c r="GQ14" s="1346"/>
      <c r="GR14" s="1348"/>
      <c r="GS14" s="1345"/>
      <c r="GT14" s="1346"/>
      <c r="GU14" s="1348"/>
      <c r="GV14" s="1349"/>
      <c r="GW14" s="1346"/>
      <c r="GX14" s="1346"/>
      <c r="GY14" s="1346"/>
      <c r="GZ14" s="1346"/>
      <c r="HA14" s="1346"/>
      <c r="HB14" s="1348"/>
      <c r="HC14" s="1349"/>
      <c r="HD14" s="1346"/>
      <c r="HE14" s="1346"/>
      <c r="HF14" s="1346"/>
      <c r="HG14" s="1346"/>
      <c r="HH14" s="1346"/>
      <c r="HI14" s="1348"/>
      <c r="HJ14" s="1349"/>
      <c r="HK14" s="1346"/>
      <c r="HL14" s="1346"/>
      <c r="HM14" s="1346"/>
      <c r="HN14" s="1346"/>
      <c r="HO14" s="1346"/>
      <c r="HP14" s="1348"/>
      <c r="HQ14" s="1349"/>
      <c r="HR14" s="1346"/>
      <c r="HS14" s="1346"/>
      <c r="HT14" s="1346"/>
      <c r="HU14" s="1346"/>
      <c r="HV14" s="1346"/>
      <c r="HW14" s="1348"/>
    </row>
    <row r="15" ht="24.0" customHeight="1">
      <c r="A15" s="1371">
        <f>A26+1</f>
        <v>6</v>
      </c>
      <c r="B15" s="1372" t="s">
        <v>24</v>
      </c>
      <c r="C15" s="1158"/>
      <c r="D15" s="494" t="str">
        <f t="array" ref="D15">INDEX('코드분류표(보조)'!$G$5:$G$72,MATCH(E15,'코드분류표(보조)'!$F$5:$F$72,0))</f>
        <v>CG-712</v>
      </c>
      <c r="E15" s="494" t="s">
        <v>4551</v>
      </c>
      <c r="F15" s="919" t="s">
        <v>4556</v>
      </c>
      <c r="G15" s="1373" t="s">
        <v>4557</v>
      </c>
      <c r="H15" s="494" t="str">
        <f>$H$15</f>
        <v>#REF!</v>
      </c>
      <c r="I15" s="920"/>
      <c r="J15" s="921">
        <f>I15/3.3058</f>
        <v>0</v>
      </c>
      <c r="K15" s="922" t="s">
        <v>4558</v>
      </c>
      <c r="L15" s="922" t="s">
        <v>4559</v>
      </c>
      <c r="M15" s="922" t="str">
        <f>$M$15</f>
        <v>#REF!</v>
      </c>
      <c r="N15" s="922" t="str">
        <f>#REF!</f>
        <v>#REF!</v>
      </c>
      <c r="O15" s="922" t="str">
        <f>$O$15</f>
        <v>#REF!</v>
      </c>
      <c r="P15" s="922" t="str">
        <f>$Q$15</f>
        <v/>
      </c>
      <c r="Q15" s="922"/>
      <c r="R15" s="493">
        <v>0.0</v>
      </c>
      <c r="S15" s="493">
        <v>0.0</v>
      </c>
      <c r="T15" s="493">
        <v>0.0</v>
      </c>
      <c r="U15" s="924"/>
      <c r="V15" s="493" t="s">
        <v>4560</v>
      </c>
      <c r="W15" s="925" t="s">
        <v>4561</v>
      </c>
      <c r="X15" s="926">
        <v>1.75E7</v>
      </c>
      <c r="Y15" s="1374" t="s">
        <v>1368</v>
      </c>
      <c r="Z15" s="926"/>
      <c r="AA15" s="927"/>
      <c r="AB15" s="928"/>
      <c r="AC15" s="928"/>
      <c r="AD15" s="929"/>
      <c r="AE15" s="1018"/>
      <c r="AF15" s="1019" t="s">
        <v>4562</v>
      </c>
      <c r="AG15" s="932"/>
      <c r="AH15" s="932"/>
      <c r="AI15" s="933"/>
      <c r="AJ15" s="933"/>
      <c r="AK15" s="924"/>
      <c r="AL15" s="1326" t="s">
        <v>4563</v>
      </c>
      <c r="AM15" s="1326" t="s">
        <v>4564</v>
      </c>
      <c r="AN15" s="1375" t="s">
        <v>4565</v>
      </c>
      <c r="AO15" s="1375"/>
      <c r="AP15" s="1376"/>
      <c r="AQ15" s="1376"/>
      <c r="AR15" s="1377"/>
      <c r="AS15" s="1378"/>
      <c r="AT15" s="1379"/>
      <c r="AU15" s="1380"/>
      <c r="AV15" s="1381"/>
      <c r="AW15" s="1382"/>
      <c r="AX15" s="1379"/>
      <c r="AY15" s="1379"/>
      <c r="AZ15" s="1379"/>
      <c r="BA15" s="1379"/>
      <c r="BB15" s="1379"/>
      <c r="BC15" s="1383"/>
      <c r="BD15" s="1382"/>
      <c r="BE15" s="1379"/>
      <c r="BF15" s="1379"/>
      <c r="BG15" s="1379"/>
      <c r="BH15" s="1379"/>
      <c r="BI15" s="1380"/>
      <c r="BJ15" s="1381"/>
      <c r="BK15" s="1382"/>
      <c r="BL15" s="1379"/>
      <c r="BM15" s="1379"/>
      <c r="BN15" s="1379"/>
      <c r="BO15" s="1379"/>
      <c r="BP15" s="1380"/>
      <c r="BQ15" s="1381"/>
      <c r="BR15" s="1382"/>
      <c r="BS15" s="1380"/>
      <c r="BT15" s="1380"/>
      <c r="BU15" s="1380"/>
      <c r="BV15" s="1380"/>
      <c r="BW15" s="1380"/>
      <c r="BX15" s="1384"/>
      <c r="BY15" s="1102"/>
      <c r="BZ15" s="1385"/>
      <c r="CA15" s="1386"/>
      <c r="CB15" s="1387"/>
      <c r="CC15" s="1387"/>
      <c r="CD15" s="1387"/>
      <c r="CE15" s="1387"/>
      <c r="CF15" s="1387"/>
      <c r="CG15" s="1388"/>
      <c r="CH15" s="1386"/>
      <c r="CI15" s="1387"/>
      <c r="CJ15" s="1387"/>
      <c r="CK15" s="1387"/>
      <c r="CL15" s="1387"/>
      <c r="CM15" s="1387"/>
      <c r="CN15" s="1388"/>
      <c r="CO15" s="1386"/>
      <c r="CP15" s="1387"/>
      <c r="CQ15" s="1387"/>
      <c r="CR15" s="1387"/>
      <c r="CS15" s="1387"/>
      <c r="CT15" s="1387"/>
      <c r="CU15" s="1388"/>
      <c r="CV15" s="1386"/>
      <c r="CW15" s="1387"/>
      <c r="CX15" s="1387"/>
      <c r="CY15" s="1387"/>
      <c r="CZ15" s="1387"/>
      <c r="DA15" s="1388"/>
      <c r="DB15" s="1389"/>
      <c r="DC15" s="1385"/>
      <c r="DD15" s="1386"/>
      <c r="DE15" s="1387"/>
      <c r="DF15" s="1387"/>
      <c r="DG15" s="1387"/>
      <c r="DH15" s="1387"/>
      <c r="DI15" s="1387"/>
      <c r="DJ15" s="1388"/>
      <c r="DK15" s="1386"/>
      <c r="DL15" s="1387"/>
      <c r="DM15" s="1387"/>
      <c r="DN15" s="1387"/>
      <c r="DO15" s="1387"/>
      <c r="DP15" s="1387"/>
      <c r="DQ15" s="1388"/>
      <c r="DR15" s="1386"/>
      <c r="DS15" s="1387"/>
      <c r="DT15" s="1387"/>
      <c r="DU15" s="1387"/>
      <c r="DV15" s="1387"/>
      <c r="DW15" s="1387"/>
      <c r="DX15" s="1388"/>
      <c r="DY15" s="1386"/>
      <c r="DZ15" s="1387"/>
      <c r="EA15" s="1387"/>
      <c r="EB15" s="1387"/>
      <c r="EC15" s="1387"/>
      <c r="ED15" s="1387"/>
      <c r="EE15" s="1388"/>
      <c r="EF15" s="1386"/>
      <c r="EG15" s="1388"/>
      <c r="EH15" s="1389"/>
      <c r="EI15" s="1390"/>
      <c r="EJ15" s="1391"/>
      <c r="EK15" s="1391"/>
      <c r="EL15" s="1391"/>
      <c r="EM15" s="1392"/>
      <c r="EN15" s="1392"/>
      <c r="EO15" s="1393"/>
      <c r="EP15" s="1394"/>
      <c r="EQ15" s="1391"/>
      <c r="ER15" s="1391"/>
      <c r="ES15" s="1391"/>
      <c r="ET15" s="1391"/>
      <c r="EU15" s="1391"/>
      <c r="EV15" s="1393"/>
      <c r="EW15" s="1394"/>
      <c r="EX15" s="1391"/>
      <c r="EY15" s="1391"/>
      <c r="EZ15" s="1391"/>
      <c r="FA15" s="1391"/>
      <c r="FB15" s="1391"/>
      <c r="FC15" s="1393"/>
      <c r="FD15" s="1394"/>
      <c r="FE15" s="1391"/>
      <c r="FF15" s="1391"/>
      <c r="FG15" s="1391"/>
      <c r="FH15" s="1391"/>
      <c r="FI15" s="1391"/>
      <c r="FJ15" s="1393"/>
      <c r="FK15" s="1394"/>
      <c r="FL15" s="1391"/>
      <c r="FM15" s="1395"/>
      <c r="FN15" s="1396"/>
      <c r="FO15" s="1397"/>
      <c r="FP15" s="1398"/>
      <c r="FQ15" s="1399"/>
      <c r="FR15" s="1397"/>
      <c r="FS15" s="1397"/>
      <c r="FT15" s="1397"/>
      <c r="FU15" s="1397"/>
      <c r="FV15" s="1397"/>
      <c r="FW15" s="1398"/>
      <c r="FX15" s="1399"/>
      <c r="FY15" s="1397"/>
      <c r="FZ15" s="1397"/>
      <c r="GA15" s="1397"/>
      <c r="GB15" s="1397"/>
      <c r="GC15" s="1397"/>
      <c r="GD15" s="1398"/>
      <c r="GE15" s="1399"/>
      <c r="GF15" s="1397"/>
      <c r="GG15" s="1397"/>
      <c r="GH15" s="1397"/>
      <c r="GI15" s="1397"/>
      <c r="GJ15" s="1397"/>
      <c r="GK15" s="1398"/>
      <c r="GL15" s="1399"/>
      <c r="GM15" s="1397"/>
      <c r="GN15" s="1397"/>
      <c r="GO15" s="1397"/>
      <c r="GP15" s="1397"/>
      <c r="GQ15" s="1397"/>
      <c r="GR15" s="1398"/>
      <c r="GS15" s="1396"/>
      <c r="GT15" s="1397"/>
      <c r="GU15" s="1398"/>
      <c r="GV15" s="1399"/>
      <c r="GW15" s="1397"/>
      <c r="GX15" s="1397"/>
      <c r="GY15" s="1397"/>
      <c r="GZ15" s="1397"/>
      <c r="HA15" s="1397"/>
      <c r="HB15" s="1398"/>
      <c r="HC15" s="1399"/>
      <c r="HD15" s="1397"/>
      <c r="HE15" s="1397"/>
      <c r="HF15" s="1397"/>
      <c r="HG15" s="1397"/>
      <c r="HH15" s="1397"/>
      <c r="HI15" s="1398"/>
      <c r="HJ15" s="1399"/>
      <c r="HK15" s="1397"/>
      <c r="HL15" s="1397"/>
      <c r="HM15" s="1397"/>
      <c r="HN15" s="1397"/>
      <c r="HO15" s="1397"/>
      <c r="HP15" s="1398"/>
      <c r="HQ15" s="1399"/>
      <c r="HR15" s="1397"/>
      <c r="HS15" s="1397"/>
      <c r="HT15" s="1397"/>
      <c r="HU15" s="1397"/>
      <c r="HV15" s="1397"/>
      <c r="HW15" s="1398"/>
    </row>
    <row r="16" ht="24.0" customHeight="1" outlineLevel="1">
      <c r="A16" s="946"/>
      <c r="B16" s="947"/>
      <c r="C16" s="947"/>
      <c r="D16" s="947"/>
      <c r="E16" s="947"/>
      <c r="F16" s="947"/>
      <c r="G16" s="947"/>
      <c r="H16" s="947"/>
      <c r="I16" s="947"/>
      <c r="J16" s="947"/>
      <c r="K16" s="947"/>
      <c r="L16" s="947"/>
      <c r="M16" s="947"/>
      <c r="N16" s="947"/>
      <c r="O16" s="947"/>
      <c r="P16" s="947"/>
      <c r="Q16" s="947"/>
      <c r="R16" s="947"/>
      <c r="S16" s="947"/>
      <c r="T16" s="947"/>
      <c r="U16" s="948"/>
      <c r="V16" s="947"/>
      <c r="W16" s="949" t="s">
        <v>4566</v>
      </c>
      <c r="X16" s="950">
        <v>1.75E7</v>
      </c>
      <c r="Y16" s="1400"/>
      <c r="Z16" s="950"/>
      <c r="AA16" s="951"/>
      <c r="AB16" s="952"/>
      <c r="AC16" s="952"/>
      <c r="AD16" s="953"/>
      <c r="AE16" s="1023"/>
      <c r="AF16" s="1045"/>
      <c r="AG16" s="956"/>
      <c r="AH16" s="956"/>
      <c r="AI16" s="957"/>
      <c r="AJ16" s="957"/>
      <c r="AK16" s="948"/>
      <c r="AL16" s="1352" t="s">
        <v>4567</v>
      </c>
      <c r="AM16" s="1352" t="s">
        <v>4568</v>
      </c>
      <c r="AN16" s="972"/>
      <c r="AO16" s="972"/>
      <c r="AP16" s="1401"/>
      <c r="AQ16" s="1401"/>
      <c r="AR16" s="1402"/>
      <c r="AS16" s="1403"/>
      <c r="AT16" s="1404"/>
      <c r="AU16" s="1405"/>
      <c r="AV16" s="1406"/>
      <c r="AW16" s="1407"/>
      <c r="AX16" s="1404"/>
      <c r="AY16" s="1404"/>
      <c r="AZ16" s="1404"/>
      <c r="BA16" s="1404"/>
      <c r="BB16" s="1404"/>
      <c r="BC16" s="1408"/>
      <c r="BD16" s="1407"/>
      <c r="BE16" s="1404"/>
      <c r="BF16" s="1404"/>
      <c r="BG16" s="1404"/>
      <c r="BH16" s="1404"/>
      <c r="BI16" s="1405"/>
      <c r="BJ16" s="1406"/>
      <c r="BK16" s="1407"/>
      <c r="BL16" s="1404"/>
      <c r="BM16" s="1404"/>
      <c r="BN16" s="1404"/>
      <c r="BO16" s="1404"/>
      <c r="BP16" s="1405"/>
      <c r="BQ16" s="1406"/>
      <c r="BR16" s="1407"/>
      <c r="BS16" s="1405"/>
      <c r="BT16" s="1405"/>
      <c r="BU16" s="1405"/>
      <c r="BV16" s="1405"/>
      <c r="BW16" s="1405"/>
      <c r="BX16" s="1409"/>
      <c r="BY16" s="1069"/>
      <c r="BZ16" s="1410"/>
      <c r="CA16" s="1399"/>
      <c r="CB16" s="1397"/>
      <c r="CC16" s="1397"/>
      <c r="CD16" s="1397"/>
      <c r="CE16" s="1397"/>
      <c r="CF16" s="1397"/>
      <c r="CG16" s="1398"/>
      <c r="CH16" s="1399"/>
      <c r="CI16" s="1397"/>
      <c r="CJ16" s="1397"/>
      <c r="CK16" s="1397"/>
      <c r="CL16" s="1397"/>
      <c r="CM16" s="1397"/>
      <c r="CN16" s="1398"/>
      <c r="CO16" s="1399"/>
      <c r="CP16" s="1397"/>
      <c r="CQ16" s="1397"/>
      <c r="CR16" s="1397"/>
      <c r="CS16" s="1397"/>
      <c r="CT16" s="1397"/>
      <c r="CU16" s="1398"/>
      <c r="CV16" s="1399"/>
      <c r="CW16" s="1397"/>
      <c r="CX16" s="1397"/>
      <c r="CY16" s="1397"/>
      <c r="CZ16" s="1397"/>
      <c r="DA16" s="1398"/>
      <c r="DB16" s="1411"/>
      <c r="DC16" s="1410"/>
      <c r="DD16" s="1399"/>
      <c r="DE16" s="1397"/>
      <c r="DF16" s="1397"/>
      <c r="DG16" s="1397"/>
      <c r="DH16" s="1397"/>
      <c r="DI16" s="1397"/>
      <c r="DJ16" s="1398"/>
      <c r="DK16" s="1399"/>
      <c r="DL16" s="1397"/>
      <c r="DM16" s="1397"/>
      <c r="DN16" s="1397"/>
      <c r="DO16" s="1397"/>
      <c r="DP16" s="1397"/>
      <c r="DQ16" s="1398"/>
      <c r="DR16" s="1399"/>
      <c r="DS16" s="1397"/>
      <c r="DT16" s="1397"/>
      <c r="DU16" s="1397"/>
      <c r="DV16" s="1397"/>
      <c r="DW16" s="1397"/>
      <c r="DX16" s="1398"/>
      <c r="DY16" s="1399"/>
      <c r="DZ16" s="1397"/>
      <c r="EA16" s="1397"/>
      <c r="EB16" s="1397"/>
      <c r="EC16" s="1397"/>
      <c r="ED16" s="1397"/>
      <c r="EE16" s="1398"/>
      <c r="EF16" s="1399"/>
      <c r="EG16" s="1398"/>
      <c r="EH16" s="1411"/>
      <c r="EI16" s="1396"/>
      <c r="EJ16" s="1397"/>
      <c r="EK16" s="1397"/>
      <c r="EL16" s="1397"/>
      <c r="EM16" s="1412"/>
      <c r="EN16" s="1412"/>
      <c r="EO16" s="1398"/>
      <c r="EP16" s="1399"/>
      <c r="EQ16" s="1397"/>
      <c r="ER16" s="1397"/>
      <c r="ES16" s="1397"/>
      <c r="ET16" s="1397"/>
      <c r="EU16" s="1397"/>
      <c r="EV16" s="1398"/>
      <c r="EW16" s="1399"/>
      <c r="EX16" s="1397"/>
      <c r="EY16" s="1397"/>
      <c r="EZ16" s="1397"/>
      <c r="FA16" s="1397"/>
      <c r="FB16" s="1397"/>
      <c r="FC16" s="1398"/>
      <c r="FD16" s="1399"/>
      <c r="FE16" s="1397"/>
      <c r="FF16" s="1397"/>
      <c r="FG16" s="1397"/>
      <c r="FH16" s="1397"/>
      <c r="FI16" s="1397"/>
      <c r="FJ16" s="1398"/>
      <c r="FK16" s="1399"/>
      <c r="FL16" s="1397"/>
      <c r="FM16" s="1413"/>
      <c r="FN16" s="1396"/>
      <c r="FO16" s="1397"/>
      <c r="FP16" s="1398"/>
      <c r="FQ16" s="1399"/>
      <c r="FR16" s="1397"/>
      <c r="FS16" s="1397"/>
      <c r="FT16" s="1397"/>
      <c r="FU16" s="1397"/>
      <c r="FV16" s="1397"/>
      <c r="FW16" s="1398"/>
      <c r="FX16" s="1399"/>
      <c r="FY16" s="1397"/>
      <c r="FZ16" s="1397"/>
      <c r="GA16" s="1397"/>
      <c r="GB16" s="1397"/>
      <c r="GC16" s="1397"/>
      <c r="GD16" s="1398"/>
      <c r="GE16" s="1399"/>
      <c r="GF16" s="1397"/>
      <c r="GG16" s="1397"/>
      <c r="GH16" s="1397"/>
      <c r="GI16" s="1397"/>
      <c r="GJ16" s="1397"/>
      <c r="GK16" s="1398"/>
      <c r="GL16" s="1399"/>
      <c r="GM16" s="1397"/>
      <c r="GN16" s="1397"/>
      <c r="GO16" s="1397"/>
      <c r="GP16" s="1397"/>
      <c r="GQ16" s="1397"/>
      <c r="GR16" s="1398"/>
      <c r="GS16" s="1396"/>
      <c r="GT16" s="1397"/>
      <c r="GU16" s="1398"/>
      <c r="GV16" s="1399"/>
      <c r="GW16" s="1397"/>
      <c r="GX16" s="1397"/>
      <c r="GY16" s="1397"/>
      <c r="GZ16" s="1397"/>
      <c r="HA16" s="1397"/>
      <c r="HB16" s="1398"/>
      <c r="HC16" s="1399"/>
      <c r="HD16" s="1397"/>
      <c r="HE16" s="1397"/>
      <c r="HF16" s="1397"/>
      <c r="HG16" s="1397"/>
      <c r="HH16" s="1397"/>
      <c r="HI16" s="1398"/>
      <c r="HJ16" s="1399"/>
      <c r="HK16" s="1397"/>
      <c r="HL16" s="1397"/>
      <c r="HM16" s="1397"/>
      <c r="HN16" s="1397"/>
      <c r="HO16" s="1397"/>
      <c r="HP16" s="1398"/>
      <c r="HQ16" s="1399"/>
      <c r="HR16" s="1397"/>
      <c r="HS16" s="1397"/>
      <c r="HT16" s="1397"/>
      <c r="HU16" s="1397"/>
      <c r="HV16" s="1397"/>
      <c r="HW16" s="1398"/>
    </row>
    <row r="17" ht="24.0" customHeight="1" outlineLevel="1">
      <c r="A17" s="946"/>
      <c r="B17" s="947"/>
      <c r="C17" s="947"/>
      <c r="D17" s="947"/>
      <c r="E17" s="947"/>
      <c r="F17" s="947"/>
      <c r="G17" s="947"/>
      <c r="H17" s="947"/>
      <c r="I17" s="947"/>
      <c r="J17" s="947"/>
      <c r="K17" s="947"/>
      <c r="L17" s="947"/>
      <c r="M17" s="947"/>
      <c r="N17" s="947"/>
      <c r="O17" s="947"/>
      <c r="P17" s="947"/>
      <c r="Q17" s="947"/>
      <c r="R17" s="947"/>
      <c r="S17" s="947"/>
      <c r="T17" s="947"/>
      <c r="U17" s="948"/>
      <c r="V17" s="947"/>
      <c r="W17" s="949" t="s">
        <v>4569</v>
      </c>
      <c r="X17" s="950">
        <v>1.75E7</v>
      </c>
      <c r="Y17" s="1400"/>
      <c r="Z17" s="950"/>
      <c r="AA17" s="951"/>
      <c r="AB17" s="952"/>
      <c r="AC17" s="952"/>
      <c r="AD17" s="953"/>
      <c r="AE17" s="1023"/>
      <c r="AF17" s="1046"/>
      <c r="AG17" s="981"/>
      <c r="AH17" s="981"/>
      <c r="AI17" s="957"/>
      <c r="AJ17" s="957"/>
      <c r="AK17" s="948"/>
      <c r="AL17" s="1414"/>
      <c r="AM17" s="1415"/>
      <c r="AN17" s="1416"/>
      <c r="AO17" s="1416"/>
      <c r="AP17" s="1417"/>
      <c r="AQ17" s="1417"/>
      <c r="AR17" s="1402"/>
      <c r="AS17" s="1418"/>
      <c r="AT17" s="1405"/>
      <c r="AU17" s="1405"/>
      <c r="AV17" s="1406"/>
      <c r="AW17" s="1419"/>
      <c r="AX17" s="1404"/>
      <c r="AY17" s="1404"/>
      <c r="AZ17" s="1404"/>
      <c r="BA17" s="1404"/>
      <c r="BB17" s="1404"/>
      <c r="BC17" s="1408"/>
      <c r="BD17" s="1407"/>
      <c r="BE17" s="1404"/>
      <c r="BF17" s="1404"/>
      <c r="BG17" s="1404"/>
      <c r="BH17" s="1404"/>
      <c r="BI17" s="1405"/>
      <c r="BJ17" s="1406"/>
      <c r="BK17" s="1407"/>
      <c r="BL17" s="1404"/>
      <c r="BM17" s="1404"/>
      <c r="BN17" s="1404"/>
      <c r="BO17" s="1404"/>
      <c r="BP17" s="1405"/>
      <c r="BQ17" s="1406"/>
      <c r="BR17" s="1407"/>
      <c r="BS17" s="1405"/>
      <c r="BT17" s="1405"/>
      <c r="BU17" s="1405"/>
      <c r="BV17" s="1405"/>
      <c r="BW17" s="1405"/>
      <c r="BX17" s="1409"/>
      <c r="BY17" s="1069"/>
      <c r="BZ17" s="1410"/>
      <c r="CA17" s="1399"/>
      <c r="CB17" s="1397"/>
      <c r="CC17" s="1397"/>
      <c r="CD17" s="1397"/>
      <c r="CE17" s="1397"/>
      <c r="CF17" s="1397"/>
      <c r="CG17" s="1398"/>
      <c r="CH17" s="1399"/>
      <c r="CI17" s="1397"/>
      <c r="CJ17" s="1397"/>
      <c r="CK17" s="1397"/>
      <c r="CL17" s="1397"/>
      <c r="CM17" s="1397"/>
      <c r="CN17" s="1398"/>
      <c r="CO17" s="1399"/>
      <c r="CP17" s="1397"/>
      <c r="CQ17" s="1397"/>
      <c r="CR17" s="1397"/>
      <c r="CS17" s="1397"/>
      <c r="CT17" s="1397"/>
      <c r="CU17" s="1398"/>
      <c r="CV17" s="1399"/>
      <c r="CW17" s="1397"/>
      <c r="CX17" s="1397"/>
      <c r="CY17" s="1397"/>
      <c r="CZ17" s="1397"/>
      <c r="DA17" s="1398"/>
      <c r="DB17" s="1411"/>
      <c r="DC17" s="1410"/>
      <c r="DD17" s="1399"/>
      <c r="DE17" s="1397"/>
      <c r="DF17" s="1397"/>
      <c r="DG17" s="1397"/>
      <c r="DH17" s="1397"/>
      <c r="DI17" s="1397"/>
      <c r="DJ17" s="1398"/>
      <c r="DK17" s="1399"/>
      <c r="DL17" s="1397"/>
      <c r="DM17" s="1397"/>
      <c r="DN17" s="1397"/>
      <c r="DO17" s="1397"/>
      <c r="DP17" s="1397"/>
      <c r="DQ17" s="1398"/>
      <c r="DR17" s="1399"/>
      <c r="DS17" s="1397"/>
      <c r="DT17" s="1397"/>
      <c r="DU17" s="1397"/>
      <c r="DV17" s="1397"/>
      <c r="DW17" s="1397"/>
      <c r="DX17" s="1398"/>
      <c r="DY17" s="1399"/>
      <c r="DZ17" s="1397"/>
      <c r="EA17" s="1397"/>
      <c r="EB17" s="1397"/>
      <c r="EC17" s="1397"/>
      <c r="ED17" s="1397"/>
      <c r="EE17" s="1398"/>
      <c r="EF17" s="1399"/>
      <c r="EG17" s="1398"/>
      <c r="EH17" s="1411"/>
      <c r="EI17" s="1396"/>
      <c r="EJ17" s="1397"/>
      <c r="EK17" s="1397"/>
      <c r="EL17" s="1397"/>
      <c r="EM17" s="1412"/>
      <c r="EN17" s="1412"/>
      <c r="EO17" s="1398"/>
      <c r="EP17" s="1399"/>
      <c r="EQ17" s="1397"/>
      <c r="ER17" s="1397"/>
      <c r="ES17" s="1397"/>
      <c r="ET17" s="1397"/>
      <c r="EU17" s="1397"/>
      <c r="EV17" s="1398"/>
      <c r="EW17" s="1399"/>
      <c r="EX17" s="1397"/>
      <c r="EY17" s="1397"/>
      <c r="EZ17" s="1397"/>
      <c r="FA17" s="1397"/>
      <c r="FB17" s="1397"/>
      <c r="FC17" s="1398"/>
      <c r="FD17" s="1399"/>
      <c r="FE17" s="1397"/>
      <c r="FF17" s="1397"/>
      <c r="FG17" s="1397"/>
      <c r="FH17" s="1397"/>
      <c r="FI17" s="1397"/>
      <c r="FJ17" s="1398"/>
      <c r="FK17" s="1399"/>
      <c r="FL17" s="1397"/>
      <c r="FM17" s="1413"/>
      <c r="FN17" s="1396"/>
      <c r="FO17" s="1397"/>
      <c r="FP17" s="1398"/>
      <c r="FQ17" s="1399"/>
      <c r="FR17" s="1397"/>
      <c r="FS17" s="1397"/>
      <c r="FT17" s="1397"/>
      <c r="FU17" s="1397"/>
      <c r="FV17" s="1397"/>
      <c r="FW17" s="1398"/>
      <c r="FX17" s="1399"/>
      <c r="FY17" s="1397"/>
      <c r="FZ17" s="1397"/>
      <c r="GA17" s="1397"/>
      <c r="GB17" s="1397"/>
      <c r="GC17" s="1397"/>
      <c r="GD17" s="1398"/>
      <c r="GE17" s="1399"/>
      <c r="GF17" s="1397"/>
      <c r="GG17" s="1397"/>
      <c r="GH17" s="1397"/>
      <c r="GI17" s="1397"/>
      <c r="GJ17" s="1397"/>
      <c r="GK17" s="1398"/>
      <c r="GL17" s="1399"/>
      <c r="GM17" s="1397"/>
      <c r="GN17" s="1397"/>
      <c r="GO17" s="1397"/>
      <c r="GP17" s="1397"/>
      <c r="GQ17" s="1397"/>
      <c r="GR17" s="1398"/>
      <c r="GS17" s="1396"/>
      <c r="GT17" s="1397"/>
      <c r="GU17" s="1398"/>
      <c r="GV17" s="1399"/>
      <c r="GW17" s="1397"/>
      <c r="GX17" s="1397"/>
      <c r="GY17" s="1397"/>
      <c r="GZ17" s="1397"/>
      <c r="HA17" s="1397"/>
      <c r="HB17" s="1398"/>
      <c r="HC17" s="1399"/>
      <c r="HD17" s="1397"/>
      <c r="HE17" s="1397"/>
      <c r="HF17" s="1397"/>
      <c r="HG17" s="1397"/>
      <c r="HH17" s="1397"/>
      <c r="HI17" s="1398"/>
      <c r="HJ17" s="1399"/>
      <c r="HK17" s="1397"/>
      <c r="HL17" s="1397"/>
      <c r="HM17" s="1397"/>
      <c r="HN17" s="1397"/>
      <c r="HO17" s="1397"/>
      <c r="HP17" s="1398"/>
      <c r="HQ17" s="1399"/>
      <c r="HR17" s="1397"/>
      <c r="HS17" s="1397"/>
      <c r="HT17" s="1397"/>
      <c r="HU17" s="1397"/>
      <c r="HV17" s="1397"/>
      <c r="HW17" s="1398"/>
    </row>
    <row r="18" ht="24.0" customHeight="1" outlineLevel="1">
      <c r="A18" s="946"/>
      <c r="B18" s="947"/>
      <c r="C18" s="947"/>
      <c r="D18" s="947"/>
      <c r="E18" s="947"/>
      <c r="F18" s="947"/>
      <c r="G18" s="947"/>
      <c r="H18" s="947"/>
      <c r="I18" s="947"/>
      <c r="J18" s="947"/>
      <c r="K18" s="947"/>
      <c r="L18" s="947"/>
      <c r="M18" s="947"/>
      <c r="N18" s="947"/>
      <c r="O18" s="947"/>
      <c r="P18" s="947"/>
      <c r="Q18" s="947"/>
      <c r="R18" s="947"/>
      <c r="S18" s="947"/>
      <c r="T18" s="947"/>
      <c r="U18" s="948"/>
      <c r="V18" s="947"/>
      <c r="W18" s="955" t="s">
        <v>4570</v>
      </c>
      <c r="X18" s="956">
        <f>+X15+X16+X17</f>
        <v>52500000</v>
      </c>
      <c r="Y18" s="950"/>
      <c r="Z18" s="950"/>
      <c r="AA18" s="951"/>
      <c r="AB18" s="952"/>
      <c r="AC18" s="952"/>
      <c r="AD18" s="953"/>
      <c r="AE18" s="1023"/>
      <c r="AF18" s="1024"/>
      <c r="AG18" s="950"/>
      <c r="AH18" s="950"/>
      <c r="AI18" s="957"/>
      <c r="AJ18" s="957"/>
      <c r="AK18" s="948"/>
      <c r="AL18" s="1414"/>
      <c r="AM18" s="1415"/>
      <c r="AN18" s="1416"/>
      <c r="AO18" s="1416"/>
      <c r="AP18" s="1401"/>
      <c r="AQ18" s="1401"/>
      <c r="AR18" s="1402"/>
      <c r="AS18" s="1418"/>
      <c r="AT18" s="1405"/>
      <c r="AU18" s="1405"/>
      <c r="AV18" s="1406"/>
      <c r="AW18" s="1419"/>
      <c r="AX18" s="1404"/>
      <c r="AY18" s="1404"/>
      <c r="AZ18" s="1404"/>
      <c r="BA18" s="1404"/>
      <c r="BB18" s="1404"/>
      <c r="BC18" s="1408"/>
      <c r="BD18" s="1407"/>
      <c r="BE18" s="1404"/>
      <c r="BF18" s="1404"/>
      <c r="BG18" s="1404"/>
      <c r="BH18" s="1404"/>
      <c r="BI18" s="1405"/>
      <c r="BJ18" s="1406"/>
      <c r="BK18" s="1407"/>
      <c r="BL18" s="1404"/>
      <c r="BM18" s="1404"/>
      <c r="BN18" s="1404"/>
      <c r="BO18" s="1404"/>
      <c r="BP18" s="1405"/>
      <c r="BQ18" s="1406"/>
      <c r="BR18" s="1407"/>
      <c r="BS18" s="1405"/>
      <c r="BT18" s="1405"/>
      <c r="BU18" s="1405"/>
      <c r="BV18" s="1405"/>
      <c r="BW18" s="1405"/>
      <c r="BX18" s="1409"/>
      <c r="BY18" s="1069"/>
      <c r="BZ18" s="1410"/>
      <c r="CA18" s="1399"/>
      <c r="CB18" s="1397"/>
      <c r="CC18" s="1397"/>
      <c r="CD18" s="1397"/>
      <c r="CE18" s="1397"/>
      <c r="CF18" s="1397"/>
      <c r="CG18" s="1398"/>
      <c r="CH18" s="1399"/>
      <c r="CI18" s="1397"/>
      <c r="CJ18" s="1397"/>
      <c r="CK18" s="1397"/>
      <c r="CL18" s="1397"/>
      <c r="CM18" s="1397"/>
      <c r="CN18" s="1398"/>
      <c r="CO18" s="1399"/>
      <c r="CP18" s="1397"/>
      <c r="CQ18" s="1397"/>
      <c r="CR18" s="1397"/>
      <c r="CS18" s="1397"/>
      <c r="CT18" s="1397"/>
      <c r="CU18" s="1398"/>
      <c r="CV18" s="1399"/>
      <c r="CW18" s="1397"/>
      <c r="CX18" s="1397"/>
      <c r="CY18" s="1397"/>
      <c r="CZ18" s="1397"/>
      <c r="DA18" s="1398"/>
      <c r="DB18" s="1411"/>
      <c r="DC18" s="1410"/>
      <c r="DD18" s="1399"/>
      <c r="DE18" s="1397"/>
      <c r="DF18" s="1397"/>
      <c r="DG18" s="1397"/>
      <c r="DH18" s="1397"/>
      <c r="DI18" s="1397"/>
      <c r="DJ18" s="1398"/>
      <c r="DK18" s="1399"/>
      <c r="DL18" s="1397"/>
      <c r="DM18" s="1397"/>
      <c r="DN18" s="1397"/>
      <c r="DO18" s="1397"/>
      <c r="DP18" s="1397"/>
      <c r="DQ18" s="1398"/>
      <c r="DR18" s="1399"/>
      <c r="DS18" s="1397"/>
      <c r="DT18" s="1397"/>
      <c r="DU18" s="1397"/>
      <c r="DV18" s="1397"/>
      <c r="DW18" s="1397"/>
      <c r="DX18" s="1398"/>
      <c r="DY18" s="1399"/>
      <c r="DZ18" s="1397"/>
      <c r="EA18" s="1397"/>
      <c r="EB18" s="1397"/>
      <c r="EC18" s="1397"/>
      <c r="ED18" s="1397"/>
      <c r="EE18" s="1398"/>
      <c r="EF18" s="1399"/>
      <c r="EG18" s="1398"/>
      <c r="EH18" s="1411"/>
      <c r="EI18" s="1396"/>
      <c r="EJ18" s="1397"/>
      <c r="EK18" s="1397"/>
      <c r="EL18" s="1397"/>
      <c r="EM18" s="1412"/>
      <c r="EN18" s="1412"/>
      <c r="EO18" s="1398"/>
      <c r="EP18" s="1399"/>
      <c r="EQ18" s="1397"/>
      <c r="ER18" s="1397"/>
      <c r="ES18" s="1397"/>
      <c r="ET18" s="1397"/>
      <c r="EU18" s="1397"/>
      <c r="EV18" s="1398"/>
      <c r="EW18" s="1399"/>
      <c r="EX18" s="1397"/>
      <c r="EY18" s="1397"/>
      <c r="EZ18" s="1397"/>
      <c r="FA18" s="1397"/>
      <c r="FB18" s="1397"/>
      <c r="FC18" s="1398"/>
      <c r="FD18" s="1399"/>
      <c r="FE18" s="1397"/>
      <c r="FF18" s="1397"/>
      <c r="FG18" s="1397"/>
      <c r="FH18" s="1397"/>
      <c r="FI18" s="1397"/>
      <c r="FJ18" s="1398"/>
      <c r="FK18" s="1399"/>
      <c r="FL18" s="1397"/>
      <c r="FM18" s="1413"/>
      <c r="FN18" s="1396"/>
      <c r="FO18" s="1397"/>
      <c r="FP18" s="1398"/>
      <c r="FQ18" s="1399"/>
      <c r="FR18" s="1397"/>
      <c r="FS18" s="1397"/>
      <c r="FT18" s="1397"/>
      <c r="FU18" s="1397"/>
      <c r="FV18" s="1397"/>
      <c r="FW18" s="1398"/>
      <c r="FX18" s="1399"/>
      <c r="FY18" s="1397"/>
      <c r="FZ18" s="1397"/>
      <c r="GA18" s="1397"/>
      <c r="GB18" s="1397"/>
      <c r="GC18" s="1397"/>
      <c r="GD18" s="1398"/>
      <c r="GE18" s="1399"/>
      <c r="GF18" s="1397"/>
      <c r="GG18" s="1397"/>
      <c r="GH18" s="1397"/>
      <c r="GI18" s="1397"/>
      <c r="GJ18" s="1397"/>
      <c r="GK18" s="1398"/>
      <c r="GL18" s="1399"/>
      <c r="GM18" s="1397"/>
      <c r="GN18" s="1397"/>
      <c r="GO18" s="1397"/>
      <c r="GP18" s="1397"/>
      <c r="GQ18" s="1397"/>
      <c r="GR18" s="1398"/>
      <c r="GS18" s="1396"/>
      <c r="GT18" s="1397"/>
      <c r="GU18" s="1398"/>
      <c r="GV18" s="1399"/>
      <c r="GW18" s="1397"/>
      <c r="GX18" s="1397"/>
      <c r="GY18" s="1397"/>
      <c r="GZ18" s="1397"/>
      <c r="HA18" s="1397"/>
      <c r="HB18" s="1398"/>
      <c r="HC18" s="1399"/>
      <c r="HD18" s="1397"/>
      <c r="HE18" s="1397"/>
      <c r="HF18" s="1397"/>
      <c r="HG18" s="1397"/>
      <c r="HH18" s="1397"/>
      <c r="HI18" s="1398"/>
      <c r="HJ18" s="1399"/>
      <c r="HK18" s="1397"/>
      <c r="HL18" s="1397"/>
      <c r="HM18" s="1397"/>
      <c r="HN18" s="1397"/>
      <c r="HO18" s="1397"/>
      <c r="HP18" s="1398"/>
      <c r="HQ18" s="1399"/>
      <c r="HR18" s="1397"/>
      <c r="HS18" s="1397"/>
      <c r="HT18" s="1397"/>
      <c r="HU18" s="1397"/>
      <c r="HV18" s="1397"/>
      <c r="HW18" s="1398"/>
    </row>
    <row r="19" ht="24.0" customHeight="1" outlineLevel="1">
      <c r="A19" s="946"/>
      <c r="B19" s="947"/>
      <c r="C19" s="947"/>
      <c r="D19" s="947"/>
      <c r="E19" s="947"/>
      <c r="F19" s="947"/>
      <c r="G19" s="947"/>
      <c r="H19" s="947"/>
      <c r="I19" s="947"/>
      <c r="J19" s="947"/>
      <c r="K19" s="947"/>
      <c r="L19" s="947"/>
      <c r="M19" s="947"/>
      <c r="N19" s="947"/>
      <c r="O19" s="947"/>
      <c r="P19" s="947"/>
      <c r="Q19" s="947"/>
      <c r="R19" s="947"/>
      <c r="S19" s="947"/>
      <c r="T19" s="947"/>
      <c r="U19" s="948"/>
      <c r="V19" s="972"/>
      <c r="W19" s="955" t="s">
        <v>4571</v>
      </c>
      <c r="X19" s="956"/>
      <c r="Y19" s="956"/>
      <c r="Z19" s="956"/>
      <c r="AA19" s="951"/>
      <c r="AB19" s="952"/>
      <c r="AC19" s="952"/>
      <c r="AD19" s="953"/>
      <c r="AE19" s="1023"/>
      <c r="AF19" s="1029"/>
      <c r="AG19" s="976"/>
      <c r="AH19" s="976"/>
      <c r="AI19" s="957"/>
      <c r="AJ19" s="957"/>
      <c r="AK19" s="948"/>
      <c r="AL19" s="1414"/>
      <c r="AM19" s="1415"/>
      <c r="AN19" s="1416"/>
      <c r="AO19" s="1416"/>
      <c r="AP19" s="1401"/>
      <c r="AQ19" s="1401"/>
      <c r="AR19" s="1402"/>
      <c r="AS19" s="1418"/>
      <c r="AT19" s="1405"/>
      <c r="AU19" s="1405"/>
      <c r="AV19" s="1406"/>
      <c r="AW19" s="1419"/>
      <c r="AX19" s="1404"/>
      <c r="AY19" s="1404"/>
      <c r="AZ19" s="1404"/>
      <c r="BA19" s="1404"/>
      <c r="BB19" s="1404"/>
      <c r="BC19" s="1408"/>
      <c r="BD19" s="1407"/>
      <c r="BE19" s="1404"/>
      <c r="BF19" s="1404"/>
      <c r="BG19" s="1404"/>
      <c r="BH19" s="1404"/>
      <c r="BI19" s="1405"/>
      <c r="BJ19" s="1406"/>
      <c r="BK19" s="1407"/>
      <c r="BL19" s="1404"/>
      <c r="BM19" s="1404"/>
      <c r="BN19" s="1404"/>
      <c r="BO19" s="1404"/>
      <c r="BP19" s="1405"/>
      <c r="BQ19" s="1406"/>
      <c r="BR19" s="1407"/>
      <c r="BS19" s="1404"/>
      <c r="BT19" s="1404"/>
      <c r="BU19" s="1404"/>
      <c r="BV19" s="1404"/>
      <c r="BW19" s="1405"/>
      <c r="BX19" s="981"/>
      <c r="BY19" s="1069"/>
      <c r="BZ19" s="1410"/>
      <c r="CA19" s="1399"/>
      <c r="CB19" s="1397"/>
      <c r="CC19" s="1397"/>
      <c r="CD19" s="1397"/>
      <c r="CE19" s="1397"/>
      <c r="CF19" s="1397"/>
      <c r="CG19" s="1398"/>
      <c r="CH19" s="1399"/>
      <c r="CI19" s="1397"/>
      <c r="CJ19" s="1397"/>
      <c r="CK19" s="1397"/>
      <c r="CL19" s="1397"/>
      <c r="CM19" s="1397"/>
      <c r="CN19" s="1398"/>
      <c r="CO19" s="1399"/>
      <c r="CP19" s="1397"/>
      <c r="CQ19" s="1397"/>
      <c r="CR19" s="1397"/>
      <c r="CS19" s="1397"/>
      <c r="CT19" s="1397"/>
      <c r="CU19" s="1398"/>
      <c r="CV19" s="1399"/>
      <c r="CW19" s="1397"/>
      <c r="CX19" s="1397"/>
      <c r="CY19" s="1397"/>
      <c r="CZ19" s="1397"/>
      <c r="DA19" s="1398"/>
      <c r="DB19" s="1411"/>
      <c r="DC19" s="1410"/>
      <c r="DD19" s="1399"/>
      <c r="DE19" s="1397"/>
      <c r="DF19" s="1397"/>
      <c r="DG19" s="1397"/>
      <c r="DH19" s="1397"/>
      <c r="DI19" s="1397"/>
      <c r="DJ19" s="1398"/>
      <c r="DK19" s="1399"/>
      <c r="DL19" s="1397"/>
      <c r="DM19" s="1397"/>
      <c r="DN19" s="1397"/>
      <c r="DO19" s="1397"/>
      <c r="DP19" s="1397"/>
      <c r="DQ19" s="1398"/>
      <c r="DR19" s="1399"/>
      <c r="DS19" s="1397"/>
      <c r="DT19" s="1397"/>
      <c r="DU19" s="1397"/>
      <c r="DV19" s="1397"/>
      <c r="DW19" s="1397"/>
      <c r="DX19" s="1398"/>
      <c r="DY19" s="1399"/>
      <c r="DZ19" s="1397"/>
      <c r="EA19" s="1397"/>
      <c r="EB19" s="1397"/>
      <c r="EC19" s="1397"/>
      <c r="ED19" s="1397"/>
      <c r="EE19" s="1398"/>
      <c r="EF19" s="1399"/>
      <c r="EG19" s="1398"/>
      <c r="EH19" s="1411"/>
      <c r="EI19" s="1396"/>
      <c r="EJ19" s="1397"/>
      <c r="EK19" s="1397"/>
      <c r="EL19" s="1397"/>
      <c r="EM19" s="1412"/>
      <c r="EN19" s="1412"/>
      <c r="EO19" s="1398"/>
      <c r="EP19" s="1399"/>
      <c r="EQ19" s="1397"/>
      <c r="ER19" s="1397"/>
      <c r="ES19" s="1397"/>
      <c r="ET19" s="1397"/>
      <c r="EU19" s="1397"/>
      <c r="EV19" s="1398"/>
      <c r="EW19" s="1399"/>
      <c r="EX19" s="1397"/>
      <c r="EY19" s="1397"/>
      <c r="EZ19" s="1397"/>
      <c r="FA19" s="1397"/>
      <c r="FB19" s="1397"/>
      <c r="FC19" s="1398"/>
      <c r="FD19" s="1399"/>
      <c r="FE19" s="1397"/>
      <c r="FF19" s="1397"/>
      <c r="FG19" s="1397"/>
      <c r="FH19" s="1397"/>
      <c r="FI19" s="1397"/>
      <c r="FJ19" s="1398"/>
      <c r="FK19" s="1399"/>
      <c r="FL19" s="1397"/>
      <c r="FM19" s="1413"/>
      <c r="FN19" s="1396"/>
      <c r="FO19" s="1397"/>
      <c r="FP19" s="1398"/>
      <c r="FQ19" s="1399"/>
      <c r="FR19" s="1397"/>
      <c r="FS19" s="1397"/>
      <c r="FT19" s="1397"/>
      <c r="FU19" s="1397"/>
      <c r="FV19" s="1397"/>
      <c r="FW19" s="1398"/>
      <c r="FX19" s="1399"/>
      <c r="FY19" s="1397"/>
      <c r="FZ19" s="1397"/>
      <c r="GA19" s="1397"/>
      <c r="GB19" s="1397"/>
      <c r="GC19" s="1397"/>
      <c r="GD19" s="1398"/>
      <c r="GE19" s="1399"/>
      <c r="GF19" s="1397"/>
      <c r="GG19" s="1397"/>
      <c r="GH19" s="1397"/>
      <c r="GI19" s="1397"/>
      <c r="GJ19" s="1397"/>
      <c r="GK19" s="1398"/>
      <c r="GL19" s="1399"/>
      <c r="GM19" s="1397"/>
      <c r="GN19" s="1397"/>
      <c r="GO19" s="1397"/>
      <c r="GP19" s="1397"/>
      <c r="GQ19" s="1397"/>
      <c r="GR19" s="1398"/>
      <c r="GS19" s="1396"/>
      <c r="GT19" s="1397"/>
      <c r="GU19" s="1398"/>
      <c r="GV19" s="1399"/>
      <c r="GW19" s="1397"/>
      <c r="GX19" s="1397"/>
      <c r="GY19" s="1397"/>
      <c r="GZ19" s="1397"/>
      <c r="HA19" s="1397"/>
      <c r="HB19" s="1398"/>
      <c r="HC19" s="1399"/>
      <c r="HD19" s="1397"/>
      <c r="HE19" s="1397"/>
      <c r="HF19" s="1397"/>
      <c r="HG19" s="1397"/>
      <c r="HH19" s="1397"/>
      <c r="HI19" s="1398"/>
      <c r="HJ19" s="1399"/>
      <c r="HK19" s="1397"/>
      <c r="HL19" s="1397"/>
      <c r="HM19" s="1397"/>
      <c r="HN19" s="1397"/>
      <c r="HO19" s="1397"/>
      <c r="HP19" s="1398"/>
      <c r="HQ19" s="1399"/>
      <c r="HR19" s="1397"/>
      <c r="HS19" s="1397"/>
      <c r="HT19" s="1397"/>
      <c r="HU19" s="1397"/>
      <c r="HV19" s="1397"/>
      <c r="HW19" s="1398"/>
    </row>
    <row r="20" ht="24.0" customHeight="1" outlineLevel="1">
      <c r="A20" s="946"/>
      <c r="B20" s="947"/>
      <c r="C20" s="947"/>
      <c r="D20" s="947"/>
      <c r="E20" s="947"/>
      <c r="F20" s="947"/>
      <c r="G20" s="947"/>
      <c r="H20" s="947"/>
      <c r="I20" s="947"/>
      <c r="J20" s="947"/>
      <c r="K20" s="947"/>
      <c r="L20" s="947"/>
      <c r="M20" s="947"/>
      <c r="N20" s="947"/>
      <c r="O20" s="947"/>
      <c r="P20" s="947"/>
      <c r="Q20" s="947"/>
      <c r="R20" s="947"/>
      <c r="S20" s="947"/>
      <c r="T20" s="947"/>
      <c r="U20" s="948"/>
      <c r="V20" s="980" t="s">
        <v>4572</v>
      </c>
      <c r="W20" s="949" t="s">
        <v>4573</v>
      </c>
      <c r="X20" s="956">
        <v>3.5E7</v>
      </c>
      <c r="Y20" s="956" t="s">
        <v>4574</v>
      </c>
      <c r="Z20" s="956"/>
      <c r="AA20" s="951"/>
      <c r="AB20" s="952"/>
      <c r="AC20" s="952"/>
      <c r="AD20" s="953"/>
      <c r="AE20" s="1023"/>
      <c r="AF20" s="1029"/>
      <c r="AG20" s="976"/>
      <c r="AH20" s="976"/>
      <c r="AI20" s="957"/>
      <c r="AJ20" s="957"/>
      <c r="AK20" s="948"/>
      <c r="AL20" s="1414"/>
      <c r="AM20" s="1415"/>
      <c r="AN20" s="1416"/>
      <c r="AO20" s="1416"/>
      <c r="AP20" s="1401"/>
      <c r="AQ20" s="1401"/>
      <c r="AR20" s="1420"/>
      <c r="AS20" s="1418"/>
      <c r="AT20" s="1405"/>
      <c r="AU20" s="1405"/>
      <c r="AV20" s="1406"/>
      <c r="AW20" s="1419"/>
      <c r="AX20" s="1404"/>
      <c r="AY20" s="1404"/>
      <c r="AZ20" s="1404"/>
      <c r="BA20" s="1404"/>
      <c r="BB20" s="1404"/>
      <c r="BC20" s="1408"/>
      <c r="BD20" s="1407"/>
      <c r="BE20" s="1404"/>
      <c r="BF20" s="1404"/>
      <c r="BG20" s="1404"/>
      <c r="BH20" s="1404"/>
      <c r="BI20" s="1405"/>
      <c r="BJ20" s="1406"/>
      <c r="BK20" s="1407"/>
      <c r="BL20" s="1404"/>
      <c r="BM20" s="1404"/>
      <c r="BN20" s="1404"/>
      <c r="BO20" s="1404"/>
      <c r="BP20" s="1405"/>
      <c r="BQ20" s="1406"/>
      <c r="BR20" s="1407"/>
      <c r="BS20" s="1404"/>
      <c r="BT20" s="1404"/>
      <c r="BU20" s="1404"/>
      <c r="BV20" s="1404"/>
      <c r="BW20" s="1405"/>
      <c r="BX20" s="981"/>
      <c r="BY20" s="1069"/>
      <c r="BZ20" s="1410"/>
      <c r="CA20" s="1399"/>
      <c r="CB20" s="1397"/>
      <c r="CC20" s="1397"/>
      <c r="CD20" s="1397"/>
      <c r="CE20" s="1397"/>
      <c r="CF20" s="1397"/>
      <c r="CG20" s="1398"/>
      <c r="CH20" s="1399"/>
      <c r="CI20" s="1397"/>
      <c r="CJ20" s="1397"/>
      <c r="CK20" s="1397"/>
      <c r="CL20" s="1397"/>
      <c r="CM20" s="1397"/>
      <c r="CN20" s="1398"/>
      <c r="CO20" s="1399"/>
      <c r="CP20" s="1397"/>
      <c r="CQ20" s="1397"/>
      <c r="CR20" s="1397"/>
      <c r="CS20" s="1397"/>
      <c r="CT20" s="1397"/>
      <c r="CU20" s="1398"/>
      <c r="CV20" s="1399"/>
      <c r="CW20" s="1397"/>
      <c r="CX20" s="1397"/>
      <c r="CY20" s="1397"/>
      <c r="CZ20" s="1397"/>
      <c r="DA20" s="1398"/>
      <c r="DB20" s="1411"/>
      <c r="DC20" s="1410"/>
      <c r="DD20" s="1399"/>
      <c r="DE20" s="1397"/>
      <c r="DF20" s="1397"/>
      <c r="DG20" s="1397"/>
      <c r="DH20" s="1397"/>
      <c r="DI20" s="1397"/>
      <c r="DJ20" s="1398"/>
      <c r="DK20" s="1399"/>
      <c r="DL20" s="1397"/>
      <c r="DM20" s="1397"/>
      <c r="DN20" s="1397"/>
      <c r="DO20" s="1397"/>
      <c r="DP20" s="1397"/>
      <c r="DQ20" s="1398"/>
      <c r="DR20" s="1399"/>
      <c r="DS20" s="1397"/>
      <c r="DT20" s="1397"/>
      <c r="DU20" s="1397"/>
      <c r="DV20" s="1397"/>
      <c r="DW20" s="1397"/>
      <c r="DX20" s="1398"/>
      <c r="DY20" s="1399"/>
      <c r="DZ20" s="1397"/>
      <c r="EA20" s="1397"/>
      <c r="EB20" s="1397"/>
      <c r="EC20" s="1397"/>
      <c r="ED20" s="1397"/>
      <c r="EE20" s="1398"/>
      <c r="EF20" s="1399"/>
      <c r="EG20" s="1398"/>
      <c r="EH20" s="1411"/>
      <c r="EI20" s="1396"/>
      <c r="EJ20" s="1397"/>
      <c r="EK20" s="1397"/>
      <c r="EL20" s="1397"/>
      <c r="EM20" s="1412"/>
      <c r="EN20" s="1412"/>
      <c r="EO20" s="1398"/>
      <c r="EP20" s="1399"/>
      <c r="EQ20" s="1397"/>
      <c r="ER20" s="1397"/>
      <c r="ES20" s="1397"/>
      <c r="ET20" s="1397"/>
      <c r="EU20" s="1397"/>
      <c r="EV20" s="1398"/>
      <c r="EW20" s="1399"/>
      <c r="EX20" s="1397"/>
      <c r="EY20" s="1397"/>
      <c r="EZ20" s="1397"/>
      <c r="FA20" s="1397"/>
      <c r="FB20" s="1397"/>
      <c r="FC20" s="1398"/>
      <c r="FD20" s="1399"/>
      <c r="FE20" s="1397"/>
      <c r="FF20" s="1397"/>
      <c r="FG20" s="1397"/>
      <c r="FH20" s="1397"/>
      <c r="FI20" s="1397"/>
      <c r="FJ20" s="1398"/>
      <c r="FK20" s="1399"/>
      <c r="FL20" s="1397"/>
      <c r="FM20" s="1413"/>
      <c r="FN20" s="1396"/>
      <c r="FO20" s="1397"/>
      <c r="FP20" s="1398"/>
      <c r="FQ20" s="1399"/>
      <c r="FR20" s="1397"/>
      <c r="FS20" s="1397"/>
      <c r="FT20" s="1397"/>
      <c r="FU20" s="1397"/>
      <c r="FV20" s="1397"/>
      <c r="FW20" s="1398"/>
      <c r="FX20" s="1399"/>
      <c r="FY20" s="1397"/>
      <c r="FZ20" s="1397"/>
      <c r="GA20" s="1397"/>
      <c r="GB20" s="1397"/>
      <c r="GC20" s="1397"/>
      <c r="GD20" s="1398"/>
      <c r="GE20" s="1399"/>
      <c r="GF20" s="1397"/>
      <c r="GG20" s="1397"/>
      <c r="GH20" s="1397"/>
      <c r="GI20" s="1397"/>
      <c r="GJ20" s="1397"/>
      <c r="GK20" s="1398"/>
      <c r="GL20" s="1399"/>
      <c r="GM20" s="1397"/>
      <c r="GN20" s="1397"/>
      <c r="GO20" s="1397"/>
      <c r="GP20" s="1397"/>
      <c r="GQ20" s="1397"/>
      <c r="GR20" s="1398"/>
      <c r="GS20" s="1396"/>
      <c r="GT20" s="1397"/>
      <c r="GU20" s="1398"/>
      <c r="GV20" s="1399"/>
      <c r="GW20" s="1397"/>
      <c r="GX20" s="1397"/>
      <c r="GY20" s="1397"/>
      <c r="GZ20" s="1397"/>
      <c r="HA20" s="1397"/>
      <c r="HB20" s="1398"/>
      <c r="HC20" s="1399"/>
      <c r="HD20" s="1397"/>
      <c r="HE20" s="1397"/>
      <c r="HF20" s="1397"/>
      <c r="HG20" s="1397"/>
      <c r="HH20" s="1397"/>
      <c r="HI20" s="1398"/>
      <c r="HJ20" s="1399"/>
      <c r="HK20" s="1397"/>
      <c r="HL20" s="1397"/>
      <c r="HM20" s="1397"/>
      <c r="HN20" s="1397"/>
      <c r="HO20" s="1397"/>
      <c r="HP20" s="1398"/>
      <c r="HQ20" s="1399"/>
      <c r="HR20" s="1397"/>
      <c r="HS20" s="1397"/>
      <c r="HT20" s="1397"/>
      <c r="HU20" s="1397"/>
      <c r="HV20" s="1397"/>
      <c r="HW20" s="1398"/>
    </row>
    <row r="21" ht="24.0" customHeight="1" outlineLevel="1">
      <c r="A21" s="946"/>
      <c r="B21" s="947"/>
      <c r="C21" s="947"/>
      <c r="D21" s="947"/>
      <c r="E21" s="947"/>
      <c r="F21" s="947"/>
      <c r="G21" s="947"/>
      <c r="H21" s="947"/>
      <c r="I21" s="947"/>
      <c r="J21" s="947"/>
      <c r="K21" s="947"/>
      <c r="L21" s="947"/>
      <c r="M21" s="947"/>
      <c r="N21" s="947"/>
      <c r="O21" s="947"/>
      <c r="P21" s="947"/>
      <c r="Q21" s="947"/>
      <c r="R21" s="947"/>
      <c r="S21" s="947"/>
      <c r="T21" s="947"/>
      <c r="U21" s="948"/>
      <c r="V21" s="972"/>
      <c r="W21" s="949" t="s">
        <v>4575</v>
      </c>
      <c r="X21" s="956">
        <f>X18-X20</f>
        <v>17500000</v>
      </c>
      <c r="Y21" s="956"/>
      <c r="Z21" s="956"/>
      <c r="AA21" s="951"/>
      <c r="AB21" s="952"/>
      <c r="AC21" s="952"/>
      <c r="AD21" s="953"/>
      <c r="AE21" s="1023"/>
      <c r="AF21" s="1029"/>
      <c r="AG21" s="976"/>
      <c r="AH21" s="976"/>
      <c r="AI21" s="957"/>
      <c r="AJ21" s="957"/>
      <c r="AK21" s="948"/>
      <c r="AL21" s="1414"/>
      <c r="AM21" s="1415"/>
      <c r="AN21" s="1416"/>
      <c r="AO21" s="1416"/>
      <c r="AP21" s="1401"/>
      <c r="AQ21" s="1401"/>
      <c r="AR21" s="1420"/>
      <c r="AS21" s="1418"/>
      <c r="AT21" s="1405"/>
      <c r="AU21" s="1405"/>
      <c r="AV21" s="1406"/>
      <c r="AW21" s="1419"/>
      <c r="AX21" s="1404"/>
      <c r="AY21" s="1404"/>
      <c r="AZ21" s="1404"/>
      <c r="BA21" s="1404"/>
      <c r="BB21" s="1404"/>
      <c r="BC21" s="1408"/>
      <c r="BD21" s="1407"/>
      <c r="BE21" s="1404"/>
      <c r="BF21" s="1404"/>
      <c r="BG21" s="1404"/>
      <c r="BH21" s="1404"/>
      <c r="BI21" s="1405"/>
      <c r="BJ21" s="1406"/>
      <c r="BK21" s="1407"/>
      <c r="BL21" s="1404"/>
      <c r="BM21" s="1404"/>
      <c r="BN21" s="1404"/>
      <c r="BO21" s="1404"/>
      <c r="BP21" s="1405"/>
      <c r="BQ21" s="1406"/>
      <c r="BR21" s="1407"/>
      <c r="BS21" s="1404"/>
      <c r="BT21" s="1404"/>
      <c r="BU21" s="1404"/>
      <c r="BV21" s="1404"/>
      <c r="BW21" s="1405"/>
      <c r="BX21" s="981"/>
      <c r="BY21" s="1069"/>
      <c r="BZ21" s="1410"/>
      <c r="CA21" s="1399"/>
      <c r="CB21" s="1397"/>
      <c r="CC21" s="1397"/>
      <c r="CD21" s="1397"/>
      <c r="CE21" s="1397"/>
      <c r="CF21" s="1397"/>
      <c r="CG21" s="1398"/>
      <c r="CH21" s="1399"/>
      <c r="CI21" s="1397"/>
      <c r="CJ21" s="1397"/>
      <c r="CK21" s="1397"/>
      <c r="CL21" s="1397"/>
      <c r="CM21" s="1397"/>
      <c r="CN21" s="1398"/>
      <c r="CO21" s="1399"/>
      <c r="CP21" s="1397"/>
      <c r="CQ21" s="1397"/>
      <c r="CR21" s="1397"/>
      <c r="CS21" s="1397"/>
      <c r="CT21" s="1397"/>
      <c r="CU21" s="1398"/>
      <c r="CV21" s="1399"/>
      <c r="CW21" s="1397"/>
      <c r="CX21" s="1397"/>
      <c r="CY21" s="1397"/>
      <c r="CZ21" s="1397"/>
      <c r="DA21" s="1398"/>
      <c r="DB21" s="1411"/>
      <c r="DC21" s="1410"/>
      <c r="DD21" s="1399"/>
      <c r="DE21" s="1397"/>
      <c r="DF21" s="1397"/>
      <c r="DG21" s="1397"/>
      <c r="DH21" s="1397"/>
      <c r="DI21" s="1397"/>
      <c r="DJ21" s="1398"/>
      <c r="DK21" s="1399"/>
      <c r="DL21" s="1397"/>
      <c r="DM21" s="1397"/>
      <c r="DN21" s="1397"/>
      <c r="DO21" s="1397"/>
      <c r="DP21" s="1397"/>
      <c r="DQ21" s="1398"/>
      <c r="DR21" s="1399"/>
      <c r="DS21" s="1397"/>
      <c r="DT21" s="1397"/>
      <c r="DU21" s="1397"/>
      <c r="DV21" s="1397"/>
      <c r="DW21" s="1397"/>
      <c r="DX21" s="1398"/>
      <c r="DY21" s="1399"/>
      <c r="DZ21" s="1397"/>
      <c r="EA21" s="1397"/>
      <c r="EB21" s="1397"/>
      <c r="EC21" s="1397"/>
      <c r="ED21" s="1397"/>
      <c r="EE21" s="1398"/>
      <c r="EF21" s="1399"/>
      <c r="EG21" s="1398"/>
      <c r="EH21" s="1411"/>
      <c r="EI21" s="1396"/>
      <c r="EJ21" s="1397"/>
      <c r="EK21" s="1397"/>
      <c r="EL21" s="1397"/>
      <c r="EM21" s="1412"/>
      <c r="EN21" s="1412"/>
      <c r="EO21" s="1398"/>
      <c r="EP21" s="1399"/>
      <c r="EQ21" s="1397"/>
      <c r="ER21" s="1397"/>
      <c r="ES21" s="1397"/>
      <c r="ET21" s="1397"/>
      <c r="EU21" s="1397"/>
      <c r="EV21" s="1398"/>
      <c r="EW21" s="1399"/>
      <c r="EX21" s="1397"/>
      <c r="EY21" s="1397"/>
      <c r="EZ21" s="1397"/>
      <c r="FA21" s="1397"/>
      <c r="FB21" s="1397"/>
      <c r="FC21" s="1398"/>
      <c r="FD21" s="1399"/>
      <c r="FE21" s="1397"/>
      <c r="FF21" s="1397"/>
      <c r="FG21" s="1397"/>
      <c r="FH21" s="1397"/>
      <c r="FI21" s="1397"/>
      <c r="FJ21" s="1398"/>
      <c r="FK21" s="1399"/>
      <c r="FL21" s="1397"/>
      <c r="FM21" s="1413"/>
      <c r="FN21" s="1396"/>
      <c r="FO21" s="1397"/>
      <c r="FP21" s="1398"/>
      <c r="FQ21" s="1399"/>
      <c r="FR21" s="1397"/>
      <c r="FS21" s="1397"/>
      <c r="FT21" s="1397"/>
      <c r="FU21" s="1397"/>
      <c r="FV21" s="1397"/>
      <c r="FW21" s="1398"/>
      <c r="FX21" s="1399"/>
      <c r="FY21" s="1397"/>
      <c r="FZ21" s="1397"/>
      <c r="GA21" s="1397"/>
      <c r="GB21" s="1397"/>
      <c r="GC21" s="1397"/>
      <c r="GD21" s="1398"/>
      <c r="GE21" s="1399"/>
      <c r="GF21" s="1397"/>
      <c r="GG21" s="1397"/>
      <c r="GH21" s="1397"/>
      <c r="GI21" s="1397"/>
      <c r="GJ21" s="1397"/>
      <c r="GK21" s="1398"/>
      <c r="GL21" s="1399"/>
      <c r="GM21" s="1397"/>
      <c r="GN21" s="1397"/>
      <c r="GO21" s="1397"/>
      <c r="GP21" s="1397"/>
      <c r="GQ21" s="1397"/>
      <c r="GR21" s="1398"/>
      <c r="GS21" s="1396"/>
      <c r="GT21" s="1397"/>
      <c r="GU21" s="1398"/>
      <c r="GV21" s="1399"/>
      <c r="GW21" s="1397"/>
      <c r="GX21" s="1397"/>
      <c r="GY21" s="1397"/>
      <c r="GZ21" s="1397"/>
      <c r="HA21" s="1397"/>
      <c r="HB21" s="1398"/>
      <c r="HC21" s="1399"/>
      <c r="HD21" s="1397"/>
      <c r="HE21" s="1397"/>
      <c r="HF21" s="1397"/>
      <c r="HG21" s="1397"/>
      <c r="HH21" s="1397"/>
      <c r="HI21" s="1398"/>
      <c r="HJ21" s="1399"/>
      <c r="HK21" s="1397"/>
      <c r="HL21" s="1397"/>
      <c r="HM21" s="1397"/>
      <c r="HN21" s="1397"/>
      <c r="HO21" s="1397"/>
      <c r="HP21" s="1398"/>
      <c r="HQ21" s="1399"/>
      <c r="HR21" s="1397"/>
      <c r="HS21" s="1397"/>
      <c r="HT21" s="1397"/>
      <c r="HU21" s="1397"/>
      <c r="HV21" s="1397"/>
      <c r="HW21" s="1398"/>
    </row>
    <row r="22" ht="24.0" customHeight="1" outlineLevel="1">
      <c r="A22" s="946"/>
      <c r="B22" s="947"/>
      <c r="C22" s="947"/>
      <c r="D22" s="947"/>
      <c r="E22" s="947"/>
      <c r="F22" s="947"/>
      <c r="G22" s="947"/>
      <c r="H22" s="947"/>
      <c r="I22" s="947"/>
      <c r="J22" s="947"/>
      <c r="K22" s="947"/>
      <c r="L22" s="947"/>
      <c r="M22" s="947"/>
      <c r="N22" s="947"/>
      <c r="O22" s="947"/>
      <c r="P22" s="947"/>
      <c r="Q22" s="947"/>
      <c r="R22" s="947"/>
      <c r="S22" s="947"/>
      <c r="T22" s="947"/>
      <c r="U22" s="948"/>
      <c r="V22" s="981"/>
      <c r="W22" s="981"/>
      <c r="X22" s="1421"/>
      <c r="Y22" s="956"/>
      <c r="Z22" s="956"/>
      <c r="AA22" s="951"/>
      <c r="AB22" s="952"/>
      <c r="AC22" s="952"/>
      <c r="AD22" s="953"/>
      <c r="AE22" s="1023"/>
      <c r="AF22" s="1029"/>
      <c r="AG22" s="976"/>
      <c r="AH22" s="976"/>
      <c r="AI22" s="957"/>
      <c r="AJ22" s="957"/>
      <c r="AK22" s="948"/>
      <c r="AL22" s="1414"/>
      <c r="AM22" s="1415"/>
      <c r="AN22" s="1416"/>
      <c r="AO22" s="1416"/>
      <c r="AP22" s="1401"/>
      <c r="AQ22" s="1401"/>
      <c r="AR22" s="1420"/>
      <c r="AS22" s="1418"/>
      <c r="AT22" s="1405"/>
      <c r="AU22" s="1405"/>
      <c r="AV22" s="1406"/>
      <c r="AW22" s="1419"/>
      <c r="AX22" s="1404"/>
      <c r="AY22" s="1404"/>
      <c r="AZ22" s="1404"/>
      <c r="BA22" s="1404"/>
      <c r="BB22" s="1404"/>
      <c r="BC22" s="1408"/>
      <c r="BD22" s="1407"/>
      <c r="BE22" s="1404"/>
      <c r="BF22" s="1404"/>
      <c r="BG22" s="1404"/>
      <c r="BH22" s="1404"/>
      <c r="BI22" s="1405"/>
      <c r="BJ22" s="1406"/>
      <c r="BK22" s="1407"/>
      <c r="BL22" s="1404"/>
      <c r="BM22" s="1404"/>
      <c r="BN22" s="1404"/>
      <c r="BO22" s="1404"/>
      <c r="BP22" s="1405"/>
      <c r="BQ22" s="1406"/>
      <c r="BR22" s="1407"/>
      <c r="BS22" s="1404"/>
      <c r="BT22" s="1404"/>
      <c r="BU22" s="1404"/>
      <c r="BV22" s="1404"/>
      <c r="BW22" s="1405"/>
      <c r="BX22" s="981"/>
      <c r="BY22" s="1069"/>
      <c r="BZ22" s="1410"/>
      <c r="CA22" s="1399"/>
      <c r="CB22" s="1397"/>
      <c r="CC22" s="1397"/>
      <c r="CD22" s="1397"/>
      <c r="CE22" s="1397"/>
      <c r="CF22" s="1397"/>
      <c r="CG22" s="1398"/>
      <c r="CH22" s="1399"/>
      <c r="CI22" s="1397"/>
      <c r="CJ22" s="1397"/>
      <c r="CK22" s="1397"/>
      <c r="CL22" s="1397"/>
      <c r="CM22" s="1397"/>
      <c r="CN22" s="1398"/>
      <c r="CO22" s="1399"/>
      <c r="CP22" s="1397"/>
      <c r="CQ22" s="1397"/>
      <c r="CR22" s="1397"/>
      <c r="CS22" s="1397"/>
      <c r="CT22" s="1397"/>
      <c r="CU22" s="1398"/>
      <c r="CV22" s="1399"/>
      <c r="CW22" s="1397"/>
      <c r="CX22" s="1397"/>
      <c r="CY22" s="1397"/>
      <c r="CZ22" s="1397"/>
      <c r="DA22" s="1398"/>
      <c r="DB22" s="1411"/>
      <c r="DC22" s="1410"/>
      <c r="DD22" s="1399"/>
      <c r="DE22" s="1397"/>
      <c r="DF22" s="1397"/>
      <c r="DG22" s="1397"/>
      <c r="DH22" s="1397"/>
      <c r="DI22" s="1397"/>
      <c r="DJ22" s="1398"/>
      <c r="DK22" s="1399"/>
      <c r="DL22" s="1397"/>
      <c r="DM22" s="1397"/>
      <c r="DN22" s="1397"/>
      <c r="DO22" s="1397"/>
      <c r="DP22" s="1397"/>
      <c r="DQ22" s="1398"/>
      <c r="DR22" s="1399"/>
      <c r="DS22" s="1397"/>
      <c r="DT22" s="1397"/>
      <c r="DU22" s="1397"/>
      <c r="DV22" s="1397"/>
      <c r="DW22" s="1397"/>
      <c r="DX22" s="1398"/>
      <c r="DY22" s="1399"/>
      <c r="DZ22" s="1397"/>
      <c r="EA22" s="1397"/>
      <c r="EB22" s="1397"/>
      <c r="EC22" s="1397"/>
      <c r="ED22" s="1397"/>
      <c r="EE22" s="1398"/>
      <c r="EF22" s="1399"/>
      <c r="EG22" s="1398"/>
      <c r="EH22" s="1411"/>
      <c r="EI22" s="1396"/>
      <c r="EJ22" s="1397"/>
      <c r="EK22" s="1397"/>
      <c r="EL22" s="1397"/>
      <c r="EM22" s="1412"/>
      <c r="EN22" s="1412"/>
      <c r="EO22" s="1398"/>
      <c r="EP22" s="1399"/>
      <c r="EQ22" s="1397"/>
      <c r="ER22" s="1397"/>
      <c r="ES22" s="1397"/>
      <c r="ET22" s="1397"/>
      <c r="EU22" s="1397"/>
      <c r="EV22" s="1398"/>
      <c r="EW22" s="1399"/>
      <c r="EX22" s="1397"/>
      <c r="EY22" s="1397"/>
      <c r="EZ22" s="1397"/>
      <c r="FA22" s="1397"/>
      <c r="FB22" s="1397"/>
      <c r="FC22" s="1398"/>
      <c r="FD22" s="1399"/>
      <c r="FE22" s="1397"/>
      <c r="FF22" s="1397"/>
      <c r="FG22" s="1397"/>
      <c r="FH22" s="1397"/>
      <c r="FI22" s="1397"/>
      <c r="FJ22" s="1398"/>
      <c r="FK22" s="1399"/>
      <c r="FL22" s="1397"/>
      <c r="FM22" s="1413"/>
      <c r="FN22" s="1396"/>
      <c r="FO22" s="1397"/>
      <c r="FP22" s="1398"/>
      <c r="FQ22" s="1399"/>
      <c r="FR22" s="1397"/>
      <c r="FS22" s="1397"/>
      <c r="FT22" s="1397"/>
      <c r="FU22" s="1397"/>
      <c r="FV22" s="1397"/>
      <c r="FW22" s="1398"/>
      <c r="FX22" s="1399"/>
      <c r="FY22" s="1397"/>
      <c r="FZ22" s="1397"/>
      <c r="GA22" s="1397"/>
      <c r="GB22" s="1397"/>
      <c r="GC22" s="1397"/>
      <c r="GD22" s="1398"/>
      <c r="GE22" s="1399"/>
      <c r="GF22" s="1397"/>
      <c r="GG22" s="1397"/>
      <c r="GH22" s="1397"/>
      <c r="GI22" s="1397"/>
      <c r="GJ22" s="1397"/>
      <c r="GK22" s="1398"/>
      <c r="GL22" s="1399"/>
      <c r="GM22" s="1397"/>
      <c r="GN22" s="1397"/>
      <c r="GO22" s="1397"/>
      <c r="GP22" s="1397"/>
      <c r="GQ22" s="1397"/>
      <c r="GR22" s="1398"/>
      <c r="GS22" s="1396"/>
      <c r="GT22" s="1397"/>
      <c r="GU22" s="1398"/>
      <c r="GV22" s="1399"/>
      <c r="GW22" s="1397"/>
      <c r="GX22" s="1397"/>
      <c r="GY22" s="1397"/>
      <c r="GZ22" s="1397"/>
      <c r="HA22" s="1397"/>
      <c r="HB22" s="1398"/>
      <c r="HC22" s="1399"/>
      <c r="HD22" s="1397"/>
      <c r="HE22" s="1397"/>
      <c r="HF22" s="1397"/>
      <c r="HG22" s="1397"/>
      <c r="HH22" s="1397"/>
      <c r="HI22" s="1398"/>
      <c r="HJ22" s="1399"/>
      <c r="HK22" s="1397"/>
      <c r="HL22" s="1397"/>
      <c r="HM22" s="1397"/>
      <c r="HN22" s="1397"/>
      <c r="HO22" s="1397"/>
      <c r="HP22" s="1398"/>
      <c r="HQ22" s="1399"/>
      <c r="HR22" s="1397"/>
      <c r="HS22" s="1397"/>
      <c r="HT22" s="1397"/>
      <c r="HU22" s="1397"/>
      <c r="HV22" s="1397"/>
      <c r="HW22" s="1398"/>
    </row>
    <row r="23" ht="24.0" customHeight="1" outlineLevel="1">
      <c r="A23" s="946"/>
      <c r="B23" s="947"/>
      <c r="C23" s="947"/>
      <c r="D23" s="947"/>
      <c r="E23" s="947"/>
      <c r="F23" s="947"/>
      <c r="G23" s="947"/>
      <c r="H23" s="947"/>
      <c r="I23" s="947"/>
      <c r="J23" s="947"/>
      <c r="K23" s="947"/>
      <c r="L23" s="947"/>
      <c r="M23" s="947"/>
      <c r="N23" s="947"/>
      <c r="O23" s="947"/>
      <c r="P23" s="947"/>
      <c r="Q23" s="947"/>
      <c r="R23" s="947"/>
      <c r="S23" s="947"/>
      <c r="T23" s="947"/>
      <c r="U23" s="948"/>
      <c r="V23" s="948"/>
      <c r="W23" s="949"/>
      <c r="X23" s="956"/>
      <c r="Y23" s="956"/>
      <c r="Z23" s="956"/>
      <c r="AA23" s="951"/>
      <c r="AB23" s="952"/>
      <c r="AC23" s="952"/>
      <c r="AD23" s="953"/>
      <c r="AE23" s="1023"/>
      <c r="AF23" s="1029"/>
      <c r="AG23" s="950"/>
      <c r="AH23" s="950"/>
      <c r="AI23" s="957"/>
      <c r="AJ23" s="957"/>
      <c r="AK23" s="948"/>
      <c r="AL23" s="1414"/>
      <c r="AM23" s="1415"/>
      <c r="AN23" s="1416"/>
      <c r="AO23" s="1416"/>
      <c r="AP23" s="1401"/>
      <c r="AQ23" s="1401"/>
      <c r="AR23" s="1420"/>
      <c r="AS23" s="1403"/>
      <c r="AT23" s="1404"/>
      <c r="AU23" s="1405"/>
      <c r="AV23" s="1406"/>
      <c r="AW23" s="1407"/>
      <c r="AX23" s="1404"/>
      <c r="AY23" s="1404"/>
      <c r="AZ23" s="1404"/>
      <c r="BA23" s="1404"/>
      <c r="BB23" s="1404"/>
      <c r="BC23" s="1408"/>
      <c r="BD23" s="1407"/>
      <c r="BE23" s="1404"/>
      <c r="BF23" s="1404"/>
      <c r="BG23" s="1404"/>
      <c r="BH23" s="1404"/>
      <c r="BI23" s="1405"/>
      <c r="BJ23" s="1406"/>
      <c r="BK23" s="1407"/>
      <c r="BL23" s="1404"/>
      <c r="BM23" s="1404"/>
      <c r="BN23" s="1404"/>
      <c r="BO23" s="1404"/>
      <c r="BP23" s="1405"/>
      <c r="BQ23" s="1406"/>
      <c r="BR23" s="1407"/>
      <c r="BS23" s="1404"/>
      <c r="BT23" s="1404"/>
      <c r="BU23" s="1404"/>
      <c r="BV23" s="1404"/>
      <c r="BW23" s="1405"/>
      <c r="BX23" s="981"/>
      <c r="BY23" s="1069"/>
      <c r="BZ23" s="1410"/>
      <c r="CA23" s="1399"/>
      <c r="CB23" s="1397"/>
      <c r="CC23" s="1397"/>
      <c r="CD23" s="1397"/>
      <c r="CE23" s="1397"/>
      <c r="CF23" s="1397"/>
      <c r="CG23" s="1398"/>
      <c r="CH23" s="1399"/>
      <c r="CI23" s="1397"/>
      <c r="CJ23" s="1397"/>
      <c r="CK23" s="1397"/>
      <c r="CL23" s="1397"/>
      <c r="CM23" s="1397"/>
      <c r="CN23" s="1398"/>
      <c r="CO23" s="1399"/>
      <c r="CP23" s="1397"/>
      <c r="CQ23" s="1397"/>
      <c r="CR23" s="1397"/>
      <c r="CS23" s="1397"/>
      <c r="CT23" s="1397"/>
      <c r="CU23" s="1398"/>
      <c r="CV23" s="1399"/>
      <c r="CW23" s="1397"/>
      <c r="CX23" s="1397"/>
      <c r="CY23" s="1397"/>
      <c r="CZ23" s="1397"/>
      <c r="DA23" s="1398"/>
      <c r="DB23" s="1411"/>
      <c r="DC23" s="1410"/>
      <c r="DD23" s="1399"/>
      <c r="DE23" s="1397"/>
      <c r="DF23" s="1397"/>
      <c r="DG23" s="1397"/>
      <c r="DH23" s="1397"/>
      <c r="DI23" s="1397"/>
      <c r="DJ23" s="1398"/>
      <c r="DK23" s="1399"/>
      <c r="DL23" s="1397"/>
      <c r="DM23" s="1397"/>
      <c r="DN23" s="1397"/>
      <c r="DO23" s="1397"/>
      <c r="DP23" s="1397"/>
      <c r="DQ23" s="1398"/>
      <c r="DR23" s="1399"/>
      <c r="DS23" s="1397"/>
      <c r="DT23" s="1397"/>
      <c r="DU23" s="1397"/>
      <c r="DV23" s="1397"/>
      <c r="DW23" s="1397"/>
      <c r="DX23" s="1398"/>
      <c r="DY23" s="1399"/>
      <c r="DZ23" s="1397"/>
      <c r="EA23" s="1397"/>
      <c r="EB23" s="1397"/>
      <c r="EC23" s="1397"/>
      <c r="ED23" s="1397"/>
      <c r="EE23" s="1398"/>
      <c r="EF23" s="1399"/>
      <c r="EG23" s="1398"/>
      <c r="EH23" s="1411"/>
      <c r="EI23" s="1396"/>
      <c r="EJ23" s="1397"/>
      <c r="EK23" s="1397"/>
      <c r="EL23" s="1397"/>
      <c r="EM23" s="1412"/>
      <c r="EN23" s="1412"/>
      <c r="EO23" s="1398"/>
      <c r="EP23" s="1399"/>
      <c r="EQ23" s="1397"/>
      <c r="ER23" s="1397"/>
      <c r="ES23" s="1397"/>
      <c r="ET23" s="1397"/>
      <c r="EU23" s="1397"/>
      <c r="EV23" s="1398"/>
      <c r="EW23" s="1399"/>
      <c r="EX23" s="1397"/>
      <c r="EY23" s="1397"/>
      <c r="EZ23" s="1397"/>
      <c r="FA23" s="1397"/>
      <c r="FB23" s="1397"/>
      <c r="FC23" s="1398"/>
      <c r="FD23" s="1399"/>
      <c r="FE23" s="1397"/>
      <c r="FF23" s="1397"/>
      <c r="FG23" s="1397"/>
      <c r="FH23" s="1397"/>
      <c r="FI23" s="1397"/>
      <c r="FJ23" s="1398"/>
      <c r="FK23" s="1399"/>
      <c r="FL23" s="1397"/>
      <c r="FM23" s="1413"/>
      <c r="FN23" s="1396"/>
      <c r="FO23" s="1397"/>
      <c r="FP23" s="1398"/>
      <c r="FQ23" s="1399"/>
      <c r="FR23" s="1397"/>
      <c r="FS23" s="1397"/>
      <c r="FT23" s="1397"/>
      <c r="FU23" s="1397"/>
      <c r="FV23" s="1397"/>
      <c r="FW23" s="1398"/>
      <c r="FX23" s="1399"/>
      <c r="FY23" s="1397"/>
      <c r="FZ23" s="1397"/>
      <c r="GA23" s="1397"/>
      <c r="GB23" s="1397"/>
      <c r="GC23" s="1397"/>
      <c r="GD23" s="1398"/>
      <c r="GE23" s="1399"/>
      <c r="GF23" s="1397"/>
      <c r="GG23" s="1397"/>
      <c r="GH23" s="1397"/>
      <c r="GI23" s="1397"/>
      <c r="GJ23" s="1397"/>
      <c r="GK23" s="1398"/>
      <c r="GL23" s="1399"/>
      <c r="GM23" s="1397"/>
      <c r="GN23" s="1397"/>
      <c r="GO23" s="1397"/>
      <c r="GP23" s="1397"/>
      <c r="GQ23" s="1397"/>
      <c r="GR23" s="1398"/>
      <c r="GS23" s="1396"/>
      <c r="GT23" s="1397"/>
      <c r="GU23" s="1398"/>
      <c r="GV23" s="1399"/>
      <c r="GW23" s="1397"/>
      <c r="GX23" s="1397"/>
      <c r="GY23" s="1397"/>
      <c r="GZ23" s="1397"/>
      <c r="HA23" s="1397"/>
      <c r="HB23" s="1398"/>
      <c r="HC23" s="1399"/>
      <c r="HD23" s="1397"/>
      <c r="HE23" s="1397"/>
      <c r="HF23" s="1397"/>
      <c r="HG23" s="1397"/>
      <c r="HH23" s="1397"/>
      <c r="HI23" s="1398"/>
      <c r="HJ23" s="1399"/>
      <c r="HK23" s="1397"/>
      <c r="HL23" s="1397"/>
      <c r="HM23" s="1397"/>
      <c r="HN23" s="1397"/>
      <c r="HO23" s="1397"/>
      <c r="HP23" s="1398"/>
      <c r="HQ23" s="1399"/>
      <c r="HR23" s="1397"/>
      <c r="HS23" s="1397"/>
      <c r="HT23" s="1397"/>
      <c r="HU23" s="1397"/>
      <c r="HV23" s="1397"/>
      <c r="HW23" s="1398"/>
    </row>
    <row r="24" ht="24.0" customHeight="1" outlineLevel="1">
      <c r="A24" s="946"/>
      <c r="B24" s="947"/>
      <c r="C24" s="947"/>
      <c r="D24" s="947"/>
      <c r="E24" s="947"/>
      <c r="F24" s="947"/>
      <c r="G24" s="947"/>
      <c r="H24" s="947"/>
      <c r="I24" s="947"/>
      <c r="J24" s="947"/>
      <c r="K24" s="947"/>
      <c r="L24" s="947"/>
      <c r="M24" s="947"/>
      <c r="N24" s="947"/>
      <c r="O24" s="947"/>
      <c r="P24" s="947"/>
      <c r="Q24" s="947"/>
      <c r="R24" s="947"/>
      <c r="S24" s="947"/>
      <c r="T24" s="947"/>
      <c r="U24" s="948"/>
      <c r="V24" s="981"/>
      <c r="W24" s="981"/>
      <c r="X24" s="956"/>
      <c r="Y24" s="956"/>
      <c r="Z24" s="956"/>
      <c r="AA24" s="951"/>
      <c r="AB24" s="952"/>
      <c r="AC24" s="952"/>
      <c r="AD24" s="953"/>
      <c r="AE24" s="1023"/>
      <c r="AF24" s="1029"/>
      <c r="AG24" s="950"/>
      <c r="AH24" s="950"/>
      <c r="AI24" s="957"/>
      <c r="AJ24" s="957"/>
      <c r="AK24" s="948"/>
      <c r="AL24" s="1414"/>
      <c r="AM24" s="1415"/>
      <c r="AN24" s="1416"/>
      <c r="AO24" s="1416"/>
      <c r="AP24" s="1401"/>
      <c r="AQ24" s="1401"/>
      <c r="AR24" s="1420"/>
      <c r="AS24" s="1403"/>
      <c r="AT24" s="1404"/>
      <c r="AU24" s="1405"/>
      <c r="AV24" s="1406"/>
      <c r="AW24" s="1407"/>
      <c r="AX24" s="1404"/>
      <c r="AY24" s="1404"/>
      <c r="AZ24" s="1404"/>
      <c r="BA24" s="1404"/>
      <c r="BB24" s="1404"/>
      <c r="BC24" s="1408"/>
      <c r="BD24" s="1407"/>
      <c r="BE24" s="1404"/>
      <c r="BF24" s="1404"/>
      <c r="BG24" s="1404"/>
      <c r="BH24" s="1404"/>
      <c r="BI24" s="1405"/>
      <c r="BJ24" s="1406"/>
      <c r="BK24" s="1407"/>
      <c r="BL24" s="1404"/>
      <c r="BM24" s="1404"/>
      <c r="BN24" s="1404"/>
      <c r="BO24" s="1404"/>
      <c r="BP24" s="1405"/>
      <c r="BQ24" s="1406"/>
      <c r="BR24" s="1407"/>
      <c r="BS24" s="1404"/>
      <c r="BT24" s="1404"/>
      <c r="BU24" s="1404"/>
      <c r="BV24" s="1404"/>
      <c r="BW24" s="1405"/>
      <c r="BX24" s="981"/>
      <c r="BY24" s="1069"/>
      <c r="BZ24" s="1410"/>
      <c r="CA24" s="1399"/>
      <c r="CB24" s="1397"/>
      <c r="CC24" s="1397"/>
      <c r="CD24" s="1397"/>
      <c r="CE24" s="1397"/>
      <c r="CF24" s="1397"/>
      <c r="CG24" s="1398"/>
      <c r="CH24" s="1399"/>
      <c r="CI24" s="1397"/>
      <c r="CJ24" s="1397"/>
      <c r="CK24" s="1397"/>
      <c r="CL24" s="1397"/>
      <c r="CM24" s="1397"/>
      <c r="CN24" s="1398"/>
      <c r="CO24" s="1399"/>
      <c r="CP24" s="1397"/>
      <c r="CQ24" s="1397"/>
      <c r="CR24" s="1397"/>
      <c r="CS24" s="1397"/>
      <c r="CT24" s="1397"/>
      <c r="CU24" s="1398"/>
      <c r="CV24" s="1399"/>
      <c r="CW24" s="1397"/>
      <c r="CX24" s="1397"/>
      <c r="CY24" s="1397"/>
      <c r="CZ24" s="1397"/>
      <c r="DA24" s="1398"/>
      <c r="DB24" s="1411"/>
      <c r="DC24" s="1410"/>
      <c r="DD24" s="1399"/>
      <c r="DE24" s="1397"/>
      <c r="DF24" s="1397"/>
      <c r="DG24" s="1397"/>
      <c r="DH24" s="1397"/>
      <c r="DI24" s="1397"/>
      <c r="DJ24" s="1398"/>
      <c r="DK24" s="1399"/>
      <c r="DL24" s="1397"/>
      <c r="DM24" s="1397"/>
      <c r="DN24" s="1397"/>
      <c r="DO24" s="1397"/>
      <c r="DP24" s="1397"/>
      <c r="DQ24" s="1398"/>
      <c r="DR24" s="1399"/>
      <c r="DS24" s="1397"/>
      <c r="DT24" s="1397"/>
      <c r="DU24" s="1397"/>
      <c r="DV24" s="1397"/>
      <c r="DW24" s="1397"/>
      <c r="DX24" s="1398"/>
      <c r="DY24" s="1399"/>
      <c r="DZ24" s="1397"/>
      <c r="EA24" s="1397"/>
      <c r="EB24" s="1397"/>
      <c r="EC24" s="1397"/>
      <c r="ED24" s="1397"/>
      <c r="EE24" s="1398"/>
      <c r="EF24" s="1399"/>
      <c r="EG24" s="1398"/>
      <c r="EH24" s="1411"/>
      <c r="EI24" s="1396"/>
      <c r="EJ24" s="1397"/>
      <c r="EK24" s="1397"/>
      <c r="EL24" s="1397"/>
      <c r="EM24" s="1412"/>
      <c r="EN24" s="1412"/>
      <c r="EO24" s="1398"/>
      <c r="EP24" s="1399"/>
      <c r="EQ24" s="1397"/>
      <c r="ER24" s="1397"/>
      <c r="ES24" s="1397"/>
      <c r="ET24" s="1397"/>
      <c r="EU24" s="1397"/>
      <c r="EV24" s="1398"/>
      <c r="EW24" s="1399"/>
      <c r="EX24" s="1397"/>
      <c r="EY24" s="1397"/>
      <c r="EZ24" s="1397"/>
      <c r="FA24" s="1397"/>
      <c r="FB24" s="1397"/>
      <c r="FC24" s="1398"/>
      <c r="FD24" s="1399"/>
      <c r="FE24" s="1397"/>
      <c r="FF24" s="1397"/>
      <c r="FG24" s="1397"/>
      <c r="FH24" s="1397"/>
      <c r="FI24" s="1397"/>
      <c r="FJ24" s="1398"/>
      <c r="FK24" s="1399"/>
      <c r="FL24" s="1397"/>
      <c r="FM24" s="1413"/>
      <c r="FN24" s="1396"/>
      <c r="FO24" s="1397"/>
      <c r="FP24" s="1398"/>
      <c r="FQ24" s="1399"/>
      <c r="FR24" s="1397"/>
      <c r="FS24" s="1397"/>
      <c r="FT24" s="1397"/>
      <c r="FU24" s="1397"/>
      <c r="FV24" s="1397"/>
      <c r="FW24" s="1398"/>
      <c r="FX24" s="1399"/>
      <c r="FY24" s="1397"/>
      <c r="FZ24" s="1397"/>
      <c r="GA24" s="1397"/>
      <c r="GB24" s="1397"/>
      <c r="GC24" s="1397"/>
      <c r="GD24" s="1398"/>
      <c r="GE24" s="1399"/>
      <c r="GF24" s="1397"/>
      <c r="GG24" s="1397"/>
      <c r="GH24" s="1397"/>
      <c r="GI24" s="1397"/>
      <c r="GJ24" s="1397"/>
      <c r="GK24" s="1398"/>
      <c r="GL24" s="1399"/>
      <c r="GM24" s="1397"/>
      <c r="GN24" s="1397"/>
      <c r="GO24" s="1397"/>
      <c r="GP24" s="1397"/>
      <c r="GQ24" s="1397"/>
      <c r="GR24" s="1398"/>
      <c r="GS24" s="1396"/>
      <c r="GT24" s="1397"/>
      <c r="GU24" s="1398"/>
      <c r="GV24" s="1399"/>
      <c r="GW24" s="1397"/>
      <c r="GX24" s="1397"/>
      <c r="GY24" s="1397"/>
      <c r="GZ24" s="1397"/>
      <c r="HA24" s="1397"/>
      <c r="HB24" s="1398"/>
      <c r="HC24" s="1399"/>
      <c r="HD24" s="1397"/>
      <c r="HE24" s="1397"/>
      <c r="HF24" s="1397"/>
      <c r="HG24" s="1397"/>
      <c r="HH24" s="1397"/>
      <c r="HI24" s="1398"/>
      <c r="HJ24" s="1399"/>
      <c r="HK24" s="1397"/>
      <c r="HL24" s="1397"/>
      <c r="HM24" s="1397"/>
      <c r="HN24" s="1397"/>
      <c r="HO24" s="1397"/>
      <c r="HP24" s="1398"/>
      <c r="HQ24" s="1399"/>
      <c r="HR24" s="1397"/>
      <c r="HS24" s="1397"/>
      <c r="HT24" s="1397"/>
      <c r="HU24" s="1397"/>
      <c r="HV24" s="1397"/>
      <c r="HW24" s="1398"/>
    </row>
    <row r="25" ht="24.0" customHeight="1" outlineLevel="1">
      <c r="A25" s="1003"/>
      <c r="B25" s="1004"/>
      <c r="C25" s="1004"/>
      <c r="D25" s="1004"/>
      <c r="E25" s="1004"/>
      <c r="F25" s="1004"/>
      <c r="G25" s="1004"/>
      <c r="H25" s="1004"/>
      <c r="I25" s="1004"/>
      <c r="J25" s="1004"/>
      <c r="K25" s="1004"/>
      <c r="L25" s="1004"/>
      <c r="M25" s="1004"/>
      <c r="N25" s="1004"/>
      <c r="O25" s="1004"/>
      <c r="P25" s="1004"/>
      <c r="Q25" s="1004"/>
      <c r="R25" s="1004"/>
      <c r="S25" s="1004"/>
      <c r="T25" s="1004"/>
      <c r="U25" s="1005"/>
      <c r="V25" s="1005"/>
      <c r="W25" s="1006"/>
      <c r="X25" s="1007"/>
      <c r="Y25" s="1007"/>
      <c r="Z25" s="1007"/>
      <c r="AA25" s="1150"/>
      <c r="AB25" s="1151"/>
      <c r="AC25" s="1151"/>
      <c r="AD25" s="1152"/>
      <c r="AE25" s="1039"/>
      <c r="AF25" s="1093"/>
      <c r="AG25" s="1041"/>
      <c r="AH25" s="1041"/>
      <c r="AI25" s="1013"/>
      <c r="AJ25" s="1013"/>
      <c r="AK25" s="1005"/>
      <c r="AL25" s="1422"/>
      <c r="AM25" s="1423"/>
      <c r="AN25" s="1424"/>
      <c r="AO25" s="1424"/>
      <c r="AP25" s="1425"/>
      <c r="AQ25" s="1425"/>
      <c r="AR25" s="1426"/>
      <c r="AS25" s="1427"/>
      <c r="AT25" s="1428"/>
      <c r="AU25" s="1429"/>
      <c r="AV25" s="1430"/>
      <c r="AW25" s="1431"/>
      <c r="AX25" s="1428"/>
      <c r="AY25" s="1428"/>
      <c r="AZ25" s="1428"/>
      <c r="BA25" s="1428"/>
      <c r="BB25" s="1428"/>
      <c r="BC25" s="1432"/>
      <c r="BD25" s="1431"/>
      <c r="BE25" s="1428"/>
      <c r="BF25" s="1428"/>
      <c r="BG25" s="1428"/>
      <c r="BH25" s="1428"/>
      <c r="BI25" s="1429"/>
      <c r="BJ25" s="1430"/>
      <c r="BK25" s="1431"/>
      <c r="BL25" s="1428"/>
      <c r="BM25" s="1428"/>
      <c r="BN25" s="1428"/>
      <c r="BO25" s="1428"/>
      <c r="BP25" s="1429"/>
      <c r="BQ25" s="1430"/>
      <c r="BR25" s="1431"/>
      <c r="BS25" s="1428"/>
      <c r="BT25" s="1428"/>
      <c r="BU25" s="1428"/>
      <c r="BV25" s="1428"/>
      <c r="BW25" s="1429"/>
      <c r="BX25" s="1096"/>
      <c r="BY25" s="1097"/>
      <c r="BZ25" s="1433"/>
      <c r="CA25" s="1434"/>
      <c r="CB25" s="1435"/>
      <c r="CC25" s="1435"/>
      <c r="CD25" s="1435"/>
      <c r="CE25" s="1435"/>
      <c r="CF25" s="1435"/>
      <c r="CG25" s="1436"/>
      <c r="CH25" s="1434"/>
      <c r="CI25" s="1435"/>
      <c r="CJ25" s="1435"/>
      <c r="CK25" s="1435"/>
      <c r="CL25" s="1435"/>
      <c r="CM25" s="1435"/>
      <c r="CN25" s="1436"/>
      <c r="CO25" s="1434"/>
      <c r="CP25" s="1435"/>
      <c r="CQ25" s="1435"/>
      <c r="CR25" s="1435"/>
      <c r="CS25" s="1435"/>
      <c r="CT25" s="1435"/>
      <c r="CU25" s="1436"/>
      <c r="CV25" s="1434"/>
      <c r="CW25" s="1435"/>
      <c r="CX25" s="1435"/>
      <c r="CY25" s="1435"/>
      <c r="CZ25" s="1435"/>
      <c r="DA25" s="1436"/>
      <c r="DB25" s="1437"/>
      <c r="DC25" s="1433"/>
      <c r="DD25" s="1434"/>
      <c r="DE25" s="1435"/>
      <c r="DF25" s="1435"/>
      <c r="DG25" s="1435"/>
      <c r="DH25" s="1435"/>
      <c r="DI25" s="1435"/>
      <c r="DJ25" s="1436"/>
      <c r="DK25" s="1434"/>
      <c r="DL25" s="1435"/>
      <c r="DM25" s="1435"/>
      <c r="DN25" s="1435"/>
      <c r="DO25" s="1435"/>
      <c r="DP25" s="1435"/>
      <c r="DQ25" s="1436"/>
      <c r="DR25" s="1434"/>
      <c r="DS25" s="1435"/>
      <c r="DT25" s="1435"/>
      <c r="DU25" s="1435"/>
      <c r="DV25" s="1435"/>
      <c r="DW25" s="1435"/>
      <c r="DX25" s="1436"/>
      <c r="DY25" s="1434"/>
      <c r="DZ25" s="1435"/>
      <c r="EA25" s="1435"/>
      <c r="EB25" s="1435"/>
      <c r="EC25" s="1435"/>
      <c r="ED25" s="1435"/>
      <c r="EE25" s="1436"/>
      <c r="EF25" s="1434"/>
      <c r="EG25" s="1436"/>
      <c r="EH25" s="1437"/>
      <c r="EI25" s="1438"/>
      <c r="EJ25" s="1439"/>
      <c r="EK25" s="1439"/>
      <c r="EL25" s="1439"/>
      <c r="EM25" s="1440"/>
      <c r="EN25" s="1440"/>
      <c r="EO25" s="1441"/>
      <c r="EP25" s="1442"/>
      <c r="EQ25" s="1439"/>
      <c r="ER25" s="1439"/>
      <c r="ES25" s="1439"/>
      <c r="ET25" s="1439"/>
      <c r="EU25" s="1439"/>
      <c r="EV25" s="1441"/>
      <c r="EW25" s="1442"/>
      <c r="EX25" s="1439"/>
      <c r="EY25" s="1439"/>
      <c r="EZ25" s="1439"/>
      <c r="FA25" s="1439"/>
      <c r="FB25" s="1439"/>
      <c r="FC25" s="1441"/>
      <c r="FD25" s="1442"/>
      <c r="FE25" s="1439"/>
      <c r="FF25" s="1439"/>
      <c r="FG25" s="1439"/>
      <c r="FH25" s="1439"/>
      <c r="FI25" s="1439"/>
      <c r="FJ25" s="1441"/>
      <c r="FK25" s="1442"/>
      <c r="FL25" s="1439"/>
      <c r="FM25" s="1443"/>
      <c r="FN25" s="1396"/>
      <c r="FO25" s="1397"/>
      <c r="FP25" s="1398"/>
      <c r="FQ25" s="1399"/>
      <c r="FR25" s="1397"/>
      <c r="FS25" s="1397"/>
      <c r="FT25" s="1397"/>
      <c r="FU25" s="1397"/>
      <c r="FV25" s="1397"/>
      <c r="FW25" s="1398"/>
      <c r="FX25" s="1399"/>
      <c r="FY25" s="1397"/>
      <c r="FZ25" s="1397"/>
      <c r="GA25" s="1397"/>
      <c r="GB25" s="1397"/>
      <c r="GC25" s="1397"/>
      <c r="GD25" s="1398"/>
      <c r="GE25" s="1399"/>
      <c r="GF25" s="1397"/>
      <c r="GG25" s="1397"/>
      <c r="GH25" s="1397"/>
      <c r="GI25" s="1397"/>
      <c r="GJ25" s="1397"/>
      <c r="GK25" s="1398"/>
      <c r="GL25" s="1399"/>
      <c r="GM25" s="1397"/>
      <c r="GN25" s="1397"/>
      <c r="GO25" s="1397"/>
      <c r="GP25" s="1397"/>
      <c r="GQ25" s="1397"/>
      <c r="GR25" s="1398"/>
      <c r="GS25" s="1396"/>
      <c r="GT25" s="1397"/>
      <c r="GU25" s="1398"/>
      <c r="GV25" s="1399"/>
      <c r="GW25" s="1397"/>
      <c r="GX25" s="1397"/>
      <c r="GY25" s="1397"/>
      <c r="GZ25" s="1397"/>
      <c r="HA25" s="1397"/>
      <c r="HB25" s="1398"/>
      <c r="HC25" s="1399"/>
      <c r="HD25" s="1397"/>
      <c r="HE25" s="1397"/>
      <c r="HF25" s="1397"/>
      <c r="HG25" s="1397"/>
      <c r="HH25" s="1397"/>
      <c r="HI25" s="1398"/>
      <c r="HJ25" s="1399"/>
      <c r="HK25" s="1397"/>
      <c r="HL25" s="1397"/>
      <c r="HM25" s="1397"/>
      <c r="HN25" s="1397"/>
      <c r="HO25" s="1397"/>
      <c r="HP25" s="1398"/>
      <c r="HQ25" s="1399"/>
      <c r="HR25" s="1397"/>
      <c r="HS25" s="1397"/>
      <c r="HT25" s="1397"/>
      <c r="HU25" s="1397"/>
      <c r="HV25" s="1397"/>
      <c r="HW25" s="1398"/>
    </row>
    <row r="26" ht="24.0" customHeight="1">
      <c r="A26" s="1277">
        <f>A33+1</f>
        <v>5</v>
      </c>
      <c r="B26" s="1279" t="s">
        <v>4576</v>
      </c>
      <c r="C26" s="1279"/>
      <c r="D26" s="494" t="str">
        <f t="array" ref="D26">INDEX('코드분류표(보조)'!$G$5:$G$72,MATCH(E26,'코드분류표(보조)'!$F$5:$F$72,0))</f>
        <v>CG-712</v>
      </c>
      <c r="E26" s="494" t="s">
        <v>4551</v>
      </c>
      <c r="F26" s="494" t="s">
        <v>4577</v>
      </c>
      <c r="G26" s="1444" t="s">
        <v>4578</v>
      </c>
      <c r="H26" s="494" t="s">
        <v>4579</v>
      </c>
      <c r="I26" s="920"/>
      <c r="J26" s="921"/>
      <c r="K26" s="922" t="str">
        <f>$K$26</f>
        <v>#REF!</v>
      </c>
      <c r="L26" s="922" t="str">
        <f>$L$26</f>
        <v>#REF!</v>
      </c>
      <c r="M26" s="922" t="str">
        <f>$M$26</f>
        <v>#REF!</v>
      </c>
      <c r="N26" s="922" t="str">
        <f>#REF!</f>
        <v>#REF!</v>
      </c>
      <c r="O26" s="922" t="str">
        <f>$O$26</f>
        <v>#REF!</v>
      </c>
      <c r="P26" s="922" t="str">
        <f>$Q$26</f>
        <v/>
      </c>
      <c r="Q26" s="922"/>
      <c r="R26" s="493">
        <v>0.0</v>
      </c>
      <c r="S26" s="493">
        <v>0.0</v>
      </c>
      <c r="T26" s="493">
        <v>1.0</v>
      </c>
      <c r="U26" s="924"/>
      <c r="V26" s="493" t="s">
        <v>4580</v>
      </c>
      <c r="W26" s="925" t="s">
        <v>4581</v>
      </c>
      <c r="X26" s="926"/>
      <c r="Y26" s="926" t="s">
        <v>4582</v>
      </c>
      <c r="Z26" s="926"/>
      <c r="AA26" s="927"/>
      <c r="AB26" s="928"/>
      <c r="AC26" s="928"/>
      <c r="AD26" s="929"/>
      <c r="AE26" s="1018"/>
      <c r="AF26" s="1019" t="s">
        <v>4583</v>
      </c>
      <c r="AG26" s="932">
        <v>8000000.0</v>
      </c>
      <c r="AH26" s="1445" t="s">
        <v>4584</v>
      </c>
      <c r="AI26" s="933">
        <v>8000000.0</v>
      </c>
      <c r="AJ26" s="933"/>
      <c r="AK26" s="924"/>
      <c r="AL26" s="1446"/>
      <c r="AM26" s="1447"/>
      <c r="AN26" s="1448"/>
      <c r="AO26" s="1448"/>
      <c r="AP26" s="1376"/>
      <c r="AQ26" s="1449"/>
      <c r="AR26" s="1450"/>
      <c r="AS26" s="1451"/>
      <c r="AT26" s="1452"/>
      <c r="AU26" s="1453"/>
      <c r="AV26" s="1454"/>
      <c r="AW26" s="1455"/>
      <c r="AX26" s="1452"/>
      <c r="AY26" s="1452"/>
      <c r="AZ26" s="1452"/>
      <c r="BA26" s="1452"/>
      <c r="BB26" s="1452"/>
      <c r="BC26" s="1456"/>
      <c r="BD26" s="1455"/>
      <c r="BE26" s="1452"/>
      <c r="BF26" s="1452"/>
      <c r="BG26" s="1452"/>
      <c r="BH26" s="1452"/>
      <c r="BI26" s="1453"/>
      <c r="BJ26" s="1454"/>
      <c r="BK26" s="1455"/>
      <c r="BL26" s="1452"/>
      <c r="BM26" s="1452"/>
      <c r="BN26" s="1452"/>
      <c r="BO26" s="1452"/>
      <c r="BP26" s="1452"/>
      <c r="BQ26" s="1456"/>
      <c r="BR26" s="1455"/>
      <c r="BS26" s="1452"/>
      <c r="BT26" s="1452"/>
      <c r="BU26" s="1452"/>
      <c r="BV26" s="1452"/>
      <c r="BW26" s="1453"/>
      <c r="BX26" s="1101"/>
      <c r="BY26" s="1102"/>
      <c r="BZ26" s="1385"/>
      <c r="CA26" s="1386"/>
      <c r="CB26" s="1387"/>
      <c r="CC26" s="1387"/>
      <c r="CD26" s="1387"/>
      <c r="CE26" s="1387"/>
      <c r="CF26" s="1387"/>
      <c r="CG26" s="1388"/>
      <c r="CH26" s="1386"/>
      <c r="CI26" s="1387"/>
      <c r="CJ26" s="1387"/>
      <c r="CK26" s="1387"/>
      <c r="CL26" s="1387"/>
      <c r="CM26" s="1387"/>
      <c r="CN26" s="1388"/>
      <c r="CO26" s="1386"/>
      <c r="CP26" s="1387"/>
      <c r="CQ26" s="1387"/>
      <c r="CR26" s="1387"/>
      <c r="CS26" s="1387"/>
      <c r="CT26" s="1387"/>
      <c r="CU26" s="1388"/>
      <c r="CV26" s="1386"/>
      <c r="CW26" s="1387"/>
      <c r="CX26" s="1387"/>
      <c r="CY26" s="1387"/>
      <c r="CZ26" s="1387"/>
      <c r="DA26" s="1388"/>
      <c r="DB26" s="1389"/>
      <c r="DC26" s="1385"/>
      <c r="DD26" s="1386"/>
      <c r="DE26" s="1387"/>
      <c r="DF26" s="1387"/>
      <c r="DG26" s="1387"/>
      <c r="DH26" s="1387"/>
      <c r="DI26" s="1387"/>
      <c r="DJ26" s="1388"/>
      <c r="DK26" s="1386"/>
      <c r="DL26" s="1387"/>
      <c r="DM26" s="1387"/>
      <c r="DN26" s="1387"/>
      <c r="DO26" s="1387"/>
      <c r="DP26" s="1387"/>
      <c r="DQ26" s="1388"/>
      <c r="DR26" s="1386"/>
      <c r="DS26" s="1387"/>
      <c r="DT26" s="1387"/>
      <c r="DU26" s="1387"/>
      <c r="DV26" s="1387"/>
      <c r="DW26" s="1387"/>
      <c r="DX26" s="1388"/>
      <c r="DY26" s="1386"/>
      <c r="DZ26" s="1387"/>
      <c r="EA26" s="1387"/>
      <c r="EB26" s="1387"/>
      <c r="EC26" s="1387"/>
      <c r="ED26" s="1387"/>
      <c r="EE26" s="1388"/>
      <c r="EF26" s="1386"/>
      <c r="EG26" s="1388"/>
      <c r="EH26" s="1389"/>
      <c r="EI26" s="1390"/>
      <c r="EJ26" s="1391"/>
      <c r="EK26" s="1391"/>
      <c r="EL26" s="1391"/>
      <c r="EM26" s="1392"/>
      <c r="EN26" s="1392"/>
      <c r="EO26" s="1393"/>
      <c r="EP26" s="1394"/>
      <c r="EQ26" s="1391"/>
      <c r="ER26" s="1391"/>
      <c r="ES26" s="1391"/>
      <c r="ET26" s="1391"/>
      <c r="EU26" s="1391"/>
      <c r="EV26" s="1393"/>
      <c r="EW26" s="1394"/>
      <c r="EX26" s="1391"/>
      <c r="EY26" s="1391"/>
      <c r="EZ26" s="1391"/>
      <c r="FA26" s="1391"/>
      <c r="FB26" s="1391"/>
      <c r="FC26" s="1393"/>
      <c r="FD26" s="1394"/>
      <c r="FE26" s="1391"/>
      <c r="FF26" s="1391"/>
      <c r="FG26" s="1391"/>
      <c r="FH26" s="1391"/>
      <c r="FI26" s="1391"/>
      <c r="FJ26" s="1393"/>
      <c r="FK26" s="1394"/>
      <c r="FL26" s="1391"/>
      <c r="FM26" s="1395"/>
      <c r="FN26" s="1396"/>
      <c r="FO26" s="1397"/>
      <c r="FP26" s="1398"/>
      <c r="FQ26" s="1399"/>
      <c r="FR26" s="1397"/>
      <c r="FS26" s="1397"/>
      <c r="FT26" s="1397"/>
      <c r="FU26" s="1397"/>
      <c r="FV26" s="1397"/>
      <c r="FW26" s="1398"/>
      <c r="FX26" s="1399"/>
      <c r="FY26" s="1397"/>
      <c r="FZ26" s="1397"/>
      <c r="GA26" s="1397"/>
      <c r="GB26" s="1397"/>
      <c r="GC26" s="1397"/>
      <c r="GD26" s="1398"/>
      <c r="GE26" s="1399"/>
      <c r="GF26" s="1397"/>
      <c r="GG26" s="1397"/>
      <c r="GH26" s="1397"/>
      <c r="GI26" s="1397"/>
      <c r="GJ26" s="1397"/>
      <c r="GK26" s="1398"/>
      <c r="GL26" s="1399"/>
      <c r="GM26" s="1397"/>
      <c r="GN26" s="1397"/>
      <c r="GO26" s="1397"/>
      <c r="GP26" s="1397"/>
      <c r="GQ26" s="1397"/>
      <c r="GR26" s="1398"/>
      <c r="GS26" s="1396"/>
      <c r="GT26" s="1397"/>
      <c r="GU26" s="1398"/>
      <c r="GV26" s="1399"/>
      <c r="GW26" s="1397"/>
      <c r="GX26" s="1397"/>
      <c r="GY26" s="1397"/>
      <c r="GZ26" s="1397"/>
      <c r="HA26" s="1397"/>
      <c r="HB26" s="1398"/>
      <c r="HC26" s="1399"/>
      <c r="HD26" s="1397"/>
      <c r="HE26" s="1397"/>
      <c r="HF26" s="1397"/>
      <c r="HG26" s="1397"/>
      <c r="HH26" s="1397"/>
      <c r="HI26" s="1398"/>
      <c r="HJ26" s="1399"/>
      <c r="HK26" s="1397"/>
      <c r="HL26" s="1397"/>
      <c r="HM26" s="1397"/>
      <c r="HN26" s="1397"/>
      <c r="HO26" s="1397"/>
      <c r="HP26" s="1398"/>
      <c r="HQ26" s="1399"/>
      <c r="HR26" s="1397"/>
      <c r="HS26" s="1397"/>
      <c r="HT26" s="1397"/>
      <c r="HU26" s="1397"/>
      <c r="HV26" s="1397"/>
      <c r="HW26" s="1398"/>
    </row>
    <row r="27" ht="24.0" customHeight="1" outlineLevel="1">
      <c r="A27" s="946"/>
      <c r="B27" s="947"/>
      <c r="C27" s="947"/>
      <c r="D27" s="947"/>
      <c r="E27" s="947"/>
      <c r="F27" s="947"/>
      <c r="G27" s="947"/>
      <c r="H27" s="947"/>
      <c r="I27" s="947"/>
      <c r="J27" s="947"/>
      <c r="K27" s="947"/>
      <c r="L27" s="947"/>
      <c r="M27" s="947"/>
      <c r="N27" s="947"/>
      <c r="O27" s="947"/>
      <c r="P27" s="947"/>
      <c r="Q27" s="947"/>
      <c r="R27" s="947"/>
      <c r="S27" s="947"/>
      <c r="T27" s="947"/>
      <c r="U27" s="948"/>
      <c r="V27" s="947"/>
      <c r="W27" s="949" t="s">
        <v>4585</v>
      </c>
      <c r="X27" s="950"/>
      <c r="Y27" s="950"/>
      <c r="Z27" s="950"/>
      <c r="AA27" s="951"/>
      <c r="AB27" s="952"/>
      <c r="AC27" s="952"/>
      <c r="AD27" s="953"/>
      <c r="AE27" s="1023"/>
      <c r="AF27" s="1046"/>
      <c r="AG27" s="981"/>
      <c r="AH27" s="981"/>
      <c r="AI27" s="957"/>
      <c r="AJ27" s="957"/>
      <c r="AK27" s="948"/>
      <c r="AL27" s="1457"/>
      <c r="AM27" s="1458"/>
      <c r="AN27" s="1459"/>
      <c r="AO27" s="1459"/>
      <c r="AP27" s="1417"/>
      <c r="AQ27" s="1460"/>
      <c r="AR27" s="1461"/>
      <c r="AS27" s="1462"/>
      <c r="AT27" s="1463"/>
      <c r="AU27" s="1464"/>
      <c r="AV27" s="1465"/>
      <c r="AW27" s="1466"/>
      <c r="AX27" s="1463"/>
      <c r="AY27" s="1463"/>
      <c r="AZ27" s="1463"/>
      <c r="BA27" s="1463"/>
      <c r="BB27" s="1463"/>
      <c r="BC27" s="1467"/>
      <c r="BD27" s="1466"/>
      <c r="BE27" s="1463"/>
      <c r="BF27" s="1463"/>
      <c r="BG27" s="1463"/>
      <c r="BH27" s="1463"/>
      <c r="BI27" s="1464"/>
      <c r="BJ27" s="1465"/>
      <c r="BK27" s="1466"/>
      <c r="BL27" s="1463"/>
      <c r="BM27" s="1463"/>
      <c r="BN27" s="1463"/>
      <c r="BO27" s="1463"/>
      <c r="BP27" s="1463"/>
      <c r="BQ27" s="1467"/>
      <c r="BR27" s="1466"/>
      <c r="BS27" s="1463"/>
      <c r="BT27" s="1463"/>
      <c r="BU27" s="1463"/>
      <c r="BV27" s="1463"/>
      <c r="BW27" s="1464"/>
      <c r="BX27" s="981"/>
      <c r="BY27" s="1069"/>
      <c r="BZ27" s="1410"/>
      <c r="CA27" s="1399"/>
      <c r="CB27" s="1397"/>
      <c r="CC27" s="1397"/>
      <c r="CD27" s="1397"/>
      <c r="CE27" s="1397"/>
      <c r="CF27" s="1397"/>
      <c r="CG27" s="1398"/>
      <c r="CH27" s="1399"/>
      <c r="CI27" s="1397"/>
      <c r="CJ27" s="1397"/>
      <c r="CK27" s="1397"/>
      <c r="CL27" s="1397"/>
      <c r="CM27" s="1397"/>
      <c r="CN27" s="1398"/>
      <c r="CO27" s="1399"/>
      <c r="CP27" s="1397"/>
      <c r="CQ27" s="1397"/>
      <c r="CR27" s="1397"/>
      <c r="CS27" s="1397"/>
      <c r="CT27" s="1397"/>
      <c r="CU27" s="1398"/>
      <c r="CV27" s="1399"/>
      <c r="CW27" s="1397"/>
      <c r="CX27" s="1397"/>
      <c r="CY27" s="1397"/>
      <c r="CZ27" s="1397"/>
      <c r="DA27" s="1398"/>
      <c r="DB27" s="1411"/>
      <c r="DC27" s="1410"/>
      <c r="DD27" s="1399"/>
      <c r="DE27" s="1397"/>
      <c r="DF27" s="1397"/>
      <c r="DG27" s="1397"/>
      <c r="DH27" s="1397"/>
      <c r="DI27" s="1397"/>
      <c r="DJ27" s="1398"/>
      <c r="DK27" s="1399"/>
      <c r="DL27" s="1397"/>
      <c r="DM27" s="1397"/>
      <c r="DN27" s="1397"/>
      <c r="DO27" s="1397"/>
      <c r="DP27" s="1397"/>
      <c r="DQ27" s="1398"/>
      <c r="DR27" s="1399"/>
      <c r="DS27" s="1397"/>
      <c r="DT27" s="1397"/>
      <c r="DU27" s="1397"/>
      <c r="DV27" s="1397"/>
      <c r="DW27" s="1397"/>
      <c r="DX27" s="1398"/>
      <c r="DY27" s="1399"/>
      <c r="DZ27" s="1397"/>
      <c r="EA27" s="1397"/>
      <c r="EB27" s="1397"/>
      <c r="EC27" s="1397"/>
      <c r="ED27" s="1397"/>
      <c r="EE27" s="1398"/>
      <c r="EF27" s="1399"/>
      <c r="EG27" s="1398"/>
      <c r="EH27" s="1411"/>
      <c r="EI27" s="1396"/>
      <c r="EJ27" s="1397"/>
      <c r="EK27" s="1397"/>
      <c r="EL27" s="1397"/>
      <c r="EM27" s="1412"/>
      <c r="EN27" s="1412"/>
      <c r="EO27" s="1398"/>
      <c r="EP27" s="1399"/>
      <c r="EQ27" s="1397"/>
      <c r="ER27" s="1397"/>
      <c r="ES27" s="1397"/>
      <c r="ET27" s="1397"/>
      <c r="EU27" s="1397"/>
      <c r="EV27" s="1398"/>
      <c r="EW27" s="1399"/>
      <c r="EX27" s="1397"/>
      <c r="EY27" s="1397"/>
      <c r="EZ27" s="1397"/>
      <c r="FA27" s="1397"/>
      <c r="FB27" s="1397"/>
      <c r="FC27" s="1398"/>
      <c r="FD27" s="1399"/>
      <c r="FE27" s="1397"/>
      <c r="FF27" s="1397"/>
      <c r="FG27" s="1397"/>
      <c r="FH27" s="1397"/>
      <c r="FI27" s="1397"/>
      <c r="FJ27" s="1398"/>
      <c r="FK27" s="1399"/>
      <c r="FL27" s="1397"/>
      <c r="FM27" s="1413"/>
      <c r="FN27" s="1396"/>
      <c r="FO27" s="1397"/>
      <c r="FP27" s="1398"/>
      <c r="FQ27" s="1399"/>
      <c r="FR27" s="1397"/>
      <c r="FS27" s="1397"/>
      <c r="FT27" s="1397"/>
      <c r="FU27" s="1397"/>
      <c r="FV27" s="1397"/>
      <c r="FW27" s="1398"/>
      <c r="FX27" s="1399"/>
      <c r="FY27" s="1397"/>
      <c r="FZ27" s="1397"/>
      <c r="GA27" s="1397"/>
      <c r="GB27" s="1397"/>
      <c r="GC27" s="1397"/>
      <c r="GD27" s="1398"/>
      <c r="GE27" s="1399"/>
      <c r="GF27" s="1397"/>
      <c r="GG27" s="1397"/>
      <c r="GH27" s="1397"/>
      <c r="GI27" s="1397"/>
      <c r="GJ27" s="1397"/>
      <c r="GK27" s="1398"/>
      <c r="GL27" s="1399"/>
      <c r="GM27" s="1397"/>
      <c r="GN27" s="1397"/>
      <c r="GO27" s="1397"/>
      <c r="GP27" s="1397"/>
      <c r="GQ27" s="1397"/>
      <c r="GR27" s="1398"/>
      <c r="GS27" s="1396"/>
      <c r="GT27" s="1397"/>
      <c r="GU27" s="1398"/>
      <c r="GV27" s="1399"/>
      <c r="GW27" s="1397"/>
      <c r="GX27" s="1397"/>
      <c r="GY27" s="1397"/>
      <c r="GZ27" s="1397"/>
      <c r="HA27" s="1397"/>
      <c r="HB27" s="1398"/>
      <c r="HC27" s="1399"/>
      <c r="HD27" s="1397"/>
      <c r="HE27" s="1397"/>
      <c r="HF27" s="1397"/>
      <c r="HG27" s="1397"/>
      <c r="HH27" s="1397"/>
      <c r="HI27" s="1398"/>
      <c r="HJ27" s="1399"/>
      <c r="HK27" s="1397"/>
      <c r="HL27" s="1397"/>
      <c r="HM27" s="1397"/>
      <c r="HN27" s="1397"/>
      <c r="HO27" s="1397"/>
      <c r="HP27" s="1398"/>
      <c r="HQ27" s="1399"/>
      <c r="HR27" s="1397"/>
      <c r="HS27" s="1397"/>
      <c r="HT27" s="1397"/>
      <c r="HU27" s="1397"/>
      <c r="HV27" s="1397"/>
      <c r="HW27" s="1398"/>
    </row>
    <row r="28" ht="24.0" customHeight="1" outlineLevel="1">
      <c r="A28" s="946"/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  <c r="U28" s="948"/>
      <c r="V28" s="947"/>
      <c r="W28" s="949" t="s">
        <v>4586</v>
      </c>
      <c r="X28" s="950"/>
      <c r="Y28" s="950"/>
      <c r="Z28" s="950"/>
      <c r="AA28" s="951"/>
      <c r="AB28" s="952"/>
      <c r="AC28" s="952"/>
      <c r="AD28" s="953"/>
      <c r="AE28" s="1023"/>
      <c r="AF28" s="1024"/>
      <c r="AG28" s="950"/>
      <c r="AH28" s="950"/>
      <c r="AI28" s="957"/>
      <c r="AJ28" s="957"/>
      <c r="AK28" s="948"/>
      <c r="AL28" s="1457" t="s">
        <v>4587</v>
      </c>
      <c r="AM28" s="1468"/>
      <c r="AN28" s="1469"/>
      <c r="AO28" s="1469"/>
      <c r="AP28" s="1401"/>
      <c r="AQ28" s="1460"/>
      <c r="AR28" s="1461"/>
      <c r="AS28" s="1462"/>
      <c r="AT28" s="1463"/>
      <c r="AU28" s="1464"/>
      <c r="AV28" s="1465"/>
      <c r="AW28" s="1466"/>
      <c r="AX28" s="1463"/>
      <c r="AY28" s="1463"/>
      <c r="AZ28" s="1463"/>
      <c r="BA28" s="1463"/>
      <c r="BB28" s="1463"/>
      <c r="BC28" s="1467"/>
      <c r="BD28" s="1466"/>
      <c r="BE28" s="1463"/>
      <c r="BF28" s="1463"/>
      <c r="BG28" s="1463"/>
      <c r="BH28" s="1463"/>
      <c r="BI28" s="1464"/>
      <c r="BJ28" s="1465"/>
      <c r="BK28" s="1466"/>
      <c r="BL28" s="1463"/>
      <c r="BM28" s="1463"/>
      <c r="BN28" s="1463"/>
      <c r="BO28" s="1463"/>
      <c r="BP28" s="1463"/>
      <c r="BQ28" s="1467"/>
      <c r="BR28" s="1466"/>
      <c r="BS28" s="1463"/>
      <c r="BT28" s="1463"/>
      <c r="BU28" s="1463"/>
      <c r="BV28" s="1463"/>
      <c r="BW28" s="1464"/>
      <c r="BX28" s="981"/>
      <c r="BY28" s="1069"/>
      <c r="BZ28" s="1410"/>
      <c r="CA28" s="1399"/>
      <c r="CB28" s="1397"/>
      <c r="CC28" s="1397"/>
      <c r="CD28" s="1397"/>
      <c r="CE28" s="1397"/>
      <c r="CF28" s="1397"/>
      <c r="CG28" s="1398"/>
      <c r="CH28" s="1399"/>
      <c r="CI28" s="1397"/>
      <c r="CJ28" s="1397"/>
      <c r="CK28" s="1397"/>
      <c r="CL28" s="1397"/>
      <c r="CM28" s="1397"/>
      <c r="CN28" s="1398"/>
      <c r="CO28" s="1399"/>
      <c r="CP28" s="1397"/>
      <c r="CQ28" s="1397"/>
      <c r="CR28" s="1397"/>
      <c r="CS28" s="1397"/>
      <c r="CT28" s="1397"/>
      <c r="CU28" s="1398"/>
      <c r="CV28" s="1399"/>
      <c r="CW28" s="1397"/>
      <c r="CX28" s="1397"/>
      <c r="CY28" s="1397"/>
      <c r="CZ28" s="1397"/>
      <c r="DA28" s="1398"/>
      <c r="DB28" s="1411"/>
      <c r="DC28" s="1410"/>
      <c r="DD28" s="1399"/>
      <c r="DE28" s="1397"/>
      <c r="DF28" s="1397"/>
      <c r="DG28" s="1397"/>
      <c r="DH28" s="1397"/>
      <c r="DI28" s="1397"/>
      <c r="DJ28" s="1398"/>
      <c r="DK28" s="1399"/>
      <c r="DL28" s="1397"/>
      <c r="DM28" s="1397"/>
      <c r="DN28" s="1397"/>
      <c r="DO28" s="1397"/>
      <c r="DP28" s="1397"/>
      <c r="DQ28" s="1398"/>
      <c r="DR28" s="1399"/>
      <c r="DS28" s="1397"/>
      <c r="DT28" s="1397"/>
      <c r="DU28" s="1397"/>
      <c r="DV28" s="1397"/>
      <c r="DW28" s="1397"/>
      <c r="DX28" s="1398"/>
      <c r="DY28" s="1399"/>
      <c r="DZ28" s="1397"/>
      <c r="EA28" s="1397"/>
      <c r="EB28" s="1397"/>
      <c r="EC28" s="1397"/>
      <c r="ED28" s="1397"/>
      <c r="EE28" s="1398"/>
      <c r="EF28" s="1399"/>
      <c r="EG28" s="1398"/>
      <c r="EH28" s="1411"/>
      <c r="EI28" s="1396"/>
      <c r="EJ28" s="1397"/>
      <c r="EK28" s="1397"/>
      <c r="EL28" s="1397"/>
      <c r="EM28" s="1412"/>
      <c r="EN28" s="1412"/>
      <c r="EO28" s="1398"/>
      <c r="EP28" s="1399"/>
      <c r="EQ28" s="1397"/>
      <c r="ER28" s="1397"/>
      <c r="ES28" s="1397"/>
      <c r="ET28" s="1397"/>
      <c r="EU28" s="1397"/>
      <c r="EV28" s="1398"/>
      <c r="EW28" s="1399"/>
      <c r="EX28" s="1397"/>
      <c r="EY28" s="1397"/>
      <c r="EZ28" s="1397"/>
      <c r="FA28" s="1397"/>
      <c r="FB28" s="1397"/>
      <c r="FC28" s="1398"/>
      <c r="FD28" s="1399"/>
      <c r="FE28" s="1397"/>
      <c r="FF28" s="1397"/>
      <c r="FG28" s="1397"/>
      <c r="FH28" s="1397"/>
      <c r="FI28" s="1397"/>
      <c r="FJ28" s="1398"/>
      <c r="FK28" s="1399"/>
      <c r="FL28" s="1397"/>
      <c r="FM28" s="1413"/>
      <c r="FN28" s="1396"/>
      <c r="FO28" s="1397"/>
      <c r="FP28" s="1398"/>
      <c r="FQ28" s="1399"/>
      <c r="FR28" s="1397"/>
      <c r="FS28" s="1397"/>
      <c r="FT28" s="1397"/>
      <c r="FU28" s="1397"/>
      <c r="FV28" s="1397"/>
      <c r="FW28" s="1398"/>
      <c r="FX28" s="1399"/>
      <c r="FY28" s="1397"/>
      <c r="FZ28" s="1397"/>
      <c r="GA28" s="1397"/>
      <c r="GB28" s="1397"/>
      <c r="GC28" s="1397"/>
      <c r="GD28" s="1398"/>
      <c r="GE28" s="1399"/>
      <c r="GF28" s="1397"/>
      <c r="GG28" s="1397"/>
      <c r="GH28" s="1397"/>
      <c r="GI28" s="1397"/>
      <c r="GJ28" s="1397"/>
      <c r="GK28" s="1398"/>
      <c r="GL28" s="1399"/>
      <c r="GM28" s="1397"/>
      <c r="GN28" s="1397"/>
      <c r="GO28" s="1397"/>
      <c r="GP28" s="1397"/>
      <c r="GQ28" s="1397"/>
      <c r="GR28" s="1398"/>
      <c r="GS28" s="1396"/>
      <c r="GT28" s="1397"/>
      <c r="GU28" s="1398"/>
      <c r="GV28" s="1399"/>
      <c r="GW28" s="1397"/>
      <c r="GX28" s="1397"/>
      <c r="GY28" s="1397"/>
      <c r="GZ28" s="1397"/>
      <c r="HA28" s="1397"/>
      <c r="HB28" s="1398"/>
      <c r="HC28" s="1399"/>
      <c r="HD28" s="1397"/>
      <c r="HE28" s="1397"/>
      <c r="HF28" s="1397"/>
      <c r="HG28" s="1397"/>
      <c r="HH28" s="1397"/>
      <c r="HI28" s="1398"/>
      <c r="HJ28" s="1399"/>
      <c r="HK28" s="1397"/>
      <c r="HL28" s="1397"/>
      <c r="HM28" s="1397"/>
      <c r="HN28" s="1397"/>
      <c r="HO28" s="1397"/>
      <c r="HP28" s="1398"/>
      <c r="HQ28" s="1399"/>
      <c r="HR28" s="1397"/>
      <c r="HS28" s="1397"/>
      <c r="HT28" s="1397"/>
      <c r="HU28" s="1397"/>
      <c r="HV28" s="1397"/>
      <c r="HW28" s="1398"/>
    </row>
    <row r="29" ht="24.0" customHeight="1" outlineLevel="1">
      <c r="A29" s="946"/>
      <c r="B29" s="947"/>
      <c r="C29" s="947"/>
      <c r="D29" s="947"/>
      <c r="E29" s="947"/>
      <c r="F29" s="947"/>
      <c r="G29" s="947"/>
      <c r="H29" s="947"/>
      <c r="I29" s="947"/>
      <c r="J29" s="947"/>
      <c r="K29" s="947"/>
      <c r="L29" s="947"/>
      <c r="M29" s="947"/>
      <c r="N29" s="947"/>
      <c r="O29" s="947"/>
      <c r="P29" s="947"/>
      <c r="Q29" s="947"/>
      <c r="R29" s="947"/>
      <c r="S29" s="947"/>
      <c r="T29" s="947"/>
      <c r="U29" s="948"/>
      <c r="V29" s="947"/>
      <c r="W29" s="955" t="s">
        <v>4588</v>
      </c>
      <c r="X29" s="956"/>
      <c r="Y29" s="956"/>
      <c r="Z29" s="956"/>
      <c r="AA29" s="951"/>
      <c r="AB29" s="952"/>
      <c r="AC29" s="952"/>
      <c r="AD29" s="953"/>
      <c r="AE29" s="1023"/>
      <c r="AF29" s="1029"/>
      <c r="AG29" s="976"/>
      <c r="AH29" s="976"/>
      <c r="AI29" s="957"/>
      <c r="AJ29" s="957"/>
      <c r="AK29" s="948"/>
      <c r="AL29" s="1457" t="s">
        <v>4589</v>
      </c>
      <c r="AM29" s="1468"/>
      <c r="AN29" s="1469"/>
      <c r="AO29" s="1469"/>
      <c r="AP29" s="1401"/>
      <c r="AQ29" s="1460"/>
      <c r="AR29" s="1461"/>
      <c r="AS29" s="1462"/>
      <c r="AT29" s="1463"/>
      <c r="AU29" s="1464"/>
      <c r="AV29" s="1465"/>
      <c r="AW29" s="1466"/>
      <c r="AX29" s="1463"/>
      <c r="AY29" s="1463"/>
      <c r="AZ29" s="1463"/>
      <c r="BA29" s="1463"/>
      <c r="BB29" s="1463"/>
      <c r="BC29" s="1467"/>
      <c r="BD29" s="1466"/>
      <c r="BE29" s="1463"/>
      <c r="BF29" s="1463"/>
      <c r="BG29" s="1463"/>
      <c r="BH29" s="1463"/>
      <c r="BI29" s="1464"/>
      <c r="BJ29" s="1465"/>
      <c r="BK29" s="1466"/>
      <c r="BL29" s="1463"/>
      <c r="BM29" s="1463"/>
      <c r="BN29" s="1463"/>
      <c r="BO29" s="1463"/>
      <c r="BP29" s="1463"/>
      <c r="BQ29" s="1467"/>
      <c r="BR29" s="1466"/>
      <c r="BS29" s="1463"/>
      <c r="BT29" s="1463"/>
      <c r="BU29" s="1463"/>
      <c r="BV29" s="1463"/>
      <c r="BW29" s="1464"/>
      <c r="BX29" s="981"/>
      <c r="BY29" s="1069"/>
      <c r="BZ29" s="1410"/>
      <c r="CA29" s="1399"/>
      <c r="CB29" s="1397"/>
      <c r="CC29" s="1397"/>
      <c r="CD29" s="1397"/>
      <c r="CE29" s="1397"/>
      <c r="CF29" s="1397"/>
      <c r="CG29" s="1398"/>
      <c r="CH29" s="1399"/>
      <c r="CI29" s="1397"/>
      <c r="CJ29" s="1397"/>
      <c r="CK29" s="1397"/>
      <c r="CL29" s="1397"/>
      <c r="CM29" s="1397"/>
      <c r="CN29" s="1398"/>
      <c r="CO29" s="1399"/>
      <c r="CP29" s="1397"/>
      <c r="CQ29" s="1397"/>
      <c r="CR29" s="1397"/>
      <c r="CS29" s="1397"/>
      <c r="CT29" s="1397"/>
      <c r="CU29" s="1398"/>
      <c r="CV29" s="1399"/>
      <c r="CW29" s="1397"/>
      <c r="CX29" s="1397"/>
      <c r="CY29" s="1397"/>
      <c r="CZ29" s="1397"/>
      <c r="DA29" s="1398"/>
      <c r="DB29" s="1411"/>
      <c r="DC29" s="1410"/>
      <c r="DD29" s="1399"/>
      <c r="DE29" s="1397"/>
      <c r="DF29" s="1397"/>
      <c r="DG29" s="1397"/>
      <c r="DH29" s="1397"/>
      <c r="DI29" s="1397"/>
      <c r="DJ29" s="1398"/>
      <c r="DK29" s="1399"/>
      <c r="DL29" s="1397"/>
      <c r="DM29" s="1397"/>
      <c r="DN29" s="1397"/>
      <c r="DO29" s="1397"/>
      <c r="DP29" s="1397"/>
      <c r="DQ29" s="1398"/>
      <c r="DR29" s="1399"/>
      <c r="DS29" s="1397"/>
      <c r="DT29" s="1397"/>
      <c r="DU29" s="1397"/>
      <c r="DV29" s="1397"/>
      <c r="DW29" s="1397"/>
      <c r="DX29" s="1398"/>
      <c r="DY29" s="1399"/>
      <c r="DZ29" s="1397"/>
      <c r="EA29" s="1397"/>
      <c r="EB29" s="1397"/>
      <c r="EC29" s="1397"/>
      <c r="ED29" s="1397"/>
      <c r="EE29" s="1398"/>
      <c r="EF29" s="1399"/>
      <c r="EG29" s="1398"/>
      <c r="EH29" s="1411"/>
      <c r="EI29" s="1396"/>
      <c r="EJ29" s="1397"/>
      <c r="EK29" s="1397"/>
      <c r="EL29" s="1397"/>
      <c r="EM29" s="1412"/>
      <c r="EN29" s="1412"/>
      <c r="EO29" s="1398"/>
      <c r="EP29" s="1399"/>
      <c r="EQ29" s="1397"/>
      <c r="ER29" s="1397"/>
      <c r="ES29" s="1397"/>
      <c r="ET29" s="1397"/>
      <c r="EU29" s="1397"/>
      <c r="EV29" s="1398"/>
      <c r="EW29" s="1399"/>
      <c r="EX29" s="1397"/>
      <c r="EY29" s="1397"/>
      <c r="EZ29" s="1397"/>
      <c r="FA29" s="1397"/>
      <c r="FB29" s="1397"/>
      <c r="FC29" s="1398"/>
      <c r="FD29" s="1399"/>
      <c r="FE29" s="1397"/>
      <c r="FF29" s="1397"/>
      <c r="FG29" s="1397"/>
      <c r="FH29" s="1397"/>
      <c r="FI29" s="1397"/>
      <c r="FJ29" s="1398"/>
      <c r="FK29" s="1399"/>
      <c r="FL29" s="1397"/>
      <c r="FM29" s="1413"/>
      <c r="FN29" s="1396"/>
      <c r="FO29" s="1397"/>
      <c r="FP29" s="1398"/>
      <c r="FQ29" s="1399"/>
      <c r="FR29" s="1397"/>
      <c r="FS29" s="1397"/>
      <c r="FT29" s="1397"/>
      <c r="FU29" s="1397"/>
      <c r="FV29" s="1397"/>
      <c r="FW29" s="1398"/>
      <c r="FX29" s="1399"/>
      <c r="FY29" s="1397"/>
      <c r="FZ29" s="1397"/>
      <c r="GA29" s="1397"/>
      <c r="GB29" s="1397"/>
      <c r="GC29" s="1397"/>
      <c r="GD29" s="1398"/>
      <c r="GE29" s="1399"/>
      <c r="GF29" s="1397"/>
      <c r="GG29" s="1397"/>
      <c r="GH29" s="1397"/>
      <c r="GI29" s="1397"/>
      <c r="GJ29" s="1397"/>
      <c r="GK29" s="1398"/>
      <c r="GL29" s="1399"/>
      <c r="GM29" s="1397"/>
      <c r="GN29" s="1397"/>
      <c r="GO29" s="1397"/>
      <c r="GP29" s="1397"/>
      <c r="GQ29" s="1397"/>
      <c r="GR29" s="1398"/>
      <c r="GS29" s="1396"/>
      <c r="GT29" s="1397"/>
      <c r="GU29" s="1398"/>
      <c r="GV29" s="1399"/>
      <c r="GW29" s="1397"/>
      <c r="GX29" s="1397"/>
      <c r="GY29" s="1397"/>
      <c r="GZ29" s="1397"/>
      <c r="HA29" s="1397"/>
      <c r="HB29" s="1398"/>
      <c r="HC29" s="1399"/>
      <c r="HD29" s="1397"/>
      <c r="HE29" s="1397"/>
      <c r="HF29" s="1397"/>
      <c r="HG29" s="1397"/>
      <c r="HH29" s="1397"/>
      <c r="HI29" s="1398"/>
      <c r="HJ29" s="1399"/>
      <c r="HK29" s="1397"/>
      <c r="HL29" s="1397"/>
      <c r="HM29" s="1397"/>
      <c r="HN29" s="1397"/>
      <c r="HO29" s="1397"/>
      <c r="HP29" s="1398"/>
      <c r="HQ29" s="1399"/>
      <c r="HR29" s="1397"/>
      <c r="HS29" s="1397"/>
      <c r="HT29" s="1397"/>
      <c r="HU29" s="1397"/>
      <c r="HV29" s="1397"/>
      <c r="HW29" s="1398"/>
    </row>
    <row r="30" ht="24.0" customHeight="1" outlineLevel="1">
      <c r="A30" s="946"/>
      <c r="B30" s="947"/>
      <c r="C30" s="947"/>
      <c r="D30" s="947"/>
      <c r="E30" s="947"/>
      <c r="F30" s="947"/>
      <c r="G30" s="947"/>
      <c r="H30" s="947"/>
      <c r="I30" s="947"/>
      <c r="J30" s="947"/>
      <c r="K30" s="947"/>
      <c r="L30" s="947"/>
      <c r="M30" s="947"/>
      <c r="N30" s="947"/>
      <c r="O30" s="947"/>
      <c r="P30" s="947"/>
      <c r="Q30" s="947"/>
      <c r="R30" s="947"/>
      <c r="S30" s="947"/>
      <c r="T30" s="947"/>
      <c r="U30" s="948"/>
      <c r="V30" s="972"/>
      <c r="W30" s="955" t="s">
        <v>4590</v>
      </c>
      <c r="X30" s="956"/>
      <c r="Y30" s="956"/>
      <c r="Z30" s="956"/>
      <c r="AA30" s="951"/>
      <c r="AB30" s="952"/>
      <c r="AC30" s="952"/>
      <c r="AD30" s="953"/>
      <c r="AE30" s="1023"/>
      <c r="AF30" s="1029"/>
      <c r="AG30" s="976"/>
      <c r="AH30" s="976"/>
      <c r="AI30" s="957"/>
      <c r="AJ30" s="957"/>
      <c r="AK30" s="948"/>
      <c r="AL30" s="1457"/>
      <c r="AM30" s="1468"/>
      <c r="AN30" s="1469"/>
      <c r="AO30" s="1469"/>
      <c r="AP30" s="1401"/>
      <c r="AQ30" s="1460"/>
      <c r="AR30" s="1461"/>
      <c r="AS30" s="1462"/>
      <c r="AT30" s="1463"/>
      <c r="AU30" s="1464"/>
      <c r="AV30" s="1465"/>
      <c r="AW30" s="1466"/>
      <c r="AX30" s="1463"/>
      <c r="AY30" s="1463"/>
      <c r="AZ30" s="1463"/>
      <c r="BA30" s="1463"/>
      <c r="BB30" s="1463"/>
      <c r="BC30" s="1467"/>
      <c r="BD30" s="1466"/>
      <c r="BE30" s="1463"/>
      <c r="BF30" s="1463"/>
      <c r="BG30" s="1463"/>
      <c r="BH30" s="1463"/>
      <c r="BI30" s="1464"/>
      <c r="BJ30" s="1465"/>
      <c r="BK30" s="1466"/>
      <c r="BL30" s="1463"/>
      <c r="BM30" s="1463"/>
      <c r="BN30" s="1463"/>
      <c r="BO30" s="1463"/>
      <c r="BP30" s="1463"/>
      <c r="BQ30" s="1467"/>
      <c r="BR30" s="1466"/>
      <c r="BS30" s="1463"/>
      <c r="BT30" s="1463"/>
      <c r="BU30" s="1463"/>
      <c r="BV30" s="1463"/>
      <c r="BW30" s="1464"/>
      <c r="BX30" s="981"/>
      <c r="BY30" s="1069"/>
      <c r="BZ30" s="1410"/>
      <c r="CA30" s="1399"/>
      <c r="CB30" s="1397"/>
      <c r="CC30" s="1397"/>
      <c r="CD30" s="1397"/>
      <c r="CE30" s="1397"/>
      <c r="CF30" s="1397"/>
      <c r="CG30" s="1398"/>
      <c r="CH30" s="1399"/>
      <c r="CI30" s="1397"/>
      <c r="CJ30" s="1397"/>
      <c r="CK30" s="1397"/>
      <c r="CL30" s="1397"/>
      <c r="CM30" s="1397"/>
      <c r="CN30" s="1398"/>
      <c r="CO30" s="1399"/>
      <c r="CP30" s="1397"/>
      <c r="CQ30" s="1397"/>
      <c r="CR30" s="1397"/>
      <c r="CS30" s="1397"/>
      <c r="CT30" s="1397"/>
      <c r="CU30" s="1398"/>
      <c r="CV30" s="1399"/>
      <c r="CW30" s="1397"/>
      <c r="CX30" s="1397"/>
      <c r="CY30" s="1397"/>
      <c r="CZ30" s="1397"/>
      <c r="DA30" s="1398"/>
      <c r="DB30" s="1411"/>
      <c r="DC30" s="1410"/>
      <c r="DD30" s="1399"/>
      <c r="DE30" s="1397"/>
      <c r="DF30" s="1397"/>
      <c r="DG30" s="1397"/>
      <c r="DH30" s="1397"/>
      <c r="DI30" s="1397"/>
      <c r="DJ30" s="1398"/>
      <c r="DK30" s="1399"/>
      <c r="DL30" s="1397"/>
      <c r="DM30" s="1397"/>
      <c r="DN30" s="1397"/>
      <c r="DO30" s="1397"/>
      <c r="DP30" s="1397"/>
      <c r="DQ30" s="1398"/>
      <c r="DR30" s="1399"/>
      <c r="DS30" s="1397"/>
      <c r="DT30" s="1397"/>
      <c r="DU30" s="1397"/>
      <c r="DV30" s="1397"/>
      <c r="DW30" s="1397"/>
      <c r="DX30" s="1398"/>
      <c r="DY30" s="1399"/>
      <c r="DZ30" s="1397"/>
      <c r="EA30" s="1397"/>
      <c r="EB30" s="1397"/>
      <c r="EC30" s="1397"/>
      <c r="ED30" s="1397"/>
      <c r="EE30" s="1398"/>
      <c r="EF30" s="1399"/>
      <c r="EG30" s="1398"/>
      <c r="EH30" s="1411"/>
      <c r="EI30" s="1396"/>
      <c r="EJ30" s="1397"/>
      <c r="EK30" s="1397"/>
      <c r="EL30" s="1397"/>
      <c r="EM30" s="1412"/>
      <c r="EN30" s="1412"/>
      <c r="EO30" s="1398"/>
      <c r="EP30" s="1399"/>
      <c r="EQ30" s="1397"/>
      <c r="ER30" s="1397"/>
      <c r="ES30" s="1397"/>
      <c r="ET30" s="1397"/>
      <c r="EU30" s="1397"/>
      <c r="EV30" s="1398"/>
      <c r="EW30" s="1399"/>
      <c r="EX30" s="1397"/>
      <c r="EY30" s="1397"/>
      <c r="EZ30" s="1397"/>
      <c r="FA30" s="1397"/>
      <c r="FB30" s="1397"/>
      <c r="FC30" s="1398"/>
      <c r="FD30" s="1399"/>
      <c r="FE30" s="1397"/>
      <c r="FF30" s="1397"/>
      <c r="FG30" s="1397"/>
      <c r="FH30" s="1397"/>
      <c r="FI30" s="1397"/>
      <c r="FJ30" s="1398"/>
      <c r="FK30" s="1399"/>
      <c r="FL30" s="1397"/>
      <c r="FM30" s="1413"/>
      <c r="FN30" s="1396"/>
      <c r="FO30" s="1397"/>
      <c r="FP30" s="1398"/>
      <c r="FQ30" s="1399"/>
      <c r="FR30" s="1397"/>
      <c r="FS30" s="1397"/>
      <c r="FT30" s="1397"/>
      <c r="FU30" s="1397"/>
      <c r="FV30" s="1397"/>
      <c r="FW30" s="1398"/>
      <c r="FX30" s="1399"/>
      <c r="FY30" s="1397"/>
      <c r="FZ30" s="1397"/>
      <c r="GA30" s="1397"/>
      <c r="GB30" s="1397"/>
      <c r="GC30" s="1397"/>
      <c r="GD30" s="1398"/>
      <c r="GE30" s="1399"/>
      <c r="GF30" s="1397"/>
      <c r="GG30" s="1397"/>
      <c r="GH30" s="1397"/>
      <c r="GI30" s="1397"/>
      <c r="GJ30" s="1397"/>
      <c r="GK30" s="1398"/>
      <c r="GL30" s="1399"/>
      <c r="GM30" s="1397"/>
      <c r="GN30" s="1397"/>
      <c r="GO30" s="1397"/>
      <c r="GP30" s="1397"/>
      <c r="GQ30" s="1397"/>
      <c r="GR30" s="1398"/>
      <c r="GS30" s="1396"/>
      <c r="GT30" s="1397"/>
      <c r="GU30" s="1398"/>
      <c r="GV30" s="1399"/>
      <c r="GW30" s="1397"/>
      <c r="GX30" s="1397"/>
      <c r="GY30" s="1397"/>
      <c r="GZ30" s="1397"/>
      <c r="HA30" s="1397"/>
      <c r="HB30" s="1398"/>
      <c r="HC30" s="1399"/>
      <c r="HD30" s="1397"/>
      <c r="HE30" s="1397"/>
      <c r="HF30" s="1397"/>
      <c r="HG30" s="1397"/>
      <c r="HH30" s="1397"/>
      <c r="HI30" s="1398"/>
      <c r="HJ30" s="1399"/>
      <c r="HK30" s="1397"/>
      <c r="HL30" s="1397"/>
      <c r="HM30" s="1397"/>
      <c r="HN30" s="1397"/>
      <c r="HO30" s="1397"/>
      <c r="HP30" s="1398"/>
      <c r="HQ30" s="1399"/>
      <c r="HR30" s="1397"/>
      <c r="HS30" s="1397"/>
      <c r="HT30" s="1397"/>
      <c r="HU30" s="1397"/>
      <c r="HV30" s="1397"/>
      <c r="HW30" s="1398"/>
    </row>
    <row r="31" ht="24.0" customHeight="1" outlineLevel="1">
      <c r="A31" s="946"/>
      <c r="B31" s="947"/>
      <c r="C31" s="947"/>
      <c r="D31" s="947"/>
      <c r="E31" s="947"/>
      <c r="F31" s="947"/>
      <c r="G31" s="947"/>
      <c r="H31" s="947"/>
      <c r="I31" s="947"/>
      <c r="J31" s="947"/>
      <c r="K31" s="947"/>
      <c r="L31" s="947"/>
      <c r="M31" s="947"/>
      <c r="N31" s="947"/>
      <c r="O31" s="947"/>
      <c r="P31" s="947"/>
      <c r="Q31" s="947"/>
      <c r="R31" s="947"/>
      <c r="S31" s="947"/>
      <c r="T31" s="947"/>
      <c r="U31" s="948"/>
      <c r="V31" s="980" t="s">
        <v>4591</v>
      </c>
      <c r="W31" s="949" t="s">
        <v>4592</v>
      </c>
      <c r="X31" s="956"/>
      <c r="Y31" s="956"/>
      <c r="Z31" s="956"/>
      <c r="AA31" s="951"/>
      <c r="AB31" s="952"/>
      <c r="AC31" s="952"/>
      <c r="AD31" s="953"/>
      <c r="AE31" s="1023"/>
      <c r="AF31" s="1029"/>
      <c r="AG31" s="976"/>
      <c r="AH31" s="976"/>
      <c r="AI31" s="957"/>
      <c r="AJ31" s="957"/>
      <c r="AK31" s="948"/>
      <c r="AL31" s="1457"/>
      <c r="AM31" s="1468"/>
      <c r="AN31" s="1469"/>
      <c r="AO31" s="1469"/>
      <c r="AP31" s="1401"/>
      <c r="AQ31" s="1460"/>
      <c r="AR31" s="1461"/>
      <c r="AS31" s="1462"/>
      <c r="AT31" s="1463"/>
      <c r="AU31" s="1464"/>
      <c r="AV31" s="1465"/>
      <c r="AW31" s="1466"/>
      <c r="AX31" s="1463"/>
      <c r="AY31" s="1463"/>
      <c r="AZ31" s="1463"/>
      <c r="BA31" s="1463"/>
      <c r="BB31" s="1463"/>
      <c r="BC31" s="1467"/>
      <c r="BD31" s="1466"/>
      <c r="BE31" s="1463"/>
      <c r="BF31" s="1463"/>
      <c r="BG31" s="1463"/>
      <c r="BH31" s="1463"/>
      <c r="BI31" s="1464"/>
      <c r="BJ31" s="1465"/>
      <c r="BK31" s="1466"/>
      <c r="BL31" s="1463"/>
      <c r="BM31" s="1463"/>
      <c r="BN31" s="1463"/>
      <c r="BO31" s="1463"/>
      <c r="BP31" s="1463"/>
      <c r="BQ31" s="1467"/>
      <c r="BR31" s="1466"/>
      <c r="BS31" s="1463"/>
      <c r="BT31" s="1463"/>
      <c r="BU31" s="1463"/>
      <c r="BV31" s="1463"/>
      <c r="BW31" s="1464"/>
      <c r="BX31" s="981"/>
      <c r="BY31" s="1069"/>
      <c r="BZ31" s="1410"/>
      <c r="CA31" s="1399"/>
      <c r="CB31" s="1397"/>
      <c r="CC31" s="1397"/>
      <c r="CD31" s="1397"/>
      <c r="CE31" s="1397"/>
      <c r="CF31" s="1397"/>
      <c r="CG31" s="1398"/>
      <c r="CH31" s="1399"/>
      <c r="CI31" s="1397"/>
      <c r="CJ31" s="1397"/>
      <c r="CK31" s="1397"/>
      <c r="CL31" s="1397"/>
      <c r="CM31" s="1397"/>
      <c r="CN31" s="1398"/>
      <c r="CO31" s="1399"/>
      <c r="CP31" s="1397"/>
      <c r="CQ31" s="1397"/>
      <c r="CR31" s="1397"/>
      <c r="CS31" s="1397"/>
      <c r="CT31" s="1397"/>
      <c r="CU31" s="1398"/>
      <c r="CV31" s="1399"/>
      <c r="CW31" s="1397"/>
      <c r="CX31" s="1397"/>
      <c r="CY31" s="1397"/>
      <c r="CZ31" s="1397"/>
      <c r="DA31" s="1398"/>
      <c r="DB31" s="1411"/>
      <c r="DC31" s="1410"/>
      <c r="DD31" s="1399"/>
      <c r="DE31" s="1397"/>
      <c r="DF31" s="1397"/>
      <c r="DG31" s="1397"/>
      <c r="DH31" s="1397"/>
      <c r="DI31" s="1397"/>
      <c r="DJ31" s="1398"/>
      <c r="DK31" s="1399"/>
      <c r="DL31" s="1397"/>
      <c r="DM31" s="1397"/>
      <c r="DN31" s="1397"/>
      <c r="DO31" s="1397"/>
      <c r="DP31" s="1397"/>
      <c r="DQ31" s="1398"/>
      <c r="DR31" s="1399"/>
      <c r="DS31" s="1397"/>
      <c r="DT31" s="1397"/>
      <c r="DU31" s="1397"/>
      <c r="DV31" s="1397"/>
      <c r="DW31" s="1397"/>
      <c r="DX31" s="1398"/>
      <c r="DY31" s="1399"/>
      <c r="DZ31" s="1397"/>
      <c r="EA31" s="1397"/>
      <c r="EB31" s="1397"/>
      <c r="EC31" s="1397"/>
      <c r="ED31" s="1397"/>
      <c r="EE31" s="1398"/>
      <c r="EF31" s="1399"/>
      <c r="EG31" s="1398"/>
      <c r="EH31" s="1411"/>
      <c r="EI31" s="1396"/>
      <c r="EJ31" s="1397"/>
      <c r="EK31" s="1397"/>
      <c r="EL31" s="1397"/>
      <c r="EM31" s="1412"/>
      <c r="EN31" s="1412"/>
      <c r="EO31" s="1398"/>
      <c r="EP31" s="1399"/>
      <c r="EQ31" s="1397"/>
      <c r="ER31" s="1397"/>
      <c r="ES31" s="1397"/>
      <c r="ET31" s="1397"/>
      <c r="EU31" s="1397"/>
      <c r="EV31" s="1398"/>
      <c r="EW31" s="1399"/>
      <c r="EX31" s="1397"/>
      <c r="EY31" s="1397"/>
      <c r="EZ31" s="1397"/>
      <c r="FA31" s="1397"/>
      <c r="FB31" s="1397"/>
      <c r="FC31" s="1398"/>
      <c r="FD31" s="1399"/>
      <c r="FE31" s="1397"/>
      <c r="FF31" s="1397"/>
      <c r="FG31" s="1397"/>
      <c r="FH31" s="1397"/>
      <c r="FI31" s="1397"/>
      <c r="FJ31" s="1398"/>
      <c r="FK31" s="1399"/>
      <c r="FL31" s="1397"/>
      <c r="FM31" s="1413"/>
      <c r="FN31" s="1396"/>
      <c r="FO31" s="1397"/>
      <c r="FP31" s="1398"/>
      <c r="FQ31" s="1399"/>
      <c r="FR31" s="1397"/>
      <c r="FS31" s="1397"/>
      <c r="FT31" s="1397"/>
      <c r="FU31" s="1397"/>
      <c r="FV31" s="1397"/>
      <c r="FW31" s="1398"/>
      <c r="FX31" s="1399"/>
      <c r="FY31" s="1397"/>
      <c r="FZ31" s="1397"/>
      <c r="GA31" s="1397"/>
      <c r="GB31" s="1397"/>
      <c r="GC31" s="1397"/>
      <c r="GD31" s="1398"/>
      <c r="GE31" s="1399"/>
      <c r="GF31" s="1397"/>
      <c r="GG31" s="1397"/>
      <c r="GH31" s="1397"/>
      <c r="GI31" s="1397"/>
      <c r="GJ31" s="1397"/>
      <c r="GK31" s="1398"/>
      <c r="GL31" s="1399"/>
      <c r="GM31" s="1397"/>
      <c r="GN31" s="1397"/>
      <c r="GO31" s="1397"/>
      <c r="GP31" s="1397"/>
      <c r="GQ31" s="1397"/>
      <c r="GR31" s="1398"/>
      <c r="GS31" s="1396"/>
      <c r="GT31" s="1397"/>
      <c r="GU31" s="1398"/>
      <c r="GV31" s="1399"/>
      <c r="GW31" s="1397"/>
      <c r="GX31" s="1397"/>
      <c r="GY31" s="1397"/>
      <c r="GZ31" s="1397"/>
      <c r="HA31" s="1397"/>
      <c r="HB31" s="1398"/>
      <c r="HC31" s="1399"/>
      <c r="HD31" s="1397"/>
      <c r="HE31" s="1397"/>
      <c r="HF31" s="1397"/>
      <c r="HG31" s="1397"/>
      <c r="HH31" s="1397"/>
      <c r="HI31" s="1398"/>
      <c r="HJ31" s="1399"/>
      <c r="HK31" s="1397"/>
      <c r="HL31" s="1397"/>
      <c r="HM31" s="1397"/>
      <c r="HN31" s="1397"/>
      <c r="HO31" s="1397"/>
      <c r="HP31" s="1398"/>
      <c r="HQ31" s="1399"/>
      <c r="HR31" s="1397"/>
      <c r="HS31" s="1397"/>
      <c r="HT31" s="1397"/>
      <c r="HU31" s="1397"/>
      <c r="HV31" s="1397"/>
      <c r="HW31" s="1398"/>
    </row>
    <row r="32" ht="24.0" customHeight="1" outlineLevel="1">
      <c r="A32" s="1003"/>
      <c r="B32" s="1004"/>
      <c r="C32" s="1004"/>
      <c r="D32" s="1004"/>
      <c r="E32" s="1004"/>
      <c r="F32" s="1004"/>
      <c r="G32" s="1004"/>
      <c r="H32" s="1004"/>
      <c r="I32" s="1004"/>
      <c r="J32" s="1004"/>
      <c r="K32" s="1004"/>
      <c r="L32" s="1004"/>
      <c r="M32" s="1004"/>
      <c r="N32" s="1004"/>
      <c r="O32" s="1004"/>
      <c r="P32" s="1004"/>
      <c r="Q32" s="1004"/>
      <c r="R32" s="1004"/>
      <c r="S32" s="1004"/>
      <c r="T32" s="1004"/>
      <c r="U32" s="1005"/>
      <c r="V32" s="1004"/>
      <c r="W32" s="1006" t="s">
        <v>4593</v>
      </c>
      <c r="X32" s="1007"/>
      <c r="Y32" s="1007"/>
      <c r="Z32" s="1007"/>
      <c r="AA32" s="1008"/>
      <c r="AB32" s="1207"/>
      <c r="AC32" s="1207"/>
      <c r="AD32" s="1208"/>
      <c r="AE32" s="1209"/>
      <c r="AF32" s="1093"/>
      <c r="AG32" s="1041"/>
      <c r="AH32" s="1041"/>
      <c r="AI32" s="1013"/>
      <c r="AJ32" s="1013"/>
      <c r="AK32" s="1005"/>
      <c r="AL32" s="1470"/>
      <c r="AM32" s="1471"/>
      <c r="AN32" s="1472"/>
      <c r="AO32" s="1472"/>
      <c r="AP32" s="1425"/>
      <c r="AQ32" s="1473"/>
      <c r="AR32" s="1474"/>
      <c r="AS32" s="1475"/>
      <c r="AT32" s="1476"/>
      <c r="AU32" s="1477"/>
      <c r="AV32" s="1478"/>
      <c r="AW32" s="1479"/>
      <c r="AX32" s="1476"/>
      <c r="AY32" s="1476"/>
      <c r="AZ32" s="1476"/>
      <c r="BA32" s="1476"/>
      <c r="BB32" s="1476"/>
      <c r="BC32" s="1480"/>
      <c r="BD32" s="1479"/>
      <c r="BE32" s="1476"/>
      <c r="BF32" s="1476"/>
      <c r="BG32" s="1476"/>
      <c r="BH32" s="1476"/>
      <c r="BI32" s="1477"/>
      <c r="BJ32" s="1478"/>
      <c r="BK32" s="1479"/>
      <c r="BL32" s="1476"/>
      <c r="BM32" s="1476"/>
      <c r="BN32" s="1476"/>
      <c r="BO32" s="1476"/>
      <c r="BP32" s="1476"/>
      <c r="BQ32" s="1480"/>
      <c r="BR32" s="1479"/>
      <c r="BS32" s="1476"/>
      <c r="BT32" s="1476"/>
      <c r="BU32" s="1476"/>
      <c r="BV32" s="1476"/>
      <c r="BW32" s="1477"/>
      <c r="BX32" s="1096"/>
      <c r="BY32" s="1097"/>
      <c r="BZ32" s="1433"/>
      <c r="CA32" s="1434"/>
      <c r="CB32" s="1435"/>
      <c r="CC32" s="1435"/>
      <c r="CD32" s="1435"/>
      <c r="CE32" s="1435"/>
      <c r="CF32" s="1435"/>
      <c r="CG32" s="1436"/>
      <c r="CH32" s="1434"/>
      <c r="CI32" s="1435"/>
      <c r="CJ32" s="1435"/>
      <c r="CK32" s="1435"/>
      <c r="CL32" s="1435"/>
      <c r="CM32" s="1435"/>
      <c r="CN32" s="1436"/>
      <c r="CO32" s="1434"/>
      <c r="CP32" s="1435"/>
      <c r="CQ32" s="1435"/>
      <c r="CR32" s="1435"/>
      <c r="CS32" s="1435"/>
      <c r="CT32" s="1435"/>
      <c r="CU32" s="1436"/>
      <c r="CV32" s="1434"/>
      <c r="CW32" s="1435"/>
      <c r="CX32" s="1435"/>
      <c r="CY32" s="1435"/>
      <c r="CZ32" s="1435"/>
      <c r="DA32" s="1436"/>
      <c r="DB32" s="1437"/>
      <c r="DC32" s="1433"/>
      <c r="DD32" s="1434"/>
      <c r="DE32" s="1435"/>
      <c r="DF32" s="1435"/>
      <c r="DG32" s="1435"/>
      <c r="DH32" s="1435"/>
      <c r="DI32" s="1435"/>
      <c r="DJ32" s="1436"/>
      <c r="DK32" s="1434"/>
      <c r="DL32" s="1435"/>
      <c r="DM32" s="1435"/>
      <c r="DN32" s="1435"/>
      <c r="DO32" s="1435"/>
      <c r="DP32" s="1435"/>
      <c r="DQ32" s="1436"/>
      <c r="DR32" s="1434"/>
      <c r="DS32" s="1435"/>
      <c r="DT32" s="1435"/>
      <c r="DU32" s="1435"/>
      <c r="DV32" s="1435"/>
      <c r="DW32" s="1435"/>
      <c r="DX32" s="1436"/>
      <c r="DY32" s="1434"/>
      <c r="DZ32" s="1435"/>
      <c r="EA32" s="1435"/>
      <c r="EB32" s="1435"/>
      <c r="EC32" s="1435"/>
      <c r="ED32" s="1435"/>
      <c r="EE32" s="1436"/>
      <c r="EF32" s="1434"/>
      <c r="EG32" s="1436"/>
      <c r="EH32" s="1437"/>
      <c r="EI32" s="1438"/>
      <c r="EJ32" s="1439"/>
      <c r="EK32" s="1439"/>
      <c r="EL32" s="1439"/>
      <c r="EM32" s="1440"/>
      <c r="EN32" s="1440"/>
      <c r="EO32" s="1441"/>
      <c r="EP32" s="1442"/>
      <c r="EQ32" s="1439"/>
      <c r="ER32" s="1439"/>
      <c r="ES32" s="1439"/>
      <c r="ET32" s="1439"/>
      <c r="EU32" s="1439"/>
      <c r="EV32" s="1441"/>
      <c r="EW32" s="1442"/>
      <c r="EX32" s="1439"/>
      <c r="EY32" s="1439"/>
      <c r="EZ32" s="1439"/>
      <c r="FA32" s="1439"/>
      <c r="FB32" s="1439"/>
      <c r="FC32" s="1441"/>
      <c r="FD32" s="1442"/>
      <c r="FE32" s="1439"/>
      <c r="FF32" s="1439"/>
      <c r="FG32" s="1439"/>
      <c r="FH32" s="1439"/>
      <c r="FI32" s="1439"/>
      <c r="FJ32" s="1441"/>
      <c r="FK32" s="1442"/>
      <c r="FL32" s="1439"/>
      <c r="FM32" s="1443"/>
      <c r="FN32" s="1396"/>
      <c r="FO32" s="1397"/>
      <c r="FP32" s="1398"/>
      <c r="FQ32" s="1399"/>
      <c r="FR32" s="1397"/>
      <c r="FS32" s="1397"/>
      <c r="FT32" s="1397"/>
      <c r="FU32" s="1397"/>
      <c r="FV32" s="1397"/>
      <c r="FW32" s="1398"/>
      <c r="FX32" s="1399"/>
      <c r="FY32" s="1397"/>
      <c r="FZ32" s="1397"/>
      <c r="GA32" s="1397"/>
      <c r="GB32" s="1397"/>
      <c r="GC32" s="1397"/>
      <c r="GD32" s="1398"/>
      <c r="GE32" s="1399"/>
      <c r="GF32" s="1397"/>
      <c r="GG32" s="1397"/>
      <c r="GH32" s="1397"/>
      <c r="GI32" s="1397"/>
      <c r="GJ32" s="1397"/>
      <c r="GK32" s="1398"/>
      <c r="GL32" s="1399"/>
      <c r="GM32" s="1397"/>
      <c r="GN32" s="1397"/>
      <c r="GO32" s="1397"/>
      <c r="GP32" s="1397"/>
      <c r="GQ32" s="1397"/>
      <c r="GR32" s="1398"/>
      <c r="GS32" s="1396"/>
      <c r="GT32" s="1397"/>
      <c r="GU32" s="1398"/>
      <c r="GV32" s="1399"/>
      <c r="GW32" s="1397"/>
      <c r="GX32" s="1397"/>
      <c r="GY32" s="1397"/>
      <c r="GZ32" s="1397"/>
      <c r="HA32" s="1397"/>
      <c r="HB32" s="1398"/>
      <c r="HC32" s="1399"/>
      <c r="HD32" s="1397"/>
      <c r="HE32" s="1397"/>
      <c r="HF32" s="1397"/>
      <c r="HG32" s="1397"/>
      <c r="HH32" s="1397"/>
      <c r="HI32" s="1398"/>
      <c r="HJ32" s="1399"/>
      <c r="HK32" s="1397"/>
      <c r="HL32" s="1397"/>
      <c r="HM32" s="1397"/>
      <c r="HN32" s="1397"/>
      <c r="HO32" s="1397"/>
      <c r="HP32" s="1398"/>
      <c r="HQ32" s="1399"/>
      <c r="HR32" s="1397"/>
      <c r="HS32" s="1397"/>
      <c r="HT32" s="1397"/>
      <c r="HU32" s="1397"/>
      <c r="HV32" s="1397"/>
      <c r="HW32" s="1398"/>
    </row>
    <row r="33" ht="24.0" customHeight="1">
      <c r="A33" s="1277">
        <f>A40+1</f>
        <v>4</v>
      </c>
      <c r="B33" s="1279" t="s">
        <v>4594</v>
      </c>
      <c r="C33" s="1279"/>
      <c r="D33" s="494" t="str">
        <f t="array" ref="D33">INDEX('코드분류표(보조)'!$G$5:$G$72,MATCH(E33,'코드분류표(보조)'!$F$5:$F$72,0))</f>
        <v>CG-712</v>
      </c>
      <c r="E33" s="494" t="s">
        <v>4551</v>
      </c>
      <c r="F33" s="494" t="s">
        <v>4595</v>
      </c>
      <c r="G33" s="1444" t="s">
        <v>4596</v>
      </c>
      <c r="H33" s="494" t="s">
        <v>4597</v>
      </c>
      <c r="I33" s="920"/>
      <c r="J33" s="921"/>
      <c r="K33" s="922" t="s">
        <v>4598</v>
      </c>
      <c r="L33" s="922" t="s">
        <v>3243</v>
      </c>
      <c r="M33" s="922" t="str">
        <f>$M$33</f>
        <v>#REF!</v>
      </c>
      <c r="N33" s="922" t="str">
        <f>#REF!</f>
        <v>#REF!</v>
      </c>
      <c r="O33" s="922" t="str">
        <f>$O$33</f>
        <v>#REF!</v>
      </c>
      <c r="P33" s="922" t="str">
        <f>$Q$33</f>
        <v/>
      </c>
      <c r="Q33" s="922"/>
      <c r="R33" s="493">
        <v>0.85</v>
      </c>
      <c r="S33" s="493">
        <v>0.85</v>
      </c>
      <c r="T33" s="493">
        <v>0.85</v>
      </c>
      <c r="U33" s="924"/>
      <c r="V33" s="1280" t="s">
        <v>4599</v>
      </c>
      <c r="W33" s="1281"/>
      <c r="X33" s="926"/>
      <c r="Y33" s="926"/>
      <c r="Z33" s="926"/>
      <c r="AA33" s="927"/>
      <c r="AB33" s="928"/>
      <c r="AC33" s="928"/>
      <c r="AD33" s="929"/>
      <c r="AE33" s="1018"/>
      <c r="AF33" s="1019" t="s">
        <v>4600</v>
      </c>
      <c r="AG33" s="932"/>
      <c r="AH33" s="932"/>
      <c r="AI33" s="933"/>
      <c r="AJ33" s="933"/>
      <c r="AK33" s="924"/>
      <c r="AL33" s="1481" t="s">
        <v>4601</v>
      </c>
      <c r="AM33" s="1482"/>
      <c r="AN33" s="1483"/>
      <c r="AO33" s="1483"/>
      <c r="AP33" s="1376"/>
      <c r="AQ33" s="1449"/>
      <c r="AR33" s="1450"/>
      <c r="AS33" s="1451"/>
      <c r="AT33" s="1452"/>
      <c r="AU33" s="1453"/>
      <c r="AV33" s="1454"/>
      <c r="AW33" s="1455"/>
      <c r="AX33" s="1452"/>
      <c r="AY33" s="1452"/>
      <c r="AZ33" s="1452"/>
      <c r="BA33" s="1452"/>
      <c r="BB33" s="1452"/>
      <c r="BC33" s="1456"/>
      <c r="BD33" s="1455"/>
      <c r="BE33" s="1452"/>
      <c r="BF33" s="1452"/>
      <c r="BG33" s="1452"/>
      <c r="BH33" s="1452"/>
      <c r="BI33" s="1453"/>
      <c r="BJ33" s="1454"/>
      <c r="BK33" s="1455"/>
      <c r="BL33" s="1452"/>
      <c r="BM33" s="1452"/>
      <c r="BN33" s="1452"/>
      <c r="BO33" s="1452"/>
      <c r="BP33" s="1452"/>
      <c r="BQ33" s="1456"/>
      <c r="BR33" s="1455"/>
      <c r="BS33" s="1452"/>
      <c r="BT33" s="1452"/>
      <c r="BU33" s="1452"/>
      <c r="BV33" s="1452"/>
      <c r="BW33" s="1453"/>
      <c r="BX33" s="1101"/>
      <c r="BY33" s="1102"/>
      <c r="BZ33" s="1385"/>
      <c r="CA33" s="1386"/>
      <c r="CB33" s="1387"/>
      <c r="CC33" s="1387"/>
      <c r="CD33" s="1387"/>
      <c r="CE33" s="1387"/>
      <c r="CF33" s="1387"/>
      <c r="CG33" s="1388"/>
      <c r="CH33" s="1386"/>
      <c r="CI33" s="1387"/>
      <c r="CJ33" s="1387"/>
      <c r="CK33" s="1387"/>
      <c r="CL33" s="1387"/>
      <c r="CM33" s="1387"/>
      <c r="CN33" s="1388"/>
      <c r="CO33" s="1386"/>
      <c r="CP33" s="1387"/>
      <c r="CQ33" s="1387"/>
      <c r="CR33" s="1387"/>
      <c r="CS33" s="1387"/>
      <c r="CT33" s="1387"/>
      <c r="CU33" s="1388"/>
      <c r="CV33" s="1386"/>
      <c r="CW33" s="1387"/>
      <c r="CX33" s="1387"/>
      <c r="CY33" s="1387"/>
      <c r="CZ33" s="1387"/>
      <c r="DA33" s="1388"/>
      <c r="DB33" s="1389"/>
      <c r="DC33" s="1385"/>
      <c r="DD33" s="1386"/>
      <c r="DE33" s="1387"/>
      <c r="DF33" s="1387"/>
      <c r="DG33" s="1387"/>
      <c r="DH33" s="1387"/>
      <c r="DI33" s="1387"/>
      <c r="DJ33" s="1388"/>
      <c r="DK33" s="1386"/>
      <c r="DL33" s="1387"/>
      <c r="DM33" s="1387"/>
      <c r="DN33" s="1387"/>
      <c r="DO33" s="1387"/>
      <c r="DP33" s="1387"/>
      <c r="DQ33" s="1388"/>
      <c r="DR33" s="1386"/>
      <c r="DS33" s="1387"/>
      <c r="DT33" s="1387"/>
      <c r="DU33" s="1387"/>
      <c r="DV33" s="1387"/>
      <c r="DW33" s="1387"/>
      <c r="DX33" s="1388"/>
      <c r="DY33" s="1386"/>
      <c r="DZ33" s="1387"/>
      <c r="EA33" s="1387"/>
      <c r="EB33" s="1387"/>
      <c r="EC33" s="1387"/>
      <c r="ED33" s="1387"/>
      <c r="EE33" s="1388"/>
      <c r="EF33" s="1386"/>
      <c r="EG33" s="1388"/>
      <c r="EH33" s="1389"/>
      <c r="EI33" s="1484"/>
      <c r="EJ33" s="1387"/>
      <c r="EK33" s="1387"/>
      <c r="EL33" s="1387"/>
      <c r="EM33" s="1485"/>
      <c r="EN33" s="1485"/>
      <c r="EO33" s="1388"/>
      <c r="EP33" s="1386"/>
      <c r="EQ33" s="1387"/>
      <c r="ER33" s="1387"/>
      <c r="ES33" s="1387"/>
      <c r="ET33" s="1387"/>
      <c r="EU33" s="1387"/>
      <c r="EV33" s="1388"/>
      <c r="EW33" s="1386"/>
      <c r="EX33" s="1387"/>
      <c r="EY33" s="1387"/>
      <c r="EZ33" s="1387"/>
      <c r="FA33" s="1387"/>
      <c r="FB33" s="1387"/>
      <c r="FC33" s="1388"/>
      <c r="FD33" s="1386"/>
      <c r="FE33" s="1387"/>
      <c r="FF33" s="1387"/>
      <c r="FG33" s="1387"/>
      <c r="FH33" s="1387"/>
      <c r="FI33" s="1387"/>
      <c r="FJ33" s="1388"/>
      <c r="FK33" s="1386"/>
      <c r="FL33" s="1387"/>
      <c r="FM33" s="1395"/>
      <c r="FN33" s="1396"/>
      <c r="FO33" s="1397"/>
      <c r="FP33" s="1398"/>
      <c r="FQ33" s="1399"/>
      <c r="FR33" s="1397"/>
      <c r="FS33" s="1397"/>
      <c r="FT33" s="1397"/>
      <c r="FU33" s="1397"/>
      <c r="FV33" s="1397"/>
      <c r="FW33" s="1398"/>
      <c r="FX33" s="1399"/>
      <c r="FY33" s="1397"/>
      <c r="FZ33" s="1397"/>
      <c r="GA33" s="1397"/>
      <c r="GB33" s="1397"/>
      <c r="GC33" s="1397"/>
      <c r="GD33" s="1398"/>
      <c r="GE33" s="1399"/>
      <c r="GF33" s="1397"/>
      <c r="GG33" s="1397"/>
      <c r="GH33" s="1397"/>
      <c r="GI33" s="1397"/>
      <c r="GJ33" s="1397"/>
      <c r="GK33" s="1398"/>
      <c r="GL33" s="1399"/>
      <c r="GM33" s="1397"/>
      <c r="GN33" s="1397"/>
      <c r="GO33" s="1397"/>
      <c r="GP33" s="1397"/>
      <c r="GQ33" s="1397"/>
      <c r="GR33" s="1398"/>
      <c r="GS33" s="1396"/>
      <c r="GT33" s="1397"/>
      <c r="GU33" s="1398"/>
      <c r="GV33" s="1399"/>
      <c r="GW33" s="1397"/>
      <c r="GX33" s="1397"/>
      <c r="GY33" s="1397"/>
      <c r="GZ33" s="1397"/>
      <c r="HA33" s="1397"/>
      <c r="HB33" s="1398"/>
      <c r="HC33" s="1399"/>
      <c r="HD33" s="1397"/>
      <c r="HE33" s="1397"/>
      <c r="HF33" s="1397"/>
      <c r="HG33" s="1397"/>
      <c r="HH33" s="1397"/>
      <c r="HI33" s="1398"/>
      <c r="HJ33" s="1399"/>
      <c r="HK33" s="1397"/>
      <c r="HL33" s="1397"/>
      <c r="HM33" s="1397"/>
      <c r="HN33" s="1397"/>
      <c r="HO33" s="1397"/>
      <c r="HP33" s="1398"/>
      <c r="HQ33" s="1399"/>
      <c r="HR33" s="1397"/>
      <c r="HS33" s="1397"/>
      <c r="HT33" s="1397"/>
      <c r="HU33" s="1397"/>
      <c r="HV33" s="1397"/>
      <c r="HW33" s="1398"/>
    </row>
    <row r="34" ht="24.0" customHeight="1" outlineLevel="1">
      <c r="A34" s="946"/>
      <c r="B34" s="947"/>
      <c r="C34" s="947"/>
      <c r="D34" s="947"/>
      <c r="E34" s="947"/>
      <c r="F34" s="947"/>
      <c r="G34" s="947"/>
      <c r="H34" s="947"/>
      <c r="I34" s="947"/>
      <c r="J34" s="947"/>
      <c r="K34" s="947"/>
      <c r="L34" s="947"/>
      <c r="M34" s="947"/>
      <c r="N34" s="947"/>
      <c r="O34" s="947"/>
      <c r="P34" s="947"/>
      <c r="Q34" s="947"/>
      <c r="R34" s="947"/>
      <c r="S34" s="947"/>
      <c r="T34" s="947"/>
      <c r="U34" s="948"/>
      <c r="V34" s="1203" t="s">
        <v>4602</v>
      </c>
      <c r="W34" s="1193" t="s">
        <v>4603</v>
      </c>
      <c r="X34" s="950">
        <v>1.5909091E7</v>
      </c>
      <c r="Y34" s="950" t="s">
        <v>4604</v>
      </c>
      <c r="Z34" s="950"/>
      <c r="AA34" s="951"/>
      <c r="AB34" s="952"/>
      <c r="AC34" s="952"/>
      <c r="AD34" s="953"/>
      <c r="AE34" s="1023"/>
      <c r="AF34" s="1046"/>
      <c r="AG34" s="981"/>
      <c r="AH34" s="981"/>
      <c r="AI34" s="957"/>
      <c r="AJ34" s="957"/>
      <c r="AK34" s="948"/>
      <c r="AL34" s="1486" t="s">
        <v>4605</v>
      </c>
      <c r="AM34" s="1415"/>
      <c r="AN34" s="1416"/>
      <c r="AO34" s="1416"/>
      <c r="AP34" s="1417"/>
      <c r="AQ34" s="1460"/>
      <c r="AR34" s="1461"/>
      <c r="AS34" s="1462"/>
      <c r="AT34" s="1463"/>
      <c r="AU34" s="1464"/>
      <c r="AV34" s="1465"/>
      <c r="AW34" s="1466"/>
      <c r="AX34" s="1463"/>
      <c r="AY34" s="1463"/>
      <c r="AZ34" s="1463"/>
      <c r="BA34" s="1463"/>
      <c r="BB34" s="1463"/>
      <c r="BC34" s="1467"/>
      <c r="BD34" s="1466"/>
      <c r="BE34" s="1463"/>
      <c r="BF34" s="1463"/>
      <c r="BG34" s="1463"/>
      <c r="BH34" s="1463"/>
      <c r="BI34" s="1464"/>
      <c r="BJ34" s="1465"/>
      <c r="BK34" s="1466"/>
      <c r="BL34" s="1463"/>
      <c r="BM34" s="1463"/>
      <c r="BN34" s="1463"/>
      <c r="BO34" s="1463"/>
      <c r="BP34" s="1463"/>
      <c r="BQ34" s="1467"/>
      <c r="BR34" s="1466"/>
      <c r="BS34" s="1463"/>
      <c r="BT34" s="1463"/>
      <c r="BU34" s="1463"/>
      <c r="BV34" s="1463"/>
      <c r="BW34" s="1464"/>
      <c r="BX34" s="981"/>
      <c r="BY34" s="1069"/>
      <c r="BZ34" s="1410"/>
      <c r="CA34" s="1399"/>
      <c r="CB34" s="1397"/>
      <c r="CC34" s="1397"/>
      <c r="CD34" s="1397"/>
      <c r="CE34" s="1397"/>
      <c r="CF34" s="1397"/>
      <c r="CG34" s="1398"/>
      <c r="CH34" s="1399"/>
      <c r="CI34" s="1397"/>
      <c r="CJ34" s="1397"/>
      <c r="CK34" s="1397"/>
      <c r="CL34" s="1397"/>
      <c r="CM34" s="1397"/>
      <c r="CN34" s="1398"/>
      <c r="CO34" s="1399"/>
      <c r="CP34" s="1397"/>
      <c r="CQ34" s="1397"/>
      <c r="CR34" s="1397"/>
      <c r="CS34" s="1397"/>
      <c r="CT34" s="1397"/>
      <c r="CU34" s="1398"/>
      <c r="CV34" s="1399"/>
      <c r="CW34" s="1397"/>
      <c r="CX34" s="1397"/>
      <c r="CY34" s="1397"/>
      <c r="CZ34" s="1397"/>
      <c r="DA34" s="1398"/>
      <c r="DB34" s="1411"/>
      <c r="DC34" s="1410"/>
      <c r="DD34" s="1399"/>
      <c r="DE34" s="1397"/>
      <c r="DF34" s="1397"/>
      <c r="DG34" s="1397"/>
      <c r="DH34" s="1397"/>
      <c r="DI34" s="1397"/>
      <c r="DJ34" s="1398"/>
      <c r="DK34" s="1399"/>
      <c r="DL34" s="1397"/>
      <c r="DM34" s="1397"/>
      <c r="DN34" s="1397"/>
      <c r="DO34" s="1397"/>
      <c r="DP34" s="1397"/>
      <c r="DQ34" s="1398"/>
      <c r="DR34" s="1399"/>
      <c r="DS34" s="1397"/>
      <c r="DT34" s="1397"/>
      <c r="DU34" s="1397"/>
      <c r="DV34" s="1397"/>
      <c r="DW34" s="1397"/>
      <c r="DX34" s="1398"/>
      <c r="DY34" s="1399"/>
      <c r="DZ34" s="1397"/>
      <c r="EA34" s="1397"/>
      <c r="EB34" s="1397"/>
      <c r="EC34" s="1397"/>
      <c r="ED34" s="1397"/>
      <c r="EE34" s="1398"/>
      <c r="EF34" s="1399"/>
      <c r="EG34" s="1398"/>
      <c r="EH34" s="1411"/>
      <c r="EI34" s="1396"/>
      <c r="EJ34" s="1397"/>
      <c r="EK34" s="1397"/>
      <c r="EL34" s="1397"/>
      <c r="EM34" s="1412"/>
      <c r="EN34" s="1412"/>
      <c r="EO34" s="1398"/>
      <c r="EP34" s="1399"/>
      <c r="EQ34" s="1397"/>
      <c r="ER34" s="1397"/>
      <c r="ES34" s="1397"/>
      <c r="ET34" s="1397"/>
      <c r="EU34" s="1397"/>
      <c r="EV34" s="1398"/>
      <c r="EW34" s="1399"/>
      <c r="EX34" s="1397"/>
      <c r="EY34" s="1397"/>
      <c r="EZ34" s="1397"/>
      <c r="FA34" s="1397"/>
      <c r="FB34" s="1397"/>
      <c r="FC34" s="1398"/>
      <c r="FD34" s="1399"/>
      <c r="FE34" s="1397"/>
      <c r="FF34" s="1397"/>
      <c r="FG34" s="1397"/>
      <c r="FH34" s="1397"/>
      <c r="FI34" s="1397"/>
      <c r="FJ34" s="1398"/>
      <c r="FK34" s="1399"/>
      <c r="FL34" s="1397"/>
      <c r="FM34" s="1413"/>
      <c r="FN34" s="1396"/>
      <c r="FO34" s="1397"/>
      <c r="FP34" s="1398"/>
      <c r="FQ34" s="1399"/>
      <c r="FR34" s="1397"/>
      <c r="FS34" s="1397"/>
      <c r="FT34" s="1397"/>
      <c r="FU34" s="1397"/>
      <c r="FV34" s="1397"/>
      <c r="FW34" s="1398"/>
      <c r="FX34" s="1399"/>
      <c r="FY34" s="1397"/>
      <c r="FZ34" s="1397"/>
      <c r="GA34" s="1397"/>
      <c r="GB34" s="1397"/>
      <c r="GC34" s="1397"/>
      <c r="GD34" s="1398"/>
      <c r="GE34" s="1399"/>
      <c r="GF34" s="1397"/>
      <c r="GG34" s="1397"/>
      <c r="GH34" s="1397"/>
      <c r="GI34" s="1397"/>
      <c r="GJ34" s="1397"/>
      <c r="GK34" s="1398"/>
      <c r="GL34" s="1399"/>
      <c r="GM34" s="1397"/>
      <c r="GN34" s="1397"/>
      <c r="GO34" s="1397"/>
      <c r="GP34" s="1397"/>
      <c r="GQ34" s="1397"/>
      <c r="GR34" s="1398"/>
      <c r="GS34" s="1396"/>
      <c r="GT34" s="1397"/>
      <c r="GU34" s="1398"/>
      <c r="GV34" s="1399"/>
      <c r="GW34" s="1397"/>
      <c r="GX34" s="1397"/>
      <c r="GY34" s="1397"/>
      <c r="GZ34" s="1397"/>
      <c r="HA34" s="1397"/>
      <c r="HB34" s="1398"/>
      <c r="HC34" s="1399"/>
      <c r="HD34" s="1397"/>
      <c r="HE34" s="1397"/>
      <c r="HF34" s="1397"/>
      <c r="HG34" s="1397"/>
      <c r="HH34" s="1397"/>
      <c r="HI34" s="1398"/>
      <c r="HJ34" s="1399"/>
      <c r="HK34" s="1397"/>
      <c r="HL34" s="1397"/>
      <c r="HM34" s="1397"/>
      <c r="HN34" s="1397"/>
      <c r="HO34" s="1397"/>
      <c r="HP34" s="1398"/>
      <c r="HQ34" s="1399"/>
      <c r="HR34" s="1397"/>
      <c r="HS34" s="1397"/>
      <c r="HT34" s="1397"/>
      <c r="HU34" s="1397"/>
      <c r="HV34" s="1397"/>
      <c r="HW34" s="1398"/>
    </row>
    <row r="35" ht="24.0" customHeight="1" outlineLevel="1">
      <c r="A35" s="946"/>
      <c r="B35" s="947"/>
      <c r="C35" s="947"/>
      <c r="D35" s="947"/>
      <c r="E35" s="947"/>
      <c r="F35" s="947"/>
      <c r="G35" s="947"/>
      <c r="H35" s="947"/>
      <c r="I35" s="947"/>
      <c r="J35" s="947"/>
      <c r="K35" s="947"/>
      <c r="L35" s="947"/>
      <c r="M35" s="947"/>
      <c r="N35" s="947"/>
      <c r="O35" s="947"/>
      <c r="P35" s="947"/>
      <c r="Q35" s="947"/>
      <c r="R35" s="947"/>
      <c r="S35" s="947"/>
      <c r="T35" s="947"/>
      <c r="U35" s="948"/>
      <c r="V35" s="972"/>
      <c r="W35" s="1193" t="s">
        <v>4606</v>
      </c>
      <c r="X35" s="950"/>
      <c r="Y35" s="950"/>
      <c r="Z35" s="950"/>
      <c r="AA35" s="951"/>
      <c r="AB35" s="952"/>
      <c r="AC35" s="952"/>
      <c r="AD35" s="953"/>
      <c r="AE35" s="1023"/>
      <c r="AF35" s="1024"/>
      <c r="AG35" s="950"/>
      <c r="AH35" s="950"/>
      <c r="AI35" s="957"/>
      <c r="AJ35" s="957"/>
      <c r="AK35" s="948"/>
      <c r="AL35" s="1487" t="s">
        <v>4607</v>
      </c>
      <c r="AM35" s="1415"/>
      <c r="AN35" s="1416" t="s">
        <v>4608</v>
      </c>
      <c r="AO35" s="1416"/>
      <c r="AP35" s="1401"/>
      <c r="AQ35" s="1460"/>
      <c r="AR35" s="1461"/>
      <c r="AS35" s="1462"/>
      <c r="AT35" s="1463"/>
      <c r="AU35" s="1464"/>
      <c r="AV35" s="1465"/>
      <c r="AW35" s="1466"/>
      <c r="AX35" s="1463"/>
      <c r="AY35" s="1463"/>
      <c r="AZ35" s="1463"/>
      <c r="BA35" s="1463"/>
      <c r="BB35" s="1463"/>
      <c r="BC35" s="1467"/>
      <c r="BD35" s="1466"/>
      <c r="BE35" s="1463"/>
      <c r="BF35" s="1463"/>
      <c r="BG35" s="1463"/>
      <c r="BH35" s="1463"/>
      <c r="BI35" s="1464"/>
      <c r="BJ35" s="1465"/>
      <c r="BK35" s="1466"/>
      <c r="BL35" s="1463"/>
      <c r="BM35" s="1463"/>
      <c r="BN35" s="1463"/>
      <c r="BO35" s="1463"/>
      <c r="BP35" s="1463"/>
      <c r="BQ35" s="1467"/>
      <c r="BR35" s="1466"/>
      <c r="BS35" s="1463"/>
      <c r="BT35" s="1463"/>
      <c r="BU35" s="1463"/>
      <c r="BV35" s="1463"/>
      <c r="BW35" s="1464"/>
      <c r="BX35" s="981"/>
      <c r="BY35" s="1069"/>
      <c r="BZ35" s="1410"/>
      <c r="CA35" s="1399"/>
      <c r="CB35" s="1397"/>
      <c r="CC35" s="1397"/>
      <c r="CD35" s="1397"/>
      <c r="CE35" s="1397"/>
      <c r="CF35" s="1397"/>
      <c r="CG35" s="1398"/>
      <c r="CH35" s="1399"/>
      <c r="CI35" s="1397"/>
      <c r="CJ35" s="1397"/>
      <c r="CK35" s="1397"/>
      <c r="CL35" s="1397"/>
      <c r="CM35" s="1397"/>
      <c r="CN35" s="1398"/>
      <c r="CO35" s="1399"/>
      <c r="CP35" s="1397"/>
      <c r="CQ35" s="1397"/>
      <c r="CR35" s="1397"/>
      <c r="CS35" s="1397"/>
      <c r="CT35" s="1397"/>
      <c r="CU35" s="1398"/>
      <c r="CV35" s="1399"/>
      <c r="CW35" s="1397"/>
      <c r="CX35" s="1397"/>
      <c r="CY35" s="1397"/>
      <c r="CZ35" s="1397"/>
      <c r="DA35" s="1398"/>
      <c r="DB35" s="1411"/>
      <c r="DC35" s="1410"/>
      <c r="DD35" s="1399"/>
      <c r="DE35" s="1397"/>
      <c r="DF35" s="1397"/>
      <c r="DG35" s="1397"/>
      <c r="DH35" s="1397"/>
      <c r="DI35" s="1397"/>
      <c r="DJ35" s="1398"/>
      <c r="DK35" s="1399"/>
      <c r="DL35" s="1397"/>
      <c r="DM35" s="1397"/>
      <c r="DN35" s="1397"/>
      <c r="DO35" s="1397"/>
      <c r="DP35" s="1397"/>
      <c r="DQ35" s="1398"/>
      <c r="DR35" s="1399"/>
      <c r="DS35" s="1397"/>
      <c r="DT35" s="1397"/>
      <c r="DU35" s="1397"/>
      <c r="DV35" s="1397"/>
      <c r="DW35" s="1397"/>
      <c r="DX35" s="1398"/>
      <c r="DY35" s="1399"/>
      <c r="DZ35" s="1397"/>
      <c r="EA35" s="1397"/>
      <c r="EB35" s="1397"/>
      <c r="EC35" s="1397"/>
      <c r="ED35" s="1397"/>
      <c r="EE35" s="1398"/>
      <c r="EF35" s="1399"/>
      <c r="EG35" s="1398"/>
      <c r="EH35" s="1411"/>
      <c r="EI35" s="1396"/>
      <c r="EJ35" s="1397"/>
      <c r="EK35" s="1397"/>
      <c r="EL35" s="1397"/>
      <c r="EM35" s="1412"/>
      <c r="EN35" s="1412"/>
      <c r="EO35" s="1398"/>
      <c r="EP35" s="1399"/>
      <c r="EQ35" s="1397"/>
      <c r="ER35" s="1397"/>
      <c r="ES35" s="1397"/>
      <c r="ET35" s="1397"/>
      <c r="EU35" s="1397"/>
      <c r="EV35" s="1398"/>
      <c r="EW35" s="1399"/>
      <c r="EX35" s="1397"/>
      <c r="EY35" s="1397"/>
      <c r="EZ35" s="1397"/>
      <c r="FA35" s="1397"/>
      <c r="FB35" s="1397"/>
      <c r="FC35" s="1398"/>
      <c r="FD35" s="1399"/>
      <c r="FE35" s="1397"/>
      <c r="FF35" s="1397"/>
      <c r="FG35" s="1397"/>
      <c r="FH35" s="1397"/>
      <c r="FI35" s="1397"/>
      <c r="FJ35" s="1398"/>
      <c r="FK35" s="1399"/>
      <c r="FL35" s="1397"/>
      <c r="FM35" s="1413"/>
      <c r="FN35" s="1396"/>
      <c r="FO35" s="1397"/>
      <c r="FP35" s="1398"/>
      <c r="FQ35" s="1399"/>
      <c r="FR35" s="1397"/>
      <c r="FS35" s="1397"/>
      <c r="FT35" s="1397"/>
      <c r="FU35" s="1397"/>
      <c r="FV35" s="1397"/>
      <c r="FW35" s="1398"/>
      <c r="FX35" s="1399"/>
      <c r="FY35" s="1397"/>
      <c r="FZ35" s="1397"/>
      <c r="GA35" s="1397"/>
      <c r="GB35" s="1397"/>
      <c r="GC35" s="1397"/>
      <c r="GD35" s="1398"/>
      <c r="GE35" s="1399"/>
      <c r="GF35" s="1397"/>
      <c r="GG35" s="1397"/>
      <c r="GH35" s="1397"/>
      <c r="GI35" s="1397"/>
      <c r="GJ35" s="1397"/>
      <c r="GK35" s="1398"/>
      <c r="GL35" s="1399"/>
      <c r="GM35" s="1397"/>
      <c r="GN35" s="1397"/>
      <c r="GO35" s="1397"/>
      <c r="GP35" s="1397"/>
      <c r="GQ35" s="1397"/>
      <c r="GR35" s="1398"/>
      <c r="GS35" s="1396"/>
      <c r="GT35" s="1397"/>
      <c r="GU35" s="1398"/>
      <c r="GV35" s="1399"/>
      <c r="GW35" s="1397"/>
      <c r="GX35" s="1397"/>
      <c r="GY35" s="1397"/>
      <c r="GZ35" s="1397"/>
      <c r="HA35" s="1397"/>
      <c r="HB35" s="1398"/>
      <c r="HC35" s="1399"/>
      <c r="HD35" s="1397"/>
      <c r="HE35" s="1397"/>
      <c r="HF35" s="1397"/>
      <c r="HG35" s="1397"/>
      <c r="HH35" s="1397"/>
      <c r="HI35" s="1398"/>
      <c r="HJ35" s="1399"/>
      <c r="HK35" s="1397"/>
      <c r="HL35" s="1397"/>
      <c r="HM35" s="1397"/>
      <c r="HN35" s="1397"/>
      <c r="HO35" s="1397"/>
      <c r="HP35" s="1398"/>
      <c r="HQ35" s="1399"/>
      <c r="HR35" s="1397"/>
      <c r="HS35" s="1397"/>
      <c r="HT35" s="1397"/>
      <c r="HU35" s="1397"/>
      <c r="HV35" s="1397"/>
      <c r="HW35" s="1398"/>
    </row>
    <row r="36" ht="24.0" customHeight="1" outlineLevel="1">
      <c r="A36" s="946"/>
      <c r="B36" s="947"/>
      <c r="C36" s="947"/>
      <c r="D36" s="947"/>
      <c r="E36" s="947"/>
      <c r="F36" s="947"/>
      <c r="G36" s="947"/>
      <c r="H36" s="947"/>
      <c r="I36" s="947"/>
      <c r="J36" s="947"/>
      <c r="K36" s="947"/>
      <c r="L36" s="947"/>
      <c r="M36" s="947"/>
      <c r="N36" s="947"/>
      <c r="O36" s="947"/>
      <c r="P36" s="947"/>
      <c r="Q36" s="947"/>
      <c r="R36" s="947"/>
      <c r="S36" s="947"/>
      <c r="T36" s="947"/>
      <c r="U36" s="948"/>
      <c r="V36" s="1283" t="s">
        <v>4609</v>
      </c>
      <c r="W36" s="1284"/>
      <c r="X36" s="956"/>
      <c r="Y36" s="956"/>
      <c r="Z36" s="956"/>
      <c r="AA36" s="951"/>
      <c r="AB36" s="952"/>
      <c r="AC36" s="952"/>
      <c r="AD36" s="953"/>
      <c r="AE36" s="1023"/>
      <c r="AF36" s="1029"/>
      <c r="AG36" s="976"/>
      <c r="AH36" s="976"/>
      <c r="AI36" s="957"/>
      <c r="AJ36" s="957"/>
      <c r="AK36" s="948"/>
      <c r="AL36" s="1415" t="s">
        <v>4610</v>
      </c>
      <c r="AM36" s="1415"/>
      <c r="AN36" s="1416" t="s">
        <v>4611</v>
      </c>
      <c r="AO36" s="1416"/>
      <c r="AP36" s="1401"/>
      <c r="AQ36" s="1460"/>
      <c r="AR36" s="1461"/>
      <c r="AS36" s="1462"/>
      <c r="AT36" s="1463"/>
      <c r="AU36" s="1464"/>
      <c r="AV36" s="1465"/>
      <c r="AW36" s="1466"/>
      <c r="AX36" s="1463"/>
      <c r="AY36" s="1463"/>
      <c r="AZ36" s="1463"/>
      <c r="BA36" s="1463"/>
      <c r="BB36" s="1463"/>
      <c r="BC36" s="1467"/>
      <c r="BD36" s="1466"/>
      <c r="BE36" s="1463"/>
      <c r="BF36" s="1463"/>
      <c r="BG36" s="1463"/>
      <c r="BH36" s="1463"/>
      <c r="BI36" s="1464"/>
      <c r="BJ36" s="1465"/>
      <c r="BK36" s="1466"/>
      <c r="BL36" s="1463"/>
      <c r="BM36" s="1463"/>
      <c r="BN36" s="1463"/>
      <c r="BO36" s="1463"/>
      <c r="BP36" s="1463"/>
      <c r="BQ36" s="1467"/>
      <c r="BR36" s="1466"/>
      <c r="BS36" s="1463"/>
      <c r="BT36" s="1463"/>
      <c r="BU36" s="1463"/>
      <c r="BV36" s="1463"/>
      <c r="BW36" s="1464"/>
      <c r="BX36" s="981"/>
      <c r="BY36" s="1069"/>
      <c r="BZ36" s="1410"/>
      <c r="CA36" s="1399"/>
      <c r="CB36" s="1397"/>
      <c r="CC36" s="1397"/>
      <c r="CD36" s="1397"/>
      <c r="CE36" s="1397"/>
      <c r="CF36" s="1397"/>
      <c r="CG36" s="1398"/>
      <c r="CH36" s="1399"/>
      <c r="CI36" s="1397"/>
      <c r="CJ36" s="1397"/>
      <c r="CK36" s="1397"/>
      <c r="CL36" s="1397"/>
      <c r="CM36" s="1397"/>
      <c r="CN36" s="1398"/>
      <c r="CO36" s="1399"/>
      <c r="CP36" s="1397"/>
      <c r="CQ36" s="1397"/>
      <c r="CR36" s="1397"/>
      <c r="CS36" s="1397"/>
      <c r="CT36" s="1397"/>
      <c r="CU36" s="1398"/>
      <c r="CV36" s="1399"/>
      <c r="CW36" s="1397"/>
      <c r="CX36" s="1397"/>
      <c r="CY36" s="1397"/>
      <c r="CZ36" s="1397"/>
      <c r="DA36" s="1398"/>
      <c r="DB36" s="1411"/>
      <c r="DC36" s="1410"/>
      <c r="DD36" s="1399"/>
      <c r="DE36" s="1397"/>
      <c r="DF36" s="1397"/>
      <c r="DG36" s="1397"/>
      <c r="DH36" s="1397"/>
      <c r="DI36" s="1397"/>
      <c r="DJ36" s="1398"/>
      <c r="DK36" s="1399"/>
      <c r="DL36" s="1397"/>
      <c r="DM36" s="1397"/>
      <c r="DN36" s="1397"/>
      <c r="DO36" s="1397"/>
      <c r="DP36" s="1397"/>
      <c r="DQ36" s="1398"/>
      <c r="DR36" s="1399"/>
      <c r="DS36" s="1397"/>
      <c r="DT36" s="1397"/>
      <c r="DU36" s="1397"/>
      <c r="DV36" s="1397"/>
      <c r="DW36" s="1397"/>
      <c r="DX36" s="1398"/>
      <c r="DY36" s="1399"/>
      <c r="DZ36" s="1397"/>
      <c r="EA36" s="1397"/>
      <c r="EB36" s="1397"/>
      <c r="EC36" s="1397"/>
      <c r="ED36" s="1397"/>
      <c r="EE36" s="1398"/>
      <c r="EF36" s="1399"/>
      <c r="EG36" s="1398"/>
      <c r="EH36" s="1411"/>
      <c r="EI36" s="1396"/>
      <c r="EJ36" s="1397"/>
      <c r="EK36" s="1397"/>
      <c r="EL36" s="1397"/>
      <c r="EM36" s="1412"/>
      <c r="EN36" s="1412"/>
      <c r="EO36" s="1398"/>
      <c r="EP36" s="1399"/>
      <c r="EQ36" s="1397"/>
      <c r="ER36" s="1397"/>
      <c r="ES36" s="1397"/>
      <c r="ET36" s="1397"/>
      <c r="EU36" s="1397"/>
      <c r="EV36" s="1398"/>
      <c r="EW36" s="1399"/>
      <c r="EX36" s="1397"/>
      <c r="EY36" s="1397"/>
      <c r="EZ36" s="1397"/>
      <c r="FA36" s="1397"/>
      <c r="FB36" s="1397"/>
      <c r="FC36" s="1398"/>
      <c r="FD36" s="1399"/>
      <c r="FE36" s="1397"/>
      <c r="FF36" s="1397"/>
      <c r="FG36" s="1397"/>
      <c r="FH36" s="1397"/>
      <c r="FI36" s="1397"/>
      <c r="FJ36" s="1398"/>
      <c r="FK36" s="1399"/>
      <c r="FL36" s="1397"/>
      <c r="FM36" s="1413"/>
      <c r="FN36" s="1396"/>
      <c r="FO36" s="1397"/>
      <c r="FP36" s="1398"/>
      <c r="FQ36" s="1399"/>
      <c r="FR36" s="1397"/>
      <c r="FS36" s="1397"/>
      <c r="FT36" s="1397"/>
      <c r="FU36" s="1397"/>
      <c r="FV36" s="1397"/>
      <c r="FW36" s="1398"/>
      <c r="FX36" s="1399"/>
      <c r="FY36" s="1397"/>
      <c r="FZ36" s="1397"/>
      <c r="GA36" s="1397"/>
      <c r="GB36" s="1397"/>
      <c r="GC36" s="1397"/>
      <c r="GD36" s="1398"/>
      <c r="GE36" s="1399"/>
      <c r="GF36" s="1397"/>
      <c r="GG36" s="1397"/>
      <c r="GH36" s="1397"/>
      <c r="GI36" s="1397"/>
      <c r="GJ36" s="1397"/>
      <c r="GK36" s="1398"/>
      <c r="GL36" s="1399"/>
      <c r="GM36" s="1397"/>
      <c r="GN36" s="1397"/>
      <c r="GO36" s="1397"/>
      <c r="GP36" s="1397"/>
      <c r="GQ36" s="1397"/>
      <c r="GR36" s="1398"/>
      <c r="GS36" s="1396"/>
      <c r="GT36" s="1397"/>
      <c r="GU36" s="1398"/>
      <c r="GV36" s="1399"/>
      <c r="GW36" s="1397"/>
      <c r="GX36" s="1397"/>
      <c r="GY36" s="1397"/>
      <c r="GZ36" s="1397"/>
      <c r="HA36" s="1397"/>
      <c r="HB36" s="1398"/>
      <c r="HC36" s="1399"/>
      <c r="HD36" s="1397"/>
      <c r="HE36" s="1397"/>
      <c r="HF36" s="1397"/>
      <c r="HG36" s="1397"/>
      <c r="HH36" s="1397"/>
      <c r="HI36" s="1398"/>
      <c r="HJ36" s="1399"/>
      <c r="HK36" s="1397"/>
      <c r="HL36" s="1397"/>
      <c r="HM36" s="1397"/>
      <c r="HN36" s="1397"/>
      <c r="HO36" s="1397"/>
      <c r="HP36" s="1398"/>
      <c r="HQ36" s="1399"/>
      <c r="HR36" s="1397"/>
      <c r="HS36" s="1397"/>
      <c r="HT36" s="1397"/>
      <c r="HU36" s="1397"/>
      <c r="HV36" s="1397"/>
      <c r="HW36" s="1398"/>
    </row>
    <row r="37" ht="24.0" customHeight="1" outlineLevel="1">
      <c r="A37" s="946"/>
      <c r="B37" s="947"/>
      <c r="C37" s="947"/>
      <c r="D37" s="947"/>
      <c r="E37" s="947"/>
      <c r="F37" s="947"/>
      <c r="G37" s="947"/>
      <c r="H37" s="947"/>
      <c r="I37" s="947"/>
      <c r="J37" s="947"/>
      <c r="K37" s="947"/>
      <c r="L37" s="947"/>
      <c r="M37" s="947"/>
      <c r="N37" s="947"/>
      <c r="O37" s="947"/>
      <c r="P37" s="947"/>
      <c r="Q37" s="947"/>
      <c r="R37" s="947"/>
      <c r="S37" s="947"/>
      <c r="T37" s="947"/>
      <c r="U37" s="948"/>
      <c r="V37" s="1283" t="s">
        <v>4612</v>
      </c>
      <c r="W37" s="1284"/>
      <c r="X37" s="956"/>
      <c r="Y37" s="956"/>
      <c r="Z37" s="956"/>
      <c r="AA37" s="951"/>
      <c r="AB37" s="952"/>
      <c r="AC37" s="952"/>
      <c r="AD37" s="953"/>
      <c r="AE37" s="1023"/>
      <c r="AF37" s="1029"/>
      <c r="AG37" s="976"/>
      <c r="AH37" s="976"/>
      <c r="AI37" s="957"/>
      <c r="AJ37" s="957"/>
      <c r="AK37" s="948"/>
      <c r="AL37" s="1415"/>
      <c r="AM37" s="1415"/>
      <c r="AN37" s="1416"/>
      <c r="AO37" s="1416"/>
      <c r="AP37" s="1401"/>
      <c r="AQ37" s="1460"/>
      <c r="AR37" s="1461"/>
      <c r="AS37" s="1462"/>
      <c r="AT37" s="1463"/>
      <c r="AU37" s="1464"/>
      <c r="AV37" s="1465"/>
      <c r="AW37" s="1466"/>
      <c r="AX37" s="1463"/>
      <c r="AY37" s="1463"/>
      <c r="AZ37" s="1463"/>
      <c r="BA37" s="1463"/>
      <c r="BB37" s="1463"/>
      <c r="BC37" s="1467"/>
      <c r="BD37" s="1466"/>
      <c r="BE37" s="1463"/>
      <c r="BF37" s="1463"/>
      <c r="BG37" s="1463"/>
      <c r="BH37" s="1463"/>
      <c r="BI37" s="1464"/>
      <c r="BJ37" s="1465"/>
      <c r="BK37" s="1466"/>
      <c r="BL37" s="1463"/>
      <c r="BM37" s="1463"/>
      <c r="BN37" s="1463"/>
      <c r="BO37" s="1463"/>
      <c r="BP37" s="1463"/>
      <c r="BQ37" s="1467"/>
      <c r="BR37" s="1466"/>
      <c r="BS37" s="1463"/>
      <c r="BT37" s="1463"/>
      <c r="BU37" s="1463"/>
      <c r="BV37" s="1463"/>
      <c r="BW37" s="1464"/>
      <c r="BX37" s="981"/>
      <c r="BY37" s="1069"/>
      <c r="BZ37" s="1410"/>
      <c r="CA37" s="1399"/>
      <c r="CB37" s="1397"/>
      <c r="CC37" s="1397"/>
      <c r="CD37" s="1397"/>
      <c r="CE37" s="1397"/>
      <c r="CF37" s="1397"/>
      <c r="CG37" s="1398"/>
      <c r="CH37" s="1399"/>
      <c r="CI37" s="1397"/>
      <c r="CJ37" s="1397"/>
      <c r="CK37" s="1397"/>
      <c r="CL37" s="1397"/>
      <c r="CM37" s="1397"/>
      <c r="CN37" s="1398"/>
      <c r="CO37" s="1399"/>
      <c r="CP37" s="1397"/>
      <c r="CQ37" s="1397"/>
      <c r="CR37" s="1397"/>
      <c r="CS37" s="1397"/>
      <c r="CT37" s="1397"/>
      <c r="CU37" s="1398"/>
      <c r="CV37" s="1399"/>
      <c r="CW37" s="1397"/>
      <c r="CX37" s="1397"/>
      <c r="CY37" s="1397"/>
      <c r="CZ37" s="1397"/>
      <c r="DA37" s="1398"/>
      <c r="DB37" s="1411"/>
      <c r="DC37" s="1410"/>
      <c r="DD37" s="1399"/>
      <c r="DE37" s="1397"/>
      <c r="DF37" s="1397"/>
      <c r="DG37" s="1397"/>
      <c r="DH37" s="1397"/>
      <c r="DI37" s="1397"/>
      <c r="DJ37" s="1398"/>
      <c r="DK37" s="1399"/>
      <c r="DL37" s="1397"/>
      <c r="DM37" s="1397"/>
      <c r="DN37" s="1397"/>
      <c r="DO37" s="1397"/>
      <c r="DP37" s="1397"/>
      <c r="DQ37" s="1398"/>
      <c r="DR37" s="1399"/>
      <c r="DS37" s="1397"/>
      <c r="DT37" s="1397"/>
      <c r="DU37" s="1397"/>
      <c r="DV37" s="1397"/>
      <c r="DW37" s="1397"/>
      <c r="DX37" s="1398"/>
      <c r="DY37" s="1399"/>
      <c r="DZ37" s="1397"/>
      <c r="EA37" s="1397"/>
      <c r="EB37" s="1397"/>
      <c r="EC37" s="1397"/>
      <c r="ED37" s="1397"/>
      <c r="EE37" s="1398"/>
      <c r="EF37" s="1399"/>
      <c r="EG37" s="1398"/>
      <c r="EH37" s="1411"/>
      <c r="EI37" s="1396"/>
      <c r="EJ37" s="1397"/>
      <c r="EK37" s="1397"/>
      <c r="EL37" s="1397"/>
      <c r="EM37" s="1412"/>
      <c r="EN37" s="1412"/>
      <c r="EO37" s="1398"/>
      <c r="EP37" s="1399"/>
      <c r="EQ37" s="1397"/>
      <c r="ER37" s="1397"/>
      <c r="ES37" s="1397"/>
      <c r="ET37" s="1397"/>
      <c r="EU37" s="1397"/>
      <c r="EV37" s="1398"/>
      <c r="EW37" s="1399"/>
      <c r="EX37" s="1397"/>
      <c r="EY37" s="1397"/>
      <c r="EZ37" s="1397"/>
      <c r="FA37" s="1397"/>
      <c r="FB37" s="1397"/>
      <c r="FC37" s="1398"/>
      <c r="FD37" s="1399"/>
      <c r="FE37" s="1397"/>
      <c r="FF37" s="1397"/>
      <c r="FG37" s="1397"/>
      <c r="FH37" s="1397"/>
      <c r="FI37" s="1397"/>
      <c r="FJ37" s="1398"/>
      <c r="FK37" s="1399"/>
      <c r="FL37" s="1397"/>
      <c r="FM37" s="1413"/>
      <c r="FN37" s="1396"/>
      <c r="FO37" s="1397"/>
      <c r="FP37" s="1398"/>
      <c r="FQ37" s="1399"/>
      <c r="FR37" s="1397"/>
      <c r="FS37" s="1397"/>
      <c r="FT37" s="1397"/>
      <c r="FU37" s="1397"/>
      <c r="FV37" s="1397"/>
      <c r="FW37" s="1398"/>
      <c r="FX37" s="1399"/>
      <c r="FY37" s="1397"/>
      <c r="FZ37" s="1397"/>
      <c r="GA37" s="1397"/>
      <c r="GB37" s="1397"/>
      <c r="GC37" s="1397"/>
      <c r="GD37" s="1398"/>
      <c r="GE37" s="1399"/>
      <c r="GF37" s="1397"/>
      <c r="GG37" s="1397"/>
      <c r="GH37" s="1397"/>
      <c r="GI37" s="1397"/>
      <c r="GJ37" s="1397"/>
      <c r="GK37" s="1398"/>
      <c r="GL37" s="1399"/>
      <c r="GM37" s="1397"/>
      <c r="GN37" s="1397"/>
      <c r="GO37" s="1397"/>
      <c r="GP37" s="1397"/>
      <c r="GQ37" s="1397"/>
      <c r="GR37" s="1398"/>
      <c r="GS37" s="1396"/>
      <c r="GT37" s="1397"/>
      <c r="GU37" s="1398"/>
      <c r="GV37" s="1399"/>
      <c r="GW37" s="1397"/>
      <c r="GX37" s="1397"/>
      <c r="GY37" s="1397"/>
      <c r="GZ37" s="1397"/>
      <c r="HA37" s="1397"/>
      <c r="HB37" s="1398"/>
      <c r="HC37" s="1399"/>
      <c r="HD37" s="1397"/>
      <c r="HE37" s="1397"/>
      <c r="HF37" s="1397"/>
      <c r="HG37" s="1397"/>
      <c r="HH37" s="1397"/>
      <c r="HI37" s="1398"/>
      <c r="HJ37" s="1399"/>
      <c r="HK37" s="1397"/>
      <c r="HL37" s="1397"/>
      <c r="HM37" s="1397"/>
      <c r="HN37" s="1397"/>
      <c r="HO37" s="1397"/>
      <c r="HP37" s="1398"/>
      <c r="HQ37" s="1399"/>
      <c r="HR37" s="1397"/>
      <c r="HS37" s="1397"/>
      <c r="HT37" s="1397"/>
      <c r="HU37" s="1397"/>
      <c r="HV37" s="1397"/>
      <c r="HW37" s="1398"/>
    </row>
    <row r="38" ht="24.0" customHeight="1" outlineLevel="1">
      <c r="A38" s="946"/>
      <c r="B38" s="947"/>
      <c r="C38" s="947"/>
      <c r="D38" s="947"/>
      <c r="E38" s="947"/>
      <c r="F38" s="947"/>
      <c r="G38" s="947"/>
      <c r="H38" s="947"/>
      <c r="I38" s="947"/>
      <c r="J38" s="947"/>
      <c r="K38" s="947"/>
      <c r="L38" s="947"/>
      <c r="M38" s="947"/>
      <c r="N38" s="947"/>
      <c r="O38" s="947"/>
      <c r="P38" s="947"/>
      <c r="Q38" s="947"/>
      <c r="R38" s="947"/>
      <c r="S38" s="947"/>
      <c r="T38" s="947"/>
      <c r="U38" s="948"/>
      <c r="V38" s="1283"/>
      <c r="W38" s="1284"/>
      <c r="X38" s="956"/>
      <c r="Y38" s="956"/>
      <c r="Z38" s="956"/>
      <c r="AA38" s="951"/>
      <c r="AB38" s="952"/>
      <c r="AC38" s="952"/>
      <c r="AD38" s="953"/>
      <c r="AE38" s="1023"/>
      <c r="AF38" s="1029"/>
      <c r="AG38" s="976"/>
      <c r="AH38" s="976"/>
      <c r="AI38" s="957"/>
      <c r="AJ38" s="957"/>
      <c r="AK38" s="948"/>
      <c r="AL38" s="1457"/>
      <c r="AM38" s="1468"/>
      <c r="AN38" s="950"/>
      <c r="AO38" s="950"/>
      <c r="AP38" s="1401"/>
      <c r="AQ38" s="1460"/>
      <c r="AR38" s="1461"/>
      <c r="AS38" s="1462"/>
      <c r="AT38" s="1463"/>
      <c r="AU38" s="1464"/>
      <c r="AV38" s="1465"/>
      <c r="AW38" s="1466"/>
      <c r="AX38" s="1463"/>
      <c r="AY38" s="1463"/>
      <c r="AZ38" s="1463"/>
      <c r="BA38" s="1463"/>
      <c r="BB38" s="1463"/>
      <c r="BC38" s="1467"/>
      <c r="BD38" s="1466"/>
      <c r="BE38" s="1463"/>
      <c r="BF38" s="1463"/>
      <c r="BG38" s="1463"/>
      <c r="BH38" s="1463"/>
      <c r="BI38" s="1464"/>
      <c r="BJ38" s="1465"/>
      <c r="BK38" s="1466"/>
      <c r="BL38" s="1463"/>
      <c r="BM38" s="1463"/>
      <c r="BN38" s="1463"/>
      <c r="BO38" s="1463"/>
      <c r="BP38" s="1463"/>
      <c r="BQ38" s="1467"/>
      <c r="BR38" s="1466"/>
      <c r="BS38" s="1463"/>
      <c r="BT38" s="1463"/>
      <c r="BU38" s="1463"/>
      <c r="BV38" s="1463"/>
      <c r="BW38" s="1464"/>
      <c r="BX38" s="981"/>
      <c r="BY38" s="1069"/>
      <c r="BZ38" s="1410"/>
      <c r="CA38" s="1399"/>
      <c r="CB38" s="1397"/>
      <c r="CC38" s="1397"/>
      <c r="CD38" s="1397"/>
      <c r="CE38" s="1397"/>
      <c r="CF38" s="1397"/>
      <c r="CG38" s="1398"/>
      <c r="CH38" s="1399"/>
      <c r="CI38" s="1397"/>
      <c r="CJ38" s="1397"/>
      <c r="CK38" s="1397"/>
      <c r="CL38" s="1397"/>
      <c r="CM38" s="1397"/>
      <c r="CN38" s="1398"/>
      <c r="CO38" s="1399"/>
      <c r="CP38" s="1397"/>
      <c r="CQ38" s="1397"/>
      <c r="CR38" s="1397"/>
      <c r="CS38" s="1397"/>
      <c r="CT38" s="1397"/>
      <c r="CU38" s="1398"/>
      <c r="CV38" s="1399"/>
      <c r="CW38" s="1397"/>
      <c r="CX38" s="1397"/>
      <c r="CY38" s="1397"/>
      <c r="CZ38" s="1397"/>
      <c r="DA38" s="1398"/>
      <c r="DB38" s="1411"/>
      <c r="DC38" s="1410"/>
      <c r="DD38" s="1399"/>
      <c r="DE38" s="1397"/>
      <c r="DF38" s="1397"/>
      <c r="DG38" s="1397"/>
      <c r="DH38" s="1397"/>
      <c r="DI38" s="1397"/>
      <c r="DJ38" s="1398"/>
      <c r="DK38" s="1399"/>
      <c r="DL38" s="1397"/>
      <c r="DM38" s="1397"/>
      <c r="DN38" s="1397"/>
      <c r="DO38" s="1397"/>
      <c r="DP38" s="1397"/>
      <c r="DQ38" s="1398"/>
      <c r="DR38" s="1399"/>
      <c r="DS38" s="1397"/>
      <c r="DT38" s="1397"/>
      <c r="DU38" s="1397"/>
      <c r="DV38" s="1397"/>
      <c r="DW38" s="1397"/>
      <c r="DX38" s="1398"/>
      <c r="DY38" s="1399"/>
      <c r="DZ38" s="1397"/>
      <c r="EA38" s="1397"/>
      <c r="EB38" s="1397"/>
      <c r="EC38" s="1397"/>
      <c r="ED38" s="1397"/>
      <c r="EE38" s="1398"/>
      <c r="EF38" s="1399"/>
      <c r="EG38" s="1398"/>
      <c r="EH38" s="1411"/>
      <c r="EI38" s="1396"/>
      <c r="EJ38" s="1397"/>
      <c r="EK38" s="1397"/>
      <c r="EL38" s="1397"/>
      <c r="EM38" s="1412"/>
      <c r="EN38" s="1412"/>
      <c r="EO38" s="1398"/>
      <c r="EP38" s="1399"/>
      <c r="EQ38" s="1397"/>
      <c r="ER38" s="1397"/>
      <c r="ES38" s="1397"/>
      <c r="ET38" s="1397"/>
      <c r="EU38" s="1397"/>
      <c r="EV38" s="1398"/>
      <c r="EW38" s="1399"/>
      <c r="EX38" s="1397"/>
      <c r="EY38" s="1397"/>
      <c r="EZ38" s="1397"/>
      <c r="FA38" s="1397"/>
      <c r="FB38" s="1397"/>
      <c r="FC38" s="1398"/>
      <c r="FD38" s="1399"/>
      <c r="FE38" s="1397"/>
      <c r="FF38" s="1397"/>
      <c r="FG38" s="1397"/>
      <c r="FH38" s="1397"/>
      <c r="FI38" s="1397"/>
      <c r="FJ38" s="1398"/>
      <c r="FK38" s="1399"/>
      <c r="FL38" s="1397"/>
      <c r="FM38" s="1413"/>
      <c r="FN38" s="1396"/>
      <c r="FO38" s="1397"/>
      <c r="FP38" s="1398"/>
      <c r="FQ38" s="1399"/>
      <c r="FR38" s="1397"/>
      <c r="FS38" s="1397"/>
      <c r="FT38" s="1397"/>
      <c r="FU38" s="1397"/>
      <c r="FV38" s="1397"/>
      <c r="FW38" s="1398"/>
      <c r="FX38" s="1399"/>
      <c r="FY38" s="1397"/>
      <c r="FZ38" s="1397"/>
      <c r="GA38" s="1397"/>
      <c r="GB38" s="1397"/>
      <c r="GC38" s="1397"/>
      <c r="GD38" s="1398"/>
      <c r="GE38" s="1399"/>
      <c r="GF38" s="1397"/>
      <c r="GG38" s="1397"/>
      <c r="GH38" s="1397"/>
      <c r="GI38" s="1397"/>
      <c r="GJ38" s="1397"/>
      <c r="GK38" s="1398"/>
      <c r="GL38" s="1399"/>
      <c r="GM38" s="1397"/>
      <c r="GN38" s="1397"/>
      <c r="GO38" s="1397"/>
      <c r="GP38" s="1397"/>
      <c r="GQ38" s="1397"/>
      <c r="GR38" s="1398"/>
      <c r="GS38" s="1396"/>
      <c r="GT38" s="1397"/>
      <c r="GU38" s="1398"/>
      <c r="GV38" s="1399"/>
      <c r="GW38" s="1397"/>
      <c r="GX38" s="1397"/>
      <c r="GY38" s="1397"/>
      <c r="GZ38" s="1397"/>
      <c r="HA38" s="1397"/>
      <c r="HB38" s="1398"/>
      <c r="HC38" s="1399"/>
      <c r="HD38" s="1397"/>
      <c r="HE38" s="1397"/>
      <c r="HF38" s="1397"/>
      <c r="HG38" s="1397"/>
      <c r="HH38" s="1397"/>
      <c r="HI38" s="1398"/>
      <c r="HJ38" s="1399"/>
      <c r="HK38" s="1397"/>
      <c r="HL38" s="1397"/>
      <c r="HM38" s="1397"/>
      <c r="HN38" s="1397"/>
      <c r="HO38" s="1397"/>
      <c r="HP38" s="1398"/>
      <c r="HQ38" s="1399"/>
      <c r="HR38" s="1397"/>
      <c r="HS38" s="1397"/>
      <c r="HT38" s="1397"/>
      <c r="HU38" s="1397"/>
      <c r="HV38" s="1397"/>
      <c r="HW38" s="1398"/>
    </row>
    <row r="39" ht="24.0" customHeight="1" outlineLevel="1">
      <c r="A39" s="1003"/>
      <c r="B39" s="1004"/>
      <c r="C39" s="1004"/>
      <c r="D39" s="1004"/>
      <c r="E39" s="1004"/>
      <c r="F39" s="1004"/>
      <c r="G39" s="1004"/>
      <c r="H39" s="1004"/>
      <c r="I39" s="1004"/>
      <c r="J39" s="1004"/>
      <c r="K39" s="1004"/>
      <c r="L39" s="1004"/>
      <c r="M39" s="1004"/>
      <c r="N39" s="1004"/>
      <c r="O39" s="1004"/>
      <c r="P39" s="1004"/>
      <c r="Q39" s="1004"/>
      <c r="R39" s="1004"/>
      <c r="S39" s="1004"/>
      <c r="T39" s="1004"/>
      <c r="U39" s="1005"/>
      <c r="V39" s="1038"/>
      <c r="W39" s="1006"/>
      <c r="X39" s="1007"/>
      <c r="Y39" s="1007"/>
      <c r="Z39" s="1007"/>
      <c r="AA39" s="1008"/>
      <c r="AB39" s="1207"/>
      <c r="AC39" s="1207"/>
      <c r="AD39" s="1208"/>
      <c r="AE39" s="1209"/>
      <c r="AF39" s="1093"/>
      <c r="AG39" s="1041"/>
      <c r="AH39" s="1041"/>
      <c r="AI39" s="1013"/>
      <c r="AJ39" s="1013"/>
      <c r="AK39" s="1005"/>
      <c r="AL39" s="1470"/>
      <c r="AM39" s="1471"/>
      <c r="AN39" s="1012"/>
      <c r="AO39" s="1012"/>
      <c r="AP39" s="1425"/>
      <c r="AQ39" s="1473"/>
      <c r="AR39" s="1474"/>
      <c r="AS39" s="1475"/>
      <c r="AT39" s="1476"/>
      <c r="AU39" s="1477"/>
      <c r="AV39" s="1478"/>
      <c r="AW39" s="1479"/>
      <c r="AX39" s="1476"/>
      <c r="AY39" s="1476"/>
      <c r="AZ39" s="1476"/>
      <c r="BA39" s="1476"/>
      <c r="BB39" s="1476"/>
      <c r="BC39" s="1480"/>
      <c r="BD39" s="1479"/>
      <c r="BE39" s="1476"/>
      <c r="BF39" s="1476"/>
      <c r="BG39" s="1476"/>
      <c r="BH39" s="1476"/>
      <c r="BI39" s="1477"/>
      <c r="BJ39" s="1478"/>
      <c r="BK39" s="1479"/>
      <c r="BL39" s="1476"/>
      <c r="BM39" s="1476"/>
      <c r="BN39" s="1476"/>
      <c r="BO39" s="1476"/>
      <c r="BP39" s="1476"/>
      <c r="BQ39" s="1480"/>
      <c r="BR39" s="1479"/>
      <c r="BS39" s="1476"/>
      <c r="BT39" s="1476"/>
      <c r="BU39" s="1476"/>
      <c r="BV39" s="1476"/>
      <c r="BW39" s="1477"/>
      <c r="BX39" s="1096"/>
      <c r="BY39" s="1097"/>
      <c r="BZ39" s="1433"/>
      <c r="CA39" s="1434"/>
      <c r="CB39" s="1435"/>
      <c r="CC39" s="1435"/>
      <c r="CD39" s="1435"/>
      <c r="CE39" s="1435"/>
      <c r="CF39" s="1435"/>
      <c r="CG39" s="1436"/>
      <c r="CH39" s="1434"/>
      <c r="CI39" s="1435"/>
      <c r="CJ39" s="1435"/>
      <c r="CK39" s="1435"/>
      <c r="CL39" s="1435"/>
      <c r="CM39" s="1435"/>
      <c r="CN39" s="1436"/>
      <c r="CO39" s="1434"/>
      <c r="CP39" s="1435"/>
      <c r="CQ39" s="1435"/>
      <c r="CR39" s="1435"/>
      <c r="CS39" s="1435"/>
      <c r="CT39" s="1435"/>
      <c r="CU39" s="1436"/>
      <c r="CV39" s="1434"/>
      <c r="CW39" s="1435"/>
      <c r="CX39" s="1435"/>
      <c r="CY39" s="1435"/>
      <c r="CZ39" s="1435"/>
      <c r="DA39" s="1436"/>
      <c r="DB39" s="1437"/>
      <c r="DC39" s="1433"/>
      <c r="DD39" s="1434"/>
      <c r="DE39" s="1435"/>
      <c r="DF39" s="1435"/>
      <c r="DG39" s="1435"/>
      <c r="DH39" s="1435"/>
      <c r="DI39" s="1435"/>
      <c r="DJ39" s="1436"/>
      <c r="DK39" s="1434"/>
      <c r="DL39" s="1435"/>
      <c r="DM39" s="1435"/>
      <c r="DN39" s="1435"/>
      <c r="DO39" s="1435"/>
      <c r="DP39" s="1435"/>
      <c r="DQ39" s="1436"/>
      <c r="DR39" s="1434"/>
      <c r="DS39" s="1435"/>
      <c r="DT39" s="1435"/>
      <c r="DU39" s="1435"/>
      <c r="DV39" s="1435"/>
      <c r="DW39" s="1435"/>
      <c r="DX39" s="1436"/>
      <c r="DY39" s="1434"/>
      <c r="DZ39" s="1435"/>
      <c r="EA39" s="1435"/>
      <c r="EB39" s="1435"/>
      <c r="EC39" s="1435"/>
      <c r="ED39" s="1435"/>
      <c r="EE39" s="1436"/>
      <c r="EF39" s="1434"/>
      <c r="EG39" s="1436"/>
      <c r="EH39" s="1437"/>
      <c r="EI39" s="1488"/>
      <c r="EJ39" s="1435"/>
      <c r="EK39" s="1435"/>
      <c r="EL39" s="1435"/>
      <c r="EM39" s="1489"/>
      <c r="EN39" s="1489"/>
      <c r="EO39" s="1436"/>
      <c r="EP39" s="1434"/>
      <c r="EQ39" s="1435"/>
      <c r="ER39" s="1435"/>
      <c r="ES39" s="1435"/>
      <c r="ET39" s="1435"/>
      <c r="EU39" s="1435"/>
      <c r="EV39" s="1436"/>
      <c r="EW39" s="1434"/>
      <c r="EX39" s="1435"/>
      <c r="EY39" s="1435"/>
      <c r="EZ39" s="1435"/>
      <c r="FA39" s="1435"/>
      <c r="FB39" s="1435"/>
      <c r="FC39" s="1436"/>
      <c r="FD39" s="1434"/>
      <c r="FE39" s="1435"/>
      <c r="FF39" s="1435"/>
      <c r="FG39" s="1435"/>
      <c r="FH39" s="1435"/>
      <c r="FI39" s="1435"/>
      <c r="FJ39" s="1436"/>
      <c r="FK39" s="1434"/>
      <c r="FL39" s="1435"/>
      <c r="FM39" s="1443"/>
      <c r="FN39" s="1396"/>
      <c r="FO39" s="1397"/>
      <c r="FP39" s="1398"/>
      <c r="FQ39" s="1399"/>
      <c r="FR39" s="1397"/>
      <c r="FS39" s="1397"/>
      <c r="FT39" s="1397"/>
      <c r="FU39" s="1397"/>
      <c r="FV39" s="1397"/>
      <c r="FW39" s="1398"/>
      <c r="FX39" s="1399"/>
      <c r="FY39" s="1397"/>
      <c r="FZ39" s="1397"/>
      <c r="GA39" s="1397"/>
      <c r="GB39" s="1397"/>
      <c r="GC39" s="1397"/>
      <c r="GD39" s="1398"/>
      <c r="GE39" s="1399"/>
      <c r="GF39" s="1397"/>
      <c r="GG39" s="1397"/>
      <c r="GH39" s="1397"/>
      <c r="GI39" s="1397"/>
      <c r="GJ39" s="1397"/>
      <c r="GK39" s="1398"/>
      <c r="GL39" s="1399"/>
      <c r="GM39" s="1397"/>
      <c r="GN39" s="1397"/>
      <c r="GO39" s="1397"/>
      <c r="GP39" s="1397"/>
      <c r="GQ39" s="1397"/>
      <c r="GR39" s="1398"/>
      <c r="GS39" s="1396"/>
      <c r="GT39" s="1397"/>
      <c r="GU39" s="1398"/>
      <c r="GV39" s="1399"/>
      <c r="GW39" s="1397"/>
      <c r="GX39" s="1397"/>
      <c r="GY39" s="1397"/>
      <c r="GZ39" s="1397"/>
      <c r="HA39" s="1397"/>
      <c r="HB39" s="1398"/>
      <c r="HC39" s="1399"/>
      <c r="HD39" s="1397"/>
      <c r="HE39" s="1397"/>
      <c r="HF39" s="1397"/>
      <c r="HG39" s="1397"/>
      <c r="HH39" s="1397"/>
      <c r="HI39" s="1398"/>
      <c r="HJ39" s="1399"/>
      <c r="HK39" s="1397"/>
      <c r="HL39" s="1397"/>
      <c r="HM39" s="1397"/>
      <c r="HN39" s="1397"/>
      <c r="HO39" s="1397"/>
      <c r="HP39" s="1398"/>
      <c r="HQ39" s="1399"/>
      <c r="HR39" s="1397"/>
      <c r="HS39" s="1397"/>
      <c r="HT39" s="1397"/>
      <c r="HU39" s="1397"/>
      <c r="HV39" s="1397"/>
      <c r="HW39" s="1398"/>
    </row>
    <row r="40" ht="24.0" customHeight="1">
      <c r="A40" s="916">
        <f>A45+1</f>
        <v>3</v>
      </c>
      <c r="B40" s="494" t="s">
        <v>4613</v>
      </c>
      <c r="C40" s="494"/>
      <c r="D40" s="494" t="str">
        <f t="array" ref="D40">INDEX('코드분류표(보조)'!$G$5:$G$72,MATCH(E40,'코드분류표(보조)'!$F$5:$F$72,0))</f>
        <v>CB-231</v>
      </c>
      <c r="E40" s="494" t="s">
        <v>4614</v>
      </c>
      <c r="F40" s="494" t="s">
        <v>4615</v>
      </c>
      <c r="G40" s="494" t="s">
        <v>4616</v>
      </c>
      <c r="H40" s="494" t="s">
        <v>4617</v>
      </c>
      <c r="I40" s="920"/>
      <c r="J40" s="921"/>
      <c r="K40" s="922" t="s">
        <v>3561</v>
      </c>
      <c r="L40" s="922" t="s">
        <v>3437</v>
      </c>
      <c r="M40" s="922" t="s">
        <v>3561</v>
      </c>
      <c r="N40" s="922" t="s">
        <v>3437</v>
      </c>
      <c r="O40" s="922" t="str">
        <f t="shared" ref="O40:P40" si="3">#REF!</f>
        <v>#REF!</v>
      </c>
      <c r="P40" s="922" t="str">
        <f t="shared" si="3"/>
        <v>#REF!</v>
      </c>
      <c r="Q40" s="922"/>
      <c r="R40" s="493">
        <v>0.9</v>
      </c>
      <c r="S40" s="493">
        <v>0.9</v>
      </c>
      <c r="T40" s="493">
        <v>0.9</v>
      </c>
      <c r="U40" s="924"/>
      <c r="V40" s="1280" t="s">
        <v>4618</v>
      </c>
      <c r="W40" s="1281"/>
      <c r="X40" s="1191">
        <v>1.61E7</v>
      </c>
      <c r="Y40" s="1191"/>
      <c r="Z40" s="1191"/>
      <c r="AA40" s="927"/>
      <c r="AB40" s="928"/>
      <c r="AC40" s="928"/>
      <c r="AD40" s="929"/>
      <c r="AE40" s="1018"/>
      <c r="AF40" s="1190" t="s">
        <v>4619</v>
      </c>
      <c r="AG40" s="1191"/>
      <c r="AH40" s="1191"/>
      <c r="AI40" s="1191"/>
      <c r="AJ40" s="1191"/>
      <c r="AK40" s="924"/>
      <c r="AL40" s="1490" t="s">
        <v>4620</v>
      </c>
      <c r="AM40" s="1482"/>
      <c r="AN40" s="1483"/>
      <c r="AO40" s="1483"/>
      <c r="AP40" s="1376"/>
      <c r="AQ40" s="1449"/>
      <c r="AR40" s="1450"/>
      <c r="AS40" s="1451"/>
      <c r="AT40" s="1452"/>
      <c r="AU40" s="1453"/>
      <c r="AV40" s="1454"/>
      <c r="AW40" s="1455"/>
      <c r="AX40" s="1452"/>
      <c r="AY40" s="1452"/>
      <c r="AZ40" s="1452"/>
      <c r="BA40" s="1452"/>
      <c r="BB40" s="1452"/>
      <c r="BC40" s="1456"/>
      <c r="BD40" s="1455"/>
      <c r="BE40" s="1452"/>
      <c r="BF40" s="1452"/>
      <c r="BG40" s="1452"/>
      <c r="BH40" s="1452"/>
      <c r="BI40" s="1453"/>
      <c r="BJ40" s="1454"/>
      <c r="BK40" s="1455"/>
      <c r="BL40" s="1452"/>
      <c r="BM40" s="1452"/>
      <c r="BN40" s="1452"/>
      <c r="BO40" s="1452"/>
      <c r="BP40" s="1452"/>
      <c r="BQ40" s="1456"/>
      <c r="BR40" s="1455"/>
      <c r="BS40" s="1452"/>
      <c r="BT40" s="1452"/>
      <c r="BU40" s="1452"/>
      <c r="BV40" s="1452"/>
      <c r="BW40" s="1453"/>
      <c r="BX40" s="1101"/>
      <c r="BY40" s="1102"/>
      <c r="BZ40" s="1385"/>
      <c r="CA40" s="1386"/>
      <c r="CB40" s="1387"/>
      <c r="CC40" s="1387"/>
      <c r="CD40" s="1387"/>
      <c r="CE40" s="1387"/>
      <c r="CF40" s="1387"/>
      <c r="CG40" s="1388"/>
      <c r="CH40" s="1386"/>
      <c r="CI40" s="1387"/>
      <c r="CJ40" s="1387"/>
      <c r="CK40" s="1387"/>
      <c r="CL40" s="1387"/>
      <c r="CM40" s="1387"/>
      <c r="CN40" s="1388"/>
      <c r="CO40" s="1386"/>
      <c r="CP40" s="1387"/>
      <c r="CQ40" s="1387"/>
      <c r="CR40" s="1387"/>
      <c r="CS40" s="1387"/>
      <c r="CT40" s="1387"/>
      <c r="CU40" s="1388"/>
      <c r="CV40" s="1386"/>
      <c r="CW40" s="1387"/>
      <c r="CX40" s="1387"/>
      <c r="CY40" s="1387"/>
      <c r="CZ40" s="1387"/>
      <c r="DA40" s="1388"/>
      <c r="DB40" s="1389"/>
      <c r="DC40" s="1385"/>
      <c r="DD40" s="1386"/>
      <c r="DE40" s="1387"/>
      <c r="DF40" s="1387"/>
      <c r="DG40" s="1387"/>
      <c r="DH40" s="1387"/>
      <c r="DI40" s="1387"/>
      <c r="DJ40" s="1388"/>
      <c r="DK40" s="1386"/>
      <c r="DL40" s="1387"/>
      <c r="DM40" s="1387"/>
      <c r="DN40" s="1387"/>
      <c r="DO40" s="1387"/>
      <c r="DP40" s="1387"/>
      <c r="DQ40" s="1388"/>
      <c r="DR40" s="1386"/>
      <c r="DS40" s="1387"/>
      <c r="DT40" s="1387"/>
      <c r="DU40" s="1387"/>
      <c r="DV40" s="1387"/>
      <c r="DW40" s="1387"/>
      <c r="DX40" s="1388"/>
      <c r="DY40" s="1386"/>
      <c r="DZ40" s="1387"/>
      <c r="EA40" s="1387"/>
      <c r="EB40" s="1387"/>
      <c r="EC40" s="1387"/>
      <c r="ED40" s="1387"/>
      <c r="EE40" s="1388"/>
      <c r="EF40" s="1386"/>
      <c r="EG40" s="1388"/>
      <c r="EH40" s="1389"/>
      <c r="EI40" s="1484"/>
      <c r="EJ40" s="1387"/>
      <c r="EK40" s="1387"/>
      <c r="EL40" s="1387"/>
      <c r="EM40" s="1485"/>
      <c r="EN40" s="1485"/>
      <c r="EO40" s="1388"/>
      <c r="EP40" s="1386"/>
      <c r="EQ40" s="1387"/>
      <c r="ER40" s="1387"/>
      <c r="ES40" s="1387"/>
      <c r="ET40" s="1387"/>
      <c r="EU40" s="1387"/>
      <c r="EV40" s="1388"/>
      <c r="EW40" s="1386"/>
      <c r="EX40" s="1387"/>
      <c r="EY40" s="1387"/>
      <c r="EZ40" s="1387"/>
      <c r="FA40" s="1387"/>
      <c r="FB40" s="1387"/>
      <c r="FC40" s="1388"/>
      <c r="FD40" s="1386"/>
      <c r="FE40" s="1387"/>
      <c r="FF40" s="1387"/>
      <c r="FG40" s="1387"/>
      <c r="FH40" s="1387"/>
      <c r="FI40" s="1387"/>
      <c r="FJ40" s="1388"/>
      <c r="FK40" s="1386"/>
      <c r="FL40" s="1387"/>
      <c r="FM40" s="1395"/>
      <c r="FN40" s="1396"/>
      <c r="FO40" s="1397"/>
      <c r="FP40" s="1398"/>
      <c r="FQ40" s="1399"/>
      <c r="FR40" s="1397"/>
      <c r="FS40" s="1397"/>
      <c r="FT40" s="1397"/>
      <c r="FU40" s="1397"/>
      <c r="FV40" s="1397"/>
      <c r="FW40" s="1398"/>
      <c r="FX40" s="1399"/>
      <c r="FY40" s="1397"/>
      <c r="FZ40" s="1397"/>
      <c r="GA40" s="1397"/>
      <c r="GB40" s="1397"/>
      <c r="GC40" s="1397"/>
      <c r="GD40" s="1398"/>
      <c r="GE40" s="1399"/>
      <c r="GF40" s="1397"/>
      <c r="GG40" s="1397"/>
      <c r="GH40" s="1397"/>
      <c r="GI40" s="1397"/>
      <c r="GJ40" s="1397"/>
      <c r="GK40" s="1398"/>
      <c r="GL40" s="1399"/>
      <c r="GM40" s="1397"/>
      <c r="GN40" s="1397"/>
      <c r="GO40" s="1397"/>
      <c r="GP40" s="1397"/>
      <c r="GQ40" s="1397"/>
      <c r="GR40" s="1398"/>
      <c r="GS40" s="1396"/>
      <c r="GT40" s="1397"/>
      <c r="GU40" s="1398"/>
      <c r="GV40" s="1399"/>
      <c r="GW40" s="1397"/>
      <c r="GX40" s="1397"/>
      <c r="GY40" s="1397"/>
      <c r="GZ40" s="1397"/>
      <c r="HA40" s="1397"/>
      <c r="HB40" s="1398"/>
      <c r="HC40" s="1399"/>
      <c r="HD40" s="1397"/>
      <c r="HE40" s="1397"/>
      <c r="HF40" s="1397"/>
      <c r="HG40" s="1397"/>
      <c r="HH40" s="1397"/>
      <c r="HI40" s="1398"/>
      <c r="HJ40" s="1399"/>
      <c r="HK40" s="1397"/>
      <c r="HL40" s="1397"/>
      <c r="HM40" s="1397"/>
      <c r="HN40" s="1397"/>
      <c r="HO40" s="1397"/>
      <c r="HP40" s="1398"/>
      <c r="HQ40" s="1399"/>
      <c r="HR40" s="1397"/>
      <c r="HS40" s="1397"/>
      <c r="HT40" s="1397"/>
      <c r="HU40" s="1397"/>
      <c r="HV40" s="1397"/>
      <c r="HW40" s="1398"/>
    </row>
    <row r="41" ht="24.0" customHeight="1" outlineLevel="1">
      <c r="A41" s="946"/>
      <c r="B41" s="947"/>
      <c r="C41" s="947"/>
      <c r="D41" s="947"/>
      <c r="E41" s="947"/>
      <c r="F41" s="947"/>
      <c r="G41" s="947"/>
      <c r="H41" s="947"/>
      <c r="I41" s="947"/>
      <c r="J41" s="947"/>
      <c r="K41" s="947"/>
      <c r="L41" s="947"/>
      <c r="M41" s="947"/>
      <c r="N41" s="947"/>
      <c r="O41" s="947"/>
      <c r="P41" s="947"/>
      <c r="Q41" s="947"/>
      <c r="R41" s="947"/>
      <c r="S41" s="947"/>
      <c r="T41" s="947"/>
      <c r="U41" s="948"/>
      <c r="V41" s="1203" t="s">
        <v>4621</v>
      </c>
      <c r="W41" s="1193" t="s">
        <v>4622</v>
      </c>
      <c r="X41" s="1194">
        <v>0.0</v>
      </c>
      <c r="Y41" s="1194"/>
      <c r="Z41" s="1194"/>
      <c r="AA41" s="951"/>
      <c r="AB41" s="952"/>
      <c r="AC41" s="952"/>
      <c r="AD41" s="953"/>
      <c r="AE41" s="1023"/>
      <c r="AF41" s="1195"/>
      <c r="AG41" s="1194"/>
      <c r="AH41" s="1194"/>
      <c r="AI41" s="1194"/>
      <c r="AJ41" s="1194"/>
      <c r="AK41" s="948"/>
      <c r="AL41" s="1415" t="s">
        <v>4623</v>
      </c>
      <c r="AM41" s="1415"/>
      <c r="AN41" s="1416" t="s">
        <v>4624</v>
      </c>
      <c r="AO41" s="1416"/>
      <c r="AP41" s="1417"/>
      <c r="AQ41" s="1460"/>
      <c r="AR41" s="1461"/>
      <c r="AS41" s="1462"/>
      <c r="AT41" s="1463"/>
      <c r="AU41" s="1464"/>
      <c r="AV41" s="1465"/>
      <c r="AW41" s="1466"/>
      <c r="AX41" s="1463"/>
      <c r="AY41" s="1463"/>
      <c r="AZ41" s="1463"/>
      <c r="BA41" s="1463"/>
      <c r="BB41" s="1463"/>
      <c r="BC41" s="1467"/>
      <c r="BD41" s="1466"/>
      <c r="BE41" s="1463"/>
      <c r="BF41" s="1463"/>
      <c r="BG41" s="1463"/>
      <c r="BH41" s="1463"/>
      <c r="BI41" s="1464"/>
      <c r="BJ41" s="1465"/>
      <c r="BK41" s="1466"/>
      <c r="BL41" s="1463"/>
      <c r="BM41" s="1463"/>
      <c r="BN41" s="1463"/>
      <c r="BO41" s="1463"/>
      <c r="BP41" s="1463"/>
      <c r="BQ41" s="1467"/>
      <c r="BR41" s="1466"/>
      <c r="BS41" s="1463"/>
      <c r="BT41" s="1463"/>
      <c r="BU41" s="1463"/>
      <c r="BV41" s="1463"/>
      <c r="BW41" s="1464"/>
      <c r="BX41" s="981"/>
      <c r="BY41" s="1069"/>
      <c r="BZ41" s="1410"/>
      <c r="CA41" s="1399"/>
      <c r="CB41" s="1397"/>
      <c r="CC41" s="1397"/>
      <c r="CD41" s="1397"/>
      <c r="CE41" s="1397"/>
      <c r="CF41" s="1397"/>
      <c r="CG41" s="1398"/>
      <c r="CH41" s="1399"/>
      <c r="CI41" s="1397"/>
      <c r="CJ41" s="1397"/>
      <c r="CK41" s="1397"/>
      <c r="CL41" s="1397"/>
      <c r="CM41" s="1397"/>
      <c r="CN41" s="1398"/>
      <c r="CO41" s="1399"/>
      <c r="CP41" s="1397"/>
      <c r="CQ41" s="1397"/>
      <c r="CR41" s="1397"/>
      <c r="CS41" s="1397"/>
      <c r="CT41" s="1397"/>
      <c r="CU41" s="1398"/>
      <c r="CV41" s="1399"/>
      <c r="CW41" s="1397"/>
      <c r="CX41" s="1397"/>
      <c r="CY41" s="1397"/>
      <c r="CZ41" s="1397"/>
      <c r="DA41" s="1398"/>
      <c r="DB41" s="1411"/>
      <c r="DC41" s="1410"/>
      <c r="DD41" s="1399"/>
      <c r="DE41" s="1397"/>
      <c r="DF41" s="1397"/>
      <c r="DG41" s="1397"/>
      <c r="DH41" s="1397"/>
      <c r="DI41" s="1397"/>
      <c r="DJ41" s="1398"/>
      <c r="DK41" s="1399"/>
      <c r="DL41" s="1397"/>
      <c r="DM41" s="1397"/>
      <c r="DN41" s="1397"/>
      <c r="DO41" s="1397"/>
      <c r="DP41" s="1397"/>
      <c r="DQ41" s="1398"/>
      <c r="DR41" s="1399"/>
      <c r="DS41" s="1397"/>
      <c r="DT41" s="1397"/>
      <c r="DU41" s="1397"/>
      <c r="DV41" s="1397"/>
      <c r="DW41" s="1397"/>
      <c r="DX41" s="1398"/>
      <c r="DY41" s="1399"/>
      <c r="DZ41" s="1397"/>
      <c r="EA41" s="1397"/>
      <c r="EB41" s="1397"/>
      <c r="EC41" s="1397"/>
      <c r="ED41" s="1397"/>
      <c r="EE41" s="1398"/>
      <c r="EF41" s="1399"/>
      <c r="EG41" s="1398"/>
      <c r="EH41" s="1411"/>
      <c r="EI41" s="1396"/>
      <c r="EJ41" s="1397"/>
      <c r="EK41" s="1397"/>
      <c r="EL41" s="1397"/>
      <c r="EM41" s="1412"/>
      <c r="EN41" s="1412"/>
      <c r="EO41" s="1398"/>
      <c r="EP41" s="1399"/>
      <c r="EQ41" s="1397"/>
      <c r="ER41" s="1397"/>
      <c r="ES41" s="1397"/>
      <c r="ET41" s="1397"/>
      <c r="EU41" s="1397"/>
      <c r="EV41" s="1398"/>
      <c r="EW41" s="1399"/>
      <c r="EX41" s="1397"/>
      <c r="EY41" s="1397"/>
      <c r="EZ41" s="1397"/>
      <c r="FA41" s="1397"/>
      <c r="FB41" s="1397"/>
      <c r="FC41" s="1398"/>
      <c r="FD41" s="1399"/>
      <c r="FE41" s="1397"/>
      <c r="FF41" s="1397"/>
      <c r="FG41" s="1397"/>
      <c r="FH41" s="1397"/>
      <c r="FI41" s="1397"/>
      <c r="FJ41" s="1398"/>
      <c r="FK41" s="1399"/>
      <c r="FL41" s="1397"/>
      <c r="FM41" s="1413"/>
      <c r="FN41" s="1396"/>
      <c r="FO41" s="1397"/>
      <c r="FP41" s="1398"/>
      <c r="FQ41" s="1399"/>
      <c r="FR41" s="1397"/>
      <c r="FS41" s="1397"/>
      <c r="FT41" s="1397"/>
      <c r="FU41" s="1397"/>
      <c r="FV41" s="1397"/>
      <c r="FW41" s="1398"/>
      <c r="FX41" s="1399"/>
      <c r="FY41" s="1397"/>
      <c r="FZ41" s="1397"/>
      <c r="GA41" s="1397"/>
      <c r="GB41" s="1397"/>
      <c r="GC41" s="1397"/>
      <c r="GD41" s="1398"/>
      <c r="GE41" s="1399"/>
      <c r="GF41" s="1397"/>
      <c r="GG41" s="1397"/>
      <c r="GH41" s="1397"/>
      <c r="GI41" s="1397"/>
      <c r="GJ41" s="1397"/>
      <c r="GK41" s="1398"/>
      <c r="GL41" s="1399"/>
      <c r="GM41" s="1397"/>
      <c r="GN41" s="1397"/>
      <c r="GO41" s="1397"/>
      <c r="GP41" s="1397"/>
      <c r="GQ41" s="1397"/>
      <c r="GR41" s="1398"/>
      <c r="GS41" s="1396"/>
      <c r="GT41" s="1397"/>
      <c r="GU41" s="1398"/>
      <c r="GV41" s="1399"/>
      <c r="GW41" s="1397"/>
      <c r="GX41" s="1397"/>
      <c r="GY41" s="1397"/>
      <c r="GZ41" s="1397"/>
      <c r="HA41" s="1397"/>
      <c r="HB41" s="1398"/>
      <c r="HC41" s="1399"/>
      <c r="HD41" s="1397"/>
      <c r="HE41" s="1397"/>
      <c r="HF41" s="1397"/>
      <c r="HG41" s="1397"/>
      <c r="HH41" s="1397"/>
      <c r="HI41" s="1398"/>
      <c r="HJ41" s="1399"/>
      <c r="HK41" s="1397"/>
      <c r="HL41" s="1397"/>
      <c r="HM41" s="1397"/>
      <c r="HN41" s="1397"/>
      <c r="HO41" s="1397"/>
      <c r="HP41" s="1398"/>
      <c r="HQ41" s="1399"/>
      <c r="HR41" s="1397"/>
      <c r="HS41" s="1397"/>
      <c r="HT41" s="1397"/>
      <c r="HU41" s="1397"/>
      <c r="HV41" s="1397"/>
      <c r="HW41" s="1398"/>
    </row>
    <row r="42" ht="24.0" customHeight="1" outlineLevel="1">
      <c r="A42" s="946"/>
      <c r="B42" s="947"/>
      <c r="C42" s="947"/>
      <c r="D42" s="947"/>
      <c r="E42" s="947"/>
      <c r="F42" s="947"/>
      <c r="G42" s="947"/>
      <c r="H42" s="947"/>
      <c r="I42" s="947"/>
      <c r="J42" s="947"/>
      <c r="K42" s="947"/>
      <c r="L42" s="947"/>
      <c r="M42" s="947"/>
      <c r="N42" s="947"/>
      <c r="O42" s="947"/>
      <c r="P42" s="947"/>
      <c r="Q42" s="947"/>
      <c r="R42" s="947"/>
      <c r="S42" s="947"/>
      <c r="T42" s="947"/>
      <c r="U42" s="948"/>
      <c r="V42" s="972"/>
      <c r="W42" s="1193" t="s">
        <v>4625</v>
      </c>
      <c r="X42" s="1194">
        <v>0.0</v>
      </c>
      <c r="Y42" s="1194"/>
      <c r="Z42" s="1194"/>
      <c r="AA42" s="951"/>
      <c r="AB42" s="952"/>
      <c r="AC42" s="952"/>
      <c r="AD42" s="953"/>
      <c r="AE42" s="1023"/>
      <c r="AF42" s="1195"/>
      <c r="AG42" s="1194"/>
      <c r="AH42" s="1194"/>
      <c r="AI42" s="1194"/>
      <c r="AJ42" s="1194"/>
      <c r="AK42" s="948"/>
      <c r="AL42" s="1415"/>
      <c r="AM42" s="1415"/>
      <c r="AN42" s="1416"/>
      <c r="AO42" s="1416"/>
      <c r="AP42" s="1401"/>
      <c r="AQ42" s="1460"/>
      <c r="AR42" s="1461"/>
      <c r="AS42" s="1462"/>
      <c r="AT42" s="1463"/>
      <c r="AU42" s="1464"/>
      <c r="AV42" s="1465"/>
      <c r="AW42" s="1466"/>
      <c r="AX42" s="1463"/>
      <c r="AY42" s="1463"/>
      <c r="AZ42" s="1463"/>
      <c r="BA42" s="1463"/>
      <c r="BB42" s="1463"/>
      <c r="BC42" s="1467"/>
      <c r="BD42" s="1466"/>
      <c r="BE42" s="1463"/>
      <c r="BF42" s="1463"/>
      <c r="BG42" s="1463"/>
      <c r="BH42" s="1463"/>
      <c r="BI42" s="1464"/>
      <c r="BJ42" s="1465"/>
      <c r="BK42" s="1466"/>
      <c r="BL42" s="1463"/>
      <c r="BM42" s="1463"/>
      <c r="BN42" s="1463"/>
      <c r="BO42" s="1463"/>
      <c r="BP42" s="1463"/>
      <c r="BQ42" s="1467"/>
      <c r="BR42" s="1466"/>
      <c r="BS42" s="1463"/>
      <c r="BT42" s="1463"/>
      <c r="BU42" s="1463"/>
      <c r="BV42" s="1463"/>
      <c r="BW42" s="1464"/>
      <c r="BX42" s="981"/>
      <c r="BY42" s="1069"/>
      <c r="BZ42" s="1410"/>
      <c r="CA42" s="1399"/>
      <c r="CB42" s="1397"/>
      <c r="CC42" s="1397"/>
      <c r="CD42" s="1397"/>
      <c r="CE42" s="1397"/>
      <c r="CF42" s="1397"/>
      <c r="CG42" s="1398"/>
      <c r="CH42" s="1399"/>
      <c r="CI42" s="1397"/>
      <c r="CJ42" s="1397"/>
      <c r="CK42" s="1397"/>
      <c r="CL42" s="1397"/>
      <c r="CM42" s="1397"/>
      <c r="CN42" s="1398"/>
      <c r="CO42" s="1399"/>
      <c r="CP42" s="1397"/>
      <c r="CQ42" s="1397"/>
      <c r="CR42" s="1397"/>
      <c r="CS42" s="1397"/>
      <c r="CT42" s="1397"/>
      <c r="CU42" s="1398"/>
      <c r="CV42" s="1399"/>
      <c r="CW42" s="1397"/>
      <c r="CX42" s="1397"/>
      <c r="CY42" s="1397"/>
      <c r="CZ42" s="1397"/>
      <c r="DA42" s="1398"/>
      <c r="DB42" s="1411"/>
      <c r="DC42" s="1410"/>
      <c r="DD42" s="1399"/>
      <c r="DE42" s="1397"/>
      <c r="DF42" s="1397"/>
      <c r="DG42" s="1397"/>
      <c r="DH42" s="1397"/>
      <c r="DI42" s="1397"/>
      <c r="DJ42" s="1398"/>
      <c r="DK42" s="1399"/>
      <c r="DL42" s="1397"/>
      <c r="DM42" s="1397"/>
      <c r="DN42" s="1397"/>
      <c r="DO42" s="1397"/>
      <c r="DP42" s="1397"/>
      <c r="DQ42" s="1398"/>
      <c r="DR42" s="1399"/>
      <c r="DS42" s="1397"/>
      <c r="DT42" s="1397"/>
      <c r="DU42" s="1397"/>
      <c r="DV42" s="1397"/>
      <c r="DW42" s="1397"/>
      <c r="DX42" s="1398"/>
      <c r="DY42" s="1399"/>
      <c r="DZ42" s="1397"/>
      <c r="EA42" s="1397"/>
      <c r="EB42" s="1397"/>
      <c r="EC42" s="1397"/>
      <c r="ED42" s="1397"/>
      <c r="EE42" s="1398"/>
      <c r="EF42" s="1399"/>
      <c r="EG42" s="1398"/>
      <c r="EH42" s="1411"/>
      <c r="EI42" s="1396"/>
      <c r="EJ42" s="1397"/>
      <c r="EK42" s="1397"/>
      <c r="EL42" s="1397"/>
      <c r="EM42" s="1412"/>
      <c r="EN42" s="1412"/>
      <c r="EO42" s="1398"/>
      <c r="EP42" s="1399"/>
      <c r="EQ42" s="1397"/>
      <c r="ER42" s="1397"/>
      <c r="ES42" s="1397"/>
      <c r="ET42" s="1397"/>
      <c r="EU42" s="1397"/>
      <c r="EV42" s="1398"/>
      <c r="EW42" s="1399"/>
      <c r="EX42" s="1397"/>
      <c r="EY42" s="1397"/>
      <c r="EZ42" s="1397"/>
      <c r="FA42" s="1397"/>
      <c r="FB42" s="1397"/>
      <c r="FC42" s="1398"/>
      <c r="FD42" s="1399"/>
      <c r="FE42" s="1397"/>
      <c r="FF42" s="1397"/>
      <c r="FG42" s="1397"/>
      <c r="FH42" s="1397"/>
      <c r="FI42" s="1397"/>
      <c r="FJ42" s="1398"/>
      <c r="FK42" s="1399"/>
      <c r="FL42" s="1397"/>
      <c r="FM42" s="1413"/>
      <c r="FN42" s="1396"/>
      <c r="FO42" s="1397"/>
      <c r="FP42" s="1398"/>
      <c r="FQ42" s="1399"/>
      <c r="FR42" s="1397"/>
      <c r="FS42" s="1397"/>
      <c r="FT42" s="1397"/>
      <c r="FU42" s="1397"/>
      <c r="FV42" s="1397"/>
      <c r="FW42" s="1398"/>
      <c r="FX42" s="1399"/>
      <c r="FY42" s="1397"/>
      <c r="FZ42" s="1397"/>
      <c r="GA42" s="1397"/>
      <c r="GB42" s="1397"/>
      <c r="GC42" s="1397"/>
      <c r="GD42" s="1398"/>
      <c r="GE42" s="1399"/>
      <c r="GF42" s="1397"/>
      <c r="GG42" s="1397"/>
      <c r="GH42" s="1397"/>
      <c r="GI42" s="1397"/>
      <c r="GJ42" s="1397"/>
      <c r="GK42" s="1398"/>
      <c r="GL42" s="1399"/>
      <c r="GM42" s="1397"/>
      <c r="GN42" s="1397"/>
      <c r="GO42" s="1397"/>
      <c r="GP42" s="1397"/>
      <c r="GQ42" s="1397"/>
      <c r="GR42" s="1398"/>
      <c r="GS42" s="1396"/>
      <c r="GT42" s="1397"/>
      <c r="GU42" s="1398"/>
      <c r="GV42" s="1399"/>
      <c r="GW42" s="1397"/>
      <c r="GX42" s="1397"/>
      <c r="GY42" s="1397"/>
      <c r="GZ42" s="1397"/>
      <c r="HA42" s="1397"/>
      <c r="HB42" s="1398"/>
      <c r="HC42" s="1399"/>
      <c r="HD42" s="1397"/>
      <c r="HE42" s="1397"/>
      <c r="HF42" s="1397"/>
      <c r="HG42" s="1397"/>
      <c r="HH42" s="1397"/>
      <c r="HI42" s="1398"/>
      <c r="HJ42" s="1399"/>
      <c r="HK42" s="1397"/>
      <c r="HL42" s="1397"/>
      <c r="HM42" s="1397"/>
      <c r="HN42" s="1397"/>
      <c r="HO42" s="1397"/>
      <c r="HP42" s="1398"/>
      <c r="HQ42" s="1399"/>
      <c r="HR42" s="1397"/>
      <c r="HS42" s="1397"/>
      <c r="HT42" s="1397"/>
      <c r="HU42" s="1397"/>
      <c r="HV42" s="1397"/>
      <c r="HW42" s="1398"/>
    </row>
    <row r="43" ht="24.0" customHeight="1" outlineLevel="1">
      <c r="A43" s="946"/>
      <c r="B43" s="947"/>
      <c r="C43" s="947"/>
      <c r="D43" s="947"/>
      <c r="E43" s="947"/>
      <c r="F43" s="947"/>
      <c r="G43" s="947"/>
      <c r="H43" s="947"/>
      <c r="I43" s="947"/>
      <c r="J43" s="947"/>
      <c r="K43" s="947"/>
      <c r="L43" s="947"/>
      <c r="M43" s="947"/>
      <c r="N43" s="947"/>
      <c r="O43" s="947"/>
      <c r="P43" s="947"/>
      <c r="Q43" s="947"/>
      <c r="R43" s="947"/>
      <c r="S43" s="947"/>
      <c r="T43" s="947"/>
      <c r="U43" s="948"/>
      <c r="V43" s="1283" t="s">
        <v>4626</v>
      </c>
      <c r="W43" s="1284"/>
      <c r="X43" s="1194">
        <f>X40-X41-X42</f>
        <v>16100000</v>
      </c>
      <c r="Y43" s="1194"/>
      <c r="Z43" s="1194"/>
      <c r="AA43" s="951"/>
      <c r="AB43" s="952"/>
      <c r="AC43" s="952"/>
      <c r="AD43" s="953"/>
      <c r="AE43" s="1023"/>
      <c r="AF43" s="1195"/>
      <c r="AG43" s="1194"/>
      <c r="AH43" s="1194"/>
      <c r="AI43" s="1194"/>
      <c r="AJ43" s="1194"/>
      <c r="AK43" s="948"/>
      <c r="AL43" s="1415"/>
      <c r="AM43" s="1415"/>
      <c r="AN43" s="1416"/>
      <c r="AO43" s="1416"/>
      <c r="AP43" s="1401"/>
      <c r="AQ43" s="1460"/>
      <c r="AR43" s="1461"/>
      <c r="AS43" s="1462"/>
      <c r="AT43" s="1463"/>
      <c r="AU43" s="1464"/>
      <c r="AV43" s="1465"/>
      <c r="AW43" s="1466"/>
      <c r="AX43" s="1463"/>
      <c r="AY43" s="1463"/>
      <c r="AZ43" s="1463"/>
      <c r="BA43" s="1463"/>
      <c r="BB43" s="1463"/>
      <c r="BC43" s="1467"/>
      <c r="BD43" s="1466"/>
      <c r="BE43" s="1463"/>
      <c r="BF43" s="1463"/>
      <c r="BG43" s="1463"/>
      <c r="BH43" s="1463"/>
      <c r="BI43" s="1464"/>
      <c r="BJ43" s="1465"/>
      <c r="BK43" s="1466"/>
      <c r="BL43" s="1463"/>
      <c r="BM43" s="1463"/>
      <c r="BN43" s="1463"/>
      <c r="BO43" s="1463"/>
      <c r="BP43" s="1463"/>
      <c r="BQ43" s="1467"/>
      <c r="BR43" s="1466"/>
      <c r="BS43" s="1463"/>
      <c r="BT43" s="1463"/>
      <c r="BU43" s="1463"/>
      <c r="BV43" s="1463"/>
      <c r="BW43" s="1464"/>
      <c r="BX43" s="981"/>
      <c r="BY43" s="1069"/>
      <c r="BZ43" s="1410"/>
      <c r="CA43" s="1399"/>
      <c r="CB43" s="1397"/>
      <c r="CC43" s="1397"/>
      <c r="CD43" s="1397"/>
      <c r="CE43" s="1397"/>
      <c r="CF43" s="1397"/>
      <c r="CG43" s="1398"/>
      <c r="CH43" s="1399"/>
      <c r="CI43" s="1397"/>
      <c r="CJ43" s="1397"/>
      <c r="CK43" s="1397"/>
      <c r="CL43" s="1397"/>
      <c r="CM43" s="1397"/>
      <c r="CN43" s="1398"/>
      <c r="CO43" s="1399"/>
      <c r="CP43" s="1397"/>
      <c r="CQ43" s="1397"/>
      <c r="CR43" s="1397"/>
      <c r="CS43" s="1397"/>
      <c r="CT43" s="1397"/>
      <c r="CU43" s="1398"/>
      <c r="CV43" s="1399"/>
      <c r="CW43" s="1397"/>
      <c r="CX43" s="1397"/>
      <c r="CY43" s="1397"/>
      <c r="CZ43" s="1397"/>
      <c r="DA43" s="1398"/>
      <c r="DB43" s="1411"/>
      <c r="DC43" s="1410"/>
      <c r="DD43" s="1399"/>
      <c r="DE43" s="1397"/>
      <c r="DF43" s="1397"/>
      <c r="DG43" s="1397"/>
      <c r="DH43" s="1397"/>
      <c r="DI43" s="1397"/>
      <c r="DJ43" s="1398"/>
      <c r="DK43" s="1399"/>
      <c r="DL43" s="1397"/>
      <c r="DM43" s="1397"/>
      <c r="DN43" s="1397"/>
      <c r="DO43" s="1397"/>
      <c r="DP43" s="1397"/>
      <c r="DQ43" s="1398"/>
      <c r="DR43" s="1399"/>
      <c r="DS43" s="1397"/>
      <c r="DT43" s="1397"/>
      <c r="DU43" s="1397"/>
      <c r="DV43" s="1397"/>
      <c r="DW43" s="1397"/>
      <c r="DX43" s="1398"/>
      <c r="DY43" s="1399"/>
      <c r="DZ43" s="1397"/>
      <c r="EA43" s="1397"/>
      <c r="EB43" s="1397"/>
      <c r="EC43" s="1397"/>
      <c r="ED43" s="1397"/>
      <c r="EE43" s="1398"/>
      <c r="EF43" s="1399"/>
      <c r="EG43" s="1398"/>
      <c r="EH43" s="1411"/>
      <c r="EI43" s="1396"/>
      <c r="EJ43" s="1397"/>
      <c r="EK43" s="1397"/>
      <c r="EL43" s="1397"/>
      <c r="EM43" s="1412"/>
      <c r="EN43" s="1412"/>
      <c r="EO43" s="1398"/>
      <c r="EP43" s="1399"/>
      <c r="EQ43" s="1397"/>
      <c r="ER43" s="1397"/>
      <c r="ES43" s="1397"/>
      <c r="ET43" s="1397"/>
      <c r="EU43" s="1397"/>
      <c r="EV43" s="1398"/>
      <c r="EW43" s="1399"/>
      <c r="EX43" s="1397"/>
      <c r="EY43" s="1397"/>
      <c r="EZ43" s="1397"/>
      <c r="FA43" s="1397"/>
      <c r="FB43" s="1397"/>
      <c r="FC43" s="1398"/>
      <c r="FD43" s="1399"/>
      <c r="FE43" s="1397"/>
      <c r="FF43" s="1397"/>
      <c r="FG43" s="1397"/>
      <c r="FH43" s="1397"/>
      <c r="FI43" s="1397"/>
      <c r="FJ43" s="1398"/>
      <c r="FK43" s="1399"/>
      <c r="FL43" s="1397"/>
      <c r="FM43" s="1413"/>
      <c r="FN43" s="1396"/>
      <c r="FO43" s="1397"/>
      <c r="FP43" s="1398"/>
      <c r="FQ43" s="1399"/>
      <c r="FR43" s="1397"/>
      <c r="FS43" s="1397"/>
      <c r="FT43" s="1397"/>
      <c r="FU43" s="1397"/>
      <c r="FV43" s="1397"/>
      <c r="FW43" s="1398"/>
      <c r="FX43" s="1399"/>
      <c r="FY43" s="1397"/>
      <c r="FZ43" s="1397"/>
      <c r="GA43" s="1397"/>
      <c r="GB43" s="1397"/>
      <c r="GC43" s="1397"/>
      <c r="GD43" s="1398"/>
      <c r="GE43" s="1399"/>
      <c r="GF43" s="1397"/>
      <c r="GG43" s="1397"/>
      <c r="GH43" s="1397"/>
      <c r="GI43" s="1397"/>
      <c r="GJ43" s="1397"/>
      <c r="GK43" s="1398"/>
      <c r="GL43" s="1399"/>
      <c r="GM43" s="1397"/>
      <c r="GN43" s="1397"/>
      <c r="GO43" s="1397"/>
      <c r="GP43" s="1397"/>
      <c r="GQ43" s="1397"/>
      <c r="GR43" s="1398"/>
      <c r="GS43" s="1396"/>
      <c r="GT43" s="1397"/>
      <c r="GU43" s="1398"/>
      <c r="GV43" s="1399"/>
      <c r="GW43" s="1397"/>
      <c r="GX43" s="1397"/>
      <c r="GY43" s="1397"/>
      <c r="GZ43" s="1397"/>
      <c r="HA43" s="1397"/>
      <c r="HB43" s="1398"/>
      <c r="HC43" s="1399"/>
      <c r="HD43" s="1397"/>
      <c r="HE43" s="1397"/>
      <c r="HF43" s="1397"/>
      <c r="HG43" s="1397"/>
      <c r="HH43" s="1397"/>
      <c r="HI43" s="1398"/>
      <c r="HJ43" s="1399"/>
      <c r="HK43" s="1397"/>
      <c r="HL43" s="1397"/>
      <c r="HM43" s="1397"/>
      <c r="HN43" s="1397"/>
      <c r="HO43" s="1397"/>
      <c r="HP43" s="1398"/>
      <c r="HQ43" s="1399"/>
      <c r="HR43" s="1397"/>
      <c r="HS43" s="1397"/>
      <c r="HT43" s="1397"/>
      <c r="HU43" s="1397"/>
      <c r="HV43" s="1397"/>
      <c r="HW43" s="1398"/>
    </row>
    <row r="44" ht="24.0" customHeight="1" outlineLevel="1">
      <c r="A44" s="1003"/>
      <c r="B44" s="1004"/>
      <c r="C44" s="1004"/>
      <c r="D44" s="1004"/>
      <c r="E44" s="1004"/>
      <c r="F44" s="1004"/>
      <c r="G44" s="1004"/>
      <c r="H44" s="1004"/>
      <c r="I44" s="1004"/>
      <c r="J44" s="1004"/>
      <c r="K44" s="1004"/>
      <c r="L44" s="1004"/>
      <c r="M44" s="1004"/>
      <c r="N44" s="1004"/>
      <c r="O44" s="1004"/>
      <c r="P44" s="1004"/>
      <c r="Q44" s="1004"/>
      <c r="R44" s="1004"/>
      <c r="S44" s="1004"/>
      <c r="T44" s="1004"/>
      <c r="U44" s="1005"/>
      <c r="V44" s="1285" t="s">
        <v>4627</v>
      </c>
      <c r="W44" s="1286"/>
      <c r="X44" s="1287">
        <f>X40-AG40</f>
        <v>16100000</v>
      </c>
      <c r="Y44" s="1287"/>
      <c r="Z44" s="1287"/>
      <c r="AA44" s="1150"/>
      <c r="AB44" s="1151"/>
      <c r="AC44" s="1151"/>
      <c r="AD44" s="1152"/>
      <c r="AE44" s="1039"/>
      <c r="AF44" s="1210"/>
      <c r="AG44" s="1206"/>
      <c r="AH44" s="1206"/>
      <c r="AI44" s="1206"/>
      <c r="AJ44" s="1206"/>
      <c r="AK44" s="1005"/>
      <c r="AL44" s="1491"/>
      <c r="AM44" s="1423"/>
      <c r="AN44" s="1424"/>
      <c r="AO44" s="1424"/>
      <c r="AP44" s="1425"/>
      <c r="AQ44" s="1473"/>
      <c r="AR44" s="1474"/>
      <c r="AS44" s="1475"/>
      <c r="AT44" s="1476"/>
      <c r="AU44" s="1477"/>
      <c r="AV44" s="1478"/>
      <c r="AW44" s="1479"/>
      <c r="AX44" s="1476"/>
      <c r="AY44" s="1476"/>
      <c r="AZ44" s="1476"/>
      <c r="BA44" s="1476"/>
      <c r="BB44" s="1476"/>
      <c r="BC44" s="1480"/>
      <c r="BD44" s="1479"/>
      <c r="BE44" s="1476"/>
      <c r="BF44" s="1476"/>
      <c r="BG44" s="1476"/>
      <c r="BH44" s="1476"/>
      <c r="BI44" s="1477"/>
      <c r="BJ44" s="1478"/>
      <c r="BK44" s="1479"/>
      <c r="BL44" s="1476"/>
      <c r="BM44" s="1476"/>
      <c r="BN44" s="1476"/>
      <c r="BO44" s="1476"/>
      <c r="BP44" s="1476"/>
      <c r="BQ44" s="1480"/>
      <c r="BR44" s="1479"/>
      <c r="BS44" s="1476"/>
      <c r="BT44" s="1476"/>
      <c r="BU44" s="1476"/>
      <c r="BV44" s="1476"/>
      <c r="BW44" s="1477"/>
      <c r="BX44" s="1096"/>
      <c r="BY44" s="1097"/>
      <c r="BZ44" s="1433"/>
      <c r="CA44" s="1434"/>
      <c r="CB44" s="1435"/>
      <c r="CC44" s="1435"/>
      <c r="CD44" s="1435"/>
      <c r="CE44" s="1435"/>
      <c r="CF44" s="1435"/>
      <c r="CG44" s="1436"/>
      <c r="CH44" s="1434"/>
      <c r="CI44" s="1435"/>
      <c r="CJ44" s="1435"/>
      <c r="CK44" s="1435"/>
      <c r="CL44" s="1435"/>
      <c r="CM44" s="1435"/>
      <c r="CN44" s="1436"/>
      <c r="CO44" s="1434"/>
      <c r="CP44" s="1435"/>
      <c r="CQ44" s="1435"/>
      <c r="CR44" s="1435"/>
      <c r="CS44" s="1435"/>
      <c r="CT44" s="1435"/>
      <c r="CU44" s="1436"/>
      <c r="CV44" s="1434"/>
      <c r="CW44" s="1435"/>
      <c r="CX44" s="1435"/>
      <c r="CY44" s="1435"/>
      <c r="CZ44" s="1435"/>
      <c r="DA44" s="1436"/>
      <c r="DB44" s="1437"/>
      <c r="DC44" s="1433"/>
      <c r="DD44" s="1434"/>
      <c r="DE44" s="1435"/>
      <c r="DF44" s="1435"/>
      <c r="DG44" s="1435"/>
      <c r="DH44" s="1435"/>
      <c r="DI44" s="1435"/>
      <c r="DJ44" s="1436"/>
      <c r="DK44" s="1434"/>
      <c r="DL44" s="1435"/>
      <c r="DM44" s="1435"/>
      <c r="DN44" s="1435"/>
      <c r="DO44" s="1435"/>
      <c r="DP44" s="1435"/>
      <c r="DQ44" s="1436"/>
      <c r="DR44" s="1434"/>
      <c r="DS44" s="1435"/>
      <c r="DT44" s="1435"/>
      <c r="DU44" s="1435"/>
      <c r="DV44" s="1435"/>
      <c r="DW44" s="1435"/>
      <c r="DX44" s="1436"/>
      <c r="DY44" s="1434"/>
      <c r="DZ44" s="1435"/>
      <c r="EA44" s="1435"/>
      <c r="EB44" s="1435"/>
      <c r="EC44" s="1435"/>
      <c r="ED44" s="1435"/>
      <c r="EE44" s="1436"/>
      <c r="EF44" s="1434"/>
      <c r="EG44" s="1436"/>
      <c r="EH44" s="1437"/>
      <c r="EI44" s="1488"/>
      <c r="EJ44" s="1435"/>
      <c r="EK44" s="1435"/>
      <c r="EL44" s="1435"/>
      <c r="EM44" s="1489"/>
      <c r="EN44" s="1489"/>
      <c r="EO44" s="1436"/>
      <c r="EP44" s="1434"/>
      <c r="EQ44" s="1435"/>
      <c r="ER44" s="1435"/>
      <c r="ES44" s="1435"/>
      <c r="ET44" s="1435"/>
      <c r="EU44" s="1435"/>
      <c r="EV44" s="1436"/>
      <c r="EW44" s="1434"/>
      <c r="EX44" s="1435"/>
      <c r="EY44" s="1435"/>
      <c r="EZ44" s="1435"/>
      <c r="FA44" s="1435"/>
      <c r="FB44" s="1435"/>
      <c r="FC44" s="1436"/>
      <c r="FD44" s="1434"/>
      <c r="FE44" s="1435"/>
      <c r="FF44" s="1435"/>
      <c r="FG44" s="1435"/>
      <c r="FH44" s="1435"/>
      <c r="FI44" s="1435"/>
      <c r="FJ44" s="1436"/>
      <c r="FK44" s="1434"/>
      <c r="FL44" s="1435"/>
      <c r="FM44" s="1443"/>
      <c r="FN44" s="1396"/>
      <c r="FO44" s="1397"/>
      <c r="FP44" s="1398"/>
      <c r="FQ44" s="1399"/>
      <c r="FR44" s="1397"/>
      <c r="FS44" s="1397"/>
      <c r="FT44" s="1397"/>
      <c r="FU44" s="1397"/>
      <c r="FV44" s="1397"/>
      <c r="FW44" s="1398"/>
      <c r="FX44" s="1399"/>
      <c r="FY44" s="1397"/>
      <c r="FZ44" s="1397"/>
      <c r="GA44" s="1397"/>
      <c r="GB44" s="1397"/>
      <c r="GC44" s="1397"/>
      <c r="GD44" s="1398"/>
      <c r="GE44" s="1399"/>
      <c r="GF44" s="1397"/>
      <c r="GG44" s="1397"/>
      <c r="GH44" s="1397"/>
      <c r="GI44" s="1397"/>
      <c r="GJ44" s="1397"/>
      <c r="GK44" s="1398"/>
      <c r="GL44" s="1399"/>
      <c r="GM44" s="1397"/>
      <c r="GN44" s="1397"/>
      <c r="GO44" s="1397"/>
      <c r="GP44" s="1397"/>
      <c r="GQ44" s="1397"/>
      <c r="GR44" s="1398"/>
      <c r="GS44" s="1396"/>
      <c r="GT44" s="1397"/>
      <c r="GU44" s="1398"/>
      <c r="GV44" s="1399"/>
      <c r="GW44" s="1397"/>
      <c r="GX44" s="1397"/>
      <c r="GY44" s="1397"/>
      <c r="GZ44" s="1397"/>
      <c r="HA44" s="1397"/>
      <c r="HB44" s="1398"/>
      <c r="HC44" s="1399"/>
      <c r="HD44" s="1397"/>
      <c r="HE44" s="1397"/>
      <c r="HF44" s="1397"/>
      <c r="HG44" s="1397"/>
      <c r="HH44" s="1397"/>
      <c r="HI44" s="1398"/>
      <c r="HJ44" s="1399"/>
      <c r="HK44" s="1397"/>
      <c r="HL44" s="1397"/>
      <c r="HM44" s="1397"/>
      <c r="HN44" s="1397"/>
      <c r="HO44" s="1397"/>
      <c r="HP44" s="1398"/>
      <c r="HQ44" s="1399"/>
      <c r="HR44" s="1397"/>
      <c r="HS44" s="1397"/>
      <c r="HT44" s="1397"/>
      <c r="HU44" s="1397"/>
      <c r="HV44" s="1397"/>
      <c r="HW44" s="1398"/>
    </row>
    <row r="45" ht="24.0" customHeight="1">
      <c r="A45" s="1492">
        <f>A53+1</f>
        <v>2</v>
      </c>
      <c r="B45" s="1493" t="s">
        <v>23</v>
      </c>
      <c r="C45" s="1494"/>
      <c r="D45" s="494" t="str">
        <f t="array" ref="D45">INDEX('코드분류표(보조)'!$G$5:$G$72,MATCH(E45,'코드분류표(보조)'!$F$5:$F$72,0))</f>
        <v>CA-111</v>
      </c>
      <c r="E45" s="494" t="s">
        <v>4628</v>
      </c>
      <c r="F45" s="494" t="s">
        <v>4629</v>
      </c>
      <c r="G45" s="1495" t="s">
        <v>4630</v>
      </c>
      <c r="H45" s="494" t="s">
        <v>4631</v>
      </c>
      <c r="I45" s="920"/>
      <c r="J45" s="921"/>
      <c r="K45" s="922"/>
      <c r="L45" s="922"/>
      <c r="M45" s="1060" t="str">
        <f>$M$45</f>
        <v>#REF!</v>
      </c>
      <c r="N45" s="1060" t="str">
        <f>#REF!</f>
        <v>#REF!</v>
      </c>
      <c r="O45" s="1060" t="str">
        <f>$O$45</f>
        <v>#REF!</v>
      </c>
      <c r="P45" s="1060" t="str">
        <f>$Q$45</f>
        <v/>
      </c>
      <c r="Q45" s="922"/>
      <c r="R45" s="493">
        <v>0.0</v>
      </c>
      <c r="S45" s="493">
        <v>0.0</v>
      </c>
      <c r="T45" s="493">
        <v>0.0</v>
      </c>
      <c r="U45" s="924"/>
      <c r="V45" s="1280" t="s">
        <v>4632</v>
      </c>
      <c r="W45" s="1281"/>
      <c r="X45" s="926">
        <v>4000000.0</v>
      </c>
      <c r="Y45" s="926"/>
      <c r="Z45" s="926"/>
      <c r="AA45" s="927"/>
      <c r="AB45" s="928"/>
      <c r="AC45" s="928"/>
      <c r="AD45" s="929"/>
      <c r="AE45" s="1018"/>
      <c r="AF45" s="1019" t="s">
        <v>4633</v>
      </c>
      <c r="AG45" s="932"/>
      <c r="AH45" s="932"/>
      <c r="AI45" s="933"/>
      <c r="AJ45" s="933"/>
      <c r="AK45" s="924"/>
      <c r="AL45" s="1326" t="s">
        <v>4634</v>
      </c>
      <c r="AM45" s="1326" t="s">
        <v>4635</v>
      </c>
      <c r="AN45" s="1496"/>
      <c r="AO45" s="1496"/>
      <c r="AP45" s="1330"/>
      <c r="AQ45" s="1497"/>
      <c r="AR45" s="945"/>
      <c r="AS45" s="1498"/>
      <c r="AT45" s="944"/>
      <c r="AU45" s="944"/>
      <c r="AV45" s="945"/>
      <c r="AW45" s="1022"/>
      <c r="AX45" s="944"/>
      <c r="AY45" s="944"/>
      <c r="AZ45" s="944"/>
      <c r="BA45" s="944"/>
      <c r="BB45" s="944"/>
      <c r="BC45" s="945"/>
      <c r="BD45" s="1022"/>
      <c r="BE45" s="944"/>
      <c r="BF45" s="944"/>
      <c r="BG45" s="944"/>
      <c r="BH45" s="944"/>
      <c r="BI45" s="944"/>
      <c r="BJ45" s="945"/>
      <c r="BK45" s="1022"/>
      <c r="BL45" s="944"/>
      <c r="BM45" s="944"/>
      <c r="BN45" s="944"/>
      <c r="BO45" s="944"/>
      <c r="BP45" s="944"/>
      <c r="BQ45" s="945"/>
      <c r="BR45" s="1022"/>
      <c r="BS45" s="944"/>
      <c r="BT45" s="944"/>
      <c r="BU45" s="944"/>
      <c r="BV45" s="944"/>
      <c r="BW45" s="944"/>
      <c r="BX45" s="944"/>
      <c r="BY45" s="945"/>
      <c r="BZ45" s="1499"/>
      <c r="CA45" s="1022"/>
      <c r="CB45" s="944"/>
      <c r="CC45" s="944"/>
      <c r="CD45" s="944"/>
      <c r="CE45" s="944"/>
      <c r="CF45" s="944"/>
      <c r="CG45" s="945"/>
      <c r="CH45" s="1022"/>
      <c r="CI45" s="944"/>
      <c r="CJ45" s="944"/>
      <c r="CK45" s="944"/>
      <c r="CL45" s="944"/>
      <c r="CM45" s="944"/>
      <c r="CN45" s="945"/>
      <c r="CO45" s="1022"/>
      <c r="CP45" s="944"/>
      <c r="CQ45" s="944"/>
      <c r="CR45" s="944"/>
      <c r="CS45" s="944"/>
      <c r="CT45" s="944"/>
      <c r="CU45" s="945"/>
      <c r="CV45" s="1022"/>
      <c r="CW45" s="944"/>
      <c r="CX45" s="944"/>
      <c r="CY45" s="944"/>
      <c r="CZ45" s="944"/>
      <c r="DA45" s="945"/>
      <c r="DB45" s="1500"/>
      <c r="DC45" s="1499"/>
      <c r="DD45" s="1022"/>
      <c r="DE45" s="944"/>
      <c r="DF45" s="944"/>
      <c r="DG45" s="944"/>
      <c r="DH45" s="944"/>
      <c r="DI45" s="944"/>
      <c r="DJ45" s="945"/>
      <c r="DK45" s="1022"/>
      <c r="DL45" s="944"/>
      <c r="DM45" s="944"/>
      <c r="DN45" s="944"/>
      <c r="DO45" s="944"/>
      <c r="DP45" s="944"/>
      <c r="DQ45" s="945"/>
      <c r="DR45" s="1022"/>
      <c r="DS45" s="944"/>
      <c r="DT45" s="944"/>
      <c r="DU45" s="944"/>
      <c r="DV45" s="944"/>
      <c r="DW45" s="944"/>
      <c r="DX45" s="945"/>
      <c r="DY45" s="1022"/>
      <c r="DZ45" s="944"/>
      <c r="EA45" s="944"/>
      <c r="EB45" s="944"/>
      <c r="EC45" s="944"/>
      <c r="ED45" s="944"/>
      <c r="EE45" s="945"/>
      <c r="EF45" s="1022"/>
      <c r="EG45" s="945"/>
      <c r="EH45" s="1500"/>
      <c r="EI45" s="1501"/>
      <c r="EJ45" s="1502"/>
      <c r="EK45" s="1502"/>
      <c r="EL45" s="1502"/>
      <c r="EM45" s="1503"/>
      <c r="EN45" s="1503"/>
      <c r="EO45" s="1504"/>
      <c r="EP45" s="1505"/>
      <c r="EQ45" s="1502"/>
      <c r="ER45" s="1502"/>
      <c r="ES45" s="1502"/>
      <c r="ET45" s="1502"/>
      <c r="EU45" s="1502"/>
      <c r="EV45" s="1504"/>
      <c r="EW45" s="1505"/>
      <c r="EX45" s="1502"/>
      <c r="EY45" s="1502"/>
      <c r="EZ45" s="1502"/>
      <c r="FA45" s="1502"/>
      <c r="FB45" s="1502"/>
      <c r="FC45" s="1504"/>
      <c r="FD45" s="1505"/>
      <c r="FE45" s="1502"/>
      <c r="FF45" s="1502"/>
      <c r="FG45" s="1502"/>
      <c r="FH45" s="1502"/>
      <c r="FI45" s="1502"/>
      <c r="FJ45" s="1504"/>
      <c r="FK45" s="1505"/>
      <c r="FL45" s="1502"/>
      <c r="FM45" s="1499"/>
      <c r="FN45" s="1506"/>
      <c r="FO45" s="1507"/>
      <c r="FP45" s="1508"/>
      <c r="FQ45" s="1509"/>
      <c r="FR45" s="1507"/>
      <c r="FS45" s="1507"/>
      <c r="FT45" s="1507"/>
      <c r="FU45" s="1507"/>
      <c r="FV45" s="1507"/>
      <c r="FW45" s="1508"/>
      <c r="FX45" s="1509"/>
      <c r="FY45" s="1507"/>
      <c r="FZ45" s="1507"/>
      <c r="GA45" s="1507"/>
      <c r="GB45" s="1507"/>
      <c r="GC45" s="1507"/>
      <c r="GD45" s="1508"/>
      <c r="GE45" s="1509"/>
      <c r="GF45" s="1507"/>
      <c r="GG45" s="1507"/>
      <c r="GH45" s="1507"/>
      <c r="GI45" s="1507"/>
      <c r="GJ45" s="1507"/>
      <c r="GK45" s="1508"/>
      <c r="GL45" s="1509"/>
      <c r="GM45" s="1507"/>
      <c r="GN45" s="1507"/>
      <c r="GO45" s="1507"/>
      <c r="GP45" s="1507"/>
      <c r="GQ45" s="1507"/>
      <c r="GR45" s="1508"/>
      <c r="GS45" s="1506"/>
      <c r="GT45" s="1507"/>
      <c r="GU45" s="1508"/>
      <c r="GV45" s="1509"/>
      <c r="GW45" s="1507"/>
      <c r="GX45" s="1507"/>
      <c r="GY45" s="1507"/>
      <c r="GZ45" s="1507"/>
      <c r="HA45" s="1507"/>
      <c r="HB45" s="1508"/>
      <c r="HC45" s="1509"/>
      <c r="HD45" s="1507"/>
      <c r="HE45" s="1507"/>
      <c r="HF45" s="1507"/>
      <c r="HG45" s="1507"/>
      <c r="HH45" s="1507"/>
      <c r="HI45" s="1508"/>
      <c r="HJ45" s="1509"/>
      <c r="HK45" s="1507"/>
      <c r="HL45" s="1507"/>
      <c r="HM45" s="1507"/>
      <c r="HN45" s="1507"/>
      <c r="HO45" s="1507"/>
      <c r="HP45" s="1508"/>
      <c r="HQ45" s="1509"/>
      <c r="HR45" s="1507"/>
      <c r="HS45" s="1507"/>
      <c r="HT45" s="1507"/>
      <c r="HU45" s="1507"/>
      <c r="HV45" s="1507"/>
      <c r="HW45" s="1508"/>
    </row>
    <row r="46" ht="24.0" customHeight="1" outlineLevel="1">
      <c r="A46" s="946"/>
      <c r="B46" s="947"/>
      <c r="C46" s="947"/>
      <c r="D46" s="947"/>
      <c r="E46" s="947"/>
      <c r="F46" s="947"/>
      <c r="G46" s="947"/>
      <c r="H46" s="947"/>
      <c r="I46" s="947"/>
      <c r="J46" s="947"/>
      <c r="K46" s="947"/>
      <c r="L46" s="947"/>
      <c r="M46" s="947"/>
      <c r="N46" s="947"/>
      <c r="O46" s="947"/>
      <c r="P46" s="947"/>
      <c r="Q46" s="947"/>
      <c r="R46" s="947"/>
      <c r="S46" s="947"/>
      <c r="T46" s="947"/>
      <c r="U46" s="948"/>
      <c r="V46" s="980" t="s">
        <v>4636</v>
      </c>
      <c r="W46" s="949" t="s">
        <v>4637</v>
      </c>
      <c r="X46" s="950">
        <v>4000000.0</v>
      </c>
      <c r="Y46" s="1510" t="s">
        <v>4638</v>
      </c>
      <c r="Z46" s="1510" t="s">
        <v>4639</v>
      </c>
      <c r="AA46" s="951"/>
      <c r="AB46" s="952"/>
      <c r="AC46" s="952"/>
      <c r="AD46" s="953"/>
      <c r="AE46" s="1023"/>
      <c r="AF46" s="1045"/>
      <c r="AG46" s="956"/>
      <c r="AH46" s="956"/>
      <c r="AI46" s="957"/>
      <c r="AJ46" s="957"/>
      <c r="AK46" s="948"/>
      <c r="AL46" s="1352" t="s">
        <v>4640</v>
      </c>
      <c r="AM46" s="1352" t="s">
        <v>4641</v>
      </c>
      <c r="AN46" s="972"/>
      <c r="AO46" s="972"/>
      <c r="AP46" s="972"/>
      <c r="AQ46" s="972"/>
      <c r="AR46" s="965"/>
      <c r="AS46" s="1511"/>
      <c r="AT46" s="964"/>
      <c r="AU46" s="964"/>
      <c r="AV46" s="965"/>
      <c r="AW46" s="1028"/>
      <c r="AX46" s="964"/>
      <c r="AY46" s="964"/>
      <c r="AZ46" s="964"/>
      <c r="BA46" s="964"/>
      <c r="BB46" s="964"/>
      <c r="BC46" s="965"/>
      <c r="BD46" s="1028"/>
      <c r="BE46" s="964"/>
      <c r="BF46" s="964"/>
      <c r="BG46" s="964"/>
      <c r="BH46" s="964"/>
      <c r="BI46" s="964"/>
      <c r="BJ46" s="965"/>
      <c r="BK46" s="1028"/>
      <c r="BL46" s="964"/>
      <c r="BM46" s="964"/>
      <c r="BN46" s="964"/>
      <c r="BO46" s="964"/>
      <c r="BP46" s="964"/>
      <c r="BQ46" s="965"/>
      <c r="BR46" s="1028"/>
      <c r="BS46" s="964"/>
      <c r="BT46" s="964"/>
      <c r="BU46" s="964"/>
      <c r="BV46" s="964"/>
      <c r="BW46" s="964"/>
      <c r="BX46" s="964"/>
      <c r="BY46" s="965"/>
      <c r="BZ46" s="1512"/>
      <c r="CA46" s="1028"/>
      <c r="CB46" s="964"/>
      <c r="CC46" s="964"/>
      <c r="CD46" s="964"/>
      <c r="CE46" s="964"/>
      <c r="CF46" s="964"/>
      <c r="CG46" s="965"/>
      <c r="CH46" s="1028"/>
      <c r="CI46" s="964"/>
      <c r="CJ46" s="964"/>
      <c r="CK46" s="964"/>
      <c r="CL46" s="964"/>
      <c r="CM46" s="964"/>
      <c r="CN46" s="965"/>
      <c r="CO46" s="1028"/>
      <c r="CP46" s="964"/>
      <c r="CQ46" s="964"/>
      <c r="CR46" s="964"/>
      <c r="CS46" s="964"/>
      <c r="CT46" s="964"/>
      <c r="CU46" s="965"/>
      <c r="CV46" s="1028"/>
      <c r="CW46" s="964"/>
      <c r="CX46" s="964"/>
      <c r="CY46" s="964"/>
      <c r="CZ46" s="964"/>
      <c r="DA46" s="965"/>
      <c r="DB46" s="1513"/>
      <c r="DC46" s="1512"/>
      <c r="DD46" s="1028"/>
      <c r="DE46" s="964"/>
      <c r="DF46" s="964"/>
      <c r="DG46" s="964"/>
      <c r="DH46" s="964"/>
      <c r="DI46" s="964"/>
      <c r="DJ46" s="965"/>
      <c r="DK46" s="1028"/>
      <c r="DL46" s="964"/>
      <c r="DM46" s="964"/>
      <c r="DN46" s="964"/>
      <c r="DO46" s="964"/>
      <c r="DP46" s="964"/>
      <c r="DQ46" s="965"/>
      <c r="DR46" s="1028"/>
      <c r="DS46" s="964"/>
      <c r="DT46" s="964"/>
      <c r="DU46" s="964"/>
      <c r="DV46" s="964"/>
      <c r="DW46" s="964"/>
      <c r="DX46" s="965"/>
      <c r="DY46" s="1028"/>
      <c r="DZ46" s="964"/>
      <c r="EA46" s="964"/>
      <c r="EB46" s="964"/>
      <c r="EC46" s="964"/>
      <c r="ED46" s="964"/>
      <c r="EE46" s="965"/>
      <c r="EF46" s="1028"/>
      <c r="EG46" s="965"/>
      <c r="EH46" s="1513"/>
      <c r="EI46" s="1506"/>
      <c r="EJ46" s="1507"/>
      <c r="EK46" s="1507"/>
      <c r="EL46" s="1507"/>
      <c r="EM46" s="1514"/>
      <c r="EN46" s="1514"/>
      <c r="EO46" s="1508"/>
      <c r="EP46" s="1509"/>
      <c r="EQ46" s="1507"/>
      <c r="ER46" s="1507"/>
      <c r="ES46" s="1507"/>
      <c r="ET46" s="1507"/>
      <c r="EU46" s="1507"/>
      <c r="EV46" s="1508"/>
      <c r="EW46" s="1509"/>
      <c r="EX46" s="1507"/>
      <c r="EY46" s="1507"/>
      <c r="EZ46" s="1507"/>
      <c r="FA46" s="1507"/>
      <c r="FB46" s="1507"/>
      <c r="FC46" s="1508"/>
      <c r="FD46" s="1509"/>
      <c r="FE46" s="1507"/>
      <c r="FF46" s="1507"/>
      <c r="FG46" s="1507"/>
      <c r="FH46" s="1507"/>
      <c r="FI46" s="1507"/>
      <c r="FJ46" s="1508"/>
      <c r="FK46" s="1509"/>
      <c r="FL46" s="1507"/>
      <c r="FM46" s="1512"/>
      <c r="FN46" s="1506"/>
      <c r="FO46" s="1507"/>
      <c r="FP46" s="1508"/>
      <c r="FQ46" s="1509"/>
      <c r="FR46" s="1507"/>
      <c r="FS46" s="1507"/>
      <c r="FT46" s="1507"/>
      <c r="FU46" s="1507"/>
      <c r="FV46" s="1507"/>
      <c r="FW46" s="1508"/>
      <c r="FX46" s="1509"/>
      <c r="FY46" s="1507"/>
      <c r="FZ46" s="1507"/>
      <c r="GA46" s="1507"/>
      <c r="GB46" s="1507"/>
      <c r="GC46" s="1507"/>
      <c r="GD46" s="1508"/>
      <c r="GE46" s="1509"/>
      <c r="GF46" s="1507"/>
      <c r="GG46" s="1507"/>
      <c r="GH46" s="1507"/>
      <c r="GI46" s="1507"/>
      <c r="GJ46" s="1507"/>
      <c r="GK46" s="1508"/>
      <c r="GL46" s="1509"/>
      <c r="GM46" s="1507"/>
      <c r="GN46" s="1507"/>
      <c r="GO46" s="1507"/>
      <c r="GP46" s="1507"/>
      <c r="GQ46" s="1507"/>
      <c r="GR46" s="1508"/>
      <c r="GS46" s="1506"/>
      <c r="GT46" s="1507"/>
      <c r="GU46" s="1508"/>
      <c r="GV46" s="1509"/>
      <c r="GW46" s="1507"/>
      <c r="GX46" s="1507"/>
      <c r="GY46" s="1507"/>
      <c r="GZ46" s="1507"/>
      <c r="HA46" s="1507"/>
      <c r="HB46" s="1508"/>
      <c r="HC46" s="1509"/>
      <c r="HD46" s="1507"/>
      <c r="HE46" s="1507"/>
      <c r="HF46" s="1507"/>
      <c r="HG46" s="1507"/>
      <c r="HH46" s="1507"/>
      <c r="HI46" s="1508"/>
      <c r="HJ46" s="1509"/>
      <c r="HK46" s="1507"/>
      <c r="HL46" s="1507"/>
      <c r="HM46" s="1507"/>
      <c r="HN46" s="1507"/>
      <c r="HO46" s="1507"/>
      <c r="HP46" s="1508"/>
      <c r="HQ46" s="1509"/>
      <c r="HR46" s="1507"/>
      <c r="HS46" s="1507"/>
      <c r="HT46" s="1507"/>
      <c r="HU46" s="1507"/>
      <c r="HV46" s="1507"/>
      <c r="HW46" s="1508"/>
    </row>
    <row r="47" ht="24.0" customHeight="1" outlineLevel="1">
      <c r="A47" s="946"/>
      <c r="B47" s="947"/>
      <c r="C47" s="947"/>
      <c r="D47" s="947"/>
      <c r="E47" s="947"/>
      <c r="F47" s="947"/>
      <c r="G47" s="947"/>
      <c r="H47" s="947"/>
      <c r="I47" s="947"/>
      <c r="J47" s="947"/>
      <c r="K47" s="947"/>
      <c r="L47" s="947"/>
      <c r="M47" s="947"/>
      <c r="N47" s="947"/>
      <c r="O47" s="947"/>
      <c r="P47" s="947"/>
      <c r="Q47" s="947"/>
      <c r="R47" s="947"/>
      <c r="S47" s="947"/>
      <c r="T47" s="947"/>
      <c r="U47" s="948"/>
      <c r="V47" s="972"/>
      <c r="W47" s="949" t="s">
        <v>4642</v>
      </c>
      <c r="X47" s="950">
        <f>X45-X46</f>
        <v>0</v>
      </c>
      <c r="Y47" s="950"/>
      <c r="Z47" s="950"/>
      <c r="AA47" s="951"/>
      <c r="AB47" s="952"/>
      <c r="AC47" s="952"/>
      <c r="AD47" s="953"/>
      <c r="AE47" s="1023"/>
      <c r="AF47" s="1046"/>
      <c r="AG47" s="981"/>
      <c r="AH47" s="981"/>
      <c r="AI47" s="957"/>
      <c r="AJ47" s="957"/>
      <c r="AK47" s="948"/>
      <c r="AL47" s="1515" t="s">
        <v>4643</v>
      </c>
      <c r="AM47" s="1515" t="s">
        <v>4644</v>
      </c>
      <c r="AN47" s="1516"/>
      <c r="AO47" s="1516"/>
      <c r="AP47" s="1517"/>
      <c r="AQ47" s="1518"/>
      <c r="AR47" s="965"/>
      <c r="AS47" s="1511"/>
      <c r="AT47" s="964"/>
      <c r="AU47" s="964"/>
      <c r="AV47" s="965"/>
      <c r="AW47" s="1028"/>
      <c r="AX47" s="964"/>
      <c r="AY47" s="964"/>
      <c r="AZ47" s="964"/>
      <c r="BA47" s="964"/>
      <c r="BB47" s="964"/>
      <c r="BC47" s="965"/>
      <c r="BD47" s="1028"/>
      <c r="BE47" s="964"/>
      <c r="BF47" s="964"/>
      <c r="BG47" s="964"/>
      <c r="BH47" s="964"/>
      <c r="BI47" s="964"/>
      <c r="BJ47" s="965"/>
      <c r="BK47" s="1028"/>
      <c r="BL47" s="964"/>
      <c r="BM47" s="964"/>
      <c r="BN47" s="964"/>
      <c r="BO47" s="964"/>
      <c r="BP47" s="964"/>
      <c r="BQ47" s="965"/>
      <c r="BR47" s="1028"/>
      <c r="BS47" s="964"/>
      <c r="BT47" s="964"/>
      <c r="BU47" s="964"/>
      <c r="BV47" s="964"/>
      <c r="BW47" s="964"/>
      <c r="BX47" s="964"/>
      <c r="BY47" s="965"/>
      <c r="BZ47" s="1512"/>
      <c r="CA47" s="1028"/>
      <c r="CB47" s="964"/>
      <c r="CC47" s="964"/>
      <c r="CD47" s="964"/>
      <c r="CE47" s="964"/>
      <c r="CF47" s="964"/>
      <c r="CG47" s="965"/>
      <c r="CH47" s="1028"/>
      <c r="CI47" s="964"/>
      <c r="CJ47" s="964"/>
      <c r="CK47" s="964"/>
      <c r="CL47" s="964"/>
      <c r="CM47" s="964"/>
      <c r="CN47" s="965"/>
      <c r="CO47" s="1028"/>
      <c r="CP47" s="964"/>
      <c r="CQ47" s="964"/>
      <c r="CR47" s="964"/>
      <c r="CS47" s="964"/>
      <c r="CT47" s="964"/>
      <c r="CU47" s="965"/>
      <c r="CV47" s="1028"/>
      <c r="CW47" s="964"/>
      <c r="CX47" s="964"/>
      <c r="CY47" s="964"/>
      <c r="CZ47" s="964"/>
      <c r="DA47" s="965"/>
      <c r="DB47" s="1513"/>
      <c r="DC47" s="1512"/>
      <c r="DD47" s="1028"/>
      <c r="DE47" s="964"/>
      <c r="DF47" s="964"/>
      <c r="DG47" s="964"/>
      <c r="DH47" s="964"/>
      <c r="DI47" s="964"/>
      <c r="DJ47" s="965"/>
      <c r="DK47" s="1028"/>
      <c r="DL47" s="964"/>
      <c r="DM47" s="964"/>
      <c r="DN47" s="964"/>
      <c r="DO47" s="964"/>
      <c r="DP47" s="964"/>
      <c r="DQ47" s="965"/>
      <c r="DR47" s="1028"/>
      <c r="DS47" s="964"/>
      <c r="DT47" s="964"/>
      <c r="DU47" s="964"/>
      <c r="DV47" s="964"/>
      <c r="DW47" s="964"/>
      <c r="DX47" s="965"/>
      <c r="DY47" s="1028"/>
      <c r="DZ47" s="964"/>
      <c r="EA47" s="964"/>
      <c r="EB47" s="964"/>
      <c r="EC47" s="964"/>
      <c r="ED47" s="964"/>
      <c r="EE47" s="965"/>
      <c r="EF47" s="1028"/>
      <c r="EG47" s="965"/>
      <c r="EH47" s="1513"/>
      <c r="EI47" s="1506"/>
      <c r="EJ47" s="1507"/>
      <c r="EK47" s="1507"/>
      <c r="EL47" s="1507"/>
      <c r="EM47" s="1514"/>
      <c r="EN47" s="1514"/>
      <c r="EO47" s="1508"/>
      <c r="EP47" s="1509"/>
      <c r="EQ47" s="1507"/>
      <c r="ER47" s="1507"/>
      <c r="ES47" s="1507"/>
      <c r="ET47" s="1507"/>
      <c r="EU47" s="1507"/>
      <c r="EV47" s="1508"/>
      <c r="EW47" s="1509"/>
      <c r="EX47" s="1507"/>
      <c r="EY47" s="1507"/>
      <c r="EZ47" s="1507"/>
      <c r="FA47" s="1507"/>
      <c r="FB47" s="1507"/>
      <c r="FC47" s="1508"/>
      <c r="FD47" s="1509"/>
      <c r="FE47" s="1507"/>
      <c r="FF47" s="1507"/>
      <c r="FG47" s="1507"/>
      <c r="FH47" s="1507"/>
      <c r="FI47" s="1507"/>
      <c r="FJ47" s="1508"/>
      <c r="FK47" s="1509"/>
      <c r="FL47" s="1507"/>
      <c r="FM47" s="1512"/>
      <c r="FN47" s="1506"/>
      <c r="FO47" s="1507"/>
      <c r="FP47" s="1508"/>
      <c r="FQ47" s="1509"/>
      <c r="FR47" s="1507"/>
      <c r="FS47" s="1507"/>
      <c r="FT47" s="1507"/>
      <c r="FU47" s="1507"/>
      <c r="FV47" s="1507"/>
      <c r="FW47" s="1508"/>
      <c r="FX47" s="1509"/>
      <c r="FY47" s="1507"/>
      <c r="FZ47" s="1507"/>
      <c r="GA47" s="1507"/>
      <c r="GB47" s="1507"/>
      <c r="GC47" s="1507"/>
      <c r="GD47" s="1508"/>
      <c r="GE47" s="1509"/>
      <c r="GF47" s="1507"/>
      <c r="GG47" s="1507"/>
      <c r="GH47" s="1507"/>
      <c r="GI47" s="1507"/>
      <c r="GJ47" s="1507"/>
      <c r="GK47" s="1508"/>
      <c r="GL47" s="1509"/>
      <c r="GM47" s="1507"/>
      <c r="GN47" s="1507"/>
      <c r="GO47" s="1507"/>
      <c r="GP47" s="1507"/>
      <c r="GQ47" s="1507"/>
      <c r="GR47" s="1508"/>
      <c r="GS47" s="1506"/>
      <c r="GT47" s="1507"/>
      <c r="GU47" s="1508"/>
      <c r="GV47" s="1509"/>
      <c r="GW47" s="1507"/>
      <c r="GX47" s="1507"/>
      <c r="GY47" s="1507"/>
      <c r="GZ47" s="1507"/>
      <c r="HA47" s="1507"/>
      <c r="HB47" s="1508"/>
      <c r="HC47" s="1509"/>
      <c r="HD47" s="1507"/>
      <c r="HE47" s="1507"/>
      <c r="HF47" s="1507"/>
      <c r="HG47" s="1507"/>
      <c r="HH47" s="1507"/>
      <c r="HI47" s="1508"/>
      <c r="HJ47" s="1509"/>
      <c r="HK47" s="1507"/>
      <c r="HL47" s="1507"/>
      <c r="HM47" s="1507"/>
      <c r="HN47" s="1507"/>
      <c r="HO47" s="1507"/>
      <c r="HP47" s="1508"/>
      <c r="HQ47" s="1509"/>
      <c r="HR47" s="1507"/>
      <c r="HS47" s="1507"/>
      <c r="HT47" s="1507"/>
      <c r="HU47" s="1507"/>
      <c r="HV47" s="1507"/>
      <c r="HW47" s="1508"/>
    </row>
    <row r="48" ht="24.0" customHeight="1" outlineLevel="1">
      <c r="A48" s="946"/>
      <c r="B48" s="947"/>
      <c r="C48" s="947"/>
      <c r="D48" s="947"/>
      <c r="E48" s="947"/>
      <c r="F48" s="947"/>
      <c r="G48" s="947"/>
      <c r="H48" s="947"/>
      <c r="I48" s="947"/>
      <c r="J48" s="947"/>
      <c r="K48" s="947"/>
      <c r="L48" s="947"/>
      <c r="M48" s="947"/>
      <c r="N48" s="947"/>
      <c r="O48" s="947"/>
      <c r="P48" s="947"/>
      <c r="Q48" s="947"/>
      <c r="R48" s="947"/>
      <c r="S48" s="947"/>
      <c r="T48" s="947"/>
      <c r="U48" s="948"/>
      <c r="V48" s="1283" t="s">
        <v>4645</v>
      </c>
      <c r="W48" s="1284"/>
      <c r="X48" s="1194">
        <v>0.0</v>
      </c>
      <c r="Y48" s="950"/>
      <c r="Z48" s="950"/>
      <c r="AA48" s="951"/>
      <c r="AB48" s="952"/>
      <c r="AC48" s="952"/>
      <c r="AD48" s="953"/>
      <c r="AE48" s="1023"/>
      <c r="AF48" s="1046"/>
      <c r="AG48" s="981"/>
      <c r="AH48" s="981"/>
      <c r="AI48" s="957"/>
      <c r="AJ48" s="957"/>
      <c r="AK48" s="948"/>
      <c r="AL48" s="1519" t="s">
        <v>4646</v>
      </c>
      <c r="AM48" s="1519" t="s">
        <v>4647</v>
      </c>
      <c r="AN48" s="972"/>
      <c r="AO48" s="972"/>
      <c r="AP48" s="972"/>
      <c r="AQ48" s="972"/>
      <c r="AR48" s="965"/>
      <c r="AS48" s="1511"/>
      <c r="AT48" s="964"/>
      <c r="AU48" s="964"/>
      <c r="AV48" s="965"/>
      <c r="AW48" s="1028"/>
      <c r="AX48" s="964"/>
      <c r="AY48" s="964"/>
      <c r="AZ48" s="964"/>
      <c r="BA48" s="964"/>
      <c r="BB48" s="964"/>
      <c r="BC48" s="965"/>
      <c r="BD48" s="1028"/>
      <c r="BE48" s="964"/>
      <c r="BF48" s="964"/>
      <c r="BG48" s="964"/>
      <c r="BH48" s="964"/>
      <c r="BI48" s="964"/>
      <c r="BJ48" s="965"/>
      <c r="BK48" s="1028"/>
      <c r="BL48" s="964"/>
      <c r="BM48" s="964"/>
      <c r="BN48" s="964"/>
      <c r="BO48" s="964"/>
      <c r="BP48" s="964"/>
      <c r="BQ48" s="965"/>
      <c r="BR48" s="1028"/>
      <c r="BS48" s="964"/>
      <c r="BT48" s="964"/>
      <c r="BU48" s="964"/>
      <c r="BV48" s="964"/>
      <c r="BW48" s="964"/>
      <c r="BX48" s="964"/>
      <c r="BY48" s="965"/>
      <c r="BZ48" s="1512"/>
      <c r="CA48" s="1028"/>
      <c r="CB48" s="964"/>
      <c r="CC48" s="964"/>
      <c r="CD48" s="964"/>
      <c r="CE48" s="964"/>
      <c r="CF48" s="964"/>
      <c r="CG48" s="965"/>
      <c r="CH48" s="1028"/>
      <c r="CI48" s="964"/>
      <c r="CJ48" s="964"/>
      <c r="CK48" s="964"/>
      <c r="CL48" s="964"/>
      <c r="CM48" s="964"/>
      <c r="CN48" s="965"/>
      <c r="CO48" s="1028"/>
      <c r="CP48" s="964"/>
      <c r="CQ48" s="964"/>
      <c r="CR48" s="964"/>
      <c r="CS48" s="964"/>
      <c r="CT48" s="964"/>
      <c r="CU48" s="965"/>
      <c r="CV48" s="1028"/>
      <c r="CW48" s="964"/>
      <c r="CX48" s="964"/>
      <c r="CY48" s="964"/>
      <c r="CZ48" s="964"/>
      <c r="DA48" s="965"/>
      <c r="DB48" s="1513"/>
      <c r="DC48" s="1512"/>
      <c r="DD48" s="1028"/>
      <c r="DE48" s="964"/>
      <c r="DF48" s="964"/>
      <c r="DG48" s="964"/>
      <c r="DH48" s="964"/>
      <c r="DI48" s="964"/>
      <c r="DJ48" s="965"/>
      <c r="DK48" s="1028"/>
      <c r="DL48" s="964"/>
      <c r="DM48" s="964"/>
      <c r="DN48" s="964"/>
      <c r="DO48" s="964"/>
      <c r="DP48" s="964"/>
      <c r="DQ48" s="965"/>
      <c r="DR48" s="1028"/>
      <c r="DS48" s="964"/>
      <c r="DT48" s="964"/>
      <c r="DU48" s="964"/>
      <c r="DV48" s="964"/>
      <c r="DW48" s="964"/>
      <c r="DX48" s="965"/>
      <c r="DY48" s="1028"/>
      <c r="DZ48" s="964"/>
      <c r="EA48" s="964"/>
      <c r="EB48" s="964"/>
      <c r="EC48" s="964"/>
      <c r="ED48" s="964"/>
      <c r="EE48" s="965"/>
      <c r="EF48" s="1028"/>
      <c r="EG48" s="965"/>
      <c r="EH48" s="1513"/>
      <c r="EI48" s="1506"/>
      <c r="EJ48" s="1507"/>
      <c r="EK48" s="1507"/>
      <c r="EL48" s="1507"/>
      <c r="EM48" s="1514"/>
      <c r="EN48" s="1514"/>
      <c r="EO48" s="1508"/>
      <c r="EP48" s="1509"/>
      <c r="EQ48" s="1507"/>
      <c r="ER48" s="1507"/>
      <c r="ES48" s="1507"/>
      <c r="ET48" s="1507"/>
      <c r="EU48" s="1507"/>
      <c r="EV48" s="1508"/>
      <c r="EW48" s="1509"/>
      <c r="EX48" s="1507"/>
      <c r="EY48" s="1507"/>
      <c r="EZ48" s="1507"/>
      <c r="FA48" s="1507"/>
      <c r="FB48" s="1507"/>
      <c r="FC48" s="1508"/>
      <c r="FD48" s="1509"/>
      <c r="FE48" s="1507"/>
      <c r="FF48" s="1507"/>
      <c r="FG48" s="1507"/>
      <c r="FH48" s="1507"/>
      <c r="FI48" s="1507"/>
      <c r="FJ48" s="1508"/>
      <c r="FK48" s="1509"/>
      <c r="FL48" s="1507"/>
      <c r="FM48" s="1512"/>
      <c r="FN48" s="1506"/>
      <c r="FO48" s="1507"/>
      <c r="FP48" s="1508"/>
      <c r="FQ48" s="1509"/>
      <c r="FR48" s="1507"/>
      <c r="FS48" s="1507"/>
      <c r="FT48" s="1507"/>
      <c r="FU48" s="1507"/>
      <c r="FV48" s="1507"/>
      <c r="FW48" s="1508"/>
      <c r="FX48" s="1509"/>
      <c r="FY48" s="1507"/>
      <c r="FZ48" s="1507"/>
      <c r="GA48" s="1507"/>
      <c r="GB48" s="1507"/>
      <c r="GC48" s="1507"/>
      <c r="GD48" s="1508"/>
      <c r="GE48" s="1509"/>
      <c r="GF48" s="1507"/>
      <c r="GG48" s="1507"/>
      <c r="GH48" s="1507"/>
      <c r="GI48" s="1507"/>
      <c r="GJ48" s="1507"/>
      <c r="GK48" s="1508"/>
      <c r="GL48" s="1509"/>
      <c r="GM48" s="1507"/>
      <c r="GN48" s="1507"/>
      <c r="GO48" s="1507"/>
      <c r="GP48" s="1507"/>
      <c r="GQ48" s="1507"/>
      <c r="GR48" s="1508"/>
      <c r="GS48" s="1506"/>
      <c r="GT48" s="1507"/>
      <c r="GU48" s="1508"/>
      <c r="GV48" s="1509"/>
      <c r="GW48" s="1507"/>
      <c r="GX48" s="1507"/>
      <c r="GY48" s="1507"/>
      <c r="GZ48" s="1507"/>
      <c r="HA48" s="1507"/>
      <c r="HB48" s="1508"/>
      <c r="HC48" s="1509"/>
      <c r="HD48" s="1507"/>
      <c r="HE48" s="1507"/>
      <c r="HF48" s="1507"/>
      <c r="HG48" s="1507"/>
      <c r="HH48" s="1507"/>
      <c r="HI48" s="1508"/>
      <c r="HJ48" s="1509"/>
      <c r="HK48" s="1507"/>
      <c r="HL48" s="1507"/>
      <c r="HM48" s="1507"/>
      <c r="HN48" s="1507"/>
      <c r="HO48" s="1507"/>
      <c r="HP48" s="1508"/>
      <c r="HQ48" s="1509"/>
      <c r="HR48" s="1507"/>
      <c r="HS48" s="1507"/>
      <c r="HT48" s="1507"/>
      <c r="HU48" s="1507"/>
      <c r="HV48" s="1507"/>
      <c r="HW48" s="1508"/>
    </row>
    <row r="49" ht="24.0" customHeight="1" outlineLevel="1">
      <c r="A49" s="946"/>
      <c r="B49" s="947"/>
      <c r="C49" s="947"/>
      <c r="D49" s="947"/>
      <c r="E49" s="947"/>
      <c r="F49" s="947"/>
      <c r="G49" s="947"/>
      <c r="H49" s="947"/>
      <c r="I49" s="947"/>
      <c r="J49" s="947"/>
      <c r="K49" s="947"/>
      <c r="L49" s="947"/>
      <c r="M49" s="947"/>
      <c r="N49" s="947"/>
      <c r="O49" s="947"/>
      <c r="P49" s="947"/>
      <c r="Q49" s="947"/>
      <c r="R49" s="947"/>
      <c r="S49" s="947"/>
      <c r="T49" s="947"/>
      <c r="U49" s="948"/>
      <c r="V49" s="958" t="s">
        <v>4648</v>
      </c>
      <c r="W49" s="1284"/>
      <c r="X49" s="950">
        <v>0.0</v>
      </c>
      <c r="Y49" s="950"/>
      <c r="Z49" s="950"/>
      <c r="AA49" s="951"/>
      <c r="AB49" s="952"/>
      <c r="AC49" s="952"/>
      <c r="AD49" s="953"/>
      <c r="AE49" s="1023"/>
      <c r="AF49" s="1024"/>
      <c r="AG49" s="950"/>
      <c r="AH49" s="950"/>
      <c r="AI49" s="957"/>
      <c r="AJ49" s="957"/>
      <c r="AK49" s="948"/>
      <c r="AL49" s="1520"/>
      <c r="AM49" s="1520"/>
      <c r="AN49" s="1521"/>
      <c r="AO49" s="1521"/>
      <c r="AP49" s="1522"/>
      <c r="AQ49" s="1518"/>
      <c r="AR49" s="965"/>
      <c r="AS49" s="1511"/>
      <c r="AT49" s="964"/>
      <c r="AU49" s="964"/>
      <c r="AV49" s="965"/>
      <c r="AW49" s="1028"/>
      <c r="AX49" s="964"/>
      <c r="AY49" s="964"/>
      <c r="AZ49" s="964"/>
      <c r="BA49" s="964"/>
      <c r="BB49" s="964"/>
      <c r="BC49" s="965"/>
      <c r="BD49" s="1028"/>
      <c r="BE49" s="964"/>
      <c r="BF49" s="964"/>
      <c r="BG49" s="964"/>
      <c r="BH49" s="964"/>
      <c r="BI49" s="964"/>
      <c r="BJ49" s="965"/>
      <c r="BK49" s="1028"/>
      <c r="BL49" s="964"/>
      <c r="BM49" s="964"/>
      <c r="BN49" s="964"/>
      <c r="BO49" s="964"/>
      <c r="BP49" s="964"/>
      <c r="BQ49" s="965"/>
      <c r="BR49" s="1028"/>
      <c r="BS49" s="964"/>
      <c r="BT49" s="964"/>
      <c r="BU49" s="964"/>
      <c r="BV49" s="964"/>
      <c r="BW49" s="964"/>
      <c r="BX49" s="964"/>
      <c r="BY49" s="965"/>
      <c r="BZ49" s="1512"/>
      <c r="CA49" s="1028"/>
      <c r="CB49" s="964"/>
      <c r="CC49" s="964"/>
      <c r="CD49" s="964"/>
      <c r="CE49" s="964"/>
      <c r="CF49" s="964"/>
      <c r="CG49" s="965"/>
      <c r="CH49" s="1028"/>
      <c r="CI49" s="964"/>
      <c r="CJ49" s="964"/>
      <c r="CK49" s="964"/>
      <c r="CL49" s="964"/>
      <c r="CM49" s="964"/>
      <c r="CN49" s="965"/>
      <c r="CO49" s="1028"/>
      <c r="CP49" s="964"/>
      <c r="CQ49" s="964"/>
      <c r="CR49" s="964"/>
      <c r="CS49" s="964"/>
      <c r="CT49" s="964"/>
      <c r="CU49" s="965"/>
      <c r="CV49" s="1028"/>
      <c r="CW49" s="964"/>
      <c r="CX49" s="964"/>
      <c r="CY49" s="964"/>
      <c r="CZ49" s="964"/>
      <c r="DA49" s="965"/>
      <c r="DB49" s="1513"/>
      <c r="DC49" s="1512"/>
      <c r="DD49" s="1028"/>
      <c r="DE49" s="964"/>
      <c r="DF49" s="964"/>
      <c r="DG49" s="964"/>
      <c r="DH49" s="964"/>
      <c r="DI49" s="964"/>
      <c r="DJ49" s="965"/>
      <c r="DK49" s="1028"/>
      <c r="DL49" s="964"/>
      <c r="DM49" s="964"/>
      <c r="DN49" s="964"/>
      <c r="DO49" s="964"/>
      <c r="DP49" s="964"/>
      <c r="DQ49" s="965"/>
      <c r="DR49" s="1028"/>
      <c r="DS49" s="964"/>
      <c r="DT49" s="964"/>
      <c r="DU49" s="964"/>
      <c r="DV49" s="964"/>
      <c r="DW49" s="964"/>
      <c r="DX49" s="965"/>
      <c r="DY49" s="1028"/>
      <c r="DZ49" s="964"/>
      <c r="EA49" s="964"/>
      <c r="EB49" s="964"/>
      <c r="EC49" s="964"/>
      <c r="ED49" s="964"/>
      <c r="EE49" s="965"/>
      <c r="EF49" s="1028"/>
      <c r="EG49" s="965"/>
      <c r="EH49" s="1513"/>
      <c r="EI49" s="1506"/>
      <c r="EJ49" s="1507"/>
      <c r="EK49" s="1507"/>
      <c r="EL49" s="1507"/>
      <c r="EM49" s="1514"/>
      <c r="EN49" s="1514"/>
      <c r="EO49" s="1508"/>
      <c r="EP49" s="1509"/>
      <c r="EQ49" s="1507"/>
      <c r="ER49" s="1507"/>
      <c r="ES49" s="1507"/>
      <c r="ET49" s="1507"/>
      <c r="EU49" s="1507"/>
      <c r="EV49" s="1508"/>
      <c r="EW49" s="1509"/>
      <c r="EX49" s="1507"/>
      <c r="EY49" s="1507"/>
      <c r="EZ49" s="1507"/>
      <c r="FA49" s="1507"/>
      <c r="FB49" s="1507"/>
      <c r="FC49" s="1508"/>
      <c r="FD49" s="1509"/>
      <c r="FE49" s="1507"/>
      <c r="FF49" s="1507"/>
      <c r="FG49" s="1507"/>
      <c r="FH49" s="1507"/>
      <c r="FI49" s="1507"/>
      <c r="FJ49" s="1508"/>
      <c r="FK49" s="1509"/>
      <c r="FL49" s="1507"/>
      <c r="FM49" s="1512"/>
      <c r="FN49" s="1506"/>
      <c r="FO49" s="1507"/>
      <c r="FP49" s="1508"/>
      <c r="FQ49" s="1509"/>
      <c r="FR49" s="1507"/>
      <c r="FS49" s="1507"/>
      <c r="FT49" s="1507"/>
      <c r="FU49" s="1507"/>
      <c r="FV49" s="1507"/>
      <c r="FW49" s="1508"/>
      <c r="FX49" s="1509"/>
      <c r="FY49" s="1507"/>
      <c r="FZ49" s="1507"/>
      <c r="GA49" s="1507"/>
      <c r="GB49" s="1507"/>
      <c r="GC49" s="1507"/>
      <c r="GD49" s="1508"/>
      <c r="GE49" s="1509"/>
      <c r="GF49" s="1507"/>
      <c r="GG49" s="1507"/>
      <c r="GH49" s="1507"/>
      <c r="GI49" s="1507"/>
      <c r="GJ49" s="1507"/>
      <c r="GK49" s="1508"/>
      <c r="GL49" s="1509"/>
      <c r="GM49" s="1507"/>
      <c r="GN49" s="1507"/>
      <c r="GO49" s="1507"/>
      <c r="GP49" s="1507"/>
      <c r="GQ49" s="1507"/>
      <c r="GR49" s="1508"/>
      <c r="GS49" s="1506"/>
      <c r="GT49" s="1507"/>
      <c r="GU49" s="1508"/>
      <c r="GV49" s="1509"/>
      <c r="GW49" s="1507"/>
      <c r="GX49" s="1507"/>
      <c r="GY49" s="1507"/>
      <c r="GZ49" s="1507"/>
      <c r="HA49" s="1507"/>
      <c r="HB49" s="1508"/>
      <c r="HC49" s="1509"/>
      <c r="HD49" s="1507"/>
      <c r="HE49" s="1507"/>
      <c r="HF49" s="1507"/>
      <c r="HG49" s="1507"/>
      <c r="HH49" s="1507"/>
      <c r="HI49" s="1508"/>
      <c r="HJ49" s="1509"/>
      <c r="HK49" s="1507"/>
      <c r="HL49" s="1507"/>
      <c r="HM49" s="1507"/>
      <c r="HN49" s="1507"/>
      <c r="HO49" s="1507"/>
      <c r="HP49" s="1508"/>
      <c r="HQ49" s="1509"/>
      <c r="HR49" s="1507"/>
      <c r="HS49" s="1507"/>
      <c r="HT49" s="1507"/>
      <c r="HU49" s="1507"/>
      <c r="HV49" s="1507"/>
      <c r="HW49" s="1508"/>
    </row>
    <row r="50" ht="24.0" customHeight="1" outlineLevel="1">
      <c r="A50" s="946"/>
      <c r="B50" s="947"/>
      <c r="C50" s="947"/>
      <c r="D50" s="947"/>
      <c r="E50" s="947"/>
      <c r="F50" s="947"/>
      <c r="G50" s="947"/>
      <c r="H50" s="947"/>
      <c r="I50" s="947"/>
      <c r="J50" s="947"/>
      <c r="K50" s="947"/>
      <c r="L50" s="947"/>
      <c r="M50" s="947"/>
      <c r="N50" s="947"/>
      <c r="O50" s="947"/>
      <c r="P50" s="947"/>
      <c r="Q50" s="947"/>
      <c r="R50" s="947"/>
      <c r="S50" s="947"/>
      <c r="T50" s="947"/>
      <c r="U50" s="948"/>
      <c r="V50" s="989"/>
      <c r="W50" s="955"/>
      <c r="X50" s="981"/>
      <c r="Y50" s="950"/>
      <c r="Z50" s="950"/>
      <c r="AA50" s="951"/>
      <c r="AB50" s="952"/>
      <c r="AC50" s="952"/>
      <c r="AD50" s="953"/>
      <c r="AE50" s="1023"/>
      <c r="AF50" s="1024"/>
      <c r="AG50" s="950"/>
      <c r="AH50" s="950"/>
      <c r="AI50" s="957"/>
      <c r="AJ50" s="957"/>
      <c r="AK50" s="948"/>
      <c r="AL50" s="1520"/>
      <c r="AM50" s="1520"/>
      <c r="AN50" s="972"/>
      <c r="AO50" s="972"/>
      <c r="AP50" s="972"/>
      <c r="AQ50" s="972"/>
      <c r="AR50" s="965"/>
      <c r="AS50" s="1511"/>
      <c r="AT50" s="964"/>
      <c r="AU50" s="964"/>
      <c r="AV50" s="965"/>
      <c r="AW50" s="1028"/>
      <c r="AX50" s="964"/>
      <c r="AY50" s="964"/>
      <c r="AZ50" s="964"/>
      <c r="BA50" s="964"/>
      <c r="BB50" s="964"/>
      <c r="BC50" s="965"/>
      <c r="BD50" s="1028"/>
      <c r="BE50" s="964"/>
      <c r="BF50" s="964"/>
      <c r="BG50" s="964"/>
      <c r="BH50" s="964"/>
      <c r="BI50" s="964"/>
      <c r="BJ50" s="965"/>
      <c r="BK50" s="1028"/>
      <c r="BL50" s="964"/>
      <c r="BM50" s="964"/>
      <c r="BN50" s="964"/>
      <c r="BO50" s="964"/>
      <c r="BP50" s="964"/>
      <c r="BQ50" s="965"/>
      <c r="BR50" s="1028"/>
      <c r="BS50" s="964"/>
      <c r="BT50" s="964"/>
      <c r="BU50" s="964"/>
      <c r="BV50" s="964"/>
      <c r="BW50" s="964"/>
      <c r="BX50" s="964"/>
      <c r="BY50" s="965"/>
      <c r="BZ50" s="1512"/>
      <c r="CA50" s="1028"/>
      <c r="CB50" s="964"/>
      <c r="CC50" s="964"/>
      <c r="CD50" s="964"/>
      <c r="CE50" s="964"/>
      <c r="CF50" s="964"/>
      <c r="CG50" s="965"/>
      <c r="CH50" s="1028"/>
      <c r="CI50" s="964"/>
      <c r="CJ50" s="964"/>
      <c r="CK50" s="964"/>
      <c r="CL50" s="964"/>
      <c r="CM50" s="964"/>
      <c r="CN50" s="965"/>
      <c r="CO50" s="1028"/>
      <c r="CP50" s="964"/>
      <c r="CQ50" s="964"/>
      <c r="CR50" s="964"/>
      <c r="CS50" s="964"/>
      <c r="CT50" s="964"/>
      <c r="CU50" s="965"/>
      <c r="CV50" s="1028"/>
      <c r="CW50" s="964"/>
      <c r="CX50" s="964"/>
      <c r="CY50" s="964"/>
      <c r="CZ50" s="964"/>
      <c r="DA50" s="965"/>
      <c r="DB50" s="1513"/>
      <c r="DC50" s="1512"/>
      <c r="DD50" s="1028"/>
      <c r="DE50" s="964"/>
      <c r="DF50" s="964"/>
      <c r="DG50" s="964"/>
      <c r="DH50" s="964"/>
      <c r="DI50" s="964"/>
      <c r="DJ50" s="965"/>
      <c r="DK50" s="1028"/>
      <c r="DL50" s="964"/>
      <c r="DM50" s="964"/>
      <c r="DN50" s="964"/>
      <c r="DO50" s="964"/>
      <c r="DP50" s="964"/>
      <c r="DQ50" s="965"/>
      <c r="DR50" s="1028"/>
      <c r="DS50" s="964"/>
      <c r="DT50" s="964"/>
      <c r="DU50" s="964"/>
      <c r="DV50" s="964"/>
      <c r="DW50" s="964"/>
      <c r="DX50" s="965"/>
      <c r="DY50" s="1028"/>
      <c r="DZ50" s="964"/>
      <c r="EA50" s="964"/>
      <c r="EB50" s="964"/>
      <c r="EC50" s="964"/>
      <c r="ED50" s="964"/>
      <c r="EE50" s="965"/>
      <c r="EF50" s="1028"/>
      <c r="EG50" s="965"/>
      <c r="EH50" s="1513"/>
      <c r="EI50" s="1506"/>
      <c r="EJ50" s="1507"/>
      <c r="EK50" s="1507"/>
      <c r="EL50" s="1507"/>
      <c r="EM50" s="1514"/>
      <c r="EN50" s="1514"/>
      <c r="EO50" s="1508"/>
      <c r="EP50" s="1509"/>
      <c r="EQ50" s="1507"/>
      <c r="ER50" s="1507"/>
      <c r="ES50" s="1507"/>
      <c r="ET50" s="1507"/>
      <c r="EU50" s="1507"/>
      <c r="EV50" s="1508"/>
      <c r="EW50" s="1509"/>
      <c r="EX50" s="1507"/>
      <c r="EY50" s="1507"/>
      <c r="EZ50" s="1507"/>
      <c r="FA50" s="1507"/>
      <c r="FB50" s="1507"/>
      <c r="FC50" s="1508"/>
      <c r="FD50" s="1509"/>
      <c r="FE50" s="1507"/>
      <c r="FF50" s="1507"/>
      <c r="FG50" s="1507"/>
      <c r="FH50" s="1507"/>
      <c r="FI50" s="1507"/>
      <c r="FJ50" s="1508"/>
      <c r="FK50" s="1509"/>
      <c r="FL50" s="1507"/>
      <c r="FM50" s="1512"/>
      <c r="FN50" s="1506"/>
      <c r="FO50" s="1507"/>
      <c r="FP50" s="1508"/>
      <c r="FQ50" s="1509"/>
      <c r="FR50" s="1507"/>
      <c r="FS50" s="1507"/>
      <c r="FT50" s="1507"/>
      <c r="FU50" s="1507"/>
      <c r="FV50" s="1507"/>
      <c r="FW50" s="1508"/>
      <c r="FX50" s="1509"/>
      <c r="FY50" s="1507"/>
      <c r="FZ50" s="1507"/>
      <c r="GA50" s="1507"/>
      <c r="GB50" s="1507"/>
      <c r="GC50" s="1507"/>
      <c r="GD50" s="1508"/>
      <c r="GE50" s="1509"/>
      <c r="GF50" s="1507"/>
      <c r="GG50" s="1507"/>
      <c r="GH50" s="1507"/>
      <c r="GI50" s="1507"/>
      <c r="GJ50" s="1507"/>
      <c r="GK50" s="1508"/>
      <c r="GL50" s="1509"/>
      <c r="GM50" s="1507"/>
      <c r="GN50" s="1507"/>
      <c r="GO50" s="1507"/>
      <c r="GP50" s="1507"/>
      <c r="GQ50" s="1507"/>
      <c r="GR50" s="1508"/>
      <c r="GS50" s="1506"/>
      <c r="GT50" s="1507"/>
      <c r="GU50" s="1508"/>
      <c r="GV50" s="1509"/>
      <c r="GW50" s="1507"/>
      <c r="GX50" s="1507"/>
      <c r="GY50" s="1507"/>
      <c r="GZ50" s="1507"/>
      <c r="HA50" s="1507"/>
      <c r="HB50" s="1508"/>
      <c r="HC50" s="1509"/>
      <c r="HD50" s="1507"/>
      <c r="HE50" s="1507"/>
      <c r="HF50" s="1507"/>
      <c r="HG50" s="1507"/>
      <c r="HH50" s="1507"/>
      <c r="HI50" s="1508"/>
      <c r="HJ50" s="1509"/>
      <c r="HK50" s="1507"/>
      <c r="HL50" s="1507"/>
      <c r="HM50" s="1507"/>
      <c r="HN50" s="1507"/>
      <c r="HO50" s="1507"/>
      <c r="HP50" s="1508"/>
      <c r="HQ50" s="1509"/>
      <c r="HR50" s="1507"/>
      <c r="HS50" s="1507"/>
      <c r="HT50" s="1507"/>
      <c r="HU50" s="1507"/>
      <c r="HV50" s="1507"/>
      <c r="HW50" s="1508"/>
    </row>
    <row r="51" ht="24.0" customHeight="1" outlineLevel="1">
      <c r="A51" s="946"/>
      <c r="B51" s="947"/>
      <c r="C51" s="947"/>
      <c r="D51" s="947"/>
      <c r="E51" s="947"/>
      <c r="F51" s="947"/>
      <c r="G51" s="947"/>
      <c r="H51" s="947"/>
      <c r="I51" s="947"/>
      <c r="J51" s="947"/>
      <c r="K51" s="947"/>
      <c r="L51" s="947"/>
      <c r="M51" s="947"/>
      <c r="N51" s="947"/>
      <c r="O51" s="947"/>
      <c r="P51" s="947"/>
      <c r="Q51" s="947"/>
      <c r="R51" s="947"/>
      <c r="S51" s="947"/>
      <c r="T51" s="947"/>
      <c r="U51" s="948"/>
      <c r="V51" s="989"/>
      <c r="W51" s="955"/>
      <c r="X51" s="956"/>
      <c r="Y51" s="956"/>
      <c r="Z51" s="956"/>
      <c r="AA51" s="951"/>
      <c r="AB51" s="952"/>
      <c r="AC51" s="952"/>
      <c r="AD51" s="953"/>
      <c r="AE51" s="1023"/>
      <c r="AF51" s="1029"/>
      <c r="AG51" s="976"/>
      <c r="AH51" s="976"/>
      <c r="AI51" s="957"/>
      <c r="AJ51" s="957"/>
      <c r="AK51" s="948"/>
      <c r="AL51" s="1520"/>
      <c r="AM51" s="1520"/>
      <c r="AN51" s="1521"/>
      <c r="AO51" s="1521"/>
      <c r="AP51" s="1522"/>
      <c r="AQ51" s="1518"/>
      <c r="AR51" s="965"/>
      <c r="AS51" s="1511"/>
      <c r="AT51" s="964"/>
      <c r="AU51" s="964"/>
      <c r="AV51" s="965"/>
      <c r="AW51" s="1028"/>
      <c r="AX51" s="964"/>
      <c r="AY51" s="964"/>
      <c r="AZ51" s="964"/>
      <c r="BA51" s="964"/>
      <c r="BB51" s="964"/>
      <c r="BC51" s="965"/>
      <c r="BD51" s="1028"/>
      <c r="BE51" s="964"/>
      <c r="BF51" s="964"/>
      <c r="BG51" s="964"/>
      <c r="BH51" s="964"/>
      <c r="BI51" s="964"/>
      <c r="BJ51" s="965"/>
      <c r="BK51" s="1028"/>
      <c r="BL51" s="964"/>
      <c r="BM51" s="964"/>
      <c r="BN51" s="964"/>
      <c r="BO51" s="964"/>
      <c r="BP51" s="964"/>
      <c r="BQ51" s="965"/>
      <c r="BR51" s="1028"/>
      <c r="BS51" s="964"/>
      <c r="BT51" s="964"/>
      <c r="BU51" s="964"/>
      <c r="BV51" s="964"/>
      <c r="BW51" s="964"/>
      <c r="BX51" s="964"/>
      <c r="BY51" s="965"/>
      <c r="BZ51" s="1512"/>
      <c r="CA51" s="1523"/>
      <c r="CB51" s="1524"/>
      <c r="CC51" s="1524"/>
      <c r="CD51" s="1524"/>
      <c r="CE51" s="1524"/>
      <c r="CF51" s="1524"/>
      <c r="CG51" s="1525"/>
      <c r="CH51" s="1523"/>
      <c r="CI51" s="1524"/>
      <c r="CJ51" s="1524"/>
      <c r="CK51" s="1524"/>
      <c r="CL51" s="1524"/>
      <c r="CM51" s="964"/>
      <c r="CN51" s="965"/>
      <c r="CO51" s="1028"/>
      <c r="CP51" s="964"/>
      <c r="CQ51" s="964"/>
      <c r="CR51" s="964"/>
      <c r="CS51" s="964"/>
      <c r="CT51" s="964"/>
      <c r="CU51" s="965"/>
      <c r="CV51" s="1028"/>
      <c r="CW51" s="964"/>
      <c r="CX51" s="964"/>
      <c r="CY51" s="964"/>
      <c r="CZ51" s="964"/>
      <c r="DA51" s="965"/>
      <c r="DB51" s="1513"/>
      <c r="DC51" s="1512"/>
      <c r="DD51" s="1028"/>
      <c r="DE51" s="964"/>
      <c r="DF51" s="964"/>
      <c r="DG51" s="964"/>
      <c r="DH51" s="964"/>
      <c r="DI51" s="964"/>
      <c r="DJ51" s="965"/>
      <c r="DK51" s="1028"/>
      <c r="DL51" s="964"/>
      <c r="DM51" s="964"/>
      <c r="DN51" s="964"/>
      <c r="DO51" s="964"/>
      <c r="DP51" s="964"/>
      <c r="DQ51" s="965"/>
      <c r="DR51" s="1028"/>
      <c r="DS51" s="964"/>
      <c r="DT51" s="964"/>
      <c r="DU51" s="964"/>
      <c r="DV51" s="964"/>
      <c r="DW51" s="964"/>
      <c r="DX51" s="965"/>
      <c r="DY51" s="1028"/>
      <c r="DZ51" s="964"/>
      <c r="EA51" s="964"/>
      <c r="EB51" s="964"/>
      <c r="EC51" s="964"/>
      <c r="ED51" s="964"/>
      <c r="EE51" s="965"/>
      <c r="EF51" s="1028"/>
      <c r="EG51" s="965"/>
      <c r="EH51" s="1513"/>
      <c r="EI51" s="1506"/>
      <c r="EJ51" s="1507"/>
      <c r="EK51" s="1507"/>
      <c r="EL51" s="1507"/>
      <c r="EM51" s="1514"/>
      <c r="EN51" s="1514"/>
      <c r="EO51" s="1508"/>
      <c r="EP51" s="1509"/>
      <c r="EQ51" s="1507"/>
      <c r="ER51" s="1507"/>
      <c r="ES51" s="1507"/>
      <c r="ET51" s="1507"/>
      <c r="EU51" s="1507"/>
      <c r="EV51" s="1508"/>
      <c r="EW51" s="1509"/>
      <c r="EX51" s="1507"/>
      <c r="EY51" s="1507"/>
      <c r="EZ51" s="1507"/>
      <c r="FA51" s="1507"/>
      <c r="FB51" s="1507"/>
      <c r="FC51" s="1508"/>
      <c r="FD51" s="1509"/>
      <c r="FE51" s="1507"/>
      <c r="FF51" s="1507"/>
      <c r="FG51" s="1507"/>
      <c r="FH51" s="1507"/>
      <c r="FI51" s="1507"/>
      <c r="FJ51" s="1508"/>
      <c r="FK51" s="1509"/>
      <c r="FL51" s="1507"/>
      <c r="FM51" s="1512"/>
      <c r="FN51" s="1506"/>
      <c r="FO51" s="1507"/>
      <c r="FP51" s="1508"/>
      <c r="FQ51" s="1509"/>
      <c r="FR51" s="1507"/>
      <c r="FS51" s="1507"/>
      <c r="FT51" s="1507"/>
      <c r="FU51" s="1507"/>
      <c r="FV51" s="1507"/>
      <c r="FW51" s="1508"/>
      <c r="FX51" s="1509"/>
      <c r="FY51" s="1507"/>
      <c r="FZ51" s="1507"/>
      <c r="GA51" s="1507"/>
      <c r="GB51" s="1507"/>
      <c r="GC51" s="1507"/>
      <c r="GD51" s="1508"/>
      <c r="GE51" s="1509"/>
      <c r="GF51" s="1507"/>
      <c r="GG51" s="1507"/>
      <c r="GH51" s="1507"/>
      <c r="GI51" s="1507"/>
      <c r="GJ51" s="1507"/>
      <c r="GK51" s="1508"/>
      <c r="GL51" s="1509"/>
      <c r="GM51" s="1507"/>
      <c r="GN51" s="1507"/>
      <c r="GO51" s="1507"/>
      <c r="GP51" s="1507"/>
      <c r="GQ51" s="1507"/>
      <c r="GR51" s="1508"/>
      <c r="GS51" s="1506"/>
      <c r="GT51" s="1507"/>
      <c r="GU51" s="1508"/>
      <c r="GV51" s="1509"/>
      <c r="GW51" s="1507"/>
      <c r="GX51" s="1507"/>
      <c r="GY51" s="1507"/>
      <c r="GZ51" s="1507"/>
      <c r="HA51" s="1507"/>
      <c r="HB51" s="1508"/>
      <c r="HC51" s="1509"/>
      <c r="HD51" s="1507"/>
      <c r="HE51" s="1507"/>
      <c r="HF51" s="1507"/>
      <c r="HG51" s="1507"/>
      <c r="HH51" s="1507"/>
      <c r="HI51" s="1508"/>
      <c r="HJ51" s="1509"/>
      <c r="HK51" s="1507"/>
      <c r="HL51" s="1507"/>
      <c r="HM51" s="1507"/>
      <c r="HN51" s="1507"/>
      <c r="HO51" s="1507"/>
      <c r="HP51" s="1508"/>
      <c r="HQ51" s="1509"/>
      <c r="HR51" s="1507"/>
      <c r="HS51" s="1507"/>
      <c r="HT51" s="1507"/>
      <c r="HU51" s="1507"/>
      <c r="HV51" s="1507"/>
      <c r="HW51" s="1508"/>
    </row>
    <row r="52" ht="24.0" customHeight="1" outlineLevel="1">
      <c r="A52" s="1003"/>
      <c r="B52" s="1004"/>
      <c r="C52" s="1004"/>
      <c r="D52" s="1004"/>
      <c r="E52" s="1004"/>
      <c r="F52" s="1004"/>
      <c r="G52" s="1004"/>
      <c r="H52" s="947"/>
      <c r="I52" s="947"/>
      <c r="J52" s="972"/>
      <c r="K52" s="972"/>
      <c r="L52" s="972"/>
      <c r="M52" s="972"/>
      <c r="N52" s="972"/>
      <c r="O52" s="972"/>
      <c r="P52" s="972"/>
      <c r="Q52" s="972"/>
      <c r="R52" s="972"/>
      <c r="S52" s="972"/>
      <c r="T52" s="972"/>
      <c r="U52" s="948"/>
      <c r="V52" s="989"/>
      <c r="W52" s="955"/>
      <c r="X52" s="956"/>
      <c r="Y52" s="956"/>
      <c r="Z52" s="956"/>
      <c r="AA52" s="951"/>
      <c r="AB52" s="952"/>
      <c r="AC52" s="952"/>
      <c r="AD52" s="953"/>
      <c r="AE52" s="1023"/>
      <c r="AF52" s="1029"/>
      <c r="AG52" s="976"/>
      <c r="AH52" s="976"/>
      <c r="AI52" s="957"/>
      <c r="AJ52" s="957"/>
      <c r="AK52" s="948"/>
      <c r="AL52" s="1520"/>
      <c r="AM52" s="1526" t="s">
        <v>1368</v>
      </c>
      <c r="AN52" s="972"/>
      <c r="AO52" s="972"/>
      <c r="AP52" s="972"/>
      <c r="AQ52" s="972"/>
      <c r="AR52" s="965"/>
      <c r="AS52" s="1511"/>
      <c r="AT52" s="964"/>
      <c r="AU52" s="964"/>
      <c r="AV52" s="965"/>
      <c r="AW52" s="1028"/>
      <c r="AX52" s="964"/>
      <c r="AY52" s="964"/>
      <c r="AZ52" s="964"/>
      <c r="BA52" s="964"/>
      <c r="BB52" s="964"/>
      <c r="BC52" s="965"/>
      <c r="BD52" s="1028"/>
      <c r="BE52" s="964"/>
      <c r="BF52" s="964"/>
      <c r="BG52" s="964"/>
      <c r="BH52" s="964"/>
      <c r="BI52" s="964"/>
      <c r="BJ52" s="965"/>
      <c r="BK52" s="1028"/>
      <c r="BL52" s="964"/>
      <c r="BM52" s="964"/>
      <c r="BN52" s="964"/>
      <c r="BO52" s="964"/>
      <c r="BP52" s="964"/>
      <c r="BQ52" s="965"/>
      <c r="BR52" s="1028"/>
      <c r="BS52" s="964"/>
      <c r="BT52" s="964"/>
      <c r="BU52" s="964"/>
      <c r="BV52" s="964"/>
      <c r="BW52" s="964"/>
      <c r="BX52" s="964"/>
      <c r="BY52" s="965"/>
      <c r="BZ52" s="1512"/>
      <c r="CA52" s="1523"/>
      <c r="CB52" s="1524"/>
      <c r="CC52" s="1524"/>
      <c r="CD52" s="1524"/>
      <c r="CE52" s="1524"/>
      <c r="CF52" s="1524"/>
      <c r="CG52" s="1525"/>
      <c r="CH52" s="1523"/>
      <c r="CI52" s="1524"/>
      <c r="CJ52" s="1524"/>
      <c r="CK52" s="1524"/>
      <c r="CL52" s="1524"/>
      <c r="CM52" s="964"/>
      <c r="CN52" s="965"/>
      <c r="CO52" s="1028"/>
      <c r="CP52" s="964"/>
      <c r="CQ52" s="964"/>
      <c r="CR52" s="964"/>
      <c r="CS52" s="964"/>
      <c r="CT52" s="964"/>
      <c r="CU52" s="965"/>
      <c r="CV52" s="1028"/>
      <c r="CW52" s="964"/>
      <c r="CX52" s="964"/>
      <c r="CY52" s="964"/>
      <c r="CZ52" s="964"/>
      <c r="DA52" s="965"/>
      <c r="DB52" s="1513"/>
      <c r="DC52" s="1512"/>
      <c r="DD52" s="1028"/>
      <c r="DE52" s="964"/>
      <c r="DF52" s="964"/>
      <c r="DG52" s="964"/>
      <c r="DH52" s="964"/>
      <c r="DI52" s="964"/>
      <c r="DJ52" s="965"/>
      <c r="DK52" s="1028"/>
      <c r="DL52" s="964"/>
      <c r="DM52" s="964"/>
      <c r="DN52" s="964"/>
      <c r="DO52" s="964"/>
      <c r="DP52" s="964"/>
      <c r="DQ52" s="965"/>
      <c r="DR52" s="1028"/>
      <c r="DS52" s="964"/>
      <c r="DT52" s="964"/>
      <c r="DU52" s="964"/>
      <c r="DV52" s="964"/>
      <c r="DW52" s="964"/>
      <c r="DX52" s="965"/>
      <c r="DY52" s="1028"/>
      <c r="DZ52" s="964"/>
      <c r="EA52" s="964"/>
      <c r="EB52" s="964"/>
      <c r="EC52" s="964"/>
      <c r="ED52" s="964"/>
      <c r="EE52" s="965"/>
      <c r="EF52" s="1028"/>
      <c r="EG52" s="965"/>
      <c r="EH52" s="1513"/>
      <c r="EI52" s="1527"/>
      <c r="EJ52" s="1528"/>
      <c r="EK52" s="1528"/>
      <c r="EL52" s="1528"/>
      <c r="EM52" s="1529"/>
      <c r="EN52" s="1529"/>
      <c r="EO52" s="1530"/>
      <c r="EP52" s="1531"/>
      <c r="EQ52" s="1528"/>
      <c r="ER52" s="1528"/>
      <c r="ES52" s="1528"/>
      <c r="ET52" s="1528"/>
      <c r="EU52" s="1528"/>
      <c r="EV52" s="1530"/>
      <c r="EW52" s="1531"/>
      <c r="EX52" s="1528"/>
      <c r="EY52" s="1528"/>
      <c r="EZ52" s="1528"/>
      <c r="FA52" s="1528"/>
      <c r="FB52" s="1528"/>
      <c r="FC52" s="1530"/>
      <c r="FD52" s="1531"/>
      <c r="FE52" s="1528"/>
      <c r="FF52" s="1528"/>
      <c r="FG52" s="1528"/>
      <c r="FH52" s="1528"/>
      <c r="FI52" s="1528"/>
      <c r="FJ52" s="1530"/>
      <c r="FK52" s="1531"/>
      <c r="FL52" s="1528"/>
      <c r="FM52" s="1512"/>
      <c r="FN52" s="1506"/>
      <c r="FO52" s="1507"/>
      <c r="FP52" s="1508"/>
      <c r="FQ52" s="1509"/>
      <c r="FR52" s="1507"/>
      <c r="FS52" s="1507"/>
      <c r="FT52" s="1507"/>
      <c r="FU52" s="1507"/>
      <c r="FV52" s="1507"/>
      <c r="FW52" s="1508"/>
      <c r="FX52" s="1509"/>
      <c r="FY52" s="1507"/>
      <c r="FZ52" s="1507"/>
      <c r="GA52" s="1507"/>
      <c r="GB52" s="1507"/>
      <c r="GC52" s="1507"/>
      <c r="GD52" s="1508"/>
      <c r="GE52" s="1509"/>
      <c r="GF52" s="1507"/>
      <c r="GG52" s="1507"/>
      <c r="GH52" s="1507"/>
      <c r="GI52" s="1507"/>
      <c r="GJ52" s="1507"/>
      <c r="GK52" s="1508"/>
      <c r="GL52" s="1509"/>
      <c r="GM52" s="1507"/>
      <c r="GN52" s="1507"/>
      <c r="GO52" s="1507"/>
      <c r="GP52" s="1507"/>
      <c r="GQ52" s="1507"/>
      <c r="GR52" s="1508"/>
      <c r="GS52" s="1506"/>
      <c r="GT52" s="1507"/>
      <c r="GU52" s="1508"/>
      <c r="GV52" s="1509"/>
      <c r="GW52" s="1507"/>
      <c r="GX52" s="1507"/>
      <c r="GY52" s="1507"/>
      <c r="GZ52" s="1507"/>
      <c r="HA52" s="1507"/>
      <c r="HB52" s="1508"/>
      <c r="HC52" s="1509"/>
      <c r="HD52" s="1507"/>
      <c r="HE52" s="1507"/>
      <c r="HF52" s="1507"/>
      <c r="HG52" s="1507"/>
      <c r="HH52" s="1507"/>
      <c r="HI52" s="1508"/>
      <c r="HJ52" s="1509"/>
      <c r="HK52" s="1507"/>
      <c r="HL52" s="1507"/>
      <c r="HM52" s="1507"/>
      <c r="HN52" s="1507"/>
      <c r="HO52" s="1507"/>
      <c r="HP52" s="1508"/>
      <c r="HQ52" s="1509"/>
      <c r="HR52" s="1507"/>
      <c r="HS52" s="1507"/>
      <c r="HT52" s="1507"/>
      <c r="HU52" s="1507"/>
      <c r="HV52" s="1507"/>
      <c r="HW52" s="1508"/>
    </row>
    <row r="53" ht="24.0" customHeight="1">
      <c r="A53" s="1492">
        <v>1.0</v>
      </c>
      <c r="B53" s="1493" t="s">
        <v>23</v>
      </c>
      <c r="C53" s="1494"/>
      <c r="D53" s="494" t="str">
        <f t="array" ref="D53">INDEX('코드분류표(보조)'!$G$5:$G$72,MATCH(E53,'코드분류표(보조)'!$F$5:$F$72,0))</f>
        <v>CA-112</v>
      </c>
      <c r="E53" s="494" t="s">
        <v>4649</v>
      </c>
      <c r="F53" s="494" t="s">
        <v>4650</v>
      </c>
      <c r="G53" s="1495" t="s">
        <v>4651</v>
      </c>
      <c r="H53" s="494" t="s">
        <v>4652</v>
      </c>
      <c r="I53" s="920"/>
      <c r="J53" s="921"/>
      <c r="K53" s="922"/>
      <c r="L53" s="922"/>
      <c r="M53" s="1060" t="str">
        <f>$M$45</f>
        <v>#REF!</v>
      </c>
      <c r="N53" s="1060" t="str">
        <f>#REF!</f>
        <v>#REF!</v>
      </c>
      <c r="O53" s="1060" t="str">
        <f>$O$45</f>
        <v>#REF!</v>
      </c>
      <c r="P53" s="1060" t="str">
        <f>$Q$45</f>
        <v/>
      </c>
      <c r="Q53" s="922"/>
      <c r="R53" s="493">
        <v>1.0</v>
      </c>
      <c r="S53" s="493">
        <v>1.0</v>
      </c>
      <c r="T53" s="493">
        <v>1.0</v>
      </c>
      <c r="U53" s="924"/>
      <c r="V53" s="1280" t="s">
        <v>4653</v>
      </c>
      <c r="W53" s="1281"/>
      <c r="X53" s="926">
        <v>4000000.0</v>
      </c>
      <c r="Y53" s="926"/>
      <c r="Z53" s="926"/>
      <c r="AA53" s="927"/>
      <c r="AB53" s="928"/>
      <c r="AC53" s="928"/>
      <c r="AD53" s="929"/>
      <c r="AE53" s="1018"/>
      <c r="AF53" s="1019" t="s">
        <v>4654</v>
      </c>
      <c r="AG53" s="932"/>
      <c r="AH53" s="932"/>
      <c r="AI53" s="933"/>
      <c r="AJ53" s="933"/>
      <c r="AK53" s="924"/>
      <c r="AL53" s="1326" t="s">
        <v>4655</v>
      </c>
      <c r="AM53" s="1326" t="s">
        <v>4656</v>
      </c>
      <c r="AN53" s="1496"/>
      <c r="AO53" s="1496"/>
      <c r="AP53" s="1330"/>
      <c r="AQ53" s="1497"/>
      <c r="AR53" s="945"/>
      <c r="AS53" s="1498"/>
      <c r="AT53" s="944"/>
      <c r="AU53" s="944"/>
      <c r="AV53" s="945"/>
      <c r="AW53" s="1022"/>
      <c r="AX53" s="944"/>
      <c r="AY53" s="944"/>
      <c r="AZ53" s="944"/>
      <c r="BA53" s="944"/>
      <c r="BB53" s="944"/>
      <c r="BC53" s="945"/>
      <c r="BD53" s="1022"/>
      <c r="BE53" s="944"/>
      <c r="BF53" s="944"/>
      <c r="BG53" s="944"/>
      <c r="BH53" s="944"/>
      <c r="BI53" s="944"/>
      <c r="BJ53" s="945"/>
      <c r="BK53" s="1022"/>
      <c r="BL53" s="944"/>
      <c r="BM53" s="944"/>
      <c r="BN53" s="944"/>
      <c r="BO53" s="944"/>
      <c r="BP53" s="944"/>
      <c r="BQ53" s="945"/>
      <c r="BR53" s="1022"/>
      <c r="BS53" s="944"/>
      <c r="BT53" s="944"/>
      <c r="BU53" s="944"/>
      <c r="BV53" s="944"/>
      <c r="BW53" s="944"/>
      <c r="BX53" s="944"/>
      <c r="BY53" s="945"/>
      <c r="BZ53" s="1499"/>
      <c r="CA53" s="1532"/>
      <c r="CB53" s="1533"/>
      <c r="CC53" s="1533"/>
      <c r="CD53" s="1533"/>
      <c r="CE53" s="1533"/>
      <c r="CF53" s="1533"/>
      <c r="CG53" s="1534"/>
      <c r="CH53" s="1532"/>
      <c r="CI53" s="1533"/>
      <c r="CJ53" s="1533"/>
      <c r="CK53" s="1533"/>
      <c r="CL53" s="1533"/>
      <c r="CM53" s="944"/>
      <c r="CN53" s="945"/>
      <c r="CO53" s="1022"/>
      <c r="CP53" s="944"/>
      <c r="CQ53" s="944"/>
      <c r="CR53" s="944"/>
      <c r="CS53" s="944"/>
      <c r="CT53" s="944"/>
      <c r="CU53" s="945"/>
      <c r="CV53" s="1022"/>
      <c r="CW53" s="944"/>
      <c r="CX53" s="944"/>
      <c r="CY53" s="944"/>
      <c r="CZ53" s="944"/>
      <c r="DA53" s="945"/>
      <c r="DB53" s="1500"/>
      <c r="DC53" s="1499"/>
      <c r="DD53" s="1022"/>
      <c r="DE53" s="944"/>
      <c r="DF53" s="944"/>
      <c r="DG53" s="944"/>
      <c r="DH53" s="944"/>
      <c r="DI53" s="944"/>
      <c r="DJ53" s="945"/>
      <c r="DK53" s="1022"/>
      <c r="DL53" s="944"/>
      <c r="DM53" s="944"/>
      <c r="DN53" s="944"/>
      <c r="DO53" s="944"/>
      <c r="DP53" s="944"/>
      <c r="DQ53" s="945"/>
      <c r="DR53" s="1022"/>
      <c r="DS53" s="944"/>
      <c r="DT53" s="944"/>
      <c r="DU53" s="944"/>
      <c r="DV53" s="944"/>
      <c r="DW53" s="944"/>
      <c r="DX53" s="945"/>
      <c r="DY53" s="1022"/>
      <c r="DZ53" s="944"/>
      <c r="EA53" s="944"/>
      <c r="EB53" s="944"/>
      <c r="EC53" s="944"/>
      <c r="ED53" s="944"/>
      <c r="EE53" s="945"/>
      <c r="EF53" s="1022"/>
      <c r="EG53" s="945"/>
      <c r="EH53" s="1500"/>
      <c r="EI53" s="1535"/>
      <c r="EJ53" s="1536"/>
      <c r="EK53" s="1536"/>
      <c r="EL53" s="1536"/>
      <c r="EM53" s="1537"/>
      <c r="EN53" s="1537"/>
      <c r="EO53" s="1538"/>
      <c r="EP53" s="1539"/>
      <c r="EQ53" s="1536"/>
      <c r="ER53" s="1536"/>
      <c r="ES53" s="1536"/>
      <c r="ET53" s="1536"/>
      <c r="EU53" s="1536"/>
      <c r="EV53" s="1538"/>
      <c r="EW53" s="1539"/>
      <c r="EX53" s="1536"/>
      <c r="EY53" s="1536"/>
      <c r="EZ53" s="1536"/>
      <c r="FA53" s="1536"/>
      <c r="FB53" s="1536"/>
      <c r="FC53" s="1538"/>
      <c r="FD53" s="1539"/>
      <c r="FE53" s="1536"/>
      <c r="FF53" s="1536"/>
      <c r="FG53" s="1536"/>
      <c r="FH53" s="1536"/>
      <c r="FI53" s="1536"/>
      <c r="FJ53" s="1538"/>
      <c r="FK53" s="1539"/>
      <c r="FL53" s="1536"/>
      <c r="FM53" s="1499"/>
      <c r="FN53" s="1506"/>
      <c r="FO53" s="1507"/>
      <c r="FP53" s="1508"/>
      <c r="FQ53" s="1509"/>
      <c r="FR53" s="1507"/>
      <c r="FS53" s="1507"/>
      <c r="FT53" s="1507"/>
      <c r="FU53" s="1507"/>
      <c r="FV53" s="1507"/>
      <c r="FW53" s="1508"/>
      <c r="FX53" s="1509"/>
      <c r="FY53" s="1507"/>
      <c r="FZ53" s="1507"/>
      <c r="GA53" s="1507"/>
      <c r="GB53" s="1507"/>
      <c r="GC53" s="1507"/>
      <c r="GD53" s="1508"/>
      <c r="GE53" s="1509"/>
      <c r="GF53" s="1507"/>
      <c r="GG53" s="1507"/>
      <c r="GH53" s="1507"/>
      <c r="GI53" s="1507"/>
      <c r="GJ53" s="1507"/>
      <c r="GK53" s="1508"/>
      <c r="GL53" s="1509"/>
      <c r="GM53" s="1507"/>
      <c r="GN53" s="1507"/>
      <c r="GO53" s="1507"/>
      <c r="GP53" s="1507"/>
      <c r="GQ53" s="1507"/>
      <c r="GR53" s="1508"/>
      <c r="GS53" s="1506"/>
      <c r="GT53" s="1507"/>
      <c r="GU53" s="1508"/>
      <c r="GV53" s="1509"/>
      <c r="GW53" s="1507"/>
      <c r="GX53" s="1507"/>
      <c r="GY53" s="1507"/>
      <c r="GZ53" s="1507"/>
      <c r="HA53" s="1507"/>
      <c r="HB53" s="1508"/>
      <c r="HC53" s="1509"/>
      <c r="HD53" s="1507"/>
      <c r="HE53" s="1507"/>
      <c r="HF53" s="1507"/>
      <c r="HG53" s="1507"/>
      <c r="HH53" s="1507"/>
      <c r="HI53" s="1508"/>
      <c r="HJ53" s="1509"/>
      <c r="HK53" s="1507"/>
      <c r="HL53" s="1507"/>
      <c r="HM53" s="1507"/>
      <c r="HN53" s="1507"/>
      <c r="HO53" s="1507"/>
      <c r="HP53" s="1508"/>
      <c r="HQ53" s="1509"/>
      <c r="HR53" s="1507"/>
      <c r="HS53" s="1507"/>
      <c r="HT53" s="1507"/>
      <c r="HU53" s="1507"/>
      <c r="HV53" s="1507"/>
      <c r="HW53" s="1508"/>
    </row>
    <row r="54" ht="24.0" customHeight="1" outlineLevel="1">
      <c r="A54" s="946"/>
      <c r="B54" s="947"/>
      <c r="C54" s="947"/>
      <c r="D54" s="947"/>
      <c r="E54" s="947"/>
      <c r="F54" s="947"/>
      <c r="G54" s="947"/>
      <c r="H54" s="947"/>
      <c r="I54" s="947"/>
      <c r="J54" s="947"/>
      <c r="K54" s="947"/>
      <c r="L54" s="947"/>
      <c r="M54" s="947"/>
      <c r="N54" s="947"/>
      <c r="O54" s="947"/>
      <c r="P54" s="947"/>
      <c r="Q54" s="947"/>
      <c r="R54" s="947"/>
      <c r="S54" s="947"/>
      <c r="T54" s="947"/>
      <c r="U54" s="948"/>
      <c r="V54" s="980" t="s">
        <v>4657</v>
      </c>
      <c r="W54" s="949" t="s">
        <v>4658</v>
      </c>
      <c r="X54" s="950">
        <v>4000000.0</v>
      </c>
      <c r="Y54" s="1510" t="s">
        <v>4659</v>
      </c>
      <c r="Z54" s="1510" t="s">
        <v>3477</v>
      </c>
      <c r="AA54" s="951"/>
      <c r="AB54" s="952"/>
      <c r="AC54" s="952"/>
      <c r="AD54" s="953"/>
      <c r="AE54" s="1023"/>
      <c r="AF54" s="1045"/>
      <c r="AG54" s="956"/>
      <c r="AH54" s="956"/>
      <c r="AI54" s="957"/>
      <c r="AJ54" s="957"/>
      <c r="AK54" s="948"/>
      <c r="AL54" s="1352" t="s">
        <v>4660</v>
      </c>
      <c r="AM54" s="1352" t="s">
        <v>4661</v>
      </c>
      <c r="AN54" s="972"/>
      <c r="AO54" s="972"/>
      <c r="AP54" s="972"/>
      <c r="AQ54" s="972"/>
      <c r="AR54" s="965"/>
      <c r="AS54" s="1511"/>
      <c r="AT54" s="964"/>
      <c r="AU54" s="964"/>
      <c r="AV54" s="965"/>
      <c r="AW54" s="1028"/>
      <c r="AX54" s="964"/>
      <c r="AY54" s="964"/>
      <c r="AZ54" s="964"/>
      <c r="BA54" s="964"/>
      <c r="BB54" s="964"/>
      <c r="BC54" s="965"/>
      <c r="BD54" s="1028"/>
      <c r="BE54" s="964"/>
      <c r="BF54" s="964"/>
      <c r="BG54" s="964"/>
      <c r="BH54" s="964"/>
      <c r="BI54" s="964"/>
      <c r="BJ54" s="965"/>
      <c r="BK54" s="1028"/>
      <c r="BL54" s="964"/>
      <c r="BM54" s="964"/>
      <c r="BN54" s="964"/>
      <c r="BO54" s="964"/>
      <c r="BP54" s="964"/>
      <c r="BQ54" s="965"/>
      <c r="BR54" s="1028"/>
      <c r="BS54" s="964"/>
      <c r="BT54" s="964"/>
      <c r="BU54" s="964"/>
      <c r="BV54" s="964"/>
      <c r="BW54" s="964"/>
      <c r="BX54" s="964"/>
      <c r="BY54" s="965"/>
      <c r="BZ54" s="1512"/>
      <c r="CA54" s="1523"/>
      <c r="CB54" s="1524"/>
      <c r="CC54" s="1524"/>
      <c r="CD54" s="1524"/>
      <c r="CE54" s="1524"/>
      <c r="CF54" s="1524"/>
      <c r="CG54" s="1525"/>
      <c r="CH54" s="1523"/>
      <c r="CI54" s="1524"/>
      <c r="CJ54" s="1524"/>
      <c r="CK54" s="1524"/>
      <c r="CL54" s="1524"/>
      <c r="CM54" s="964"/>
      <c r="CN54" s="965"/>
      <c r="CO54" s="1028"/>
      <c r="CP54" s="964"/>
      <c r="CQ54" s="964"/>
      <c r="CR54" s="964"/>
      <c r="CS54" s="964"/>
      <c r="CT54" s="964"/>
      <c r="CU54" s="965"/>
      <c r="CV54" s="1028"/>
      <c r="CW54" s="964"/>
      <c r="CX54" s="964"/>
      <c r="CY54" s="964"/>
      <c r="CZ54" s="964"/>
      <c r="DA54" s="965"/>
      <c r="DB54" s="1513"/>
      <c r="DC54" s="1512"/>
      <c r="DD54" s="1028"/>
      <c r="DE54" s="964"/>
      <c r="DF54" s="964"/>
      <c r="DG54" s="964"/>
      <c r="DH54" s="964"/>
      <c r="DI54" s="964"/>
      <c r="DJ54" s="965"/>
      <c r="DK54" s="1028"/>
      <c r="DL54" s="964"/>
      <c r="DM54" s="964"/>
      <c r="DN54" s="964"/>
      <c r="DO54" s="964"/>
      <c r="DP54" s="964"/>
      <c r="DQ54" s="965"/>
      <c r="DR54" s="1028"/>
      <c r="DS54" s="964"/>
      <c r="DT54" s="964"/>
      <c r="DU54" s="964"/>
      <c r="DV54" s="964"/>
      <c r="DW54" s="964"/>
      <c r="DX54" s="965"/>
      <c r="DY54" s="1028"/>
      <c r="DZ54" s="964"/>
      <c r="EA54" s="964"/>
      <c r="EB54" s="964"/>
      <c r="EC54" s="964"/>
      <c r="ED54" s="964"/>
      <c r="EE54" s="965"/>
      <c r="EF54" s="1028"/>
      <c r="EG54" s="965"/>
      <c r="EH54" s="1513"/>
      <c r="EI54" s="1506"/>
      <c r="EJ54" s="1507"/>
      <c r="EK54" s="1507"/>
      <c r="EL54" s="1507"/>
      <c r="EM54" s="1514"/>
      <c r="EN54" s="1514"/>
      <c r="EO54" s="1508"/>
      <c r="EP54" s="1509"/>
      <c r="EQ54" s="1507"/>
      <c r="ER54" s="1507"/>
      <c r="ES54" s="1507"/>
      <c r="ET54" s="1507"/>
      <c r="EU54" s="1507"/>
      <c r="EV54" s="1508"/>
      <c r="EW54" s="1509"/>
      <c r="EX54" s="1507"/>
      <c r="EY54" s="1507"/>
      <c r="EZ54" s="1507"/>
      <c r="FA54" s="1507"/>
      <c r="FB54" s="1507"/>
      <c r="FC54" s="1508"/>
      <c r="FD54" s="1509"/>
      <c r="FE54" s="1507"/>
      <c r="FF54" s="1507"/>
      <c r="FG54" s="1507"/>
      <c r="FH54" s="1507"/>
      <c r="FI54" s="1507"/>
      <c r="FJ54" s="1508"/>
      <c r="FK54" s="1509"/>
      <c r="FL54" s="1507"/>
      <c r="FM54" s="1512"/>
      <c r="FN54" s="1506"/>
      <c r="FO54" s="1507"/>
      <c r="FP54" s="1508"/>
      <c r="FQ54" s="1509"/>
      <c r="FR54" s="1507"/>
      <c r="FS54" s="1507"/>
      <c r="FT54" s="1507"/>
      <c r="FU54" s="1507"/>
      <c r="FV54" s="1507"/>
      <c r="FW54" s="1508"/>
      <c r="FX54" s="1509"/>
      <c r="FY54" s="1507"/>
      <c r="FZ54" s="1507"/>
      <c r="GA54" s="1507"/>
      <c r="GB54" s="1507"/>
      <c r="GC54" s="1507"/>
      <c r="GD54" s="1508"/>
      <c r="GE54" s="1509"/>
      <c r="GF54" s="1507"/>
      <c r="GG54" s="1507"/>
      <c r="GH54" s="1507"/>
      <c r="GI54" s="1507"/>
      <c r="GJ54" s="1507"/>
      <c r="GK54" s="1508"/>
      <c r="GL54" s="1509"/>
      <c r="GM54" s="1507"/>
      <c r="GN54" s="1507"/>
      <c r="GO54" s="1507"/>
      <c r="GP54" s="1507"/>
      <c r="GQ54" s="1507"/>
      <c r="GR54" s="1508"/>
      <c r="GS54" s="1506"/>
      <c r="GT54" s="1507"/>
      <c r="GU54" s="1508"/>
      <c r="GV54" s="1509"/>
      <c r="GW54" s="1507"/>
      <c r="GX54" s="1507"/>
      <c r="GY54" s="1507"/>
      <c r="GZ54" s="1507"/>
      <c r="HA54" s="1507"/>
      <c r="HB54" s="1508"/>
      <c r="HC54" s="1509"/>
      <c r="HD54" s="1507"/>
      <c r="HE54" s="1507"/>
      <c r="HF54" s="1507"/>
      <c r="HG54" s="1507"/>
      <c r="HH54" s="1507"/>
      <c r="HI54" s="1508"/>
      <c r="HJ54" s="1509"/>
      <c r="HK54" s="1507"/>
      <c r="HL54" s="1507"/>
      <c r="HM54" s="1507"/>
      <c r="HN54" s="1507"/>
      <c r="HO54" s="1507"/>
      <c r="HP54" s="1508"/>
      <c r="HQ54" s="1509"/>
      <c r="HR54" s="1507"/>
      <c r="HS54" s="1507"/>
      <c r="HT54" s="1507"/>
      <c r="HU54" s="1507"/>
      <c r="HV54" s="1507"/>
      <c r="HW54" s="1508"/>
    </row>
    <row r="55" ht="24.0" customHeight="1" outlineLevel="1">
      <c r="A55" s="946"/>
      <c r="B55" s="947"/>
      <c r="C55" s="947"/>
      <c r="D55" s="947"/>
      <c r="E55" s="947"/>
      <c r="F55" s="947"/>
      <c r="G55" s="947"/>
      <c r="H55" s="947"/>
      <c r="I55" s="947"/>
      <c r="J55" s="947"/>
      <c r="K55" s="947"/>
      <c r="L55" s="947"/>
      <c r="M55" s="947"/>
      <c r="N55" s="947"/>
      <c r="O55" s="947"/>
      <c r="P55" s="947"/>
      <c r="Q55" s="947"/>
      <c r="R55" s="947"/>
      <c r="S55" s="947"/>
      <c r="T55" s="947"/>
      <c r="U55" s="948"/>
      <c r="V55" s="972"/>
      <c r="W55" s="949" t="s">
        <v>4662</v>
      </c>
      <c r="X55" s="950">
        <f>X53-X54</f>
        <v>0</v>
      </c>
      <c r="Y55" s="950"/>
      <c r="Z55" s="950"/>
      <c r="AA55" s="951"/>
      <c r="AB55" s="952"/>
      <c r="AC55" s="952"/>
      <c r="AD55" s="953"/>
      <c r="AE55" s="1023"/>
      <c r="AF55" s="1046"/>
      <c r="AG55" s="981"/>
      <c r="AH55" s="981"/>
      <c r="AI55" s="957"/>
      <c r="AJ55" s="957"/>
      <c r="AK55" s="948"/>
      <c r="AL55" s="1515" t="s">
        <v>4663</v>
      </c>
      <c r="AM55" s="1515" t="s">
        <v>4664</v>
      </c>
      <c r="AN55" s="1516"/>
      <c r="AO55" s="1516"/>
      <c r="AP55" s="1517"/>
      <c r="AQ55" s="1518"/>
      <c r="AR55" s="965"/>
      <c r="AS55" s="1511"/>
      <c r="AT55" s="964"/>
      <c r="AU55" s="964"/>
      <c r="AV55" s="965"/>
      <c r="AW55" s="1028"/>
      <c r="AX55" s="964"/>
      <c r="AY55" s="964"/>
      <c r="AZ55" s="964"/>
      <c r="BA55" s="964"/>
      <c r="BB55" s="964"/>
      <c r="BC55" s="965"/>
      <c r="BD55" s="1028"/>
      <c r="BE55" s="964"/>
      <c r="BF55" s="964"/>
      <c r="BG55" s="964"/>
      <c r="BH55" s="964"/>
      <c r="BI55" s="964"/>
      <c r="BJ55" s="965"/>
      <c r="BK55" s="1028"/>
      <c r="BL55" s="964"/>
      <c r="BM55" s="964"/>
      <c r="BN55" s="964"/>
      <c r="BO55" s="964"/>
      <c r="BP55" s="964"/>
      <c r="BQ55" s="965"/>
      <c r="BR55" s="1028"/>
      <c r="BS55" s="964"/>
      <c r="BT55" s="964"/>
      <c r="BU55" s="964"/>
      <c r="BV55" s="964"/>
      <c r="BW55" s="964"/>
      <c r="BX55" s="964"/>
      <c r="BY55" s="965"/>
      <c r="BZ55" s="1512"/>
      <c r="CA55" s="1523"/>
      <c r="CB55" s="1524"/>
      <c r="CC55" s="1524"/>
      <c r="CD55" s="1524"/>
      <c r="CE55" s="1524"/>
      <c r="CF55" s="1524"/>
      <c r="CG55" s="1525"/>
      <c r="CH55" s="1523"/>
      <c r="CI55" s="1524"/>
      <c r="CJ55" s="1524"/>
      <c r="CK55" s="1524"/>
      <c r="CL55" s="1524"/>
      <c r="CM55" s="964"/>
      <c r="CN55" s="965"/>
      <c r="CO55" s="1028"/>
      <c r="CP55" s="964"/>
      <c r="CQ55" s="964"/>
      <c r="CR55" s="964"/>
      <c r="CS55" s="964"/>
      <c r="CT55" s="964"/>
      <c r="CU55" s="965"/>
      <c r="CV55" s="1028"/>
      <c r="CW55" s="964"/>
      <c r="CX55" s="964"/>
      <c r="CY55" s="964"/>
      <c r="CZ55" s="964"/>
      <c r="DA55" s="965"/>
      <c r="DB55" s="1513"/>
      <c r="DC55" s="1512"/>
      <c r="DD55" s="1028"/>
      <c r="DE55" s="964"/>
      <c r="DF55" s="964"/>
      <c r="DG55" s="964"/>
      <c r="DH55" s="964"/>
      <c r="DI55" s="964"/>
      <c r="DJ55" s="965"/>
      <c r="DK55" s="1028"/>
      <c r="DL55" s="964"/>
      <c r="DM55" s="964"/>
      <c r="DN55" s="964"/>
      <c r="DO55" s="964"/>
      <c r="DP55" s="964"/>
      <c r="DQ55" s="965"/>
      <c r="DR55" s="1028"/>
      <c r="DS55" s="964"/>
      <c r="DT55" s="964"/>
      <c r="DU55" s="964"/>
      <c r="DV55" s="964"/>
      <c r="DW55" s="964"/>
      <c r="DX55" s="965"/>
      <c r="DY55" s="1028"/>
      <c r="DZ55" s="964"/>
      <c r="EA55" s="964"/>
      <c r="EB55" s="964"/>
      <c r="EC55" s="964"/>
      <c r="ED55" s="964"/>
      <c r="EE55" s="965"/>
      <c r="EF55" s="1028"/>
      <c r="EG55" s="965"/>
      <c r="EH55" s="1513"/>
      <c r="EI55" s="1506"/>
      <c r="EJ55" s="1507"/>
      <c r="EK55" s="1507"/>
      <c r="EL55" s="1507"/>
      <c r="EM55" s="1514"/>
      <c r="EN55" s="1514"/>
      <c r="EO55" s="1508"/>
      <c r="EP55" s="1509"/>
      <c r="EQ55" s="1507"/>
      <c r="ER55" s="1507"/>
      <c r="ES55" s="1507"/>
      <c r="ET55" s="1507"/>
      <c r="EU55" s="1507"/>
      <c r="EV55" s="1508"/>
      <c r="EW55" s="1509"/>
      <c r="EX55" s="1507"/>
      <c r="EY55" s="1507"/>
      <c r="EZ55" s="1507"/>
      <c r="FA55" s="1507"/>
      <c r="FB55" s="1507"/>
      <c r="FC55" s="1508"/>
      <c r="FD55" s="1509"/>
      <c r="FE55" s="1507"/>
      <c r="FF55" s="1507"/>
      <c r="FG55" s="1507"/>
      <c r="FH55" s="1507"/>
      <c r="FI55" s="1507"/>
      <c r="FJ55" s="1508"/>
      <c r="FK55" s="1509"/>
      <c r="FL55" s="1507"/>
      <c r="FM55" s="1512"/>
      <c r="FN55" s="1506"/>
      <c r="FO55" s="1507"/>
      <c r="FP55" s="1508"/>
      <c r="FQ55" s="1509"/>
      <c r="FR55" s="1507"/>
      <c r="FS55" s="1507"/>
      <c r="FT55" s="1507"/>
      <c r="FU55" s="1507"/>
      <c r="FV55" s="1507"/>
      <c r="FW55" s="1508"/>
      <c r="FX55" s="1509"/>
      <c r="FY55" s="1507"/>
      <c r="FZ55" s="1507"/>
      <c r="GA55" s="1507"/>
      <c r="GB55" s="1507"/>
      <c r="GC55" s="1507"/>
      <c r="GD55" s="1508"/>
      <c r="GE55" s="1509"/>
      <c r="GF55" s="1507"/>
      <c r="GG55" s="1507"/>
      <c r="GH55" s="1507"/>
      <c r="GI55" s="1507"/>
      <c r="GJ55" s="1507"/>
      <c r="GK55" s="1508"/>
      <c r="GL55" s="1509"/>
      <c r="GM55" s="1507"/>
      <c r="GN55" s="1507"/>
      <c r="GO55" s="1507"/>
      <c r="GP55" s="1507"/>
      <c r="GQ55" s="1507"/>
      <c r="GR55" s="1508"/>
      <c r="GS55" s="1506"/>
      <c r="GT55" s="1507"/>
      <c r="GU55" s="1508"/>
      <c r="GV55" s="1509"/>
      <c r="GW55" s="1507"/>
      <c r="GX55" s="1507"/>
      <c r="GY55" s="1507"/>
      <c r="GZ55" s="1507"/>
      <c r="HA55" s="1507"/>
      <c r="HB55" s="1508"/>
      <c r="HC55" s="1509"/>
      <c r="HD55" s="1507"/>
      <c r="HE55" s="1507"/>
      <c r="HF55" s="1507"/>
      <c r="HG55" s="1507"/>
      <c r="HH55" s="1507"/>
      <c r="HI55" s="1508"/>
      <c r="HJ55" s="1509"/>
      <c r="HK55" s="1507"/>
      <c r="HL55" s="1507"/>
      <c r="HM55" s="1507"/>
      <c r="HN55" s="1507"/>
      <c r="HO55" s="1507"/>
      <c r="HP55" s="1508"/>
      <c r="HQ55" s="1509"/>
      <c r="HR55" s="1507"/>
      <c r="HS55" s="1507"/>
      <c r="HT55" s="1507"/>
      <c r="HU55" s="1507"/>
      <c r="HV55" s="1507"/>
      <c r="HW55" s="1508"/>
    </row>
    <row r="56" ht="24.0" customHeight="1" outlineLevel="1">
      <c r="A56" s="946"/>
      <c r="B56" s="947"/>
      <c r="C56" s="947"/>
      <c r="D56" s="947"/>
      <c r="E56" s="947"/>
      <c r="F56" s="947"/>
      <c r="G56" s="947"/>
      <c r="H56" s="947"/>
      <c r="I56" s="947"/>
      <c r="J56" s="947"/>
      <c r="K56" s="947"/>
      <c r="L56" s="947"/>
      <c r="M56" s="947"/>
      <c r="N56" s="947"/>
      <c r="O56" s="947"/>
      <c r="P56" s="947"/>
      <c r="Q56" s="947"/>
      <c r="R56" s="947"/>
      <c r="S56" s="947"/>
      <c r="T56" s="947"/>
      <c r="U56" s="948"/>
      <c r="V56" s="1283" t="s">
        <v>4665</v>
      </c>
      <c r="W56" s="1284"/>
      <c r="X56" s="1194">
        <v>0.0</v>
      </c>
      <c r="Y56" s="950"/>
      <c r="Z56" s="950"/>
      <c r="AA56" s="951"/>
      <c r="AB56" s="952"/>
      <c r="AC56" s="952"/>
      <c r="AD56" s="953"/>
      <c r="AE56" s="1023"/>
      <c r="AF56" s="1108"/>
      <c r="AG56" s="1096"/>
      <c r="AH56" s="1096"/>
      <c r="AI56" s="1013"/>
      <c r="AJ56" s="1013"/>
      <c r="AK56" s="1005"/>
      <c r="AL56" s="1540" t="s">
        <v>4666</v>
      </c>
      <c r="AM56" s="1540" t="s">
        <v>4667</v>
      </c>
      <c r="AN56" s="1004"/>
      <c r="AO56" s="1004"/>
      <c r="AP56" s="1004"/>
      <c r="AQ56" s="1004"/>
      <c r="AR56" s="1017"/>
      <c r="AS56" s="1541"/>
      <c r="AT56" s="1016"/>
      <c r="AU56" s="1016"/>
      <c r="AV56" s="1017"/>
      <c r="AW56" s="1043"/>
      <c r="AX56" s="1016"/>
      <c r="AY56" s="1016"/>
      <c r="AZ56" s="1016"/>
      <c r="BA56" s="1016"/>
      <c r="BB56" s="1016"/>
      <c r="BC56" s="1017"/>
      <c r="BD56" s="1043"/>
      <c r="BE56" s="1016"/>
      <c r="BF56" s="1016"/>
      <c r="BG56" s="1016"/>
      <c r="BH56" s="1016"/>
      <c r="BI56" s="1016"/>
      <c r="BJ56" s="1017"/>
      <c r="BK56" s="1043"/>
      <c r="BL56" s="1016"/>
      <c r="BM56" s="1016"/>
      <c r="BN56" s="1016"/>
      <c r="BO56" s="1016"/>
      <c r="BP56" s="1016"/>
      <c r="BQ56" s="1017"/>
      <c r="BR56" s="1043"/>
      <c r="BS56" s="1016"/>
      <c r="BT56" s="1016"/>
      <c r="BU56" s="1016"/>
      <c r="BV56" s="1016"/>
      <c r="BW56" s="1016"/>
      <c r="BX56" s="1016"/>
      <c r="BY56" s="1017"/>
      <c r="BZ56" s="1542"/>
      <c r="CA56" s="1543"/>
      <c r="CB56" s="1544"/>
      <c r="CC56" s="1544"/>
      <c r="CD56" s="1544"/>
      <c r="CE56" s="1544"/>
      <c r="CF56" s="1544"/>
      <c r="CG56" s="1545"/>
      <c r="CH56" s="1543"/>
      <c r="CI56" s="1544"/>
      <c r="CJ56" s="1544"/>
      <c r="CK56" s="1544"/>
      <c r="CL56" s="1544"/>
      <c r="CM56" s="1016"/>
      <c r="CN56" s="1017"/>
      <c r="CO56" s="1043"/>
      <c r="CP56" s="1016"/>
      <c r="CQ56" s="1016"/>
      <c r="CR56" s="1016"/>
      <c r="CS56" s="1016"/>
      <c r="CT56" s="1016"/>
      <c r="CU56" s="1017"/>
      <c r="CV56" s="1043"/>
      <c r="CW56" s="1016"/>
      <c r="CX56" s="1016"/>
      <c r="CY56" s="1016"/>
      <c r="CZ56" s="1016"/>
      <c r="DA56" s="1017"/>
      <c r="DB56" s="1546"/>
      <c r="DC56" s="1542"/>
      <c r="DD56" s="1043"/>
      <c r="DE56" s="1016"/>
      <c r="DF56" s="1016"/>
      <c r="DG56" s="1016"/>
      <c r="DH56" s="1016"/>
      <c r="DI56" s="1016"/>
      <c r="DJ56" s="1017"/>
      <c r="DK56" s="1043"/>
      <c r="DL56" s="1016"/>
      <c r="DM56" s="1016"/>
      <c r="DN56" s="1016"/>
      <c r="DO56" s="1016"/>
      <c r="DP56" s="1016"/>
      <c r="DQ56" s="1017"/>
      <c r="DR56" s="1043"/>
      <c r="DS56" s="1016"/>
      <c r="DT56" s="1016"/>
      <c r="DU56" s="1016"/>
      <c r="DV56" s="1016"/>
      <c r="DW56" s="1016"/>
      <c r="DX56" s="1017"/>
      <c r="DY56" s="1043"/>
      <c r="DZ56" s="1016"/>
      <c r="EA56" s="1016"/>
      <c r="EB56" s="1016"/>
      <c r="EC56" s="1016"/>
      <c r="ED56" s="1016"/>
      <c r="EE56" s="1017"/>
      <c r="EF56" s="1043"/>
      <c r="EG56" s="1017"/>
      <c r="EH56" s="1546"/>
      <c r="EI56" s="1527"/>
      <c r="EJ56" s="1528"/>
      <c r="EK56" s="1528"/>
      <c r="EL56" s="1528"/>
      <c r="EM56" s="1529"/>
      <c r="EN56" s="1529"/>
      <c r="EO56" s="1530"/>
      <c r="EP56" s="1531"/>
      <c r="EQ56" s="1528"/>
      <c r="ER56" s="1528"/>
      <c r="ES56" s="1528"/>
      <c r="ET56" s="1528"/>
      <c r="EU56" s="1528"/>
      <c r="EV56" s="1530"/>
      <c r="EW56" s="1531"/>
      <c r="EX56" s="1528"/>
      <c r="EY56" s="1528"/>
      <c r="EZ56" s="1528"/>
      <c r="FA56" s="1528"/>
      <c r="FB56" s="1528"/>
      <c r="FC56" s="1530"/>
      <c r="FD56" s="1531"/>
      <c r="FE56" s="1528"/>
      <c r="FF56" s="1528"/>
      <c r="FG56" s="1528"/>
      <c r="FH56" s="1528"/>
      <c r="FI56" s="1528"/>
      <c r="FJ56" s="1530"/>
      <c r="FK56" s="1531"/>
      <c r="FL56" s="1528"/>
      <c r="FM56" s="1542"/>
      <c r="FN56" s="1527"/>
      <c r="FO56" s="1528"/>
      <c r="FP56" s="1530"/>
      <c r="FQ56" s="1531"/>
      <c r="FR56" s="1528"/>
      <c r="FS56" s="1528"/>
      <c r="FT56" s="1528"/>
      <c r="FU56" s="1528"/>
      <c r="FV56" s="1528"/>
      <c r="FW56" s="1530"/>
      <c r="FX56" s="1531"/>
      <c r="FY56" s="1528"/>
      <c r="FZ56" s="1528"/>
      <c r="GA56" s="1528"/>
      <c r="GB56" s="1528"/>
      <c r="GC56" s="1528"/>
      <c r="GD56" s="1530"/>
      <c r="GE56" s="1531"/>
      <c r="GF56" s="1528"/>
      <c r="GG56" s="1528"/>
      <c r="GH56" s="1528"/>
      <c r="GI56" s="1528"/>
      <c r="GJ56" s="1528"/>
      <c r="GK56" s="1530"/>
      <c r="GL56" s="1531"/>
      <c r="GM56" s="1528"/>
      <c r="GN56" s="1528"/>
      <c r="GO56" s="1528"/>
      <c r="GP56" s="1528"/>
      <c r="GQ56" s="1528"/>
      <c r="GR56" s="1530"/>
      <c r="GS56" s="1527"/>
      <c r="GT56" s="1528"/>
      <c r="GU56" s="1530"/>
      <c r="GV56" s="1531"/>
      <c r="GW56" s="1528"/>
      <c r="GX56" s="1528"/>
      <c r="GY56" s="1528"/>
      <c r="GZ56" s="1528"/>
      <c r="HA56" s="1528"/>
      <c r="HB56" s="1530"/>
      <c r="HC56" s="1531"/>
      <c r="HD56" s="1528"/>
      <c r="HE56" s="1528"/>
      <c r="HF56" s="1528"/>
      <c r="HG56" s="1528"/>
      <c r="HH56" s="1528"/>
      <c r="HI56" s="1530"/>
      <c r="HJ56" s="1531"/>
      <c r="HK56" s="1528"/>
      <c r="HL56" s="1528"/>
      <c r="HM56" s="1528"/>
      <c r="HN56" s="1528"/>
      <c r="HO56" s="1528"/>
      <c r="HP56" s="1530"/>
      <c r="HQ56" s="1531"/>
      <c r="HR56" s="1528"/>
      <c r="HS56" s="1528"/>
      <c r="HT56" s="1528"/>
      <c r="HU56" s="1528"/>
      <c r="HV56" s="1528"/>
      <c r="HW56" s="1530"/>
    </row>
    <row r="57" ht="24.0" customHeight="1" outlineLevel="1">
      <c r="A57" s="946"/>
      <c r="B57" s="947"/>
      <c r="C57" s="947"/>
      <c r="D57" s="947"/>
      <c r="E57" s="947"/>
      <c r="F57" s="947"/>
      <c r="G57" s="947"/>
      <c r="H57" s="947"/>
      <c r="I57" s="947"/>
      <c r="J57" s="947"/>
      <c r="K57" s="947"/>
      <c r="L57" s="947"/>
      <c r="M57" s="947"/>
      <c r="N57" s="947"/>
      <c r="O57" s="947"/>
      <c r="P57" s="947"/>
      <c r="Q57" s="947"/>
      <c r="R57" s="947"/>
      <c r="S57" s="947"/>
      <c r="T57" s="947"/>
      <c r="U57" s="948"/>
      <c r="V57" s="958" t="s">
        <v>4668</v>
      </c>
      <c r="W57" s="1284"/>
      <c r="X57" s="950">
        <v>0.0</v>
      </c>
      <c r="Y57" s="950"/>
      <c r="Z57" s="950"/>
      <c r="AA57" s="951"/>
      <c r="AB57" s="952"/>
      <c r="AC57" s="952"/>
      <c r="AD57" s="953"/>
      <c r="AE57" s="1023"/>
      <c r="AF57" s="1547"/>
      <c r="AG57" s="1548"/>
      <c r="AH57" s="1548"/>
      <c r="AI57" s="1549"/>
      <c r="AJ57" s="1549"/>
      <c r="AK57" s="1168"/>
      <c r="AL57" s="1550"/>
      <c r="AM57" s="1550"/>
      <c r="AN57" s="1551"/>
      <c r="AO57" s="1551"/>
      <c r="AP57" s="1552"/>
      <c r="AQ57" s="1553"/>
      <c r="AR57" s="1554"/>
      <c r="AS57" s="1555"/>
      <c r="AT57" s="1556"/>
      <c r="AU57" s="1556"/>
      <c r="AV57" s="1554"/>
      <c r="AW57" s="1557"/>
      <c r="AX57" s="1556"/>
      <c r="AY57" s="1556"/>
      <c r="AZ57" s="1556"/>
      <c r="BA57" s="1556"/>
      <c r="BB57" s="1556"/>
      <c r="BC57" s="1554"/>
      <c r="BD57" s="1557"/>
      <c r="BE57" s="1556"/>
      <c r="BF57" s="1556"/>
      <c r="BG57" s="1556"/>
      <c r="BH57" s="1556"/>
      <c r="BI57" s="1556"/>
      <c r="BJ57" s="1554"/>
      <c r="BK57" s="1557"/>
      <c r="BL57" s="1556"/>
      <c r="BM57" s="1556"/>
      <c r="BN57" s="1556"/>
      <c r="BO57" s="1556"/>
      <c r="BP57" s="1556"/>
      <c r="BQ57" s="1554"/>
      <c r="BR57" s="1557"/>
      <c r="BS57" s="1556"/>
      <c r="BT57" s="1556"/>
      <c r="BU57" s="1556"/>
      <c r="BV57" s="1556"/>
      <c r="BW57" s="1556"/>
      <c r="BX57" s="1556"/>
      <c r="BY57" s="1554"/>
      <c r="BZ57" s="1558"/>
      <c r="CA57" s="1559"/>
      <c r="CB57" s="1560"/>
      <c r="CC57" s="1560"/>
      <c r="CD57" s="1560"/>
      <c r="CE57" s="1560"/>
      <c r="CF57" s="1560"/>
      <c r="CG57" s="1561"/>
      <c r="CH57" s="1559"/>
      <c r="CI57" s="1560"/>
      <c r="CJ57" s="1560"/>
      <c r="CK57" s="1560"/>
      <c r="CL57" s="1560"/>
      <c r="CM57" s="1556"/>
      <c r="CN57" s="1554"/>
      <c r="CO57" s="1557"/>
      <c r="CP57" s="1556"/>
      <c r="CQ57" s="1556"/>
      <c r="CR57" s="1556"/>
      <c r="CS57" s="1556"/>
      <c r="CT57" s="1556"/>
      <c r="CU57" s="1554"/>
      <c r="CV57" s="1557"/>
      <c r="CW57" s="1556"/>
      <c r="CX57" s="1556"/>
      <c r="CY57" s="1556"/>
      <c r="CZ57" s="1556"/>
      <c r="DA57" s="1554"/>
      <c r="DB57" s="1562"/>
      <c r="DC57" s="1558"/>
      <c r="DD57" s="1557"/>
      <c r="DE57" s="1556"/>
      <c r="DF57" s="1556"/>
      <c r="DG57" s="1556"/>
      <c r="DH57" s="1556"/>
      <c r="DI57" s="1556"/>
      <c r="DJ57" s="1554"/>
      <c r="DK57" s="1557"/>
      <c r="DL57" s="1556"/>
      <c r="DM57" s="1556"/>
      <c r="DN57" s="1556"/>
      <c r="DO57" s="1556"/>
      <c r="DP57" s="1556"/>
      <c r="DQ57" s="1554"/>
      <c r="DR57" s="1557"/>
      <c r="DS57" s="1556"/>
      <c r="DT57" s="1556"/>
      <c r="DU57" s="1556"/>
      <c r="DV57" s="1556"/>
      <c r="DW57" s="1556"/>
      <c r="DX57" s="1554"/>
      <c r="DY57" s="1557"/>
      <c r="DZ57" s="1556"/>
      <c r="EA57" s="1556"/>
      <c r="EB57" s="1556"/>
      <c r="EC57" s="1556"/>
      <c r="ED57" s="1556"/>
      <c r="EE57" s="1554"/>
      <c r="EF57" s="1557"/>
      <c r="EG57" s="1554"/>
      <c r="EH57" s="1562"/>
      <c r="EI57" s="1535"/>
      <c r="EJ57" s="1536"/>
      <c r="EK57" s="1536"/>
      <c r="EL57" s="1536"/>
      <c r="EM57" s="1537"/>
      <c r="EN57" s="1537"/>
      <c r="EO57" s="1538"/>
      <c r="EP57" s="1539"/>
      <c r="EQ57" s="1536"/>
      <c r="ER57" s="1536"/>
      <c r="ES57" s="1536"/>
      <c r="ET57" s="1536"/>
      <c r="EU57" s="1536"/>
      <c r="EV57" s="1538"/>
      <c r="EW57" s="1539"/>
      <c r="EX57" s="1536"/>
      <c r="EY57" s="1536"/>
      <c r="EZ57" s="1536"/>
      <c r="FA57" s="1536"/>
      <c r="FB57" s="1536"/>
      <c r="FC57" s="1538"/>
      <c r="FD57" s="1539"/>
      <c r="FE57" s="1536"/>
      <c r="FF57" s="1536"/>
      <c r="FG57" s="1536"/>
      <c r="FH57" s="1536"/>
      <c r="FI57" s="1536"/>
      <c r="FJ57" s="1538"/>
      <c r="FK57" s="1539"/>
      <c r="FL57" s="1536"/>
      <c r="FM57" s="1558"/>
      <c r="FN57" s="1535"/>
      <c r="FO57" s="1536"/>
      <c r="FP57" s="1538"/>
      <c r="FQ57" s="1539"/>
      <c r="FR57" s="1536"/>
      <c r="FS57" s="1536"/>
      <c r="FT57" s="1536"/>
      <c r="FU57" s="1536"/>
      <c r="FV57" s="1536"/>
      <c r="FW57" s="1538"/>
      <c r="FX57" s="1539"/>
      <c r="FY57" s="1536"/>
      <c r="FZ57" s="1536"/>
      <c r="GA57" s="1536"/>
      <c r="GB57" s="1536"/>
      <c r="GC57" s="1536"/>
      <c r="GD57" s="1538"/>
      <c r="GE57" s="1539"/>
      <c r="GF57" s="1536"/>
      <c r="GG57" s="1536"/>
      <c r="GH57" s="1536"/>
      <c r="GI57" s="1536"/>
      <c r="GJ57" s="1536"/>
      <c r="GK57" s="1538"/>
      <c r="GL57" s="1539"/>
      <c r="GM57" s="1536"/>
      <c r="GN57" s="1536"/>
      <c r="GO57" s="1536"/>
      <c r="GP57" s="1536"/>
      <c r="GQ57" s="1536"/>
      <c r="GR57" s="1538"/>
      <c r="GS57" s="1535"/>
      <c r="GT57" s="1536"/>
      <c r="GU57" s="1538"/>
      <c r="GV57" s="1539"/>
      <c r="GW57" s="1536"/>
      <c r="GX57" s="1536"/>
      <c r="GY57" s="1536"/>
      <c r="GZ57" s="1536"/>
      <c r="HA57" s="1536"/>
      <c r="HB57" s="1538"/>
      <c r="HC57" s="1539"/>
      <c r="HD57" s="1536"/>
      <c r="HE57" s="1536"/>
      <c r="HF57" s="1536"/>
      <c r="HG57" s="1536"/>
      <c r="HH57" s="1536"/>
      <c r="HI57" s="1538"/>
      <c r="HJ57" s="1539"/>
      <c r="HK57" s="1536"/>
      <c r="HL57" s="1536"/>
      <c r="HM57" s="1536"/>
      <c r="HN57" s="1536"/>
      <c r="HO57" s="1536"/>
      <c r="HP57" s="1538"/>
      <c r="HQ57" s="1539"/>
      <c r="HR57" s="1536"/>
      <c r="HS57" s="1536"/>
      <c r="HT57" s="1536"/>
      <c r="HU57" s="1536"/>
      <c r="HV57" s="1536"/>
      <c r="HW57" s="1538"/>
    </row>
    <row r="58" ht="24.0" customHeight="1" outlineLevel="1">
      <c r="A58" s="946"/>
      <c r="B58" s="947"/>
      <c r="C58" s="947"/>
      <c r="D58" s="947"/>
      <c r="E58" s="947"/>
      <c r="F58" s="947"/>
      <c r="G58" s="947"/>
      <c r="H58" s="947"/>
      <c r="I58" s="947"/>
      <c r="J58" s="947"/>
      <c r="K58" s="947"/>
      <c r="L58" s="947"/>
      <c r="M58" s="947"/>
      <c r="N58" s="947"/>
      <c r="O58" s="947"/>
      <c r="P58" s="947"/>
      <c r="Q58" s="947"/>
      <c r="R58" s="947"/>
      <c r="S58" s="947"/>
      <c r="T58" s="947"/>
      <c r="U58" s="948"/>
      <c r="V58" s="989"/>
      <c r="W58" s="955"/>
      <c r="X58" s="981"/>
      <c r="Y58" s="950"/>
      <c r="Z58" s="950"/>
      <c r="AA58" s="951"/>
      <c r="AB58" s="952"/>
      <c r="AC58" s="952"/>
      <c r="AD58" s="953"/>
      <c r="AE58" s="1023"/>
      <c r="AF58" s="1024"/>
      <c r="AG58" s="950"/>
      <c r="AH58" s="950"/>
      <c r="AI58" s="957"/>
      <c r="AJ58" s="957"/>
      <c r="AK58" s="948"/>
      <c r="AL58" s="1520"/>
      <c r="AM58" s="1520"/>
      <c r="AN58" s="972"/>
      <c r="AO58" s="972"/>
      <c r="AP58" s="972"/>
      <c r="AQ58" s="972"/>
      <c r="AR58" s="965"/>
      <c r="AS58" s="1511"/>
      <c r="AT58" s="964"/>
      <c r="AU58" s="964"/>
      <c r="AV58" s="965"/>
      <c r="AW58" s="1028"/>
      <c r="AX58" s="964"/>
      <c r="AY58" s="964"/>
      <c r="AZ58" s="964"/>
      <c r="BA58" s="964"/>
      <c r="BB58" s="964"/>
      <c r="BC58" s="965"/>
      <c r="BD58" s="1028"/>
      <c r="BE58" s="964"/>
      <c r="BF58" s="964"/>
      <c r="BG58" s="964"/>
      <c r="BH58" s="964"/>
      <c r="BI58" s="964"/>
      <c r="BJ58" s="965"/>
      <c r="BK58" s="1028"/>
      <c r="BL58" s="964"/>
      <c r="BM58" s="964"/>
      <c r="BN58" s="964"/>
      <c r="BO58" s="964"/>
      <c r="BP58" s="964"/>
      <c r="BQ58" s="965"/>
      <c r="BR58" s="1028"/>
      <c r="BS58" s="964"/>
      <c r="BT58" s="964"/>
      <c r="BU58" s="964"/>
      <c r="BV58" s="964"/>
      <c r="BW58" s="964"/>
      <c r="BX58" s="964"/>
      <c r="BY58" s="965"/>
      <c r="BZ58" s="1512"/>
      <c r="CA58" s="1523"/>
      <c r="CB58" s="1524"/>
      <c r="CC58" s="1524"/>
      <c r="CD58" s="1524"/>
      <c r="CE58" s="1524"/>
      <c r="CF58" s="1524"/>
      <c r="CG58" s="1525"/>
      <c r="CH58" s="1523"/>
      <c r="CI58" s="1524"/>
      <c r="CJ58" s="1524"/>
      <c r="CK58" s="1524"/>
      <c r="CL58" s="1524"/>
      <c r="CM58" s="964"/>
      <c r="CN58" s="965"/>
      <c r="CO58" s="1028"/>
      <c r="CP58" s="964"/>
      <c r="CQ58" s="964"/>
      <c r="CR58" s="964"/>
      <c r="CS58" s="964"/>
      <c r="CT58" s="964"/>
      <c r="CU58" s="965"/>
      <c r="CV58" s="1028"/>
      <c r="CW58" s="964"/>
      <c r="CX58" s="964"/>
      <c r="CY58" s="964"/>
      <c r="CZ58" s="964"/>
      <c r="DA58" s="965"/>
      <c r="DB58" s="1513"/>
      <c r="DC58" s="1512"/>
      <c r="DD58" s="1028"/>
      <c r="DE58" s="964"/>
      <c r="DF58" s="964"/>
      <c r="DG58" s="964"/>
      <c r="DH58" s="964"/>
      <c r="DI58" s="964"/>
      <c r="DJ58" s="965"/>
      <c r="DK58" s="1028"/>
      <c r="DL58" s="964"/>
      <c r="DM58" s="964"/>
      <c r="DN58" s="964"/>
      <c r="DO58" s="964"/>
      <c r="DP58" s="964"/>
      <c r="DQ58" s="965"/>
      <c r="DR58" s="1028"/>
      <c r="DS58" s="964"/>
      <c r="DT58" s="964"/>
      <c r="DU58" s="964"/>
      <c r="DV58" s="964"/>
      <c r="DW58" s="964"/>
      <c r="DX58" s="965"/>
      <c r="DY58" s="1028"/>
      <c r="DZ58" s="964"/>
      <c r="EA58" s="964"/>
      <c r="EB58" s="964"/>
      <c r="EC58" s="964"/>
      <c r="ED58" s="964"/>
      <c r="EE58" s="965"/>
      <c r="EF58" s="1028"/>
      <c r="EG58" s="965"/>
      <c r="EH58" s="1513"/>
      <c r="EI58" s="1506"/>
      <c r="EJ58" s="1507"/>
      <c r="EK58" s="1507"/>
      <c r="EL58" s="1507"/>
      <c r="EM58" s="1514"/>
      <c r="EN58" s="1514"/>
      <c r="EO58" s="1508"/>
      <c r="EP58" s="1509"/>
      <c r="EQ58" s="1507"/>
      <c r="ER58" s="1507"/>
      <c r="ES58" s="1507"/>
      <c r="ET58" s="1507"/>
      <c r="EU58" s="1507"/>
      <c r="EV58" s="1508"/>
      <c r="EW58" s="1509"/>
      <c r="EX58" s="1507"/>
      <c r="EY58" s="1507"/>
      <c r="EZ58" s="1507"/>
      <c r="FA58" s="1507"/>
      <c r="FB58" s="1507"/>
      <c r="FC58" s="1508"/>
      <c r="FD58" s="1509"/>
      <c r="FE58" s="1507"/>
      <c r="FF58" s="1507"/>
      <c r="FG58" s="1507"/>
      <c r="FH58" s="1507"/>
      <c r="FI58" s="1507"/>
      <c r="FJ58" s="1508"/>
      <c r="FK58" s="1509"/>
      <c r="FL58" s="1507"/>
      <c r="FM58" s="1512"/>
      <c r="FN58" s="1506"/>
      <c r="FO58" s="1507"/>
      <c r="FP58" s="1508"/>
      <c r="FQ58" s="1509"/>
      <c r="FR58" s="1507"/>
      <c r="FS58" s="1507"/>
      <c r="FT58" s="1507"/>
      <c r="FU58" s="1507"/>
      <c r="FV58" s="1507"/>
      <c r="FW58" s="1508"/>
      <c r="FX58" s="1509"/>
      <c r="FY58" s="1507"/>
      <c r="FZ58" s="1507"/>
      <c r="GA58" s="1507"/>
      <c r="GB58" s="1507"/>
      <c r="GC58" s="1507"/>
      <c r="GD58" s="1508"/>
      <c r="GE58" s="1509"/>
      <c r="GF58" s="1507"/>
      <c r="GG58" s="1507"/>
      <c r="GH58" s="1507"/>
      <c r="GI58" s="1507"/>
      <c r="GJ58" s="1507"/>
      <c r="GK58" s="1508"/>
      <c r="GL58" s="1509"/>
      <c r="GM58" s="1507"/>
      <c r="GN58" s="1507"/>
      <c r="GO58" s="1507"/>
      <c r="GP58" s="1507"/>
      <c r="GQ58" s="1507"/>
      <c r="GR58" s="1508"/>
      <c r="GS58" s="1506"/>
      <c r="GT58" s="1507"/>
      <c r="GU58" s="1508"/>
      <c r="GV58" s="1509"/>
      <c r="GW58" s="1507"/>
      <c r="GX58" s="1507"/>
      <c r="GY58" s="1507"/>
      <c r="GZ58" s="1507"/>
      <c r="HA58" s="1507"/>
      <c r="HB58" s="1508"/>
      <c r="HC58" s="1509"/>
      <c r="HD58" s="1507"/>
      <c r="HE58" s="1507"/>
      <c r="HF58" s="1507"/>
      <c r="HG58" s="1507"/>
      <c r="HH58" s="1507"/>
      <c r="HI58" s="1508"/>
      <c r="HJ58" s="1509"/>
      <c r="HK58" s="1507"/>
      <c r="HL58" s="1507"/>
      <c r="HM58" s="1507"/>
      <c r="HN58" s="1507"/>
      <c r="HO58" s="1507"/>
      <c r="HP58" s="1508"/>
      <c r="HQ58" s="1509"/>
      <c r="HR58" s="1507"/>
      <c r="HS58" s="1507"/>
      <c r="HT58" s="1507"/>
      <c r="HU58" s="1507"/>
      <c r="HV58" s="1507"/>
      <c r="HW58" s="1508"/>
    </row>
    <row r="59" ht="24.0" customHeight="1" outlineLevel="1">
      <c r="A59" s="946"/>
      <c r="B59" s="947"/>
      <c r="C59" s="947"/>
      <c r="D59" s="947"/>
      <c r="E59" s="947"/>
      <c r="F59" s="947"/>
      <c r="G59" s="947"/>
      <c r="H59" s="947"/>
      <c r="I59" s="947"/>
      <c r="J59" s="947"/>
      <c r="K59" s="947"/>
      <c r="L59" s="947"/>
      <c r="M59" s="947"/>
      <c r="N59" s="947"/>
      <c r="O59" s="947"/>
      <c r="P59" s="947"/>
      <c r="Q59" s="947"/>
      <c r="R59" s="947"/>
      <c r="S59" s="947"/>
      <c r="T59" s="947"/>
      <c r="U59" s="948"/>
      <c r="V59" s="989"/>
      <c r="W59" s="955"/>
      <c r="X59" s="956"/>
      <c r="Y59" s="956"/>
      <c r="Z59" s="956"/>
      <c r="AA59" s="951"/>
      <c r="AB59" s="952"/>
      <c r="AC59" s="952"/>
      <c r="AD59" s="953"/>
      <c r="AE59" s="1023"/>
      <c r="AF59" s="1029"/>
      <c r="AG59" s="976"/>
      <c r="AH59" s="976"/>
      <c r="AI59" s="957"/>
      <c r="AJ59" s="957"/>
      <c r="AK59" s="948"/>
      <c r="AL59" s="1520"/>
      <c r="AM59" s="1520"/>
      <c r="AN59" s="1521"/>
      <c r="AO59" s="1521"/>
      <c r="AP59" s="1522"/>
      <c r="AQ59" s="1518"/>
      <c r="AR59" s="965"/>
      <c r="AS59" s="1511"/>
      <c r="AT59" s="964"/>
      <c r="AU59" s="964"/>
      <c r="AV59" s="965"/>
      <c r="AW59" s="1028"/>
      <c r="AX59" s="964"/>
      <c r="AY59" s="964"/>
      <c r="AZ59" s="964"/>
      <c r="BA59" s="964"/>
      <c r="BB59" s="964"/>
      <c r="BC59" s="965"/>
      <c r="BD59" s="1028"/>
      <c r="BE59" s="964"/>
      <c r="BF59" s="964"/>
      <c r="BG59" s="964"/>
      <c r="BH59" s="964"/>
      <c r="BI59" s="964"/>
      <c r="BJ59" s="965"/>
      <c r="BK59" s="1028"/>
      <c r="BL59" s="964"/>
      <c r="BM59" s="964"/>
      <c r="BN59" s="964"/>
      <c r="BO59" s="964"/>
      <c r="BP59" s="964"/>
      <c r="BQ59" s="965"/>
      <c r="BR59" s="1028"/>
      <c r="BS59" s="964"/>
      <c r="BT59" s="964"/>
      <c r="BU59" s="964"/>
      <c r="BV59" s="964"/>
      <c r="BW59" s="964"/>
      <c r="BX59" s="964"/>
      <c r="BY59" s="965"/>
      <c r="BZ59" s="1512"/>
      <c r="CA59" s="1523"/>
      <c r="CB59" s="1524"/>
      <c r="CC59" s="1524"/>
      <c r="CD59" s="1524"/>
      <c r="CE59" s="1524"/>
      <c r="CF59" s="1524"/>
      <c r="CG59" s="1525"/>
      <c r="CH59" s="1523"/>
      <c r="CI59" s="1524"/>
      <c r="CJ59" s="1524"/>
      <c r="CK59" s="1524"/>
      <c r="CL59" s="1524"/>
      <c r="CM59" s="964"/>
      <c r="CN59" s="965"/>
      <c r="CO59" s="1028"/>
      <c r="CP59" s="964"/>
      <c r="CQ59" s="964"/>
      <c r="CR59" s="964"/>
      <c r="CS59" s="964"/>
      <c r="CT59" s="964"/>
      <c r="CU59" s="965"/>
      <c r="CV59" s="1028"/>
      <c r="CW59" s="964"/>
      <c r="CX59" s="964"/>
      <c r="CY59" s="964"/>
      <c r="CZ59" s="964"/>
      <c r="DA59" s="965"/>
      <c r="DB59" s="1513"/>
      <c r="DC59" s="1512"/>
      <c r="DD59" s="1028"/>
      <c r="DE59" s="964"/>
      <c r="DF59" s="964"/>
      <c r="DG59" s="964"/>
      <c r="DH59" s="964"/>
      <c r="DI59" s="964"/>
      <c r="DJ59" s="965"/>
      <c r="DK59" s="1028"/>
      <c r="DL59" s="964"/>
      <c r="DM59" s="964"/>
      <c r="DN59" s="964"/>
      <c r="DO59" s="964"/>
      <c r="DP59" s="964"/>
      <c r="DQ59" s="965"/>
      <c r="DR59" s="1028"/>
      <c r="DS59" s="964"/>
      <c r="DT59" s="964"/>
      <c r="DU59" s="964"/>
      <c r="DV59" s="964"/>
      <c r="DW59" s="964"/>
      <c r="DX59" s="965"/>
      <c r="DY59" s="1028"/>
      <c r="DZ59" s="964"/>
      <c r="EA59" s="964"/>
      <c r="EB59" s="964"/>
      <c r="EC59" s="964"/>
      <c r="ED59" s="964"/>
      <c r="EE59" s="965"/>
      <c r="EF59" s="1028"/>
      <c r="EG59" s="965"/>
      <c r="EH59" s="1513"/>
      <c r="EI59" s="1506"/>
      <c r="EJ59" s="1507"/>
      <c r="EK59" s="1507"/>
      <c r="EL59" s="1507"/>
      <c r="EM59" s="1514"/>
      <c r="EN59" s="1514"/>
      <c r="EO59" s="1508"/>
      <c r="EP59" s="1509"/>
      <c r="EQ59" s="1507"/>
      <c r="ER59" s="1507"/>
      <c r="ES59" s="1507"/>
      <c r="ET59" s="1507"/>
      <c r="EU59" s="1507"/>
      <c r="EV59" s="1508"/>
      <c r="EW59" s="1509"/>
      <c r="EX59" s="1507"/>
      <c r="EY59" s="1507"/>
      <c r="EZ59" s="1507"/>
      <c r="FA59" s="1507"/>
      <c r="FB59" s="1507"/>
      <c r="FC59" s="1508"/>
      <c r="FD59" s="1509"/>
      <c r="FE59" s="1507"/>
      <c r="FF59" s="1507"/>
      <c r="FG59" s="1507"/>
      <c r="FH59" s="1507"/>
      <c r="FI59" s="1507"/>
      <c r="FJ59" s="1508"/>
      <c r="FK59" s="1509"/>
      <c r="FL59" s="1507"/>
      <c r="FM59" s="1512"/>
      <c r="FN59" s="1506"/>
      <c r="FO59" s="1507"/>
      <c r="FP59" s="1508"/>
      <c r="FQ59" s="1509"/>
      <c r="FR59" s="1507"/>
      <c r="FS59" s="1507"/>
      <c r="FT59" s="1507"/>
      <c r="FU59" s="1507"/>
      <c r="FV59" s="1507"/>
      <c r="FW59" s="1508"/>
      <c r="FX59" s="1509"/>
      <c r="FY59" s="1507"/>
      <c r="FZ59" s="1507"/>
      <c r="GA59" s="1507"/>
      <c r="GB59" s="1507"/>
      <c r="GC59" s="1507"/>
      <c r="GD59" s="1508"/>
      <c r="GE59" s="1509"/>
      <c r="GF59" s="1507"/>
      <c r="GG59" s="1507"/>
      <c r="GH59" s="1507"/>
      <c r="GI59" s="1507"/>
      <c r="GJ59" s="1507"/>
      <c r="GK59" s="1508"/>
      <c r="GL59" s="1509"/>
      <c r="GM59" s="1507"/>
      <c r="GN59" s="1507"/>
      <c r="GO59" s="1507"/>
      <c r="GP59" s="1507"/>
      <c r="GQ59" s="1507"/>
      <c r="GR59" s="1508"/>
      <c r="GS59" s="1506"/>
      <c r="GT59" s="1507"/>
      <c r="GU59" s="1508"/>
      <c r="GV59" s="1509"/>
      <c r="GW59" s="1507"/>
      <c r="GX59" s="1507"/>
      <c r="GY59" s="1507"/>
      <c r="GZ59" s="1507"/>
      <c r="HA59" s="1507"/>
      <c r="HB59" s="1508"/>
      <c r="HC59" s="1509"/>
      <c r="HD59" s="1507"/>
      <c r="HE59" s="1507"/>
      <c r="HF59" s="1507"/>
      <c r="HG59" s="1507"/>
      <c r="HH59" s="1507"/>
      <c r="HI59" s="1508"/>
      <c r="HJ59" s="1509"/>
      <c r="HK59" s="1507"/>
      <c r="HL59" s="1507"/>
      <c r="HM59" s="1507"/>
      <c r="HN59" s="1507"/>
      <c r="HO59" s="1507"/>
      <c r="HP59" s="1508"/>
      <c r="HQ59" s="1509"/>
      <c r="HR59" s="1507"/>
      <c r="HS59" s="1507"/>
      <c r="HT59" s="1507"/>
      <c r="HU59" s="1507"/>
      <c r="HV59" s="1507"/>
      <c r="HW59" s="1508"/>
    </row>
    <row r="60" ht="24.0" customHeight="1" outlineLevel="1">
      <c r="A60" s="1563"/>
      <c r="B60" s="972"/>
      <c r="C60" s="1564"/>
      <c r="D60" s="947"/>
      <c r="E60" s="947"/>
      <c r="F60" s="947"/>
      <c r="G60" s="1564"/>
      <c r="H60" s="947"/>
      <c r="I60" s="947"/>
      <c r="J60" s="972"/>
      <c r="K60" s="972"/>
      <c r="L60" s="972"/>
      <c r="M60" s="972"/>
      <c r="N60" s="972"/>
      <c r="O60" s="972"/>
      <c r="P60" s="972"/>
      <c r="Q60" s="972"/>
      <c r="R60" s="972"/>
      <c r="S60" s="972"/>
      <c r="T60" s="972"/>
      <c r="U60" s="948"/>
      <c r="V60" s="989"/>
      <c r="W60" s="955"/>
      <c r="X60" s="956"/>
      <c r="Y60" s="956"/>
      <c r="Z60" s="956"/>
      <c r="AA60" s="951"/>
      <c r="AB60" s="952"/>
      <c r="AC60" s="952"/>
      <c r="AD60" s="953"/>
      <c r="AE60" s="1023"/>
      <c r="AF60" s="1029"/>
      <c r="AG60" s="976"/>
      <c r="AH60" s="976"/>
      <c r="AI60" s="957"/>
      <c r="AJ60" s="957"/>
      <c r="AK60" s="948"/>
      <c r="AL60" s="1520"/>
      <c r="AM60" s="1526" t="s">
        <v>1368</v>
      </c>
      <c r="AN60" s="972"/>
      <c r="AO60" s="972"/>
      <c r="AP60" s="972"/>
      <c r="AQ60" s="972"/>
      <c r="AR60" s="965"/>
      <c r="AS60" s="1511"/>
      <c r="AT60" s="964"/>
      <c r="AU60" s="964"/>
      <c r="AV60" s="965"/>
      <c r="AW60" s="1028"/>
      <c r="AX60" s="964"/>
      <c r="AY60" s="964"/>
      <c r="AZ60" s="964"/>
      <c r="BA60" s="964"/>
      <c r="BB60" s="964"/>
      <c r="BC60" s="965"/>
      <c r="BD60" s="1028"/>
      <c r="BE60" s="964"/>
      <c r="BF60" s="964"/>
      <c r="BG60" s="964"/>
      <c r="BH60" s="964"/>
      <c r="BI60" s="964"/>
      <c r="BJ60" s="965"/>
      <c r="BK60" s="1028"/>
      <c r="BL60" s="964"/>
      <c r="BM60" s="964"/>
      <c r="BN60" s="964"/>
      <c r="BO60" s="964"/>
      <c r="BP60" s="964"/>
      <c r="BQ60" s="965"/>
      <c r="BR60" s="1028"/>
      <c r="BS60" s="964"/>
      <c r="BT60" s="964"/>
      <c r="BU60" s="964"/>
      <c r="BV60" s="964"/>
      <c r="BW60" s="964"/>
      <c r="BX60" s="964"/>
      <c r="BY60" s="965"/>
      <c r="BZ60" s="1512"/>
      <c r="CA60" s="1028"/>
      <c r="CB60" s="964"/>
      <c r="CC60" s="964"/>
      <c r="CD60" s="964"/>
      <c r="CE60" s="964"/>
      <c r="CF60" s="964"/>
      <c r="CG60" s="965"/>
      <c r="CH60" s="1028"/>
      <c r="CI60" s="964"/>
      <c r="CJ60" s="964"/>
      <c r="CK60" s="964"/>
      <c r="CL60" s="964"/>
      <c r="CM60" s="964"/>
      <c r="CN60" s="965"/>
      <c r="CO60" s="1028"/>
      <c r="CP60" s="964"/>
      <c r="CQ60" s="964"/>
      <c r="CR60" s="964"/>
      <c r="CS60" s="964"/>
      <c r="CT60" s="964"/>
      <c r="CU60" s="965"/>
      <c r="CV60" s="1028"/>
      <c r="CW60" s="964"/>
      <c r="CX60" s="964"/>
      <c r="CY60" s="964"/>
      <c r="CZ60" s="964"/>
      <c r="DA60" s="965"/>
      <c r="DB60" s="1513"/>
      <c r="DC60" s="1512"/>
      <c r="DD60" s="1028"/>
      <c r="DE60" s="964"/>
      <c r="DF60" s="964"/>
      <c r="DG60" s="964"/>
      <c r="DH60" s="964"/>
      <c r="DI60" s="964"/>
      <c r="DJ60" s="965"/>
      <c r="DK60" s="1028"/>
      <c r="DL60" s="964"/>
      <c r="DM60" s="964"/>
      <c r="DN60" s="964"/>
      <c r="DO60" s="964"/>
      <c r="DP60" s="964"/>
      <c r="DQ60" s="965"/>
      <c r="DR60" s="1028"/>
      <c r="DS60" s="964"/>
      <c r="DT60" s="964"/>
      <c r="DU60" s="964"/>
      <c r="DV60" s="964"/>
      <c r="DW60" s="964"/>
      <c r="DX60" s="965"/>
      <c r="DY60" s="1028"/>
      <c r="DZ60" s="964"/>
      <c r="EA60" s="964"/>
      <c r="EB60" s="964"/>
      <c r="EC60" s="964"/>
      <c r="ED60" s="964"/>
      <c r="EE60" s="965"/>
      <c r="EF60" s="1028"/>
      <c r="EG60" s="965"/>
      <c r="EH60" s="1513"/>
      <c r="EI60" s="1565"/>
      <c r="EJ60" s="1566"/>
      <c r="EK60" s="1566"/>
      <c r="EL60" s="1566"/>
      <c r="EM60" s="1567"/>
      <c r="EN60" s="1567"/>
      <c r="EO60" s="1568"/>
      <c r="EP60" s="1569"/>
      <c r="EQ60" s="1566"/>
      <c r="ER60" s="1566"/>
      <c r="ES60" s="1566"/>
      <c r="ET60" s="1566"/>
      <c r="EU60" s="1566"/>
      <c r="EV60" s="1568"/>
      <c r="EW60" s="1569"/>
      <c r="EX60" s="1566"/>
      <c r="EY60" s="1566"/>
      <c r="EZ60" s="1566"/>
      <c r="FA60" s="1566"/>
      <c r="FB60" s="1566"/>
      <c r="FC60" s="1568"/>
      <c r="FD60" s="1569"/>
      <c r="FE60" s="1566"/>
      <c r="FF60" s="1566"/>
      <c r="FG60" s="1566"/>
      <c r="FH60" s="1566"/>
      <c r="FI60" s="1566"/>
      <c r="FJ60" s="1568"/>
      <c r="FK60" s="1569"/>
      <c r="FL60" s="1566"/>
      <c r="FM60" s="1512"/>
      <c r="FN60" s="1506"/>
      <c r="FO60" s="1507"/>
      <c r="FP60" s="1508"/>
      <c r="FQ60" s="1509"/>
      <c r="FR60" s="1507"/>
      <c r="FS60" s="1507"/>
      <c r="FT60" s="1507"/>
      <c r="FU60" s="1507"/>
      <c r="FV60" s="1507"/>
      <c r="FW60" s="1508"/>
      <c r="FX60" s="1509"/>
      <c r="FY60" s="1507"/>
      <c r="FZ60" s="1507"/>
      <c r="GA60" s="1507"/>
      <c r="GB60" s="1507"/>
      <c r="GC60" s="1507"/>
      <c r="GD60" s="1508"/>
      <c r="GE60" s="1509"/>
      <c r="GF60" s="1507"/>
      <c r="GG60" s="1507"/>
      <c r="GH60" s="1507"/>
      <c r="GI60" s="1507"/>
      <c r="GJ60" s="1507"/>
      <c r="GK60" s="1508"/>
      <c r="GL60" s="1509"/>
      <c r="GM60" s="1507"/>
      <c r="GN60" s="1507"/>
      <c r="GO60" s="1507"/>
      <c r="GP60" s="1507"/>
      <c r="GQ60" s="1507"/>
      <c r="GR60" s="1508"/>
      <c r="GS60" s="1506"/>
      <c r="GT60" s="1507"/>
      <c r="GU60" s="1508"/>
      <c r="GV60" s="1509"/>
      <c r="GW60" s="1507"/>
      <c r="GX60" s="1507"/>
      <c r="GY60" s="1507"/>
      <c r="GZ60" s="1507"/>
      <c r="HA60" s="1507"/>
      <c r="HB60" s="1508"/>
      <c r="HC60" s="1509"/>
      <c r="HD60" s="1507"/>
      <c r="HE60" s="1507"/>
      <c r="HF60" s="1507"/>
      <c r="HG60" s="1507"/>
      <c r="HH60" s="1507"/>
      <c r="HI60" s="1508"/>
      <c r="HJ60" s="1509"/>
      <c r="HK60" s="1507"/>
      <c r="HL60" s="1507"/>
      <c r="HM60" s="1507"/>
      <c r="HN60" s="1507"/>
      <c r="HO60" s="1507"/>
      <c r="HP60" s="1508"/>
      <c r="HQ60" s="1509"/>
      <c r="HR60" s="1507"/>
      <c r="HS60" s="1507"/>
      <c r="HT60" s="1507"/>
      <c r="HU60" s="1507"/>
      <c r="HV60" s="1507"/>
      <c r="HW60" s="1508"/>
    </row>
  </sheetData>
  <mergeCells count="199">
    <mergeCell ref="H26:H32"/>
    <mergeCell ref="I26:I32"/>
    <mergeCell ref="J26:J32"/>
    <mergeCell ref="K26:K32"/>
    <mergeCell ref="L26:L32"/>
    <mergeCell ref="M26:M32"/>
    <mergeCell ref="N26:N32"/>
    <mergeCell ref="V40:W40"/>
    <mergeCell ref="V41:V42"/>
    <mergeCell ref="V43:W43"/>
    <mergeCell ref="V44:W44"/>
    <mergeCell ref="V45:W45"/>
    <mergeCell ref="O26:O32"/>
    <mergeCell ref="P26:P32"/>
    <mergeCell ref="V33:W33"/>
    <mergeCell ref="V34:V35"/>
    <mergeCell ref="V36:W36"/>
    <mergeCell ref="V37:W37"/>
    <mergeCell ref="V38:W38"/>
    <mergeCell ref="FN1:GR1"/>
    <mergeCell ref="GS1:HW1"/>
    <mergeCell ref="AA1:AE1"/>
    <mergeCell ref="AF1:AK1"/>
    <mergeCell ref="AP1:AQ1"/>
    <mergeCell ref="AS1:BW1"/>
    <mergeCell ref="BZ1:DA1"/>
    <mergeCell ref="DC1:EG1"/>
    <mergeCell ref="EI1:FL1"/>
    <mergeCell ref="A1:G1"/>
    <mergeCell ref="I1:J1"/>
    <mergeCell ref="K1:L1"/>
    <mergeCell ref="M1:N1"/>
    <mergeCell ref="O1:Q1"/>
    <mergeCell ref="R1:U1"/>
    <mergeCell ref="W1:Z1"/>
    <mergeCell ref="G15:G25"/>
    <mergeCell ref="H15:H25"/>
    <mergeCell ref="I15:I25"/>
    <mergeCell ref="J15:J25"/>
    <mergeCell ref="K15:K25"/>
    <mergeCell ref="L15:L25"/>
    <mergeCell ref="M15:M25"/>
    <mergeCell ref="V15:V19"/>
    <mergeCell ref="AN15:AN16"/>
    <mergeCell ref="AO15:AO16"/>
    <mergeCell ref="A26:A32"/>
    <mergeCell ref="B26:B32"/>
    <mergeCell ref="C26:C32"/>
    <mergeCell ref="D26:D32"/>
    <mergeCell ref="E26:E32"/>
    <mergeCell ref="F26:F32"/>
    <mergeCell ref="G26:G32"/>
    <mergeCell ref="Q15:Q25"/>
    <mergeCell ref="Q26:Q32"/>
    <mergeCell ref="R26:R32"/>
    <mergeCell ref="S26:S32"/>
    <mergeCell ref="T26:T32"/>
    <mergeCell ref="V26:V30"/>
    <mergeCell ref="V31:V32"/>
    <mergeCell ref="N15:N25"/>
    <mergeCell ref="O15:O25"/>
    <mergeCell ref="P15:P25"/>
    <mergeCell ref="R15:R25"/>
    <mergeCell ref="S15:S25"/>
    <mergeCell ref="T15:T25"/>
    <mergeCell ref="V20:V21"/>
    <mergeCell ref="H40:H44"/>
    <mergeCell ref="I40:I44"/>
    <mergeCell ref="J40:J44"/>
    <mergeCell ref="K40:K44"/>
    <mergeCell ref="L40:L44"/>
    <mergeCell ref="M40:M44"/>
    <mergeCell ref="N40:N44"/>
    <mergeCell ref="A40:A44"/>
    <mergeCell ref="B40:B44"/>
    <mergeCell ref="C40:C44"/>
    <mergeCell ref="D40:D44"/>
    <mergeCell ref="E40:E44"/>
    <mergeCell ref="F40:F44"/>
    <mergeCell ref="G40:G44"/>
    <mergeCell ref="V53:W53"/>
    <mergeCell ref="V54:V55"/>
    <mergeCell ref="V56:W56"/>
    <mergeCell ref="V57:W57"/>
    <mergeCell ref="O45:O52"/>
    <mergeCell ref="P45:P52"/>
    <mergeCell ref="AN45:AN46"/>
    <mergeCell ref="AO45:AO46"/>
    <mergeCell ref="AP45:AP46"/>
    <mergeCell ref="AQ45:AQ46"/>
    <mergeCell ref="V46:V47"/>
    <mergeCell ref="AO55:AO56"/>
    <mergeCell ref="AP55:AP56"/>
    <mergeCell ref="AP51:AP52"/>
    <mergeCell ref="AQ51:AQ52"/>
    <mergeCell ref="AN53:AN54"/>
    <mergeCell ref="AO53:AO54"/>
    <mergeCell ref="AP53:AP54"/>
    <mergeCell ref="AQ53:AQ54"/>
    <mergeCell ref="AQ55:AQ56"/>
    <mergeCell ref="AP59:AP60"/>
    <mergeCell ref="AQ59:AQ60"/>
    <mergeCell ref="AN55:AN56"/>
    <mergeCell ref="AN57:AN58"/>
    <mergeCell ref="AO57:AO58"/>
    <mergeCell ref="AP57:AP58"/>
    <mergeCell ref="AQ57:AQ58"/>
    <mergeCell ref="AN59:AN60"/>
    <mergeCell ref="AO59:AO60"/>
    <mergeCell ref="H45:H52"/>
    <mergeCell ref="I45:I52"/>
    <mergeCell ref="J45:J52"/>
    <mergeCell ref="K45:K52"/>
    <mergeCell ref="L45:L52"/>
    <mergeCell ref="M45:M52"/>
    <mergeCell ref="N45:N52"/>
    <mergeCell ref="AN47:AN48"/>
    <mergeCell ref="AO47:AO48"/>
    <mergeCell ref="AP47:AP48"/>
    <mergeCell ref="AQ47:AQ48"/>
    <mergeCell ref="V48:W48"/>
    <mergeCell ref="V49:W49"/>
    <mergeCell ref="AN49:AN50"/>
    <mergeCell ref="AO49:AO50"/>
    <mergeCell ref="AP49:AP50"/>
    <mergeCell ref="AQ49:AQ50"/>
    <mergeCell ref="AN51:AN52"/>
    <mergeCell ref="AO51:AO52"/>
    <mergeCell ref="A33:A39"/>
    <mergeCell ref="B33:B39"/>
    <mergeCell ref="C33:C39"/>
    <mergeCell ref="D33:D39"/>
    <mergeCell ref="E33:E39"/>
    <mergeCell ref="F33:F39"/>
    <mergeCell ref="G33:G39"/>
    <mergeCell ref="A45:A52"/>
    <mergeCell ref="B45:B52"/>
    <mergeCell ref="C45:C52"/>
    <mergeCell ref="D45:D52"/>
    <mergeCell ref="E45:E52"/>
    <mergeCell ref="F45:F52"/>
    <mergeCell ref="G45:G52"/>
    <mergeCell ref="O53:O60"/>
    <mergeCell ref="P53:P60"/>
    <mergeCell ref="H53:H60"/>
    <mergeCell ref="I53:I60"/>
    <mergeCell ref="J53:J60"/>
    <mergeCell ref="K53:K60"/>
    <mergeCell ref="L53:L60"/>
    <mergeCell ref="M53:M60"/>
    <mergeCell ref="N53:N60"/>
    <mergeCell ref="B2:C2"/>
    <mergeCell ref="B3:B8"/>
    <mergeCell ref="C3:C8"/>
    <mergeCell ref="D3:D8"/>
    <mergeCell ref="E3:E8"/>
    <mergeCell ref="F3:F8"/>
    <mergeCell ref="G3:G8"/>
    <mergeCell ref="A3:A8"/>
    <mergeCell ref="A15:A25"/>
    <mergeCell ref="B15:B25"/>
    <mergeCell ref="C15:C25"/>
    <mergeCell ref="D15:D25"/>
    <mergeCell ref="E15:E25"/>
    <mergeCell ref="F15:F25"/>
    <mergeCell ref="O33:O39"/>
    <mergeCell ref="P33:P39"/>
    <mergeCell ref="Q33:Q39"/>
    <mergeCell ref="R33:R39"/>
    <mergeCell ref="S33:S39"/>
    <mergeCell ref="T33:T39"/>
    <mergeCell ref="H33:H39"/>
    <mergeCell ref="I33:I39"/>
    <mergeCell ref="J33:J39"/>
    <mergeCell ref="K33:K39"/>
    <mergeCell ref="L33:L39"/>
    <mergeCell ref="M33:M39"/>
    <mergeCell ref="N33:N39"/>
    <mergeCell ref="R45:R52"/>
    <mergeCell ref="S45:S52"/>
    <mergeCell ref="Q53:Q60"/>
    <mergeCell ref="R53:R60"/>
    <mergeCell ref="S53:S60"/>
    <mergeCell ref="T53:T60"/>
    <mergeCell ref="O40:O44"/>
    <mergeCell ref="P40:P44"/>
    <mergeCell ref="Q40:Q44"/>
    <mergeCell ref="R40:R44"/>
    <mergeCell ref="S40:S44"/>
    <mergeCell ref="T40:T44"/>
    <mergeCell ref="Q45:Q52"/>
    <mergeCell ref="T45:T52"/>
    <mergeCell ref="A53:A60"/>
    <mergeCell ref="B53:B60"/>
    <mergeCell ref="C53:C60"/>
    <mergeCell ref="D53:D60"/>
    <mergeCell ref="E53:E60"/>
    <mergeCell ref="F53:F60"/>
    <mergeCell ref="G53:G60"/>
  </mergeCells>
  <conditionalFormatting sqref="A2:B2 H2:HW2">
    <cfRule type="cellIs" dxfId="1" priority="1" operator="equal">
      <formula>#REF!</formula>
    </cfRule>
  </conditionalFormatting>
  <dataValidations>
    <dataValidation type="list" allowBlank="1" showErrorMessage="1" sqref="E3 E9:E15 E26 E33 E45 E53">
      <formula1>'코드분류표(보조)'!$F$5:$F$72</formula1>
    </dataValidation>
  </dataValidations>
  <printOptions horizontalCentered="1"/>
  <pageMargins bottom="0.0" footer="0.0" header="0.0" left="0.1968503937007874" right="0.1968503937007874" top="0.1968503937007874"/>
  <pageSetup fitToHeight="0" paperSize="8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 outlineLevelCol="1"/>
  <cols>
    <col customWidth="1" min="1" max="1" width="8.13"/>
    <col customWidth="1" min="2" max="2" width="10.88"/>
    <col customWidth="1" min="3" max="3" width="10.38"/>
    <col customWidth="1" min="4" max="4" width="9.0"/>
    <col customWidth="1" min="5" max="5" width="21.13"/>
    <col customWidth="1" min="6" max="6" width="30.63"/>
    <col customWidth="1" min="7" max="7" width="83.88"/>
    <col customWidth="1" min="8" max="8" width="16.5"/>
    <col customWidth="1" min="9" max="9" width="16.38"/>
    <col customWidth="1" min="10" max="10" width="18.0"/>
    <col customWidth="1" min="11" max="11" width="20.75"/>
    <col customWidth="1" min="12" max="13" width="9.5"/>
    <col customWidth="1" min="14" max="15" width="17.13"/>
    <col customWidth="1" min="16" max="17" width="15.5"/>
    <col customWidth="1" min="18" max="18" width="10.13"/>
    <col customWidth="1" min="19" max="19" width="10.38"/>
    <col customWidth="1" min="20" max="20" width="9.0"/>
    <col customWidth="1" min="21" max="21" width="13.13"/>
    <col customWidth="1" min="22" max="22" width="20.0"/>
    <col customWidth="1" hidden="1" min="23" max="23" width="19.63" outlineLevel="1"/>
    <col customWidth="1" hidden="1" min="24" max="24" width="17.38" outlineLevel="1"/>
    <col customWidth="1" hidden="1" min="25" max="25" width="24.13" outlineLevel="1"/>
    <col customWidth="1" hidden="1" min="26" max="26" width="27.38" outlineLevel="1"/>
    <col collapsed="1" min="27" max="27" width="12.63"/>
  </cols>
  <sheetData>
    <row r="1" ht="40.5" customHeight="1">
      <c r="A1" s="196" t="s">
        <v>4669</v>
      </c>
      <c r="AB1" s="196"/>
      <c r="AC1" s="196"/>
      <c r="AD1" s="196"/>
      <c r="AE1" s="196"/>
      <c r="AF1" s="196"/>
    </row>
    <row r="2" ht="23.25" customHeight="1">
      <c r="A2" s="1570"/>
      <c r="B2" s="1570"/>
      <c r="C2" s="1570"/>
      <c r="D2" s="1571"/>
      <c r="E2" s="1571"/>
      <c r="F2" s="1572"/>
      <c r="G2" s="1571"/>
      <c r="H2" s="1571"/>
      <c r="I2" s="1571"/>
      <c r="J2" s="1571"/>
      <c r="K2" s="1571"/>
      <c r="L2" s="1571"/>
      <c r="M2" s="1571"/>
      <c r="N2" s="1571"/>
      <c r="O2" s="1571"/>
      <c r="P2" s="1571"/>
      <c r="Q2" s="1571"/>
      <c r="R2" s="1571"/>
      <c r="S2" s="1573" t="s">
        <v>2023</v>
      </c>
      <c r="T2" s="371" t="s">
        <v>71</v>
      </c>
      <c r="U2" s="371" t="s">
        <v>2055</v>
      </c>
      <c r="V2" s="371" t="s">
        <v>2025</v>
      </c>
      <c r="W2" s="1571"/>
      <c r="X2" s="1571"/>
      <c r="Y2" s="1571"/>
      <c r="Z2" s="1574"/>
      <c r="AA2" s="1571"/>
      <c r="AB2" s="1575"/>
      <c r="AC2" s="1575"/>
      <c r="AD2" s="1575"/>
      <c r="AE2" s="1575"/>
      <c r="AF2" s="1575"/>
    </row>
    <row r="3" ht="51.0" customHeight="1">
      <c r="A3" s="1570"/>
      <c r="B3" s="1570"/>
      <c r="C3" s="1570"/>
      <c r="D3" s="1571"/>
      <c r="E3" s="1571"/>
      <c r="F3" s="1572"/>
      <c r="G3" s="1571"/>
      <c r="H3" s="1571"/>
      <c r="I3" s="1571"/>
      <c r="J3" s="1571"/>
      <c r="K3" s="1571"/>
      <c r="L3" s="1571"/>
      <c r="M3" s="1571"/>
      <c r="N3" s="1571"/>
      <c r="O3" s="1571"/>
      <c r="P3" s="1571"/>
      <c r="Q3" s="1571"/>
      <c r="R3" s="1571"/>
      <c r="S3" s="701"/>
      <c r="T3" s="371" t="s">
        <v>199</v>
      </c>
      <c r="U3" s="387"/>
      <c r="V3" s="387"/>
      <c r="W3" s="1571"/>
      <c r="X3" s="1571"/>
      <c r="Y3" s="1574"/>
      <c r="AA3" s="1571"/>
      <c r="AB3" s="1575"/>
      <c r="AC3" s="1575"/>
      <c r="AD3" s="1575"/>
      <c r="AE3" s="1575"/>
      <c r="AF3" s="1575"/>
    </row>
    <row r="4" ht="23.25" customHeight="1">
      <c r="A4" s="1570"/>
      <c r="B4" s="1570"/>
      <c r="C4" s="1570"/>
      <c r="D4" s="1571"/>
      <c r="E4" s="1571"/>
      <c r="F4" s="1572"/>
      <c r="G4" s="1571"/>
      <c r="H4" s="1571"/>
      <c r="I4" s="1571"/>
      <c r="J4" s="1571"/>
      <c r="K4" s="1571"/>
      <c r="L4" s="1571"/>
      <c r="M4" s="1571"/>
      <c r="N4" s="1571"/>
      <c r="O4" s="1571"/>
      <c r="P4" s="1571"/>
      <c r="Q4" s="1571"/>
      <c r="R4" s="1571"/>
      <c r="S4" s="712"/>
      <c r="T4" s="1576">
        <f>today()</f>
        <v>46190</v>
      </c>
      <c r="U4" s="387"/>
      <c r="V4" s="387"/>
      <c r="W4" s="1571"/>
      <c r="X4" s="1571"/>
      <c r="Y4" s="1571"/>
      <c r="Z4" s="1574"/>
      <c r="AA4" s="1571"/>
      <c r="AB4" s="1575"/>
      <c r="AC4" s="1575"/>
      <c r="AD4" s="1575"/>
      <c r="AE4" s="1575"/>
      <c r="AF4" s="1575"/>
    </row>
    <row r="5" ht="22.5" customHeight="1">
      <c r="A5" s="1577"/>
      <c r="B5" s="1577" t="s">
        <v>1395</v>
      </c>
      <c r="C5" s="1577" t="s">
        <v>4670</v>
      </c>
      <c r="D5" s="1578" t="s">
        <v>1397</v>
      </c>
      <c r="E5" s="1578" t="s">
        <v>1398</v>
      </c>
      <c r="F5" s="1579" t="s">
        <v>74</v>
      </c>
      <c r="G5" s="1580" t="s">
        <v>1399</v>
      </c>
      <c r="H5" s="1581" t="s">
        <v>4671</v>
      </c>
      <c r="I5" s="451"/>
      <c r="J5" s="1582" t="s">
        <v>1404</v>
      </c>
      <c r="K5" s="451"/>
      <c r="L5" s="1583" t="s">
        <v>1405</v>
      </c>
      <c r="M5" s="445"/>
      <c r="N5" s="1577" t="s">
        <v>4672</v>
      </c>
      <c r="O5" s="1577" t="s">
        <v>4673</v>
      </c>
      <c r="P5" s="1577" t="s">
        <v>4674</v>
      </c>
      <c r="Q5" s="1584"/>
      <c r="R5" s="1584" t="s">
        <v>4675</v>
      </c>
      <c r="S5" s="1585"/>
      <c r="T5" s="1584"/>
      <c r="U5" s="1584" t="s">
        <v>4676</v>
      </c>
      <c r="V5" s="1585"/>
      <c r="W5" s="1584" t="s">
        <v>4677</v>
      </c>
      <c r="X5" s="432"/>
      <c r="Y5" s="432"/>
      <c r="Z5" s="451"/>
      <c r="AA5" s="1586" t="s">
        <v>1412</v>
      </c>
      <c r="AB5" s="1587"/>
      <c r="AC5" s="203"/>
      <c r="AD5" s="203"/>
      <c r="AE5" s="203"/>
      <c r="AF5" s="203"/>
    </row>
    <row r="6" ht="22.5" customHeight="1">
      <c r="A6" s="712"/>
      <c r="B6" s="712"/>
      <c r="C6" s="712"/>
      <c r="D6" s="712"/>
      <c r="E6" s="712"/>
      <c r="F6" s="712"/>
      <c r="G6" s="712"/>
      <c r="H6" s="1588" t="s">
        <v>4678</v>
      </c>
      <c r="I6" s="1588" t="s">
        <v>4679</v>
      </c>
      <c r="J6" s="1589" t="s">
        <v>8</v>
      </c>
      <c r="K6" s="1589" t="s">
        <v>4680</v>
      </c>
      <c r="L6" s="1588" t="s">
        <v>4681</v>
      </c>
      <c r="M6" s="1588" t="s">
        <v>4682</v>
      </c>
      <c r="N6" s="712"/>
      <c r="O6" s="712"/>
      <c r="P6" s="712"/>
      <c r="Q6" s="1588" t="s">
        <v>4683</v>
      </c>
      <c r="R6" s="1588" t="s">
        <v>4684</v>
      </c>
      <c r="S6" s="1588" t="s">
        <v>4685</v>
      </c>
      <c r="T6" s="1588" t="s">
        <v>4683</v>
      </c>
      <c r="U6" s="1588" t="s">
        <v>4684</v>
      </c>
      <c r="V6" s="1588" t="s">
        <v>4686</v>
      </c>
      <c r="W6" s="1588" t="s">
        <v>4687</v>
      </c>
      <c r="X6" s="1588" t="s">
        <v>4688</v>
      </c>
      <c r="Y6" s="1588" t="s">
        <v>4689</v>
      </c>
      <c r="Z6" s="1588" t="s">
        <v>4690</v>
      </c>
      <c r="AA6" s="712"/>
      <c r="AB6" s="1587"/>
      <c r="AC6" s="203"/>
      <c r="AD6" s="203"/>
      <c r="AE6" s="203"/>
      <c r="AF6" s="203"/>
    </row>
    <row r="7" ht="22.5" customHeight="1">
      <c r="A7" s="1590">
        <v>14.0</v>
      </c>
      <c r="B7" s="213">
        <v>46169.61057495371</v>
      </c>
      <c r="C7" s="1591">
        <v>46184.0</v>
      </c>
      <c r="D7" s="214" t="s">
        <v>222</v>
      </c>
      <c r="E7" s="214" t="s">
        <v>4691</v>
      </c>
      <c r="F7" s="216" t="s">
        <v>1493</v>
      </c>
      <c r="G7" s="217" t="s">
        <v>1494</v>
      </c>
      <c r="H7" s="219">
        <v>1650000.0</v>
      </c>
      <c r="I7" s="1592"/>
      <c r="J7" s="1590" t="s">
        <v>17</v>
      </c>
      <c r="K7" s="1593" t="s">
        <v>4692</v>
      </c>
      <c r="L7" s="1590" t="s">
        <v>81</v>
      </c>
      <c r="M7" s="1593" t="s">
        <v>4693</v>
      </c>
      <c r="N7" s="1590"/>
      <c r="O7" s="1594">
        <v>46184.0</v>
      </c>
      <c r="P7" s="1595"/>
      <c r="Q7" s="1590" t="s">
        <v>1444</v>
      </c>
      <c r="R7" s="1594"/>
      <c r="S7" s="1595"/>
      <c r="T7" s="1595"/>
      <c r="U7" s="1595"/>
      <c r="V7" s="1595"/>
      <c r="W7" s="1595"/>
      <c r="X7" s="1595"/>
      <c r="Y7" s="1595"/>
      <c r="Z7" s="1590"/>
      <c r="AA7" s="1596"/>
      <c r="AB7" s="1597"/>
      <c r="AC7" s="201"/>
      <c r="AD7" s="201"/>
      <c r="AE7" s="201"/>
      <c r="AF7" s="201"/>
    </row>
    <row r="8" ht="22.5" customHeight="1">
      <c r="A8" s="808">
        <v>13.0</v>
      </c>
      <c r="B8" s="230">
        <v>46118.0</v>
      </c>
      <c r="C8" s="1598">
        <v>46161.0</v>
      </c>
      <c r="D8" s="231" t="s">
        <v>222</v>
      </c>
      <c r="E8" s="231" t="s">
        <v>4691</v>
      </c>
      <c r="F8" s="233" t="s">
        <v>1656</v>
      </c>
      <c r="G8" s="234" t="s">
        <v>1657</v>
      </c>
      <c r="H8" s="274">
        <v>5500000.0</v>
      </c>
      <c r="I8" s="807"/>
      <c r="J8" s="808" t="s">
        <v>17</v>
      </c>
      <c r="K8" s="808"/>
      <c r="L8" s="808" t="s">
        <v>81</v>
      </c>
      <c r="M8" s="140" t="s">
        <v>4693</v>
      </c>
      <c r="N8" s="808" t="s">
        <v>4694</v>
      </c>
      <c r="O8" s="1599">
        <v>46139.0</v>
      </c>
      <c r="P8" s="1600"/>
      <c r="Q8" s="808" t="s">
        <v>1417</v>
      </c>
      <c r="R8" s="1599">
        <v>46161.0</v>
      </c>
      <c r="S8" s="1600"/>
      <c r="T8" s="1600"/>
      <c r="U8" s="1600"/>
      <c r="V8" s="1600"/>
      <c r="W8" s="1600"/>
      <c r="X8" s="1600"/>
      <c r="Y8" s="1600"/>
      <c r="Z8" s="808"/>
      <c r="AA8" s="804"/>
      <c r="AB8" s="1587"/>
      <c r="AC8" s="203"/>
      <c r="AD8" s="203"/>
      <c r="AE8" s="203"/>
      <c r="AF8" s="203"/>
    </row>
    <row r="9" ht="22.5" customHeight="1">
      <c r="A9" s="808">
        <v>12.0</v>
      </c>
      <c r="B9" s="230">
        <v>46118.0</v>
      </c>
      <c r="C9" s="1598">
        <v>46174.0</v>
      </c>
      <c r="D9" s="231" t="s">
        <v>222</v>
      </c>
      <c r="E9" s="231" t="s">
        <v>4691</v>
      </c>
      <c r="F9" s="233" t="s">
        <v>1656</v>
      </c>
      <c r="G9" s="234" t="s">
        <v>1658</v>
      </c>
      <c r="H9" s="274">
        <v>2530000.0</v>
      </c>
      <c r="I9" s="807"/>
      <c r="J9" s="808" t="s">
        <v>17</v>
      </c>
      <c r="K9" s="808"/>
      <c r="L9" s="808" t="s">
        <v>81</v>
      </c>
      <c r="M9" s="140" t="s">
        <v>4693</v>
      </c>
      <c r="N9" s="808" t="s">
        <v>4695</v>
      </c>
      <c r="O9" s="1599">
        <v>46139.0</v>
      </c>
      <c r="P9" s="1600"/>
      <c r="Q9" s="808" t="s">
        <v>1417</v>
      </c>
      <c r="R9" s="1599">
        <v>46174.0</v>
      </c>
      <c r="S9" s="1600"/>
      <c r="T9" s="1600"/>
      <c r="U9" s="1600"/>
      <c r="V9" s="1600"/>
      <c r="W9" s="1600"/>
      <c r="X9" s="1600"/>
      <c r="Y9" s="1600"/>
      <c r="Z9" s="808"/>
      <c r="AA9" s="804"/>
      <c r="AB9" s="1587"/>
      <c r="AC9" s="203"/>
      <c r="AD9" s="203"/>
      <c r="AE9" s="203"/>
      <c r="AF9" s="203"/>
    </row>
    <row r="10" ht="22.5" customHeight="1">
      <c r="A10" s="258">
        <v>11.0</v>
      </c>
      <c r="B10" s="323">
        <v>46163.691964074074</v>
      </c>
      <c r="C10" s="388">
        <v>46178.0</v>
      </c>
      <c r="D10" s="257" t="s">
        <v>222</v>
      </c>
      <c r="E10" s="257" t="s">
        <v>4691</v>
      </c>
      <c r="F10" s="257" t="s">
        <v>1502</v>
      </c>
      <c r="G10" s="1601" t="s">
        <v>1503</v>
      </c>
      <c r="H10" s="324">
        <v>1650000.0</v>
      </c>
      <c r="I10" s="1602"/>
      <c r="J10" s="258" t="s">
        <v>17</v>
      </c>
      <c r="K10" s="258" t="s">
        <v>4692</v>
      </c>
      <c r="L10" s="257" t="s">
        <v>81</v>
      </c>
      <c r="M10" s="258" t="s">
        <v>4693</v>
      </c>
      <c r="N10" s="257" t="s">
        <v>4696</v>
      </c>
      <c r="O10" s="1603">
        <v>46183.0</v>
      </c>
      <c r="P10" s="1604"/>
      <c r="Q10" s="1605" t="s">
        <v>1444</v>
      </c>
      <c r="R10" s="1604"/>
      <c r="S10" s="1604"/>
      <c r="T10" s="1604"/>
      <c r="U10" s="1604"/>
      <c r="V10" s="1604"/>
      <c r="W10" s="1604"/>
      <c r="X10" s="1604"/>
      <c r="Y10" s="1604"/>
      <c r="Z10" s="1601"/>
      <c r="AA10" s="1601"/>
      <c r="AB10" s="609"/>
      <c r="AC10" s="609"/>
      <c r="AD10" s="609"/>
      <c r="AE10" s="609"/>
      <c r="AF10" s="609"/>
    </row>
    <row r="11" ht="22.5" customHeight="1">
      <c r="A11" s="258">
        <v>10.0</v>
      </c>
      <c r="B11" s="323">
        <v>46157.44714795139</v>
      </c>
      <c r="C11" s="1598">
        <v>46161.0</v>
      </c>
      <c r="D11" s="257" t="s">
        <v>222</v>
      </c>
      <c r="E11" s="257" t="s">
        <v>4691</v>
      </c>
      <c r="F11" s="257" t="s">
        <v>224</v>
      </c>
      <c r="G11" s="1601" t="s">
        <v>225</v>
      </c>
      <c r="H11" s="324">
        <v>770000.0</v>
      </c>
      <c r="I11" s="1602"/>
      <c r="J11" s="257" t="s">
        <v>17</v>
      </c>
      <c r="K11" s="1601"/>
      <c r="L11" s="1601"/>
      <c r="M11" s="1601"/>
      <c r="N11" s="257" t="s">
        <v>4697</v>
      </c>
      <c r="O11" s="1606">
        <v>46174.0</v>
      </c>
      <c r="P11" s="1604"/>
      <c r="Q11" s="257" t="s">
        <v>1417</v>
      </c>
      <c r="R11" s="1606">
        <v>46175.0</v>
      </c>
      <c r="S11" s="1604"/>
      <c r="T11" s="1604"/>
      <c r="U11" s="1604"/>
      <c r="V11" s="1604"/>
      <c r="W11" s="1604"/>
      <c r="X11" s="1604"/>
      <c r="Y11" s="1604"/>
      <c r="Z11" s="1601"/>
      <c r="AA11" s="1601"/>
      <c r="AB11" s="609"/>
      <c r="AC11" s="609"/>
      <c r="AD11" s="609"/>
      <c r="AE11" s="609"/>
      <c r="AF11" s="609"/>
    </row>
    <row r="12" ht="21.75" customHeight="1">
      <c r="A12" s="808">
        <v>9.0</v>
      </c>
      <c r="B12" s="230">
        <v>46140.60618364583</v>
      </c>
      <c r="C12" s="230">
        <v>46140.60618364583</v>
      </c>
      <c r="D12" s="231" t="s">
        <v>222</v>
      </c>
      <c r="E12" s="231" t="s">
        <v>4691</v>
      </c>
      <c r="F12" s="804" t="s">
        <v>1563</v>
      </c>
      <c r="G12" s="1607" t="s">
        <v>1564</v>
      </c>
      <c r="H12" s="1608">
        <v>1650000.0</v>
      </c>
      <c r="I12" s="807"/>
      <c r="J12" s="808" t="s">
        <v>12</v>
      </c>
      <c r="K12" s="808" t="s">
        <v>18</v>
      </c>
      <c r="L12" s="808" t="s">
        <v>81</v>
      </c>
      <c r="M12" s="140" t="s">
        <v>4693</v>
      </c>
      <c r="N12" s="808"/>
      <c r="O12" s="808"/>
      <c r="P12" s="1600"/>
      <c r="Q12" s="808"/>
      <c r="R12" s="1600"/>
      <c r="S12" s="1600"/>
      <c r="T12" s="1600"/>
      <c r="U12" s="1600"/>
      <c r="V12" s="1600"/>
      <c r="W12" s="1600"/>
      <c r="X12" s="1600"/>
      <c r="Y12" s="1600"/>
      <c r="Z12" s="808"/>
      <c r="AA12" s="804"/>
      <c r="AB12" s="1587"/>
      <c r="AC12" s="203"/>
      <c r="AD12" s="203"/>
      <c r="AE12" s="203"/>
      <c r="AF12" s="203"/>
    </row>
    <row r="13">
      <c r="A13" s="808">
        <v>8.0</v>
      </c>
      <c r="B13" s="230">
        <v>45714.0</v>
      </c>
      <c r="C13" s="230">
        <v>45714.0</v>
      </c>
      <c r="D13" s="231" t="s">
        <v>4698</v>
      </c>
      <c r="E13" s="231" t="s">
        <v>4699</v>
      </c>
      <c r="F13" s="808" t="s">
        <v>1419</v>
      </c>
      <c r="G13" s="1609" t="s">
        <v>1420</v>
      </c>
      <c r="H13" s="1608">
        <v>5280000.0</v>
      </c>
      <c r="I13" s="794"/>
      <c r="J13" s="808" t="s">
        <v>17</v>
      </c>
      <c r="K13" s="808" t="s">
        <v>4692</v>
      </c>
      <c r="L13" s="808" t="s">
        <v>81</v>
      </c>
      <c r="M13" s="140" t="s">
        <v>4693</v>
      </c>
      <c r="N13" s="1599"/>
      <c r="O13" s="1599">
        <v>45673.0</v>
      </c>
      <c r="P13" s="1600"/>
      <c r="Q13" s="808" t="s">
        <v>1417</v>
      </c>
      <c r="R13" s="1610">
        <v>46127.0</v>
      </c>
      <c r="S13" s="1600"/>
      <c r="T13" s="1600"/>
      <c r="U13" s="1600"/>
      <c r="V13" s="1600"/>
      <c r="W13" s="1600"/>
      <c r="X13" s="1600"/>
      <c r="Y13" s="1600"/>
      <c r="Z13" s="808" t="s">
        <v>4700</v>
      </c>
      <c r="AA13" s="804" t="s">
        <v>4701</v>
      </c>
      <c r="AB13" s="1587"/>
      <c r="AC13" s="203"/>
      <c r="AD13" s="203"/>
      <c r="AE13" s="203"/>
      <c r="AF13" s="203"/>
    </row>
    <row r="14">
      <c r="A14" s="808">
        <v>7.0</v>
      </c>
      <c r="B14" s="230">
        <v>45803.0</v>
      </c>
      <c r="C14" s="230">
        <v>45803.0</v>
      </c>
      <c r="D14" s="231" t="s">
        <v>4698</v>
      </c>
      <c r="E14" s="231" t="s">
        <v>4699</v>
      </c>
      <c r="F14" s="808" t="s">
        <v>1413</v>
      </c>
      <c r="G14" s="1609" t="s">
        <v>1414</v>
      </c>
      <c r="H14" s="1608">
        <v>9020000.0</v>
      </c>
      <c r="I14" s="794"/>
      <c r="J14" s="1611" t="s">
        <v>22</v>
      </c>
      <c r="K14" s="808" t="s">
        <v>4702</v>
      </c>
      <c r="L14" s="808" t="s">
        <v>81</v>
      </c>
      <c r="M14" s="140" t="s">
        <v>4693</v>
      </c>
      <c r="N14" s="1599"/>
      <c r="O14" s="1599">
        <v>45812.0</v>
      </c>
      <c r="P14" s="1600"/>
      <c r="Q14" s="808" t="s">
        <v>1444</v>
      </c>
      <c r="R14" s="1600"/>
      <c r="S14" s="1600"/>
      <c r="T14" s="808" t="s">
        <v>1417</v>
      </c>
      <c r="U14" s="1599">
        <v>46142.0</v>
      </c>
      <c r="V14" s="1600"/>
      <c r="W14" s="808" t="s">
        <v>4703</v>
      </c>
      <c r="X14" s="1600"/>
      <c r="Y14" s="808" t="s">
        <v>4704</v>
      </c>
      <c r="Z14" s="808" t="s">
        <v>4705</v>
      </c>
      <c r="AA14" s="804" t="s">
        <v>4706</v>
      </c>
      <c r="AB14" s="1587"/>
      <c r="AC14" s="203"/>
      <c r="AD14" s="203"/>
      <c r="AE14" s="203"/>
      <c r="AF14" s="203"/>
    </row>
    <row r="15">
      <c r="A15" s="1605">
        <v>6.0</v>
      </c>
      <c r="B15" s="230">
        <v>45663.0</v>
      </c>
      <c r="C15" s="230">
        <v>45663.0</v>
      </c>
      <c r="D15" s="231" t="s">
        <v>4698</v>
      </c>
      <c r="E15" s="231" t="s">
        <v>4699</v>
      </c>
      <c r="F15" s="1605" t="s">
        <v>1413</v>
      </c>
      <c r="G15" s="1612" t="s">
        <v>1418</v>
      </c>
      <c r="H15" s="1613">
        <v>1.25E7</v>
      </c>
      <c r="I15" s="1614"/>
      <c r="J15" s="1605" t="s">
        <v>22</v>
      </c>
      <c r="K15" s="1605" t="s">
        <v>4702</v>
      </c>
      <c r="L15" s="1605" t="s">
        <v>81</v>
      </c>
      <c r="M15" s="140" t="s">
        <v>4693</v>
      </c>
      <c r="N15" s="1603"/>
      <c r="O15" s="1603">
        <v>45663.0</v>
      </c>
      <c r="P15" s="1615"/>
      <c r="Q15" s="1605" t="s">
        <v>1444</v>
      </c>
      <c r="R15" s="1615"/>
      <c r="S15" s="1615"/>
      <c r="T15" s="1605"/>
      <c r="U15" s="1615"/>
      <c r="V15" s="1615"/>
      <c r="W15" s="1616" t="s">
        <v>4707</v>
      </c>
      <c r="X15" s="1605" t="s">
        <v>4708</v>
      </c>
      <c r="Y15" s="1605" t="s">
        <v>4709</v>
      </c>
      <c r="Z15" s="1616" t="s">
        <v>4710</v>
      </c>
      <c r="AA15" s="1617" t="s">
        <v>4706</v>
      </c>
      <c r="AB15" s="1618"/>
      <c r="AC15" s="242"/>
      <c r="AD15" s="242"/>
      <c r="AE15" s="242"/>
      <c r="AF15" s="242"/>
    </row>
    <row r="16">
      <c r="A16" s="808">
        <v>5.0</v>
      </c>
      <c r="B16" s="230">
        <v>46121.0</v>
      </c>
      <c r="C16" s="230">
        <v>46121.0</v>
      </c>
      <c r="D16" s="231" t="s">
        <v>4698</v>
      </c>
      <c r="E16" s="231" t="s">
        <v>4699</v>
      </c>
      <c r="F16" s="808" t="s">
        <v>1413</v>
      </c>
      <c r="G16" s="1609" t="s">
        <v>1644</v>
      </c>
      <c r="H16" s="1608">
        <v>8500000.0</v>
      </c>
      <c r="I16" s="794"/>
      <c r="J16" s="1611" t="s">
        <v>22</v>
      </c>
      <c r="K16" s="809" t="s">
        <v>4711</v>
      </c>
      <c r="L16" s="808" t="s">
        <v>81</v>
      </c>
      <c r="M16" s="140" t="s">
        <v>4693</v>
      </c>
      <c r="N16" s="1599"/>
      <c r="O16" s="1599">
        <v>45663.0</v>
      </c>
      <c r="P16" s="1600"/>
      <c r="Q16" s="808" t="s">
        <v>1417</v>
      </c>
      <c r="R16" s="1599">
        <v>46112.0</v>
      </c>
      <c r="S16" s="1600"/>
      <c r="T16" s="808" t="s">
        <v>1417</v>
      </c>
      <c r="U16" s="1599">
        <v>46142.0</v>
      </c>
      <c r="V16" s="1600"/>
      <c r="W16" s="809" t="s">
        <v>4707</v>
      </c>
      <c r="X16" s="808" t="s">
        <v>4708</v>
      </c>
      <c r="Y16" s="808" t="s">
        <v>4709</v>
      </c>
      <c r="Z16" s="809" t="s">
        <v>4710</v>
      </c>
      <c r="AA16" s="804" t="s">
        <v>4712</v>
      </c>
      <c r="AB16" s="1587"/>
      <c r="AC16" s="203"/>
      <c r="AD16" s="203"/>
      <c r="AE16" s="203"/>
      <c r="AF16" s="203"/>
    </row>
    <row r="17" ht="22.5" customHeight="1">
      <c r="A17" s="808">
        <v>4.0</v>
      </c>
      <c r="B17" s="230">
        <v>46120.0</v>
      </c>
      <c r="C17" s="230">
        <v>46120.0</v>
      </c>
      <c r="D17" s="231" t="s">
        <v>222</v>
      </c>
      <c r="E17" s="231" t="s">
        <v>4691</v>
      </c>
      <c r="F17" s="808" t="s">
        <v>651</v>
      </c>
      <c r="G17" s="1609" t="s">
        <v>1645</v>
      </c>
      <c r="H17" s="1608">
        <v>1650000.0</v>
      </c>
      <c r="I17" s="808"/>
      <c r="J17" s="808" t="s">
        <v>17</v>
      </c>
      <c r="K17" s="808" t="s">
        <v>4692</v>
      </c>
      <c r="L17" s="808" t="s">
        <v>81</v>
      </c>
      <c r="M17" s="140" t="s">
        <v>4693</v>
      </c>
      <c r="N17" s="1599"/>
      <c r="O17" s="1599">
        <v>46106.0</v>
      </c>
      <c r="P17" s="1600"/>
      <c r="Q17" s="808" t="s">
        <v>1417</v>
      </c>
      <c r="R17" s="1599">
        <v>46121.0</v>
      </c>
      <c r="S17" s="1600"/>
      <c r="T17" s="808" t="s">
        <v>1417</v>
      </c>
      <c r="U17" s="1599">
        <v>46142.0</v>
      </c>
      <c r="V17" s="1600"/>
      <c r="W17" s="809"/>
      <c r="X17" s="808"/>
      <c r="Y17" s="808"/>
      <c r="Z17" s="809"/>
      <c r="AA17" s="804"/>
      <c r="AB17" s="1587"/>
      <c r="AC17" s="203"/>
      <c r="AD17" s="203"/>
      <c r="AE17" s="203"/>
      <c r="AF17" s="203"/>
    </row>
    <row r="18" ht="22.5" customHeight="1">
      <c r="A18" s="808">
        <v>3.0</v>
      </c>
      <c r="B18" s="230">
        <v>46120.0</v>
      </c>
      <c r="C18" s="230">
        <v>46120.0</v>
      </c>
      <c r="D18" s="231" t="s">
        <v>222</v>
      </c>
      <c r="E18" s="231" t="s">
        <v>4691</v>
      </c>
      <c r="F18" s="808" t="s">
        <v>651</v>
      </c>
      <c r="G18" s="1609" t="s">
        <v>1648</v>
      </c>
      <c r="H18" s="1608">
        <v>1650000.0</v>
      </c>
      <c r="I18" s="808"/>
      <c r="J18" s="808" t="s">
        <v>12</v>
      </c>
      <c r="K18" s="808" t="s">
        <v>18</v>
      </c>
      <c r="L18" s="808" t="s">
        <v>81</v>
      </c>
      <c r="M18" s="140" t="s">
        <v>4693</v>
      </c>
      <c r="N18" s="1600"/>
      <c r="O18" s="1600"/>
      <c r="P18" s="1600"/>
      <c r="Q18" s="1600"/>
      <c r="R18" s="1600"/>
      <c r="S18" s="1600"/>
      <c r="T18" s="1600"/>
      <c r="U18" s="1600"/>
      <c r="V18" s="1600"/>
      <c r="W18" s="808" t="s">
        <v>4713</v>
      </c>
      <c r="X18" s="808" t="s">
        <v>4714</v>
      </c>
      <c r="Y18" s="1600"/>
      <c r="Z18" s="808" t="s">
        <v>4715</v>
      </c>
      <c r="AA18" s="1619"/>
      <c r="AB18" s="1587"/>
      <c r="AC18" s="203"/>
      <c r="AD18" s="203"/>
      <c r="AE18" s="203"/>
      <c r="AF18" s="203"/>
    </row>
    <row r="19" ht="22.5" customHeight="1">
      <c r="A19" s="808">
        <v>2.0</v>
      </c>
      <c r="B19" s="230">
        <v>46115.0</v>
      </c>
      <c r="C19" s="230">
        <v>46115.0</v>
      </c>
      <c r="D19" s="231" t="s">
        <v>222</v>
      </c>
      <c r="E19" s="231" t="s">
        <v>4691</v>
      </c>
      <c r="F19" s="808" t="s">
        <v>1667</v>
      </c>
      <c r="G19" s="1609" t="s">
        <v>1668</v>
      </c>
      <c r="H19" s="1608">
        <v>1650000.0</v>
      </c>
      <c r="I19" s="808"/>
      <c r="J19" s="808" t="s">
        <v>17</v>
      </c>
      <c r="K19" s="808" t="s">
        <v>4692</v>
      </c>
      <c r="L19" s="808" t="s">
        <v>81</v>
      </c>
      <c r="M19" s="140" t="s">
        <v>4693</v>
      </c>
      <c r="N19" s="1599"/>
      <c r="O19" s="1599">
        <v>46135.0</v>
      </c>
      <c r="P19" s="1600"/>
      <c r="Q19" s="808" t="s">
        <v>1417</v>
      </c>
      <c r="R19" s="1599">
        <v>46153.0</v>
      </c>
      <c r="S19" s="1600"/>
      <c r="T19" s="1600"/>
      <c r="U19" s="1600"/>
      <c r="V19" s="1600"/>
      <c r="W19" s="808" t="s">
        <v>4716</v>
      </c>
      <c r="X19" s="808" t="s">
        <v>4717</v>
      </c>
      <c r="Y19" s="1600"/>
      <c r="Z19" s="808" t="s">
        <v>4718</v>
      </c>
      <c r="AA19" s="1619"/>
      <c r="AB19" s="1587"/>
      <c r="AC19" s="203"/>
      <c r="AD19" s="203"/>
      <c r="AE19" s="203"/>
      <c r="AF19" s="203"/>
    </row>
    <row r="20" ht="22.5" customHeight="1">
      <c r="A20" s="808">
        <v>1.0</v>
      </c>
      <c r="B20" s="267">
        <v>46080.0</v>
      </c>
      <c r="C20" s="267">
        <v>46080.0</v>
      </c>
      <c r="D20" s="231" t="s">
        <v>222</v>
      </c>
      <c r="E20" s="231" t="s">
        <v>4691</v>
      </c>
      <c r="F20" s="808" t="s">
        <v>651</v>
      </c>
      <c r="G20" s="1609" t="s">
        <v>1786</v>
      </c>
      <c r="H20" s="1608">
        <v>1650000.0</v>
      </c>
      <c r="I20" s="808"/>
      <c r="J20" s="808" t="s">
        <v>17</v>
      </c>
      <c r="K20" s="808" t="s">
        <v>4692</v>
      </c>
      <c r="L20" s="808" t="s">
        <v>81</v>
      </c>
      <c r="M20" s="140" t="s">
        <v>4693</v>
      </c>
      <c r="N20" s="1600"/>
      <c r="O20" s="1600"/>
      <c r="P20" s="1600"/>
      <c r="Q20" s="808" t="s">
        <v>1417</v>
      </c>
      <c r="R20" s="1599">
        <v>46121.0</v>
      </c>
      <c r="S20" s="1599">
        <v>46122.0</v>
      </c>
      <c r="T20" s="1600"/>
      <c r="U20" s="1600"/>
      <c r="V20" s="1600"/>
      <c r="W20" s="808" t="s">
        <v>4713</v>
      </c>
      <c r="X20" s="808" t="s">
        <v>4714</v>
      </c>
      <c r="Y20" s="1600"/>
      <c r="Z20" s="808" t="s">
        <v>4715</v>
      </c>
      <c r="AA20" s="1619"/>
      <c r="AB20" s="1587"/>
      <c r="AC20" s="203"/>
      <c r="AD20" s="203"/>
      <c r="AE20" s="203"/>
      <c r="AF20" s="203"/>
    </row>
    <row r="21" ht="36.75" customHeight="1">
      <c r="A21" s="1571"/>
      <c r="B21" s="1571"/>
      <c r="C21" s="1571"/>
      <c r="D21" s="1571"/>
      <c r="E21" s="1571"/>
      <c r="F21" s="1572"/>
      <c r="G21" s="1571"/>
      <c r="H21" s="1571"/>
      <c r="I21" s="1571"/>
      <c r="J21" s="1620"/>
      <c r="K21" s="1571"/>
      <c r="L21" s="1571"/>
      <c r="M21" s="1571"/>
      <c r="N21" s="1571"/>
      <c r="O21" s="1571"/>
      <c r="P21" s="1571"/>
      <c r="Q21" s="1571"/>
      <c r="R21" s="1571"/>
      <c r="S21" s="1571"/>
      <c r="T21" s="1571"/>
      <c r="U21" s="1571"/>
      <c r="V21" s="1571"/>
      <c r="W21" s="1571"/>
      <c r="X21" s="1571"/>
      <c r="Y21" s="1571"/>
      <c r="Z21" s="1574"/>
      <c r="AA21" s="1571"/>
      <c r="AB21" s="1575"/>
      <c r="AC21" s="1575"/>
      <c r="AD21" s="1575"/>
      <c r="AE21" s="1575"/>
      <c r="AF21" s="1575"/>
    </row>
    <row r="22" ht="36.75" customHeight="1">
      <c r="A22" s="1571"/>
      <c r="B22" s="1571"/>
      <c r="C22" s="1571"/>
      <c r="D22" s="1571"/>
      <c r="E22" s="1571"/>
      <c r="F22" s="1572"/>
      <c r="G22" s="1571"/>
      <c r="H22" s="1571"/>
      <c r="I22" s="1571"/>
      <c r="J22" s="1571"/>
      <c r="K22" s="1571"/>
      <c r="L22" s="1571"/>
      <c r="M22" s="1571"/>
      <c r="N22" s="1571"/>
      <c r="O22" s="1571"/>
      <c r="P22" s="1571"/>
      <c r="Q22" s="1571"/>
      <c r="R22" s="1571"/>
      <c r="S22" s="1571"/>
      <c r="T22" s="1571"/>
      <c r="U22" s="1571"/>
      <c r="V22" s="1571"/>
      <c r="W22" s="1571"/>
      <c r="X22" s="1571"/>
      <c r="Y22" s="1571"/>
      <c r="Z22" s="1574"/>
      <c r="AA22" s="1571"/>
      <c r="AB22" s="1575"/>
      <c r="AC22" s="1575"/>
      <c r="AD22" s="1575"/>
      <c r="AE22" s="1575"/>
      <c r="AF22" s="1575"/>
    </row>
    <row r="23" ht="36.75" customHeight="1">
      <c r="A23" s="1571"/>
      <c r="B23" s="1571"/>
      <c r="C23" s="1621"/>
      <c r="D23" s="1571"/>
      <c r="E23" s="1571"/>
      <c r="F23" s="1572"/>
      <c r="G23" s="1571"/>
      <c r="H23" s="1571"/>
      <c r="I23" s="1571"/>
      <c r="J23" s="1621"/>
      <c r="K23" s="1622"/>
      <c r="L23" s="1622"/>
      <c r="M23" s="1622"/>
      <c r="N23" s="1622"/>
      <c r="O23" s="1622"/>
      <c r="P23" s="1622"/>
      <c r="Q23" s="1622"/>
      <c r="R23" s="1622"/>
      <c r="S23" s="1622"/>
      <c r="T23" s="1622"/>
      <c r="U23" s="1622"/>
      <c r="V23" s="1622"/>
      <c r="W23" s="1622"/>
      <c r="X23" s="1622"/>
      <c r="Y23" s="1622"/>
      <c r="Z23" s="1574"/>
      <c r="AA23" s="1571"/>
      <c r="AB23" s="1575"/>
      <c r="AC23" s="1575"/>
      <c r="AD23" s="1575"/>
      <c r="AE23" s="1575"/>
      <c r="AF23" s="1575"/>
    </row>
    <row r="24" ht="36.75" customHeight="1">
      <c r="A24" s="1571"/>
      <c r="B24" s="1571"/>
      <c r="C24" s="1621"/>
      <c r="D24" s="1571"/>
      <c r="E24" s="1571"/>
      <c r="F24" s="1572"/>
      <c r="G24" s="1571"/>
      <c r="H24" s="1571"/>
      <c r="I24" s="1571"/>
      <c r="J24" s="1621"/>
      <c r="K24" s="1622"/>
      <c r="L24" s="1622"/>
      <c r="M24" s="1622"/>
      <c r="N24" s="1622"/>
      <c r="O24" s="1622"/>
      <c r="P24" s="1622"/>
      <c r="Q24" s="1622"/>
      <c r="R24" s="1622"/>
      <c r="S24" s="1622"/>
      <c r="T24" s="1622"/>
      <c r="U24" s="1622"/>
      <c r="V24" s="1622"/>
      <c r="W24" s="1622"/>
      <c r="X24" s="1622"/>
      <c r="Y24" s="1622"/>
      <c r="Z24" s="1574"/>
      <c r="AA24" s="1571"/>
      <c r="AB24" s="1575"/>
      <c r="AC24" s="1575"/>
      <c r="AD24" s="1575"/>
      <c r="AE24" s="1575"/>
      <c r="AF24" s="1575"/>
    </row>
    <row r="25" ht="36.75" customHeight="1">
      <c r="A25" s="1571"/>
      <c r="B25" s="1571"/>
      <c r="C25" s="1571"/>
      <c r="D25" s="1571"/>
      <c r="E25" s="1571"/>
      <c r="F25" s="1572"/>
      <c r="G25" s="1571"/>
      <c r="H25" s="1571"/>
      <c r="I25" s="1571"/>
      <c r="J25" s="1571"/>
      <c r="K25" s="1622"/>
      <c r="L25" s="1622"/>
      <c r="M25" s="1622"/>
      <c r="N25" s="1622"/>
      <c r="O25" s="1622"/>
      <c r="P25" s="1622"/>
      <c r="Q25" s="1622"/>
      <c r="R25" s="1622"/>
      <c r="S25" s="1622"/>
      <c r="T25" s="1622"/>
      <c r="U25" s="1622"/>
      <c r="V25" s="1622"/>
      <c r="W25" s="1622"/>
      <c r="X25" s="1622"/>
      <c r="Y25" s="1622"/>
      <c r="Z25" s="1574"/>
      <c r="AA25" s="1571"/>
      <c r="AB25" s="1575"/>
      <c r="AC25" s="1575"/>
      <c r="AD25" s="1575"/>
      <c r="AE25" s="1575"/>
      <c r="AF25" s="1575"/>
    </row>
    <row r="26" ht="36.75" customHeight="1">
      <c r="A26" s="1571"/>
      <c r="B26" s="1571"/>
      <c r="C26" s="1571"/>
      <c r="D26" s="1571"/>
      <c r="E26" s="1571"/>
      <c r="F26" s="1572"/>
      <c r="G26" s="1571"/>
      <c r="H26" s="1571"/>
      <c r="I26" s="1571"/>
      <c r="J26" s="1571"/>
      <c r="K26" s="1622"/>
      <c r="L26" s="1622"/>
      <c r="M26" s="1622"/>
      <c r="N26" s="1622"/>
      <c r="O26" s="1622"/>
      <c r="P26" s="1622"/>
      <c r="Q26" s="1622"/>
      <c r="R26" s="1622"/>
      <c r="S26" s="1622"/>
      <c r="T26" s="1622"/>
      <c r="U26" s="1622"/>
      <c r="V26" s="1622"/>
      <c r="W26" s="1622"/>
      <c r="X26" s="1622"/>
      <c r="Y26" s="1622"/>
      <c r="Z26" s="1574"/>
      <c r="AA26" s="1571"/>
      <c r="AB26" s="1575"/>
      <c r="AC26" s="1575"/>
      <c r="AD26" s="1575"/>
      <c r="AE26" s="1575"/>
      <c r="AF26" s="1575"/>
    </row>
    <row r="27" ht="36.75" customHeight="1">
      <c r="A27" s="1571"/>
      <c r="B27" s="1571"/>
      <c r="C27" s="1571"/>
      <c r="D27" s="1571"/>
      <c r="E27" s="1571"/>
      <c r="F27" s="1572"/>
      <c r="G27" s="1571"/>
      <c r="H27" s="1571"/>
      <c r="I27" s="1571"/>
      <c r="J27" s="1571"/>
      <c r="K27" s="1622"/>
      <c r="L27" s="1622"/>
      <c r="M27" s="1622"/>
      <c r="N27" s="1622"/>
      <c r="O27" s="1622"/>
      <c r="P27" s="1622"/>
      <c r="Q27" s="1622"/>
      <c r="R27" s="1622"/>
      <c r="S27" s="1622"/>
      <c r="T27" s="1622"/>
      <c r="U27" s="1622"/>
      <c r="V27" s="1622"/>
      <c r="W27" s="1622"/>
      <c r="X27" s="1622"/>
      <c r="Y27" s="1622"/>
      <c r="Z27" s="1574"/>
      <c r="AA27" s="1571"/>
      <c r="AB27" s="1575"/>
      <c r="AC27" s="1575"/>
      <c r="AD27" s="1575"/>
      <c r="AE27" s="1575"/>
      <c r="AF27" s="1575"/>
    </row>
    <row r="28" ht="36.75" customHeight="1">
      <c r="A28" s="1571"/>
      <c r="B28" s="1571"/>
      <c r="C28" s="1571"/>
      <c r="D28" s="1571"/>
      <c r="E28" s="1571"/>
      <c r="F28" s="1572"/>
      <c r="G28" s="1571"/>
      <c r="H28" s="1571"/>
      <c r="I28" s="1571"/>
      <c r="J28" s="1571"/>
      <c r="K28" s="1622"/>
      <c r="L28" s="1622"/>
      <c r="M28" s="1622"/>
      <c r="N28" s="1622"/>
      <c r="O28" s="1622"/>
      <c r="P28" s="1622"/>
      <c r="Q28" s="1622"/>
      <c r="R28" s="1622"/>
      <c r="S28" s="1622"/>
      <c r="T28" s="1622"/>
      <c r="U28" s="1622"/>
      <c r="V28" s="1622"/>
      <c r="W28" s="1622"/>
      <c r="X28" s="1622"/>
      <c r="Y28" s="1622"/>
      <c r="Z28" s="1574"/>
      <c r="AA28" s="1571"/>
      <c r="AB28" s="1575"/>
      <c r="AC28" s="1575"/>
      <c r="AD28" s="1575"/>
      <c r="AE28" s="1575"/>
      <c r="AF28" s="1575"/>
    </row>
    <row r="29" ht="36.75" customHeight="1">
      <c r="A29" s="1571"/>
      <c r="B29" s="1571"/>
      <c r="C29" s="1571"/>
      <c r="D29" s="1571"/>
      <c r="E29" s="1571"/>
      <c r="F29" s="1572"/>
      <c r="G29" s="1571"/>
      <c r="H29" s="1571"/>
      <c r="I29" s="1571"/>
      <c r="J29" s="1571"/>
      <c r="K29" s="1622"/>
      <c r="L29" s="1622"/>
      <c r="M29" s="1622"/>
      <c r="N29" s="1622"/>
      <c r="O29" s="1622"/>
      <c r="P29" s="1622"/>
      <c r="Q29" s="1622"/>
      <c r="R29" s="1622"/>
      <c r="S29" s="1622"/>
      <c r="T29" s="1622"/>
      <c r="U29" s="1622"/>
      <c r="V29" s="1622"/>
      <c r="W29" s="1622"/>
      <c r="X29" s="1622"/>
      <c r="Y29" s="1622"/>
      <c r="Z29" s="1574"/>
      <c r="AA29" s="1571"/>
      <c r="AB29" s="1575"/>
      <c r="AC29" s="1575"/>
      <c r="AD29" s="1575"/>
      <c r="AE29" s="1575"/>
      <c r="AF29" s="1575"/>
    </row>
    <row r="30" ht="36.75" customHeight="1">
      <c r="A30" s="1571"/>
      <c r="B30" s="1571"/>
      <c r="C30" s="1571"/>
      <c r="D30" s="1571"/>
      <c r="E30" s="1571"/>
      <c r="F30" s="1572"/>
      <c r="G30" s="1571"/>
      <c r="H30" s="1571"/>
      <c r="I30" s="1571"/>
      <c r="J30" s="1571"/>
      <c r="K30" s="1622"/>
      <c r="L30" s="1622"/>
      <c r="M30" s="1622"/>
      <c r="N30" s="1622"/>
      <c r="O30" s="1622"/>
      <c r="P30" s="1622"/>
      <c r="Q30" s="1622"/>
      <c r="R30" s="1622"/>
      <c r="S30" s="1622"/>
      <c r="T30" s="1622"/>
      <c r="U30" s="1622"/>
      <c r="V30" s="1622"/>
      <c r="W30" s="1622"/>
      <c r="X30" s="1622"/>
      <c r="Y30" s="1622"/>
      <c r="Z30" s="1574"/>
      <c r="AA30" s="1571"/>
      <c r="AB30" s="1575"/>
      <c r="AC30" s="1575"/>
      <c r="AD30" s="1575"/>
      <c r="AE30" s="1575"/>
      <c r="AF30" s="1575"/>
    </row>
    <row r="31" ht="36.75" customHeight="1">
      <c r="A31" s="1571"/>
      <c r="B31" s="1571"/>
      <c r="C31" s="1571"/>
      <c r="D31" s="1571"/>
      <c r="E31" s="1571"/>
      <c r="F31" s="1572"/>
      <c r="G31" s="1571"/>
      <c r="H31" s="1571"/>
      <c r="I31" s="1571"/>
      <c r="J31" s="1571"/>
      <c r="K31" s="1622"/>
      <c r="L31" s="1622"/>
      <c r="M31" s="1622"/>
      <c r="N31" s="1622"/>
      <c r="O31" s="1622"/>
      <c r="P31" s="1622"/>
      <c r="Q31" s="1622"/>
      <c r="R31" s="1622"/>
      <c r="S31" s="1622"/>
      <c r="T31" s="1622"/>
      <c r="U31" s="1622"/>
      <c r="V31" s="1622"/>
      <c r="W31" s="1622"/>
      <c r="X31" s="1622"/>
      <c r="Y31" s="1622"/>
      <c r="Z31" s="1574"/>
      <c r="AA31" s="1571"/>
      <c r="AB31" s="1575"/>
      <c r="AC31" s="1575"/>
      <c r="AD31" s="1575"/>
      <c r="AE31" s="1575"/>
      <c r="AF31" s="1575"/>
    </row>
    <row r="32" ht="36.75" customHeight="1">
      <c r="A32" s="1571"/>
      <c r="B32" s="1571"/>
      <c r="C32" s="1571"/>
      <c r="D32" s="1571"/>
      <c r="E32" s="1571"/>
      <c r="F32" s="1572"/>
      <c r="G32" s="1571"/>
      <c r="H32" s="1571"/>
      <c r="I32" s="1571"/>
      <c r="J32" s="1571"/>
      <c r="K32" s="1622"/>
      <c r="L32" s="1622"/>
      <c r="M32" s="1622"/>
      <c r="N32" s="1622"/>
      <c r="O32" s="1622"/>
      <c r="P32" s="1622"/>
      <c r="Q32" s="1622"/>
      <c r="R32" s="1622"/>
      <c r="S32" s="1622"/>
      <c r="T32" s="1622"/>
      <c r="U32" s="1622"/>
      <c r="V32" s="1622"/>
      <c r="W32" s="1622"/>
      <c r="X32" s="1622"/>
      <c r="Y32" s="1622"/>
      <c r="Z32" s="1574"/>
      <c r="AA32" s="1571"/>
      <c r="AB32" s="1575"/>
      <c r="AC32" s="1575"/>
      <c r="AD32" s="1575"/>
      <c r="AE32" s="1575"/>
      <c r="AF32" s="1575"/>
    </row>
    <row r="33" ht="36.75" customHeight="1">
      <c r="A33" s="1571"/>
      <c r="B33" s="1571"/>
      <c r="C33" s="1571"/>
      <c r="D33" s="1571"/>
      <c r="E33" s="1571"/>
      <c r="F33" s="1572"/>
      <c r="G33" s="1571"/>
      <c r="H33" s="1571"/>
      <c r="I33" s="1571"/>
      <c r="J33" s="1571"/>
      <c r="K33" s="1622"/>
      <c r="L33" s="1622"/>
      <c r="M33" s="1622"/>
      <c r="N33" s="1622"/>
      <c r="O33" s="1622"/>
      <c r="P33" s="1622"/>
      <c r="Q33" s="1622"/>
      <c r="R33" s="1622"/>
      <c r="S33" s="1622"/>
      <c r="T33" s="1622"/>
      <c r="U33" s="1622"/>
      <c r="V33" s="1622"/>
      <c r="W33" s="1622"/>
      <c r="X33" s="1622"/>
      <c r="Y33" s="1622"/>
      <c r="Z33" s="1574"/>
      <c r="AA33" s="1571"/>
      <c r="AB33" s="1575"/>
      <c r="AC33" s="1575"/>
      <c r="AD33" s="1575"/>
      <c r="AE33" s="1575"/>
      <c r="AF33" s="1575"/>
    </row>
    <row r="34" ht="36.75" customHeight="1">
      <c r="A34" s="1571"/>
      <c r="B34" s="1571"/>
      <c r="C34" s="1571"/>
      <c r="D34" s="1571"/>
      <c r="E34" s="1571"/>
      <c r="F34" s="1572"/>
      <c r="G34" s="1571"/>
      <c r="H34" s="1571"/>
      <c r="I34" s="1571"/>
      <c r="J34" s="1571"/>
      <c r="K34" s="1622"/>
      <c r="L34" s="1622"/>
      <c r="M34" s="1622"/>
      <c r="N34" s="1622"/>
      <c r="O34" s="1622"/>
      <c r="P34" s="1622"/>
      <c r="Q34" s="1622"/>
      <c r="R34" s="1622"/>
      <c r="S34" s="1622"/>
      <c r="T34" s="1622"/>
      <c r="U34" s="1622"/>
      <c r="V34" s="1622"/>
      <c r="W34" s="1622"/>
      <c r="X34" s="1622"/>
      <c r="Y34" s="1622"/>
      <c r="Z34" s="1574"/>
      <c r="AA34" s="1571"/>
      <c r="AB34" s="1575"/>
      <c r="AC34" s="1575"/>
      <c r="AD34" s="1575"/>
      <c r="AE34" s="1575"/>
      <c r="AF34" s="1575"/>
    </row>
    <row r="35" ht="36.75" customHeight="1">
      <c r="A35" s="1571"/>
      <c r="B35" s="1571"/>
      <c r="C35" s="1571"/>
      <c r="D35" s="1571"/>
      <c r="E35" s="1571"/>
      <c r="F35" s="1572"/>
      <c r="G35" s="1571"/>
      <c r="H35" s="1571"/>
      <c r="I35" s="1571"/>
      <c r="J35" s="1571"/>
      <c r="K35" s="1622"/>
      <c r="L35" s="1622"/>
      <c r="M35" s="1622"/>
      <c r="N35" s="1622"/>
      <c r="O35" s="1622"/>
      <c r="P35" s="1622"/>
      <c r="Q35" s="1622"/>
      <c r="R35" s="1622"/>
      <c r="S35" s="1622"/>
      <c r="T35" s="1622"/>
      <c r="U35" s="1622"/>
      <c r="V35" s="1622"/>
      <c r="W35" s="1622"/>
      <c r="X35" s="1622"/>
      <c r="Y35" s="1622"/>
      <c r="Z35" s="1574"/>
      <c r="AA35" s="1571"/>
      <c r="AB35" s="1575"/>
      <c r="AC35" s="1575"/>
      <c r="AD35" s="1575"/>
      <c r="AE35" s="1575"/>
      <c r="AF35" s="1575"/>
    </row>
    <row r="36" ht="36.75" customHeight="1">
      <c r="A36" s="1571"/>
      <c r="B36" s="1571"/>
      <c r="C36" s="1571"/>
      <c r="D36" s="1571"/>
      <c r="E36" s="1571"/>
      <c r="F36" s="1572"/>
      <c r="G36" s="1571"/>
      <c r="H36" s="1571"/>
      <c r="I36" s="1571"/>
      <c r="J36" s="1571"/>
      <c r="K36" s="1622"/>
      <c r="L36" s="1622"/>
      <c r="M36" s="1622"/>
      <c r="N36" s="1622"/>
      <c r="O36" s="1622"/>
      <c r="P36" s="1622"/>
      <c r="Q36" s="1622"/>
      <c r="R36" s="1622"/>
      <c r="S36" s="1622"/>
      <c r="T36" s="1622"/>
      <c r="U36" s="1622"/>
      <c r="V36" s="1622"/>
      <c r="W36" s="1622"/>
      <c r="X36" s="1622"/>
      <c r="Y36" s="1622"/>
      <c r="Z36" s="1574"/>
      <c r="AA36" s="1571"/>
      <c r="AB36" s="1575"/>
      <c r="AC36" s="1575"/>
      <c r="AD36" s="1575"/>
      <c r="AE36" s="1575"/>
      <c r="AF36" s="1575"/>
    </row>
    <row r="37" ht="36.75" customHeight="1">
      <c r="A37" s="1571"/>
      <c r="B37" s="1571"/>
      <c r="C37" s="1571"/>
      <c r="D37" s="1571"/>
      <c r="E37" s="1571"/>
      <c r="F37" s="1572"/>
      <c r="G37" s="1571"/>
      <c r="H37" s="1571"/>
      <c r="I37" s="1571"/>
      <c r="J37" s="1571"/>
      <c r="K37" s="1622"/>
      <c r="L37" s="1622"/>
      <c r="M37" s="1622"/>
      <c r="N37" s="1622"/>
      <c r="O37" s="1622"/>
      <c r="P37" s="1622"/>
      <c r="Q37" s="1622"/>
      <c r="R37" s="1622"/>
      <c r="S37" s="1622"/>
      <c r="T37" s="1622"/>
      <c r="U37" s="1622"/>
      <c r="V37" s="1622"/>
      <c r="W37" s="1622"/>
      <c r="X37" s="1622"/>
      <c r="Y37" s="1622"/>
      <c r="Z37" s="1574"/>
      <c r="AA37" s="1571"/>
      <c r="AB37" s="1575"/>
      <c r="AC37" s="1575"/>
      <c r="AD37" s="1575"/>
      <c r="AE37" s="1575"/>
      <c r="AF37" s="1575"/>
    </row>
    <row r="38" ht="36.75" customHeight="1">
      <c r="A38" s="1571"/>
      <c r="B38" s="1571"/>
      <c r="C38" s="1571"/>
      <c r="D38" s="1571"/>
      <c r="E38" s="1571"/>
      <c r="F38" s="1572"/>
      <c r="G38" s="1571"/>
      <c r="H38" s="1571"/>
      <c r="I38" s="1571"/>
      <c r="J38" s="1571"/>
      <c r="K38" s="1622"/>
      <c r="L38" s="1622"/>
      <c r="M38" s="1622"/>
      <c r="N38" s="1622"/>
      <c r="O38" s="1622"/>
      <c r="P38" s="1622"/>
      <c r="Q38" s="1622"/>
      <c r="R38" s="1622"/>
      <c r="S38" s="1622"/>
      <c r="T38" s="1622"/>
      <c r="U38" s="1622"/>
      <c r="V38" s="1622"/>
      <c r="W38" s="1622"/>
      <c r="X38" s="1622"/>
      <c r="Y38" s="1622"/>
      <c r="Z38" s="1574"/>
      <c r="AA38" s="1571"/>
      <c r="AB38" s="1575"/>
      <c r="AC38" s="1575"/>
      <c r="AD38" s="1575"/>
      <c r="AE38" s="1575"/>
      <c r="AF38" s="1575"/>
    </row>
    <row r="39" ht="36.75" customHeight="1">
      <c r="A39" s="1571"/>
      <c r="B39" s="1571"/>
      <c r="C39" s="1571"/>
      <c r="D39" s="1571"/>
      <c r="E39" s="1571"/>
      <c r="F39" s="1572"/>
      <c r="G39" s="1571"/>
      <c r="H39" s="1571"/>
      <c r="I39" s="1571"/>
      <c r="J39" s="1571"/>
      <c r="K39" s="1622"/>
      <c r="L39" s="1622"/>
      <c r="M39" s="1622"/>
      <c r="N39" s="1622"/>
      <c r="O39" s="1622"/>
      <c r="P39" s="1622"/>
      <c r="Q39" s="1622"/>
      <c r="R39" s="1622"/>
      <c r="S39" s="1622"/>
      <c r="T39" s="1622"/>
      <c r="U39" s="1622"/>
      <c r="V39" s="1622"/>
      <c r="W39" s="1622"/>
      <c r="X39" s="1622"/>
      <c r="Y39" s="1622"/>
      <c r="Z39" s="1574"/>
      <c r="AA39" s="1571"/>
      <c r="AB39" s="1575"/>
      <c r="AC39" s="1575"/>
      <c r="AD39" s="1575"/>
      <c r="AE39" s="1575"/>
      <c r="AF39" s="1575"/>
    </row>
    <row r="40" ht="36.75" customHeight="1">
      <c r="A40" s="1571"/>
      <c r="B40" s="1571"/>
      <c r="C40" s="1571"/>
      <c r="D40" s="1571"/>
      <c r="E40" s="1571"/>
      <c r="F40" s="1572"/>
      <c r="G40" s="1571"/>
      <c r="H40" s="1571"/>
      <c r="I40" s="1571"/>
      <c r="J40" s="1571"/>
      <c r="K40" s="1622"/>
      <c r="L40" s="1622"/>
      <c r="M40" s="1622"/>
      <c r="N40" s="1622"/>
      <c r="O40" s="1622"/>
      <c r="P40" s="1622"/>
      <c r="Q40" s="1622"/>
      <c r="R40" s="1622"/>
      <c r="S40" s="1622"/>
      <c r="T40" s="1622"/>
      <c r="U40" s="1622"/>
      <c r="V40" s="1622"/>
      <c r="W40" s="1622"/>
      <c r="X40" s="1622"/>
      <c r="Y40" s="1622"/>
      <c r="Z40" s="1574"/>
      <c r="AA40" s="1571"/>
      <c r="AB40" s="1575"/>
      <c r="AC40" s="1575"/>
      <c r="AD40" s="1575"/>
      <c r="AE40" s="1575"/>
      <c r="AF40" s="1575"/>
    </row>
    <row r="41" ht="36.75" customHeight="1">
      <c r="A41" s="1571"/>
      <c r="B41" s="1571"/>
      <c r="C41" s="1571"/>
      <c r="D41" s="1571"/>
      <c r="E41" s="1571"/>
      <c r="F41" s="1572"/>
      <c r="G41" s="1571"/>
      <c r="H41" s="1571"/>
      <c r="I41" s="1571"/>
      <c r="J41" s="1571"/>
      <c r="K41" s="1622"/>
      <c r="L41" s="1622"/>
      <c r="M41" s="1622"/>
      <c r="N41" s="1622"/>
      <c r="O41" s="1622"/>
      <c r="P41" s="1622"/>
      <c r="Q41" s="1622"/>
      <c r="R41" s="1622"/>
      <c r="S41" s="1622"/>
      <c r="T41" s="1622"/>
      <c r="U41" s="1622"/>
      <c r="V41" s="1622"/>
      <c r="W41" s="1622"/>
      <c r="X41" s="1622"/>
      <c r="Y41" s="1622"/>
      <c r="Z41" s="1574"/>
      <c r="AA41" s="1571"/>
      <c r="AB41" s="1575"/>
      <c r="AC41" s="1575"/>
      <c r="AD41" s="1575"/>
      <c r="AE41" s="1575"/>
      <c r="AF41" s="1575"/>
    </row>
    <row r="42" ht="36.75" customHeight="1">
      <c r="A42" s="1571"/>
      <c r="B42" s="1571"/>
      <c r="C42" s="1571"/>
      <c r="D42" s="1571"/>
      <c r="E42" s="1571"/>
      <c r="F42" s="1572"/>
      <c r="G42" s="1571"/>
      <c r="H42" s="1571"/>
      <c r="I42" s="1571"/>
      <c r="J42" s="1571"/>
      <c r="K42" s="1622"/>
      <c r="L42" s="1622"/>
      <c r="M42" s="1622"/>
      <c r="N42" s="1622"/>
      <c r="O42" s="1622"/>
      <c r="P42" s="1622"/>
      <c r="Q42" s="1622"/>
      <c r="R42" s="1622"/>
      <c r="S42" s="1622"/>
      <c r="T42" s="1622"/>
      <c r="U42" s="1622"/>
      <c r="V42" s="1622"/>
      <c r="W42" s="1622"/>
      <c r="X42" s="1622"/>
      <c r="Y42" s="1622"/>
      <c r="Z42" s="1574"/>
      <c r="AA42" s="1571"/>
      <c r="AB42" s="1575"/>
      <c r="AC42" s="1575"/>
      <c r="AD42" s="1575"/>
      <c r="AE42" s="1575"/>
      <c r="AF42" s="1575"/>
    </row>
    <row r="43" ht="36.75" customHeight="1">
      <c r="A43" s="1571"/>
      <c r="B43" s="1571"/>
      <c r="C43" s="1571"/>
      <c r="D43" s="1571"/>
      <c r="E43" s="1571"/>
      <c r="F43" s="1572"/>
      <c r="G43" s="1571"/>
      <c r="H43" s="1571"/>
      <c r="I43" s="1571"/>
      <c r="J43" s="1571"/>
      <c r="K43" s="1622"/>
      <c r="L43" s="1622"/>
      <c r="M43" s="1622"/>
      <c r="N43" s="1622"/>
      <c r="O43" s="1622"/>
      <c r="P43" s="1622"/>
      <c r="Q43" s="1622"/>
      <c r="R43" s="1622"/>
      <c r="S43" s="1622"/>
      <c r="T43" s="1622"/>
      <c r="U43" s="1622"/>
      <c r="V43" s="1622"/>
      <c r="W43" s="1622"/>
      <c r="X43" s="1622"/>
      <c r="Y43" s="1622"/>
      <c r="Z43" s="1574"/>
      <c r="AA43" s="1571"/>
      <c r="AB43" s="1575"/>
      <c r="AC43" s="1575"/>
      <c r="AD43" s="1575"/>
      <c r="AE43" s="1575"/>
      <c r="AF43" s="1575"/>
    </row>
    <row r="44" ht="36.75" customHeight="1">
      <c r="A44" s="1571"/>
      <c r="B44" s="1571"/>
      <c r="C44" s="1571"/>
      <c r="D44" s="1571"/>
      <c r="E44" s="1571"/>
      <c r="F44" s="1572"/>
      <c r="G44" s="1571"/>
      <c r="H44" s="1571"/>
      <c r="I44" s="1571"/>
      <c r="J44" s="1571"/>
      <c r="K44" s="1622"/>
      <c r="L44" s="1622"/>
      <c r="M44" s="1622"/>
      <c r="N44" s="1622"/>
      <c r="O44" s="1622"/>
      <c r="P44" s="1622"/>
      <c r="Q44" s="1622"/>
      <c r="R44" s="1622"/>
      <c r="S44" s="1622"/>
      <c r="T44" s="1622"/>
      <c r="U44" s="1622"/>
      <c r="V44" s="1622"/>
      <c r="W44" s="1622"/>
      <c r="X44" s="1622"/>
      <c r="Y44" s="1622"/>
      <c r="Z44" s="1574"/>
      <c r="AA44" s="1571"/>
      <c r="AB44" s="1575"/>
      <c r="AC44" s="1575"/>
      <c r="AD44" s="1575"/>
      <c r="AE44" s="1575"/>
      <c r="AF44" s="1575"/>
    </row>
    <row r="45" ht="36.75" customHeight="1">
      <c r="A45" s="1571"/>
      <c r="B45" s="1571"/>
      <c r="C45" s="1571"/>
      <c r="D45" s="1571"/>
      <c r="E45" s="1571"/>
      <c r="F45" s="1572"/>
      <c r="G45" s="1571"/>
      <c r="H45" s="1571"/>
      <c r="I45" s="1571"/>
      <c r="J45" s="1571"/>
      <c r="K45" s="1622"/>
      <c r="L45" s="1622"/>
      <c r="M45" s="1622"/>
      <c r="N45" s="1622"/>
      <c r="O45" s="1622"/>
      <c r="P45" s="1622"/>
      <c r="Q45" s="1622"/>
      <c r="R45" s="1622"/>
      <c r="S45" s="1622"/>
      <c r="T45" s="1622"/>
      <c r="U45" s="1622"/>
      <c r="V45" s="1622"/>
      <c r="W45" s="1622"/>
      <c r="X45" s="1622"/>
      <c r="Y45" s="1622"/>
      <c r="Z45" s="1574"/>
      <c r="AA45" s="1571"/>
      <c r="AB45" s="1575"/>
      <c r="AC45" s="1575"/>
      <c r="AD45" s="1575"/>
      <c r="AE45" s="1575"/>
      <c r="AF45" s="1575"/>
    </row>
    <row r="46" ht="36.75" customHeight="1">
      <c r="A46" s="1571"/>
      <c r="B46" s="1571"/>
      <c r="C46" s="1571"/>
      <c r="D46" s="1571"/>
      <c r="E46" s="1571"/>
      <c r="F46" s="1572"/>
      <c r="G46" s="1571"/>
      <c r="H46" s="1571"/>
      <c r="I46" s="1571"/>
      <c r="J46" s="1571"/>
      <c r="K46" s="1622"/>
      <c r="L46" s="1622"/>
      <c r="M46" s="1622"/>
      <c r="N46" s="1622"/>
      <c r="O46" s="1622"/>
      <c r="P46" s="1622"/>
      <c r="Q46" s="1622"/>
      <c r="R46" s="1622"/>
      <c r="S46" s="1622"/>
      <c r="T46" s="1622"/>
      <c r="U46" s="1622"/>
      <c r="V46" s="1622"/>
      <c r="W46" s="1622"/>
      <c r="X46" s="1622"/>
      <c r="Y46" s="1622"/>
      <c r="Z46" s="1574"/>
      <c r="AA46" s="1571"/>
      <c r="AB46" s="1575"/>
      <c r="AC46" s="1575"/>
      <c r="AD46" s="1575"/>
      <c r="AE46" s="1575"/>
      <c r="AF46" s="1575"/>
    </row>
    <row r="47" ht="36.75" customHeight="1">
      <c r="A47" s="1571"/>
      <c r="B47" s="1571"/>
      <c r="C47" s="1571"/>
      <c r="D47" s="1571"/>
      <c r="E47" s="1571"/>
      <c r="F47" s="1572"/>
      <c r="G47" s="1571"/>
      <c r="H47" s="1571"/>
      <c r="I47" s="1571"/>
      <c r="J47" s="1571"/>
      <c r="K47" s="1622"/>
      <c r="L47" s="1622"/>
      <c r="M47" s="1622"/>
      <c r="N47" s="1622"/>
      <c r="O47" s="1622"/>
      <c r="P47" s="1622"/>
      <c r="Q47" s="1622"/>
      <c r="R47" s="1622"/>
      <c r="S47" s="1622"/>
      <c r="T47" s="1622"/>
      <c r="U47" s="1622"/>
      <c r="V47" s="1622"/>
      <c r="W47" s="1622"/>
      <c r="X47" s="1622"/>
      <c r="Y47" s="1622"/>
      <c r="Z47" s="1574"/>
      <c r="AA47" s="1571"/>
      <c r="AB47" s="1575"/>
      <c r="AC47" s="1575"/>
      <c r="AD47" s="1575"/>
      <c r="AE47" s="1575"/>
      <c r="AF47" s="1575"/>
    </row>
    <row r="48" ht="36.75" customHeight="1">
      <c r="A48" s="1571"/>
      <c r="B48" s="1571"/>
      <c r="C48" s="1571"/>
      <c r="D48" s="1571"/>
      <c r="E48" s="1571"/>
      <c r="F48" s="1572"/>
      <c r="G48" s="1571"/>
      <c r="H48" s="1571"/>
      <c r="I48" s="1571"/>
      <c r="J48" s="1571"/>
      <c r="K48" s="1622"/>
      <c r="L48" s="1622"/>
      <c r="M48" s="1622"/>
      <c r="N48" s="1622"/>
      <c r="O48" s="1622"/>
      <c r="P48" s="1622"/>
      <c r="Q48" s="1622"/>
      <c r="R48" s="1622"/>
      <c r="S48" s="1622"/>
      <c r="T48" s="1622"/>
      <c r="U48" s="1622"/>
      <c r="V48" s="1622"/>
      <c r="W48" s="1622"/>
      <c r="X48" s="1622"/>
      <c r="Y48" s="1622"/>
      <c r="Z48" s="1574"/>
      <c r="AA48" s="1571"/>
      <c r="AB48" s="1575"/>
      <c r="AC48" s="1575"/>
      <c r="AD48" s="1575"/>
      <c r="AE48" s="1575"/>
      <c r="AF48" s="1575"/>
    </row>
    <row r="49" ht="36.75" customHeight="1">
      <c r="A49" s="1571"/>
      <c r="B49" s="1571"/>
      <c r="C49" s="1571"/>
      <c r="D49" s="1571"/>
      <c r="E49" s="1571"/>
      <c r="F49" s="1572"/>
      <c r="G49" s="1571"/>
      <c r="H49" s="1571"/>
      <c r="I49" s="1571"/>
      <c r="J49" s="1571"/>
      <c r="K49" s="1622"/>
      <c r="L49" s="1622"/>
      <c r="M49" s="1622"/>
      <c r="N49" s="1622"/>
      <c r="O49" s="1622"/>
      <c r="P49" s="1622"/>
      <c r="Q49" s="1622"/>
      <c r="R49" s="1622"/>
      <c r="S49" s="1622"/>
      <c r="T49" s="1622"/>
      <c r="U49" s="1622"/>
      <c r="V49" s="1622"/>
      <c r="W49" s="1622"/>
      <c r="X49" s="1622"/>
      <c r="Y49" s="1622"/>
      <c r="Z49" s="1574"/>
      <c r="AA49" s="1571"/>
      <c r="AB49" s="1575"/>
      <c r="AC49" s="1575"/>
      <c r="AD49" s="1575"/>
      <c r="AE49" s="1575"/>
      <c r="AF49" s="1575"/>
    </row>
    <row r="50" ht="36.75" customHeight="1">
      <c r="A50" s="1571"/>
      <c r="B50" s="1571"/>
      <c r="C50" s="1571"/>
      <c r="D50" s="1571"/>
      <c r="E50" s="1571"/>
      <c r="F50" s="1572"/>
      <c r="G50" s="1571"/>
      <c r="H50" s="1571"/>
      <c r="I50" s="1571"/>
      <c r="J50" s="1571"/>
      <c r="K50" s="1622"/>
      <c r="L50" s="1622"/>
      <c r="M50" s="1622"/>
      <c r="N50" s="1622"/>
      <c r="O50" s="1622"/>
      <c r="P50" s="1622"/>
      <c r="Q50" s="1622"/>
      <c r="R50" s="1622"/>
      <c r="S50" s="1622"/>
      <c r="T50" s="1622"/>
      <c r="U50" s="1622"/>
      <c r="V50" s="1622"/>
      <c r="W50" s="1622"/>
      <c r="X50" s="1622"/>
      <c r="Y50" s="1622"/>
      <c r="Z50" s="1574"/>
      <c r="AA50" s="1571"/>
      <c r="AB50" s="1575"/>
      <c r="AC50" s="1575"/>
      <c r="AD50" s="1575"/>
      <c r="AE50" s="1575"/>
      <c r="AF50" s="1575"/>
    </row>
    <row r="51" ht="36.75" customHeight="1">
      <c r="A51" s="1571"/>
      <c r="B51" s="1571"/>
      <c r="C51" s="1571"/>
      <c r="D51" s="1571"/>
      <c r="E51" s="1571"/>
      <c r="F51" s="1572"/>
      <c r="G51" s="1571"/>
      <c r="H51" s="1571"/>
      <c r="I51" s="1571"/>
      <c r="J51" s="1571"/>
      <c r="K51" s="1622"/>
      <c r="L51" s="1622"/>
      <c r="M51" s="1622"/>
      <c r="N51" s="1622"/>
      <c r="O51" s="1622"/>
      <c r="P51" s="1622"/>
      <c r="Q51" s="1622"/>
      <c r="R51" s="1622"/>
      <c r="S51" s="1622"/>
      <c r="T51" s="1622"/>
      <c r="U51" s="1622"/>
      <c r="V51" s="1622"/>
      <c r="W51" s="1622"/>
      <c r="X51" s="1622"/>
      <c r="Y51" s="1622"/>
      <c r="Z51" s="1574"/>
      <c r="AA51" s="1571"/>
      <c r="AB51" s="1575"/>
      <c r="AC51" s="1575"/>
      <c r="AD51" s="1575"/>
      <c r="AE51" s="1575"/>
      <c r="AF51" s="1575"/>
    </row>
    <row r="52" ht="36.75" customHeight="1">
      <c r="A52" s="1575"/>
      <c r="B52" s="1575"/>
      <c r="C52" s="1575"/>
      <c r="D52" s="1575"/>
      <c r="E52" s="1575"/>
      <c r="F52" s="1623"/>
      <c r="G52" s="1575"/>
      <c r="H52" s="1575"/>
      <c r="I52" s="1575"/>
      <c r="J52" s="1575"/>
      <c r="K52" s="1575"/>
      <c r="L52" s="1575"/>
      <c r="M52" s="1575"/>
      <c r="N52" s="1575"/>
      <c r="O52" s="1575"/>
      <c r="P52" s="1575"/>
      <c r="Q52" s="1575"/>
      <c r="R52" s="1575"/>
      <c r="S52" s="1575"/>
      <c r="T52" s="1575"/>
      <c r="U52" s="1575"/>
      <c r="V52" s="1575"/>
      <c r="W52" s="1575"/>
      <c r="X52" s="1575"/>
      <c r="Y52" s="1575"/>
      <c r="Z52" s="1623"/>
      <c r="AA52" s="1575"/>
      <c r="AB52" s="1575"/>
      <c r="AC52" s="1575"/>
      <c r="AD52" s="1575"/>
      <c r="AE52" s="1575"/>
      <c r="AF52" s="1575"/>
    </row>
    <row r="53" ht="36.75" customHeight="1">
      <c r="A53" s="1575"/>
      <c r="B53" s="1575"/>
      <c r="C53" s="1575"/>
      <c r="D53" s="1575"/>
      <c r="E53" s="1575"/>
      <c r="F53" s="1623"/>
      <c r="G53" s="1575"/>
      <c r="H53" s="1575"/>
      <c r="I53" s="1575"/>
      <c r="J53" s="1575"/>
      <c r="K53" s="1575"/>
      <c r="L53" s="1575"/>
      <c r="M53" s="1575"/>
      <c r="N53" s="1575"/>
      <c r="O53" s="1575"/>
      <c r="P53" s="1575"/>
      <c r="Q53" s="1575"/>
      <c r="R53" s="1575"/>
      <c r="S53" s="1575"/>
      <c r="T53" s="1575"/>
      <c r="U53" s="1575"/>
      <c r="V53" s="1575"/>
      <c r="W53" s="1575"/>
      <c r="X53" s="1575"/>
      <c r="Y53" s="1575"/>
      <c r="Z53" s="1623"/>
      <c r="AA53" s="1575"/>
      <c r="AB53" s="1575"/>
      <c r="AC53" s="1575"/>
      <c r="AD53" s="1575"/>
      <c r="AE53" s="1575"/>
      <c r="AF53" s="1575"/>
    </row>
    <row r="54" ht="36.75" customHeight="1">
      <c r="A54" s="1575"/>
      <c r="B54" s="1575"/>
      <c r="C54" s="1575"/>
      <c r="D54" s="1575"/>
      <c r="E54" s="1575"/>
      <c r="F54" s="1623"/>
      <c r="G54" s="1575"/>
      <c r="H54" s="1575"/>
      <c r="I54" s="1575"/>
      <c r="J54" s="1575"/>
      <c r="K54" s="1575"/>
      <c r="L54" s="1575"/>
      <c r="M54" s="1575"/>
      <c r="N54" s="1575"/>
      <c r="O54" s="1575"/>
      <c r="P54" s="1575"/>
      <c r="Q54" s="1575"/>
      <c r="R54" s="1575"/>
      <c r="S54" s="1575"/>
      <c r="T54" s="1575"/>
      <c r="U54" s="1575"/>
      <c r="V54" s="1575"/>
      <c r="W54" s="1575"/>
      <c r="X54" s="1575"/>
      <c r="Y54" s="1575"/>
      <c r="Z54" s="1623"/>
      <c r="AA54" s="1575"/>
      <c r="AB54" s="1575"/>
      <c r="AC54" s="1575"/>
      <c r="AD54" s="1575"/>
      <c r="AE54" s="1575"/>
      <c r="AF54" s="1575"/>
    </row>
    <row r="55" ht="36.75" customHeight="1">
      <c r="A55" s="1575"/>
      <c r="B55" s="1575"/>
      <c r="C55" s="1575"/>
      <c r="D55" s="1575"/>
      <c r="E55" s="1575"/>
      <c r="F55" s="1623"/>
      <c r="G55" s="1575"/>
      <c r="H55" s="1575"/>
      <c r="I55" s="1575"/>
      <c r="J55" s="1575"/>
      <c r="K55" s="1575"/>
      <c r="L55" s="1575"/>
      <c r="M55" s="1575"/>
      <c r="N55" s="1575"/>
      <c r="O55" s="1575"/>
      <c r="P55" s="1575"/>
      <c r="Q55" s="1575"/>
      <c r="R55" s="1575"/>
      <c r="S55" s="1575"/>
      <c r="T55" s="1575"/>
      <c r="U55" s="1575"/>
      <c r="V55" s="1575"/>
      <c r="W55" s="1575"/>
      <c r="X55" s="1575"/>
      <c r="Y55" s="1575"/>
      <c r="Z55" s="1623"/>
      <c r="AA55" s="1575"/>
      <c r="AB55" s="1575"/>
      <c r="AC55" s="1575"/>
      <c r="AD55" s="1575"/>
      <c r="AE55" s="1575"/>
      <c r="AF55" s="1575"/>
    </row>
    <row r="56" ht="36.75" customHeight="1">
      <c r="A56" s="1575"/>
      <c r="B56" s="1575"/>
      <c r="C56" s="1575"/>
      <c r="D56" s="1575"/>
      <c r="E56" s="1575"/>
      <c r="F56" s="1623"/>
      <c r="G56" s="1575"/>
      <c r="H56" s="1575"/>
      <c r="I56" s="1575"/>
      <c r="J56" s="1575"/>
      <c r="K56" s="1575"/>
      <c r="L56" s="1575"/>
      <c r="M56" s="1575"/>
      <c r="N56" s="1575"/>
      <c r="O56" s="1575"/>
      <c r="P56" s="1575"/>
      <c r="Q56" s="1575"/>
      <c r="R56" s="1575"/>
      <c r="S56" s="1575"/>
      <c r="T56" s="1575"/>
      <c r="U56" s="1575"/>
      <c r="V56" s="1575"/>
      <c r="W56" s="1575"/>
      <c r="X56" s="1575"/>
      <c r="Y56" s="1575"/>
      <c r="Z56" s="1623"/>
      <c r="AA56" s="1575"/>
      <c r="AB56" s="1575"/>
      <c r="AC56" s="1575"/>
      <c r="AD56" s="1575"/>
      <c r="AE56" s="1575"/>
      <c r="AF56" s="1575"/>
    </row>
    <row r="57" ht="36.75" customHeight="1">
      <c r="A57" s="1575"/>
      <c r="B57" s="1575"/>
      <c r="C57" s="1575"/>
      <c r="D57" s="1575"/>
      <c r="E57" s="1575"/>
      <c r="F57" s="1623"/>
      <c r="G57" s="1575"/>
      <c r="H57" s="1575"/>
      <c r="I57" s="1575"/>
      <c r="J57" s="1575"/>
      <c r="K57" s="1575"/>
      <c r="L57" s="1575"/>
      <c r="M57" s="1575"/>
      <c r="N57" s="1575"/>
      <c r="O57" s="1575"/>
      <c r="P57" s="1575"/>
      <c r="Q57" s="1575"/>
      <c r="R57" s="1575"/>
      <c r="S57" s="1575"/>
      <c r="T57" s="1575"/>
      <c r="U57" s="1575"/>
      <c r="V57" s="1575"/>
      <c r="W57" s="1575"/>
      <c r="X57" s="1575"/>
      <c r="Y57" s="1575"/>
      <c r="Z57" s="1623"/>
      <c r="AA57" s="1575"/>
      <c r="AB57" s="1575"/>
      <c r="AC57" s="1575"/>
      <c r="AD57" s="1575"/>
      <c r="AE57" s="1575"/>
      <c r="AF57" s="1575"/>
    </row>
    <row r="58" ht="36.75" customHeight="1">
      <c r="A58" s="1575"/>
      <c r="B58" s="1575"/>
      <c r="C58" s="1575"/>
      <c r="D58" s="1575"/>
      <c r="E58" s="1575"/>
      <c r="F58" s="1623"/>
      <c r="G58" s="1575"/>
      <c r="H58" s="1575"/>
      <c r="I58" s="1575"/>
      <c r="J58" s="1575"/>
      <c r="K58" s="1575"/>
      <c r="L58" s="1575"/>
      <c r="M58" s="1575"/>
      <c r="N58" s="1575"/>
      <c r="O58" s="1575"/>
      <c r="P58" s="1575"/>
      <c r="Q58" s="1575"/>
      <c r="R58" s="1575"/>
      <c r="S58" s="1575"/>
      <c r="T58" s="1575"/>
      <c r="U58" s="1575"/>
      <c r="V58" s="1575"/>
      <c r="W58" s="1575"/>
      <c r="X58" s="1575"/>
      <c r="Y58" s="1575"/>
      <c r="Z58" s="1623"/>
      <c r="AA58" s="1575"/>
      <c r="AB58" s="1575"/>
      <c r="AC58" s="1575"/>
      <c r="AD58" s="1575"/>
      <c r="AE58" s="1575"/>
      <c r="AF58" s="1575"/>
    </row>
    <row r="59" ht="36.75" customHeight="1">
      <c r="A59" s="1575"/>
      <c r="B59" s="1575"/>
      <c r="C59" s="1575"/>
      <c r="D59" s="1575"/>
      <c r="E59" s="1575"/>
      <c r="F59" s="1623"/>
      <c r="G59" s="1575"/>
      <c r="H59" s="1575"/>
      <c r="I59" s="1575"/>
      <c r="J59" s="1575"/>
      <c r="K59" s="1575"/>
      <c r="L59" s="1575"/>
      <c r="M59" s="1575"/>
      <c r="N59" s="1575"/>
      <c r="O59" s="1575"/>
      <c r="P59" s="1575"/>
      <c r="Q59" s="1575"/>
      <c r="R59" s="1575"/>
      <c r="S59" s="1575"/>
      <c r="T59" s="1575"/>
      <c r="U59" s="1575"/>
      <c r="V59" s="1575"/>
      <c r="W59" s="1575"/>
      <c r="X59" s="1575"/>
      <c r="Y59" s="1575"/>
      <c r="Z59" s="1623"/>
      <c r="AA59" s="1575"/>
      <c r="AB59" s="1575"/>
      <c r="AC59" s="1575"/>
      <c r="AD59" s="1575"/>
      <c r="AE59" s="1575"/>
      <c r="AF59" s="1575"/>
    </row>
    <row r="60" ht="36.75" customHeight="1">
      <c r="A60" s="1575"/>
      <c r="B60" s="1575"/>
      <c r="C60" s="1575"/>
      <c r="D60" s="1575"/>
      <c r="E60" s="1575"/>
      <c r="F60" s="1623"/>
      <c r="G60" s="1575"/>
      <c r="H60" s="1575"/>
      <c r="I60" s="1575"/>
      <c r="J60" s="1575"/>
      <c r="K60" s="1575"/>
      <c r="L60" s="1575"/>
      <c r="M60" s="1575"/>
      <c r="N60" s="1575"/>
      <c r="O60" s="1575"/>
      <c r="P60" s="1575"/>
      <c r="Q60" s="1575"/>
      <c r="R60" s="1575"/>
      <c r="S60" s="1575"/>
      <c r="T60" s="1575"/>
      <c r="U60" s="1575"/>
      <c r="V60" s="1575"/>
      <c r="W60" s="1575"/>
      <c r="X60" s="1575"/>
      <c r="Y60" s="1575"/>
      <c r="Z60" s="1623"/>
      <c r="AA60" s="1575"/>
      <c r="AB60" s="1575"/>
      <c r="AC60" s="1575"/>
      <c r="AD60" s="1575"/>
      <c r="AE60" s="1575"/>
      <c r="AF60" s="1575"/>
    </row>
    <row r="61" ht="36.75" customHeight="1">
      <c r="A61" s="1575"/>
      <c r="B61" s="1575"/>
      <c r="C61" s="1575"/>
      <c r="D61" s="1575"/>
      <c r="E61" s="1575"/>
      <c r="F61" s="1623"/>
      <c r="G61" s="1575"/>
      <c r="H61" s="1575"/>
      <c r="I61" s="1575"/>
      <c r="J61" s="1575"/>
      <c r="K61" s="1575"/>
      <c r="L61" s="1575"/>
      <c r="M61" s="1575"/>
      <c r="N61" s="1575"/>
      <c r="O61" s="1575"/>
      <c r="P61" s="1575"/>
      <c r="Q61" s="1575"/>
      <c r="R61" s="1575"/>
      <c r="S61" s="1575"/>
      <c r="T61" s="1575"/>
      <c r="U61" s="1575"/>
      <c r="V61" s="1575"/>
      <c r="W61" s="1575"/>
      <c r="X61" s="1575"/>
      <c r="Y61" s="1575"/>
      <c r="Z61" s="1623"/>
      <c r="AA61" s="1575"/>
      <c r="AB61" s="1575"/>
      <c r="AC61" s="1575"/>
      <c r="AD61" s="1575"/>
      <c r="AE61" s="1575"/>
      <c r="AF61" s="1575"/>
    </row>
    <row r="62" ht="36.75" customHeight="1">
      <c r="A62" s="1575"/>
      <c r="B62" s="1575"/>
      <c r="C62" s="1575"/>
      <c r="D62" s="1575"/>
      <c r="E62" s="1575"/>
      <c r="F62" s="1623"/>
      <c r="G62" s="1575"/>
      <c r="H62" s="1575"/>
      <c r="I62" s="1575"/>
      <c r="J62" s="1575"/>
      <c r="K62" s="1575"/>
      <c r="L62" s="1575"/>
      <c r="M62" s="1575"/>
      <c r="N62" s="1575"/>
      <c r="O62" s="1575"/>
      <c r="P62" s="1575"/>
      <c r="Q62" s="1575"/>
      <c r="R62" s="1575"/>
      <c r="S62" s="1575"/>
      <c r="T62" s="1575"/>
      <c r="U62" s="1575"/>
      <c r="V62" s="1575"/>
      <c r="W62" s="1575"/>
      <c r="X62" s="1575"/>
      <c r="Y62" s="1575"/>
      <c r="Z62" s="1623"/>
      <c r="AA62" s="1575"/>
      <c r="AB62" s="1575"/>
      <c r="AC62" s="1575"/>
      <c r="AD62" s="1575"/>
      <c r="AE62" s="1575"/>
      <c r="AF62" s="1575"/>
    </row>
    <row r="63" ht="36.75" customHeight="1">
      <c r="A63" s="1575"/>
      <c r="B63" s="1575"/>
      <c r="C63" s="1575"/>
      <c r="D63" s="1575"/>
      <c r="E63" s="1575"/>
      <c r="F63" s="1623"/>
      <c r="G63" s="1575"/>
      <c r="H63" s="1575"/>
      <c r="I63" s="1575"/>
      <c r="J63" s="1575"/>
      <c r="K63" s="1575"/>
      <c r="L63" s="1575"/>
      <c r="M63" s="1575"/>
      <c r="N63" s="1575"/>
      <c r="O63" s="1575"/>
      <c r="P63" s="1575"/>
      <c r="Q63" s="1575"/>
      <c r="R63" s="1575"/>
      <c r="S63" s="1575"/>
      <c r="T63" s="1575"/>
      <c r="U63" s="1575"/>
      <c r="V63" s="1575"/>
      <c r="W63" s="1575"/>
      <c r="X63" s="1575"/>
      <c r="Y63" s="1575"/>
      <c r="Z63" s="1623"/>
      <c r="AA63" s="1575"/>
      <c r="AB63" s="1575"/>
      <c r="AC63" s="1575"/>
      <c r="AD63" s="1575"/>
      <c r="AE63" s="1575"/>
      <c r="AF63" s="1575"/>
    </row>
    <row r="64" ht="36.75" customHeight="1">
      <c r="A64" s="1575"/>
      <c r="B64" s="1575"/>
      <c r="C64" s="1575"/>
      <c r="D64" s="1575"/>
      <c r="E64" s="1575"/>
      <c r="F64" s="1623"/>
      <c r="G64" s="1575"/>
      <c r="H64" s="1575"/>
      <c r="I64" s="1575"/>
      <c r="J64" s="1575"/>
      <c r="K64" s="1575"/>
      <c r="L64" s="1575"/>
      <c r="M64" s="1575"/>
      <c r="N64" s="1575"/>
      <c r="O64" s="1575"/>
      <c r="P64" s="1575"/>
      <c r="Q64" s="1575"/>
      <c r="R64" s="1575"/>
      <c r="S64" s="1575"/>
      <c r="T64" s="1575"/>
      <c r="U64" s="1575"/>
      <c r="V64" s="1575"/>
      <c r="W64" s="1575"/>
      <c r="X64" s="1575"/>
      <c r="Y64" s="1575"/>
      <c r="Z64" s="1623"/>
      <c r="AA64" s="1575"/>
      <c r="AB64" s="1575"/>
      <c r="AC64" s="1575"/>
      <c r="AD64" s="1575"/>
      <c r="AE64" s="1575"/>
      <c r="AF64" s="1575"/>
    </row>
    <row r="65" ht="36.75" customHeight="1">
      <c r="A65" s="1575"/>
      <c r="B65" s="1575"/>
      <c r="C65" s="1575"/>
      <c r="D65" s="1575"/>
      <c r="E65" s="1575"/>
      <c r="F65" s="1623"/>
      <c r="G65" s="1575"/>
      <c r="H65" s="1575"/>
      <c r="I65" s="1575"/>
      <c r="J65" s="1575"/>
      <c r="K65" s="1575"/>
      <c r="L65" s="1575"/>
      <c r="M65" s="1575"/>
      <c r="N65" s="1575"/>
      <c r="O65" s="1575"/>
      <c r="P65" s="1575"/>
      <c r="Q65" s="1575"/>
      <c r="R65" s="1575"/>
      <c r="S65" s="1575"/>
      <c r="T65" s="1575"/>
      <c r="U65" s="1575"/>
      <c r="V65" s="1575"/>
      <c r="W65" s="1575"/>
      <c r="X65" s="1575"/>
      <c r="Y65" s="1575"/>
      <c r="Z65" s="1623"/>
      <c r="AA65" s="1575"/>
      <c r="AB65" s="1575"/>
      <c r="AC65" s="1575"/>
      <c r="AD65" s="1575"/>
      <c r="AE65" s="1575"/>
      <c r="AF65" s="1575"/>
    </row>
    <row r="66" ht="36.75" customHeight="1">
      <c r="A66" s="1575"/>
      <c r="B66" s="1575"/>
      <c r="C66" s="1575"/>
      <c r="D66" s="1575"/>
      <c r="E66" s="1575"/>
      <c r="F66" s="1623"/>
      <c r="G66" s="1575"/>
      <c r="H66" s="1575"/>
      <c r="I66" s="1575"/>
      <c r="J66" s="1575"/>
      <c r="K66" s="1575"/>
      <c r="L66" s="1575"/>
      <c r="M66" s="1575"/>
      <c r="N66" s="1575"/>
      <c r="O66" s="1575"/>
      <c r="P66" s="1575"/>
      <c r="Q66" s="1575"/>
      <c r="R66" s="1575"/>
      <c r="S66" s="1575"/>
      <c r="T66" s="1575"/>
      <c r="U66" s="1575"/>
      <c r="V66" s="1575"/>
      <c r="W66" s="1575"/>
      <c r="X66" s="1575"/>
      <c r="Y66" s="1575"/>
      <c r="Z66" s="1623"/>
      <c r="AA66" s="1575"/>
      <c r="AB66" s="1575"/>
      <c r="AC66" s="1575"/>
      <c r="AD66" s="1575"/>
      <c r="AE66" s="1575"/>
      <c r="AF66" s="1575"/>
    </row>
    <row r="67" ht="36.75" customHeight="1">
      <c r="A67" s="1575"/>
      <c r="B67" s="1575"/>
      <c r="C67" s="1575"/>
      <c r="D67" s="1575"/>
      <c r="E67" s="1575"/>
      <c r="F67" s="1623"/>
      <c r="G67" s="1575"/>
      <c r="H67" s="1575"/>
      <c r="I67" s="1575"/>
      <c r="J67" s="1575"/>
      <c r="K67" s="1575"/>
      <c r="L67" s="1575"/>
      <c r="M67" s="1575"/>
      <c r="N67" s="1575"/>
      <c r="O67" s="1575"/>
      <c r="P67" s="1575"/>
      <c r="Q67" s="1575"/>
      <c r="R67" s="1575"/>
      <c r="S67" s="1575"/>
      <c r="T67" s="1575"/>
      <c r="U67" s="1575"/>
      <c r="V67" s="1575"/>
      <c r="W67" s="1575"/>
      <c r="X67" s="1575"/>
      <c r="Y67" s="1575"/>
      <c r="Z67" s="1623"/>
      <c r="AA67" s="1575"/>
      <c r="AB67" s="1575"/>
      <c r="AC67" s="1575"/>
      <c r="AD67" s="1575"/>
      <c r="AE67" s="1575"/>
      <c r="AF67" s="1575"/>
    </row>
    <row r="68" ht="36.75" customHeight="1">
      <c r="A68" s="1575"/>
      <c r="B68" s="1575"/>
      <c r="C68" s="1575"/>
      <c r="D68" s="1575"/>
      <c r="E68" s="1575"/>
      <c r="F68" s="1623"/>
      <c r="G68" s="1575"/>
      <c r="H68" s="1575"/>
      <c r="I68" s="1575"/>
      <c r="J68" s="1575"/>
      <c r="K68" s="1575"/>
      <c r="L68" s="1575"/>
      <c r="M68" s="1575"/>
      <c r="N68" s="1575"/>
      <c r="O68" s="1575"/>
      <c r="P68" s="1575"/>
      <c r="Q68" s="1575"/>
      <c r="R68" s="1575"/>
      <c r="S68" s="1575"/>
      <c r="T68" s="1575"/>
      <c r="U68" s="1575"/>
      <c r="V68" s="1575"/>
      <c r="W68" s="1575"/>
      <c r="X68" s="1575"/>
      <c r="Y68" s="1575"/>
      <c r="Z68" s="1623"/>
      <c r="AA68" s="1575"/>
      <c r="AB68" s="1575"/>
      <c r="AC68" s="1575"/>
      <c r="AD68" s="1575"/>
      <c r="AE68" s="1575"/>
      <c r="AF68" s="1575"/>
    </row>
    <row r="69" ht="36.75" customHeight="1">
      <c r="A69" s="1575"/>
      <c r="B69" s="1575"/>
      <c r="C69" s="1575"/>
      <c r="D69" s="1575"/>
      <c r="E69" s="1575"/>
      <c r="F69" s="1623"/>
      <c r="G69" s="1575"/>
      <c r="H69" s="1575"/>
      <c r="I69" s="1575"/>
      <c r="J69" s="1575"/>
      <c r="K69" s="1575"/>
      <c r="L69" s="1575"/>
      <c r="M69" s="1575"/>
      <c r="N69" s="1575"/>
      <c r="O69" s="1575"/>
      <c r="P69" s="1575"/>
      <c r="Q69" s="1575"/>
      <c r="R69" s="1575"/>
      <c r="S69" s="1575"/>
      <c r="T69" s="1575"/>
      <c r="U69" s="1575"/>
      <c r="V69" s="1575"/>
      <c r="W69" s="1575"/>
      <c r="X69" s="1575"/>
      <c r="Y69" s="1575"/>
      <c r="Z69" s="1623"/>
      <c r="AA69" s="1575"/>
      <c r="AB69" s="1575"/>
      <c r="AC69" s="1575"/>
      <c r="AD69" s="1575"/>
      <c r="AE69" s="1575"/>
      <c r="AF69" s="1575"/>
    </row>
    <row r="70" ht="36.75" customHeight="1">
      <c r="A70" s="1575"/>
      <c r="B70" s="1575"/>
      <c r="C70" s="1575"/>
      <c r="D70" s="1575"/>
      <c r="E70" s="1575"/>
      <c r="F70" s="1623"/>
      <c r="G70" s="1575"/>
      <c r="H70" s="1575"/>
      <c r="I70" s="1575"/>
      <c r="J70" s="1575"/>
      <c r="K70" s="1575"/>
      <c r="L70" s="1575"/>
      <c r="M70" s="1575"/>
      <c r="N70" s="1575"/>
      <c r="O70" s="1575"/>
      <c r="P70" s="1575"/>
      <c r="Q70" s="1575"/>
      <c r="R70" s="1575"/>
      <c r="S70" s="1575"/>
      <c r="T70" s="1575"/>
      <c r="U70" s="1575"/>
      <c r="V70" s="1575"/>
      <c r="W70" s="1575"/>
      <c r="X70" s="1575"/>
      <c r="Y70" s="1575"/>
      <c r="Z70" s="1623"/>
      <c r="AA70" s="1575"/>
      <c r="AB70" s="1575"/>
      <c r="AC70" s="1575"/>
      <c r="AD70" s="1575"/>
      <c r="AE70" s="1575"/>
      <c r="AF70" s="1575"/>
    </row>
    <row r="71" ht="36.75" customHeight="1">
      <c r="A71" s="1575"/>
      <c r="B71" s="1575"/>
      <c r="C71" s="1575"/>
      <c r="D71" s="1575"/>
      <c r="E71" s="1575"/>
      <c r="F71" s="1623"/>
      <c r="G71" s="1575"/>
      <c r="H71" s="1575"/>
      <c r="I71" s="1575"/>
      <c r="J71" s="1575"/>
      <c r="K71" s="1575"/>
      <c r="L71" s="1575"/>
      <c r="M71" s="1575"/>
      <c r="N71" s="1575"/>
      <c r="O71" s="1575"/>
      <c r="P71" s="1575"/>
      <c r="Q71" s="1575"/>
      <c r="R71" s="1575"/>
      <c r="S71" s="1575"/>
      <c r="T71" s="1575"/>
      <c r="U71" s="1575"/>
      <c r="V71" s="1575"/>
      <c r="W71" s="1575"/>
      <c r="X71" s="1575"/>
      <c r="Y71" s="1575"/>
      <c r="Z71" s="1623"/>
      <c r="AA71" s="1575"/>
      <c r="AB71" s="1575"/>
      <c r="AC71" s="1575"/>
      <c r="AD71" s="1575"/>
      <c r="AE71" s="1575"/>
      <c r="AF71" s="1575"/>
    </row>
    <row r="72" ht="36.75" customHeight="1">
      <c r="A72" s="1575"/>
      <c r="B72" s="1575"/>
      <c r="C72" s="1575"/>
      <c r="D72" s="1575"/>
      <c r="E72" s="1575"/>
      <c r="F72" s="1623"/>
      <c r="G72" s="1575"/>
      <c r="H72" s="1575"/>
      <c r="I72" s="1575"/>
      <c r="J72" s="1575"/>
      <c r="K72" s="1575"/>
      <c r="L72" s="1575"/>
      <c r="M72" s="1575"/>
      <c r="N72" s="1575"/>
      <c r="O72" s="1575"/>
      <c r="P72" s="1575"/>
      <c r="Q72" s="1575"/>
      <c r="R72" s="1575"/>
      <c r="S72" s="1575"/>
      <c r="T72" s="1575"/>
      <c r="U72" s="1575"/>
      <c r="V72" s="1575"/>
      <c r="W72" s="1575"/>
      <c r="X72" s="1575"/>
      <c r="Y72" s="1575"/>
      <c r="Z72" s="1623"/>
      <c r="AA72" s="1575"/>
      <c r="AB72" s="1575"/>
      <c r="AC72" s="1575"/>
      <c r="AD72" s="1575"/>
      <c r="AE72" s="1575"/>
      <c r="AF72" s="1575"/>
    </row>
    <row r="73" ht="36.75" customHeight="1">
      <c r="A73" s="1575"/>
      <c r="B73" s="1575"/>
      <c r="C73" s="1575"/>
      <c r="D73" s="1575"/>
      <c r="E73" s="1575"/>
      <c r="F73" s="1623"/>
      <c r="G73" s="1575"/>
      <c r="H73" s="1575"/>
      <c r="I73" s="1575"/>
      <c r="J73" s="1575"/>
      <c r="K73" s="1575"/>
      <c r="L73" s="1575"/>
      <c r="M73" s="1575"/>
      <c r="N73" s="1575"/>
      <c r="O73" s="1575"/>
      <c r="P73" s="1575"/>
      <c r="Q73" s="1575"/>
      <c r="R73" s="1575"/>
      <c r="S73" s="1575"/>
      <c r="T73" s="1575"/>
      <c r="U73" s="1575"/>
      <c r="V73" s="1575"/>
      <c r="W73" s="1575"/>
      <c r="X73" s="1575"/>
      <c r="Y73" s="1575"/>
      <c r="Z73" s="1623"/>
      <c r="AA73" s="1575"/>
      <c r="AB73" s="1575"/>
      <c r="AC73" s="1575"/>
      <c r="AD73" s="1575"/>
      <c r="AE73" s="1575"/>
      <c r="AF73" s="1575"/>
    </row>
    <row r="74" ht="36.75" customHeight="1">
      <c r="A74" s="1575"/>
      <c r="B74" s="1575"/>
      <c r="C74" s="1575"/>
      <c r="D74" s="1575"/>
      <c r="E74" s="1575"/>
      <c r="F74" s="1623"/>
      <c r="G74" s="1575"/>
      <c r="H74" s="1575"/>
      <c r="I74" s="1575"/>
      <c r="J74" s="1575"/>
      <c r="K74" s="1575"/>
      <c r="L74" s="1575"/>
      <c r="M74" s="1575"/>
      <c r="N74" s="1575"/>
      <c r="O74" s="1575"/>
      <c r="P74" s="1575"/>
      <c r="Q74" s="1575"/>
      <c r="R74" s="1575"/>
      <c r="S74" s="1575"/>
      <c r="T74" s="1575"/>
      <c r="U74" s="1575"/>
      <c r="V74" s="1575"/>
      <c r="W74" s="1575"/>
      <c r="X74" s="1575"/>
      <c r="Y74" s="1575"/>
      <c r="Z74" s="1623"/>
      <c r="AA74" s="1575"/>
      <c r="AB74" s="1575"/>
      <c r="AC74" s="1575"/>
      <c r="AD74" s="1575"/>
      <c r="AE74" s="1575"/>
      <c r="AF74" s="1575"/>
    </row>
    <row r="75" ht="36.75" customHeight="1">
      <c r="A75" s="1575"/>
      <c r="B75" s="1575"/>
      <c r="C75" s="1575"/>
      <c r="D75" s="1575"/>
      <c r="E75" s="1575"/>
      <c r="F75" s="1623"/>
      <c r="G75" s="1575"/>
      <c r="H75" s="1575"/>
      <c r="I75" s="1575"/>
      <c r="J75" s="1575"/>
      <c r="K75" s="1575"/>
      <c r="L75" s="1575"/>
      <c r="M75" s="1575"/>
      <c r="N75" s="1575"/>
      <c r="O75" s="1575"/>
      <c r="P75" s="1575"/>
      <c r="Q75" s="1575"/>
      <c r="R75" s="1575"/>
      <c r="S75" s="1575"/>
      <c r="T75" s="1575"/>
      <c r="U75" s="1575"/>
      <c r="V75" s="1575"/>
      <c r="W75" s="1575"/>
      <c r="X75" s="1575"/>
      <c r="Y75" s="1575"/>
      <c r="Z75" s="1623"/>
      <c r="AA75" s="1575"/>
      <c r="AB75" s="1575"/>
      <c r="AC75" s="1575"/>
      <c r="AD75" s="1575"/>
      <c r="AE75" s="1575"/>
      <c r="AF75" s="1575"/>
    </row>
    <row r="76" ht="36.75" customHeight="1">
      <c r="A76" s="1575"/>
      <c r="B76" s="1575"/>
      <c r="C76" s="1575"/>
      <c r="D76" s="1575"/>
      <c r="E76" s="1575"/>
      <c r="F76" s="1623"/>
      <c r="G76" s="1575"/>
      <c r="H76" s="1575"/>
      <c r="I76" s="1575"/>
      <c r="J76" s="1575"/>
      <c r="K76" s="1575"/>
      <c r="L76" s="1575"/>
      <c r="M76" s="1575"/>
      <c r="N76" s="1575"/>
      <c r="O76" s="1575"/>
      <c r="P76" s="1575"/>
      <c r="Q76" s="1575"/>
      <c r="R76" s="1575"/>
      <c r="S76" s="1575"/>
      <c r="T76" s="1575"/>
      <c r="U76" s="1575"/>
      <c r="V76" s="1575"/>
      <c r="W76" s="1575"/>
      <c r="X76" s="1575"/>
      <c r="Y76" s="1575"/>
      <c r="Z76" s="1623"/>
      <c r="AA76" s="1575"/>
      <c r="AB76" s="1575"/>
      <c r="AC76" s="1575"/>
      <c r="AD76" s="1575"/>
      <c r="AE76" s="1575"/>
      <c r="AF76" s="1575"/>
    </row>
    <row r="77" ht="36.75" customHeight="1">
      <c r="A77" s="1575"/>
      <c r="B77" s="1575"/>
      <c r="C77" s="1575"/>
      <c r="D77" s="1575"/>
      <c r="E77" s="1575"/>
      <c r="F77" s="1623"/>
      <c r="G77" s="1575"/>
      <c r="H77" s="1575"/>
      <c r="I77" s="1575"/>
      <c r="J77" s="1575"/>
      <c r="K77" s="1575"/>
      <c r="L77" s="1575"/>
      <c r="M77" s="1575"/>
      <c r="N77" s="1575"/>
      <c r="O77" s="1575"/>
      <c r="P77" s="1575"/>
      <c r="Q77" s="1575"/>
      <c r="R77" s="1575"/>
      <c r="S77" s="1575"/>
      <c r="T77" s="1575"/>
      <c r="U77" s="1575"/>
      <c r="V77" s="1575"/>
      <c r="W77" s="1575"/>
      <c r="X77" s="1575"/>
      <c r="Y77" s="1575"/>
      <c r="Z77" s="1623"/>
      <c r="AA77" s="1575"/>
      <c r="AB77" s="1575"/>
      <c r="AC77" s="1575"/>
      <c r="AD77" s="1575"/>
      <c r="AE77" s="1575"/>
      <c r="AF77" s="1575"/>
    </row>
    <row r="78" ht="36.75" customHeight="1">
      <c r="A78" s="1575"/>
      <c r="B78" s="1575"/>
      <c r="C78" s="1575"/>
      <c r="D78" s="1575"/>
      <c r="E78" s="1575"/>
      <c r="F78" s="1623"/>
      <c r="G78" s="1575"/>
      <c r="H78" s="1575"/>
      <c r="I78" s="1575"/>
      <c r="J78" s="1575"/>
      <c r="K78" s="1575"/>
      <c r="L78" s="1575"/>
      <c r="M78" s="1575"/>
      <c r="N78" s="1575"/>
      <c r="O78" s="1575"/>
      <c r="P78" s="1575"/>
      <c r="Q78" s="1575"/>
      <c r="R78" s="1575"/>
      <c r="S78" s="1575"/>
      <c r="T78" s="1575"/>
      <c r="U78" s="1575"/>
      <c r="V78" s="1575"/>
      <c r="W78" s="1575"/>
      <c r="X78" s="1575"/>
      <c r="Y78" s="1575"/>
      <c r="Z78" s="1623"/>
      <c r="AA78" s="1575"/>
      <c r="AB78" s="1575"/>
      <c r="AC78" s="1575"/>
      <c r="AD78" s="1575"/>
      <c r="AE78" s="1575"/>
      <c r="AF78" s="1575"/>
    </row>
    <row r="79" ht="36.75" customHeight="1">
      <c r="A79" s="1575"/>
      <c r="B79" s="1575"/>
      <c r="C79" s="1575"/>
      <c r="D79" s="1575"/>
      <c r="E79" s="1575"/>
      <c r="F79" s="1623"/>
      <c r="G79" s="1575"/>
      <c r="H79" s="1575"/>
      <c r="I79" s="1575"/>
      <c r="J79" s="1575"/>
      <c r="K79" s="1575"/>
      <c r="L79" s="1575"/>
      <c r="M79" s="1575"/>
      <c r="N79" s="1575"/>
      <c r="O79" s="1575"/>
      <c r="P79" s="1575"/>
      <c r="Q79" s="1575"/>
      <c r="R79" s="1575"/>
      <c r="S79" s="1575"/>
      <c r="T79" s="1575"/>
      <c r="U79" s="1575"/>
      <c r="V79" s="1575"/>
      <c r="W79" s="1575"/>
      <c r="X79" s="1575"/>
      <c r="Y79" s="1575"/>
      <c r="Z79" s="1623"/>
      <c r="AA79" s="1575"/>
      <c r="AB79" s="1575"/>
      <c r="AC79" s="1575"/>
      <c r="AD79" s="1575"/>
      <c r="AE79" s="1575"/>
      <c r="AF79" s="1575"/>
    </row>
    <row r="80" ht="36.75" customHeight="1">
      <c r="A80" s="1575"/>
      <c r="B80" s="1575"/>
      <c r="C80" s="1575"/>
      <c r="D80" s="1575"/>
      <c r="E80" s="1575"/>
      <c r="F80" s="1623"/>
      <c r="G80" s="1575"/>
      <c r="H80" s="1575"/>
      <c r="I80" s="1575"/>
      <c r="J80" s="1575"/>
      <c r="K80" s="1575"/>
      <c r="L80" s="1575"/>
      <c r="M80" s="1575"/>
      <c r="N80" s="1575"/>
      <c r="O80" s="1575"/>
      <c r="P80" s="1575"/>
      <c r="Q80" s="1575"/>
      <c r="R80" s="1575"/>
      <c r="S80" s="1575"/>
      <c r="T80" s="1575"/>
      <c r="U80" s="1575"/>
      <c r="V80" s="1575"/>
      <c r="W80" s="1575"/>
      <c r="X80" s="1575"/>
      <c r="Y80" s="1575"/>
      <c r="Z80" s="1623"/>
      <c r="AA80" s="1575"/>
      <c r="AB80" s="1575"/>
      <c r="AC80" s="1575"/>
      <c r="AD80" s="1575"/>
      <c r="AE80" s="1575"/>
      <c r="AF80" s="1575"/>
    </row>
    <row r="81" ht="36.75" customHeight="1">
      <c r="A81" s="1575"/>
      <c r="B81" s="1575"/>
      <c r="C81" s="1575"/>
      <c r="D81" s="1575"/>
      <c r="E81" s="1575"/>
      <c r="F81" s="1623"/>
      <c r="G81" s="1575"/>
      <c r="H81" s="1575"/>
      <c r="I81" s="1575"/>
      <c r="J81" s="1575"/>
      <c r="K81" s="1575"/>
      <c r="L81" s="1575"/>
      <c r="M81" s="1575"/>
      <c r="N81" s="1575"/>
      <c r="O81" s="1575"/>
      <c r="P81" s="1575"/>
      <c r="Q81" s="1575"/>
      <c r="R81" s="1575"/>
      <c r="S81" s="1575"/>
      <c r="T81" s="1575"/>
      <c r="U81" s="1575"/>
      <c r="V81" s="1575"/>
      <c r="W81" s="1575"/>
      <c r="X81" s="1575"/>
      <c r="Y81" s="1575"/>
      <c r="Z81" s="1623"/>
      <c r="AA81" s="1575"/>
      <c r="AB81" s="1575"/>
      <c r="AC81" s="1575"/>
      <c r="AD81" s="1575"/>
      <c r="AE81" s="1575"/>
      <c r="AF81" s="1575"/>
    </row>
    <row r="82" ht="36.75" customHeight="1">
      <c r="A82" s="1575"/>
      <c r="B82" s="1575"/>
      <c r="C82" s="1575"/>
      <c r="D82" s="1575"/>
      <c r="E82" s="1575"/>
      <c r="F82" s="1623"/>
      <c r="G82" s="1575"/>
      <c r="H82" s="1575"/>
      <c r="I82" s="1575"/>
      <c r="J82" s="1575"/>
      <c r="K82" s="1575"/>
      <c r="L82" s="1575"/>
      <c r="M82" s="1575"/>
      <c r="N82" s="1575"/>
      <c r="O82" s="1575"/>
      <c r="P82" s="1575"/>
      <c r="Q82" s="1575"/>
      <c r="R82" s="1575"/>
      <c r="S82" s="1575"/>
      <c r="T82" s="1575"/>
      <c r="U82" s="1575"/>
      <c r="V82" s="1575"/>
      <c r="W82" s="1575"/>
      <c r="X82" s="1575"/>
      <c r="Y82" s="1575"/>
      <c r="Z82" s="1623"/>
      <c r="AA82" s="1575"/>
      <c r="AB82" s="1575"/>
      <c r="AC82" s="1575"/>
      <c r="AD82" s="1575"/>
      <c r="AE82" s="1575"/>
      <c r="AF82" s="1575"/>
    </row>
    <row r="83" ht="36.75" customHeight="1">
      <c r="A83" s="1575"/>
      <c r="B83" s="1575"/>
      <c r="C83" s="1575"/>
      <c r="D83" s="1575"/>
      <c r="E83" s="1575"/>
      <c r="F83" s="1623"/>
      <c r="G83" s="1575"/>
      <c r="H83" s="1575"/>
      <c r="I83" s="1575"/>
      <c r="J83" s="1575"/>
      <c r="K83" s="1575"/>
      <c r="L83" s="1575"/>
      <c r="M83" s="1575"/>
      <c r="N83" s="1575"/>
      <c r="O83" s="1575"/>
      <c r="P83" s="1575"/>
      <c r="Q83" s="1575"/>
      <c r="R83" s="1575"/>
      <c r="S83" s="1575"/>
      <c r="T83" s="1575"/>
      <c r="U83" s="1575"/>
      <c r="V83" s="1575"/>
      <c r="W83" s="1575"/>
      <c r="X83" s="1575"/>
      <c r="Y83" s="1575"/>
      <c r="Z83" s="1623"/>
      <c r="AA83" s="1575"/>
      <c r="AB83" s="1575"/>
      <c r="AC83" s="1575"/>
      <c r="AD83" s="1575"/>
      <c r="AE83" s="1575"/>
      <c r="AF83" s="1575"/>
    </row>
    <row r="84" ht="36.75" customHeight="1">
      <c r="A84" s="1575"/>
      <c r="B84" s="1575"/>
      <c r="C84" s="1575"/>
      <c r="D84" s="1575"/>
      <c r="E84" s="1575"/>
      <c r="F84" s="1623"/>
      <c r="G84" s="1575"/>
      <c r="H84" s="1575"/>
      <c r="I84" s="1575"/>
      <c r="J84" s="1575"/>
      <c r="K84" s="1575"/>
      <c r="L84" s="1575"/>
      <c r="M84" s="1575"/>
      <c r="N84" s="1575"/>
      <c r="O84" s="1575"/>
      <c r="P84" s="1575"/>
      <c r="Q84" s="1575"/>
      <c r="R84" s="1575"/>
      <c r="S84" s="1575"/>
      <c r="T84" s="1575"/>
      <c r="U84" s="1575"/>
      <c r="V84" s="1575"/>
      <c r="W84" s="1575"/>
      <c r="X84" s="1575"/>
      <c r="Y84" s="1575"/>
      <c r="Z84" s="1623"/>
      <c r="AA84" s="1575"/>
      <c r="AB84" s="1575"/>
      <c r="AC84" s="1575"/>
      <c r="AD84" s="1575"/>
      <c r="AE84" s="1575"/>
      <c r="AF84" s="1575"/>
    </row>
    <row r="85" ht="36.75" customHeight="1">
      <c r="A85" s="1575"/>
      <c r="B85" s="1575"/>
      <c r="C85" s="1575"/>
      <c r="D85" s="1575"/>
      <c r="E85" s="1575"/>
      <c r="F85" s="1623"/>
      <c r="G85" s="1575"/>
      <c r="H85" s="1575"/>
      <c r="I85" s="1575"/>
      <c r="J85" s="1575"/>
      <c r="K85" s="1575"/>
      <c r="L85" s="1575"/>
      <c r="M85" s="1575"/>
      <c r="N85" s="1575"/>
      <c r="O85" s="1575"/>
      <c r="P85" s="1575"/>
      <c r="Q85" s="1575"/>
      <c r="R85" s="1575"/>
      <c r="S85" s="1575"/>
      <c r="T85" s="1575"/>
      <c r="U85" s="1575"/>
      <c r="V85" s="1575"/>
      <c r="W85" s="1575"/>
      <c r="X85" s="1575"/>
      <c r="Y85" s="1575"/>
      <c r="Z85" s="1623"/>
      <c r="AA85" s="1575"/>
      <c r="AB85" s="1575"/>
      <c r="AC85" s="1575"/>
      <c r="AD85" s="1575"/>
      <c r="AE85" s="1575"/>
      <c r="AF85" s="1575"/>
    </row>
    <row r="86" ht="36.75" customHeight="1">
      <c r="A86" s="1575"/>
      <c r="B86" s="1575"/>
      <c r="C86" s="1575"/>
      <c r="D86" s="1575"/>
      <c r="E86" s="1575"/>
      <c r="F86" s="1623"/>
      <c r="G86" s="1575"/>
      <c r="H86" s="1575"/>
      <c r="I86" s="1575"/>
      <c r="J86" s="1575"/>
      <c r="K86" s="1575"/>
      <c r="L86" s="1575"/>
      <c r="M86" s="1575"/>
      <c r="N86" s="1575"/>
      <c r="O86" s="1575"/>
      <c r="P86" s="1575"/>
      <c r="Q86" s="1575"/>
      <c r="R86" s="1575"/>
      <c r="S86" s="1575"/>
      <c r="T86" s="1575"/>
      <c r="U86" s="1575"/>
      <c r="V86" s="1575"/>
      <c r="W86" s="1575"/>
      <c r="X86" s="1575"/>
      <c r="Y86" s="1575"/>
      <c r="Z86" s="1623"/>
      <c r="AA86" s="1575"/>
      <c r="AB86" s="1575"/>
      <c r="AC86" s="1575"/>
      <c r="AD86" s="1575"/>
      <c r="AE86" s="1575"/>
      <c r="AF86" s="1575"/>
    </row>
    <row r="87" ht="36.75" customHeight="1">
      <c r="A87" s="1575"/>
      <c r="B87" s="1575"/>
      <c r="C87" s="1575"/>
      <c r="D87" s="1575"/>
      <c r="E87" s="1575"/>
      <c r="F87" s="1623"/>
      <c r="G87" s="1575"/>
      <c r="H87" s="1575"/>
      <c r="I87" s="1575"/>
      <c r="J87" s="1575"/>
      <c r="K87" s="1575"/>
      <c r="L87" s="1575"/>
      <c r="M87" s="1575"/>
      <c r="N87" s="1575"/>
      <c r="O87" s="1575"/>
      <c r="P87" s="1575"/>
      <c r="Q87" s="1575"/>
      <c r="R87" s="1575"/>
      <c r="S87" s="1575"/>
      <c r="T87" s="1575"/>
      <c r="U87" s="1575"/>
      <c r="V87" s="1575"/>
      <c r="W87" s="1575"/>
      <c r="X87" s="1575"/>
      <c r="Y87" s="1575"/>
      <c r="Z87" s="1623"/>
      <c r="AA87" s="1575"/>
      <c r="AB87" s="1575"/>
      <c r="AC87" s="1575"/>
      <c r="AD87" s="1575"/>
      <c r="AE87" s="1575"/>
      <c r="AF87" s="1575"/>
    </row>
    <row r="88" ht="36.75" customHeight="1">
      <c r="A88" s="1575"/>
      <c r="B88" s="1575"/>
      <c r="C88" s="1575"/>
      <c r="D88" s="1575"/>
      <c r="E88" s="1575"/>
      <c r="F88" s="1623"/>
      <c r="G88" s="1575"/>
      <c r="H88" s="1575"/>
      <c r="I88" s="1575"/>
      <c r="J88" s="1575"/>
      <c r="K88" s="1575"/>
      <c r="L88" s="1575"/>
      <c r="M88" s="1575"/>
      <c r="N88" s="1575"/>
      <c r="O88" s="1575"/>
      <c r="P88" s="1575"/>
      <c r="Q88" s="1575"/>
      <c r="R88" s="1575"/>
      <c r="S88" s="1575"/>
      <c r="T88" s="1575"/>
      <c r="U88" s="1575"/>
      <c r="V88" s="1575"/>
      <c r="W88" s="1575"/>
      <c r="X88" s="1575"/>
      <c r="Y88" s="1575"/>
      <c r="Z88" s="1623"/>
      <c r="AA88" s="1575"/>
      <c r="AB88" s="1575"/>
      <c r="AC88" s="1575"/>
      <c r="AD88" s="1575"/>
      <c r="AE88" s="1575"/>
      <c r="AF88" s="1575"/>
    </row>
    <row r="89" ht="36.75" customHeight="1">
      <c r="A89" s="1575"/>
      <c r="B89" s="1575"/>
      <c r="C89" s="1575"/>
      <c r="D89" s="1575"/>
      <c r="E89" s="1575"/>
      <c r="F89" s="1623"/>
      <c r="G89" s="1575"/>
      <c r="H89" s="1575"/>
      <c r="I89" s="1575"/>
      <c r="J89" s="1575"/>
      <c r="K89" s="1575"/>
      <c r="L89" s="1575"/>
      <c r="M89" s="1575"/>
      <c r="N89" s="1575"/>
      <c r="O89" s="1575"/>
      <c r="P89" s="1575"/>
      <c r="Q89" s="1575"/>
      <c r="R89" s="1575"/>
      <c r="S89" s="1575"/>
      <c r="T89" s="1575"/>
      <c r="U89" s="1575"/>
      <c r="V89" s="1575"/>
      <c r="W89" s="1575"/>
      <c r="X89" s="1575"/>
      <c r="Y89" s="1575"/>
      <c r="Z89" s="1623"/>
      <c r="AA89" s="1575"/>
      <c r="AB89" s="1575"/>
      <c r="AC89" s="1575"/>
      <c r="AD89" s="1575"/>
      <c r="AE89" s="1575"/>
      <c r="AF89" s="1575"/>
    </row>
    <row r="90" ht="36.75" customHeight="1">
      <c r="A90" s="1575"/>
      <c r="B90" s="1575"/>
      <c r="C90" s="1575"/>
      <c r="D90" s="1575"/>
      <c r="E90" s="1575"/>
      <c r="F90" s="1623"/>
      <c r="G90" s="1575"/>
      <c r="H90" s="1575"/>
      <c r="I90" s="1575"/>
      <c r="J90" s="1575"/>
      <c r="K90" s="1575"/>
      <c r="L90" s="1575"/>
      <c r="M90" s="1575"/>
      <c r="N90" s="1575"/>
      <c r="O90" s="1575"/>
      <c r="P90" s="1575"/>
      <c r="Q90" s="1575"/>
      <c r="R90" s="1575"/>
      <c r="S90" s="1575"/>
      <c r="T90" s="1575"/>
      <c r="U90" s="1575"/>
      <c r="V90" s="1575"/>
      <c r="W90" s="1575"/>
      <c r="X90" s="1575"/>
      <c r="Y90" s="1575"/>
      <c r="Z90" s="1623"/>
      <c r="AA90" s="1575"/>
      <c r="AB90" s="1575"/>
      <c r="AC90" s="1575"/>
      <c r="AD90" s="1575"/>
      <c r="AE90" s="1575"/>
      <c r="AF90" s="1575"/>
    </row>
    <row r="91" ht="36.75" customHeight="1">
      <c r="A91" s="1575"/>
      <c r="B91" s="1575"/>
      <c r="C91" s="1575"/>
      <c r="D91" s="1575"/>
      <c r="E91" s="1575"/>
      <c r="F91" s="1623"/>
      <c r="G91" s="1575"/>
      <c r="H91" s="1575"/>
      <c r="I91" s="1575"/>
      <c r="J91" s="1575"/>
      <c r="K91" s="1575"/>
      <c r="L91" s="1575"/>
      <c r="M91" s="1575"/>
      <c r="N91" s="1575"/>
      <c r="O91" s="1575"/>
      <c r="P91" s="1575"/>
      <c r="Q91" s="1575"/>
      <c r="R91" s="1575"/>
      <c r="S91" s="1575"/>
      <c r="T91" s="1575"/>
      <c r="U91" s="1575"/>
      <c r="V91" s="1575"/>
      <c r="W91" s="1575"/>
      <c r="X91" s="1575"/>
      <c r="Y91" s="1575"/>
      <c r="Z91" s="1623"/>
      <c r="AA91" s="1575"/>
      <c r="AB91" s="1575"/>
      <c r="AC91" s="1575"/>
      <c r="AD91" s="1575"/>
      <c r="AE91" s="1575"/>
      <c r="AF91" s="1575"/>
    </row>
    <row r="92" ht="36.75" customHeight="1">
      <c r="A92" s="1575"/>
      <c r="B92" s="1575"/>
      <c r="C92" s="1575"/>
      <c r="D92" s="1575"/>
      <c r="E92" s="1575"/>
      <c r="F92" s="1623"/>
      <c r="G92" s="1575"/>
      <c r="H92" s="1575"/>
      <c r="I92" s="1575"/>
      <c r="J92" s="1575"/>
      <c r="K92" s="1575"/>
      <c r="L92" s="1575"/>
      <c r="M92" s="1575"/>
      <c r="N92" s="1575"/>
      <c r="O92" s="1575"/>
      <c r="P92" s="1575"/>
      <c r="Q92" s="1575"/>
      <c r="R92" s="1575"/>
      <c r="S92" s="1575"/>
      <c r="T92" s="1575"/>
      <c r="U92" s="1575"/>
      <c r="V92" s="1575"/>
      <c r="W92" s="1575"/>
      <c r="X92" s="1575"/>
      <c r="Y92" s="1575"/>
      <c r="Z92" s="1623"/>
      <c r="AA92" s="1575"/>
      <c r="AB92" s="1575"/>
      <c r="AC92" s="1575"/>
      <c r="AD92" s="1575"/>
      <c r="AE92" s="1575"/>
      <c r="AF92" s="1575"/>
    </row>
    <row r="93" ht="36.75" customHeight="1">
      <c r="A93" s="1575"/>
      <c r="B93" s="1575"/>
      <c r="C93" s="1575"/>
      <c r="D93" s="1575"/>
      <c r="E93" s="1575"/>
      <c r="F93" s="1623"/>
      <c r="G93" s="1575"/>
      <c r="H93" s="1575"/>
      <c r="I93" s="1575"/>
      <c r="J93" s="1575"/>
      <c r="K93" s="1575"/>
      <c r="L93" s="1575"/>
      <c r="M93" s="1575"/>
      <c r="N93" s="1575"/>
      <c r="O93" s="1575"/>
      <c r="P93" s="1575"/>
      <c r="Q93" s="1575"/>
      <c r="R93" s="1575"/>
      <c r="S93" s="1575"/>
      <c r="T93" s="1575"/>
      <c r="U93" s="1575"/>
      <c r="V93" s="1575"/>
      <c r="W93" s="1575"/>
      <c r="X93" s="1575"/>
      <c r="Y93" s="1575"/>
      <c r="Z93" s="1623"/>
      <c r="AA93" s="1575"/>
      <c r="AB93" s="1575"/>
      <c r="AC93" s="1575"/>
      <c r="AD93" s="1575"/>
      <c r="AE93" s="1575"/>
      <c r="AF93" s="1575"/>
    </row>
    <row r="94" ht="36.75" customHeight="1">
      <c r="A94" s="1575"/>
      <c r="B94" s="1575"/>
      <c r="C94" s="1575"/>
      <c r="D94" s="1575"/>
      <c r="E94" s="1575"/>
      <c r="F94" s="1623"/>
      <c r="G94" s="1575"/>
      <c r="H94" s="1575"/>
      <c r="I94" s="1575"/>
      <c r="J94" s="1575"/>
      <c r="K94" s="1575"/>
      <c r="L94" s="1575"/>
      <c r="M94" s="1575"/>
      <c r="N94" s="1575"/>
      <c r="O94" s="1575"/>
      <c r="P94" s="1575"/>
      <c r="Q94" s="1575"/>
      <c r="R94" s="1575"/>
      <c r="S94" s="1575"/>
      <c r="T94" s="1575"/>
      <c r="U94" s="1575"/>
      <c r="V94" s="1575"/>
      <c r="W94" s="1575"/>
      <c r="X94" s="1575"/>
      <c r="Y94" s="1575"/>
      <c r="Z94" s="1623"/>
      <c r="AA94" s="1575"/>
      <c r="AB94" s="1575"/>
      <c r="AC94" s="1575"/>
      <c r="AD94" s="1575"/>
      <c r="AE94" s="1575"/>
      <c r="AF94" s="1575"/>
    </row>
    <row r="95" ht="36.75" customHeight="1">
      <c r="A95" s="1575"/>
      <c r="B95" s="1575"/>
      <c r="C95" s="1575"/>
      <c r="D95" s="1575"/>
      <c r="E95" s="1575"/>
      <c r="F95" s="1623"/>
      <c r="G95" s="1575"/>
      <c r="H95" s="1575"/>
      <c r="I95" s="1575"/>
      <c r="J95" s="1575"/>
      <c r="K95" s="1575"/>
      <c r="L95" s="1575"/>
      <c r="M95" s="1575"/>
      <c r="N95" s="1575"/>
      <c r="O95" s="1575"/>
      <c r="P95" s="1575"/>
      <c r="Q95" s="1575"/>
      <c r="R95" s="1575"/>
      <c r="S95" s="1575"/>
      <c r="T95" s="1575"/>
      <c r="U95" s="1575"/>
      <c r="V95" s="1575"/>
      <c r="W95" s="1575"/>
      <c r="X95" s="1575"/>
      <c r="Y95" s="1575"/>
      <c r="Z95" s="1623"/>
      <c r="AA95" s="1575"/>
      <c r="AB95" s="1575"/>
      <c r="AC95" s="1575"/>
      <c r="AD95" s="1575"/>
      <c r="AE95" s="1575"/>
      <c r="AF95" s="1575"/>
    </row>
    <row r="96" ht="36.75" customHeight="1">
      <c r="A96" s="1575"/>
      <c r="B96" s="1575"/>
      <c r="C96" s="1575"/>
      <c r="D96" s="1575"/>
      <c r="E96" s="1575"/>
      <c r="F96" s="1623"/>
      <c r="G96" s="1575"/>
      <c r="H96" s="1575"/>
      <c r="I96" s="1575"/>
      <c r="J96" s="1575"/>
      <c r="K96" s="1575"/>
      <c r="L96" s="1575"/>
      <c r="M96" s="1575"/>
      <c r="N96" s="1575"/>
      <c r="O96" s="1575"/>
      <c r="P96" s="1575"/>
      <c r="Q96" s="1575"/>
      <c r="R96" s="1575"/>
      <c r="S96" s="1575"/>
      <c r="T96" s="1575"/>
      <c r="U96" s="1575"/>
      <c r="V96" s="1575"/>
      <c r="W96" s="1575"/>
      <c r="X96" s="1575"/>
      <c r="Y96" s="1575"/>
      <c r="Z96" s="1623"/>
      <c r="AA96" s="1575"/>
      <c r="AB96" s="1575"/>
      <c r="AC96" s="1575"/>
      <c r="AD96" s="1575"/>
      <c r="AE96" s="1575"/>
      <c r="AF96" s="1575"/>
    </row>
    <row r="97" ht="36.75" customHeight="1">
      <c r="A97" s="1575"/>
      <c r="B97" s="1575"/>
      <c r="C97" s="1575"/>
      <c r="D97" s="1575"/>
      <c r="E97" s="1575"/>
      <c r="F97" s="1623"/>
      <c r="G97" s="1575"/>
      <c r="H97" s="1575"/>
      <c r="I97" s="1575"/>
      <c r="J97" s="1575"/>
      <c r="K97" s="1575"/>
      <c r="L97" s="1575"/>
      <c r="M97" s="1575"/>
      <c r="N97" s="1575"/>
      <c r="O97" s="1575"/>
      <c r="P97" s="1575"/>
      <c r="Q97" s="1575"/>
      <c r="R97" s="1575"/>
      <c r="S97" s="1575"/>
      <c r="T97" s="1575"/>
      <c r="U97" s="1575"/>
      <c r="V97" s="1575"/>
      <c r="W97" s="1575"/>
      <c r="X97" s="1575"/>
      <c r="Y97" s="1575"/>
      <c r="Z97" s="1623"/>
      <c r="AA97" s="1575"/>
      <c r="AB97" s="1575"/>
      <c r="AC97" s="1575"/>
      <c r="AD97" s="1575"/>
      <c r="AE97" s="1575"/>
      <c r="AF97" s="1575"/>
    </row>
    <row r="98" ht="36.75" customHeight="1">
      <c r="A98" s="1575"/>
      <c r="B98" s="1575"/>
      <c r="C98" s="1575"/>
      <c r="D98" s="1575"/>
      <c r="E98" s="1575"/>
      <c r="F98" s="1623"/>
      <c r="G98" s="1575"/>
      <c r="H98" s="1575"/>
      <c r="I98" s="1575"/>
      <c r="J98" s="1575"/>
      <c r="K98" s="1575"/>
      <c r="L98" s="1575"/>
      <c r="M98" s="1575"/>
      <c r="N98" s="1575"/>
      <c r="O98" s="1575"/>
      <c r="P98" s="1575"/>
      <c r="Q98" s="1575"/>
      <c r="R98" s="1575"/>
      <c r="S98" s="1575"/>
      <c r="T98" s="1575"/>
      <c r="U98" s="1575"/>
      <c r="V98" s="1575"/>
      <c r="W98" s="1575"/>
      <c r="X98" s="1575"/>
      <c r="Y98" s="1575"/>
      <c r="Z98" s="1623"/>
      <c r="AA98" s="1575"/>
      <c r="AB98" s="1575"/>
      <c r="AC98" s="1575"/>
      <c r="AD98" s="1575"/>
      <c r="AE98" s="1575"/>
      <c r="AF98" s="1575"/>
    </row>
    <row r="99" ht="36.75" customHeight="1">
      <c r="A99" s="1575"/>
      <c r="B99" s="1575"/>
      <c r="C99" s="1575"/>
      <c r="D99" s="1575"/>
      <c r="E99" s="1575"/>
      <c r="F99" s="1623"/>
      <c r="G99" s="1575"/>
      <c r="H99" s="1575"/>
      <c r="I99" s="1575"/>
      <c r="J99" s="1575"/>
      <c r="K99" s="1575"/>
      <c r="L99" s="1575"/>
      <c r="M99" s="1575"/>
      <c r="N99" s="1575"/>
      <c r="O99" s="1575"/>
      <c r="P99" s="1575"/>
      <c r="Q99" s="1575"/>
      <c r="R99" s="1575"/>
      <c r="S99" s="1575"/>
      <c r="T99" s="1575"/>
      <c r="U99" s="1575"/>
      <c r="V99" s="1575"/>
      <c r="W99" s="1575"/>
      <c r="X99" s="1575"/>
      <c r="Y99" s="1575"/>
      <c r="Z99" s="1623"/>
      <c r="AA99" s="1575"/>
      <c r="AB99" s="1575"/>
      <c r="AC99" s="1575"/>
      <c r="AD99" s="1575"/>
      <c r="AE99" s="1575"/>
      <c r="AF99" s="1575"/>
    </row>
    <row r="100" ht="36.75" customHeight="1">
      <c r="A100" s="1575"/>
      <c r="B100" s="1575"/>
      <c r="C100" s="1575"/>
      <c r="D100" s="1575"/>
      <c r="E100" s="1575"/>
      <c r="F100" s="1623"/>
      <c r="G100" s="1575"/>
      <c r="H100" s="1575"/>
      <c r="I100" s="1575"/>
      <c r="J100" s="1575"/>
      <c r="K100" s="1575"/>
      <c r="L100" s="1575"/>
      <c r="M100" s="1575"/>
      <c r="N100" s="1575"/>
      <c r="O100" s="1575"/>
      <c r="P100" s="1575"/>
      <c r="Q100" s="1575"/>
      <c r="R100" s="1575"/>
      <c r="S100" s="1575"/>
      <c r="T100" s="1575"/>
      <c r="U100" s="1575"/>
      <c r="V100" s="1575"/>
      <c r="W100" s="1575"/>
      <c r="X100" s="1575"/>
      <c r="Y100" s="1575"/>
      <c r="Z100" s="1623"/>
      <c r="AA100" s="1575"/>
      <c r="AB100" s="1575"/>
      <c r="AC100" s="1575"/>
      <c r="AD100" s="1575"/>
      <c r="AE100" s="1575"/>
      <c r="AF100" s="1575"/>
    </row>
    <row r="101" ht="36.75" customHeight="1">
      <c r="A101" s="1575"/>
      <c r="B101" s="1575"/>
      <c r="C101" s="1575"/>
      <c r="D101" s="1575"/>
      <c r="E101" s="1575"/>
      <c r="F101" s="1623"/>
      <c r="G101" s="1575"/>
      <c r="H101" s="1575"/>
      <c r="I101" s="1575"/>
      <c r="J101" s="1575"/>
      <c r="K101" s="1575"/>
      <c r="L101" s="1575"/>
      <c r="M101" s="1575"/>
      <c r="N101" s="1575"/>
      <c r="O101" s="1575"/>
      <c r="P101" s="1575"/>
      <c r="Q101" s="1575"/>
      <c r="R101" s="1575"/>
      <c r="S101" s="1575"/>
      <c r="T101" s="1575"/>
      <c r="U101" s="1575"/>
      <c r="V101" s="1575"/>
      <c r="W101" s="1575"/>
      <c r="X101" s="1575"/>
      <c r="Y101" s="1575"/>
      <c r="Z101" s="1623"/>
      <c r="AA101" s="1575"/>
      <c r="AB101" s="1575"/>
      <c r="AC101" s="1575"/>
      <c r="AD101" s="1575"/>
      <c r="AE101" s="1575"/>
      <c r="AF101" s="1575"/>
    </row>
    <row r="102" ht="36.75" customHeight="1">
      <c r="A102" s="1575"/>
      <c r="B102" s="1575"/>
      <c r="C102" s="1575"/>
      <c r="D102" s="1575"/>
      <c r="E102" s="1575"/>
      <c r="F102" s="1623"/>
      <c r="G102" s="1575"/>
      <c r="H102" s="1575"/>
      <c r="I102" s="1575"/>
      <c r="J102" s="1575"/>
      <c r="K102" s="1575"/>
      <c r="L102" s="1575"/>
      <c r="M102" s="1575"/>
      <c r="N102" s="1575"/>
      <c r="O102" s="1575"/>
      <c r="P102" s="1575"/>
      <c r="Q102" s="1575"/>
      <c r="R102" s="1575"/>
      <c r="S102" s="1575"/>
      <c r="T102" s="1575"/>
      <c r="U102" s="1575"/>
      <c r="V102" s="1575"/>
      <c r="W102" s="1575"/>
      <c r="X102" s="1575"/>
      <c r="Y102" s="1575"/>
      <c r="Z102" s="1623"/>
      <c r="AA102" s="1575"/>
      <c r="AB102" s="1575"/>
      <c r="AC102" s="1575"/>
      <c r="AD102" s="1575"/>
      <c r="AE102" s="1575"/>
      <c r="AF102" s="1575"/>
    </row>
    <row r="103" ht="36.75" customHeight="1">
      <c r="A103" s="1575"/>
      <c r="B103" s="1575"/>
      <c r="C103" s="1575"/>
      <c r="D103" s="1575"/>
      <c r="E103" s="1575"/>
      <c r="F103" s="1623"/>
      <c r="G103" s="1575"/>
      <c r="H103" s="1575"/>
      <c r="I103" s="1575"/>
      <c r="J103" s="1575"/>
      <c r="K103" s="1575"/>
      <c r="L103" s="1575"/>
      <c r="M103" s="1575"/>
      <c r="N103" s="1575"/>
      <c r="O103" s="1575"/>
      <c r="P103" s="1575"/>
      <c r="Q103" s="1575"/>
      <c r="R103" s="1575"/>
      <c r="S103" s="1575"/>
      <c r="T103" s="1575"/>
      <c r="U103" s="1575"/>
      <c r="V103" s="1575"/>
      <c r="W103" s="1575"/>
      <c r="X103" s="1575"/>
      <c r="Y103" s="1575"/>
      <c r="Z103" s="1623"/>
      <c r="AA103" s="1575"/>
      <c r="AB103" s="1575"/>
      <c r="AC103" s="1575"/>
      <c r="AD103" s="1575"/>
      <c r="AE103" s="1575"/>
      <c r="AF103" s="1575"/>
    </row>
    <row r="104" ht="36.75" customHeight="1">
      <c r="A104" s="1575"/>
      <c r="B104" s="1575"/>
      <c r="C104" s="1575"/>
      <c r="D104" s="1575"/>
      <c r="E104" s="1575"/>
      <c r="F104" s="1623"/>
      <c r="G104" s="1575"/>
      <c r="H104" s="1575"/>
      <c r="I104" s="1575"/>
      <c r="J104" s="1575"/>
      <c r="K104" s="1575"/>
      <c r="L104" s="1575"/>
      <c r="M104" s="1575"/>
      <c r="N104" s="1575"/>
      <c r="O104" s="1575"/>
      <c r="P104" s="1575"/>
      <c r="Q104" s="1575"/>
      <c r="R104" s="1575"/>
      <c r="S104" s="1575"/>
      <c r="T104" s="1575"/>
      <c r="U104" s="1575"/>
      <c r="V104" s="1575"/>
      <c r="W104" s="1575"/>
      <c r="X104" s="1575"/>
      <c r="Y104" s="1575"/>
      <c r="Z104" s="1623"/>
      <c r="AA104" s="1575"/>
      <c r="AB104" s="1575"/>
      <c r="AC104" s="1575"/>
      <c r="AD104" s="1575"/>
      <c r="AE104" s="1575"/>
      <c r="AF104" s="1575"/>
    </row>
    <row r="105" ht="36.75" customHeight="1">
      <c r="A105" s="1575"/>
      <c r="B105" s="1575"/>
      <c r="C105" s="1575"/>
      <c r="D105" s="1575"/>
      <c r="E105" s="1575"/>
      <c r="F105" s="1623"/>
      <c r="G105" s="1575"/>
      <c r="H105" s="1575"/>
      <c r="I105" s="1575"/>
      <c r="J105" s="1575"/>
      <c r="K105" s="1575"/>
      <c r="L105" s="1575"/>
      <c r="M105" s="1575"/>
      <c r="N105" s="1575"/>
      <c r="O105" s="1575"/>
      <c r="P105" s="1575"/>
      <c r="Q105" s="1575"/>
      <c r="R105" s="1575"/>
      <c r="S105" s="1575"/>
      <c r="T105" s="1575"/>
      <c r="U105" s="1575"/>
      <c r="V105" s="1575"/>
      <c r="W105" s="1575"/>
      <c r="X105" s="1575"/>
      <c r="Y105" s="1575"/>
      <c r="Z105" s="1623"/>
      <c r="AA105" s="1575"/>
      <c r="AB105" s="1575"/>
      <c r="AC105" s="1575"/>
      <c r="AD105" s="1575"/>
      <c r="AE105" s="1575"/>
      <c r="AF105" s="1575"/>
    </row>
    <row r="106" ht="36.75" customHeight="1">
      <c r="A106" s="1575"/>
      <c r="B106" s="1575"/>
      <c r="C106" s="1575"/>
      <c r="D106" s="1575"/>
      <c r="E106" s="1575"/>
      <c r="F106" s="1623"/>
      <c r="G106" s="1575"/>
      <c r="H106" s="1575"/>
      <c r="I106" s="1575"/>
      <c r="J106" s="1575"/>
      <c r="K106" s="1575"/>
      <c r="L106" s="1575"/>
      <c r="M106" s="1575"/>
      <c r="N106" s="1575"/>
      <c r="O106" s="1575"/>
      <c r="P106" s="1575"/>
      <c r="Q106" s="1575"/>
      <c r="R106" s="1575"/>
      <c r="S106" s="1575"/>
      <c r="T106" s="1575"/>
      <c r="U106" s="1575"/>
      <c r="V106" s="1575"/>
      <c r="W106" s="1575"/>
      <c r="X106" s="1575"/>
      <c r="Y106" s="1575"/>
      <c r="Z106" s="1623"/>
      <c r="AA106" s="1575"/>
      <c r="AB106" s="1575"/>
      <c r="AC106" s="1575"/>
      <c r="AD106" s="1575"/>
      <c r="AE106" s="1575"/>
      <c r="AF106" s="1575"/>
    </row>
    <row r="107" ht="36.75" customHeight="1">
      <c r="A107" s="1575"/>
      <c r="B107" s="1575"/>
      <c r="C107" s="1575"/>
      <c r="D107" s="1575"/>
      <c r="E107" s="1575"/>
      <c r="F107" s="1623"/>
      <c r="G107" s="1575"/>
      <c r="H107" s="1575"/>
      <c r="I107" s="1575"/>
      <c r="J107" s="1575"/>
      <c r="K107" s="1575"/>
      <c r="L107" s="1575"/>
      <c r="M107" s="1575"/>
      <c r="N107" s="1575"/>
      <c r="O107" s="1575"/>
      <c r="P107" s="1575"/>
      <c r="Q107" s="1575"/>
      <c r="R107" s="1575"/>
      <c r="S107" s="1575"/>
      <c r="T107" s="1575"/>
      <c r="U107" s="1575"/>
      <c r="V107" s="1575"/>
      <c r="W107" s="1575"/>
      <c r="X107" s="1575"/>
      <c r="Y107" s="1575"/>
      <c r="Z107" s="1623"/>
      <c r="AA107" s="1575"/>
      <c r="AB107" s="1575"/>
      <c r="AC107" s="1575"/>
      <c r="AD107" s="1575"/>
      <c r="AE107" s="1575"/>
      <c r="AF107" s="1575"/>
    </row>
    <row r="108" ht="36.75" customHeight="1">
      <c r="A108" s="1575"/>
      <c r="B108" s="1575"/>
      <c r="C108" s="1575"/>
      <c r="D108" s="1575"/>
      <c r="E108" s="1575"/>
      <c r="F108" s="1623"/>
      <c r="G108" s="1575"/>
      <c r="H108" s="1575"/>
      <c r="I108" s="1575"/>
      <c r="J108" s="1575"/>
      <c r="K108" s="1575"/>
      <c r="L108" s="1575"/>
      <c r="M108" s="1575"/>
      <c r="N108" s="1575"/>
      <c r="O108" s="1575"/>
      <c r="P108" s="1575"/>
      <c r="Q108" s="1575"/>
      <c r="R108" s="1575"/>
      <c r="S108" s="1575"/>
      <c r="T108" s="1575"/>
      <c r="U108" s="1575"/>
      <c r="V108" s="1575"/>
      <c r="W108" s="1575"/>
      <c r="X108" s="1575"/>
      <c r="Y108" s="1575"/>
      <c r="Z108" s="1623"/>
      <c r="AA108" s="1575"/>
      <c r="AB108" s="1575"/>
      <c r="AC108" s="1575"/>
      <c r="AD108" s="1575"/>
      <c r="AE108" s="1575"/>
      <c r="AF108" s="1575"/>
    </row>
    <row r="109" ht="36.75" customHeight="1">
      <c r="A109" s="1575"/>
      <c r="B109" s="1575"/>
      <c r="C109" s="1575"/>
      <c r="D109" s="1575"/>
      <c r="E109" s="1575"/>
      <c r="F109" s="1623"/>
      <c r="G109" s="1575"/>
      <c r="H109" s="1575"/>
      <c r="I109" s="1575"/>
      <c r="J109" s="1575"/>
      <c r="K109" s="1575"/>
      <c r="L109" s="1575"/>
      <c r="M109" s="1575"/>
      <c r="N109" s="1575"/>
      <c r="O109" s="1575"/>
      <c r="P109" s="1575"/>
      <c r="Q109" s="1575"/>
      <c r="R109" s="1575"/>
      <c r="S109" s="1575"/>
      <c r="T109" s="1575"/>
      <c r="U109" s="1575"/>
      <c r="V109" s="1575"/>
      <c r="W109" s="1575"/>
      <c r="X109" s="1575"/>
      <c r="Y109" s="1575"/>
      <c r="Z109" s="1623"/>
      <c r="AA109" s="1575"/>
      <c r="AB109" s="1575"/>
      <c r="AC109" s="1575"/>
      <c r="AD109" s="1575"/>
      <c r="AE109" s="1575"/>
      <c r="AF109" s="1575"/>
    </row>
    <row r="110" ht="36.75" customHeight="1">
      <c r="A110" s="1575"/>
      <c r="B110" s="1575"/>
      <c r="C110" s="1575"/>
      <c r="D110" s="1575"/>
      <c r="E110" s="1575"/>
      <c r="F110" s="1623"/>
      <c r="G110" s="1575"/>
      <c r="H110" s="1575"/>
      <c r="I110" s="1575"/>
      <c r="J110" s="1575"/>
      <c r="K110" s="1575"/>
      <c r="L110" s="1575"/>
      <c r="M110" s="1575"/>
      <c r="N110" s="1575"/>
      <c r="O110" s="1575"/>
      <c r="P110" s="1575"/>
      <c r="Q110" s="1575"/>
      <c r="R110" s="1575"/>
      <c r="S110" s="1575"/>
      <c r="T110" s="1575"/>
      <c r="U110" s="1575"/>
      <c r="V110" s="1575"/>
      <c r="W110" s="1575"/>
      <c r="X110" s="1575"/>
      <c r="Y110" s="1575"/>
      <c r="Z110" s="1623"/>
      <c r="AA110" s="1575"/>
      <c r="AB110" s="1575"/>
      <c r="AC110" s="1575"/>
      <c r="AD110" s="1575"/>
      <c r="AE110" s="1575"/>
      <c r="AF110" s="1575"/>
    </row>
    <row r="111" ht="36.75" customHeight="1">
      <c r="A111" s="1575"/>
      <c r="B111" s="1575"/>
      <c r="C111" s="1575"/>
      <c r="D111" s="1575"/>
      <c r="E111" s="1575"/>
      <c r="F111" s="1623"/>
      <c r="G111" s="1575"/>
      <c r="H111" s="1575"/>
      <c r="I111" s="1575"/>
      <c r="J111" s="1575"/>
      <c r="K111" s="1575"/>
      <c r="L111" s="1575"/>
      <c r="M111" s="1575"/>
      <c r="N111" s="1575"/>
      <c r="O111" s="1575"/>
      <c r="P111" s="1575"/>
      <c r="Q111" s="1575"/>
      <c r="R111" s="1575"/>
      <c r="S111" s="1575"/>
      <c r="T111" s="1575"/>
      <c r="U111" s="1575"/>
      <c r="V111" s="1575"/>
      <c r="W111" s="1575"/>
      <c r="X111" s="1575"/>
      <c r="Y111" s="1575"/>
      <c r="Z111" s="1623"/>
      <c r="AA111" s="1575"/>
      <c r="AB111" s="1575"/>
      <c r="AC111" s="1575"/>
      <c r="AD111" s="1575"/>
      <c r="AE111" s="1575"/>
      <c r="AF111" s="1575"/>
    </row>
    <row r="112" ht="36.75" customHeight="1">
      <c r="A112" s="1575"/>
      <c r="B112" s="1575"/>
      <c r="C112" s="1575"/>
      <c r="D112" s="1575"/>
      <c r="E112" s="1575"/>
      <c r="F112" s="1623"/>
      <c r="G112" s="1575"/>
      <c r="H112" s="1575"/>
      <c r="I112" s="1575"/>
      <c r="J112" s="1575"/>
      <c r="K112" s="1575"/>
      <c r="L112" s="1575"/>
      <c r="M112" s="1575"/>
      <c r="N112" s="1575"/>
      <c r="O112" s="1575"/>
      <c r="P112" s="1575"/>
      <c r="Q112" s="1575"/>
      <c r="R112" s="1575"/>
      <c r="S112" s="1575"/>
      <c r="T112" s="1575"/>
      <c r="U112" s="1575"/>
      <c r="V112" s="1575"/>
      <c r="W112" s="1575"/>
      <c r="X112" s="1575"/>
      <c r="Y112" s="1575"/>
      <c r="Z112" s="1623"/>
      <c r="AA112" s="1575"/>
      <c r="AB112" s="1575"/>
      <c r="AC112" s="1575"/>
      <c r="AD112" s="1575"/>
      <c r="AE112" s="1575"/>
      <c r="AF112" s="1575"/>
    </row>
    <row r="113" ht="36.75" customHeight="1">
      <c r="A113" s="1575"/>
      <c r="B113" s="1575"/>
      <c r="C113" s="1575"/>
      <c r="D113" s="1575"/>
      <c r="E113" s="1575"/>
      <c r="F113" s="1623"/>
      <c r="G113" s="1575"/>
      <c r="H113" s="1575"/>
      <c r="I113" s="1575"/>
      <c r="J113" s="1575"/>
      <c r="K113" s="1575"/>
      <c r="L113" s="1575"/>
      <c r="M113" s="1575"/>
      <c r="N113" s="1575"/>
      <c r="O113" s="1575"/>
      <c r="P113" s="1575"/>
      <c r="Q113" s="1575"/>
      <c r="R113" s="1575"/>
      <c r="S113" s="1575"/>
      <c r="T113" s="1575"/>
      <c r="U113" s="1575"/>
      <c r="V113" s="1575"/>
      <c r="W113" s="1575"/>
      <c r="X113" s="1575"/>
      <c r="Y113" s="1575"/>
      <c r="Z113" s="1623"/>
      <c r="AA113" s="1575"/>
      <c r="AB113" s="1575"/>
      <c r="AC113" s="1575"/>
      <c r="AD113" s="1575"/>
      <c r="AE113" s="1575"/>
      <c r="AF113" s="1575"/>
    </row>
    <row r="114" ht="36.75" customHeight="1">
      <c r="A114" s="1575"/>
      <c r="B114" s="1575"/>
      <c r="C114" s="1575"/>
      <c r="D114" s="1575"/>
      <c r="E114" s="1575"/>
      <c r="F114" s="1623"/>
      <c r="G114" s="1575"/>
      <c r="H114" s="1575"/>
      <c r="I114" s="1575"/>
      <c r="J114" s="1575"/>
      <c r="K114" s="1575"/>
      <c r="L114" s="1575"/>
      <c r="M114" s="1575"/>
      <c r="N114" s="1575"/>
      <c r="O114" s="1575"/>
      <c r="P114" s="1575"/>
      <c r="Q114" s="1575"/>
      <c r="R114" s="1575"/>
      <c r="S114" s="1575"/>
      <c r="T114" s="1575"/>
      <c r="U114" s="1575"/>
      <c r="V114" s="1575"/>
      <c r="W114" s="1575"/>
      <c r="X114" s="1575"/>
      <c r="Y114" s="1575"/>
      <c r="Z114" s="1623"/>
      <c r="AA114" s="1575"/>
      <c r="AB114" s="1575"/>
      <c r="AC114" s="1575"/>
      <c r="AD114" s="1575"/>
      <c r="AE114" s="1575"/>
      <c r="AF114" s="1575"/>
    </row>
    <row r="115" ht="36.75" customHeight="1">
      <c r="A115" s="1575"/>
      <c r="B115" s="1575"/>
      <c r="C115" s="1575"/>
      <c r="D115" s="1575"/>
      <c r="E115" s="1575"/>
      <c r="F115" s="1623"/>
      <c r="G115" s="1575"/>
      <c r="H115" s="1575"/>
      <c r="I115" s="1575"/>
      <c r="J115" s="1575"/>
      <c r="K115" s="1575"/>
      <c r="L115" s="1575"/>
      <c r="M115" s="1575"/>
      <c r="N115" s="1575"/>
      <c r="O115" s="1575"/>
      <c r="P115" s="1575"/>
      <c r="Q115" s="1575"/>
      <c r="R115" s="1575"/>
      <c r="S115" s="1575"/>
      <c r="T115" s="1575"/>
      <c r="U115" s="1575"/>
      <c r="V115" s="1575"/>
      <c r="W115" s="1575"/>
      <c r="X115" s="1575"/>
      <c r="Y115" s="1575"/>
      <c r="Z115" s="1623"/>
      <c r="AA115" s="1575"/>
      <c r="AB115" s="1575"/>
      <c r="AC115" s="1575"/>
      <c r="AD115" s="1575"/>
      <c r="AE115" s="1575"/>
      <c r="AF115" s="1575"/>
    </row>
    <row r="116" ht="36.75" customHeight="1">
      <c r="A116" s="1575"/>
      <c r="B116" s="1575"/>
      <c r="C116" s="1575"/>
      <c r="D116" s="1575"/>
      <c r="E116" s="1575"/>
      <c r="F116" s="1623"/>
      <c r="G116" s="1575"/>
      <c r="H116" s="1575"/>
      <c r="I116" s="1575"/>
      <c r="J116" s="1575"/>
      <c r="K116" s="1575"/>
      <c r="L116" s="1575"/>
      <c r="M116" s="1575"/>
      <c r="N116" s="1575"/>
      <c r="O116" s="1575"/>
      <c r="P116" s="1575"/>
      <c r="Q116" s="1575"/>
      <c r="R116" s="1575"/>
      <c r="S116" s="1575"/>
      <c r="T116" s="1575"/>
      <c r="U116" s="1575"/>
      <c r="V116" s="1575"/>
      <c r="W116" s="1575"/>
      <c r="X116" s="1575"/>
      <c r="Y116" s="1575"/>
      <c r="Z116" s="1623"/>
      <c r="AA116" s="1575"/>
      <c r="AB116" s="1575"/>
      <c r="AC116" s="1575"/>
      <c r="AD116" s="1575"/>
      <c r="AE116" s="1575"/>
      <c r="AF116" s="1575"/>
    </row>
    <row r="117" ht="36.75" customHeight="1">
      <c r="A117" s="1575"/>
      <c r="B117" s="1575"/>
      <c r="C117" s="1575"/>
      <c r="D117" s="1575"/>
      <c r="E117" s="1575"/>
      <c r="F117" s="1623"/>
      <c r="G117" s="1575"/>
      <c r="H117" s="1575"/>
      <c r="I117" s="1575"/>
      <c r="J117" s="1575"/>
      <c r="K117" s="1575"/>
      <c r="L117" s="1575"/>
      <c r="M117" s="1575"/>
      <c r="N117" s="1575"/>
      <c r="O117" s="1575"/>
      <c r="P117" s="1575"/>
      <c r="Q117" s="1575"/>
      <c r="R117" s="1575"/>
      <c r="S117" s="1575"/>
      <c r="T117" s="1575"/>
      <c r="U117" s="1575"/>
      <c r="V117" s="1575"/>
      <c r="W117" s="1575"/>
      <c r="X117" s="1575"/>
      <c r="Y117" s="1575"/>
      <c r="Z117" s="1623"/>
      <c r="AA117" s="1575"/>
      <c r="AB117" s="1575"/>
      <c r="AC117" s="1575"/>
      <c r="AD117" s="1575"/>
      <c r="AE117" s="1575"/>
      <c r="AF117" s="1575"/>
    </row>
    <row r="118" ht="36.75" customHeight="1">
      <c r="A118" s="1575"/>
      <c r="B118" s="1575"/>
      <c r="C118" s="1575"/>
      <c r="D118" s="1575"/>
      <c r="E118" s="1575"/>
      <c r="F118" s="1623"/>
      <c r="G118" s="1575"/>
      <c r="H118" s="1575"/>
      <c r="I118" s="1575"/>
      <c r="J118" s="1575"/>
      <c r="K118" s="1575"/>
      <c r="L118" s="1575"/>
      <c r="M118" s="1575"/>
      <c r="N118" s="1575"/>
      <c r="O118" s="1575"/>
      <c r="P118" s="1575"/>
      <c r="Q118" s="1575"/>
      <c r="R118" s="1575"/>
      <c r="S118" s="1575"/>
      <c r="T118" s="1575"/>
      <c r="U118" s="1575"/>
      <c r="V118" s="1575"/>
      <c r="W118" s="1575"/>
      <c r="X118" s="1575"/>
      <c r="Y118" s="1575"/>
      <c r="Z118" s="1623"/>
      <c r="AA118" s="1575"/>
      <c r="AB118" s="1575"/>
      <c r="AC118" s="1575"/>
      <c r="AD118" s="1575"/>
      <c r="AE118" s="1575"/>
      <c r="AF118" s="1575"/>
    </row>
    <row r="119" ht="36.75" customHeight="1">
      <c r="A119" s="1575"/>
      <c r="B119" s="1575"/>
      <c r="C119" s="1575"/>
      <c r="D119" s="1575"/>
      <c r="E119" s="1575"/>
      <c r="F119" s="1623"/>
      <c r="G119" s="1575"/>
      <c r="H119" s="1575"/>
      <c r="I119" s="1575"/>
      <c r="J119" s="1575"/>
      <c r="K119" s="1575"/>
      <c r="L119" s="1575"/>
      <c r="M119" s="1575"/>
      <c r="N119" s="1575"/>
      <c r="O119" s="1575"/>
      <c r="P119" s="1575"/>
      <c r="Q119" s="1575"/>
      <c r="R119" s="1575"/>
      <c r="S119" s="1575"/>
      <c r="T119" s="1575"/>
      <c r="U119" s="1575"/>
      <c r="V119" s="1575"/>
      <c r="W119" s="1575"/>
      <c r="X119" s="1575"/>
      <c r="Y119" s="1575"/>
      <c r="Z119" s="1623"/>
      <c r="AA119" s="1575"/>
      <c r="AB119" s="1575"/>
      <c r="AC119" s="1575"/>
      <c r="AD119" s="1575"/>
      <c r="AE119" s="1575"/>
      <c r="AF119" s="1575"/>
    </row>
    <row r="120" ht="36.75" customHeight="1">
      <c r="A120" s="1575"/>
      <c r="B120" s="1575"/>
      <c r="C120" s="1575"/>
      <c r="D120" s="1575"/>
      <c r="E120" s="1575"/>
      <c r="F120" s="1623"/>
      <c r="G120" s="1575"/>
      <c r="H120" s="1575"/>
      <c r="I120" s="1575"/>
      <c r="J120" s="1575"/>
      <c r="K120" s="1575"/>
      <c r="L120" s="1575"/>
      <c r="M120" s="1575"/>
      <c r="N120" s="1575"/>
      <c r="O120" s="1575"/>
      <c r="P120" s="1575"/>
      <c r="Q120" s="1575"/>
      <c r="R120" s="1575"/>
      <c r="S120" s="1575"/>
      <c r="T120" s="1575"/>
      <c r="U120" s="1575"/>
      <c r="V120" s="1575"/>
      <c r="W120" s="1575"/>
      <c r="X120" s="1575"/>
      <c r="Y120" s="1575"/>
      <c r="Z120" s="1623"/>
      <c r="AA120" s="1575"/>
      <c r="AB120" s="1575"/>
      <c r="AC120" s="1575"/>
      <c r="AD120" s="1575"/>
      <c r="AE120" s="1575"/>
      <c r="AF120" s="1575"/>
    </row>
    <row r="121" ht="36.75" customHeight="1">
      <c r="A121" s="1575"/>
      <c r="B121" s="1575"/>
      <c r="C121" s="1575"/>
      <c r="D121" s="1575"/>
      <c r="E121" s="1575"/>
      <c r="F121" s="1623"/>
      <c r="G121" s="1575"/>
      <c r="H121" s="1575"/>
      <c r="I121" s="1575"/>
      <c r="J121" s="1575"/>
      <c r="K121" s="1575"/>
      <c r="L121" s="1575"/>
      <c r="M121" s="1575"/>
      <c r="N121" s="1575"/>
      <c r="O121" s="1575"/>
      <c r="P121" s="1575"/>
      <c r="Q121" s="1575"/>
      <c r="R121" s="1575"/>
      <c r="S121" s="1575"/>
      <c r="T121" s="1575"/>
      <c r="U121" s="1575"/>
      <c r="V121" s="1575"/>
      <c r="W121" s="1575"/>
      <c r="X121" s="1575"/>
      <c r="Y121" s="1575"/>
      <c r="Z121" s="1623"/>
      <c r="AA121" s="1575"/>
      <c r="AB121" s="1575"/>
      <c r="AC121" s="1575"/>
      <c r="AD121" s="1575"/>
      <c r="AE121" s="1575"/>
      <c r="AF121" s="1575"/>
    </row>
    <row r="122" ht="36.75" customHeight="1">
      <c r="A122" s="1575"/>
      <c r="B122" s="1575"/>
      <c r="C122" s="1575"/>
      <c r="D122" s="1575"/>
      <c r="E122" s="1575"/>
      <c r="F122" s="1623"/>
      <c r="G122" s="1575"/>
      <c r="H122" s="1575"/>
      <c r="I122" s="1575"/>
      <c r="J122" s="1575"/>
      <c r="K122" s="1575"/>
      <c r="L122" s="1575"/>
      <c r="M122" s="1575"/>
      <c r="N122" s="1575"/>
      <c r="O122" s="1575"/>
      <c r="P122" s="1575"/>
      <c r="Q122" s="1575"/>
      <c r="R122" s="1575"/>
      <c r="S122" s="1575"/>
      <c r="T122" s="1575"/>
      <c r="U122" s="1575"/>
      <c r="V122" s="1575"/>
      <c r="W122" s="1575"/>
      <c r="X122" s="1575"/>
      <c r="Y122" s="1575"/>
      <c r="Z122" s="1623"/>
      <c r="AA122" s="1575"/>
      <c r="AB122" s="1575"/>
      <c r="AC122" s="1575"/>
      <c r="AD122" s="1575"/>
      <c r="AE122" s="1575"/>
      <c r="AF122" s="1575"/>
    </row>
    <row r="123" ht="36.75" customHeight="1">
      <c r="A123" s="1575"/>
      <c r="B123" s="1575"/>
      <c r="C123" s="1575"/>
      <c r="D123" s="1575"/>
      <c r="E123" s="1575"/>
      <c r="F123" s="1623"/>
      <c r="G123" s="1575"/>
      <c r="H123" s="1575"/>
      <c r="I123" s="1575"/>
      <c r="J123" s="1575"/>
      <c r="K123" s="1575"/>
      <c r="L123" s="1575"/>
      <c r="M123" s="1575"/>
      <c r="N123" s="1575"/>
      <c r="O123" s="1575"/>
      <c r="P123" s="1575"/>
      <c r="Q123" s="1575"/>
      <c r="R123" s="1575"/>
      <c r="S123" s="1575"/>
      <c r="T123" s="1575"/>
      <c r="U123" s="1575"/>
      <c r="V123" s="1575"/>
      <c r="W123" s="1575"/>
      <c r="X123" s="1575"/>
      <c r="Y123" s="1575"/>
      <c r="Z123" s="1623"/>
      <c r="AA123" s="1575"/>
      <c r="AB123" s="1575"/>
      <c r="AC123" s="1575"/>
      <c r="AD123" s="1575"/>
      <c r="AE123" s="1575"/>
      <c r="AF123" s="1575"/>
    </row>
    <row r="124" ht="36.75" customHeight="1">
      <c r="A124" s="1575"/>
      <c r="B124" s="1575"/>
      <c r="C124" s="1575"/>
      <c r="D124" s="1575"/>
      <c r="E124" s="1575"/>
      <c r="F124" s="1623"/>
      <c r="G124" s="1575"/>
      <c r="H124" s="1575"/>
      <c r="I124" s="1575"/>
      <c r="J124" s="1575"/>
      <c r="K124" s="1575"/>
      <c r="L124" s="1575"/>
      <c r="M124" s="1575"/>
      <c r="N124" s="1575"/>
      <c r="O124" s="1575"/>
      <c r="P124" s="1575"/>
      <c r="Q124" s="1575"/>
      <c r="R124" s="1575"/>
      <c r="S124" s="1575"/>
      <c r="T124" s="1575"/>
      <c r="U124" s="1575"/>
      <c r="V124" s="1575"/>
      <c r="W124" s="1575"/>
      <c r="X124" s="1575"/>
      <c r="Y124" s="1575"/>
      <c r="Z124" s="1623"/>
      <c r="AA124" s="1575"/>
      <c r="AB124" s="1575"/>
      <c r="AC124" s="1575"/>
      <c r="AD124" s="1575"/>
      <c r="AE124" s="1575"/>
      <c r="AF124" s="1575"/>
    </row>
    <row r="125" ht="36.75" customHeight="1">
      <c r="A125" s="1575"/>
      <c r="B125" s="1575"/>
      <c r="C125" s="1575"/>
      <c r="D125" s="1575"/>
      <c r="E125" s="1575"/>
      <c r="F125" s="1623"/>
      <c r="G125" s="1575"/>
      <c r="H125" s="1575"/>
      <c r="I125" s="1575"/>
      <c r="J125" s="1575"/>
      <c r="K125" s="1575"/>
      <c r="L125" s="1575"/>
      <c r="M125" s="1575"/>
      <c r="N125" s="1575"/>
      <c r="O125" s="1575"/>
      <c r="P125" s="1575"/>
      <c r="Q125" s="1575"/>
      <c r="R125" s="1575"/>
      <c r="S125" s="1575"/>
      <c r="T125" s="1575"/>
      <c r="U125" s="1575"/>
      <c r="V125" s="1575"/>
      <c r="W125" s="1575"/>
      <c r="X125" s="1575"/>
      <c r="Y125" s="1575"/>
      <c r="Z125" s="1623"/>
      <c r="AA125" s="1575"/>
      <c r="AB125" s="1575"/>
      <c r="AC125" s="1575"/>
      <c r="AD125" s="1575"/>
      <c r="AE125" s="1575"/>
      <c r="AF125" s="1575"/>
    </row>
    <row r="126" ht="36.75" customHeight="1">
      <c r="A126" s="1575"/>
      <c r="B126" s="1575"/>
      <c r="C126" s="1575"/>
      <c r="D126" s="1575"/>
      <c r="E126" s="1575"/>
      <c r="F126" s="1623"/>
      <c r="G126" s="1575"/>
      <c r="H126" s="1575"/>
      <c r="I126" s="1575"/>
      <c r="J126" s="1575"/>
      <c r="K126" s="1575"/>
      <c r="L126" s="1575"/>
      <c r="M126" s="1575"/>
      <c r="N126" s="1575"/>
      <c r="O126" s="1575"/>
      <c r="P126" s="1575"/>
      <c r="Q126" s="1575"/>
      <c r="R126" s="1575"/>
      <c r="S126" s="1575"/>
      <c r="T126" s="1575"/>
      <c r="U126" s="1575"/>
      <c r="V126" s="1575"/>
      <c r="W126" s="1575"/>
      <c r="X126" s="1575"/>
      <c r="Y126" s="1575"/>
      <c r="Z126" s="1623"/>
      <c r="AA126" s="1575"/>
      <c r="AB126" s="1575"/>
      <c r="AC126" s="1575"/>
      <c r="AD126" s="1575"/>
      <c r="AE126" s="1575"/>
      <c r="AF126" s="1575"/>
    </row>
    <row r="127" ht="36.75" customHeight="1">
      <c r="A127" s="1575"/>
      <c r="B127" s="1575"/>
      <c r="C127" s="1575"/>
      <c r="D127" s="1575"/>
      <c r="E127" s="1575"/>
      <c r="F127" s="1623"/>
      <c r="G127" s="1575"/>
      <c r="H127" s="1575"/>
      <c r="I127" s="1575"/>
      <c r="J127" s="1575"/>
      <c r="K127" s="1575"/>
      <c r="L127" s="1575"/>
      <c r="M127" s="1575"/>
      <c r="N127" s="1575"/>
      <c r="O127" s="1575"/>
      <c r="P127" s="1575"/>
      <c r="Q127" s="1575"/>
      <c r="R127" s="1575"/>
      <c r="S127" s="1575"/>
      <c r="T127" s="1575"/>
      <c r="U127" s="1575"/>
      <c r="V127" s="1575"/>
      <c r="W127" s="1575"/>
      <c r="X127" s="1575"/>
      <c r="Y127" s="1575"/>
      <c r="Z127" s="1623"/>
      <c r="AA127" s="1575"/>
      <c r="AB127" s="1575"/>
      <c r="AC127" s="1575"/>
      <c r="AD127" s="1575"/>
      <c r="AE127" s="1575"/>
      <c r="AF127" s="1575"/>
    </row>
    <row r="128" ht="36.75" customHeight="1">
      <c r="A128" s="1575"/>
      <c r="B128" s="1575"/>
      <c r="C128" s="1575"/>
      <c r="D128" s="1575"/>
      <c r="E128" s="1575"/>
      <c r="F128" s="1623"/>
      <c r="G128" s="1575"/>
      <c r="H128" s="1575"/>
      <c r="I128" s="1575"/>
      <c r="J128" s="1575"/>
      <c r="K128" s="1575"/>
      <c r="L128" s="1575"/>
      <c r="M128" s="1575"/>
      <c r="N128" s="1575"/>
      <c r="O128" s="1575"/>
      <c r="P128" s="1575"/>
      <c r="Q128" s="1575"/>
      <c r="R128" s="1575"/>
      <c r="S128" s="1575"/>
      <c r="T128" s="1575"/>
      <c r="U128" s="1575"/>
      <c r="V128" s="1575"/>
      <c r="W128" s="1575"/>
      <c r="X128" s="1575"/>
      <c r="Y128" s="1575"/>
      <c r="Z128" s="1623"/>
      <c r="AA128" s="1575"/>
      <c r="AB128" s="1575"/>
      <c r="AC128" s="1575"/>
      <c r="AD128" s="1575"/>
      <c r="AE128" s="1575"/>
      <c r="AF128" s="1575"/>
    </row>
    <row r="129" ht="36.75" customHeight="1">
      <c r="A129" s="1575"/>
      <c r="B129" s="1575"/>
      <c r="C129" s="1575"/>
      <c r="D129" s="1575"/>
      <c r="E129" s="1575"/>
      <c r="F129" s="1623"/>
      <c r="G129" s="1575"/>
      <c r="H129" s="1575"/>
      <c r="I129" s="1575"/>
      <c r="J129" s="1575"/>
      <c r="K129" s="1575"/>
      <c r="L129" s="1575"/>
      <c r="M129" s="1575"/>
      <c r="N129" s="1575"/>
      <c r="O129" s="1575"/>
      <c r="P129" s="1575"/>
      <c r="Q129" s="1575"/>
      <c r="R129" s="1575"/>
      <c r="S129" s="1575"/>
      <c r="T129" s="1575"/>
      <c r="U129" s="1575"/>
      <c r="V129" s="1575"/>
      <c r="W129" s="1575"/>
      <c r="X129" s="1575"/>
      <c r="Y129" s="1575"/>
      <c r="Z129" s="1623"/>
      <c r="AA129" s="1575"/>
      <c r="AB129" s="1575"/>
      <c r="AC129" s="1575"/>
      <c r="AD129" s="1575"/>
      <c r="AE129" s="1575"/>
      <c r="AF129" s="1575"/>
    </row>
    <row r="130" ht="36.75" customHeight="1">
      <c r="A130" s="1575"/>
      <c r="B130" s="1575"/>
      <c r="C130" s="1575"/>
      <c r="D130" s="1575"/>
      <c r="E130" s="1575"/>
      <c r="F130" s="1623"/>
      <c r="G130" s="1575"/>
      <c r="H130" s="1575"/>
      <c r="I130" s="1575"/>
      <c r="J130" s="1575"/>
      <c r="K130" s="1575"/>
      <c r="L130" s="1575"/>
      <c r="M130" s="1575"/>
      <c r="N130" s="1575"/>
      <c r="O130" s="1575"/>
      <c r="P130" s="1575"/>
      <c r="Q130" s="1575"/>
      <c r="R130" s="1575"/>
      <c r="S130" s="1575"/>
      <c r="T130" s="1575"/>
      <c r="U130" s="1575"/>
      <c r="V130" s="1575"/>
      <c r="W130" s="1575"/>
      <c r="X130" s="1575"/>
      <c r="Y130" s="1575"/>
      <c r="Z130" s="1623"/>
      <c r="AA130" s="1575"/>
      <c r="AB130" s="1575"/>
      <c r="AC130" s="1575"/>
      <c r="AD130" s="1575"/>
      <c r="AE130" s="1575"/>
      <c r="AF130" s="1575"/>
    </row>
    <row r="131" ht="36.75" customHeight="1">
      <c r="A131" s="1575"/>
      <c r="B131" s="1575"/>
      <c r="C131" s="1575"/>
      <c r="D131" s="1575"/>
      <c r="E131" s="1575"/>
      <c r="F131" s="1623"/>
      <c r="G131" s="1575"/>
      <c r="H131" s="1575"/>
      <c r="I131" s="1575"/>
      <c r="J131" s="1575"/>
      <c r="K131" s="1575"/>
      <c r="L131" s="1575"/>
      <c r="M131" s="1575"/>
      <c r="N131" s="1575"/>
      <c r="O131" s="1575"/>
      <c r="P131" s="1575"/>
      <c r="Q131" s="1575"/>
      <c r="R131" s="1575"/>
      <c r="S131" s="1575"/>
      <c r="T131" s="1575"/>
      <c r="U131" s="1575"/>
      <c r="V131" s="1575"/>
      <c r="W131" s="1575"/>
      <c r="X131" s="1575"/>
      <c r="Y131" s="1575"/>
      <c r="Z131" s="1623"/>
      <c r="AA131" s="1575"/>
      <c r="AB131" s="1575"/>
      <c r="AC131" s="1575"/>
      <c r="AD131" s="1575"/>
      <c r="AE131" s="1575"/>
      <c r="AF131" s="1575"/>
    </row>
    <row r="132" ht="36.75" customHeight="1">
      <c r="A132" s="1575"/>
      <c r="B132" s="1575"/>
      <c r="C132" s="1575"/>
      <c r="D132" s="1575"/>
      <c r="E132" s="1575"/>
      <c r="F132" s="1623"/>
      <c r="G132" s="1575"/>
      <c r="H132" s="1575"/>
      <c r="I132" s="1575"/>
      <c r="J132" s="1575"/>
      <c r="K132" s="1575"/>
      <c r="L132" s="1575"/>
      <c r="M132" s="1575"/>
      <c r="N132" s="1575"/>
      <c r="O132" s="1575"/>
      <c r="P132" s="1575"/>
      <c r="Q132" s="1575"/>
      <c r="R132" s="1575"/>
      <c r="S132" s="1575"/>
      <c r="T132" s="1575"/>
      <c r="U132" s="1575"/>
      <c r="V132" s="1575"/>
      <c r="W132" s="1575"/>
      <c r="X132" s="1575"/>
      <c r="Y132" s="1575"/>
      <c r="Z132" s="1623"/>
      <c r="AA132" s="1575"/>
      <c r="AB132" s="1575"/>
      <c r="AC132" s="1575"/>
      <c r="AD132" s="1575"/>
      <c r="AE132" s="1575"/>
      <c r="AF132" s="1575"/>
    </row>
    <row r="133" ht="36.75" customHeight="1">
      <c r="A133" s="1575"/>
      <c r="B133" s="1575"/>
      <c r="C133" s="1575"/>
      <c r="D133" s="1575"/>
      <c r="E133" s="1575"/>
      <c r="F133" s="1623"/>
      <c r="G133" s="1575"/>
      <c r="H133" s="1575"/>
      <c r="I133" s="1575"/>
      <c r="J133" s="1575"/>
      <c r="K133" s="1575"/>
      <c r="L133" s="1575"/>
      <c r="M133" s="1575"/>
      <c r="N133" s="1575"/>
      <c r="O133" s="1575"/>
      <c r="P133" s="1575"/>
      <c r="Q133" s="1575"/>
      <c r="R133" s="1575"/>
      <c r="S133" s="1575"/>
      <c r="T133" s="1575"/>
      <c r="U133" s="1575"/>
      <c r="V133" s="1575"/>
      <c r="W133" s="1575"/>
      <c r="X133" s="1575"/>
      <c r="Y133" s="1575"/>
      <c r="Z133" s="1623"/>
      <c r="AA133" s="1575"/>
      <c r="AB133" s="1575"/>
      <c r="AC133" s="1575"/>
      <c r="AD133" s="1575"/>
      <c r="AE133" s="1575"/>
      <c r="AF133" s="1575"/>
    </row>
    <row r="134" ht="36.75" customHeight="1">
      <c r="A134" s="1575"/>
      <c r="B134" s="1575"/>
      <c r="C134" s="1575"/>
      <c r="D134" s="1575"/>
      <c r="E134" s="1575"/>
      <c r="F134" s="1623"/>
      <c r="G134" s="1575"/>
      <c r="H134" s="1575"/>
      <c r="I134" s="1575"/>
      <c r="J134" s="1575"/>
      <c r="K134" s="1575"/>
      <c r="L134" s="1575"/>
      <c r="M134" s="1575"/>
      <c r="N134" s="1575"/>
      <c r="O134" s="1575"/>
      <c r="P134" s="1575"/>
      <c r="Q134" s="1575"/>
      <c r="R134" s="1575"/>
      <c r="S134" s="1575"/>
      <c r="T134" s="1575"/>
      <c r="U134" s="1575"/>
      <c r="V134" s="1575"/>
      <c r="W134" s="1575"/>
      <c r="X134" s="1575"/>
      <c r="Y134" s="1575"/>
      <c r="Z134" s="1623"/>
      <c r="AA134" s="1575"/>
      <c r="AB134" s="1575"/>
      <c r="AC134" s="1575"/>
      <c r="AD134" s="1575"/>
      <c r="AE134" s="1575"/>
      <c r="AF134" s="1575"/>
    </row>
    <row r="135" ht="36.75" customHeight="1">
      <c r="A135" s="1575"/>
      <c r="B135" s="1575"/>
      <c r="C135" s="1575"/>
      <c r="D135" s="1575"/>
      <c r="E135" s="1575"/>
      <c r="F135" s="1623"/>
      <c r="G135" s="1575"/>
      <c r="H135" s="1575"/>
      <c r="I135" s="1575"/>
      <c r="J135" s="1575"/>
      <c r="K135" s="1575"/>
      <c r="L135" s="1575"/>
      <c r="M135" s="1575"/>
      <c r="N135" s="1575"/>
      <c r="O135" s="1575"/>
      <c r="P135" s="1575"/>
      <c r="Q135" s="1575"/>
      <c r="R135" s="1575"/>
      <c r="S135" s="1575"/>
      <c r="T135" s="1575"/>
      <c r="U135" s="1575"/>
      <c r="V135" s="1575"/>
      <c r="W135" s="1575"/>
      <c r="X135" s="1575"/>
      <c r="Y135" s="1575"/>
      <c r="Z135" s="1623"/>
      <c r="AA135" s="1575"/>
      <c r="AB135" s="1575"/>
      <c r="AC135" s="1575"/>
      <c r="AD135" s="1575"/>
      <c r="AE135" s="1575"/>
      <c r="AF135" s="1575"/>
    </row>
    <row r="136" ht="36.75" customHeight="1">
      <c r="A136" s="1575"/>
      <c r="B136" s="1575"/>
      <c r="C136" s="1575"/>
      <c r="D136" s="1575"/>
      <c r="E136" s="1575"/>
      <c r="F136" s="1623"/>
      <c r="G136" s="1575"/>
      <c r="H136" s="1575"/>
      <c r="I136" s="1575"/>
      <c r="J136" s="1575"/>
      <c r="K136" s="1575"/>
      <c r="L136" s="1575"/>
      <c r="M136" s="1575"/>
      <c r="N136" s="1575"/>
      <c r="O136" s="1575"/>
      <c r="P136" s="1575"/>
      <c r="Q136" s="1575"/>
      <c r="R136" s="1575"/>
      <c r="S136" s="1575"/>
      <c r="T136" s="1575"/>
      <c r="U136" s="1575"/>
      <c r="V136" s="1575"/>
      <c r="W136" s="1575"/>
      <c r="X136" s="1575"/>
      <c r="Y136" s="1575"/>
      <c r="Z136" s="1623"/>
      <c r="AA136" s="1575"/>
      <c r="AB136" s="1575"/>
      <c r="AC136" s="1575"/>
      <c r="AD136" s="1575"/>
      <c r="AE136" s="1575"/>
      <c r="AF136" s="1575"/>
    </row>
    <row r="137" ht="36.75" customHeight="1">
      <c r="A137" s="1575"/>
      <c r="B137" s="1575"/>
      <c r="C137" s="1575"/>
      <c r="D137" s="1575"/>
      <c r="E137" s="1575"/>
      <c r="F137" s="1623"/>
      <c r="G137" s="1575"/>
      <c r="H137" s="1575"/>
      <c r="I137" s="1575"/>
      <c r="J137" s="1575"/>
      <c r="K137" s="1575"/>
      <c r="L137" s="1575"/>
      <c r="M137" s="1575"/>
      <c r="N137" s="1575"/>
      <c r="O137" s="1575"/>
      <c r="P137" s="1575"/>
      <c r="Q137" s="1575"/>
      <c r="R137" s="1575"/>
      <c r="S137" s="1575"/>
      <c r="T137" s="1575"/>
      <c r="U137" s="1575"/>
      <c r="V137" s="1575"/>
      <c r="W137" s="1575"/>
      <c r="X137" s="1575"/>
      <c r="Y137" s="1575"/>
      <c r="Z137" s="1623"/>
      <c r="AA137" s="1575"/>
      <c r="AB137" s="1575"/>
      <c r="AC137" s="1575"/>
      <c r="AD137" s="1575"/>
      <c r="AE137" s="1575"/>
      <c r="AF137" s="1575"/>
    </row>
    <row r="138" ht="36.75" customHeight="1">
      <c r="A138" s="1575"/>
      <c r="B138" s="1575"/>
      <c r="C138" s="1575"/>
      <c r="D138" s="1575"/>
      <c r="E138" s="1575"/>
      <c r="F138" s="1623"/>
      <c r="G138" s="1575"/>
      <c r="H138" s="1575"/>
      <c r="I138" s="1575"/>
      <c r="J138" s="1575"/>
      <c r="K138" s="1575"/>
      <c r="L138" s="1575"/>
      <c r="M138" s="1575"/>
      <c r="N138" s="1575"/>
      <c r="O138" s="1575"/>
      <c r="P138" s="1575"/>
      <c r="Q138" s="1575"/>
      <c r="R138" s="1575"/>
      <c r="S138" s="1575"/>
      <c r="T138" s="1575"/>
      <c r="U138" s="1575"/>
      <c r="V138" s="1575"/>
      <c r="W138" s="1575"/>
      <c r="X138" s="1575"/>
      <c r="Y138" s="1575"/>
      <c r="Z138" s="1623"/>
      <c r="AA138" s="1575"/>
      <c r="AB138" s="1575"/>
      <c r="AC138" s="1575"/>
      <c r="AD138" s="1575"/>
      <c r="AE138" s="1575"/>
      <c r="AF138" s="1575"/>
    </row>
    <row r="139" ht="36.75" customHeight="1">
      <c r="A139" s="1575"/>
      <c r="B139" s="1575"/>
      <c r="C139" s="1575"/>
      <c r="D139" s="1575"/>
      <c r="E139" s="1575"/>
      <c r="F139" s="1623"/>
      <c r="G139" s="1575"/>
      <c r="H139" s="1575"/>
      <c r="I139" s="1575"/>
      <c r="J139" s="1575"/>
      <c r="K139" s="1575"/>
      <c r="L139" s="1575"/>
      <c r="M139" s="1575"/>
      <c r="N139" s="1575"/>
      <c r="O139" s="1575"/>
      <c r="P139" s="1575"/>
      <c r="Q139" s="1575"/>
      <c r="R139" s="1575"/>
      <c r="S139" s="1575"/>
      <c r="T139" s="1575"/>
      <c r="U139" s="1575"/>
      <c r="V139" s="1575"/>
      <c r="W139" s="1575"/>
      <c r="X139" s="1575"/>
      <c r="Y139" s="1575"/>
      <c r="Z139" s="1623"/>
      <c r="AA139" s="1575"/>
      <c r="AB139" s="1575"/>
      <c r="AC139" s="1575"/>
      <c r="AD139" s="1575"/>
      <c r="AE139" s="1575"/>
      <c r="AF139" s="1575"/>
    </row>
    <row r="140" ht="36.75" customHeight="1">
      <c r="A140" s="1575"/>
      <c r="B140" s="1575"/>
      <c r="C140" s="1575"/>
      <c r="D140" s="1575"/>
      <c r="E140" s="1575"/>
      <c r="F140" s="1623"/>
      <c r="G140" s="1575"/>
      <c r="H140" s="1575"/>
      <c r="I140" s="1575"/>
      <c r="J140" s="1575"/>
      <c r="K140" s="1575"/>
      <c r="L140" s="1575"/>
      <c r="M140" s="1575"/>
      <c r="N140" s="1575"/>
      <c r="O140" s="1575"/>
      <c r="P140" s="1575"/>
      <c r="Q140" s="1575"/>
      <c r="R140" s="1575"/>
      <c r="S140" s="1575"/>
      <c r="T140" s="1575"/>
      <c r="U140" s="1575"/>
      <c r="V140" s="1575"/>
      <c r="W140" s="1575"/>
      <c r="X140" s="1575"/>
      <c r="Y140" s="1575"/>
      <c r="Z140" s="1623"/>
      <c r="AA140" s="1575"/>
      <c r="AB140" s="1575"/>
      <c r="AC140" s="1575"/>
      <c r="AD140" s="1575"/>
      <c r="AE140" s="1575"/>
      <c r="AF140" s="1575"/>
    </row>
    <row r="141" ht="36.75" customHeight="1">
      <c r="A141" s="1575"/>
      <c r="B141" s="1575"/>
      <c r="C141" s="1575"/>
      <c r="D141" s="1575"/>
      <c r="E141" s="1575"/>
      <c r="F141" s="1623"/>
      <c r="G141" s="1575"/>
      <c r="H141" s="1575"/>
      <c r="I141" s="1575"/>
      <c r="J141" s="1575"/>
      <c r="K141" s="1575"/>
      <c r="L141" s="1575"/>
      <c r="M141" s="1575"/>
      <c r="N141" s="1575"/>
      <c r="O141" s="1575"/>
      <c r="P141" s="1575"/>
      <c r="Q141" s="1575"/>
      <c r="R141" s="1575"/>
      <c r="S141" s="1575"/>
      <c r="T141" s="1575"/>
      <c r="U141" s="1575"/>
      <c r="V141" s="1575"/>
      <c r="W141" s="1575"/>
      <c r="X141" s="1575"/>
      <c r="Y141" s="1575"/>
      <c r="Z141" s="1623"/>
      <c r="AA141" s="1575"/>
      <c r="AB141" s="1575"/>
      <c r="AC141" s="1575"/>
      <c r="AD141" s="1575"/>
      <c r="AE141" s="1575"/>
      <c r="AF141" s="1575"/>
    </row>
    <row r="142" ht="36.75" customHeight="1">
      <c r="A142" s="1575"/>
      <c r="B142" s="1575"/>
      <c r="C142" s="1575"/>
      <c r="D142" s="1575"/>
      <c r="E142" s="1575"/>
      <c r="F142" s="1623"/>
      <c r="G142" s="1575"/>
      <c r="H142" s="1575"/>
      <c r="I142" s="1575"/>
      <c r="J142" s="1575"/>
      <c r="K142" s="1575"/>
      <c r="L142" s="1575"/>
      <c r="M142" s="1575"/>
      <c r="N142" s="1575"/>
      <c r="O142" s="1575"/>
      <c r="P142" s="1575"/>
      <c r="Q142" s="1575"/>
      <c r="R142" s="1575"/>
      <c r="S142" s="1575"/>
      <c r="T142" s="1575"/>
      <c r="U142" s="1575"/>
      <c r="V142" s="1575"/>
      <c r="W142" s="1575"/>
      <c r="X142" s="1575"/>
      <c r="Y142" s="1575"/>
      <c r="Z142" s="1623"/>
      <c r="AA142" s="1575"/>
      <c r="AB142" s="1575"/>
      <c r="AC142" s="1575"/>
      <c r="AD142" s="1575"/>
      <c r="AE142" s="1575"/>
      <c r="AF142" s="1575"/>
    </row>
    <row r="143" ht="36.75" customHeight="1">
      <c r="A143" s="1575"/>
      <c r="B143" s="1575"/>
      <c r="C143" s="1575"/>
      <c r="D143" s="1575"/>
      <c r="E143" s="1575"/>
      <c r="F143" s="1623"/>
      <c r="G143" s="1575"/>
      <c r="H143" s="1575"/>
      <c r="I143" s="1575"/>
      <c r="J143" s="1575"/>
      <c r="K143" s="1575"/>
      <c r="L143" s="1575"/>
      <c r="M143" s="1575"/>
      <c r="N143" s="1575"/>
      <c r="O143" s="1575"/>
      <c r="P143" s="1575"/>
      <c r="Q143" s="1575"/>
      <c r="R143" s="1575"/>
      <c r="S143" s="1575"/>
      <c r="T143" s="1575"/>
      <c r="U143" s="1575"/>
      <c r="V143" s="1575"/>
      <c r="W143" s="1575"/>
      <c r="X143" s="1575"/>
      <c r="Y143" s="1575"/>
      <c r="Z143" s="1623"/>
      <c r="AA143" s="1575"/>
      <c r="AB143" s="1575"/>
      <c r="AC143" s="1575"/>
      <c r="AD143" s="1575"/>
      <c r="AE143" s="1575"/>
      <c r="AF143" s="1575"/>
    </row>
    <row r="144" ht="36.75" customHeight="1">
      <c r="A144" s="1575"/>
      <c r="B144" s="1575"/>
      <c r="C144" s="1575"/>
      <c r="D144" s="1575"/>
      <c r="E144" s="1575"/>
      <c r="F144" s="1623"/>
      <c r="G144" s="1575"/>
      <c r="H144" s="1575"/>
      <c r="I144" s="1575"/>
      <c r="J144" s="1575"/>
      <c r="K144" s="1575"/>
      <c r="L144" s="1575"/>
      <c r="M144" s="1575"/>
      <c r="N144" s="1575"/>
      <c r="O144" s="1575"/>
      <c r="P144" s="1575"/>
      <c r="Q144" s="1575"/>
      <c r="R144" s="1575"/>
      <c r="S144" s="1575"/>
      <c r="T144" s="1575"/>
      <c r="U144" s="1575"/>
      <c r="V144" s="1575"/>
      <c r="W144" s="1575"/>
      <c r="X144" s="1575"/>
      <c r="Y144" s="1575"/>
      <c r="Z144" s="1623"/>
      <c r="AA144" s="1575"/>
      <c r="AB144" s="1575"/>
      <c r="AC144" s="1575"/>
      <c r="AD144" s="1575"/>
      <c r="AE144" s="1575"/>
      <c r="AF144" s="1575"/>
    </row>
    <row r="145" ht="36.75" customHeight="1">
      <c r="A145" s="1575"/>
      <c r="B145" s="1575"/>
      <c r="C145" s="1575"/>
      <c r="D145" s="1575"/>
      <c r="E145" s="1575"/>
      <c r="F145" s="1623"/>
      <c r="G145" s="1575"/>
      <c r="H145" s="1575"/>
      <c r="I145" s="1575"/>
      <c r="J145" s="1575"/>
      <c r="K145" s="1575"/>
      <c r="L145" s="1575"/>
      <c r="M145" s="1575"/>
      <c r="N145" s="1575"/>
      <c r="O145" s="1575"/>
      <c r="P145" s="1575"/>
      <c r="Q145" s="1575"/>
      <c r="R145" s="1575"/>
      <c r="S145" s="1575"/>
      <c r="T145" s="1575"/>
      <c r="U145" s="1575"/>
      <c r="V145" s="1575"/>
      <c r="W145" s="1575"/>
      <c r="X145" s="1575"/>
      <c r="Y145" s="1575"/>
      <c r="Z145" s="1623"/>
      <c r="AA145" s="1575"/>
      <c r="AB145" s="1575"/>
      <c r="AC145" s="1575"/>
      <c r="AD145" s="1575"/>
      <c r="AE145" s="1575"/>
      <c r="AF145" s="1575"/>
    </row>
    <row r="146" ht="36.75" customHeight="1">
      <c r="A146" s="1575"/>
      <c r="B146" s="1575"/>
      <c r="C146" s="1575"/>
      <c r="D146" s="1575"/>
      <c r="E146" s="1575"/>
      <c r="F146" s="1623"/>
      <c r="G146" s="1575"/>
      <c r="H146" s="1575"/>
      <c r="I146" s="1575"/>
      <c r="J146" s="1575"/>
      <c r="K146" s="1575"/>
      <c r="L146" s="1575"/>
      <c r="M146" s="1575"/>
      <c r="N146" s="1575"/>
      <c r="O146" s="1575"/>
      <c r="P146" s="1575"/>
      <c r="Q146" s="1575"/>
      <c r="R146" s="1575"/>
      <c r="S146" s="1575"/>
      <c r="T146" s="1575"/>
      <c r="U146" s="1575"/>
      <c r="V146" s="1575"/>
      <c r="W146" s="1575"/>
      <c r="X146" s="1575"/>
      <c r="Y146" s="1575"/>
      <c r="Z146" s="1623"/>
      <c r="AA146" s="1575"/>
      <c r="AB146" s="1575"/>
      <c r="AC146" s="1575"/>
      <c r="AD146" s="1575"/>
      <c r="AE146" s="1575"/>
      <c r="AF146" s="1575"/>
    </row>
    <row r="147" ht="36.75" customHeight="1">
      <c r="A147" s="1575"/>
      <c r="B147" s="1575"/>
      <c r="C147" s="1575"/>
      <c r="D147" s="1575"/>
      <c r="E147" s="1575"/>
      <c r="F147" s="1623"/>
      <c r="G147" s="1575"/>
      <c r="H147" s="1575"/>
      <c r="I147" s="1575"/>
      <c r="J147" s="1575"/>
      <c r="K147" s="1575"/>
      <c r="L147" s="1575"/>
      <c r="M147" s="1575"/>
      <c r="N147" s="1575"/>
      <c r="O147" s="1575"/>
      <c r="P147" s="1575"/>
      <c r="Q147" s="1575"/>
      <c r="R147" s="1575"/>
      <c r="S147" s="1575"/>
      <c r="T147" s="1575"/>
      <c r="U147" s="1575"/>
      <c r="V147" s="1575"/>
      <c r="W147" s="1575"/>
      <c r="X147" s="1575"/>
      <c r="Y147" s="1575"/>
      <c r="Z147" s="1623"/>
      <c r="AA147" s="1575"/>
      <c r="AB147" s="1575"/>
      <c r="AC147" s="1575"/>
      <c r="AD147" s="1575"/>
      <c r="AE147" s="1575"/>
      <c r="AF147" s="1575"/>
    </row>
    <row r="148" ht="36.75" customHeight="1">
      <c r="A148" s="1575"/>
      <c r="B148" s="1575"/>
      <c r="C148" s="1575"/>
      <c r="D148" s="1575"/>
      <c r="E148" s="1575"/>
      <c r="F148" s="1623"/>
      <c r="G148" s="1575"/>
      <c r="H148" s="1575"/>
      <c r="I148" s="1575"/>
      <c r="J148" s="1575"/>
      <c r="K148" s="1575"/>
      <c r="L148" s="1575"/>
      <c r="M148" s="1575"/>
      <c r="N148" s="1575"/>
      <c r="O148" s="1575"/>
      <c r="P148" s="1575"/>
      <c r="Q148" s="1575"/>
      <c r="R148" s="1575"/>
      <c r="S148" s="1575"/>
      <c r="T148" s="1575"/>
      <c r="U148" s="1575"/>
      <c r="V148" s="1575"/>
      <c r="W148" s="1575"/>
      <c r="X148" s="1575"/>
      <c r="Y148" s="1575"/>
      <c r="Z148" s="1623"/>
      <c r="AA148" s="1575"/>
      <c r="AB148" s="1575"/>
      <c r="AC148" s="1575"/>
      <c r="AD148" s="1575"/>
      <c r="AE148" s="1575"/>
      <c r="AF148" s="1575"/>
    </row>
    <row r="149" ht="36.75" customHeight="1">
      <c r="A149" s="1575"/>
      <c r="B149" s="1575"/>
      <c r="C149" s="1575"/>
      <c r="D149" s="1575"/>
      <c r="E149" s="1575"/>
      <c r="F149" s="1623"/>
      <c r="G149" s="1575"/>
      <c r="H149" s="1575"/>
      <c r="I149" s="1575"/>
      <c r="J149" s="1575"/>
      <c r="K149" s="1575"/>
      <c r="L149" s="1575"/>
      <c r="M149" s="1575"/>
      <c r="N149" s="1575"/>
      <c r="O149" s="1575"/>
      <c r="P149" s="1575"/>
      <c r="Q149" s="1575"/>
      <c r="R149" s="1575"/>
      <c r="S149" s="1575"/>
      <c r="T149" s="1575"/>
      <c r="U149" s="1575"/>
      <c r="V149" s="1575"/>
      <c r="W149" s="1575"/>
      <c r="X149" s="1575"/>
      <c r="Y149" s="1575"/>
      <c r="Z149" s="1623"/>
      <c r="AA149" s="1575"/>
      <c r="AB149" s="1575"/>
      <c r="AC149" s="1575"/>
      <c r="AD149" s="1575"/>
      <c r="AE149" s="1575"/>
      <c r="AF149" s="1575"/>
    </row>
    <row r="150" ht="36.75" customHeight="1">
      <c r="A150" s="1575"/>
      <c r="B150" s="1575"/>
      <c r="C150" s="1575"/>
      <c r="D150" s="1575"/>
      <c r="E150" s="1575"/>
      <c r="F150" s="1623"/>
      <c r="G150" s="1575"/>
      <c r="H150" s="1575"/>
      <c r="I150" s="1575"/>
      <c r="J150" s="1575"/>
      <c r="K150" s="1575"/>
      <c r="L150" s="1575"/>
      <c r="M150" s="1575"/>
      <c r="N150" s="1575"/>
      <c r="O150" s="1575"/>
      <c r="P150" s="1575"/>
      <c r="Q150" s="1575"/>
      <c r="R150" s="1575"/>
      <c r="S150" s="1575"/>
      <c r="T150" s="1575"/>
      <c r="U150" s="1575"/>
      <c r="V150" s="1575"/>
      <c r="W150" s="1575"/>
      <c r="X150" s="1575"/>
      <c r="Y150" s="1575"/>
      <c r="Z150" s="1623"/>
      <c r="AA150" s="1575"/>
      <c r="AB150" s="1575"/>
      <c r="AC150" s="1575"/>
      <c r="AD150" s="1575"/>
      <c r="AE150" s="1575"/>
      <c r="AF150" s="1575"/>
    </row>
    <row r="151" ht="36.75" customHeight="1">
      <c r="A151" s="1575"/>
      <c r="B151" s="1575"/>
      <c r="C151" s="1575"/>
      <c r="D151" s="1575"/>
      <c r="E151" s="1575"/>
      <c r="F151" s="1623"/>
      <c r="G151" s="1575"/>
      <c r="H151" s="1575"/>
      <c r="I151" s="1575"/>
      <c r="J151" s="1575"/>
      <c r="K151" s="1575"/>
      <c r="L151" s="1575"/>
      <c r="M151" s="1575"/>
      <c r="N151" s="1575"/>
      <c r="O151" s="1575"/>
      <c r="P151" s="1575"/>
      <c r="Q151" s="1575"/>
      <c r="R151" s="1575"/>
      <c r="S151" s="1575"/>
      <c r="T151" s="1575"/>
      <c r="U151" s="1575"/>
      <c r="V151" s="1575"/>
      <c r="W151" s="1575"/>
      <c r="X151" s="1575"/>
      <c r="Y151" s="1575"/>
      <c r="Z151" s="1623"/>
      <c r="AA151" s="1575"/>
      <c r="AB151" s="1575"/>
      <c r="AC151" s="1575"/>
      <c r="AD151" s="1575"/>
      <c r="AE151" s="1575"/>
      <c r="AF151" s="1575"/>
    </row>
    <row r="152" ht="36.75" customHeight="1">
      <c r="A152" s="1575"/>
      <c r="B152" s="1575"/>
      <c r="C152" s="1575"/>
      <c r="D152" s="1575"/>
      <c r="E152" s="1575"/>
      <c r="F152" s="1623"/>
      <c r="G152" s="1575"/>
      <c r="H152" s="1575"/>
      <c r="I152" s="1575"/>
      <c r="J152" s="1575"/>
      <c r="K152" s="1575"/>
      <c r="L152" s="1575"/>
      <c r="M152" s="1575"/>
      <c r="N152" s="1575"/>
      <c r="O152" s="1575"/>
      <c r="P152" s="1575"/>
      <c r="Q152" s="1575"/>
      <c r="R152" s="1575"/>
      <c r="S152" s="1575"/>
      <c r="T152" s="1575"/>
      <c r="U152" s="1575"/>
      <c r="V152" s="1575"/>
      <c r="W152" s="1575"/>
      <c r="X152" s="1575"/>
      <c r="Y152" s="1575"/>
      <c r="Z152" s="1623"/>
      <c r="AA152" s="1575"/>
      <c r="AB152" s="1575"/>
      <c r="AC152" s="1575"/>
      <c r="AD152" s="1575"/>
      <c r="AE152" s="1575"/>
      <c r="AF152" s="1575"/>
    </row>
    <row r="153" ht="36.75" customHeight="1">
      <c r="A153" s="1575"/>
      <c r="B153" s="1575"/>
      <c r="C153" s="1575"/>
      <c r="D153" s="1575"/>
      <c r="E153" s="1575"/>
      <c r="F153" s="1623"/>
      <c r="G153" s="1575"/>
      <c r="H153" s="1575"/>
      <c r="I153" s="1575"/>
      <c r="J153" s="1575"/>
      <c r="K153" s="1575"/>
      <c r="L153" s="1575"/>
      <c r="M153" s="1575"/>
      <c r="N153" s="1575"/>
      <c r="O153" s="1575"/>
      <c r="P153" s="1575"/>
      <c r="Q153" s="1575"/>
      <c r="R153" s="1575"/>
      <c r="S153" s="1575"/>
      <c r="T153" s="1575"/>
      <c r="U153" s="1575"/>
      <c r="V153" s="1575"/>
      <c r="W153" s="1575"/>
      <c r="X153" s="1575"/>
      <c r="Y153" s="1575"/>
      <c r="Z153" s="1623"/>
      <c r="AA153" s="1575"/>
      <c r="AB153" s="1575"/>
      <c r="AC153" s="1575"/>
      <c r="AD153" s="1575"/>
      <c r="AE153" s="1575"/>
      <c r="AF153" s="1575"/>
    </row>
    <row r="154" ht="36.75" customHeight="1">
      <c r="A154" s="1575"/>
      <c r="B154" s="1575"/>
      <c r="C154" s="1575"/>
      <c r="D154" s="1575"/>
      <c r="E154" s="1575"/>
      <c r="F154" s="1623"/>
      <c r="G154" s="1575"/>
      <c r="H154" s="1575"/>
      <c r="I154" s="1575"/>
      <c r="J154" s="1575"/>
      <c r="K154" s="1575"/>
      <c r="L154" s="1575"/>
      <c r="M154" s="1575"/>
      <c r="N154" s="1575"/>
      <c r="O154" s="1575"/>
      <c r="P154" s="1575"/>
      <c r="Q154" s="1575"/>
      <c r="R154" s="1575"/>
      <c r="S154" s="1575"/>
      <c r="T154" s="1575"/>
      <c r="U154" s="1575"/>
      <c r="V154" s="1575"/>
      <c r="W154" s="1575"/>
      <c r="X154" s="1575"/>
      <c r="Y154" s="1575"/>
      <c r="Z154" s="1623"/>
      <c r="AA154" s="1575"/>
      <c r="AB154" s="1575"/>
      <c r="AC154" s="1575"/>
      <c r="AD154" s="1575"/>
      <c r="AE154" s="1575"/>
      <c r="AF154" s="1575"/>
    </row>
    <row r="155" ht="36.75" customHeight="1">
      <c r="A155" s="1575"/>
      <c r="B155" s="1575"/>
      <c r="C155" s="1575"/>
      <c r="D155" s="1575"/>
      <c r="E155" s="1575"/>
      <c r="F155" s="1623"/>
      <c r="G155" s="1575"/>
      <c r="H155" s="1575"/>
      <c r="I155" s="1575"/>
      <c r="J155" s="1575"/>
      <c r="K155" s="1575"/>
      <c r="L155" s="1575"/>
      <c r="M155" s="1575"/>
      <c r="N155" s="1575"/>
      <c r="O155" s="1575"/>
      <c r="P155" s="1575"/>
      <c r="Q155" s="1575"/>
      <c r="R155" s="1575"/>
      <c r="S155" s="1575"/>
      <c r="T155" s="1575"/>
      <c r="U155" s="1575"/>
      <c r="V155" s="1575"/>
      <c r="W155" s="1575"/>
      <c r="X155" s="1575"/>
      <c r="Y155" s="1575"/>
      <c r="Z155" s="1623"/>
      <c r="AA155" s="1575"/>
      <c r="AB155" s="1575"/>
      <c r="AC155" s="1575"/>
      <c r="AD155" s="1575"/>
      <c r="AE155" s="1575"/>
      <c r="AF155" s="1575"/>
    </row>
    <row r="156" ht="36.75" customHeight="1">
      <c r="A156" s="1575"/>
      <c r="B156" s="1575"/>
      <c r="C156" s="1575"/>
      <c r="D156" s="1575"/>
      <c r="E156" s="1575"/>
      <c r="F156" s="1623"/>
      <c r="G156" s="1575"/>
      <c r="H156" s="1575"/>
      <c r="I156" s="1575"/>
      <c r="J156" s="1575"/>
      <c r="K156" s="1575"/>
      <c r="L156" s="1575"/>
      <c r="M156" s="1575"/>
      <c r="N156" s="1575"/>
      <c r="O156" s="1575"/>
      <c r="P156" s="1575"/>
      <c r="Q156" s="1575"/>
      <c r="R156" s="1575"/>
      <c r="S156" s="1575"/>
      <c r="T156" s="1575"/>
      <c r="U156" s="1575"/>
      <c r="V156" s="1575"/>
      <c r="W156" s="1575"/>
      <c r="X156" s="1575"/>
      <c r="Y156" s="1575"/>
      <c r="Z156" s="1623"/>
      <c r="AA156" s="1575"/>
      <c r="AB156" s="1575"/>
      <c r="AC156" s="1575"/>
      <c r="AD156" s="1575"/>
      <c r="AE156" s="1575"/>
      <c r="AF156" s="1575"/>
    </row>
    <row r="157" ht="36.75" customHeight="1">
      <c r="A157" s="1575"/>
      <c r="B157" s="1575"/>
      <c r="C157" s="1575"/>
      <c r="D157" s="1575"/>
      <c r="E157" s="1575"/>
      <c r="F157" s="1623"/>
      <c r="G157" s="1575"/>
      <c r="H157" s="1575"/>
      <c r="I157" s="1575"/>
      <c r="J157" s="1575"/>
      <c r="K157" s="1575"/>
      <c r="L157" s="1575"/>
      <c r="M157" s="1575"/>
      <c r="N157" s="1575"/>
      <c r="O157" s="1575"/>
      <c r="P157" s="1575"/>
      <c r="Q157" s="1575"/>
      <c r="R157" s="1575"/>
      <c r="S157" s="1575"/>
      <c r="T157" s="1575"/>
      <c r="U157" s="1575"/>
      <c r="V157" s="1575"/>
      <c r="W157" s="1575"/>
      <c r="X157" s="1575"/>
      <c r="Y157" s="1575"/>
      <c r="Z157" s="1623"/>
      <c r="AA157" s="1575"/>
      <c r="AB157" s="1575"/>
      <c r="AC157" s="1575"/>
      <c r="AD157" s="1575"/>
      <c r="AE157" s="1575"/>
      <c r="AF157" s="1575"/>
    </row>
    <row r="158" ht="36.75" customHeight="1">
      <c r="A158" s="1575"/>
      <c r="B158" s="1575"/>
      <c r="C158" s="1575"/>
      <c r="D158" s="1575"/>
      <c r="E158" s="1575"/>
      <c r="F158" s="1623"/>
      <c r="G158" s="1575"/>
      <c r="H158" s="1575"/>
      <c r="I158" s="1575"/>
      <c r="J158" s="1575"/>
      <c r="K158" s="1575"/>
      <c r="L158" s="1575"/>
      <c r="M158" s="1575"/>
      <c r="N158" s="1575"/>
      <c r="O158" s="1575"/>
      <c r="P158" s="1575"/>
      <c r="Q158" s="1575"/>
      <c r="R158" s="1575"/>
      <c r="S158" s="1575"/>
      <c r="T158" s="1575"/>
      <c r="U158" s="1575"/>
      <c r="V158" s="1575"/>
      <c r="W158" s="1575"/>
      <c r="X158" s="1575"/>
      <c r="Y158" s="1575"/>
      <c r="Z158" s="1623"/>
      <c r="AA158" s="1575"/>
      <c r="AB158" s="1575"/>
      <c r="AC158" s="1575"/>
      <c r="AD158" s="1575"/>
      <c r="AE158" s="1575"/>
      <c r="AF158" s="1575"/>
    </row>
    <row r="159" ht="36.75" customHeight="1">
      <c r="A159" s="1575"/>
      <c r="B159" s="1575"/>
      <c r="C159" s="1575"/>
      <c r="D159" s="1575"/>
      <c r="E159" s="1575"/>
      <c r="F159" s="1623"/>
      <c r="G159" s="1575"/>
      <c r="H159" s="1575"/>
      <c r="I159" s="1575"/>
      <c r="J159" s="1575"/>
      <c r="K159" s="1575"/>
      <c r="L159" s="1575"/>
      <c r="M159" s="1575"/>
      <c r="N159" s="1575"/>
      <c r="O159" s="1575"/>
      <c r="P159" s="1575"/>
      <c r="Q159" s="1575"/>
      <c r="R159" s="1575"/>
      <c r="S159" s="1575"/>
      <c r="T159" s="1575"/>
      <c r="U159" s="1575"/>
      <c r="V159" s="1575"/>
      <c r="W159" s="1575"/>
      <c r="X159" s="1575"/>
      <c r="Y159" s="1575"/>
      <c r="Z159" s="1623"/>
      <c r="AA159" s="1575"/>
      <c r="AB159" s="1575"/>
      <c r="AC159" s="1575"/>
      <c r="AD159" s="1575"/>
      <c r="AE159" s="1575"/>
      <c r="AF159" s="1575"/>
    </row>
    <row r="160" ht="36.75" customHeight="1">
      <c r="A160" s="1575"/>
      <c r="B160" s="1575"/>
      <c r="C160" s="1575"/>
      <c r="D160" s="1575"/>
      <c r="E160" s="1575"/>
      <c r="F160" s="1623"/>
      <c r="G160" s="1575"/>
      <c r="H160" s="1575"/>
      <c r="I160" s="1575"/>
      <c r="J160" s="1575"/>
      <c r="K160" s="1575"/>
      <c r="L160" s="1575"/>
      <c r="M160" s="1575"/>
      <c r="N160" s="1575"/>
      <c r="O160" s="1575"/>
      <c r="P160" s="1575"/>
      <c r="Q160" s="1575"/>
      <c r="R160" s="1575"/>
      <c r="S160" s="1575"/>
      <c r="T160" s="1575"/>
      <c r="U160" s="1575"/>
      <c r="V160" s="1575"/>
      <c r="W160" s="1575"/>
      <c r="X160" s="1575"/>
      <c r="Y160" s="1575"/>
      <c r="Z160" s="1623"/>
      <c r="AA160" s="1575"/>
      <c r="AB160" s="1575"/>
      <c r="AC160" s="1575"/>
      <c r="AD160" s="1575"/>
      <c r="AE160" s="1575"/>
      <c r="AF160" s="1575"/>
    </row>
    <row r="161" ht="36.75" customHeight="1">
      <c r="A161" s="1575"/>
      <c r="B161" s="1575"/>
      <c r="C161" s="1575"/>
      <c r="D161" s="1575"/>
      <c r="E161" s="1575"/>
      <c r="F161" s="1623"/>
      <c r="G161" s="1575"/>
      <c r="H161" s="1575"/>
      <c r="I161" s="1575"/>
      <c r="J161" s="1575"/>
      <c r="K161" s="1575"/>
      <c r="L161" s="1575"/>
      <c r="M161" s="1575"/>
      <c r="N161" s="1575"/>
      <c r="O161" s="1575"/>
      <c r="P161" s="1575"/>
      <c r="Q161" s="1575"/>
      <c r="R161" s="1575"/>
      <c r="S161" s="1575"/>
      <c r="T161" s="1575"/>
      <c r="U161" s="1575"/>
      <c r="V161" s="1575"/>
      <c r="W161" s="1575"/>
      <c r="X161" s="1575"/>
      <c r="Y161" s="1575"/>
      <c r="Z161" s="1623"/>
      <c r="AA161" s="1575"/>
      <c r="AB161" s="1575"/>
      <c r="AC161" s="1575"/>
      <c r="AD161" s="1575"/>
      <c r="AE161" s="1575"/>
      <c r="AF161" s="1575"/>
    </row>
    <row r="162" ht="36.75" customHeight="1">
      <c r="A162" s="1575"/>
      <c r="B162" s="1575"/>
      <c r="C162" s="1575"/>
      <c r="D162" s="1575"/>
      <c r="E162" s="1575"/>
      <c r="F162" s="1623"/>
      <c r="G162" s="1575"/>
      <c r="H162" s="1575"/>
      <c r="I162" s="1575"/>
      <c r="J162" s="1575"/>
      <c r="K162" s="1575"/>
      <c r="L162" s="1575"/>
      <c r="M162" s="1575"/>
      <c r="N162" s="1575"/>
      <c r="O162" s="1575"/>
      <c r="P162" s="1575"/>
      <c r="Q162" s="1575"/>
      <c r="R162" s="1575"/>
      <c r="S162" s="1575"/>
      <c r="T162" s="1575"/>
      <c r="U162" s="1575"/>
      <c r="V162" s="1575"/>
      <c r="W162" s="1575"/>
      <c r="X162" s="1575"/>
      <c r="Y162" s="1575"/>
      <c r="Z162" s="1623"/>
      <c r="AA162" s="1575"/>
      <c r="AB162" s="1575"/>
      <c r="AC162" s="1575"/>
      <c r="AD162" s="1575"/>
      <c r="AE162" s="1575"/>
      <c r="AF162" s="1575"/>
    </row>
    <row r="163" ht="36.75" customHeight="1">
      <c r="A163" s="1575"/>
      <c r="B163" s="1575"/>
      <c r="C163" s="1575"/>
      <c r="D163" s="1575"/>
      <c r="E163" s="1575"/>
      <c r="F163" s="1623"/>
      <c r="G163" s="1575"/>
      <c r="H163" s="1575"/>
      <c r="I163" s="1575"/>
      <c r="J163" s="1575"/>
      <c r="K163" s="1575"/>
      <c r="L163" s="1575"/>
      <c r="M163" s="1575"/>
      <c r="N163" s="1575"/>
      <c r="O163" s="1575"/>
      <c r="P163" s="1575"/>
      <c r="Q163" s="1575"/>
      <c r="R163" s="1575"/>
      <c r="S163" s="1575"/>
      <c r="T163" s="1575"/>
      <c r="U163" s="1575"/>
      <c r="V163" s="1575"/>
      <c r="W163" s="1575"/>
      <c r="X163" s="1575"/>
      <c r="Y163" s="1575"/>
      <c r="Z163" s="1623"/>
      <c r="AA163" s="1575"/>
      <c r="AB163" s="1575"/>
      <c r="AC163" s="1575"/>
      <c r="AD163" s="1575"/>
      <c r="AE163" s="1575"/>
      <c r="AF163" s="1575"/>
    </row>
    <row r="164" ht="36.75" customHeight="1">
      <c r="A164" s="1575"/>
      <c r="B164" s="1575"/>
      <c r="C164" s="1575"/>
      <c r="D164" s="1575"/>
      <c r="E164" s="1575"/>
      <c r="F164" s="1623"/>
      <c r="G164" s="1575"/>
      <c r="H164" s="1575"/>
      <c r="I164" s="1575"/>
      <c r="J164" s="1575"/>
      <c r="K164" s="1575"/>
      <c r="L164" s="1575"/>
      <c r="M164" s="1575"/>
      <c r="N164" s="1575"/>
      <c r="O164" s="1575"/>
      <c r="P164" s="1575"/>
      <c r="Q164" s="1575"/>
      <c r="R164" s="1575"/>
      <c r="S164" s="1575"/>
      <c r="T164" s="1575"/>
      <c r="U164" s="1575"/>
      <c r="V164" s="1575"/>
      <c r="W164" s="1575"/>
      <c r="X164" s="1575"/>
      <c r="Y164" s="1575"/>
      <c r="Z164" s="1623"/>
      <c r="AA164" s="1575"/>
      <c r="AB164" s="1575"/>
      <c r="AC164" s="1575"/>
      <c r="AD164" s="1575"/>
      <c r="AE164" s="1575"/>
      <c r="AF164" s="1575"/>
    </row>
    <row r="165" ht="36.75" customHeight="1">
      <c r="A165" s="1575"/>
      <c r="B165" s="1575"/>
      <c r="C165" s="1575"/>
      <c r="D165" s="1575"/>
      <c r="E165" s="1575"/>
      <c r="F165" s="1623"/>
      <c r="G165" s="1575"/>
      <c r="H165" s="1575"/>
      <c r="I165" s="1575"/>
      <c r="J165" s="1575"/>
      <c r="K165" s="1575"/>
      <c r="L165" s="1575"/>
      <c r="M165" s="1575"/>
      <c r="N165" s="1575"/>
      <c r="O165" s="1575"/>
      <c r="P165" s="1575"/>
      <c r="Q165" s="1575"/>
      <c r="R165" s="1575"/>
      <c r="S165" s="1575"/>
      <c r="T165" s="1575"/>
      <c r="U165" s="1575"/>
      <c r="V165" s="1575"/>
      <c r="W165" s="1575"/>
      <c r="X165" s="1575"/>
      <c r="Y165" s="1575"/>
      <c r="Z165" s="1623"/>
      <c r="AA165" s="1575"/>
      <c r="AB165" s="1575"/>
      <c r="AC165" s="1575"/>
      <c r="AD165" s="1575"/>
      <c r="AE165" s="1575"/>
      <c r="AF165" s="1575"/>
    </row>
    <row r="166" ht="36.75" customHeight="1">
      <c r="A166" s="1575"/>
      <c r="B166" s="1575"/>
      <c r="C166" s="1575"/>
      <c r="D166" s="1575"/>
      <c r="E166" s="1575"/>
      <c r="F166" s="1623"/>
      <c r="G166" s="1575"/>
      <c r="H166" s="1575"/>
      <c r="I166" s="1575"/>
      <c r="J166" s="1575"/>
      <c r="K166" s="1575"/>
      <c r="L166" s="1575"/>
      <c r="M166" s="1575"/>
      <c r="N166" s="1575"/>
      <c r="O166" s="1575"/>
      <c r="P166" s="1575"/>
      <c r="Q166" s="1575"/>
      <c r="R166" s="1575"/>
      <c r="S166" s="1575"/>
      <c r="T166" s="1575"/>
      <c r="U166" s="1575"/>
      <c r="V166" s="1575"/>
      <c r="W166" s="1575"/>
      <c r="X166" s="1575"/>
      <c r="Y166" s="1575"/>
      <c r="Z166" s="1623"/>
      <c r="AA166" s="1575"/>
      <c r="AB166" s="1575"/>
      <c r="AC166" s="1575"/>
      <c r="AD166" s="1575"/>
      <c r="AE166" s="1575"/>
      <c r="AF166" s="1575"/>
    </row>
    <row r="167" ht="36.75" customHeight="1">
      <c r="A167" s="1575"/>
      <c r="B167" s="1575"/>
      <c r="C167" s="1575"/>
      <c r="D167" s="1575"/>
      <c r="E167" s="1575"/>
      <c r="F167" s="1623"/>
      <c r="G167" s="1575"/>
      <c r="H167" s="1575"/>
      <c r="I167" s="1575"/>
      <c r="J167" s="1575"/>
      <c r="K167" s="1575"/>
      <c r="L167" s="1575"/>
      <c r="M167" s="1575"/>
      <c r="N167" s="1575"/>
      <c r="O167" s="1575"/>
      <c r="P167" s="1575"/>
      <c r="Q167" s="1575"/>
      <c r="R167" s="1575"/>
      <c r="S167" s="1575"/>
      <c r="T167" s="1575"/>
      <c r="U167" s="1575"/>
      <c r="V167" s="1575"/>
      <c r="W167" s="1575"/>
      <c r="X167" s="1575"/>
      <c r="Y167" s="1575"/>
      <c r="Z167" s="1623"/>
      <c r="AA167" s="1575"/>
      <c r="AB167" s="1575"/>
      <c r="AC167" s="1575"/>
      <c r="AD167" s="1575"/>
      <c r="AE167" s="1575"/>
      <c r="AF167" s="1575"/>
    </row>
    <row r="168" ht="36.75" customHeight="1">
      <c r="A168" s="1575"/>
      <c r="B168" s="1575"/>
      <c r="C168" s="1575"/>
      <c r="D168" s="1575"/>
      <c r="E168" s="1575"/>
      <c r="F168" s="1623"/>
      <c r="G168" s="1575"/>
      <c r="H168" s="1575"/>
      <c r="I168" s="1575"/>
      <c r="J168" s="1575"/>
      <c r="K168" s="1575"/>
      <c r="L168" s="1575"/>
      <c r="M168" s="1575"/>
      <c r="N168" s="1575"/>
      <c r="O168" s="1575"/>
      <c r="P168" s="1575"/>
      <c r="Q168" s="1575"/>
      <c r="R168" s="1575"/>
      <c r="S168" s="1575"/>
      <c r="T168" s="1575"/>
      <c r="U168" s="1575"/>
      <c r="V168" s="1575"/>
      <c r="W168" s="1575"/>
      <c r="X168" s="1575"/>
      <c r="Y168" s="1575"/>
      <c r="Z168" s="1623"/>
      <c r="AA168" s="1575"/>
      <c r="AB168" s="1575"/>
      <c r="AC168" s="1575"/>
      <c r="AD168" s="1575"/>
      <c r="AE168" s="1575"/>
      <c r="AF168" s="1575"/>
    </row>
    <row r="169" ht="36.75" customHeight="1">
      <c r="A169" s="1575"/>
      <c r="B169" s="1575"/>
      <c r="C169" s="1575"/>
      <c r="D169" s="1575"/>
      <c r="E169" s="1575"/>
      <c r="F169" s="1623"/>
      <c r="G169" s="1575"/>
      <c r="H169" s="1575"/>
      <c r="I169" s="1575"/>
      <c r="J169" s="1575"/>
      <c r="K169" s="1575"/>
      <c r="L169" s="1575"/>
      <c r="M169" s="1575"/>
      <c r="N169" s="1575"/>
      <c r="O169" s="1575"/>
      <c r="P169" s="1575"/>
      <c r="Q169" s="1575"/>
      <c r="R169" s="1575"/>
      <c r="S169" s="1575"/>
      <c r="T169" s="1575"/>
      <c r="U169" s="1575"/>
      <c r="V169" s="1575"/>
      <c r="W169" s="1575"/>
      <c r="X169" s="1575"/>
      <c r="Y169" s="1575"/>
      <c r="Z169" s="1623"/>
      <c r="AA169" s="1575"/>
      <c r="AB169" s="1575"/>
      <c r="AC169" s="1575"/>
      <c r="AD169" s="1575"/>
      <c r="AE169" s="1575"/>
      <c r="AF169" s="1575"/>
    </row>
    <row r="170" ht="36.75" customHeight="1">
      <c r="A170" s="1575"/>
      <c r="B170" s="1575"/>
      <c r="C170" s="1575"/>
      <c r="D170" s="1575"/>
      <c r="E170" s="1575"/>
      <c r="F170" s="1623"/>
      <c r="G170" s="1575"/>
      <c r="H170" s="1575"/>
      <c r="I170" s="1575"/>
      <c r="J170" s="1575"/>
      <c r="K170" s="1575"/>
      <c r="L170" s="1575"/>
      <c r="M170" s="1575"/>
      <c r="N170" s="1575"/>
      <c r="O170" s="1575"/>
      <c r="P170" s="1575"/>
      <c r="Q170" s="1575"/>
      <c r="R170" s="1575"/>
      <c r="S170" s="1575"/>
      <c r="T170" s="1575"/>
      <c r="U170" s="1575"/>
      <c r="V170" s="1575"/>
      <c r="W170" s="1575"/>
      <c r="X170" s="1575"/>
      <c r="Y170" s="1575"/>
      <c r="Z170" s="1623"/>
      <c r="AA170" s="1575"/>
      <c r="AB170" s="1575"/>
      <c r="AC170" s="1575"/>
      <c r="AD170" s="1575"/>
      <c r="AE170" s="1575"/>
      <c r="AF170" s="1575"/>
    </row>
    <row r="171" ht="36.75" customHeight="1">
      <c r="A171" s="1575"/>
      <c r="B171" s="1575"/>
      <c r="C171" s="1575"/>
      <c r="D171" s="1575"/>
      <c r="E171" s="1575"/>
      <c r="F171" s="1623"/>
      <c r="G171" s="1575"/>
      <c r="H171" s="1575"/>
      <c r="I171" s="1575"/>
      <c r="J171" s="1575"/>
      <c r="K171" s="1575"/>
      <c r="L171" s="1575"/>
      <c r="M171" s="1575"/>
      <c r="N171" s="1575"/>
      <c r="O171" s="1575"/>
      <c r="P171" s="1575"/>
      <c r="Q171" s="1575"/>
      <c r="R171" s="1575"/>
      <c r="S171" s="1575"/>
      <c r="T171" s="1575"/>
      <c r="U171" s="1575"/>
      <c r="V171" s="1575"/>
      <c r="W171" s="1575"/>
      <c r="X171" s="1575"/>
      <c r="Y171" s="1575"/>
      <c r="Z171" s="1623"/>
      <c r="AA171" s="1575"/>
      <c r="AB171" s="1575"/>
      <c r="AC171" s="1575"/>
      <c r="AD171" s="1575"/>
      <c r="AE171" s="1575"/>
      <c r="AF171" s="1575"/>
    </row>
    <row r="172" ht="36.75" customHeight="1">
      <c r="A172" s="1575"/>
      <c r="B172" s="1575"/>
      <c r="C172" s="1575"/>
      <c r="D172" s="1575"/>
      <c r="E172" s="1575"/>
      <c r="F172" s="1623"/>
      <c r="G172" s="1575"/>
      <c r="H172" s="1575"/>
      <c r="I172" s="1575"/>
      <c r="J172" s="1575"/>
      <c r="K172" s="1575"/>
      <c r="L172" s="1575"/>
      <c r="M172" s="1575"/>
      <c r="N172" s="1575"/>
      <c r="O172" s="1575"/>
      <c r="P172" s="1575"/>
      <c r="Q172" s="1575"/>
      <c r="R172" s="1575"/>
      <c r="S172" s="1575"/>
      <c r="T172" s="1575"/>
      <c r="U172" s="1575"/>
      <c r="V172" s="1575"/>
      <c r="W172" s="1575"/>
      <c r="X172" s="1575"/>
      <c r="Y172" s="1575"/>
      <c r="Z172" s="1623"/>
      <c r="AA172" s="1575"/>
      <c r="AB172" s="1575"/>
      <c r="AC172" s="1575"/>
      <c r="AD172" s="1575"/>
      <c r="AE172" s="1575"/>
      <c r="AF172" s="1575"/>
    </row>
    <row r="173" ht="36.75" customHeight="1">
      <c r="A173" s="1575"/>
      <c r="B173" s="1575"/>
      <c r="C173" s="1575"/>
      <c r="D173" s="1575"/>
      <c r="E173" s="1575"/>
      <c r="F173" s="1623"/>
      <c r="G173" s="1575"/>
      <c r="H173" s="1575"/>
      <c r="I173" s="1575"/>
      <c r="J173" s="1575"/>
      <c r="K173" s="1575"/>
      <c r="L173" s="1575"/>
      <c r="M173" s="1575"/>
      <c r="N173" s="1575"/>
      <c r="O173" s="1575"/>
      <c r="P173" s="1575"/>
      <c r="Q173" s="1575"/>
      <c r="R173" s="1575"/>
      <c r="S173" s="1575"/>
      <c r="T173" s="1575"/>
      <c r="U173" s="1575"/>
      <c r="V173" s="1575"/>
      <c r="W173" s="1575"/>
      <c r="X173" s="1575"/>
      <c r="Y173" s="1575"/>
      <c r="Z173" s="1623"/>
      <c r="AA173" s="1575"/>
      <c r="AB173" s="1575"/>
      <c r="AC173" s="1575"/>
      <c r="AD173" s="1575"/>
      <c r="AE173" s="1575"/>
      <c r="AF173" s="1575"/>
    </row>
    <row r="174" ht="36.75" customHeight="1">
      <c r="A174" s="1575"/>
      <c r="B174" s="1575"/>
      <c r="C174" s="1575"/>
      <c r="D174" s="1575"/>
      <c r="E174" s="1575"/>
      <c r="F174" s="1623"/>
      <c r="G174" s="1575"/>
      <c r="H174" s="1575"/>
      <c r="I174" s="1575"/>
      <c r="J174" s="1575"/>
      <c r="K174" s="1575"/>
      <c r="L174" s="1575"/>
      <c r="M174" s="1575"/>
      <c r="N174" s="1575"/>
      <c r="O174" s="1575"/>
      <c r="P174" s="1575"/>
      <c r="Q174" s="1575"/>
      <c r="R174" s="1575"/>
      <c r="S174" s="1575"/>
      <c r="T174" s="1575"/>
      <c r="U174" s="1575"/>
      <c r="V174" s="1575"/>
      <c r="W174" s="1575"/>
      <c r="X174" s="1575"/>
      <c r="Y174" s="1575"/>
      <c r="Z174" s="1623"/>
      <c r="AA174" s="1575"/>
      <c r="AB174" s="1575"/>
      <c r="AC174" s="1575"/>
      <c r="AD174" s="1575"/>
      <c r="AE174" s="1575"/>
      <c r="AF174" s="1575"/>
    </row>
    <row r="175" ht="36.75" customHeight="1">
      <c r="A175" s="1575"/>
      <c r="B175" s="1575"/>
      <c r="C175" s="1575"/>
      <c r="D175" s="1575"/>
      <c r="E175" s="1575"/>
      <c r="F175" s="1623"/>
      <c r="G175" s="1575"/>
      <c r="H175" s="1575"/>
      <c r="I175" s="1575"/>
      <c r="J175" s="1575"/>
      <c r="K175" s="1575"/>
      <c r="L175" s="1575"/>
      <c r="M175" s="1575"/>
      <c r="N175" s="1575"/>
      <c r="O175" s="1575"/>
      <c r="P175" s="1575"/>
      <c r="Q175" s="1575"/>
      <c r="R175" s="1575"/>
      <c r="S175" s="1575"/>
      <c r="T175" s="1575"/>
      <c r="U175" s="1575"/>
      <c r="V175" s="1575"/>
      <c r="W175" s="1575"/>
      <c r="X175" s="1575"/>
      <c r="Y175" s="1575"/>
      <c r="Z175" s="1623"/>
      <c r="AA175" s="1575"/>
      <c r="AB175" s="1575"/>
      <c r="AC175" s="1575"/>
      <c r="AD175" s="1575"/>
      <c r="AE175" s="1575"/>
      <c r="AF175" s="1575"/>
    </row>
    <row r="176" ht="36.75" customHeight="1">
      <c r="A176" s="1575"/>
      <c r="B176" s="1575"/>
      <c r="C176" s="1575"/>
      <c r="D176" s="1575"/>
      <c r="E176" s="1575"/>
      <c r="F176" s="1623"/>
      <c r="G176" s="1575"/>
      <c r="H176" s="1575"/>
      <c r="I176" s="1575"/>
      <c r="J176" s="1575"/>
      <c r="K176" s="1575"/>
      <c r="L176" s="1575"/>
      <c r="M176" s="1575"/>
      <c r="N176" s="1575"/>
      <c r="O176" s="1575"/>
      <c r="P176" s="1575"/>
      <c r="Q176" s="1575"/>
      <c r="R176" s="1575"/>
      <c r="S176" s="1575"/>
      <c r="T176" s="1575"/>
      <c r="U176" s="1575"/>
      <c r="V176" s="1575"/>
      <c r="W176" s="1575"/>
      <c r="X176" s="1575"/>
      <c r="Y176" s="1575"/>
      <c r="Z176" s="1623"/>
      <c r="AA176" s="1575"/>
      <c r="AB176" s="1575"/>
      <c r="AC176" s="1575"/>
      <c r="AD176" s="1575"/>
      <c r="AE176" s="1575"/>
      <c r="AF176" s="1575"/>
    </row>
    <row r="177" ht="36.75" customHeight="1">
      <c r="A177" s="1575"/>
      <c r="B177" s="1575"/>
      <c r="C177" s="1575"/>
      <c r="D177" s="1575"/>
      <c r="E177" s="1575"/>
      <c r="F177" s="1623"/>
      <c r="G177" s="1575"/>
      <c r="H177" s="1575"/>
      <c r="I177" s="1575"/>
      <c r="J177" s="1575"/>
      <c r="K177" s="1575"/>
      <c r="L177" s="1575"/>
      <c r="M177" s="1575"/>
      <c r="N177" s="1575"/>
      <c r="O177" s="1575"/>
      <c r="P177" s="1575"/>
      <c r="Q177" s="1575"/>
      <c r="R177" s="1575"/>
      <c r="S177" s="1575"/>
      <c r="T177" s="1575"/>
      <c r="U177" s="1575"/>
      <c r="V177" s="1575"/>
      <c r="W177" s="1575"/>
      <c r="X177" s="1575"/>
      <c r="Y177" s="1575"/>
      <c r="Z177" s="1623"/>
      <c r="AA177" s="1575"/>
      <c r="AB177" s="1575"/>
      <c r="AC177" s="1575"/>
      <c r="AD177" s="1575"/>
      <c r="AE177" s="1575"/>
      <c r="AF177" s="1575"/>
    </row>
    <row r="178" ht="36.75" customHeight="1">
      <c r="A178" s="1575"/>
      <c r="B178" s="1575"/>
      <c r="C178" s="1575"/>
      <c r="D178" s="1575"/>
      <c r="E178" s="1575"/>
      <c r="F178" s="1623"/>
      <c r="G178" s="1575"/>
      <c r="H178" s="1575"/>
      <c r="I178" s="1575"/>
      <c r="J178" s="1575"/>
      <c r="K178" s="1575"/>
      <c r="L178" s="1575"/>
      <c r="M178" s="1575"/>
      <c r="N178" s="1575"/>
      <c r="O178" s="1575"/>
      <c r="P178" s="1575"/>
      <c r="Q178" s="1575"/>
      <c r="R178" s="1575"/>
      <c r="S178" s="1575"/>
      <c r="T178" s="1575"/>
      <c r="U178" s="1575"/>
      <c r="V178" s="1575"/>
      <c r="W178" s="1575"/>
      <c r="X178" s="1575"/>
      <c r="Y178" s="1575"/>
      <c r="Z178" s="1623"/>
      <c r="AA178" s="1575"/>
      <c r="AB178" s="1575"/>
      <c r="AC178" s="1575"/>
      <c r="AD178" s="1575"/>
      <c r="AE178" s="1575"/>
      <c r="AF178" s="1575"/>
    </row>
    <row r="179" ht="36.75" customHeight="1">
      <c r="A179" s="1575"/>
      <c r="B179" s="1575"/>
      <c r="C179" s="1575"/>
      <c r="D179" s="1575"/>
      <c r="E179" s="1575"/>
      <c r="F179" s="1623"/>
      <c r="G179" s="1575"/>
      <c r="H179" s="1575"/>
      <c r="I179" s="1575"/>
      <c r="J179" s="1575"/>
      <c r="K179" s="1575"/>
      <c r="L179" s="1575"/>
      <c r="M179" s="1575"/>
      <c r="N179" s="1575"/>
      <c r="O179" s="1575"/>
      <c r="P179" s="1575"/>
      <c r="Q179" s="1575"/>
      <c r="R179" s="1575"/>
      <c r="S179" s="1575"/>
      <c r="T179" s="1575"/>
      <c r="U179" s="1575"/>
      <c r="V179" s="1575"/>
      <c r="W179" s="1575"/>
      <c r="X179" s="1575"/>
      <c r="Y179" s="1575"/>
      <c r="Z179" s="1623"/>
      <c r="AA179" s="1575"/>
      <c r="AB179" s="1575"/>
      <c r="AC179" s="1575"/>
      <c r="AD179" s="1575"/>
      <c r="AE179" s="1575"/>
      <c r="AF179" s="1575"/>
    </row>
    <row r="180" ht="36.75" customHeight="1">
      <c r="A180" s="1575"/>
      <c r="B180" s="1575"/>
      <c r="C180" s="1575"/>
      <c r="D180" s="1575"/>
      <c r="E180" s="1575"/>
      <c r="F180" s="1623"/>
      <c r="G180" s="1575"/>
      <c r="H180" s="1575"/>
      <c r="I180" s="1575"/>
      <c r="J180" s="1575"/>
      <c r="K180" s="1575"/>
      <c r="L180" s="1575"/>
      <c r="M180" s="1575"/>
      <c r="N180" s="1575"/>
      <c r="O180" s="1575"/>
      <c r="P180" s="1575"/>
      <c r="Q180" s="1575"/>
      <c r="R180" s="1575"/>
      <c r="S180" s="1575"/>
      <c r="T180" s="1575"/>
      <c r="U180" s="1575"/>
      <c r="V180" s="1575"/>
      <c r="W180" s="1575"/>
      <c r="X180" s="1575"/>
      <c r="Y180" s="1575"/>
      <c r="Z180" s="1623"/>
      <c r="AA180" s="1575"/>
      <c r="AB180" s="1575"/>
      <c r="AC180" s="1575"/>
      <c r="AD180" s="1575"/>
      <c r="AE180" s="1575"/>
      <c r="AF180" s="1575"/>
    </row>
    <row r="181" ht="36.75" customHeight="1">
      <c r="A181" s="1575"/>
      <c r="B181" s="1575"/>
      <c r="C181" s="1575"/>
      <c r="D181" s="1575"/>
      <c r="E181" s="1575"/>
      <c r="F181" s="1623"/>
      <c r="G181" s="1575"/>
      <c r="H181" s="1575"/>
      <c r="I181" s="1575"/>
      <c r="J181" s="1575"/>
      <c r="K181" s="1575"/>
      <c r="L181" s="1575"/>
      <c r="M181" s="1575"/>
      <c r="N181" s="1575"/>
      <c r="O181" s="1575"/>
      <c r="P181" s="1575"/>
      <c r="Q181" s="1575"/>
      <c r="R181" s="1575"/>
      <c r="S181" s="1575"/>
      <c r="T181" s="1575"/>
      <c r="U181" s="1575"/>
      <c r="V181" s="1575"/>
      <c r="W181" s="1575"/>
      <c r="X181" s="1575"/>
      <c r="Y181" s="1575"/>
      <c r="Z181" s="1623"/>
      <c r="AA181" s="1575"/>
      <c r="AB181" s="1575"/>
      <c r="AC181" s="1575"/>
      <c r="AD181" s="1575"/>
      <c r="AE181" s="1575"/>
      <c r="AF181" s="1575"/>
    </row>
    <row r="182" ht="36.75" customHeight="1">
      <c r="A182" s="1575"/>
      <c r="B182" s="1575"/>
      <c r="C182" s="1575"/>
      <c r="D182" s="1575"/>
      <c r="E182" s="1575"/>
      <c r="F182" s="1623"/>
      <c r="G182" s="1575"/>
      <c r="H182" s="1575"/>
      <c r="I182" s="1575"/>
      <c r="J182" s="1575"/>
      <c r="K182" s="1575"/>
      <c r="L182" s="1575"/>
      <c r="M182" s="1575"/>
      <c r="N182" s="1575"/>
      <c r="O182" s="1575"/>
      <c r="P182" s="1575"/>
      <c r="Q182" s="1575"/>
      <c r="R182" s="1575"/>
      <c r="S182" s="1575"/>
      <c r="T182" s="1575"/>
      <c r="U182" s="1575"/>
      <c r="V182" s="1575"/>
      <c r="W182" s="1575"/>
      <c r="X182" s="1575"/>
      <c r="Y182" s="1575"/>
      <c r="Z182" s="1623"/>
      <c r="AA182" s="1575"/>
      <c r="AB182" s="1575"/>
      <c r="AC182" s="1575"/>
      <c r="AD182" s="1575"/>
      <c r="AE182" s="1575"/>
      <c r="AF182" s="1575"/>
    </row>
    <row r="183" ht="36.75" customHeight="1">
      <c r="A183" s="1575"/>
      <c r="B183" s="1575"/>
      <c r="C183" s="1575"/>
      <c r="D183" s="1575"/>
      <c r="E183" s="1575"/>
      <c r="F183" s="1623"/>
      <c r="G183" s="1575"/>
      <c r="H183" s="1575"/>
      <c r="I183" s="1575"/>
      <c r="J183" s="1575"/>
      <c r="K183" s="1575"/>
      <c r="L183" s="1575"/>
      <c r="M183" s="1575"/>
      <c r="N183" s="1575"/>
      <c r="O183" s="1575"/>
      <c r="P183" s="1575"/>
      <c r="Q183" s="1575"/>
      <c r="R183" s="1575"/>
      <c r="S183" s="1575"/>
      <c r="T183" s="1575"/>
      <c r="U183" s="1575"/>
      <c r="V183" s="1575"/>
      <c r="W183" s="1575"/>
      <c r="X183" s="1575"/>
      <c r="Y183" s="1575"/>
      <c r="Z183" s="1623"/>
      <c r="AA183" s="1575"/>
      <c r="AB183" s="1575"/>
      <c r="AC183" s="1575"/>
      <c r="AD183" s="1575"/>
      <c r="AE183" s="1575"/>
      <c r="AF183" s="1575"/>
    </row>
    <row r="184" ht="36.75" customHeight="1">
      <c r="A184" s="1575"/>
      <c r="B184" s="1575"/>
      <c r="C184" s="1575"/>
      <c r="D184" s="1575"/>
      <c r="E184" s="1575"/>
      <c r="F184" s="1623"/>
      <c r="G184" s="1575"/>
      <c r="H184" s="1575"/>
      <c r="I184" s="1575"/>
      <c r="J184" s="1575"/>
      <c r="K184" s="1575"/>
      <c r="L184" s="1575"/>
      <c r="M184" s="1575"/>
      <c r="N184" s="1575"/>
      <c r="O184" s="1575"/>
      <c r="P184" s="1575"/>
      <c r="Q184" s="1575"/>
      <c r="R184" s="1575"/>
      <c r="S184" s="1575"/>
      <c r="T184" s="1575"/>
      <c r="U184" s="1575"/>
      <c r="V184" s="1575"/>
      <c r="W184" s="1575"/>
      <c r="X184" s="1575"/>
      <c r="Y184" s="1575"/>
      <c r="Z184" s="1623"/>
      <c r="AA184" s="1575"/>
      <c r="AB184" s="1575"/>
      <c r="AC184" s="1575"/>
      <c r="AD184" s="1575"/>
      <c r="AE184" s="1575"/>
      <c r="AF184" s="1575"/>
    </row>
    <row r="185" ht="36.75" customHeight="1">
      <c r="A185" s="1575"/>
      <c r="B185" s="1575"/>
      <c r="C185" s="1575"/>
      <c r="D185" s="1575"/>
      <c r="E185" s="1575"/>
      <c r="F185" s="1623"/>
      <c r="G185" s="1575"/>
      <c r="H185" s="1575"/>
      <c r="I185" s="1575"/>
      <c r="J185" s="1575"/>
      <c r="K185" s="1575"/>
      <c r="L185" s="1575"/>
      <c r="M185" s="1575"/>
      <c r="N185" s="1575"/>
      <c r="O185" s="1575"/>
      <c r="P185" s="1575"/>
      <c r="Q185" s="1575"/>
      <c r="R185" s="1575"/>
      <c r="S185" s="1575"/>
      <c r="T185" s="1575"/>
      <c r="U185" s="1575"/>
      <c r="V185" s="1575"/>
      <c r="W185" s="1575"/>
      <c r="X185" s="1575"/>
      <c r="Y185" s="1575"/>
      <c r="Z185" s="1623"/>
      <c r="AA185" s="1575"/>
      <c r="AB185" s="1575"/>
      <c r="AC185" s="1575"/>
      <c r="AD185" s="1575"/>
      <c r="AE185" s="1575"/>
      <c r="AF185" s="1575"/>
    </row>
    <row r="186" ht="36.75" customHeight="1">
      <c r="A186" s="1575"/>
      <c r="B186" s="1575"/>
      <c r="C186" s="1575"/>
      <c r="D186" s="1575"/>
      <c r="E186" s="1575"/>
      <c r="F186" s="1623"/>
      <c r="G186" s="1575"/>
      <c r="H186" s="1575"/>
      <c r="I186" s="1575"/>
      <c r="J186" s="1575"/>
      <c r="K186" s="1575"/>
      <c r="L186" s="1575"/>
      <c r="M186" s="1575"/>
      <c r="N186" s="1575"/>
      <c r="O186" s="1575"/>
      <c r="P186" s="1575"/>
      <c r="Q186" s="1575"/>
      <c r="R186" s="1575"/>
      <c r="S186" s="1575"/>
      <c r="T186" s="1575"/>
      <c r="U186" s="1575"/>
      <c r="V186" s="1575"/>
      <c r="W186" s="1575"/>
      <c r="X186" s="1575"/>
      <c r="Y186" s="1575"/>
      <c r="Z186" s="1623"/>
      <c r="AA186" s="1575"/>
      <c r="AB186" s="1575"/>
      <c r="AC186" s="1575"/>
      <c r="AD186" s="1575"/>
      <c r="AE186" s="1575"/>
      <c r="AF186" s="1575"/>
    </row>
    <row r="187" ht="36.75" customHeight="1">
      <c r="A187" s="1575"/>
      <c r="B187" s="1575"/>
      <c r="C187" s="1575"/>
      <c r="D187" s="1575"/>
      <c r="E187" s="1575"/>
      <c r="F187" s="1623"/>
      <c r="G187" s="1575"/>
      <c r="H187" s="1575"/>
      <c r="I187" s="1575"/>
      <c r="J187" s="1575"/>
      <c r="K187" s="1575"/>
      <c r="L187" s="1575"/>
      <c r="M187" s="1575"/>
      <c r="N187" s="1575"/>
      <c r="O187" s="1575"/>
      <c r="P187" s="1575"/>
      <c r="Q187" s="1575"/>
      <c r="R187" s="1575"/>
      <c r="S187" s="1575"/>
      <c r="T187" s="1575"/>
      <c r="U187" s="1575"/>
      <c r="V187" s="1575"/>
      <c r="W187" s="1575"/>
      <c r="X187" s="1575"/>
      <c r="Y187" s="1575"/>
      <c r="Z187" s="1623"/>
      <c r="AA187" s="1575"/>
      <c r="AB187" s="1575"/>
      <c r="AC187" s="1575"/>
      <c r="AD187" s="1575"/>
      <c r="AE187" s="1575"/>
      <c r="AF187" s="1575"/>
    </row>
    <row r="188" ht="36.75" customHeight="1">
      <c r="A188" s="1575"/>
      <c r="B188" s="1575"/>
      <c r="C188" s="1575"/>
      <c r="D188" s="1575"/>
      <c r="E188" s="1575"/>
      <c r="F188" s="1623"/>
      <c r="G188" s="1575"/>
      <c r="H188" s="1575"/>
      <c r="I188" s="1575"/>
      <c r="J188" s="1575"/>
      <c r="K188" s="1575"/>
      <c r="L188" s="1575"/>
      <c r="M188" s="1575"/>
      <c r="N188" s="1575"/>
      <c r="O188" s="1575"/>
      <c r="P188" s="1575"/>
      <c r="Q188" s="1575"/>
      <c r="R188" s="1575"/>
      <c r="S188" s="1575"/>
      <c r="T188" s="1575"/>
      <c r="U188" s="1575"/>
      <c r="V188" s="1575"/>
      <c r="W188" s="1575"/>
      <c r="X188" s="1575"/>
      <c r="Y188" s="1575"/>
      <c r="Z188" s="1623"/>
      <c r="AA188" s="1575"/>
      <c r="AB188" s="1575"/>
      <c r="AC188" s="1575"/>
      <c r="AD188" s="1575"/>
      <c r="AE188" s="1575"/>
      <c r="AF188" s="1575"/>
    </row>
    <row r="189" ht="36.75" customHeight="1">
      <c r="A189" s="1575"/>
      <c r="B189" s="1575"/>
      <c r="C189" s="1575"/>
      <c r="D189" s="1575"/>
      <c r="E189" s="1575"/>
      <c r="F189" s="1623"/>
      <c r="G189" s="1575"/>
      <c r="H189" s="1575"/>
      <c r="I189" s="1575"/>
      <c r="J189" s="1575"/>
      <c r="K189" s="1575"/>
      <c r="L189" s="1575"/>
      <c r="M189" s="1575"/>
      <c r="N189" s="1575"/>
      <c r="O189" s="1575"/>
      <c r="P189" s="1575"/>
      <c r="Q189" s="1575"/>
      <c r="R189" s="1575"/>
      <c r="S189" s="1575"/>
      <c r="T189" s="1575"/>
      <c r="U189" s="1575"/>
      <c r="V189" s="1575"/>
      <c r="W189" s="1575"/>
      <c r="X189" s="1575"/>
      <c r="Y189" s="1575"/>
      <c r="Z189" s="1623"/>
      <c r="AA189" s="1575"/>
      <c r="AB189" s="1575"/>
      <c r="AC189" s="1575"/>
      <c r="AD189" s="1575"/>
      <c r="AE189" s="1575"/>
      <c r="AF189" s="1575"/>
    </row>
    <row r="190" ht="36.75" customHeight="1">
      <c r="A190" s="1575"/>
      <c r="B190" s="1575"/>
      <c r="C190" s="1575"/>
      <c r="D190" s="1575"/>
      <c r="E190" s="1575"/>
      <c r="F190" s="1623"/>
      <c r="G190" s="1575"/>
      <c r="H190" s="1575"/>
      <c r="I190" s="1575"/>
      <c r="J190" s="1575"/>
      <c r="K190" s="1575"/>
      <c r="L190" s="1575"/>
      <c r="M190" s="1575"/>
      <c r="N190" s="1575"/>
      <c r="O190" s="1575"/>
      <c r="P190" s="1575"/>
      <c r="Q190" s="1575"/>
      <c r="R190" s="1575"/>
      <c r="S190" s="1575"/>
      <c r="T190" s="1575"/>
      <c r="U190" s="1575"/>
      <c r="V190" s="1575"/>
      <c r="W190" s="1575"/>
      <c r="X190" s="1575"/>
      <c r="Y190" s="1575"/>
      <c r="Z190" s="1623"/>
      <c r="AA190" s="1575"/>
      <c r="AB190" s="1575"/>
      <c r="AC190" s="1575"/>
      <c r="AD190" s="1575"/>
      <c r="AE190" s="1575"/>
      <c r="AF190" s="1575"/>
    </row>
    <row r="191" ht="36.75" customHeight="1">
      <c r="A191" s="1575"/>
      <c r="B191" s="1575"/>
      <c r="C191" s="1575"/>
      <c r="D191" s="1575"/>
      <c r="E191" s="1575"/>
      <c r="F191" s="1623"/>
      <c r="G191" s="1575"/>
      <c r="H191" s="1575"/>
      <c r="I191" s="1575"/>
      <c r="J191" s="1575"/>
      <c r="K191" s="1575"/>
      <c r="L191" s="1575"/>
      <c r="M191" s="1575"/>
      <c r="N191" s="1575"/>
      <c r="O191" s="1575"/>
      <c r="P191" s="1575"/>
      <c r="Q191" s="1575"/>
      <c r="R191" s="1575"/>
      <c r="S191" s="1575"/>
      <c r="T191" s="1575"/>
      <c r="U191" s="1575"/>
      <c r="V191" s="1575"/>
      <c r="W191" s="1575"/>
      <c r="X191" s="1575"/>
      <c r="Y191" s="1575"/>
      <c r="Z191" s="1623"/>
      <c r="AA191" s="1575"/>
      <c r="AB191" s="1575"/>
      <c r="AC191" s="1575"/>
      <c r="AD191" s="1575"/>
      <c r="AE191" s="1575"/>
      <c r="AF191" s="1575"/>
    </row>
    <row r="192" ht="36.75" customHeight="1">
      <c r="A192" s="1575"/>
      <c r="B192" s="1575"/>
      <c r="C192" s="1575"/>
      <c r="D192" s="1575"/>
      <c r="E192" s="1575"/>
      <c r="F192" s="1623"/>
      <c r="G192" s="1575"/>
      <c r="H192" s="1575"/>
      <c r="I192" s="1575"/>
      <c r="J192" s="1575"/>
      <c r="K192" s="1575"/>
      <c r="L192" s="1575"/>
      <c r="M192" s="1575"/>
      <c r="N192" s="1575"/>
      <c r="O192" s="1575"/>
      <c r="P192" s="1575"/>
      <c r="Q192" s="1575"/>
      <c r="R192" s="1575"/>
      <c r="S192" s="1575"/>
      <c r="T192" s="1575"/>
      <c r="U192" s="1575"/>
      <c r="V192" s="1575"/>
      <c r="W192" s="1575"/>
      <c r="X192" s="1575"/>
      <c r="Y192" s="1575"/>
      <c r="Z192" s="1623"/>
      <c r="AA192" s="1575"/>
      <c r="AB192" s="1575"/>
      <c r="AC192" s="1575"/>
      <c r="AD192" s="1575"/>
      <c r="AE192" s="1575"/>
      <c r="AF192" s="1575"/>
    </row>
    <row r="193" ht="36.75" customHeight="1">
      <c r="A193" s="1575"/>
      <c r="B193" s="1575"/>
      <c r="C193" s="1575"/>
      <c r="D193" s="1575"/>
      <c r="E193" s="1575"/>
      <c r="F193" s="1623"/>
      <c r="G193" s="1575"/>
      <c r="H193" s="1575"/>
      <c r="I193" s="1575"/>
      <c r="J193" s="1575"/>
      <c r="K193" s="1575"/>
      <c r="L193" s="1575"/>
      <c r="M193" s="1575"/>
      <c r="N193" s="1575"/>
      <c r="O193" s="1575"/>
      <c r="P193" s="1575"/>
      <c r="Q193" s="1575"/>
      <c r="R193" s="1575"/>
      <c r="S193" s="1575"/>
      <c r="T193" s="1575"/>
      <c r="U193" s="1575"/>
      <c r="V193" s="1575"/>
      <c r="W193" s="1575"/>
      <c r="X193" s="1575"/>
      <c r="Y193" s="1575"/>
      <c r="Z193" s="1623"/>
      <c r="AA193" s="1575"/>
      <c r="AB193" s="1575"/>
      <c r="AC193" s="1575"/>
      <c r="AD193" s="1575"/>
      <c r="AE193" s="1575"/>
      <c r="AF193" s="1575"/>
    </row>
    <row r="194" ht="36.75" customHeight="1">
      <c r="A194" s="1575"/>
      <c r="B194" s="1575"/>
      <c r="C194" s="1575"/>
      <c r="D194" s="1575"/>
      <c r="E194" s="1575"/>
      <c r="F194" s="1623"/>
      <c r="G194" s="1575"/>
      <c r="H194" s="1575"/>
      <c r="I194" s="1575"/>
      <c r="J194" s="1575"/>
      <c r="K194" s="1575"/>
      <c r="L194" s="1575"/>
      <c r="M194" s="1575"/>
      <c r="N194" s="1575"/>
      <c r="O194" s="1575"/>
      <c r="P194" s="1575"/>
      <c r="Q194" s="1575"/>
      <c r="R194" s="1575"/>
      <c r="S194" s="1575"/>
      <c r="T194" s="1575"/>
      <c r="U194" s="1575"/>
      <c r="V194" s="1575"/>
      <c r="W194" s="1575"/>
      <c r="X194" s="1575"/>
      <c r="Y194" s="1575"/>
      <c r="Z194" s="1623"/>
      <c r="AA194" s="1575"/>
      <c r="AB194" s="1575"/>
      <c r="AC194" s="1575"/>
      <c r="AD194" s="1575"/>
      <c r="AE194" s="1575"/>
      <c r="AF194" s="1575"/>
    </row>
    <row r="195" ht="36.75" customHeight="1">
      <c r="A195" s="1575"/>
      <c r="B195" s="1575"/>
      <c r="C195" s="1575"/>
      <c r="D195" s="1575"/>
      <c r="E195" s="1575"/>
      <c r="F195" s="1623"/>
      <c r="G195" s="1575"/>
      <c r="H195" s="1575"/>
      <c r="I195" s="1575"/>
      <c r="J195" s="1575"/>
      <c r="K195" s="1575"/>
      <c r="L195" s="1575"/>
      <c r="M195" s="1575"/>
      <c r="N195" s="1575"/>
      <c r="O195" s="1575"/>
      <c r="P195" s="1575"/>
      <c r="Q195" s="1575"/>
      <c r="R195" s="1575"/>
      <c r="S195" s="1575"/>
      <c r="T195" s="1575"/>
      <c r="U195" s="1575"/>
      <c r="V195" s="1575"/>
      <c r="W195" s="1575"/>
      <c r="X195" s="1575"/>
      <c r="Y195" s="1575"/>
      <c r="Z195" s="1623"/>
      <c r="AA195" s="1575"/>
      <c r="AB195" s="1575"/>
      <c r="AC195" s="1575"/>
      <c r="AD195" s="1575"/>
      <c r="AE195" s="1575"/>
      <c r="AF195" s="1575"/>
    </row>
    <row r="196" ht="36.75" customHeight="1">
      <c r="A196" s="1575"/>
      <c r="B196" s="1575"/>
      <c r="C196" s="1575"/>
      <c r="D196" s="1575"/>
      <c r="E196" s="1575"/>
      <c r="F196" s="1623"/>
      <c r="G196" s="1575"/>
      <c r="H196" s="1575"/>
      <c r="I196" s="1575"/>
      <c r="J196" s="1575"/>
      <c r="K196" s="1575"/>
      <c r="L196" s="1575"/>
      <c r="M196" s="1575"/>
      <c r="N196" s="1575"/>
      <c r="O196" s="1575"/>
      <c r="P196" s="1575"/>
      <c r="Q196" s="1575"/>
      <c r="R196" s="1575"/>
      <c r="S196" s="1575"/>
      <c r="T196" s="1575"/>
      <c r="U196" s="1575"/>
      <c r="V196" s="1575"/>
      <c r="W196" s="1575"/>
      <c r="X196" s="1575"/>
      <c r="Y196" s="1575"/>
      <c r="Z196" s="1623"/>
      <c r="AA196" s="1575"/>
      <c r="AB196" s="1575"/>
      <c r="AC196" s="1575"/>
      <c r="AD196" s="1575"/>
      <c r="AE196" s="1575"/>
      <c r="AF196" s="1575"/>
    </row>
    <row r="197" ht="36.75" customHeight="1">
      <c r="A197" s="1575"/>
      <c r="B197" s="1575"/>
      <c r="C197" s="1575"/>
      <c r="D197" s="1575"/>
      <c r="E197" s="1575"/>
      <c r="F197" s="1623"/>
      <c r="G197" s="1575"/>
      <c r="H197" s="1575"/>
      <c r="I197" s="1575"/>
      <c r="J197" s="1575"/>
      <c r="K197" s="1575"/>
      <c r="L197" s="1575"/>
      <c r="M197" s="1575"/>
      <c r="N197" s="1575"/>
      <c r="O197" s="1575"/>
      <c r="P197" s="1575"/>
      <c r="Q197" s="1575"/>
      <c r="R197" s="1575"/>
      <c r="S197" s="1575"/>
      <c r="T197" s="1575"/>
      <c r="U197" s="1575"/>
      <c r="V197" s="1575"/>
      <c r="W197" s="1575"/>
      <c r="X197" s="1575"/>
      <c r="Y197" s="1575"/>
      <c r="Z197" s="1623"/>
      <c r="AA197" s="1575"/>
      <c r="AB197" s="1575"/>
      <c r="AC197" s="1575"/>
      <c r="AD197" s="1575"/>
      <c r="AE197" s="1575"/>
      <c r="AF197" s="1575"/>
    </row>
    <row r="198" ht="36.75" customHeight="1">
      <c r="A198" s="1575"/>
      <c r="B198" s="1575"/>
      <c r="C198" s="1575"/>
      <c r="D198" s="1575"/>
      <c r="E198" s="1575"/>
      <c r="F198" s="1623"/>
      <c r="G198" s="1575"/>
      <c r="H198" s="1575"/>
      <c r="I198" s="1575"/>
      <c r="J198" s="1575"/>
      <c r="K198" s="1575"/>
      <c r="L198" s="1575"/>
      <c r="M198" s="1575"/>
      <c r="N198" s="1575"/>
      <c r="O198" s="1575"/>
      <c r="P198" s="1575"/>
      <c r="Q198" s="1575"/>
      <c r="R198" s="1575"/>
      <c r="S198" s="1575"/>
      <c r="T198" s="1575"/>
      <c r="U198" s="1575"/>
      <c r="V198" s="1575"/>
      <c r="W198" s="1575"/>
      <c r="X198" s="1575"/>
      <c r="Y198" s="1575"/>
      <c r="Z198" s="1623"/>
      <c r="AA198" s="1575"/>
      <c r="AB198" s="1575"/>
      <c r="AC198" s="1575"/>
      <c r="AD198" s="1575"/>
      <c r="AE198" s="1575"/>
      <c r="AF198" s="1575"/>
    </row>
    <row r="199" ht="36.75" customHeight="1">
      <c r="A199" s="1575"/>
      <c r="B199" s="1575"/>
      <c r="C199" s="1575"/>
      <c r="D199" s="1575"/>
      <c r="E199" s="1575"/>
      <c r="F199" s="1623"/>
      <c r="G199" s="1575"/>
      <c r="H199" s="1575"/>
      <c r="I199" s="1575"/>
      <c r="J199" s="1575"/>
      <c r="K199" s="1575"/>
      <c r="L199" s="1575"/>
      <c r="M199" s="1575"/>
      <c r="N199" s="1575"/>
      <c r="O199" s="1575"/>
      <c r="P199" s="1575"/>
      <c r="Q199" s="1575"/>
      <c r="R199" s="1575"/>
      <c r="S199" s="1575"/>
      <c r="T199" s="1575"/>
      <c r="U199" s="1575"/>
      <c r="V199" s="1575"/>
      <c r="W199" s="1575"/>
      <c r="X199" s="1575"/>
      <c r="Y199" s="1575"/>
      <c r="Z199" s="1623"/>
      <c r="AA199" s="1575"/>
      <c r="AB199" s="1575"/>
      <c r="AC199" s="1575"/>
      <c r="AD199" s="1575"/>
      <c r="AE199" s="1575"/>
      <c r="AF199" s="1575"/>
    </row>
    <row r="200" ht="36.75" customHeight="1">
      <c r="A200" s="1575"/>
      <c r="B200" s="1575"/>
      <c r="C200" s="1575"/>
      <c r="D200" s="1575"/>
      <c r="E200" s="1575"/>
      <c r="F200" s="1623"/>
      <c r="G200" s="1575"/>
      <c r="H200" s="1575"/>
      <c r="I200" s="1575"/>
      <c r="J200" s="1575"/>
      <c r="K200" s="1575"/>
      <c r="L200" s="1575"/>
      <c r="M200" s="1575"/>
      <c r="N200" s="1575"/>
      <c r="O200" s="1575"/>
      <c r="P200" s="1575"/>
      <c r="Q200" s="1575"/>
      <c r="R200" s="1575"/>
      <c r="S200" s="1575"/>
      <c r="T200" s="1575"/>
      <c r="U200" s="1575"/>
      <c r="V200" s="1575"/>
      <c r="W200" s="1575"/>
      <c r="X200" s="1575"/>
      <c r="Y200" s="1575"/>
      <c r="Z200" s="1623"/>
      <c r="AA200" s="1575"/>
      <c r="AB200" s="1575"/>
      <c r="AC200" s="1575"/>
      <c r="AD200" s="1575"/>
      <c r="AE200" s="1575"/>
      <c r="AF200" s="1575"/>
    </row>
    <row r="201" ht="36.75" customHeight="1">
      <c r="A201" s="1575"/>
      <c r="B201" s="1575"/>
      <c r="C201" s="1575"/>
      <c r="D201" s="1575"/>
      <c r="E201" s="1575"/>
      <c r="F201" s="1623"/>
      <c r="G201" s="1575"/>
      <c r="H201" s="1575"/>
      <c r="I201" s="1575"/>
      <c r="J201" s="1575"/>
      <c r="K201" s="1575"/>
      <c r="L201" s="1575"/>
      <c r="M201" s="1575"/>
      <c r="N201" s="1575"/>
      <c r="O201" s="1575"/>
      <c r="P201" s="1575"/>
      <c r="Q201" s="1575"/>
      <c r="R201" s="1575"/>
      <c r="S201" s="1575"/>
      <c r="T201" s="1575"/>
      <c r="U201" s="1575"/>
      <c r="V201" s="1575"/>
      <c r="W201" s="1575"/>
      <c r="X201" s="1575"/>
      <c r="Y201" s="1575"/>
      <c r="Z201" s="1623"/>
      <c r="AA201" s="1575"/>
      <c r="AB201" s="1575"/>
      <c r="AC201" s="1575"/>
      <c r="AD201" s="1575"/>
      <c r="AE201" s="1575"/>
      <c r="AF201" s="1575"/>
    </row>
    <row r="202" ht="36.75" customHeight="1">
      <c r="A202" s="1575"/>
      <c r="B202" s="1575"/>
      <c r="C202" s="1575"/>
      <c r="D202" s="1575"/>
      <c r="E202" s="1575"/>
      <c r="F202" s="1623"/>
      <c r="G202" s="1575"/>
      <c r="H202" s="1575"/>
      <c r="I202" s="1575"/>
      <c r="J202" s="1575"/>
      <c r="K202" s="1575"/>
      <c r="L202" s="1575"/>
      <c r="M202" s="1575"/>
      <c r="N202" s="1575"/>
      <c r="O202" s="1575"/>
      <c r="P202" s="1575"/>
      <c r="Q202" s="1575"/>
      <c r="R202" s="1575"/>
      <c r="S202" s="1575"/>
      <c r="T202" s="1575"/>
      <c r="U202" s="1575"/>
      <c r="V202" s="1575"/>
      <c r="W202" s="1575"/>
      <c r="X202" s="1575"/>
      <c r="Y202" s="1575"/>
      <c r="Z202" s="1623"/>
      <c r="AA202" s="1575"/>
      <c r="AB202" s="1575"/>
      <c r="AC202" s="1575"/>
      <c r="AD202" s="1575"/>
      <c r="AE202" s="1575"/>
      <c r="AF202" s="1575"/>
    </row>
    <row r="203" ht="36.75" customHeight="1">
      <c r="A203" s="1575"/>
      <c r="B203" s="1575"/>
      <c r="C203" s="1575"/>
      <c r="D203" s="1575"/>
      <c r="E203" s="1575"/>
      <c r="F203" s="1623"/>
      <c r="G203" s="1575"/>
      <c r="H203" s="1575"/>
      <c r="I203" s="1575"/>
      <c r="J203" s="1575"/>
      <c r="K203" s="1575"/>
      <c r="L203" s="1575"/>
      <c r="M203" s="1575"/>
      <c r="N203" s="1575"/>
      <c r="O203" s="1575"/>
      <c r="P203" s="1575"/>
      <c r="Q203" s="1575"/>
      <c r="R203" s="1575"/>
      <c r="S203" s="1575"/>
      <c r="T203" s="1575"/>
      <c r="U203" s="1575"/>
      <c r="V203" s="1575"/>
      <c r="W203" s="1575"/>
      <c r="X203" s="1575"/>
      <c r="Y203" s="1575"/>
      <c r="Z203" s="1623"/>
      <c r="AA203" s="1575"/>
      <c r="AB203" s="1575"/>
      <c r="AC203" s="1575"/>
      <c r="AD203" s="1575"/>
      <c r="AE203" s="1575"/>
      <c r="AF203" s="1575"/>
    </row>
    <row r="204" ht="36.75" customHeight="1">
      <c r="A204" s="1575"/>
      <c r="B204" s="1575"/>
      <c r="C204" s="1575"/>
      <c r="D204" s="1575"/>
      <c r="E204" s="1575"/>
      <c r="F204" s="1623"/>
      <c r="G204" s="1575"/>
      <c r="H204" s="1575"/>
      <c r="I204" s="1575"/>
      <c r="J204" s="1575"/>
      <c r="K204" s="1575"/>
      <c r="L204" s="1575"/>
      <c r="M204" s="1575"/>
      <c r="N204" s="1575"/>
      <c r="O204" s="1575"/>
      <c r="P204" s="1575"/>
      <c r="Q204" s="1575"/>
      <c r="R204" s="1575"/>
      <c r="S204" s="1575"/>
      <c r="T204" s="1575"/>
      <c r="U204" s="1575"/>
      <c r="V204" s="1575"/>
      <c r="W204" s="1575"/>
      <c r="X204" s="1575"/>
      <c r="Y204" s="1575"/>
      <c r="Z204" s="1623"/>
      <c r="AA204" s="1575"/>
      <c r="AB204" s="1575"/>
      <c r="AC204" s="1575"/>
      <c r="AD204" s="1575"/>
      <c r="AE204" s="1575"/>
      <c r="AF204" s="1575"/>
    </row>
    <row r="205" ht="36.75" customHeight="1">
      <c r="A205" s="1575"/>
      <c r="B205" s="1575"/>
      <c r="C205" s="1575"/>
      <c r="D205" s="1575"/>
      <c r="E205" s="1575"/>
      <c r="F205" s="1623"/>
      <c r="G205" s="1575"/>
      <c r="H205" s="1575"/>
      <c r="I205" s="1575"/>
      <c r="J205" s="1575"/>
      <c r="K205" s="1575"/>
      <c r="L205" s="1575"/>
      <c r="M205" s="1575"/>
      <c r="N205" s="1575"/>
      <c r="O205" s="1575"/>
      <c r="P205" s="1575"/>
      <c r="Q205" s="1575"/>
      <c r="R205" s="1575"/>
      <c r="S205" s="1575"/>
      <c r="T205" s="1575"/>
      <c r="U205" s="1575"/>
      <c r="V205" s="1575"/>
      <c r="W205" s="1575"/>
      <c r="X205" s="1575"/>
      <c r="Y205" s="1575"/>
      <c r="Z205" s="1623"/>
      <c r="AA205" s="1575"/>
      <c r="AB205" s="1575"/>
      <c r="AC205" s="1575"/>
      <c r="AD205" s="1575"/>
      <c r="AE205" s="1575"/>
      <c r="AF205" s="1575"/>
    </row>
    <row r="206" ht="36.75" customHeight="1">
      <c r="A206" s="1575"/>
      <c r="B206" s="1575"/>
      <c r="C206" s="1575"/>
      <c r="D206" s="1575"/>
      <c r="E206" s="1575"/>
      <c r="F206" s="1623"/>
      <c r="G206" s="1575"/>
      <c r="H206" s="1575"/>
      <c r="I206" s="1575"/>
      <c r="J206" s="1575"/>
      <c r="K206" s="1575"/>
      <c r="L206" s="1575"/>
      <c r="M206" s="1575"/>
      <c r="N206" s="1575"/>
      <c r="O206" s="1575"/>
      <c r="P206" s="1575"/>
      <c r="Q206" s="1575"/>
      <c r="R206" s="1575"/>
      <c r="S206" s="1575"/>
      <c r="T206" s="1575"/>
      <c r="U206" s="1575"/>
      <c r="V206" s="1575"/>
      <c r="W206" s="1575"/>
      <c r="X206" s="1575"/>
      <c r="Y206" s="1575"/>
      <c r="Z206" s="1623"/>
      <c r="AA206" s="1575"/>
      <c r="AB206" s="1575"/>
      <c r="AC206" s="1575"/>
      <c r="AD206" s="1575"/>
      <c r="AE206" s="1575"/>
      <c r="AF206" s="1575"/>
    </row>
    <row r="207" ht="36.75" customHeight="1">
      <c r="A207" s="1575"/>
      <c r="B207" s="1575"/>
      <c r="C207" s="1575"/>
      <c r="D207" s="1575"/>
      <c r="E207" s="1575"/>
      <c r="F207" s="1623"/>
      <c r="G207" s="1575"/>
      <c r="H207" s="1575"/>
      <c r="I207" s="1575"/>
      <c r="J207" s="1575"/>
      <c r="K207" s="1575"/>
      <c r="L207" s="1575"/>
      <c r="M207" s="1575"/>
      <c r="N207" s="1575"/>
      <c r="O207" s="1575"/>
      <c r="P207" s="1575"/>
      <c r="Q207" s="1575"/>
      <c r="R207" s="1575"/>
      <c r="S207" s="1575"/>
      <c r="T207" s="1575"/>
      <c r="U207" s="1575"/>
      <c r="V207" s="1575"/>
      <c r="W207" s="1575"/>
      <c r="X207" s="1575"/>
      <c r="Y207" s="1575"/>
      <c r="Z207" s="1623"/>
      <c r="AA207" s="1575"/>
      <c r="AB207" s="1575"/>
      <c r="AC207" s="1575"/>
      <c r="AD207" s="1575"/>
      <c r="AE207" s="1575"/>
      <c r="AF207" s="1575"/>
    </row>
    <row r="208" ht="36.75" customHeight="1">
      <c r="A208" s="1575"/>
      <c r="B208" s="1575"/>
      <c r="C208" s="1575"/>
      <c r="D208" s="1575"/>
      <c r="E208" s="1575"/>
      <c r="F208" s="1623"/>
      <c r="G208" s="1575"/>
      <c r="H208" s="1575"/>
      <c r="I208" s="1575"/>
      <c r="J208" s="1575"/>
      <c r="K208" s="1575"/>
      <c r="L208" s="1575"/>
      <c r="M208" s="1575"/>
      <c r="N208" s="1575"/>
      <c r="O208" s="1575"/>
      <c r="P208" s="1575"/>
      <c r="Q208" s="1575"/>
      <c r="R208" s="1575"/>
      <c r="S208" s="1575"/>
      <c r="T208" s="1575"/>
      <c r="U208" s="1575"/>
      <c r="V208" s="1575"/>
      <c r="W208" s="1575"/>
      <c r="X208" s="1575"/>
      <c r="Y208" s="1575"/>
      <c r="Z208" s="1623"/>
      <c r="AA208" s="1575"/>
      <c r="AB208" s="1575"/>
      <c r="AC208" s="1575"/>
      <c r="AD208" s="1575"/>
      <c r="AE208" s="1575"/>
      <c r="AF208" s="1575"/>
    </row>
    <row r="209" ht="36.75" customHeight="1">
      <c r="A209" s="1575"/>
      <c r="B209" s="1575"/>
      <c r="C209" s="1575"/>
      <c r="D209" s="1575"/>
      <c r="E209" s="1575"/>
      <c r="F209" s="1623"/>
      <c r="G209" s="1575"/>
      <c r="H209" s="1575"/>
      <c r="I209" s="1575"/>
      <c r="J209" s="1575"/>
      <c r="K209" s="1575"/>
      <c r="L209" s="1575"/>
      <c r="M209" s="1575"/>
      <c r="N209" s="1575"/>
      <c r="O209" s="1575"/>
      <c r="P209" s="1575"/>
      <c r="Q209" s="1575"/>
      <c r="R209" s="1575"/>
      <c r="S209" s="1575"/>
      <c r="T209" s="1575"/>
      <c r="U209" s="1575"/>
      <c r="V209" s="1575"/>
      <c r="W209" s="1575"/>
      <c r="X209" s="1575"/>
      <c r="Y209" s="1575"/>
      <c r="Z209" s="1623"/>
      <c r="AA209" s="1575"/>
      <c r="AB209" s="1575"/>
      <c r="AC209" s="1575"/>
      <c r="AD209" s="1575"/>
      <c r="AE209" s="1575"/>
      <c r="AF209" s="1575"/>
    </row>
    <row r="210" ht="36.75" customHeight="1">
      <c r="A210" s="1575"/>
      <c r="B210" s="1575"/>
      <c r="C210" s="1575"/>
      <c r="D210" s="1575"/>
      <c r="E210" s="1575"/>
      <c r="F210" s="1623"/>
      <c r="G210" s="1575"/>
      <c r="H210" s="1575"/>
      <c r="I210" s="1575"/>
      <c r="J210" s="1575"/>
      <c r="K210" s="1575"/>
      <c r="L210" s="1575"/>
      <c r="M210" s="1575"/>
      <c r="N210" s="1575"/>
      <c r="O210" s="1575"/>
      <c r="P210" s="1575"/>
      <c r="Q210" s="1575"/>
      <c r="R210" s="1575"/>
      <c r="S210" s="1575"/>
      <c r="T210" s="1575"/>
      <c r="U210" s="1575"/>
      <c r="V210" s="1575"/>
      <c r="W210" s="1575"/>
      <c r="X210" s="1575"/>
      <c r="Y210" s="1575"/>
      <c r="Z210" s="1623"/>
      <c r="AA210" s="1575"/>
      <c r="AB210" s="1575"/>
      <c r="AC210" s="1575"/>
      <c r="AD210" s="1575"/>
      <c r="AE210" s="1575"/>
      <c r="AF210" s="1575"/>
    </row>
    <row r="211" ht="36.75" customHeight="1">
      <c r="A211" s="1575"/>
      <c r="B211" s="1575"/>
      <c r="C211" s="1575"/>
      <c r="D211" s="1575"/>
      <c r="E211" s="1575"/>
      <c r="F211" s="1623"/>
      <c r="G211" s="1575"/>
      <c r="H211" s="1575"/>
      <c r="I211" s="1575"/>
      <c r="J211" s="1575"/>
      <c r="K211" s="1575"/>
      <c r="L211" s="1575"/>
      <c r="M211" s="1575"/>
      <c r="N211" s="1575"/>
      <c r="O211" s="1575"/>
      <c r="P211" s="1575"/>
      <c r="Q211" s="1575"/>
      <c r="R211" s="1575"/>
      <c r="S211" s="1575"/>
      <c r="T211" s="1575"/>
      <c r="U211" s="1575"/>
      <c r="V211" s="1575"/>
      <c r="W211" s="1575"/>
      <c r="X211" s="1575"/>
      <c r="Y211" s="1575"/>
      <c r="Z211" s="1623"/>
      <c r="AA211" s="1575"/>
      <c r="AB211" s="1575"/>
      <c r="AC211" s="1575"/>
      <c r="AD211" s="1575"/>
      <c r="AE211" s="1575"/>
      <c r="AF211" s="1575"/>
    </row>
    <row r="212" ht="36.75" customHeight="1">
      <c r="A212" s="1575"/>
      <c r="B212" s="1575"/>
      <c r="C212" s="1575"/>
      <c r="D212" s="1575"/>
      <c r="E212" s="1575"/>
      <c r="F212" s="1623"/>
      <c r="G212" s="1575"/>
      <c r="H212" s="1575"/>
      <c r="I212" s="1575"/>
      <c r="J212" s="1575"/>
      <c r="K212" s="1575"/>
      <c r="L212" s="1575"/>
      <c r="M212" s="1575"/>
      <c r="N212" s="1575"/>
      <c r="O212" s="1575"/>
      <c r="P212" s="1575"/>
      <c r="Q212" s="1575"/>
      <c r="R212" s="1575"/>
      <c r="S212" s="1575"/>
      <c r="T212" s="1575"/>
      <c r="U212" s="1575"/>
      <c r="V212" s="1575"/>
      <c r="W212" s="1575"/>
      <c r="X212" s="1575"/>
      <c r="Y212" s="1575"/>
      <c r="Z212" s="1623"/>
      <c r="AA212" s="1575"/>
      <c r="AB212" s="1575"/>
      <c r="AC212" s="1575"/>
      <c r="AD212" s="1575"/>
      <c r="AE212" s="1575"/>
      <c r="AF212" s="1575"/>
    </row>
    <row r="213" ht="36.75" customHeight="1">
      <c r="A213" s="1575"/>
      <c r="B213" s="1575"/>
      <c r="C213" s="1575"/>
      <c r="D213" s="1575"/>
      <c r="E213" s="1575"/>
      <c r="F213" s="1623"/>
      <c r="G213" s="1575"/>
      <c r="H213" s="1575"/>
      <c r="I213" s="1575"/>
      <c r="J213" s="1575"/>
      <c r="K213" s="1575"/>
      <c r="L213" s="1575"/>
      <c r="M213" s="1575"/>
      <c r="N213" s="1575"/>
      <c r="O213" s="1575"/>
      <c r="P213" s="1575"/>
      <c r="Q213" s="1575"/>
      <c r="R213" s="1575"/>
      <c r="S213" s="1575"/>
      <c r="T213" s="1575"/>
      <c r="U213" s="1575"/>
      <c r="V213" s="1575"/>
      <c r="W213" s="1575"/>
      <c r="X213" s="1575"/>
      <c r="Y213" s="1575"/>
      <c r="Z213" s="1623"/>
      <c r="AA213" s="1575"/>
      <c r="AB213" s="1575"/>
      <c r="AC213" s="1575"/>
      <c r="AD213" s="1575"/>
      <c r="AE213" s="1575"/>
      <c r="AF213" s="1575"/>
    </row>
    <row r="214" ht="36.75" customHeight="1">
      <c r="A214" s="1575"/>
      <c r="B214" s="1575"/>
      <c r="C214" s="1575"/>
      <c r="D214" s="1575"/>
      <c r="E214" s="1575"/>
      <c r="F214" s="1623"/>
      <c r="G214" s="1575"/>
      <c r="H214" s="1575"/>
      <c r="I214" s="1575"/>
      <c r="J214" s="1575"/>
      <c r="K214" s="1575"/>
      <c r="L214" s="1575"/>
      <c r="M214" s="1575"/>
      <c r="N214" s="1575"/>
      <c r="O214" s="1575"/>
      <c r="P214" s="1575"/>
      <c r="Q214" s="1575"/>
      <c r="R214" s="1575"/>
      <c r="S214" s="1575"/>
      <c r="T214" s="1575"/>
      <c r="U214" s="1575"/>
      <c r="V214" s="1575"/>
      <c r="W214" s="1575"/>
      <c r="X214" s="1575"/>
      <c r="Y214" s="1575"/>
      <c r="Z214" s="1623"/>
      <c r="AA214" s="1575"/>
      <c r="AB214" s="1575"/>
      <c r="AC214" s="1575"/>
      <c r="AD214" s="1575"/>
      <c r="AE214" s="1575"/>
      <c r="AF214" s="1575"/>
    </row>
    <row r="215" ht="36.75" customHeight="1">
      <c r="A215" s="1575"/>
      <c r="B215" s="1575"/>
      <c r="C215" s="1575"/>
      <c r="D215" s="1575"/>
      <c r="E215" s="1575"/>
      <c r="F215" s="1623"/>
      <c r="G215" s="1575"/>
      <c r="H215" s="1575"/>
      <c r="I215" s="1575"/>
      <c r="J215" s="1575"/>
      <c r="K215" s="1575"/>
      <c r="L215" s="1575"/>
      <c r="M215" s="1575"/>
      <c r="N215" s="1575"/>
      <c r="O215" s="1575"/>
      <c r="P215" s="1575"/>
      <c r="Q215" s="1575"/>
      <c r="R215" s="1575"/>
      <c r="S215" s="1575"/>
      <c r="T215" s="1575"/>
      <c r="U215" s="1575"/>
      <c r="V215" s="1575"/>
      <c r="W215" s="1575"/>
      <c r="X215" s="1575"/>
      <c r="Y215" s="1575"/>
      <c r="Z215" s="1623"/>
      <c r="AA215" s="1575"/>
      <c r="AB215" s="1575"/>
      <c r="AC215" s="1575"/>
      <c r="AD215" s="1575"/>
      <c r="AE215" s="1575"/>
      <c r="AF215" s="1575"/>
    </row>
    <row r="216" ht="36.75" customHeight="1">
      <c r="A216" s="1575"/>
      <c r="B216" s="1575"/>
      <c r="C216" s="1575"/>
      <c r="D216" s="1575"/>
      <c r="E216" s="1575"/>
      <c r="F216" s="1623"/>
      <c r="G216" s="1575"/>
      <c r="H216" s="1575"/>
      <c r="I216" s="1575"/>
      <c r="J216" s="1575"/>
      <c r="K216" s="1575"/>
      <c r="L216" s="1575"/>
      <c r="M216" s="1575"/>
      <c r="N216" s="1575"/>
      <c r="O216" s="1575"/>
      <c r="P216" s="1575"/>
      <c r="Q216" s="1575"/>
      <c r="R216" s="1575"/>
      <c r="S216" s="1575"/>
      <c r="T216" s="1575"/>
      <c r="U216" s="1575"/>
      <c r="V216" s="1575"/>
      <c r="W216" s="1575"/>
      <c r="X216" s="1575"/>
      <c r="Y216" s="1575"/>
      <c r="Z216" s="1623"/>
      <c r="AA216" s="1575"/>
      <c r="AB216" s="1575"/>
      <c r="AC216" s="1575"/>
      <c r="AD216" s="1575"/>
      <c r="AE216" s="1575"/>
      <c r="AF216" s="1575"/>
    </row>
    <row r="217" ht="36.75" customHeight="1">
      <c r="A217" s="1575"/>
      <c r="B217" s="1575"/>
      <c r="C217" s="1575"/>
      <c r="D217" s="1575"/>
      <c r="E217" s="1575"/>
      <c r="F217" s="1623"/>
      <c r="G217" s="1575"/>
      <c r="H217" s="1575"/>
      <c r="I217" s="1575"/>
      <c r="J217" s="1575"/>
      <c r="K217" s="1575"/>
      <c r="L217" s="1575"/>
      <c r="M217" s="1575"/>
      <c r="N217" s="1575"/>
      <c r="O217" s="1575"/>
      <c r="P217" s="1575"/>
      <c r="Q217" s="1575"/>
      <c r="R217" s="1575"/>
      <c r="S217" s="1575"/>
      <c r="T217" s="1575"/>
      <c r="U217" s="1575"/>
      <c r="V217" s="1575"/>
      <c r="W217" s="1575"/>
      <c r="X217" s="1575"/>
      <c r="Y217" s="1575"/>
      <c r="Z217" s="1623"/>
      <c r="AA217" s="1575"/>
      <c r="AB217" s="1575"/>
      <c r="AC217" s="1575"/>
      <c r="AD217" s="1575"/>
      <c r="AE217" s="1575"/>
      <c r="AF217" s="1575"/>
    </row>
    <row r="218" ht="36.75" customHeight="1">
      <c r="A218" s="1575"/>
      <c r="B218" s="1575"/>
      <c r="C218" s="1575"/>
      <c r="D218" s="1575"/>
      <c r="E218" s="1575"/>
      <c r="F218" s="1623"/>
      <c r="G218" s="1575"/>
      <c r="H218" s="1575"/>
      <c r="I218" s="1575"/>
      <c r="J218" s="1575"/>
      <c r="K218" s="1575"/>
      <c r="L218" s="1575"/>
      <c r="M218" s="1575"/>
      <c r="N218" s="1575"/>
      <c r="O218" s="1575"/>
      <c r="P218" s="1575"/>
      <c r="Q218" s="1575"/>
      <c r="R218" s="1575"/>
      <c r="S218" s="1575"/>
      <c r="T218" s="1575"/>
      <c r="U218" s="1575"/>
      <c r="V218" s="1575"/>
      <c r="W218" s="1575"/>
      <c r="X218" s="1575"/>
      <c r="Y218" s="1575"/>
      <c r="Z218" s="1623"/>
      <c r="AA218" s="1575"/>
      <c r="AB218" s="1575"/>
      <c r="AC218" s="1575"/>
      <c r="AD218" s="1575"/>
      <c r="AE218" s="1575"/>
      <c r="AF218" s="1575"/>
    </row>
    <row r="219" ht="36.75" customHeight="1">
      <c r="A219" s="1575"/>
      <c r="B219" s="1575"/>
      <c r="C219" s="1575"/>
      <c r="D219" s="1575"/>
      <c r="E219" s="1575"/>
      <c r="F219" s="1623"/>
      <c r="G219" s="1575"/>
      <c r="H219" s="1575"/>
      <c r="I219" s="1575"/>
      <c r="J219" s="1575"/>
      <c r="K219" s="1575"/>
      <c r="L219" s="1575"/>
      <c r="M219" s="1575"/>
      <c r="N219" s="1575"/>
      <c r="O219" s="1575"/>
      <c r="P219" s="1575"/>
      <c r="Q219" s="1575"/>
      <c r="R219" s="1575"/>
      <c r="S219" s="1575"/>
      <c r="T219" s="1575"/>
      <c r="U219" s="1575"/>
      <c r="V219" s="1575"/>
      <c r="W219" s="1575"/>
      <c r="X219" s="1575"/>
      <c r="Y219" s="1575"/>
      <c r="Z219" s="1623"/>
      <c r="AA219" s="1575"/>
      <c r="AB219" s="1575"/>
      <c r="AC219" s="1575"/>
      <c r="AD219" s="1575"/>
      <c r="AE219" s="1575"/>
      <c r="AF219" s="1575"/>
    </row>
    <row r="220" ht="36.75" customHeight="1">
      <c r="A220" s="1575"/>
      <c r="B220" s="1575"/>
      <c r="C220" s="1575"/>
      <c r="D220" s="1575"/>
      <c r="E220" s="1575"/>
      <c r="F220" s="1623"/>
      <c r="G220" s="1575"/>
      <c r="H220" s="1575"/>
      <c r="I220" s="1575"/>
      <c r="J220" s="1575"/>
      <c r="K220" s="1575"/>
      <c r="L220" s="1575"/>
      <c r="M220" s="1575"/>
      <c r="N220" s="1575"/>
      <c r="O220" s="1575"/>
      <c r="P220" s="1575"/>
      <c r="Q220" s="1575"/>
      <c r="R220" s="1575"/>
      <c r="S220" s="1575"/>
      <c r="T220" s="1575"/>
      <c r="U220" s="1575"/>
      <c r="V220" s="1575"/>
      <c r="W220" s="1575"/>
      <c r="X220" s="1575"/>
      <c r="Y220" s="1575"/>
      <c r="Z220" s="1623"/>
      <c r="AA220" s="1575"/>
      <c r="AB220" s="1575"/>
      <c r="AC220" s="1575"/>
      <c r="AD220" s="1575"/>
      <c r="AE220" s="1575"/>
      <c r="AF220" s="1575"/>
    </row>
    <row r="221" ht="36.75" customHeight="1">
      <c r="A221" s="1575"/>
      <c r="B221" s="1575"/>
      <c r="C221" s="1575"/>
      <c r="D221" s="1575"/>
      <c r="E221" s="1575"/>
      <c r="F221" s="1623"/>
      <c r="G221" s="1575"/>
      <c r="H221" s="1575"/>
      <c r="I221" s="1575"/>
      <c r="J221" s="1575"/>
      <c r="K221" s="1575"/>
      <c r="L221" s="1575"/>
      <c r="M221" s="1575"/>
      <c r="N221" s="1575"/>
      <c r="O221" s="1575"/>
      <c r="P221" s="1575"/>
      <c r="Q221" s="1575"/>
      <c r="R221" s="1575"/>
      <c r="S221" s="1575"/>
      <c r="T221" s="1575"/>
      <c r="U221" s="1575"/>
      <c r="V221" s="1575"/>
      <c r="W221" s="1575"/>
      <c r="X221" s="1575"/>
      <c r="Y221" s="1575"/>
      <c r="Z221" s="1623"/>
      <c r="AA221" s="1575"/>
      <c r="AB221" s="1575"/>
      <c r="AC221" s="1575"/>
      <c r="AD221" s="1575"/>
      <c r="AE221" s="1575"/>
      <c r="AF221" s="1575"/>
    </row>
    <row r="222" ht="36.75" customHeight="1">
      <c r="A222" s="1575"/>
      <c r="B222" s="1575"/>
      <c r="C222" s="1575"/>
      <c r="D222" s="1575"/>
      <c r="E222" s="1575"/>
      <c r="F222" s="1623"/>
      <c r="G222" s="1575"/>
      <c r="H222" s="1575"/>
      <c r="I222" s="1575"/>
      <c r="J222" s="1575"/>
      <c r="K222" s="1575"/>
      <c r="L222" s="1575"/>
      <c r="M222" s="1575"/>
      <c r="N222" s="1575"/>
      <c r="O222" s="1575"/>
      <c r="P222" s="1575"/>
      <c r="Q222" s="1575"/>
      <c r="R222" s="1575"/>
      <c r="S222" s="1575"/>
      <c r="T222" s="1575"/>
      <c r="U222" s="1575"/>
      <c r="V222" s="1575"/>
      <c r="W222" s="1575"/>
      <c r="X222" s="1575"/>
      <c r="Y222" s="1575"/>
      <c r="Z222" s="1623"/>
      <c r="AA222" s="1575"/>
      <c r="AB222" s="1575"/>
      <c r="AC222" s="1575"/>
      <c r="AD222" s="1575"/>
      <c r="AE222" s="1575"/>
      <c r="AF222" s="1575"/>
    </row>
    <row r="223" ht="36.75" customHeight="1">
      <c r="A223" s="1575"/>
      <c r="B223" s="1575"/>
      <c r="C223" s="1575"/>
      <c r="D223" s="1575"/>
      <c r="E223" s="1575"/>
      <c r="F223" s="1623"/>
      <c r="G223" s="1575"/>
      <c r="H223" s="1575"/>
      <c r="I223" s="1575"/>
      <c r="J223" s="1575"/>
      <c r="K223" s="1575"/>
      <c r="L223" s="1575"/>
      <c r="M223" s="1575"/>
      <c r="N223" s="1575"/>
      <c r="O223" s="1575"/>
      <c r="P223" s="1575"/>
      <c r="Q223" s="1575"/>
      <c r="R223" s="1575"/>
      <c r="S223" s="1575"/>
      <c r="T223" s="1575"/>
      <c r="U223" s="1575"/>
      <c r="V223" s="1575"/>
      <c r="W223" s="1575"/>
      <c r="X223" s="1575"/>
      <c r="Y223" s="1575"/>
      <c r="Z223" s="1623"/>
      <c r="AA223" s="1575"/>
      <c r="AB223" s="1575"/>
      <c r="AC223" s="1575"/>
      <c r="AD223" s="1575"/>
      <c r="AE223" s="1575"/>
      <c r="AF223" s="1575"/>
    </row>
    <row r="224" ht="36.75" customHeight="1">
      <c r="A224" s="1575"/>
      <c r="B224" s="1575"/>
      <c r="C224" s="1575"/>
      <c r="D224" s="1575"/>
      <c r="E224" s="1575"/>
      <c r="F224" s="1623"/>
      <c r="G224" s="1575"/>
      <c r="H224" s="1575"/>
      <c r="I224" s="1575"/>
      <c r="J224" s="1575"/>
      <c r="K224" s="1575"/>
      <c r="L224" s="1575"/>
      <c r="M224" s="1575"/>
      <c r="N224" s="1575"/>
      <c r="O224" s="1575"/>
      <c r="P224" s="1575"/>
      <c r="Q224" s="1575"/>
      <c r="R224" s="1575"/>
      <c r="S224" s="1575"/>
      <c r="T224" s="1575"/>
      <c r="U224" s="1575"/>
      <c r="V224" s="1575"/>
      <c r="W224" s="1575"/>
      <c r="X224" s="1575"/>
      <c r="Y224" s="1575"/>
      <c r="Z224" s="1623"/>
      <c r="AA224" s="1575"/>
      <c r="AB224" s="1575"/>
      <c r="AC224" s="1575"/>
      <c r="AD224" s="1575"/>
      <c r="AE224" s="1575"/>
      <c r="AF224" s="1575"/>
    </row>
    <row r="225" ht="36.75" customHeight="1">
      <c r="A225" s="1575"/>
      <c r="B225" s="1575"/>
      <c r="C225" s="1575"/>
      <c r="D225" s="1575"/>
      <c r="E225" s="1575"/>
      <c r="F225" s="1623"/>
      <c r="G225" s="1575"/>
      <c r="H225" s="1575"/>
      <c r="I225" s="1575"/>
      <c r="J225" s="1575"/>
      <c r="K225" s="1575"/>
      <c r="L225" s="1575"/>
      <c r="M225" s="1575"/>
      <c r="N225" s="1575"/>
      <c r="O225" s="1575"/>
      <c r="P225" s="1575"/>
      <c r="Q225" s="1575"/>
      <c r="R225" s="1575"/>
      <c r="S225" s="1575"/>
      <c r="T225" s="1575"/>
      <c r="U225" s="1575"/>
      <c r="V225" s="1575"/>
      <c r="W225" s="1575"/>
      <c r="X225" s="1575"/>
      <c r="Y225" s="1575"/>
      <c r="Z225" s="1623"/>
      <c r="AA225" s="1575"/>
      <c r="AB225" s="1575"/>
      <c r="AC225" s="1575"/>
      <c r="AD225" s="1575"/>
      <c r="AE225" s="1575"/>
      <c r="AF225" s="1575"/>
    </row>
    <row r="226" ht="36.75" customHeight="1">
      <c r="A226" s="1575"/>
      <c r="B226" s="1575"/>
      <c r="C226" s="1575"/>
      <c r="D226" s="1575"/>
      <c r="E226" s="1575"/>
      <c r="F226" s="1623"/>
      <c r="G226" s="1575"/>
      <c r="H226" s="1575"/>
      <c r="I226" s="1575"/>
      <c r="J226" s="1575"/>
      <c r="K226" s="1575"/>
      <c r="L226" s="1575"/>
      <c r="M226" s="1575"/>
      <c r="N226" s="1575"/>
      <c r="O226" s="1575"/>
      <c r="P226" s="1575"/>
      <c r="Q226" s="1575"/>
      <c r="R226" s="1575"/>
      <c r="S226" s="1575"/>
      <c r="T226" s="1575"/>
      <c r="U226" s="1575"/>
      <c r="V226" s="1575"/>
      <c r="W226" s="1575"/>
      <c r="X226" s="1575"/>
      <c r="Y226" s="1575"/>
      <c r="Z226" s="1623"/>
      <c r="AA226" s="1575"/>
      <c r="AB226" s="1575"/>
      <c r="AC226" s="1575"/>
      <c r="AD226" s="1575"/>
      <c r="AE226" s="1575"/>
      <c r="AF226" s="1575"/>
    </row>
    <row r="227" ht="36.75" customHeight="1">
      <c r="A227" s="1575"/>
      <c r="B227" s="1575"/>
      <c r="C227" s="1575"/>
      <c r="D227" s="1575"/>
      <c r="E227" s="1575"/>
      <c r="F227" s="1623"/>
      <c r="G227" s="1575"/>
      <c r="H227" s="1575"/>
      <c r="I227" s="1575"/>
      <c r="J227" s="1575"/>
      <c r="K227" s="1575"/>
      <c r="L227" s="1575"/>
      <c r="M227" s="1575"/>
      <c r="N227" s="1575"/>
      <c r="O227" s="1575"/>
      <c r="P227" s="1575"/>
      <c r="Q227" s="1575"/>
      <c r="R227" s="1575"/>
      <c r="S227" s="1575"/>
      <c r="T227" s="1575"/>
      <c r="U227" s="1575"/>
      <c r="V227" s="1575"/>
      <c r="W227" s="1575"/>
      <c r="X227" s="1575"/>
      <c r="Y227" s="1575"/>
      <c r="Z227" s="1623"/>
      <c r="AA227" s="1575"/>
      <c r="AB227" s="1575"/>
      <c r="AC227" s="1575"/>
      <c r="AD227" s="1575"/>
      <c r="AE227" s="1575"/>
      <c r="AF227" s="1575"/>
    </row>
    <row r="228" ht="36.75" customHeight="1">
      <c r="A228" s="1575"/>
      <c r="B228" s="1575"/>
      <c r="C228" s="1575"/>
      <c r="D228" s="1575"/>
      <c r="E228" s="1575"/>
      <c r="F228" s="1623"/>
      <c r="G228" s="1575"/>
      <c r="H228" s="1575"/>
      <c r="I228" s="1575"/>
      <c r="J228" s="1575"/>
      <c r="K228" s="1575"/>
      <c r="L228" s="1575"/>
      <c r="M228" s="1575"/>
      <c r="N228" s="1575"/>
      <c r="O228" s="1575"/>
      <c r="P228" s="1575"/>
      <c r="Q228" s="1575"/>
      <c r="R228" s="1575"/>
      <c r="S228" s="1575"/>
      <c r="T228" s="1575"/>
      <c r="U228" s="1575"/>
      <c r="V228" s="1575"/>
      <c r="W228" s="1575"/>
      <c r="X228" s="1575"/>
      <c r="Y228" s="1575"/>
      <c r="Z228" s="1623"/>
      <c r="AA228" s="1575"/>
      <c r="AB228" s="1575"/>
      <c r="AC228" s="1575"/>
      <c r="AD228" s="1575"/>
      <c r="AE228" s="1575"/>
      <c r="AF228" s="1575"/>
    </row>
    <row r="229" ht="36.75" customHeight="1">
      <c r="A229" s="1575"/>
      <c r="B229" s="1575"/>
      <c r="C229" s="1575"/>
      <c r="D229" s="1575"/>
      <c r="E229" s="1575"/>
      <c r="F229" s="1623"/>
      <c r="G229" s="1575"/>
      <c r="H229" s="1575"/>
      <c r="I229" s="1575"/>
      <c r="J229" s="1575"/>
      <c r="K229" s="1575"/>
      <c r="L229" s="1575"/>
      <c r="M229" s="1575"/>
      <c r="N229" s="1575"/>
      <c r="O229" s="1575"/>
      <c r="P229" s="1575"/>
      <c r="Q229" s="1575"/>
      <c r="R229" s="1575"/>
      <c r="S229" s="1575"/>
      <c r="T229" s="1575"/>
      <c r="U229" s="1575"/>
      <c r="V229" s="1575"/>
      <c r="W229" s="1575"/>
      <c r="X229" s="1575"/>
      <c r="Y229" s="1575"/>
      <c r="Z229" s="1623"/>
      <c r="AA229" s="1575"/>
      <c r="AB229" s="1575"/>
      <c r="AC229" s="1575"/>
      <c r="AD229" s="1575"/>
      <c r="AE229" s="1575"/>
      <c r="AF229" s="1575"/>
    </row>
    <row r="230" ht="36.75" customHeight="1">
      <c r="A230" s="1575"/>
      <c r="B230" s="1575"/>
      <c r="C230" s="1575"/>
      <c r="D230" s="1575"/>
      <c r="E230" s="1575"/>
      <c r="F230" s="1623"/>
      <c r="G230" s="1575"/>
      <c r="H230" s="1575"/>
      <c r="I230" s="1575"/>
      <c r="J230" s="1575"/>
      <c r="K230" s="1575"/>
      <c r="L230" s="1575"/>
      <c r="M230" s="1575"/>
      <c r="N230" s="1575"/>
      <c r="O230" s="1575"/>
      <c r="P230" s="1575"/>
      <c r="Q230" s="1575"/>
      <c r="R230" s="1575"/>
      <c r="S230" s="1575"/>
      <c r="T230" s="1575"/>
      <c r="U230" s="1575"/>
      <c r="V230" s="1575"/>
      <c r="W230" s="1575"/>
      <c r="X230" s="1575"/>
      <c r="Y230" s="1575"/>
      <c r="Z230" s="1623"/>
      <c r="AA230" s="1575"/>
      <c r="AB230" s="1575"/>
      <c r="AC230" s="1575"/>
      <c r="AD230" s="1575"/>
      <c r="AE230" s="1575"/>
      <c r="AF230" s="1575"/>
    </row>
    <row r="231" ht="36.75" customHeight="1">
      <c r="A231" s="1575"/>
      <c r="B231" s="1575"/>
      <c r="C231" s="1575"/>
      <c r="D231" s="1575"/>
      <c r="E231" s="1575"/>
      <c r="F231" s="1623"/>
      <c r="G231" s="1575"/>
      <c r="H231" s="1575"/>
      <c r="I231" s="1575"/>
      <c r="J231" s="1575"/>
      <c r="K231" s="1575"/>
      <c r="L231" s="1575"/>
      <c r="M231" s="1575"/>
      <c r="N231" s="1575"/>
      <c r="O231" s="1575"/>
      <c r="P231" s="1575"/>
      <c r="Q231" s="1575"/>
      <c r="R231" s="1575"/>
      <c r="S231" s="1575"/>
      <c r="T231" s="1575"/>
      <c r="U231" s="1575"/>
      <c r="V231" s="1575"/>
      <c r="W231" s="1575"/>
      <c r="X231" s="1575"/>
      <c r="Y231" s="1575"/>
      <c r="Z231" s="1623"/>
      <c r="AA231" s="1575"/>
      <c r="AB231" s="1575"/>
      <c r="AC231" s="1575"/>
      <c r="AD231" s="1575"/>
      <c r="AE231" s="1575"/>
      <c r="AF231" s="1575"/>
    </row>
    <row r="232" ht="36.75" customHeight="1">
      <c r="A232" s="1575"/>
      <c r="B232" s="1575"/>
      <c r="C232" s="1575"/>
      <c r="D232" s="1575"/>
      <c r="E232" s="1575"/>
      <c r="F232" s="1623"/>
      <c r="G232" s="1575"/>
      <c r="H232" s="1575"/>
      <c r="I232" s="1575"/>
      <c r="J232" s="1575"/>
      <c r="K232" s="1575"/>
      <c r="L232" s="1575"/>
      <c r="M232" s="1575"/>
      <c r="N232" s="1575"/>
      <c r="O232" s="1575"/>
      <c r="P232" s="1575"/>
      <c r="Q232" s="1575"/>
      <c r="R232" s="1575"/>
      <c r="S232" s="1575"/>
      <c r="T232" s="1575"/>
      <c r="U232" s="1575"/>
      <c r="V232" s="1575"/>
      <c r="W232" s="1575"/>
      <c r="X232" s="1575"/>
      <c r="Y232" s="1575"/>
      <c r="Z232" s="1623"/>
      <c r="AA232" s="1575"/>
      <c r="AB232" s="1575"/>
      <c r="AC232" s="1575"/>
      <c r="AD232" s="1575"/>
      <c r="AE232" s="1575"/>
      <c r="AF232" s="1575"/>
    </row>
    <row r="233" ht="36.75" customHeight="1">
      <c r="A233" s="1575"/>
      <c r="B233" s="1575"/>
      <c r="C233" s="1575"/>
      <c r="D233" s="1575"/>
      <c r="E233" s="1575"/>
      <c r="F233" s="1623"/>
      <c r="G233" s="1575"/>
      <c r="H233" s="1575"/>
      <c r="I233" s="1575"/>
      <c r="J233" s="1575"/>
      <c r="K233" s="1575"/>
      <c r="L233" s="1575"/>
      <c r="M233" s="1575"/>
      <c r="N233" s="1575"/>
      <c r="O233" s="1575"/>
      <c r="P233" s="1575"/>
      <c r="Q233" s="1575"/>
      <c r="R233" s="1575"/>
      <c r="S233" s="1575"/>
      <c r="T233" s="1575"/>
      <c r="U233" s="1575"/>
      <c r="V233" s="1575"/>
      <c r="W233" s="1575"/>
      <c r="X233" s="1575"/>
      <c r="Y233" s="1575"/>
      <c r="Z233" s="1623"/>
      <c r="AA233" s="1575"/>
      <c r="AB233" s="1575"/>
      <c r="AC233" s="1575"/>
      <c r="AD233" s="1575"/>
      <c r="AE233" s="1575"/>
      <c r="AF233" s="1575"/>
    </row>
    <row r="234" ht="36.75" customHeight="1">
      <c r="A234" s="1575"/>
      <c r="B234" s="1575"/>
      <c r="C234" s="1575"/>
      <c r="D234" s="1575"/>
      <c r="E234" s="1575"/>
      <c r="F234" s="1623"/>
      <c r="G234" s="1575"/>
      <c r="H234" s="1575"/>
      <c r="I234" s="1575"/>
      <c r="J234" s="1575"/>
      <c r="K234" s="1575"/>
      <c r="L234" s="1575"/>
      <c r="M234" s="1575"/>
      <c r="N234" s="1575"/>
      <c r="O234" s="1575"/>
      <c r="P234" s="1575"/>
      <c r="Q234" s="1575"/>
      <c r="R234" s="1575"/>
      <c r="S234" s="1575"/>
      <c r="T234" s="1575"/>
      <c r="U234" s="1575"/>
      <c r="V234" s="1575"/>
      <c r="W234" s="1575"/>
      <c r="X234" s="1575"/>
      <c r="Y234" s="1575"/>
      <c r="Z234" s="1623"/>
      <c r="AA234" s="1575"/>
      <c r="AB234" s="1575"/>
      <c r="AC234" s="1575"/>
      <c r="AD234" s="1575"/>
      <c r="AE234" s="1575"/>
      <c r="AF234" s="1575"/>
    </row>
    <row r="235" ht="36.75" customHeight="1">
      <c r="A235" s="1575"/>
      <c r="B235" s="1575"/>
      <c r="C235" s="1575"/>
      <c r="D235" s="1575"/>
      <c r="E235" s="1575"/>
      <c r="F235" s="1623"/>
      <c r="G235" s="1575"/>
      <c r="H235" s="1575"/>
      <c r="I235" s="1575"/>
      <c r="J235" s="1575"/>
      <c r="K235" s="1575"/>
      <c r="L235" s="1575"/>
      <c r="M235" s="1575"/>
      <c r="N235" s="1575"/>
      <c r="O235" s="1575"/>
      <c r="P235" s="1575"/>
      <c r="Q235" s="1575"/>
      <c r="R235" s="1575"/>
      <c r="S235" s="1575"/>
      <c r="T235" s="1575"/>
      <c r="U235" s="1575"/>
      <c r="V235" s="1575"/>
      <c r="W235" s="1575"/>
      <c r="X235" s="1575"/>
      <c r="Y235" s="1575"/>
      <c r="Z235" s="1623"/>
      <c r="AA235" s="1575"/>
      <c r="AB235" s="1575"/>
      <c r="AC235" s="1575"/>
      <c r="AD235" s="1575"/>
      <c r="AE235" s="1575"/>
      <c r="AF235" s="1575"/>
    </row>
    <row r="236" ht="36.75" customHeight="1">
      <c r="A236" s="1575"/>
      <c r="B236" s="1575"/>
      <c r="C236" s="1575"/>
      <c r="D236" s="1575"/>
      <c r="E236" s="1575"/>
      <c r="F236" s="1623"/>
      <c r="G236" s="1575"/>
      <c r="H236" s="1575"/>
      <c r="I236" s="1575"/>
      <c r="J236" s="1575"/>
      <c r="K236" s="1575"/>
      <c r="L236" s="1575"/>
      <c r="M236" s="1575"/>
      <c r="N236" s="1575"/>
      <c r="O236" s="1575"/>
      <c r="P236" s="1575"/>
      <c r="Q236" s="1575"/>
      <c r="R236" s="1575"/>
      <c r="S236" s="1575"/>
      <c r="T236" s="1575"/>
      <c r="U236" s="1575"/>
      <c r="V236" s="1575"/>
      <c r="W236" s="1575"/>
      <c r="X236" s="1575"/>
      <c r="Y236" s="1575"/>
      <c r="Z236" s="1623"/>
      <c r="AA236" s="1575"/>
      <c r="AB236" s="1575"/>
      <c r="AC236" s="1575"/>
      <c r="AD236" s="1575"/>
      <c r="AE236" s="1575"/>
      <c r="AF236" s="1575"/>
    </row>
    <row r="237" ht="36.75" customHeight="1">
      <c r="A237" s="1575"/>
      <c r="B237" s="1575"/>
      <c r="C237" s="1575"/>
      <c r="D237" s="1575"/>
      <c r="E237" s="1575"/>
      <c r="F237" s="1623"/>
      <c r="G237" s="1575"/>
      <c r="H237" s="1575"/>
      <c r="I237" s="1575"/>
      <c r="J237" s="1575"/>
      <c r="K237" s="1575"/>
      <c r="L237" s="1575"/>
      <c r="M237" s="1575"/>
      <c r="N237" s="1575"/>
      <c r="O237" s="1575"/>
      <c r="P237" s="1575"/>
      <c r="Q237" s="1575"/>
      <c r="R237" s="1575"/>
      <c r="S237" s="1575"/>
      <c r="T237" s="1575"/>
      <c r="U237" s="1575"/>
      <c r="V237" s="1575"/>
      <c r="W237" s="1575"/>
      <c r="X237" s="1575"/>
      <c r="Y237" s="1575"/>
      <c r="Z237" s="1623"/>
      <c r="AA237" s="1575"/>
      <c r="AB237" s="1575"/>
      <c r="AC237" s="1575"/>
      <c r="AD237" s="1575"/>
      <c r="AE237" s="1575"/>
      <c r="AF237" s="1575"/>
    </row>
    <row r="238" ht="36.75" customHeight="1">
      <c r="A238" s="1575"/>
      <c r="B238" s="1575"/>
      <c r="C238" s="1575"/>
      <c r="D238" s="1575"/>
      <c r="E238" s="1575"/>
      <c r="F238" s="1623"/>
      <c r="G238" s="1575"/>
      <c r="H238" s="1575"/>
      <c r="I238" s="1575"/>
      <c r="J238" s="1575"/>
      <c r="K238" s="1575"/>
      <c r="L238" s="1575"/>
      <c r="M238" s="1575"/>
      <c r="N238" s="1575"/>
      <c r="O238" s="1575"/>
      <c r="P238" s="1575"/>
      <c r="Q238" s="1575"/>
      <c r="R238" s="1575"/>
      <c r="S238" s="1575"/>
      <c r="T238" s="1575"/>
      <c r="U238" s="1575"/>
      <c r="V238" s="1575"/>
      <c r="W238" s="1575"/>
      <c r="X238" s="1575"/>
      <c r="Y238" s="1575"/>
      <c r="Z238" s="1623"/>
      <c r="AA238" s="1575"/>
      <c r="AB238" s="1575"/>
      <c r="AC238" s="1575"/>
      <c r="AD238" s="1575"/>
      <c r="AE238" s="1575"/>
      <c r="AF238" s="1575"/>
    </row>
    <row r="239" ht="36.75" customHeight="1">
      <c r="A239" s="1575"/>
      <c r="B239" s="1575"/>
      <c r="C239" s="1575"/>
      <c r="D239" s="1575"/>
      <c r="E239" s="1575"/>
      <c r="F239" s="1623"/>
      <c r="G239" s="1575"/>
      <c r="H239" s="1575"/>
      <c r="I239" s="1575"/>
      <c r="J239" s="1575"/>
      <c r="K239" s="1575"/>
      <c r="L239" s="1575"/>
      <c r="M239" s="1575"/>
      <c r="N239" s="1575"/>
      <c r="O239" s="1575"/>
      <c r="P239" s="1575"/>
      <c r="Q239" s="1575"/>
      <c r="R239" s="1575"/>
      <c r="S239" s="1575"/>
      <c r="T239" s="1575"/>
      <c r="U239" s="1575"/>
      <c r="V239" s="1575"/>
      <c r="W239" s="1575"/>
      <c r="X239" s="1575"/>
      <c r="Y239" s="1575"/>
      <c r="Z239" s="1623"/>
      <c r="AA239" s="1575"/>
      <c r="AB239" s="1575"/>
      <c r="AC239" s="1575"/>
      <c r="AD239" s="1575"/>
      <c r="AE239" s="1575"/>
      <c r="AF239" s="1575"/>
    </row>
    <row r="240" ht="36.75" customHeight="1">
      <c r="A240" s="1575"/>
      <c r="B240" s="1575"/>
      <c r="C240" s="1575"/>
      <c r="D240" s="1575"/>
      <c r="E240" s="1575"/>
      <c r="F240" s="1623"/>
      <c r="G240" s="1575"/>
      <c r="H240" s="1575"/>
      <c r="I240" s="1575"/>
      <c r="J240" s="1575"/>
      <c r="K240" s="1575"/>
      <c r="L240" s="1575"/>
      <c r="M240" s="1575"/>
      <c r="N240" s="1575"/>
      <c r="O240" s="1575"/>
      <c r="P240" s="1575"/>
      <c r="Q240" s="1575"/>
      <c r="R240" s="1575"/>
      <c r="S240" s="1575"/>
      <c r="T240" s="1575"/>
      <c r="U240" s="1575"/>
      <c r="V240" s="1575"/>
      <c r="W240" s="1575"/>
      <c r="X240" s="1575"/>
      <c r="Y240" s="1575"/>
      <c r="Z240" s="1623"/>
      <c r="AA240" s="1575"/>
      <c r="AB240" s="1575"/>
      <c r="AC240" s="1575"/>
      <c r="AD240" s="1575"/>
      <c r="AE240" s="1575"/>
      <c r="AF240" s="1575"/>
    </row>
    <row r="241" ht="36.75" customHeight="1">
      <c r="A241" s="1575"/>
      <c r="B241" s="1575"/>
      <c r="C241" s="1575"/>
      <c r="D241" s="1575"/>
      <c r="E241" s="1575"/>
      <c r="F241" s="1623"/>
      <c r="G241" s="1575"/>
      <c r="H241" s="1575"/>
      <c r="I241" s="1575"/>
      <c r="J241" s="1575"/>
      <c r="K241" s="1575"/>
      <c r="L241" s="1575"/>
      <c r="M241" s="1575"/>
      <c r="N241" s="1575"/>
      <c r="O241" s="1575"/>
      <c r="P241" s="1575"/>
      <c r="Q241" s="1575"/>
      <c r="R241" s="1575"/>
      <c r="S241" s="1575"/>
      <c r="T241" s="1575"/>
      <c r="U241" s="1575"/>
      <c r="V241" s="1575"/>
      <c r="W241" s="1575"/>
      <c r="X241" s="1575"/>
      <c r="Y241" s="1575"/>
      <c r="Z241" s="1623"/>
      <c r="AA241" s="1575"/>
      <c r="AB241" s="1575"/>
      <c r="AC241" s="1575"/>
      <c r="AD241" s="1575"/>
      <c r="AE241" s="1575"/>
      <c r="AF241" s="1575"/>
    </row>
    <row r="242" ht="36.75" customHeight="1">
      <c r="A242" s="1575"/>
      <c r="B242" s="1575"/>
      <c r="C242" s="1575"/>
      <c r="D242" s="1575"/>
      <c r="E242" s="1575"/>
      <c r="F242" s="1623"/>
      <c r="G242" s="1575"/>
      <c r="H242" s="1575"/>
      <c r="I242" s="1575"/>
      <c r="J242" s="1575"/>
      <c r="K242" s="1575"/>
      <c r="L242" s="1575"/>
      <c r="M242" s="1575"/>
      <c r="N242" s="1575"/>
      <c r="O242" s="1575"/>
      <c r="P242" s="1575"/>
      <c r="Q242" s="1575"/>
      <c r="R242" s="1575"/>
      <c r="S242" s="1575"/>
      <c r="T242" s="1575"/>
      <c r="U242" s="1575"/>
      <c r="V242" s="1575"/>
      <c r="W242" s="1575"/>
      <c r="X242" s="1575"/>
      <c r="Y242" s="1575"/>
      <c r="Z242" s="1623"/>
      <c r="AA242" s="1575"/>
      <c r="AB242" s="1575"/>
      <c r="AC242" s="1575"/>
      <c r="AD242" s="1575"/>
      <c r="AE242" s="1575"/>
      <c r="AF242" s="1575"/>
    </row>
    <row r="243" ht="36.75" customHeight="1">
      <c r="A243" s="1575"/>
      <c r="B243" s="1575"/>
      <c r="C243" s="1575"/>
      <c r="D243" s="1575"/>
      <c r="E243" s="1575"/>
      <c r="F243" s="1623"/>
      <c r="G243" s="1575"/>
      <c r="H243" s="1575"/>
      <c r="I243" s="1575"/>
      <c r="J243" s="1575"/>
      <c r="K243" s="1575"/>
      <c r="L243" s="1575"/>
      <c r="M243" s="1575"/>
      <c r="N243" s="1575"/>
      <c r="O243" s="1575"/>
      <c r="P243" s="1575"/>
      <c r="Q243" s="1575"/>
      <c r="R243" s="1575"/>
      <c r="S243" s="1575"/>
      <c r="T243" s="1575"/>
      <c r="U243" s="1575"/>
      <c r="V243" s="1575"/>
      <c r="W243" s="1575"/>
      <c r="X243" s="1575"/>
      <c r="Y243" s="1575"/>
      <c r="Z243" s="1623"/>
      <c r="AA243" s="1575"/>
      <c r="AB243" s="1575"/>
      <c r="AC243" s="1575"/>
      <c r="AD243" s="1575"/>
      <c r="AE243" s="1575"/>
      <c r="AF243" s="1575"/>
    </row>
    <row r="244" ht="36.75" customHeight="1">
      <c r="A244" s="1575"/>
      <c r="B244" s="1575"/>
      <c r="C244" s="1575"/>
      <c r="D244" s="1575"/>
      <c r="E244" s="1575"/>
      <c r="F244" s="1623"/>
      <c r="G244" s="1575"/>
      <c r="H244" s="1575"/>
      <c r="I244" s="1575"/>
      <c r="J244" s="1575"/>
      <c r="K244" s="1575"/>
      <c r="L244" s="1575"/>
      <c r="M244" s="1575"/>
      <c r="N244" s="1575"/>
      <c r="O244" s="1575"/>
      <c r="P244" s="1575"/>
      <c r="Q244" s="1575"/>
      <c r="R244" s="1575"/>
      <c r="S244" s="1575"/>
      <c r="T244" s="1575"/>
      <c r="U244" s="1575"/>
      <c r="V244" s="1575"/>
      <c r="W244" s="1575"/>
      <c r="X244" s="1575"/>
      <c r="Y244" s="1575"/>
      <c r="Z244" s="1623"/>
      <c r="AA244" s="1575"/>
      <c r="AB244" s="1575"/>
      <c r="AC244" s="1575"/>
      <c r="AD244" s="1575"/>
      <c r="AE244" s="1575"/>
      <c r="AF244" s="1575"/>
    </row>
    <row r="245" ht="36.75" customHeight="1">
      <c r="A245" s="1575"/>
      <c r="B245" s="1575"/>
      <c r="C245" s="1575"/>
      <c r="D245" s="1575"/>
      <c r="E245" s="1575"/>
      <c r="F245" s="1623"/>
      <c r="G245" s="1575"/>
      <c r="H245" s="1575"/>
      <c r="I245" s="1575"/>
      <c r="J245" s="1575"/>
      <c r="K245" s="1575"/>
      <c r="L245" s="1575"/>
      <c r="M245" s="1575"/>
      <c r="N245" s="1575"/>
      <c r="O245" s="1575"/>
      <c r="P245" s="1575"/>
      <c r="Q245" s="1575"/>
      <c r="R245" s="1575"/>
      <c r="S245" s="1575"/>
      <c r="T245" s="1575"/>
      <c r="U245" s="1575"/>
      <c r="V245" s="1575"/>
      <c r="W245" s="1575"/>
      <c r="X245" s="1575"/>
      <c r="Y245" s="1575"/>
      <c r="Z245" s="1623"/>
      <c r="AA245" s="1575"/>
      <c r="AB245" s="1575"/>
      <c r="AC245" s="1575"/>
      <c r="AD245" s="1575"/>
      <c r="AE245" s="1575"/>
      <c r="AF245" s="1575"/>
    </row>
    <row r="246" ht="36.75" customHeight="1">
      <c r="A246" s="1575"/>
      <c r="B246" s="1575"/>
      <c r="C246" s="1575"/>
      <c r="D246" s="1575"/>
      <c r="E246" s="1575"/>
      <c r="F246" s="1623"/>
      <c r="G246" s="1575"/>
      <c r="H246" s="1575"/>
      <c r="I246" s="1575"/>
      <c r="J246" s="1575"/>
      <c r="K246" s="1575"/>
      <c r="L246" s="1575"/>
      <c r="M246" s="1575"/>
      <c r="N246" s="1575"/>
      <c r="O246" s="1575"/>
      <c r="P246" s="1575"/>
      <c r="Q246" s="1575"/>
      <c r="R246" s="1575"/>
      <c r="S246" s="1575"/>
      <c r="T246" s="1575"/>
      <c r="U246" s="1575"/>
      <c r="V246" s="1575"/>
      <c r="W246" s="1575"/>
      <c r="X246" s="1575"/>
      <c r="Y246" s="1575"/>
      <c r="Z246" s="1623"/>
      <c r="AA246" s="1575"/>
      <c r="AB246" s="1575"/>
      <c r="AC246" s="1575"/>
      <c r="AD246" s="1575"/>
      <c r="AE246" s="1575"/>
      <c r="AF246" s="1575"/>
    </row>
    <row r="247" ht="36.75" customHeight="1">
      <c r="A247" s="1575"/>
      <c r="B247" s="1575"/>
      <c r="C247" s="1575"/>
      <c r="D247" s="1575"/>
      <c r="E247" s="1575"/>
      <c r="F247" s="1623"/>
      <c r="G247" s="1575"/>
      <c r="H247" s="1575"/>
      <c r="I247" s="1575"/>
      <c r="J247" s="1575"/>
      <c r="K247" s="1575"/>
      <c r="L247" s="1575"/>
      <c r="M247" s="1575"/>
      <c r="N247" s="1575"/>
      <c r="O247" s="1575"/>
      <c r="P247" s="1575"/>
      <c r="Q247" s="1575"/>
      <c r="R247" s="1575"/>
      <c r="S247" s="1575"/>
      <c r="T247" s="1575"/>
      <c r="U247" s="1575"/>
      <c r="V247" s="1575"/>
      <c r="W247" s="1575"/>
      <c r="X247" s="1575"/>
      <c r="Y247" s="1575"/>
      <c r="Z247" s="1623"/>
      <c r="AA247" s="1575"/>
      <c r="AB247" s="1575"/>
      <c r="AC247" s="1575"/>
      <c r="AD247" s="1575"/>
      <c r="AE247" s="1575"/>
      <c r="AF247" s="1575"/>
    </row>
    <row r="248" ht="36.75" customHeight="1">
      <c r="A248" s="1575"/>
      <c r="B248" s="1575"/>
      <c r="C248" s="1575"/>
      <c r="D248" s="1575"/>
      <c r="E248" s="1575"/>
      <c r="F248" s="1623"/>
      <c r="G248" s="1575"/>
      <c r="H248" s="1575"/>
      <c r="I248" s="1575"/>
      <c r="J248" s="1575"/>
      <c r="K248" s="1575"/>
      <c r="L248" s="1575"/>
      <c r="M248" s="1575"/>
      <c r="N248" s="1575"/>
      <c r="O248" s="1575"/>
      <c r="P248" s="1575"/>
      <c r="Q248" s="1575"/>
      <c r="R248" s="1575"/>
      <c r="S248" s="1575"/>
      <c r="T248" s="1575"/>
      <c r="U248" s="1575"/>
      <c r="V248" s="1575"/>
      <c r="W248" s="1575"/>
      <c r="X248" s="1575"/>
      <c r="Y248" s="1575"/>
      <c r="Z248" s="1623"/>
      <c r="AA248" s="1575"/>
      <c r="AB248" s="1575"/>
      <c r="AC248" s="1575"/>
      <c r="AD248" s="1575"/>
      <c r="AE248" s="1575"/>
      <c r="AF248" s="1575"/>
    </row>
    <row r="249" ht="36.75" customHeight="1">
      <c r="A249" s="1575"/>
      <c r="B249" s="1575"/>
      <c r="C249" s="1575"/>
      <c r="D249" s="1575"/>
      <c r="E249" s="1575"/>
      <c r="F249" s="1623"/>
      <c r="G249" s="1575"/>
      <c r="H249" s="1575"/>
      <c r="I249" s="1575"/>
      <c r="J249" s="1575"/>
      <c r="K249" s="1575"/>
      <c r="L249" s="1575"/>
      <c r="M249" s="1575"/>
      <c r="N249" s="1575"/>
      <c r="O249" s="1575"/>
      <c r="P249" s="1575"/>
      <c r="Q249" s="1575"/>
      <c r="R249" s="1575"/>
      <c r="S249" s="1575"/>
      <c r="T249" s="1575"/>
      <c r="U249" s="1575"/>
      <c r="V249" s="1575"/>
      <c r="W249" s="1575"/>
      <c r="X249" s="1575"/>
      <c r="Y249" s="1575"/>
      <c r="Z249" s="1623"/>
      <c r="AA249" s="1575"/>
      <c r="AB249" s="1575"/>
      <c r="AC249" s="1575"/>
      <c r="AD249" s="1575"/>
      <c r="AE249" s="1575"/>
      <c r="AF249" s="1575"/>
    </row>
    <row r="250" ht="36.75" customHeight="1">
      <c r="A250" s="1575"/>
      <c r="B250" s="1575"/>
      <c r="C250" s="1575"/>
      <c r="D250" s="1575"/>
      <c r="E250" s="1575"/>
      <c r="F250" s="1623"/>
      <c r="G250" s="1575"/>
      <c r="H250" s="1575"/>
      <c r="I250" s="1575"/>
      <c r="J250" s="1575"/>
      <c r="K250" s="1575"/>
      <c r="L250" s="1575"/>
      <c r="M250" s="1575"/>
      <c r="N250" s="1575"/>
      <c r="O250" s="1575"/>
      <c r="P250" s="1575"/>
      <c r="Q250" s="1575"/>
      <c r="R250" s="1575"/>
      <c r="S250" s="1575"/>
      <c r="T250" s="1575"/>
      <c r="U250" s="1575"/>
      <c r="V250" s="1575"/>
      <c r="W250" s="1575"/>
      <c r="X250" s="1575"/>
      <c r="Y250" s="1575"/>
      <c r="Z250" s="1623"/>
      <c r="AA250" s="1575"/>
      <c r="AB250" s="1575"/>
      <c r="AC250" s="1575"/>
      <c r="AD250" s="1575"/>
      <c r="AE250" s="1575"/>
      <c r="AF250" s="1575"/>
    </row>
    <row r="251" ht="36.75" customHeight="1">
      <c r="A251" s="1575"/>
      <c r="B251" s="1575"/>
      <c r="C251" s="1575"/>
      <c r="D251" s="1575"/>
      <c r="E251" s="1575"/>
      <c r="F251" s="1623"/>
      <c r="G251" s="1575"/>
      <c r="H251" s="1575"/>
      <c r="I251" s="1575"/>
      <c r="J251" s="1575"/>
      <c r="K251" s="1575"/>
      <c r="L251" s="1575"/>
      <c r="M251" s="1575"/>
      <c r="N251" s="1575"/>
      <c r="O251" s="1575"/>
      <c r="P251" s="1575"/>
      <c r="Q251" s="1575"/>
      <c r="R251" s="1575"/>
      <c r="S251" s="1575"/>
      <c r="T251" s="1575"/>
      <c r="U251" s="1575"/>
      <c r="V251" s="1575"/>
      <c r="W251" s="1575"/>
      <c r="X251" s="1575"/>
      <c r="Y251" s="1575"/>
      <c r="Z251" s="1623"/>
      <c r="AA251" s="1575"/>
      <c r="AB251" s="1575"/>
      <c r="AC251" s="1575"/>
      <c r="AD251" s="1575"/>
      <c r="AE251" s="1575"/>
      <c r="AF251" s="1575"/>
    </row>
    <row r="252" ht="36.75" customHeight="1">
      <c r="A252" s="1575"/>
      <c r="B252" s="1575"/>
      <c r="C252" s="1575"/>
      <c r="D252" s="1575"/>
      <c r="E252" s="1575"/>
      <c r="F252" s="1623"/>
      <c r="G252" s="1575"/>
      <c r="H252" s="1575"/>
      <c r="I252" s="1575"/>
      <c r="J252" s="1575"/>
      <c r="K252" s="1575"/>
      <c r="L252" s="1575"/>
      <c r="M252" s="1575"/>
      <c r="N252" s="1575"/>
      <c r="O252" s="1575"/>
      <c r="P252" s="1575"/>
      <c r="Q252" s="1575"/>
      <c r="R252" s="1575"/>
      <c r="S252" s="1575"/>
      <c r="T252" s="1575"/>
      <c r="U252" s="1575"/>
      <c r="V252" s="1575"/>
      <c r="W252" s="1575"/>
      <c r="X252" s="1575"/>
      <c r="Y252" s="1575"/>
      <c r="Z252" s="1623"/>
      <c r="AA252" s="1575"/>
      <c r="AB252" s="1575"/>
      <c r="AC252" s="1575"/>
      <c r="AD252" s="1575"/>
      <c r="AE252" s="1575"/>
      <c r="AF252" s="1575"/>
    </row>
    <row r="253" ht="36.75" customHeight="1">
      <c r="A253" s="1575"/>
      <c r="B253" s="1575"/>
      <c r="C253" s="1575"/>
      <c r="D253" s="1575"/>
      <c r="E253" s="1575"/>
      <c r="F253" s="1623"/>
      <c r="G253" s="1575"/>
      <c r="H253" s="1575"/>
      <c r="I253" s="1575"/>
      <c r="J253" s="1575"/>
      <c r="K253" s="1575"/>
      <c r="L253" s="1575"/>
      <c r="M253" s="1575"/>
      <c r="N253" s="1575"/>
      <c r="O253" s="1575"/>
      <c r="P253" s="1575"/>
      <c r="Q253" s="1575"/>
      <c r="R253" s="1575"/>
      <c r="S253" s="1575"/>
      <c r="T253" s="1575"/>
      <c r="U253" s="1575"/>
      <c r="V253" s="1575"/>
      <c r="W253" s="1575"/>
      <c r="X253" s="1575"/>
      <c r="Y253" s="1575"/>
      <c r="Z253" s="1623"/>
      <c r="AA253" s="1575"/>
      <c r="AB253" s="1575"/>
      <c r="AC253" s="1575"/>
      <c r="AD253" s="1575"/>
      <c r="AE253" s="1575"/>
      <c r="AF253" s="1575"/>
    </row>
    <row r="254" ht="36.75" customHeight="1">
      <c r="A254" s="1575"/>
      <c r="B254" s="1575"/>
      <c r="C254" s="1575"/>
      <c r="D254" s="1575"/>
      <c r="E254" s="1575"/>
      <c r="F254" s="1623"/>
      <c r="G254" s="1575"/>
      <c r="H254" s="1575"/>
      <c r="I254" s="1575"/>
      <c r="J254" s="1575"/>
      <c r="K254" s="1575"/>
      <c r="L254" s="1575"/>
      <c r="M254" s="1575"/>
      <c r="N254" s="1575"/>
      <c r="O254" s="1575"/>
      <c r="P254" s="1575"/>
      <c r="Q254" s="1575"/>
      <c r="R254" s="1575"/>
      <c r="S254" s="1575"/>
      <c r="T254" s="1575"/>
      <c r="U254" s="1575"/>
      <c r="V254" s="1575"/>
      <c r="W254" s="1575"/>
      <c r="X254" s="1575"/>
      <c r="Y254" s="1575"/>
      <c r="Z254" s="1623"/>
      <c r="AA254" s="1575"/>
      <c r="AB254" s="1575"/>
      <c r="AC254" s="1575"/>
      <c r="AD254" s="1575"/>
      <c r="AE254" s="1575"/>
      <c r="AF254" s="1575"/>
    </row>
    <row r="255" ht="36.75" customHeight="1">
      <c r="A255" s="1575"/>
      <c r="B255" s="1575"/>
      <c r="C255" s="1575"/>
      <c r="D255" s="1575"/>
      <c r="E255" s="1575"/>
      <c r="F255" s="1623"/>
      <c r="G255" s="1575"/>
      <c r="H255" s="1575"/>
      <c r="I255" s="1575"/>
      <c r="J255" s="1575"/>
      <c r="K255" s="1575"/>
      <c r="L255" s="1575"/>
      <c r="M255" s="1575"/>
      <c r="N255" s="1575"/>
      <c r="O255" s="1575"/>
      <c r="P255" s="1575"/>
      <c r="Q255" s="1575"/>
      <c r="R255" s="1575"/>
      <c r="S255" s="1575"/>
      <c r="T255" s="1575"/>
      <c r="U255" s="1575"/>
      <c r="V255" s="1575"/>
      <c r="W255" s="1575"/>
      <c r="X255" s="1575"/>
      <c r="Y255" s="1575"/>
      <c r="Z255" s="1623"/>
      <c r="AA255" s="1575"/>
      <c r="AB255" s="1575"/>
      <c r="AC255" s="1575"/>
      <c r="AD255" s="1575"/>
      <c r="AE255" s="1575"/>
      <c r="AF255" s="1575"/>
    </row>
    <row r="256" ht="36.75" customHeight="1">
      <c r="A256" s="1575"/>
      <c r="B256" s="1575"/>
      <c r="C256" s="1575"/>
      <c r="D256" s="1575"/>
      <c r="E256" s="1575"/>
      <c r="F256" s="1623"/>
      <c r="G256" s="1575"/>
      <c r="H256" s="1575"/>
      <c r="I256" s="1575"/>
      <c r="J256" s="1575"/>
      <c r="K256" s="1575"/>
      <c r="L256" s="1575"/>
      <c r="M256" s="1575"/>
      <c r="N256" s="1575"/>
      <c r="O256" s="1575"/>
      <c r="P256" s="1575"/>
      <c r="Q256" s="1575"/>
      <c r="R256" s="1575"/>
      <c r="S256" s="1575"/>
      <c r="T256" s="1575"/>
      <c r="U256" s="1575"/>
      <c r="V256" s="1575"/>
      <c r="W256" s="1575"/>
      <c r="X256" s="1575"/>
      <c r="Y256" s="1575"/>
      <c r="Z256" s="1623"/>
      <c r="AA256" s="1575"/>
      <c r="AB256" s="1575"/>
      <c r="AC256" s="1575"/>
      <c r="AD256" s="1575"/>
      <c r="AE256" s="1575"/>
      <c r="AF256" s="1575"/>
    </row>
    <row r="257" ht="36.75" customHeight="1">
      <c r="A257" s="1575"/>
      <c r="B257" s="1575"/>
      <c r="C257" s="1575"/>
      <c r="D257" s="1575"/>
      <c r="E257" s="1575"/>
      <c r="F257" s="1623"/>
      <c r="G257" s="1575"/>
      <c r="H257" s="1575"/>
      <c r="I257" s="1575"/>
      <c r="J257" s="1575"/>
      <c r="K257" s="1575"/>
      <c r="L257" s="1575"/>
      <c r="M257" s="1575"/>
      <c r="N257" s="1575"/>
      <c r="O257" s="1575"/>
      <c r="P257" s="1575"/>
      <c r="Q257" s="1575"/>
      <c r="R257" s="1575"/>
      <c r="S257" s="1575"/>
      <c r="T257" s="1575"/>
      <c r="U257" s="1575"/>
      <c r="V257" s="1575"/>
      <c r="W257" s="1575"/>
      <c r="X257" s="1575"/>
      <c r="Y257" s="1575"/>
      <c r="Z257" s="1623"/>
      <c r="AA257" s="1575"/>
      <c r="AB257" s="1575"/>
      <c r="AC257" s="1575"/>
      <c r="AD257" s="1575"/>
      <c r="AE257" s="1575"/>
      <c r="AF257" s="1575"/>
    </row>
    <row r="258" ht="36.75" customHeight="1">
      <c r="A258" s="1575"/>
      <c r="B258" s="1575"/>
      <c r="C258" s="1575"/>
      <c r="D258" s="1575"/>
      <c r="E258" s="1575"/>
      <c r="F258" s="1623"/>
      <c r="G258" s="1575"/>
      <c r="H258" s="1575"/>
      <c r="I258" s="1575"/>
      <c r="J258" s="1575"/>
      <c r="K258" s="1575"/>
      <c r="L258" s="1575"/>
      <c r="M258" s="1575"/>
      <c r="N258" s="1575"/>
      <c r="O258" s="1575"/>
      <c r="P258" s="1575"/>
      <c r="Q258" s="1575"/>
      <c r="R258" s="1575"/>
      <c r="S258" s="1575"/>
      <c r="T258" s="1575"/>
      <c r="U258" s="1575"/>
      <c r="V258" s="1575"/>
      <c r="W258" s="1575"/>
      <c r="X258" s="1575"/>
      <c r="Y258" s="1575"/>
      <c r="Z258" s="1623"/>
      <c r="AA258" s="1575"/>
      <c r="AB258" s="1575"/>
      <c r="AC258" s="1575"/>
      <c r="AD258" s="1575"/>
      <c r="AE258" s="1575"/>
      <c r="AF258" s="1575"/>
    </row>
    <row r="259" ht="36.75" customHeight="1">
      <c r="A259" s="1575"/>
      <c r="B259" s="1575"/>
      <c r="C259" s="1575"/>
      <c r="D259" s="1575"/>
      <c r="E259" s="1575"/>
      <c r="F259" s="1623"/>
      <c r="G259" s="1575"/>
      <c r="H259" s="1575"/>
      <c r="I259" s="1575"/>
      <c r="J259" s="1575"/>
      <c r="K259" s="1575"/>
      <c r="L259" s="1575"/>
      <c r="M259" s="1575"/>
      <c r="N259" s="1575"/>
      <c r="O259" s="1575"/>
      <c r="P259" s="1575"/>
      <c r="Q259" s="1575"/>
      <c r="R259" s="1575"/>
      <c r="S259" s="1575"/>
      <c r="T259" s="1575"/>
      <c r="U259" s="1575"/>
      <c r="V259" s="1575"/>
      <c r="W259" s="1575"/>
      <c r="X259" s="1575"/>
      <c r="Y259" s="1575"/>
      <c r="Z259" s="1623"/>
      <c r="AA259" s="1575"/>
      <c r="AB259" s="1575"/>
      <c r="AC259" s="1575"/>
      <c r="AD259" s="1575"/>
      <c r="AE259" s="1575"/>
      <c r="AF259" s="1575"/>
    </row>
    <row r="260" ht="36.75" customHeight="1">
      <c r="A260" s="1575"/>
      <c r="B260" s="1575"/>
      <c r="C260" s="1575"/>
      <c r="D260" s="1575"/>
      <c r="E260" s="1575"/>
      <c r="F260" s="1623"/>
      <c r="G260" s="1575"/>
      <c r="H260" s="1575"/>
      <c r="I260" s="1575"/>
      <c r="J260" s="1575"/>
      <c r="K260" s="1575"/>
      <c r="L260" s="1575"/>
      <c r="M260" s="1575"/>
      <c r="N260" s="1575"/>
      <c r="O260" s="1575"/>
      <c r="P260" s="1575"/>
      <c r="Q260" s="1575"/>
      <c r="R260" s="1575"/>
      <c r="S260" s="1575"/>
      <c r="T260" s="1575"/>
      <c r="U260" s="1575"/>
      <c r="V260" s="1575"/>
      <c r="W260" s="1575"/>
      <c r="X260" s="1575"/>
      <c r="Y260" s="1575"/>
      <c r="Z260" s="1623"/>
      <c r="AA260" s="1575"/>
      <c r="AB260" s="1575"/>
      <c r="AC260" s="1575"/>
      <c r="AD260" s="1575"/>
      <c r="AE260" s="1575"/>
      <c r="AF260" s="1575"/>
    </row>
    <row r="261" ht="36.75" customHeight="1">
      <c r="A261" s="1575"/>
      <c r="B261" s="1575"/>
      <c r="C261" s="1575"/>
      <c r="D261" s="1575"/>
      <c r="E261" s="1575"/>
      <c r="F261" s="1623"/>
      <c r="G261" s="1575"/>
      <c r="H261" s="1575"/>
      <c r="I261" s="1575"/>
      <c r="J261" s="1575"/>
      <c r="K261" s="1575"/>
      <c r="L261" s="1575"/>
      <c r="M261" s="1575"/>
      <c r="N261" s="1575"/>
      <c r="O261" s="1575"/>
      <c r="P261" s="1575"/>
      <c r="Q261" s="1575"/>
      <c r="R261" s="1575"/>
      <c r="S261" s="1575"/>
      <c r="T261" s="1575"/>
      <c r="U261" s="1575"/>
      <c r="V261" s="1575"/>
      <c r="W261" s="1575"/>
      <c r="X261" s="1575"/>
      <c r="Y261" s="1575"/>
      <c r="Z261" s="1623"/>
      <c r="AA261" s="1575"/>
      <c r="AB261" s="1575"/>
      <c r="AC261" s="1575"/>
      <c r="AD261" s="1575"/>
      <c r="AE261" s="1575"/>
      <c r="AF261" s="1575"/>
    </row>
    <row r="262" ht="36.75" customHeight="1">
      <c r="A262" s="1575"/>
      <c r="B262" s="1575"/>
      <c r="C262" s="1575"/>
      <c r="D262" s="1575"/>
      <c r="E262" s="1575"/>
      <c r="F262" s="1623"/>
      <c r="G262" s="1575"/>
      <c r="H262" s="1575"/>
      <c r="I262" s="1575"/>
      <c r="J262" s="1575"/>
      <c r="K262" s="1575"/>
      <c r="L262" s="1575"/>
      <c r="M262" s="1575"/>
      <c r="N262" s="1575"/>
      <c r="O262" s="1575"/>
      <c r="P262" s="1575"/>
      <c r="Q262" s="1575"/>
      <c r="R262" s="1575"/>
      <c r="S262" s="1575"/>
      <c r="T262" s="1575"/>
      <c r="U262" s="1575"/>
      <c r="V262" s="1575"/>
      <c r="W262" s="1575"/>
      <c r="X262" s="1575"/>
      <c r="Y262" s="1575"/>
      <c r="Z262" s="1623"/>
      <c r="AA262" s="1575"/>
      <c r="AB262" s="1575"/>
      <c r="AC262" s="1575"/>
      <c r="AD262" s="1575"/>
      <c r="AE262" s="1575"/>
      <c r="AF262" s="1575"/>
    </row>
    <row r="263" ht="36.75" customHeight="1">
      <c r="A263" s="1575"/>
      <c r="B263" s="1575"/>
      <c r="C263" s="1575"/>
      <c r="D263" s="1575"/>
      <c r="E263" s="1575"/>
      <c r="F263" s="1623"/>
      <c r="G263" s="1575"/>
      <c r="H263" s="1575"/>
      <c r="I263" s="1575"/>
      <c r="J263" s="1575"/>
      <c r="K263" s="1575"/>
      <c r="L263" s="1575"/>
      <c r="M263" s="1575"/>
      <c r="N263" s="1575"/>
      <c r="O263" s="1575"/>
      <c r="P263" s="1575"/>
      <c r="Q263" s="1575"/>
      <c r="R263" s="1575"/>
      <c r="S263" s="1575"/>
      <c r="T263" s="1575"/>
      <c r="U263" s="1575"/>
      <c r="V263" s="1575"/>
      <c r="W263" s="1575"/>
      <c r="X263" s="1575"/>
      <c r="Y263" s="1575"/>
      <c r="Z263" s="1623"/>
      <c r="AA263" s="1575"/>
      <c r="AB263" s="1575"/>
      <c r="AC263" s="1575"/>
      <c r="AD263" s="1575"/>
      <c r="AE263" s="1575"/>
      <c r="AF263" s="1575"/>
    </row>
    <row r="264" ht="36.75" customHeight="1">
      <c r="A264" s="1575"/>
      <c r="B264" s="1575"/>
      <c r="C264" s="1575"/>
      <c r="D264" s="1575"/>
      <c r="E264" s="1575"/>
      <c r="F264" s="1623"/>
      <c r="G264" s="1575"/>
      <c r="H264" s="1575"/>
      <c r="I264" s="1575"/>
      <c r="J264" s="1575"/>
      <c r="K264" s="1575"/>
      <c r="L264" s="1575"/>
      <c r="M264" s="1575"/>
      <c r="N264" s="1575"/>
      <c r="O264" s="1575"/>
      <c r="P264" s="1575"/>
      <c r="Q264" s="1575"/>
      <c r="R264" s="1575"/>
      <c r="S264" s="1575"/>
      <c r="T264" s="1575"/>
      <c r="U264" s="1575"/>
      <c r="V264" s="1575"/>
      <c r="W264" s="1575"/>
      <c r="X264" s="1575"/>
      <c r="Y264" s="1575"/>
      <c r="Z264" s="1623"/>
      <c r="AA264" s="1575"/>
      <c r="AB264" s="1575"/>
      <c r="AC264" s="1575"/>
      <c r="AD264" s="1575"/>
      <c r="AE264" s="1575"/>
      <c r="AF264" s="1575"/>
    </row>
    <row r="265" ht="36.75" customHeight="1">
      <c r="A265" s="1575"/>
      <c r="B265" s="1575"/>
      <c r="C265" s="1575"/>
      <c r="D265" s="1575"/>
      <c r="E265" s="1575"/>
      <c r="F265" s="1623"/>
      <c r="G265" s="1575"/>
      <c r="H265" s="1575"/>
      <c r="I265" s="1575"/>
      <c r="J265" s="1575"/>
      <c r="K265" s="1575"/>
      <c r="L265" s="1575"/>
      <c r="M265" s="1575"/>
      <c r="N265" s="1575"/>
      <c r="O265" s="1575"/>
      <c r="P265" s="1575"/>
      <c r="Q265" s="1575"/>
      <c r="R265" s="1575"/>
      <c r="S265" s="1575"/>
      <c r="T265" s="1575"/>
      <c r="U265" s="1575"/>
      <c r="V265" s="1575"/>
      <c r="W265" s="1575"/>
      <c r="X265" s="1575"/>
      <c r="Y265" s="1575"/>
      <c r="Z265" s="1623"/>
      <c r="AA265" s="1575"/>
      <c r="AB265" s="1575"/>
      <c r="AC265" s="1575"/>
      <c r="AD265" s="1575"/>
      <c r="AE265" s="1575"/>
      <c r="AF265" s="1575"/>
    </row>
    <row r="266" ht="36.75" customHeight="1">
      <c r="A266" s="1575"/>
      <c r="B266" s="1575"/>
      <c r="C266" s="1575"/>
      <c r="D266" s="1575"/>
      <c r="E266" s="1575"/>
      <c r="F266" s="1623"/>
      <c r="G266" s="1575"/>
      <c r="H266" s="1575"/>
      <c r="I266" s="1575"/>
      <c r="J266" s="1575"/>
      <c r="K266" s="1575"/>
      <c r="L266" s="1575"/>
      <c r="M266" s="1575"/>
      <c r="N266" s="1575"/>
      <c r="O266" s="1575"/>
      <c r="P266" s="1575"/>
      <c r="Q266" s="1575"/>
      <c r="R266" s="1575"/>
      <c r="S266" s="1575"/>
      <c r="T266" s="1575"/>
      <c r="U266" s="1575"/>
      <c r="V266" s="1575"/>
      <c r="W266" s="1575"/>
      <c r="X266" s="1575"/>
      <c r="Y266" s="1575"/>
      <c r="Z266" s="1623"/>
      <c r="AA266" s="1575"/>
      <c r="AB266" s="1575"/>
      <c r="AC266" s="1575"/>
      <c r="AD266" s="1575"/>
      <c r="AE266" s="1575"/>
      <c r="AF266" s="1575"/>
    </row>
    <row r="267" ht="36.75" customHeight="1">
      <c r="A267" s="1575"/>
      <c r="B267" s="1575"/>
      <c r="C267" s="1575"/>
      <c r="D267" s="1575"/>
      <c r="E267" s="1575"/>
      <c r="F267" s="1623"/>
      <c r="G267" s="1575"/>
      <c r="H267" s="1575"/>
      <c r="I267" s="1575"/>
      <c r="J267" s="1575"/>
      <c r="K267" s="1575"/>
      <c r="L267" s="1575"/>
      <c r="M267" s="1575"/>
      <c r="N267" s="1575"/>
      <c r="O267" s="1575"/>
      <c r="P267" s="1575"/>
      <c r="Q267" s="1575"/>
      <c r="R267" s="1575"/>
      <c r="S267" s="1575"/>
      <c r="T267" s="1575"/>
      <c r="U267" s="1575"/>
      <c r="V267" s="1575"/>
      <c r="W267" s="1575"/>
      <c r="X267" s="1575"/>
      <c r="Y267" s="1575"/>
      <c r="Z267" s="1623"/>
      <c r="AA267" s="1575"/>
      <c r="AB267" s="1575"/>
      <c r="AC267" s="1575"/>
      <c r="AD267" s="1575"/>
      <c r="AE267" s="1575"/>
      <c r="AF267" s="1575"/>
    </row>
    <row r="268" ht="36.75" customHeight="1">
      <c r="A268" s="1575"/>
      <c r="B268" s="1575"/>
      <c r="C268" s="1575"/>
      <c r="D268" s="1575"/>
      <c r="E268" s="1575"/>
      <c r="F268" s="1623"/>
      <c r="G268" s="1575"/>
      <c r="H268" s="1575"/>
      <c r="I268" s="1575"/>
      <c r="J268" s="1575"/>
      <c r="K268" s="1575"/>
      <c r="L268" s="1575"/>
      <c r="M268" s="1575"/>
      <c r="N268" s="1575"/>
      <c r="O268" s="1575"/>
      <c r="P268" s="1575"/>
      <c r="Q268" s="1575"/>
      <c r="R268" s="1575"/>
      <c r="S268" s="1575"/>
      <c r="T268" s="1575"/>
      <c r="U268" s="1575"/>
      <c r="V268" s="1575"/>
      <c r="W268" s="1575"/>
      <c r="X268" s="1575"/>
      <c r="Y268" s="1575"/>
      <c r="Z268" s="1623"/>
      <c r="AA268" s="1575"/>
      <c r="AB268" s="1575"/>
      <c r="AC268" s="1575"/>
      <c r="AD268" s="1575"/>
      <c r="AE268" s="1575"/>
      <c r="AF268" s="1575"/>
    </row>
    <row r="269" ht="36.75" customHeight="1">
      <c r="A269" s="1575"/>
      <c r="B269" s="1575"/>
      <c r="C269" s="1575"/>
      <c r="D269" s="1575"/>
      <c r="E269" s="1575"/>
      <c r="F269" s="1623"/>
      <c r="G269" s="1575"/>
      <c r="H269" s="1575"/>
      <c r="I269" s="1575"/>
      <c r="J269" s="1575"/>
      <c r="K269" s="1575"/>
      <c r="L269" s="1575"/>
      <c r="M269" s="1575"/>
      <c r="N269" s="1575"/>
      <c r="O269" s="1575"/>
      <c r="P269" s="1575"/>
      <c r="Q269" s="1575"/>
      <c r="R269" s="1575"/>
      <c r="S269" s="1575"/>
      <c r="T269" s="1575"/>
      <c r="U269" s="1575"/>
      <c r="V269" s="1575"/>
      <c r="W269" s="1575"/>
      <c r="X269" s="1575"/>
      <c r="Y269" s="1575"/>
      <c r="Z269" s="1623"/>
      <c r="AA269" s="1575"/>
      <c r="AB269" s="1575"/>
      <c r="AC269" s="1575"/>
      <c r="AD269" s="1575"/>
      <c r="AE269" s="1575"/>
      <c r="AF269" s="1575"/>
    </row>
    <row r="270" ht="36.75" customHeight="1">
      <c r="A270" s="1575"/>
      <c r="B270" s="1575"/>
      <c r="C270" s="1575"/>
      <c r="D270" s="1575"/>
      <c r="E270" s="1575"/>
      <c r="F270" s="1623"/>
      <c r="G270" s="1575"/>
      <c r="H270" s="1575"/>
      <c r="I270" s="1575"/>
      <c r="J270" s="1575"/>
      <c r="K270" s="1575"/>
      <c r="L270" s="1575"/>
      <c r="M270" s="1575"/>
      <c r="N270" s="1575"/>
      <c r="O270" s="1575"/>
      <c r="P270" s="1575"/>
      <c r="Q270" s="1575"/>
      <c r="R270" s="1575"/>
      <c r="S270" s="1575"/>
      <c r="T270" s="1575"/>
      <c r="U270" s="1575"/>
      <c r="V270" s="1575"/>
      <c r="W270" s="1575"/>
      <c r="X270" s="1575"/>
      <c r="Y270" s="1575"/>
      <c r="Z270" s="1623"/>
      <c r="AA270" s="1575"/>
      <c r="AB270" s="1575"/>
      <c r="AC270" s="1575"/>
      <c r="AD270" s="1575"/>
      <c r="AE270" s="1575"/>
      <c r="AF270" s="1575"/>
    </row>
    <row r="271" ht="36.75" customHeight="1">
      <c r="A271" s="1575"/>
      <c r="B271" s="1575"/>
      <c r="C271" s="1575"/>
      <c r="D271" s="1575"/>
      <c r="E271" s="1575"/>
      <c r="F271" s="1623"/>
      <c r="G271" s="1575"/>
      <c r="H271" s="1575"/>
      <c r="I271" s="1575"/>
      <c r="J271" s="1575"/>
      <c r="K271" s="1575"/>
      <c r="L271" s="1575"/>
      <c r="M271" s="1575"/>
      <c r="N271" s="1575"/>
      <c r="O271" s="1575"/>
      <c r="P271" s="1575"/>
      <c r="Q271" s="1575"/>
      <c r="R271" s="1575"/>
      <c r="S271" s="1575"/>
      <c r="T271" s="1575"/>
      <c r="U271" s="1575"/>
      <c r="V271" s="1575"/>
      <c r="W271" s="1575"/>
      <c r="X271" s="1575"/>
      <c r="Y271" s="1575"/>
      <c r="Z271" s="1623"/>
      <c r="AA271" s="1575"/>
      <c r="AB271" s="1575"/>
      <c r="AC271" s="1575"/>
      <c r="AD271" s="1575"/>
      <c r="AE271" s="1575"/>
      <c r="AF271" s="1575"/>
    </row>
    <row r="272" ht="36.75" customHeight="1">
      <c r="A272" s="1575"/>
      <c r="B272" s="1575"/>
      <c r="C272" s="1575"/>
      <c r="D272" s="1575"/>
      <c r="E272" s="1575"/>
      <c r="F272" s="1623"/>
      <c r="G272" s="1575"/>
      <c r="H272" s="1575"/>
      <c r="I272" s="1575"/>
      <c r="J272" s="1575"/>
      <c r="K272" s="1575"/>
      <c r="L272" s="1575"/>
      <c r="M272" s="1575"/>
      <c r="N272" s="1575"/>
      <c r="O272" s="1575"/>
      <c r="P272" s="1575"/>
      <c r="Q272" s="1575"/>
      <c r="R272" s="1575"/>
      <c r="S272" s="1575"/>
      <c r="T272" s="1575"/>
      <c r="U272" s="1575"/>
      <c r="V272" s="1575"/>
      <c r="W272" s="1575"/>
      <c r="X272" s="1575"/>
      <c r="Y272" s="1575"/>
      <c r="Z272" s="1623"/>
      <c r="AA272" s="1575"/>
      <c r="AB272" s="1575"/>
      <c r="AC272" s="1575"/>
      <c r="AD272" s="1575"/>
      <c r="AE272" s="1575"/>
      <c r="AF272" s="1575"/>
    </row>
    <row r="273" ht="36.75" customHeight="1">
      <c r="A273" s="1575"/>
      <c r="B273" s="1575"/>
      <c r="C273" s="1575"/>
      <c r="D273" s="1575"/>
      <c r="E273" s="1575"/>
      <c r="F273" s="1623"/>
      <c r="G273" s="1575"/>
      <c r="H273" s="1575"/>
      <c r="I273" s="1575"/>
      <c r="J273" s="1575"/>
      <c r="K273" s="1575"/>
      <c r="L273" s="1575"/>
      <c r="M273" s="1575"/>
      <c r="N273" s="1575"/>
      <c r="O273" s="1575"/>
      <c r="P273" s="1575"/>
      <c r="Q273" s="1575"/>
      <c r="R273" s="1575"/>
      <c r="S273" s="1575"/>
      <c r="T273" s="1575"/>
      <c r="U273" s="1575"/>
      <c r="V273" s="1575"/>
      <c r="W273" s="1575"/>
      <c r="X273" s="1575"/>
      <c r="Y273" s="1575"/>
      <c r="Z273" s="1623"/>
      <c r="AA273" s="1575"/>
      <c r="AB273" s="1575"/>
      <c r="AC273" s="1575"/>
      <c r="AD273" s="1575"/>
      <c r="AE273" s="1575"/>
      <c r="AF273" s="1575"/>
    </row>
    <row r="274" ht="36.75" customHeight="1">
      <c r="A274" s="1575"/>
      <c r="B274" s="1575"/>
      <c r="C274" s="1575"/>
      <c r="D274" s="1575"/>
      <c r="E274" s="1575"/>
      <c r="F274" s="1623"/>
      <c r="G274" s="1575"/>
      <c r="H274" s="1575"/>
      <c r="I274" s="1575"/>
      <c r="J274" s="1575"/>
      <c r="K274" s="1575"/>
      <c r="L274" s="1575"/>
      <c r="M274" s="1575"/>
      <c r="N274" s="1575"/>
      <c r="O274" s="1575"/>
      <c r="P274" s="1575"/>
      <c r="Q274" s="1575"/>
      <c r="R274" s="1575"/>
      <c r="S274" s="1575"/>
      <c r="T274" s="1575"/>
      <c r="U274" s="1575"/>
      <c r="V274" s="1575"/>
      <c r="W274" s="1575"/>
      <c r="X274" s="1575"/>
      <c r="Y274" s="1575"/>
      <c r="Z274" s="1623"/>
      <c r="AA274" s="1575"/>
      <c r="AB274" s="1575"/>
      <c r="AC274" s="1575"/>
      <c r="AD274" s="1575"/>
      <c r="AE274" s="1575"/>
      <c r="AF274" s="1575"/>
    </row>
    <row r="275" ht="36.75" customHeight="1">
      <c r="A275" s="1575"/>
      <c r="B275" s="1575"/>
      <c r="C275" s="1575"/>
      <c r="D275" s="1575"/>
      <c r="E275" s="1575"/>
      <c r="F275" s="1623"/>
      <c r="G275" s="1575"/>
      <c r="H275" s="1575"/>
      <c r="I275" s="1575"/>
      <c r="J275" s="1575"/>
      <c r="K275" s="1575"/>
      <c r="L275" s="1575"/>
      <c r="M275" s="1575"/>
      <c r="N275" s="1575"/>
      <c r="O275" s="1575"/>
      <c r="P275" s="1575"/>
      <c r="Q275" s="1575"/>
      <c r="R275" s="1575"/>
      <c r="S275" s="1575"/>
      <c r="T275" s="1575"/>
      <c r="U275" s="1575"/>
      <c r="V275" s="1575"/>
      <c r="W275" s="1575"/>
      <c r="X275" s="1575"/>
      <c r="Y275" s="1575"/>
      <c r="Z275" s="1623"/>
      <c r="AA275" s="1575"/>
      <c r="AB275" s="1575"/>
      <c r="AC275" s="1575"/>
      <c r="AD275" s="1575"/>
      <c r="AE275" s="1575"/>
      <c r="AF275" s="1575"/>
    </row>
    <row r="276" ht="36.75" customHeight="1">
      <c r="A276" s="1575"/>
      <c r="B276" s="1575"/>
      <c r="C276" s="1575"/>
      <c r="D276" s="1575"/>
      <c r="E276" s="1575"/>
      <c r="F276" s="1623"/>
      <c r="G276" s="1575"/>
      <c r="H276" s="1575"/>
      <c r="I276" s="1575"/>
      <c r="J276" s="1575"/>
      <c r="K276" s="1575"/>
      <c r="L276" s="1575"/>
      <c r="M276" s="1575"/>
      <c r="N276" s="1575"/>
      <c r="O276" s="1575"/>
      <c r="P276" s="1575"/>
      <c r="Q276" s="1575"/>
      <c r="R276" s="1575"/>
      <c r="S276" s="1575"/>
      <c r="T276" s="1575"/>
      <c r="U276" s="1575"/>
      <c r="V276" s="1575"/>
      <c r="W276" s="1575"/>
      <c r="X276" s="1575"/>
      <c r="Y276" s="1575"/>
      <c r="Z276" s="1623"/>
      <c r="AA276" s="1575"/>
      <c r="AB276" s="1575"/>
      <c r="AC276" s="1575"/>
      <c r="AD276" s="1575"/>
      <c r="AE276" s="1575"/>
      <c r="AF276" s="1575"/>
    </row>
    <row r="277" ht="36.75" customHeight="1">
      <c r="A277" s="1575"/>
      <c r="B277" s="1575"/>
      <c r="C277" s="1575"/>
      <c r="D277" s="1575"/>
      <c r="E277" s="1575"/>
      <c r="F277" s="1623"/>
      <c r="G277" s="1575"/>
      <c r="H277" s="1575"/>
      <c r="I277" s="1575"/>
      <c r="J277" s="1575"/>
      <c r="K277" s="1575"/>
      <c r="L277" s="1575"/>
      <c r="M277" s="1575"/>
      <c r="N277" s="1575"/>
      <c r="O277" s="1575"/>
      <c r="P277" s="1575"/>
      <c r="Q277" s="1575"/>
      <c r="R277" s="1575"/>
      <c r="S277" s="1575"/>
      <c r="T277" s="1575"/>
      <c r="U277" s="1575"/>
      <c r="V277" s="1575"/>
      <c r="W277" s="1575"/>
      <c r="X277" s="1575"/>
      <c r="Y277" s="1575"/>
      <c r="Z277" s="1623"/>
      <c r="AA277" s="1575"/>
      <c r="AB277" s="1575"/>
      <c r="AC277" s="1575"/>
      <c r="AD277" s="1575"/>
      <c r="AE277" s="1575"/>
      <c r="AF277" s="1575"/>
    </row>
    <row r="278" ht="36.75" customHeight="1">
      <c r="A278" s="1575"/>
      <c r="B278" s="1575"/>
      <c r="C278" s="1575"/>
      <c r="D278" s="1575"/>
      <c r="E278" s="1575"/>
      <c r="F278" s="1623"/>
      <c r="G278" s="1575"/>
      <c r="H278" s="1575"/>
      <c r="I278" s="1575"/>
      <c r="J278" s="1575"/>
      <c r="K278" s="1575"/>
      <c r="L278" s="1575"/>
      <c r="M278" s="1575"/>
      <c r="N278" s="1575"/>
      <c r="O278" s="1575"/>
      <c r="P278" s="1575"/>
      <c r="Q278" s="1575"/>
      <c r="R278" s="1575"/>
      <c r="S278" s="1575"/>
      <c r="T278" s="1575"/>
      <c r="U278" s="1575"/>
      <c r="V278" s="1575"/>
      <c r="W278" s="1575"/>
      <c r="X278" s="1575"/>
      <c r="Y278" s="1575"/>
      <c r="Z278" s="1623"/>
      <c r="AA278" s="1575"/>
      <c r="AB278" s="1575"/>
      <c r="AC278" s="1575"/>
      <c r="AD278" s="1575"/>
      <c r="AE278" s="1575"/>
      <c r="AF278" s="1575"/>
    </row>
    <row r="279" ht="36.75" customHeight="1">
      <c r="A279" s="1575"/>
      <c r="B279" s="1575"/>
      <c r="C279" s="1575"/>
      <c r="D279" s="1575"/>
      <c r="E279" s="1575"/>
      <c r="F279" s="1623"/>
      <c r="G279" s="1575"/>
      <c r="H279" s="1575"/>
      <c r="I279" s="1575"/>
      <c r="J279" s="1575"/>
      <c r="K279" s="1575"/>
      <c r="L279" s="1575"/>
      <c r="M279" s="1575"/>
      <c r="N279" s="1575"/>
      <c r="O279" s="1575"/>
      <c r="P279" s="1575"/>
      <c r="Q279" s="1575"/>
      <c r="R279" s="1575"/>
      <c r="S279" s="1575"/>
      <c r="T279" s="1575"/>
      <c r="U279" s="1575"/>
      <c r="V279" s="1575"/>
      <c r="W279" s="1575"/>
      <c r="X279" s="1575"/>
      <c r="Y279" s="1575"/>
      <c r="Z279" s="1623"/>
      <c r="AA279" s="1575"/>
      <c r="AB279" s="1575"/>
      <c r="AC279" s="1575"/>
      <c r="AD279" s="1575"/>
      <c r="AE279" s="1575"/>
      <c r="AF279" s="1575"/>
    </row>
    <row r="280" ht="36.75" customHeight="1">
      <c r="A280" s="1575"/>
      <c r="B280" s="1575"/>
      <c r="C280" s="1575"/>
      <c r="D280" s="1575"/>
      <c r="E280" s="1575"/>
      <c r="F280" s="1623"/>
      <c r="G280" s="1575"/>
      <c r="H280" s="1575"/>
      <c r="I280" s="1575"/>
      <c r="J280" s="1575"/>
      <c r="K280" s="1575"/>
      <c r="L280" s="1575"/>
      <c r="M280" s="1575"/>
      <c r="N280" s="1575"/>
      <c r="O280" s="1575"/>
      <c r="P280" s="1575"/>
      <c r="Q280" s="1575"/>
      <c r="R280" s="1575"/>
      <c r="S280" s="1575"/>
      <c r="T280" s="1575"/>
      <c r="U280" s="1575"/>
      <c r="V280" s="1575"/>
      <c r="W280" s="1575"/>
      <c r="X280" s="1575"/>
      <c r="Y280" s="1575"/>
      <c r="Z280" s="1623"/>
      <c r="AA280" s="1575"/>
      <c r="AB280" s="1575"/>
      <c r="AC280" s="1575"/>
      <c r="AD280" s="1575"/>
      <c r="AE280" s="1575"/>
      <c r="AF280" s="1575"/>
    </row>
    <row r="281" ht="36.75" customHeight="1">
      <c r="A281" s="1575"/>
      <c r="B281" s="1575"/>
      <c r="C281" s="1575"/>
      <c r="D281" s="1575"/>
      <c r="E281" s="1575"/>
      <c r="F281" s="1623"/>
      <c r="G281" s="1575"/>
      <c r="H281" s="1575"/>
      <c r="I281" s="1575"/>
      <c r="J281" s="1575"/>
      <c r="K281" s="1575"/>
      <c r="L281" s="1575"/>
      <c r="M281" s="1575"/>
      <c r="N281" s="1575"/>
      <c r="O281" s="1575"/>
      <c r="P281" s="1575"/>
      <c r="Q281" s="1575"/>
      <c r="R281" s="1575"/>
      <c r="S281" s="1575"/>
      <c r="T281" s="1575"/>
      <c r="U281" s="1575"/>
      <c r="V281" s="1575"/>
      <c r="W281" s="1575"/>
      <c r="X281" s="1575"/>
      <c r="Y281" s="1575"/>
      <c r="Z281" s="1623"/>
      <c r="AA281" s="1575"/>
      <c r="AB281" s="1575"/>
      <c r="AC281" s="1575"/>
      <c r="AD281" s="1575"/>
      <c r="AE281" s="1575"/>
      <c r="AF281" s="1575"/>
    </row>
    <row r="282" ht="36.75" customHeight="1">
      <c r="A282" s="1575"/>
      <c r="B282" s="1575"/>
      <c r="C282" s="1575"/>
      <c r="D282" s="1575"/>
      <c r="E282" s="1575"/>
      <c r="F282" s="1623"/>
      <c r="G282" s="1575"/>
      <c r="H282" s="1575"/>
      <c r="I282" s="1575"/>
      <c r="J282" s="1575"/>
      <c r="K282" s="1575"/>
      <c r="L282" s="1575"/>
      <c r="M282" s="1575"/>
      <c r="N282" s="1575"/>
      <c r="O282" s="1575"/>
      <c r="P282" s="1575"/>
      <c r="Q282" s="1575"/>
      <c r="R282" s="1575"/>
      <c r="S282" s="1575"/>
      <c r="T282" s="1575"/>
      <c r="U282" s="1575"/>
      <c r="V282" s="1575"/>
      <c r="W282" s="1575"/>
      <c r="X282" s="1575"/>
      <c r="Y282" s="1575"/>
      <c r="Z282" s="1623"/>
      <c r="AA282" s="1575"/>
      <c r="AB282" s="1575"/>
      <c r="AC282" s="1575"/>
      <c r="AD282" s="1575"/>
      <c r="AE282" s="1575"/>
      <c r="AF282" s="1575"/>
    </row>
    <row r="283" ht="36.75" customHeight="1">
      <c r="A283" s="1575"/>
      <c r="B283" s="1575"/>
      <c r="C283" s="1575"/>
      <c r="D283" s="1575"/>
      <c r="E283" s="1575"/>
      <c r="F283" s="1623"/>
      <c r="G283" s="1575"/>
      <c r="H283" s="1575"/>
      <c r="I283" s="1575"/>
      <c r="J283" s="1575"/>
      <c r="K283" s="1575"/>
      <c r="L283" s="1575"/>
      <c r="M283" s="1575"/>
      <c r="N283" s="1575"/>
      <c r="O283" s="1575"/>
      <c r="P283" s="1575"/>
      <c r="Q283" s="1575"/>
      <c r="R283" s="1575"/>
      <c r="S283" s="1575"/>
      <c r="T283" s="1575"/>
      <c r="U283" s="1575"/>
      <c r="V283" s="1575"/>
      <c r="W283" s="1575"/>
      <c r="X283" s="1575"/>
      <c r="Y283" s="1575"/>
      <c r="Z283" s="1623"/>
      <c r="AA283" s="1575"/>
      <c r="AB283" s="1575"/>
      <c r="AC283" s="1575"/>
      <c r="AD283" s="1575"/>
      <c r="AE283" s="1575"/>
      <c r="AF283" s="1575"/>
    </row>
    <row r="284" ht="36.75" customHeight="1">
      <c r="A284" s="1575"/>
      <c r="B284" s="1575"/>
      <c r="C284" s="1575"/>
      <c r="D284" s="1575"/>
      <c r="E284" s="1575"/>
      <c r="F284" s="1623"/>
      <c r="G284" s="1575"/>
      <c r="H284" s="1575"/>
      <c r="I284" s="1575"/>
      <c r="J284" s="1575"/>
      <c r="K284" s="1575"/>
      <c r="L284" s="1575"/>
      <c r="M284" s="1575"/>
      <c r="N284" s="1575"/>
      <c r="O284" s="1575"/>
      <c r="P284" s="1575"/>
      <c r="Q284" s="1575"/>
      <c r="R284" s="1575"/>
      <c r="S284" s="1575"/>
      <c r="T284" s="1575"/>
      <c r="U284" s="1575"/>
      <c r="V284" s="1575"/>
      <c r="W284" s="1575"/>
      <c r="X284" s="1575"/>
      <c r="Y284" s="1575"/>
      <c r="Z284" s="1623"/>
      <c r="AA284" s="1575"/>
      <c r="AB284" s="1575"/>
      <c r="AC284" s="1575"/>
      <c r="AD284" s="1575"/>
      <c r="AE284" s="1575"/>
      <c r="AF284" s="1575"/>
    </row>
    <row r="285" ht="36.75" customHeight="1">
      <c r="A285" s="1575"/>
      <c r="B285" s="1575"/>
      <c r="C285" s="1575"/>
      <c r="D285" s="1575"/>
      <c r="E285" s="1575"/>
      <c r="F285" s="1623"/>
      <c r="G285" s="1575"/>
      <c r="H285" s="1575"/>
      <c r="I285" s="1575"/>
      <c r="J285" s="1575"/>
      <c r="K285" s="1575"/>
      <c r="L285" s="1575"/>
      <c r="M285" s="1575"/>
      <c r="N285" s="1575"/>
      <c r="O285" s="1575"/>
      <c r="P285" s="1575"/>
      <c r="Q285" s="1575"/>
      <c r="R285" s="1575"/>
      <c r="S285" s="1575"/>
      <c r="T285" s="1575"/>
      <c r="U285" s="1575"/>
      <c r="V285" s="1575"/>
      <c r="W285" s="1575"/>
      <c r="X285" s="1575"/>
      <c r="Y285" s="1575"/>
      <c r="Z285" s="1623"/>
      <c r="AA285" s="1575"/>
      <c r="AB285" s="1575"/>
      <c r="AC285" s="1575"/>
      <c r="AD285" s="1575"/>
      <c r="AE285" s="1575"/>
      <c r="AF285" s="1575"/>
    </row>
    <row r="286" ht="36.75" customHeight="1">
      <c r="A286" s="1575"/>
      <c r="B286" s="1575"/>
      <c r="C286" s="1575"/>
      <c r="D286" s="1575"/>
      <c r="E286" s="1575"/>
      <c r="F286" s="1623"/>
      <c r="G286" s="1575"/>
      <c r="H286" s="1575"/>
      <c r="I286" s="1575"/>
      <c r="J286" s="1575"/>
      <c r="K286" s="1575"/>
      <c r="L286" s="1575"/>
      <c r="M286" s="1575"/>
      <c r="N286" s="1575"/>
      <c r="O286" s="1575"/>
      <c r="P286" s="1575"/>
      <c r="Q286" s="1575"/>
      <c r="R286" s="1575"/>
      <c r="S286" s="1575"/>
      <c r="T286" s="1575"/>
      <c r="U286" s="1575"/>
      <c r="V286" s="1575"/>
      <c r="W286" s="1575"/>
      <c r="X286" s="1575"/>
      <c r="Y286" s="1575"/>
      <c r="Z286" s="1623"/>
      <c r="AA286" s="1575"/>
      <c r="AB286" s="1575"/>
      <c r="AC286" s="1575"/>
      <c r="AD286" s="1575"/>
      <c r="AE286" s="1575"/>
      <c r="AF286" s="1575"/>
    </row>
    <row r="287" ht="36.75" customHeight="1">
      <c r="A287" s="1575"/>
      <c r="B287" s="1575"/>
      <c r="C287" s="1575"/>
      <c r="D287" s="1575"/>
      <c r="E287" s="1575"/>
      <c r="F287" s="1623"/>
      <c r="G287" s="1575"/>
      <c r="H287" s="1575"/>
      <c r="I287" s="1575"/>
      <c r="J287" s="1575"/>
      <c r="K287" s="1575"/>
      <c r="L287" s="1575"/>
      <c r="M287" s="1575"/>
      <c r="N287" s="1575"/>
      <c r="O287" s="1575"/>
      <c r="P287" s="1575"/>
      <c r="Q287" s="1575"/>
      <c r="R287" s="1575"/>
      <c r="S287" s="1575"/>
      <c r="T287" s="1575"/>
      <c r="U287" s="1575"/>
      <c r="V287" s="1575"/>
      <c r="W287" s="1575"/>
      <c r="X287" s="1575"/>
      <c r="Y287" s="1575"/>
      <c r="Z287" s="1623"/>
      <c r="AA287" s="1575"/>
      <c r="AB287" s="1575"/>
      <c r="AC287" s="1575"/>
      <c r="AD287" s="1575"/>
      <c r="AE287" s="1575"/>
      <c r="AF287" s="1575"/>
    </row>
    <row r="288" ht="36.75" customHeight="1">
      <c r="A288" s="1575"/>
      <c r="B288" s="1575"/>
      <c r="C288" s="1575"/>
      <c r="D288" s="1575"/>
      <c r="E288" s="1575"/>
      <c r="F288" s="1623"/>
      <c r="G288" s="1575"/>
      <c r="H288" s="1575"/>
      <c r="I288" s="1575"/>
      <c r="J288" s="1575"/>
      <c r="K288" s="1575"/>
      <c r="L288" s="1575"/>
      <c r="M288" s="1575"/>
      <c r="N288" s="1575"/>
      <c r="O288" s="1575"/>
      <c r="P288" s="1575"/>
      <c r="Q288" s="1575"/>
      <c r="R288" s="1575"/>
      <c r="S288" s="1575"/>
      <c r="T288" s="1575"/>
      <c r="U288" s="1575"/>
      <c r="V288" s="1575"/>
      <c r="W288" s="1575"/>
      <c r="X288" s="1575"/>
      <c r="Y288" s="1575"/>
      <c r="Z288" s="1623"/>
      <c r="AA288" s="1575"/>
      <c r="AB288" s="1575"/>
      <c r="AC288" s="1575"/>
      <c r="AD288" s="1575"/>
      <c r="AE288" s="1575"/>
      <c r="AF288" s="1575"/>
    </row>
    <row r="289" ht="36.75" customHeight="1">
      <c r="A289" s="1575"/>
      <c r="B289" s="1575"/>
      <c r="C289" s="1575"/>
      <c r="D289" s="1575"/>
      <c r="E289" s="1575"/>
      <c r="F289" s="1623"/>
      <c r="G289" s="1575"/>
      <c r="H289" s="1575"/>
      <c r="I289" s="1575"/>
      <c r="J289" s="1575"/>
      <c r="K289" s="1575"/>
      <c r="L289" s="1575"/>
      <c r="M289" s="1575"/>
      <c r="N289" s="1575"/>
      <c r="O289" s="1575"/>
      <c r="P289" s="1575"/>
      <c r="Q289" s="1575"/>
      <c r="R289" s="1575"/>
      <c r="S289" s="1575"/>
      <c r="T289" s="1575"/>
      <c r="U289" s="1575"/>
      <c r="V289" s="1575"/>
      <c r="W289" s="1575"/>
      <c r="X289" s="1575"/>
      <c r="Y289" s="1575"/>
      <c r="Z289" s="1623"/>
      <c r="AA289" s="1575"/>
      <c r="AB289" s="1575"/>
      <c r="AC289" s="1575"/>
      <c r="AD289" s="1575"/>
      <c r="AE289" s="1575"/>
      <c r="AF289" s="1575"/>
    </row>
    <row r="290" ht="36.75" customHeight="1">
      <c r="A290" s="1575"/>
      <c r="B290" s="1575"/>
      <c r="C290" s="1575"/>
      <c r="D290" s="1575"/>
      <c r="E290" s="1575"/>
      <c r="F290" s="1623"/>
      <c r="G290" s="1575"/>
      <c r="H290" s="1575"/>
      <c r="I290" s="1575"/>
      <c r="J290" s="1575"/>
      <c r="K290" s="1575"/>
      <c r="L290" s="1575"/>
      <c r="M290" s="1575"/>
      <c r="N290" s="1575"/>
      <c r="O290" s="1575"/>
      <c r="P290" s="1575"/>
      <c r="Q290" s="1575"/>
      <c r="R290" s="1575"/>
      <c r="S290" s="1575"/>
      <c r="T290" s="1575"/>
      <c r="U290" s="1575"/>
      <c r="V290" s="1575"/>
      <c r="W290" s="1575"/>
      <c r="X290" s="1575"/>
      <c r="Y290" s="1575"/>
      <c r="Z290" s="1623"/>
      <c r="AA290" s="1575"/>
      <c r="AB290" s="1575"/>
      <c r="AC290" s="1575"/>
      <c r="AD290" s="1575"/>
      <c r="AE290" s="1575"/>
      <c r="AF290" s="1575"/>
    </row>
    <row r="291" ht="36.75" customHeight="1">
      <c r="A291" s="1575"/>
      <c r="B291" s="1575"/>
      <c r="C291" s="1575"/>
      <c r="D291" s="1575"/>
      <c r="E291" s="1575"/>
      <c r="F291" s="1623"/>
      <c r="G291" s="1575"/>
      <c r="H291" s="1575"/>
      <c r="I291" s="1575"/>
      <c r="J291" s="1575"/>
      <c r="K291" s="1575"/>
      <c r="L291" s="1575"/>
      <c r="M291" s="1575"/>
      <c r="N291" s="1575"/>
      <c r="O291" s="1575"/>
      <c r="P291" s="1575"/>
      <c r="Q291" s="1575"/>
      <c r="R291" s="1575"/>
      <c r="S291" s="1575"/>
      <c r="T291" s="1575"/>
      <c r="U291" s="1575"/>
      <c r="V291" s="1575"/>
      <c r="W291" s="1575"/>
      <c r="X291" s="1575"/>
      <c r="Y291" s="1575"/>
      <c r="Z291" s="1623"/>
      <c r="AA291" s="1575"/>
      <c r="AB291" s="1575"/>
      <c r="AC291" s="1575"/>
      <c r="AD291" s="1575"/>
      <c r="AE291" s="1575"/>
      <c r="AF291" s="1575"/>
    </row>
    <row r="292" ht="36.75" customHeight="1">
      <c r="A292" s="1575"/>
      <c r="B292" s="1575"/>
      <c r="C292" s="1575"/>
      <c r="D292" s="1575"/>
      <c r="E292" s="1575"/>
      <c r="F292" s="1623"/>
      <c r="G292" s="1575"/>
      <c r="H292" s="1575"/>
      <c r="I292" s="1575"/>
      <c r="J292" s="1575"/>
      <c r="K292" s="1575"/>
      <c r="L292" s="1575"/>
      <c r="M292" s="1575"/>
      <c r="N292" s="1575"/>
      <c r="O292" s="1575"/>
      <c r="P292" s="1575"/>
      <c r="Q292" s="1575"/>
      <c r="R292" s="1575"/>
      <c r="S292" s="1575"/>
      <c r="T292" s="1575"/>
      <c r="U292" s="1575"/>
      <c r="V292" s="1575"/>
      <c r="W292" s="1575"/>
      <c r="X292" s="1575"/>
      <c r="Y292" s="1575"/>
      <c r="Z292" s="1623"/>
      <c r="AA292" s="1575"/>
      <c r="AB292" s="1575"/>
      <c r="AC292" s="1575"/>
      <c r="AD292" s="1575"/>
      <c r="AE292" s="1575"/>
      <c r="AF292" s="1575"/>
    </row>
    <row r="293" ht="36.75" customHeight="1">
      <c r="A293" s="1575"/>
      <c r="B293" s="1575"/>
      <c r="C293" s="1575"/>
      <c r="D293" s="1575"/>
      <c r="E293" s="1575"/>
      <c r="F293" s="1623"/>
      <c r="G293" s="1575"/>
      <c r="H293" s="1575"/>
      <c r="I293" s="1575"/>
      <c r="J293" s="1575"/>
      <c r="K293" s="1575"/>
      <c r="L293" s="1575"/>
      <c r="M293" s="1575"/>
      <c r="N293" s="1575"/>
      <c r="O293" s="1575"/>
      <c r="P293" s="1575"/>
      <c r="Q293" s="1575"/>
      <c r="R293" s="1575"/>
      <c r="S293" s="1575"/>
      <c r="T293" s="1575"/>
      <c r="U293" s="1575"/>
      <c r="V293" s="1575"/>
      <c r="W293" s="1575"/>
      <c r="X293" s="1575"/>
      <c r="Y293" s="1575"/>
      <c r="Z293" s="1623"/>
      <c r="AA293" s="1575"/>
      <c r="AB293" s="1575"/>
      <c r="AC293" s="1575"/>
      <c r="AD293" s="1575"/>
      <c r="AE293" s="1575"/>
      <c r="AF293" s="1575"/>
    </row>
    <row r="294" ht="36.75" customHeight="1">
      <c r="A294" s="1575"/>
      <c r="B294" s="1575"/>
      <c r="C294" s="1575"/>
      <c r="D294" s="1575"/>
      <c r="E294" s="1575"/>
      <c r="F294" s="1623"/>
      <c r="G294" s="1575"/>
      <c r="H294" s="1575"/>
      <c r="I294" s="1575"/>
      <c r="J294" s="1575"/>
      <c r="K294" s="1575"/>
      <c r="L294" s="1575"/>
      <c r="M294" s="1575"/>
      <c r="N294" s="1575"/>
      <c r="O294" s="1575"/>
      <c r="P294" s="1575"/>
      <c r="Q294" s="1575"/>
      <c r="R294" s="1575"/>
      <c r="S294" s="1575"/>
      <c r="T294" s="1575"/>
      <c r="U294" s="1575"/>
      <c r="V294" s="1575"/>
      <c r="W294" s="1575"/>
      <c r="X294" s="1575"/>
      <c r="Y294" s="1575"/>
      <c r="Z294" s="1623"/>
      <c r="AA294" s="1575"/>
      <c r="AB294" s="1575"/>
      <c r="AC294" s="1575"/>
      <c r="AD294" s="1575"/>
      <c r="AE294" s="1575"/>
      <c r="AF294" s="1575"/>
    </row>
    <row r="295" ht="36.75" customHeight="1">
      <c r="A295" s="1575"/>
      <c r="B295" s="1575"/>
      <c r="C295" s="1575"/>
      <c r="D295" s="1575"/>
      <c r="E295" s="1575"/>
      <c r="F295" s="1623"/>
      <c r="G295" s="1575"/>
      <c r="H295" s="1575"/>
      <c r="I295" s="1575"/>
      <c r="J295" s="1575"/>
      <c r="K295" s="1575"/>
      <c r="L295" s="1575"/>
      <c r="M295" s="1575"/>
      <c r="N295" s="1575"/>
      <c r="O295" s="1575"/>
      <c r="P295" s="1575"/>
      <c r="Q295" s="1575"/>
      <c r="R295" s="1575"/>
      <c r="S295" s="1575"/>
      <c r="T295" s="1575"/>
      <c r="U295" s="1575"/>
      <c r="V295" s="1575"/>
      <c r="W295" s="1575"/>
      <c r="X295" s="1575"/>
      <c r="Y295" s="1575"/>
      <c r="Z295" s="1623"/>
      <c r="AA295" s="1575"/>
      <c r="AB295" s="1575"/>
      <c r="AC295" s="1575"/>
      <c r="AD295" s="1575"/>
      <c r="AE295" s="1575"/>
      <c r="AF295" s="1575"/>
    </row>
    <row r="296" ht="36.75" customHeight="1">
      <c r="A296" s="1575"/>
      <c r="B296" s="1575"/>
      <c r="C296" s="1575"/>
      <c r="D296" s="1575"/>
      <c r="E296" s="1575"/>
      <c r="F296" s="1623"/>
      <c r="G296" s="1575"/>
      <c r="H296" s="1575"/>
      <c r="I296" s="1575"/>
      <c r="J296" s="1575"/>
      <c r="K296" s="1575"/>
      <c r="L296" s="1575"/>
      <c r="M296" s="1575"/>
      <c r="N296" s="1575"/>
      <c r="O296" s="1575"/>
      <c r="P296" s="1575"/>
      <c r="Q296" s="1575"/>
      <c r="R296" s="1575"/>
      <c r="S296" s="1575"/>
      <c r="T296" s="1575"/>
      <c r="U296" s="1575"/>
      <c r="V296" s="1575"/>
      <c r="W296" s="1575"/>
      <c r="X296" s="1575"/>
      <c r="Y296" s="1575"/>
      <c r="Z296" s="1623"/>
      <c r="AA296" s="1575"/>
      <c r="AB296" s="1575"/>
      <c r="AC296" s="1575"/>
      <c r="AD296" s="1575"/>
      <c r="AE296" s="1575"/>
      <c r="AF296" s="1575"/>
    </row>
    <row r="297" ht="36.75" customHeight="1">
      <c r="A297" s="1575"/>
      <c r="B297" s="1575"/>
      <c r="C297" s="1575"/>
      <c r="D297" s="1575"/>
      <c r="E297" s="1575"/>
      <c r="F297" s="1623"/>
      <c r="G297" s="1575"/>
      <c r="H297" s="1575"/>
      <c r="I297" s="1575"/>
      <c r="J297" s="1575"/>
      <c r="K297" s="1575"/>
      <c r="L297" s="1575"/>
      <c r="M297" s="1575"/>
      <c r="N297" s="1575"/>
      <c r="O297" s="1575"/>
      <c r="P297" s="1575"/>
      <c r="Q297" s="1575"/>
      <c r="R297" s="1575"/>
      <c r="S297" s="1575"/>
      <c r="T297" s="1575"/>
      <c r="U297" s="1575"/>
      <c r="V297" s="1575"/>
      <c r="W297" s="1575"/>
      <c r="X297" s="1575"/>
      <c r="Y297" s="1575"/>
      <c r="Z297" s="1623"/>
      <c r="AA297" s="1575"/>
      <c r="AB297" s="1575"/>
      <c r="AC297" s="1575"/>
      <c r="AD297" s="1575"/>
      <c r="AE297" s="1575"/>
      <c r="AF297" s="1575"/>
    </row>
    <row r="298" ht="36.75" customHeight="1">
      <c r="A298" s="1575"/>
      <c r="B298" s="1575"/>
      <c r="C298" s="1575"/>
      <c r="D298" s="1575"/>
      <c r="E298" s="1575"/>
      <c r="F298" s="1623"/>
      <c r="G298" s="1575"/>
      <c r="H298" s="1575"/>
      <c r="I298" s="1575"/>
      <c r="J298" s="1575"/>
      <c r="K298" s="1575"/>
      <c r="L298" s="1575"/>
      <c r="M298" s="1575"/>
      <c r="N298" s="1575"/>
      <c r="O298" s="1575"/>
      <c r="P298" s="1575"/>
      <c r="Q298" s="1575"/>
      <c r="R298" s="1575"/>
      <c r="S298" s="1575"/>
      <c r="T298" s="1575"/>
      <c r="U298" s="1575"/>
      <c r="V298" s="1575"/>
      <c r="W298" s="1575"/>
      <c r="X298" s="1575"/>
      <c r="Y298" s="1575"/>
      <c r="Z298" s="1623"/>
      <c r="AA298" s="1575"/>
      <c r="AB298" s="1575"/>
      <c r="AC298" s="1575"/>
      <c r="AD298" s="1575"/>
      <c r="AE298" s="1575"/>
      <c r="AF298" s="1575"/>
    </row>
    <row r="299" ht="36.75" customHeight="1">
      <c r="A299" s="1575"/>
      <c r="B299" s="1575"/>
      <c r="C299" s="1575"/>
      <c r="D299" s="1575"/>
      <c r="E299" s="1575"/>
      <c r="F299" s="1623"/>
      <c r="G299" s="1575"/>
      <c r="H299" s="1575"/>
      <c r="I299" s="1575"/>
      <c r="J299" s="1575"/>
      <c r="K299" s="1575"/>
      <c r="L299" s="1575"/>
      <c r="M299" s="1575"/>
      <c r="N299" s="1575"/>
      <c r="O299" s="1575"/>
      <c r="P299" s="1575"/>
      <c r="Q299" s="1575"/>
      <c r="R299" s="1575"/>
      <c r="S299" s="1575"/>
      <c r="T299" s="1575"/>
      <c r="U299" s="1575"/>
      <c r="V299" s="1575"/>
      <c r="W299" s="1575"/>
      <c r="X299" s="1575"/>
      <c r="Y299" s="1575"/>
      <c r="Z299" s="1623"/>
      <c r="AA299" s="1575"/>
      <c r="AB299" s="1575"/>
      <c r="AC299" s="1575"/>
      <c r="AD299" s="1575"/>
      <c r="AE299" s="1575"/>
      <c r="AF299" s="1575"/>
    </row>
    <row r="300" ht="36.75" customHeight="1">
      <c r="A300" s="1575"/>
      <c r="B300" s="1575"/>
      <c r="C300" s="1575"/>
      <c r="D300" s="1575"/>
      <c r="E300" s="1575"/>
      <c r="F300" s="1623"/>
      <c r="G300" s="1575"/>
      <c r="H300" s="1575"/>
      <c r="I300" s="1575"/>
      <c r="J300" s="1575"/>
      <c r="K300" s="1575"/>
      <c r="L300" s="1575"/>
      <c r="M300" s="1575"/>
      <c r="N300" s="1575"/>
      <c r="O300" s="1575"/>
      <c r="P300" s="1575"/>
      <c r="Q300" s="1575"/>
      <c r="R300" s="1575"/>
      <c r="S300" s="1575"/>
      <c r="T300" s="1575"/>
      <c r="U300" s="1575"/>
      <c r="V300" s="1575"/>
      <c r="W300" s="1575"/>
      <c r="X300" s="1575"/>
      <c r="Y300" s="1575"/>
      <c r="Z300" s="1623"/>
      <c r="AA300" s="1575"/>
      <c r="AB300" s="1575"/>
      <c r="AC300" s="1575"/>
      <c r="AD300" s="1575"/>
      <c r="AE300" s="1575"/>
      <c r="AF300" s="1575"/>
    </row>
    <row r="301" ht="36.75" customHeight="1">
      <c r="A301" s="1575"/>
      <c r="B301" s="1575"/>
      <c r="C301" s="1575"/>
      <c r="D301" s="1575"/>
      <c r="E301" s="1575"/>
      <c r="F301" s="1623"/>
      <c r="G301" s="1575"/>
      <c r="H301" s="1575"/>
      <c r="I301" s="1575"/>
      <c r="J301" s="1575"/>
      <c r="K301" s="1575"/>
      <c r="L301" s="1575"/>
      <c r="M301" s="1575"/>
      <c r="N301" s="1575"/>
      <c r="O301" s="1575"/>
      <c r="P301" s="1575"/>
      <c r="Q301" s="1575"/>
      <c r="R301" s="1575"/>
      <c r="S301" s="1575"/>
      <c r="T301" s="1575"/>
      <c r="U301" s="1575"/>
      <c r="V301" s="1575"/>
      <c r="W301" s="1575"/>
      <c r="X301" s="1575"/>
      <c r="Y301" s="1575"/>
      <c r="Z301" s="1623"/>
      <c r="AA301" s="1575"/>
      <c r="AB301" s="1575"/>
      <c r="AC301" s="1575"/>
      <c r="AD301" s="1575"/>
      <c r="AE301" s="1575"/>
      <c r="AF301" s="1575"/>
    </row>
    <row r="302" ht="36.75" customHeight="1">
      <c r="A302" s="1575"/>
      <c r="B302" s="1575"/>
      <c r="C302" s="1575"/>
      <c r="D302" s="1575"/>
      <c r="E302" s="1575"/>
      <c r="F302" s="1623"/>
      <c r="G302" s="1575"/>
      <c r="H302" s="1575"/>
      <c r="I302" s="1575"/>
      <c r="J302" s="1575"/>
      <c r="K302" s="1575"/>
      <c r="L302" s="1575"/>
      <c r="M302" s="1575"/>
      <c r="N302" s="1575"/>
      <c r="O302" s="1575"/>
      <c r="P302" s="1575"/>
      <c r="Q302" s="1575"/>
      <c r="R302" s="1575"/>
      <c r="S302" s="1575"/>
      <c r="T302" s="1575"/>
      <c r="U302" s="1575"/>
      <c r="V302" s="1575"/>
      <c r="W302" s="1575"/>
      <c r="X302" s="1575"/>
      <c r="Y302" s="1575"/>
      <c r="Z302" s="1623"/>
      <c r="AA302" s="1575"/>
      <c r="AB302" s="1575"/>
      <c r="AC302" s="1575"/>
      <c r="AD302" s="1575"/>
      <c r="AE302" s="1575"/>
      <c r="AF302" s="1575"/>
    </row>
    <row r="303" ht="36.75" customHeight="1">
      <c r="A303" s="1575"/>
      <c r="B303" s="1575"/>
      <c r="C303" s="1575"/>
      <c r="D303" s="1575"/>
      <c r="E303" s="1575"/>
      <c r="F303" s="1623"/>
      <c r="G303" s="1575"/>
      <c r="H303" s="1575"/>
      <c r="I303" s="1575"/>
      <c r="J303" s="1575"/>
      <c r="K303" s="1575"/>
      <c r="L303" s="1575"/>
      <c r="M303" s="1575"/>
      <c r="N303" s="1575"/>
      <c r="O303" s="1575"/>
      <c r="P303" s="1575"/>
      <c r="Q303" s="1575"/>
      <c r="R303" s="1575"/>
      <c r="S303" s="1575"/>
      <c r="T303" s="1575"/>
      <c r="U303" s="1575"/>
      <c r="V303" s="1575"/>
      <c r="W303" s="1575"/>
      <c r="X303" s="1575"/>
      <c r="Y303" s="1575"/>
      <c r="Z303" s="1623"/>
      <c r="AA303" s="1575"/>
      <c r="AB303" s="1575"/>
      <c r="AC303" s="1575"/>
      <c r="AD303" s="1575"/>
      <c r="AE303" s="1575"/>
      <c r="AF303" s="1575"/>
    </row>
    <row r="304" ht="36.75" customHeight="1">
      <c r="A304" s="1575"/>
      <c r="B304" s="1575"/>
      <c r="C304" s="1575"/>
      <c r="D304" s="1575"/>
      <c r="E304" s="1575"/>
      <c r="F304" s="1623"/>
      <c r="G304" s="1575"/>
      <c r="H304" s="1575"/>
      <c r="I304" s="1575"/>
      <c r="J304" s="1575"/>
      <c r="K304" s="1575"/>
      <c r="L304" s="1575"/>
      <c r="M304" s="1575"/>
      <c r="N304" s="1575"/>
      <c r="O304" s="1575"/>
      <c r="P304" s="1575"/>
      <c r="Q304" s="1575"/>
      <c r="R304" s="1575"/>
      <c r="S304" s="1575"/>
      <c r="T304" s="1575"/>
      <c r="U304" s="1575"/>
      <c r="V304" s="1575"/>
      <c r="W304" s="1575"/>
      <c r="X304" s="1575"/>
      <c r="Y304" s="1575"/>
      <c r="Z304" s="1623"/>
      <c r="AA304" s="1575"/>
      <c r="AB304" s="1575"/>
      <c r="AC304" s="1575"/>
      <c r="AD304" s="1575"/>
      <c r="AE304" s="1575"/>
      <c r="AF304" s="1575"/>
    </row>
    <row r="305" ht="36.75" customHeight="1">
      <c r="A305" s="1575"/>
      <c r="B305" s="1575"/>
      <c r="C305" s="1575"/>
      <c r="D305" s="1575"/>
      <c r="E305" s="1575"/>
      <c r="F305" s="1623"/>
      <c r="G305" s="1575"/>
      <c r="H305" s="1575"/>
      <c r="I305" s="1575"/>
      <c r="J305" s="1575"/>
      <c r="K305" s="1575"/>
      <c r="L305" s="1575"/>
      <c r="M305" s="1575"/>
      <c r="N305" s="1575"/>
      <c r="O305" s="1575"/>
      <c r="P305" s="1575"/>
      <c r="Q305" s="1575"/>
      <c r="R305" s="1575"/>
      <c r="S305" s="1575"/>
      <c r="T305" s="1575"/>
      <c r="U305" s="1575"/>
      <c r="V305" s="1575"/>
      <c r="W305" s="1575"/>
      <c r="X305" s="1575"/>
      <c r="Y305" s="1575"/>
      <c r="Z305" s="1623"/>
      <c r="AA305" s="1575"/>
      <c r="AB305" s="1575"/>
      <c r="AC305" s="1575"/>
      <c r="AD305" s="1575"/>
      <c r="AE305" s="1575"/>
      <c r="AF305" s="1575"/>
    </row>
    <row r="306" ht="36.75" customHeight="1">
      <c r="A306" s="1575"/>
      <c r="B306" s="1575"/>
      <c r="C306" s="1575"/>
      <c r="D306" s="1575"/>
      <c r="E306" s="1575"/>
      <c r="F306" s="1623"/>
      <c r="G306" s="1575"/>
      <c r="H306" s="1575"/>
      <c r="I306" s="1575"/>
      <c r="J306" s="1575"/>
      <c r="K306" s="1575"/>
      <c r="L306" s="1575"/>
      <c r="M306" s="1575"/>
      <c r="N306" s="1575"/>
      <c r="O306" s="1575"/>
      <c r="P306" s="1575"/>
      <c r="Q306" s="1575"/>
      <c r="R306" s="1575"/>
      <c r="S306" s="1575"/>
      <c r="T306" s="1575"/>
      <c r="U306" s="1575"/>
      <c r="V306" s="1575"/>
      <c r="W306" s="1575"/>
      <c r="X306" s="1575"/>
      <c r="Y306" s="1575"/>
      <c r="Z306" s="1623"/>
      <c r="AA306" s="1575"/>
      <c r="AB306" s="1575"/>
      <c r="AC306" s="1575"/>
      <c r="AD306" s="1575"/>
      <c r="AE306" s="1575"/>
      <c r="AF306" s="1575"/>
    </row>
    <row r="307" ht="36.75" customHeight="1">
      <c r="A307" s="1575"/>
      <c r="B307" s="1575"/>
      <c r="C307" s="1575"/>
      <c r="D307" s="1575"/>
      <c r="E307" s="1575"/>
      <c r="F307" s="1623"/>
      <c r="G307" s="1575"/>
      <c r="H307" s="1575"/>
      <c r="I307" s="1575"/>
      <c r="J307" s="1575"/>
      <c r="K307" s="1575"/>
      <c r="L307" s="1575"/>
      <c r="M307" s="1575"/>
      <c r="N307" s="1575"/>
      <c r="O307" s="1575"/>
      <c r="P307" s="1575"/>
      <c r="Q307" s="1575"/>
      <c r="R307" s="1575"/>
      <c r="S307" s="1575"/>
      <c r="T307" s="1575"/>
      <c r="U307" s="1575"/>
      <c r="V307" s="1575"/>
      <c r="W307" s="1575"/>
      <c r="X307" s="1575"/>
      <c r="Y307" s="1575"/>
      <c r="Z307" s="1623"/>
      <c r="AA307" s="1575"/>
      <c r="AB307" s="1575"/>
      <c r="AC307" s="1575"/>
      <c r="AD307" s="1575"/>
      <c r="AE307" s="1575"/>
      <c r="AF307" s="1575"/>
    </row>
    <row r="308" ht="36.75" customHeight="1">
      <c r="A308" s="1575"/>
      <c r="B308" s="1575"/>
      <c r="C308" s="1575"/>
      <c r="D308" s="1575"/>
      <c r="E308" s="1575"/>
      <c r="F308" s="1623"/>
      <c r="G308" s="1575"/>
      <c r="H308" s="1575"/>
      <c r="I308" s="1575"/>
      <c r="J308" s="1575"/>
      <c r="K308" s="1575"/>
      <c r="L308" s="1575"/>
      <c r="M308" s="1575"/>
      <c r="N308" s="1575"/>
      <c r="O308" s="1575"/>
      <c r="P308" s="1575"/>
      <c r="Q308" s="1575"/>
      <c r="R308" s="1575"/>
      <c r="S308" s="1575"/>
      <c r="T308" s="1575"/>
      <c r="U308" s="1575"/>
      <c r="V308" s="1575"/>
      <c r="W308" s="1575"/>
      <c r="X308" s="1575"/>
      <c r="Y308" s="1575"/>
      <c r="Z308" s="1623"/>
      <c r="AA308" s="1575"/>
      <c r="AB308" s="1575"/>
      <c r="AC308" s="1575"/>
      <c r="AD308" s="1575"/>
      <c r="AE308" s="1575"/>
      <c r="AF308" s="1575"/>
    </row>
    <row r="309" ht="36.75" customHeight="1">
      <c r="A309" s="1575"/>
      <c r="B309" s="1575"/>
      <c r="C309" s="1575"/>
      <c r="D309" s="1575"/>
      <c r="E309" s="1575"/>
      <c r="F309" s="1623"/>
      <c r="G309" s="1575"/>
      <c r="H309" s="1575"/>
      <c r="I309" s="1575"/>
      <c r="J309" s="1575"/>
      <c r="K309" s="1575"/>
      <c r="L309" s="1575"/>
      <c r="M309" s="1575"/>
      <c r="N309" s="1575"/>
      <c r="O309" s="1575"/>
      <c r="P309" s="1575"/>
      <c r="Q309" s="1575"/>
      <c r="R309" s="1575"/>
      <c r="S309" s="1575"/>
      <c r="T309" s="1575"/>
      <c r="U309" s="1575"/>
      <c r="V309" s="1575"/>
      <c r="W309" s="1575"/>
      <c r="X309" s="1575"/>
      <c r="Y309" s="1575"/>
      <c r="Z309" s="1623"/>
      <c r="AA309" s="1575"/>
      <c r="AB309" s="1575"/>
      <c r="AC309" s="1575"/>
      <c r="AD309" s="1575"/>
      <c r="AE309" s="1575"/>
      <c r="AF309" s="1575"/>
    </row>
    <row r="310" ht="36.75" customHeight="1">
      <c r="A310" s="1575"/>
      <c r="B310" s="1575"/>
      <c r="C310" s="1575"/>
      <c r="D310" s="1575"/>
      <c r="E310" s="1575"/>
      <c r="F310" s="1623"/>
      <c r="G310" s="1575"/>
      <c r="H310" s="1575"/>
      <c r="I310" s="1575"/>
      <c r="J310" s="1575"/>
      <c r="K310" s="1575"/>
      <c r="L310" s="1575"/>
      <c r="M310" s="1575"/>
      <c r="N310" s="1575"/>
      <c r="O310" s="1575"/>
      <c r="P310" s="1575"/>
      <c r="Q310" s="1575"/>
      <c r="R310" s="1575"/>
      <c r="S310" s="1575"/>
      <c r="T310" s="1575"/>
      <c r="U310" s="1575"/>
      <c r="V310" s="1575"/>
      <c r="W310" s="1575"/>
      <c r="X310" s="1575"/>
      <c r="Y310" s="1575"/>
      <c r="Z310" s="1623"/>
      <c r="AA310" s="1575"/>
      <c r="AB310" s="1575"/>
      <c r="AC310" s="1575"/>
      <c r="AD310" s="1575"/>
      <c r="AE310" s="1575"/>
      <c r="AF310" s="1575"/>
    </row>
    <row r="311" ht="36.75" customHeight="1">
      <c r="A311" s="1575"/>
      <c r="B311" s="1575"/>
      <c r="C311" s="1575"/>
      <c r="D311" s="1575"/>
      <c r="E311" s="1575"/>
      <c r="F311" s="1623"/>
      <c r="G311" s="1575"/>
      <c r="H311" s="1575"/>
      <c r="I311" s="1575"/>
      <c r="J311" s="1575"/>
      <c r="K311" s="1575"/>
      <c r="L311" s="1575"/>
      <c r="M311" s="1575"/>
      <c r="N311" s="1575"/>
      <c r="O311" s="1575"/>
      <c r="P311" s="1575"/>
      <c r="Q311" s="1575"/>
      <c r="R311" s="1575"/>
      <c r="S311" s="1575"/>
      <c r="T311" s="1575"/>
      <c r="U311" s="1575"/>
      <c r="V311" s="1575"/>
      <c r="W311" s="1575"/>
      <c r="X311" s="1575"/>
      <c r="Y311" s="1575"/>
      <c r="Z311" s="1623"/>
      <c r="AA311" s="1575"/>
      <c r="AB311" s="1575"/>
      <c r="AC311" s="1575"/>
      <c r="AD311" s="1575"/>
      <c r="AE311" s="1575"/>
      <c r="AF311" s="1575"/>
    </row>
    <row r="312" ht="36.75" customHeight="1">
      <c r="A312" s="1575"/>
      <c r="B312" s="1575"/>
      <c r="C312" s="1575"/>
      <c r="D312" s="1575"/>
      <c r="E312" s="1575"/>
      <c r="F312" s="1623"/>
      <c r="G312" s="1575"/>
      <c r="H312" s="1575"/>
      <c r="I312" s="1575"/>
      <c r="J312" s="1575"/>
      <c r="K312" s="1575"/>
      <c r="L312" s="1575"/>
      <c r="M312" s="1575"/>
      <c r="N312" s="1575"/>
      <c r="O312" s="1575"/>
      <c r="P312" s="1575"/>
      <c r="Q312" s="1575"/>
      <c r="R312" s="1575"/>
      <c r="S312" s="1575"/>
      <c r="T312" s="1575"/>
      <c r="U312" s="1575"/>
      <c r="V312" s="1575"/>
      <c r="W312" s="1575"/>
      <c r="X312" s="1575"/>
      <c r="Y312" s="1575"/>
      <c r="Z312" s="1623"/>
      <c r="AA312" s="1575"/>
      <c r="AB312" s="1575"/>
      <c r="AC312" s="1575"/>
      <c r="AD312" s="1575"/>
      <c r="AE312" s="1575"/>
      <c r="AF312" s="1575"/>
    </row>
    <row r="313" ht="36.75" customHeight="1">
      <c r="A313" s="1575"/>
      <c r="B313" s="1575"/>
      <c r="C313" s="1575"/>
      <c r="D313" s="1575"/>
      <c r="E313" s="1575"/>
      <c r="F313" s="1623"/>
      <c r="G313" s="1575"/>
      <c r="H313" s="1575"/>
      <c r="I313" s="1575"/>
      <c r="J313" s="1575"/>
      <c r="K313" s="1575"/>
      <c r="L313" s="1575"/>
      <c r="M313" s="1575"/>
      <c r="N313" s="1575"/>
      <c r="O313" s="1575"/>
      <c r="P313" s="1575"/>
      <c r="Q313" s="1575"/>
      <c r="R313" s="1575"/>
      <c r="S313" s="1575"/>
      <c r="T313" s="1575"/>
      <c r="U313" s="1575"/>
      <c r="V313" s="1575"/>
      <c r="W313" s="1575"/>
      <c r="X313" s="1575"/>
      <c r="Y313" s="1575"/>
      <c r="Z313" s="1623"/>
      <c r="AA313" s="1575"/>
      <c r="AB313" s="1575"/>
      <c r="AC313" s="1575"/>
      <c r="AD313" s="1575"/>
      <c r="AE313" s="1575"/>
      <c r="AF313" s="1575"/>
    </row>
    <row r="314" ht="36.75" customHeight="1">
      <c r="A314" s="1575"/>
      <c r="B314" s="1575"/>
      <c r="C314" s="1575"/>
      <c r="D314" s="1575"/>
      <c r="E314" s="1575"/>
      <c r="F314" s="1623"/>
      <c r="G314" s="1575"/>
      <c r="H314" s="1575"/>
      <c r="I314" s="1575"/>
      <c r="J314" s="1575"/>
      <c r="K314" s="1575"/>
      <c r="L314" s="1575"/>
      <c r="M314" s="1575"/>
      <c r="N314" s="1575"/>
      <c r="O314" s="1575"/>
      <c r="P314" s="1575"/>
      <c r="Q314" s="1575"/>
      <c r="R314" s="1575"/>
      <c r="S314" s="1575"/>
      <c r="T314" s="1575"/>
      <c r="U314" s="1575"/>
      <c r="V314" s="1575"/>
      <c r="W314" s="1575"/>
      <c r="X314" s="1575"/>
      <c r="Y314" s="1575"/>
      <c r="Z314" s="1623"/>
      <c r="AA314" s="1575"/>
      <c r="AB314" s="1575"/>
      <c r="AC314" s="1575"/>
      <c r="AD314" s="1575"/>
      <c r="AE314" s="1575"/>
      <c r="AF314" s="1575"/>
    </row>
    <row r="315" ht="36.75" customHeight="1">
      <c r="A315" s="1575"/>
      <c r="B315" s="1575"/>
      <c r="C315" s="1575"/>
      <c r="D315" s="1575"/>
      <c r="E315" s="1575"/>
      <c r="F315" s="1623"/>
      <c r="G315" s="1575"/>
      <c r="H315" s="1575"/>
      <c r="I315" s="1575"/>
      <c r="J315" s="1575"/>
      <c r="K315" s="1575"/>
      <c r="L315" s="1575"/>
      <c r="M315" s="1575"/>
      <c r="N315" s="1575"/>
      <c r="O315" s="1575"/>
      <c r="P315" s="1575"/>
      <c r="Q315" s="1575"/>
      <c r="R315" s="1575"/>
      <c r="S315" s="1575"/>
      <c r="T315" s="1575"/>
      <c r="U315" s="1575"/>
      <c r="V315" s="1575"/>
      <c r="W315" s="1575"/>
      <c r="X315" s="1575"/>
      <c r="Y315" s="1575"/>
      <c r="Z315" s="1623"/>
      <c r="AA315" s="1575"/>
      <c r="AB315" s="1575"/>
      <c r="AC315" s="1575"/>
      <c r="AD315" s="1575"/>
      <c r="AE315" s="1575"/>
      <c r="AF315" s="1575"/>
    </row>
    <row r="316" ht="36.75" customHeight="1">
      <c r="A316" s="1575"/>
      <c r="B316" s="1575"/>
      <c r="C316" s="1575"/>
      <c r="D316" s="1575"/>
      <c r="E316" s="1575"/>
      <c r="F316" s="1623"/>
      <c r="G316" s="1575"/>
      <c r="H316" s="1575"/>
      <c r="I316" s="1575"/>
      <c r="J316" s="1575"/>
      <c r="K316" s="1575"/>
      <c r="L316" s="1575"/>
      <c r="M316" s="1575"/>
      <c r="N316" s="1575"/>
      <c r="O316" s="1575"/>
      <c r="P316" s="1575"/>
      <c r="Q316" s="1575"/>
      <c r="R316" s="1575"/>
      <c r="S316" s="1575"/>
      <c r="T316" s="1575"/>
      <c r="U316" s="1575"/>
      <c r="V316" s="1575"/>
      <c r="W316" s="1575"/>
      <c r="X316" s="1575"/>
      <c r="Y316" s="1575"/>
      <c r="Z316" s="1623"/>
      <c r="AA316" s="1575"/>
      <c r="AB316" s="1575"/>
      <c r="AC316" s="1575"/>
      <c r="AD316" s="1575"/>
      <c r="AE316" s="1575"/>
      <c r="AF316" s="1575"/>
    </row>
    <row r="317" ht="36.75" customHeight="1">
      <c r="A317" s="1575"/>
      <c r="B317" s="1575"/>
      <c r="C317" s="1575"/>
      <c r="D317" s="1575"/>
      <c r="E317" s="1575"/>
      <c r="F317" s="1623"/>
      <c r="G317" s="1575"/>
      <c r="H317" s="1575"/>
      <c r="I317" s="1575"/>
      <c r="J317" s="1575"/>
      <c r="K317" s="1575"/>
      <c r="L317" s="1575"/>
      <c r="M317" s="1575"/>
      <c r="N317" s="1575"/>
      <c r="O317" s="1575"/>
      <c r="P317" s="1575"/>
      <c r="Q317" s="1575"/>
      <c r="R317" s="1575"/>
      <c r="S317" s="1575"/>
      <c r="T317" s="1575"/>
      <c r="U317" s="1575"/>
      <c r="V317" s="1575"/>
      <c r="W317" s="1575"/>
      <c r="X317" s="1575"/>
      <c r="Y317" s="1575"/>
      <c r="Z317" s="1623"/>
      <c r="AA317" s="1575"/>
      <c r="AB317" s="1575"/>
      <c r="AC317" s="1575"/>
      <c r="AD317" s="1575"/>
      <c r="AE317" s="1575"/>
      <c r="AF317" s="1575"/>
    </row>
    <row r="318" ht="36.75" customHeight="1">
      <c r="A318" s="1575"/>
      <c r="B318" s="1575"/>
      <c r="C318" s="1575"/>
      <c r="D318" s="1575"/>
      <c r="E318" s="1575"/>
      <c r="F318" s="1623"/>
      <c r="G318" s="1575"/>
      <c r="H318" s="1575"/>
      <c r="I318" s="1575"/>
      <c r="J318" s="1575"/>
      <c r="K318" s="1575"/>
      <c r="L318" s="1575"/>
      <c r="M318" s="1575"/>
      <c r="N318" s="1575"/>
      <c r="O318" s="1575"/>
      <c r="P318" s="1575"/>
      <c r="Q318" s="1575"/>
      <c r="R318" s="1575"/>
      <c r="S318" s="1575"/>
      <c r="T318" s="1575"/>
      <c r="U318" s="1575"/>
      <c r="V318" s="1575"/>
      <c r="W318" s="1575"/>
      <c r="X318" s="1575"/>
      <c r="Y318" s="1575"/>
      <c r="Z318" s="1623"/>
      <c r="AA318" s="1575"/>
      <c r="AB318" s="1575"/>
      <c r="AC318" s="1575"/>
      <c r="AD318" s="1575"/>
      <c r="AE318" s="1575"/>
      <c r="AF318" s="1575"/>
    </row>
    <row r="319" ht="36.75" customHeight="1">
      <c r="A319" s="1575"/>
      <c r="B319" s="1575"/>
      <c r="C319" s="1575"/>
      <c r="D319" s="1575"/>
      <c r="E319" s="1575"/>
      <c r="F319" s="1623"/>
      <c r="G319" s="1575"/>
      <c r="H319" s="1575"/>
      <c r="I319" s="1575"/>
      <c r="J319" s="1575"/>
      <c r="K319" s="1575"/>
      <c r="L319" s="1575"/>
      <c r="M319" s="1575"/>
      <c r="N319" s="1575"/>
      <c r="O319" s="1575"/>
      <c r="P319" s="1575"/>
      <c r="Q319" s="1575"/>
      <c r="R319" s="1575"/>
      <c r="S319" s="1575"/>
      <c r="T319" s="1575"/>
      <c r="U319" s="1575"/>
      <c r="V319" s="1575"/>
      <c r="W319" s="1575"/>
      <c r="X319" s="1575"/>
      <c r="Y319" s="1575"/>
      <c r="Z319" s="1623"/>
      <c r="AA319" s="1575"/>
      <c r="AB319" s="1575"/>
      <c r="AC319" s="1575"/>
      <c r="AD319" s="1575"/>
      <c r="AE319" s="1575"/>
      <c r="AF319" s="1575"/>
    </row>
    <row r="320" ht="36.75" customHeight="1">
      <c r="A320" s="1575"/>
      <c r="B320" s="1575"/>
      <c r="C320" s="1575"/>
      <c r="D320" s="1575"/>
      <c r="E320" s="1575"/>
      <c r="F320" s="1623"/>
      <c r="G320" s="1575"/>
      <c r="H320" s="1575"/>
      <c r="I320" s="1575"/>
      <c r="J320" s="1575"/>
      <c r="K320" s="1575"/>
      <c r="L320" s="1575"/>
      <c r="M320" s="1575"/>
      <c r="N320" s="1575"/>
      <c r="O320" s="1575"/>
      <c r="P320" s="1575"/>
      <c r="Q320" s="1575"/>
      <c r="R320" s="1575"/>
      <c r="S320" s="1575"/>
      <c r="T320" s="1575"/>
      <c r="U320" s="1575"/>
      <c r="V320" s="1575"/>
      <c r="W320" s="1575"/>
      <c r="X320" s="1575"/>
      <c r="Y320" s="1575"/>
      <c r="Z320" s="1623"/>
      <c r="AA320" s="1575"/>
      <c r="AB320" s="1575"/>
      <c r="AC320" s="1575"/>
      <c r="AD320" s="1575"/>
      <c r="AE320" s="1575"/>
      <c r="AF320" s="1575"/>
    </row>
    <row r="321" ht="36.75" customHeight="1">
      <c r="A321" s="1575"/>
      <c r="B321" s="1575"/>
      <c r="C321" s="1575"/>
      <c r="D321" s="1575"/>
      <c r="E321" s="1575"/>
      <c r="F321" s="1623"/>
      <c r="G321" s="1575"/>
      <c r="H321" s="1575"/>
      <c r="I321" s="1575"/>
      <c r="J321" s="1575"/>
      <c r="K321" s="1575"/>
      <c r="L321" s="1575"/>
      <c r="M321" s="1575"/>
      <c r="N321" s="1575"/>
      <c r="O321" s="1575"/>
      <c r="P321" s="1575"/>
      <c r="Q321" s="1575"/>
      <c r="R321" s="1575"/>
      <c r="S321" s="1575"/>
      <c r="T321" s="1575"/>
      <c r="U321" s="1575"/>
      <c r="V321" s="1575"/>
      <c r="W321" s="1575"/>
      <c r="X321" s="1575"/>
      <c r="Y321" s="1575"/>
      <c r="Z321" s="1623"/>
      <c r="AA321" s="1575"/>
      <c r="AB321" s="1575"/>
      <c r="AC321" s="1575"/>
      <c r="AD321" s="1575"/>
      <c r="AE321" s="1575"/>
      <c r="AF321" s="1575"/>
    </row>
    <row r="322" ht="36.75" customHeight="1">
      <c r="A322" s="1575"/>
      <c r="B322" s="1575"/>
      <c r="C322" s="1575"/>
      <c r="D322" s="1575"/>
      <c r="E322" s="1575"/>
      <c r="F322" s="1623"/>
      <c r="G322" s="1575"/>
      <c r="H322" s="1575"/>
      <c r="I322" s="1575"/>
      <c r="J322" s="1575"/>
      <c r="K322" s="1575"/>
      <c r="L322" s="1575"/>
      <c r="M322" s="1575"/>
      <c r="N322" s="1575"/>
      <c r="O322" s="1575"/>
      <c r="P322" s="1575"/>
      <c r="Q322" s="1575"/>
      <c r="R322" s="1575"/>
      <c r="S322" s="1575"/>
      <c r="T322" s="1575"/>
      <c r="U322" s="1575"/>
      <c r="V322" s="1575"/>
      <c r="W322" s="1575"/>
      <c r="X322" s="1575"/>
      <c r="Y322" s="1575"/>
      <c r="Z322" s="1623"/>
      <c r="AA322" s="1575"/>
      <c r="AB322" s="1575"/>
      <c r="AC322" s="1575"/>
      <c r="AD322" s="1575"/>
      <c r="AE322" s="1575"/>
      <c r="AF322" s="1575"/>
    </row>
    <row r="323" ht="36.75" customHeight="1">
      <c r="A323" s="1575"/>
      <c r="B323" s="1575"/>
      <c r="C323" s="1575"/>
      <c r="D323" s="1575"/>
      <c r="E323" s="1575"/>
      <c r="F323" s="1623"/>
      <c r="G323" s="1575"/>
      <c r="H323" s="1575"/>
      <c r="I323" s="1575"/>
      <c r="J323" s="1575"/>
      <c r="K323" s="1575"/>
      <c r="L323" s="1575"/>
      <c r="M323" s="1575"/>
      <c r="N323" s="1575"/>
      <c r="O323" s="1575"/>
      <c r="P323" s="1575"/>
      <c r="Q323" s="1575"/>
      <c r="R323" s="1575"/>
      <c r="S323" s="1575"/>
      <c r="T323" s="1575"/>
      <c r="U323" s="1575"/>
      <c r="V323" s="1575"/>
      <c r="W323" s="1575"/>
      <c r="X323" s="1575"/>
      <c r="Y323" s="1575"/>
      <c r="Z323" s="1623"/>
      <c r="AA323" s="1575"/>
      <c r="AB323" s="1575"/>
      <c r="AC323" s="1575"/>
      <c r="AD323" s="1575"/>
      <c r="AE323" s="1575"/>
      <c r="AF323" s="1575"/>
    </row>
    <row r="324" ht="36.75" customHeight="1">
      <c r="A324" s="1575"/>
      <c r="B324" s="1575"/>
      <c r="C324" s="1575"/>
      <c r="D324" s="1575"/>
      <c r="E324" s="1575"/>
      <c r="F324" s="1623"/>
      <c r="G324" s="1575"/>
      <c r="H324" s="1575"/>
      <c r="I324" s="1575"/>
      <c r="J324" s="1575"/>
      <c r="K324" s="1575"/>
      <c r="L324" s="1575"/>
      <c r="M324" s="1575"/>
      <c r="N324" s="1575"/>
      <c r="O324" s="1575"/>
      <c r="P324" s="1575"/>
      <c r="Q324" s="1575"/>
      <c r="R324" s="1575"/>
      <c r="S324" s="1575"/>
      <c r="T324" s="1575"/>
      <c r="U324" s="1575"/>
      <c r="V324" s="1575"/>
      <c r="W324" s="1575"/>
      <c r="X324" s="1575"/>
      <c r="Y324" s="1575"/>
      <c r="Z324" s="1623"/>
      <c r="AA324" s="1575"/>
      <c r="AB324" s="1575"/>
      <c r="AC324" s="1575"/>
      <c r="AD324" s="1575"/>
      <c r="AE324" s="1575"/>
      <c r="AF324" s="1575"/>
    </row>
    <row r="325" ht="36.75" customHeight="1">
      <c r="A325" s="1575"/>
      <c r="B325" s="1575"/>
      <c r="C325" s="1575"/>
      <c r="D325" s="1575"/>
      <c r="E325" s="1575"/>
      <c r="F325" s="1623"/>
      <c r="G325" s="1575"/>
      <c r="H325" s="1575"/>
      <c r="I325" s="1575"/>
      <c r="J325" s="1575"/>
      <c r="K325" s="1575"/>
      <c r="L325" s="1575"/>
      <c r="M325" s="1575"/>
      <c r="N325" s="1575"/>
      <c r="O325" s="1575"/>
      <c r="P325" s="1575"/>
      <c r="Q325" s="1575"/>
      <c r="R325" s="1575"/>
      <c r="S325" s="1575"/>
      <c r="T325" s="1575"/>
      <c r="U325" s="1575"/>
      <c r="V325" s="1575"/>
      <c r="W325" s="1575"/>
      <c r="X325" s="1575"/>
      <c r="Y325" s="1575"/>
      <c r="Z325" s="1623"/>
      <c r="AA325" s="1575"/>
      <c r="AB325" s="1575"/>
      <c r="AC325" s="1575"/>
      <c r="AD325" s="1575"/>
      <c r="AE325" s="1575"/>
      <c r="AF325" s="1575"/>
    </row>
    <row r="326" ht="36.75" customHeight="1">
      <c r="A326" s="1575"/>
      <c r="B326" s="1575"/>
      <c r="C326" s="1575"/>
      <c r="D326" s="1575"/>
      <c r="E326" s="1575"/>
      <c r="F326" s="1623"/>
      <c r="G326" s="1575"/>
      <c r="H326" s="1575"/>
      <c r="I326" s="1575"/>
      <c r="J326" s="1575"/>
      <c r="K326" s="1575"/>
      <c r="L326" s="1575"/>
      <c r="M326" s="1575"/>
      <c r="N326" s="1575"/>
      <c r="O326" s="1575"/>
      <c r="P326" s="1575"/>
      <c r="Q326" s="1575"/>
      <c r="R326" s="1575"/>
      <c r="S326" s="1575"/>
      <c r="T326" s="1575"/>
      <c r="U326" s="1575"/>
      <c r="V326" s="1575"/>
      <c r="W326" s="1575"/>
      <c r="X326" s="1575"/>
      <c r="Y326" s="1575"/>
      <c r="Z326" s="1623"/>
      <c r="AA326" s="1575"/>
      <c r="AB326" s="1575"/>
      <c r="AC326" s="1575"/>
      <c r="AD326" s="1575"/>
      <c r="AE326" s="1575"/>
      <c r="AF326" s="1575"/>
    </row>
    <row r="327" ht="36.75" customHeight="1">
      <c r="A327" s="1575"/>
      <c r="B327" s="1575"/>
      <c r="C327" s="1575"/>
      <c r="D327" s="1575"/>
      <c r="E327" s="1575"/>
      <c r="F327" s="1623"/>
      <c r="G327" s="1575"/>
      <c r="H327" s="1575"/>
      <c r="I327" s="1575"/>
      <c r="J327" s="1575"/>
      <c r="K327" s="1575"/>
      <c r="L327" s="1575"/>
      <c r="M327" s="1575"/>
      <c r="N327" s="1575"/>
      <c r="O327" s="1575"/>
      <c r="P327" s="1575"/>
      <c r="Q327" s="1575"/>
      <c r="R327" s="1575"/>
      <c r="S327" s="1575"/>
      <c r="T327" s="1575"/>
      <c r="U327" s="1575"/>
      <c r="V327" s="1575"/>
      <c r="W327" s="1575"/>
      <c r="X327" s="1575"/>
      <c r="Y327" s="1575"/>
      <c r="Z327" s="1623"/>
      <c r="AA327" s="1575"/>
      <c r="AB327" s="1575"/>
      <c r="AC327" s="1575"/>
      <c r="AD327" s="1575"/>
      <c r="AE327" s="1575"/>
      <c r="AF327" s="1575"/>
    </row>
    <row r="328" ht="36.75" customHeight="1">
      <c r="A328" s="1575"/>
      <c r="B328" s="1575"/>
      <c r="C328" s="1575"/>
      <c r="D328" s="1575"/>
      <c r="E328" s="1575"/>
      <c r="F328" s="1623"/>
      <c r="G328" s="1575"/>
      <c r="H328" s="1575"/>
      <c r="I328" s="1575"/>
      <c r="J328" s="1575"/>
      <c r="K328" s="1575"/>
      <c r="L328" s="1575"/>
      <c r="M328" s="1575"/>
      <c r="N328" s="1575"/>
      <c r="O328" s="1575"/>
      <c r="P328" s="1575"/>
      <c r="Q328" s="1575"/>
      <c r="R328" s="1575"/>
      <c r="S328" s="1575"/>
      <c r="T328" s="1575"/>
      <c r="U328" s="1575"/>
      <c r="V328" s="1575"/>
      <c r="W328" s="1575"/>
      <c r="X328" s="1575"/>
      <c r="Y328" s="1575"/>
      <c r="Z328" s="1623"/>
      <c r="AA328" s="1575"/>
      <c r="AB328" s="1575"/>
      <c r="AC328" s="1575"/>
      <c r="AD328" s="1575"/>
      <c r="AE328" s="1575"/>
      <c r="AF328" s="1575"/>
    </row>
    <row r="329" ht="36.75" customHeight="1">
      <c r="A329" s="1575"/>
      <c r="B329" s="1575"/>
      <c r="C329" s="1575"/>
      <c r="D329" s="1575"/>
      <c r="E329" s="1575"/>
      <c r="F329" s="1623"/>
      <c r="G329" s="1575"/>
      <c r="H329" s="1575"/>
      <c r="I329" s="1575"/>
      <c r="J329" s="1575"/>
      <c r="K329" s="1575"/>
      <c r="L329" s="1575"/>
      <c r="M329" s="1575"/>
      <c r="N329" s="1575"/>
      <c r="O329" s="1575"/>
      <c r="P329" s="1575"/>
      <c r="Q329" s="1575"/>
      <c r="R329" s="1575"/>
      <c r="S329" s="1575"/>
      <c r="T329" s="1575"/>
      <c r="U329" s="1575"/>
      <c r="V329" s="1575"/>
      <c r="W329" s="1575"/>
      <c r="X329" s="1575"/>
      <c r="Y329" s="1575"/>
      <c r="Z329" s="1623"/>
      <c r="AA329" s="1575"/>
      <c r="AB329" s="1575"/>
      <c r="AC329" s="1575"/>
      <c r="AD329" s="1575"/>
      <c r="AE329" s="1575"/>
      <c r="AF329" s="1575"/>
    </row>
    <row r="330" ht="36.75" customHeight="1">
      <c r="A330" s="1575"/>
      <c r="B330" s="1575"/>
      <c r="C330" s="1575"/>
      <c r="D330" s="1575"/>
      <c r="E330" s="1575"/>
      <c r="F330" s="1623"/>
      <c r="G330" s="1575"/>
      <c r="H330" s="1575"/>
      <c r="I330" s="1575"/>
      <c r="J330" s="1575"/>
      <c r="K330" s="1575"/>
      <c r="L330" s="1575"/>
      <c r="M330" s="1575"/>
      <c r="N330" s="1575"/>
      <c r="O330" s="1575"/>
      <c r="P330" s="1575"/>
      <c r="Q330" s="1575"/>
      <c r="R330" s="1575"/>
      <c r="S330" s="1575"/>
      <c r="T330" s="1575"/>
      <c r="U330" s="1575"/>
      <c r="V330" s="1575"/>
      <c r="W330" s="1575"/>
      <c r="X330" s="1575"/>
      <c r="Y330" s="1575"/>
      <c r="Z330" s="1623"/>
      <c r="AA330" s="1575"/>
      <c r="AB330" s="1575"/>
      <c r="AC330" s="1575"/>
      <c r="AD330" s="1575"/>
      <c r="AE330" s="1575"/>
      <c r="AF330" s="1575"/>
    </row>
    <row r="331" ht="36.75" customHeight="1">
      <c r="A331" s="1575"/>
      <c r="B331" s="1575"/>
      <c r="C331" s="1575"/>
      <c r="D331" s="1575"/>
      <c r="E331" s="1575"/>
      <c r="F331" s="1623"/>
      <c r="G331" s="1575"/>
      <c r="H331" s="1575"/>
      <c r="I331" s="1575"/>
      <c r="J331" s="1575"/>
      <c r="K331" s="1575"/>
      <c r="L331" s="1575"/>
      <c r="M331" s="1575"/>
      <c r="N331" s="1575"/>
      <c r="O331" s="1575"/>
      <c r="P331" s="1575"/>
      <c r="Q331" s="1575"/>
      <c r="R331" s="1575"/>
      <c r="S331" s="1575"/>
      <c r="T331" s="1575"/>
      <c r="U331" s="1575"/>
      <c r="V331" s="1575"/>
      <c r="W331" s="1575"/>
      <c r="X331" s="1575"/>
      <c r="Y331" s="1575"/>
      <c r="Z331" s="1623"/>
      <c r="AA331" s="1575"/>
      <c r="AB331" s="1575"/>
      <c r="AC331" s="1575"/>
      <c r="AD331" s="1575"/>
      <c r="AE331" s="1575"/>
      <c r="AF331" s="1575"/>
    </row>
    <row r="332" ht="36.75" customHeight="1">
      <c r="A332" s="1575"/>
      <c r="B332" s="1575"/>
      <c r="C332" s="1575"/>
      <c r="D332" s="1575"/>
      <c r="E332" s="1575"/>
      <c r="F332" s="1623"/>
      <c r="G332" s="1575"/>
      <c r="H332" s="1575"/>
      <c r="I332" s="1575"/>
      <c r="J332" s="1575"/>
      <c r="K332" s="1575"/>
      <c r="L332" s="1575"/>
      <c r="M332" s="1575"/>
      <c r="N332" s="1575"/>
      <c r="O332" s="1575"/>
      <c r="P332" s="1575"/>
      <c r="Q332" s="1575"/>
      <c r="R332" s="1575"/>
      <c r="S332" s="1575"/>
      <c r="T332" s="1575"/>
      <c r="U332" s="1575"/>
      <c r="V332" s="1575"/>
      <c r="W332" s="1575"/>
      <c r="X332" s="1575"/>
      <c r="Y332" s="1575"/>
      <c r="Z332" s="1623"/>
      <c r="AA332" s="1575"/>
      <c r="AB332" s="1575"/>
      <c r="AC332" s="1575"/>
      <c r="AD332" s="1575"/>
      <c r="AE332" s="1575"/>
      <c r="AF332" s="1575"/>
    </row>
    <row r="333" ht="36.75" customHeight="1">
      <c r="A333" s="1575"/>
      <c r="B333" s="1575"/>
      <c r="C333" s="1575"/>
      <c r="D333" s="1575"/>
      <c r="E333" s="1575"/>
      <c r="F333" s="1623"/>
      <c r="G333" s="1575"/>
      <c r="H333" s="1575"/>
      <c r="I333" s="1575"/>
      <c r="J333" s="1575"/>
      <c r="K333" s="1575"/>
      <c r="L333" s="1575"/>
      <c r="M333" s="1575"/>
      <c r="N333" s="1575"/>
      <c r="O333" s="1575"/>
      <c r="P333" s="1575"/>
      <c r="Q333" s="1575"/>
      <c r="R333" s="1575"/>
      <c r="S333" s="1575"/>
      <c r="T333" s="1575"/>
      <c r="U333" s="1575"/>
      <c r="V333" s="1575"/>
      <c r="W333" s="1575"/>
      <c r="X333" s="1575"/>
      <c r="Y333" s="1575"/>
      <c r="Z333" s="1623"/>
      <c r="AA333" s="1575"/>
      <c r="AB333" s="1575"/>
      <c r="AC333" s="1575"/>
      <c r="AD333" s="1575"/>
      <c r="AE333" s="1575"/>
      <c r="AF333" s="1575"/>
    </row>
    <row r="334" ht="36.75" customHeight="1">
      <c r="A334" s="1575"/>
      <c r="B334" s="1575"/>
      <c r="C334" s="1575"/>
      <c r="D334" s="1575"/>
      <c r="E334" s="1575"/>
      <c r="F334" s="1623"/>
      <c r="G334" s="1575"/>
      <c r="H334" s="1575"/>
      <c r="I334" s="1575"/>
      <c r="J334" s="1575"/>
      <c r="K334" s="1575"/>
      <c r="L334" s="1575"/>
      <c r="M334" s="1575"/>
      <c r="N334" s="1575"/>
      <c r="O334" s="1575"/>
      <c r="P334" s="1575"/>
      <c r="Q334" s="1575"/>
      <c r="R334" s="1575"/>
      <c r="S334" s="1575"/>
      <c r="T334" s="1575"/>
      <c r="U334" s="1575"/>
      <c r="V334" s="1575"/>
      <c r="W334" s="1575"/>
      <c r="X334" s="1575"/>
      <c r="Y334" s="1575"/>
      <c r="Z334" s="1623"/>
      <c r="AA334" s="1575"/>
      <c r="AB334" s="1575"/>
      <c r="AC334" s="1575"/>
      <c r="AD334" s="1575"/>
      <c r="AE334" s="1575"/>
      <c r="AF334" s="1575"/>
    </row>
    <row r="335" ht="36.75" customHeight="1">
      <c r="A335" s="1575"/>
      <c r="B335" s="1575"/>
      <c r="C335" s="1575"/>
      <c r="D335" s="1575"/>
      <c r="E335" s="1575"/>
      <c r="F335" s="1623"/>
      <c r="G335" s="1575"/>
      <c r="H335" s="1575"/>
      <c r="I335" s="1575"/>
      <c r="J335" s="1575"/>
      <c r="K335" s="1575"/>
      <c r="L335" s="1575"/>
      <c r="M335" s="1575"/>
      <c r="N335" s="1575"/>
      <c r="O335" s="1575"/>
      <c r="P335" s="1575"/>
      <c r="Q335" s="1575"/>
      <c r="R335" s="1575"/>
      <c r="S335" s="1575"/>
      <c r="T335" s="1575"/>
      <c r="U335" s="1575"/>
      <c r="V335" s="1575"/>
      <c r="W335" s="1575"/>
      <c r="X335" s="1575"/>
      <c r="Y335" s="1575"/>
      <c r="Z335" s="1623"/>
      <c r="AA335" s="1575"/>
      <c r="AB335" s="1575"/>
      <c r="AC335" s="1575"/>
      <c r="AD335" s="1575"/>
      <c r="AE335" s="1575"/>
      <c r="AF335" s="1575"/>
    </row>
    <row r="336" ht="36.75" customHeight="1">
      <c r="A336" s="1575"/>
      <c r="B336" s="1575"/>
      <c r="C336" s="1575"/>
      <c r="D336" s="1575"/>
      <c r="E336" s="1575"/>
      <c r="F336" s="1623"/>
      <c r="G336" s="1575"/>
      <c r="H336" s="1575"/>
      <c r="I336" s="1575"/>
      <c r="J336" s="1575"/>
      <c r="K336" s="1575"/>
      <c r="L336" s="1575"/>
      <c r="M336" s="1575"/>
      <c r="N336" s="1575"/>
      <c r="O336" s="1575"/>
      <c r="P336" s="1575"/>
      <c r="Q336" s="1575"/>
      <c r="R336" s="1575"/>
      <c r="S336" s="1575"/>
      <c r="T336" s="1575"/>
      <c r="U336" s="1575"/>
      <c r="V336" s="1575"/>
      <c r="W336" s="1575"/>
      <c r="X336" s="1575"/>
      <c r="Y336" s="1575"/>
      <c r="Z336" s="1623"/>
      <c r="AA336" s="1575"/>
      <c r="AB336" s="1575"/>
      <c r="AC336" s="1575"/>
      <c r="AD336" s="1575"/>
      <c r="AE336" s="1575"/>
      <c r="AF336" s="1575"/>
    </row>
    <row r="337" ht="36.75" customHeight="1">
      <c r="A337" s="1575"/>
      <c r="B337" s="1575"/>
      <c r="C337" s="1575"/>
      <c r="D337" s="1575"/>
      <c r="E337" s="1575"/>
      <c r="F337" s="1623"/>
      <c r="G337" s="1575"/>
      <c r="H337" s="1575"/>
      <c r="I337" s="1575"/>
      <c r="J337" s="1575"/>
      <c r="K337" s="1575"/>
      <c r="L337" s="1575"/>
      <c r="M337" s="1575"/>
      <c r="N337" s="1575"/>
      <c r="O337" s="1575"/>
      <c r="P337" s="1575"/>
      <c r="Q337" s="1575"/>
      <c r="R337" s="1575"/>
      <c r="S337" s="1575"/>
      <c r="T337" s="1575"/>
      <c r="U337" s="1575"/>
      <c r="V337" s="1575"/>
      <c r="W337" s="1575"/>
      <c r="X337" s="1575"/>
      <c r="Y337" s="1575"/>
      <c r="Z337" s="1623"/>
      <c r="AA337" s="1575"/>
      <c r="AB337" s="1575"/>
      <c r="AC337" s="1575"/>
      <c r="AD337" s="1575"/>
      <c r="AE337" s="1575"/>
      <c r="AF337" s="1575"/>
    </row>
    <row r="338" ht="36.75" customHeight="1">
      <c r="A338" s="1575"/>
      <c r="B338" s="1575"/>
      <c r="C338" s="1575"/>
      <c r="D338" s="1575"/>
      <c r="E338" s="1575"/>
      <c r="F338" s="1623"/>
      <c r="G338" s="1575"/>
      <c r="H338" s="1575"/>
      <c r="I338" s="1575"/>
      <c r="J338" s="1575"/>
      <c r="K338" s="1575"/>
      <c r="L338" s="1575"/>
      <c r="M338" s="1575"/>
      <c r="N338" s="1575"/>
      <c r="O338" s="1575"/>
      <c r="P338" s="1575"/>
      <c r="Q338" s="1575"/>
      <c r="R338" s="1575"/>
      <c r="S338" s="1575"/>
      <c r="T338" s="1575"/>
      <c r="U338" s="1575"/>
      <c r="V338" s="1575"/>
      <c r="W338" s="1575"/>
      <c r="X338" s="1575"/>
      <c r="Y338" s="1575"/>
      <c r="Z338" s="1623"/>
      <c r="AA338" s="1575"/>
      <c r="AB338" s="1575"/>
      <c r="AC338" s="1575"/>
      <c r="AD338" s="1575"/>
      <c r="AE338" s="1575"/>
      <c r="AF338" s="1575"/>
    </row>
    <row r="339" ht="36.75" customHeight="1">
      <c r="A339" s="1575"/>
      <c r="B339" s="1575"/>
      <c r="C339" s="1575"/>
      <c r="D339" s="1575"/>
      <c r="E339" s="1575"/>
      <c r="F339" s="1623"/>
      <c r="G339" s="1575"/>
      <c r="H339" s="1575"/>
      <c r="I339" s="1575"/>
      <c r="J339" s="1575"/>
      <c r="K339" s="1575"/>
      <c r="L339" s="1575"/>
      <c r="M339" s="1575"/>
      <c r="N339" s="1575"/>
      <c r="O339" s="1575"/>
      <c r="P339" s="1575"/>
      <c r="Q339" s="1575"/>
      <c r="R339" s="1575"/>
      <c r="S339" s="1575"/>
      <c r="T339" s="1575"/>
      <c r="U339" s="1575"/>
      <c r="V339" s="1575"/>
      <c r="W339" s="1575"/>
      <c r="X339" s="1575"/>
      <c r="Y339" s="1575"/>
      <c r="Z339" s="1623"/>
      <c r="AA339" s="1575"/>
      <c r="AB339" s="1575"/>
      <c r="AC339" s="1575"/>
      <c r="AD339" s="1575"/>
      <c r="AE339" s="1575"/>
      <c r="AF339" s="1575"/>
    </row>
    <row r="340" ht="36.75" customHeight="1">
      <c r="A340" s="1575"/>
      <c r="B340" s="1575"/>
      <c r="C340" s="1575"/>
      <c r="D340" s="1575"/>
      <c r="E340" s="1575"/>
      <c r="F340" s="1623"/>
      <c r="G340" s="1575"/>
      <c r="H340" s="1575"/>
      <c r="I340" s="1575"/>
      <c r="J340" s="1575"/>
      <c r="K340" s="1575"/>
      <c r="L340" s="1575"/>
      <c r="M340" s="1575"/>
      <c r="N340" s="1575"/>
      <c r="O340" s="1575"/>
      <c r="P340" s="1575"/>
      <c r="Q340" s="1575"/>
      <c r="R340" s="1575"/>
      <c r="S340" s="1575"/>
      <c r="T340" s="1575"/>
      <c r="U340" s="1575"/>
      <c r="V340" s="1575"/>
      <c r="W340" s="1575"/>
      <c r="X340" s="1575"/>
      <c r="Y340" s="1575"/>
      <c r="Z340" s="1623"/>
      <c r="AA340" s="1575"/>
      <c r="AB340" s="1575"/>
      <c r="AC340" s="1575"/>
      <c r="AD340" s="1575"/>
      <c r="AE340" s="1575"/>
      <c r="AF340" s="1575"/>
    </row>
    <row r="341" ht="36.75" customHeight="1">
      <c r="A341" s="1575"/>
      <c r="B341" s="1575"/>
      <c r="C341" s="1575"/>
      <c r="D341" s="1575"/>
      <c r="E341" s="1575"/>
      <c r="F341" s="1623"/>
      <c r="G341" s="1575"/>
      <c r="H341" s="1575"/>
      <c r="I341" s="1575"/>
      <c r="J341" s="1575"/>
      <c r="K341" s="1575"/>
      <c r="L341" s="1575"/>
      <c r="M341" s="1575"/>
      <c r="N341" s="1575"/>
      <c r="O341" s="1575"/>
      <c r="P341" s="1575"/>
      <c r="Q341" s="1575"/>
      <c r="R341" s="1575"/>
      <c r="S341" s="1575"/>
      <c r="T341" s="1575"/>
      <c r="U341" s="1575"/>
      <c r="V341" s="1575"/>
      <c r="W341" s="1575"/>
      <c r="X341" s="1575"/>
      <c r="Y341" s="1575"/>
      <c r="Z341" s="1623"/>
      <c r="AA341" s="1575"/>
      <c r="AB341" s="1575"/>
      <c r="AC341" s="1575"/>
      <c r="AD341" s="1575"/>
      <c r="AE341" s="1575"/>
      <c r="AF341" s="1575"/>
    </row>
    <row r="342" ht="36.75" customHeight="1">
      <c r="A342" s="1575"/>
      <c r="B342" s="1575"/>
      <c r="C342" s="1575"/>
      <c r="D342" s="1575"/>
      <c r="E342" s="1575"/>
      <c r="F342" s="1623"/>
      <c r="G342" s="1575"/>
      <c r="H342" s="1575"/>
      <c r="I342" s="1575"/>
      <c r="J342" s="1575"/>
      <c r="K342" s="1575"/>
      <c r="L342" s="1575"/>
      <c r="M342" s="1575"/>
      <c r="N342" s="1575"/>
      <c r="O342" s="1575"/>
      <c r="P342" s="1575"/>
      <c r="Q342" s="1575"/>
      <c r="R342" s="1575"/>
      <c r="S342" s="1575"/>
      <c r="T342" s="1575"/>
      <c r="U342" s="1575"/>
      <c r="V342" s="1575"/>
      <c r="W342" s="1575"/>
      <c r="X342" s="1575"/>
      <c r="Y342" s="1575"/>
      <c r="Z342" s="1623"/>
      <c r="AA342" s="1575"/>
      <c r="AB342" s="1575"/>
      <c r="AC342" s="1575"/>
      <c r="AD342" s="1575"/>
      <c r="AE342" s="1575"/>
      <c r="AF342" s="1575"/>
    </row>
    <row r="343" ht="36.75" customHeight="1">
      <c r="A343" s="1575"/>
      <c r="B343" s="1575"/>
      <c r="C343" s="1575"/>
      <c r="D343" s="1575"/>
      <c r="E343" s="1575"/>
      <c r="F343" s="1623"/>
      <c r="G343" s="1575"/>
      <c r="H343" s="1575"/>
      <c r="I343" s="1575"/>
      <c r="J343" s="1575"/>
      <c r="K343" s="1575"/>
      <c r="L343" s="1575"/>
      <c r="M343" s="1575"/>
      <c r="N343" s="1575"/>
      <c r="O343" s="1575"/>
      <c r="P343" s="1575"/>
      <c r="Q343" s="1575"/>
      <c r="R343" s="1575"/>
      <c r="S343" s="1575"/>
      <c r="T343" s="1575"/>
      <c r="U343" s="1575"/>
      <c r="V343" s="1575"/>
      <c r="W343" s="1575"/>
      <c r="X343" s="1575"/>
      <c r="Y343" s="1575"/>
      <c r="Z343" s="1623"/>
      <c r="AA343" s="1575"/>
      <c r="AB343" s="1575"/>
      <c r="AC343" s="1575"/>
      <c r="AD343" s="1575"/>
      <c r="AE343" s="1575"/>
      <c r="AF343" s="1575"/>
    </row>
    <row r="344" ht="36.75" customHeight="1">
      <c r="A344" s="1575"/>
      <c r="B344" s="1575"/>
      <c r="C344" s="1575"/>
      <c r="D344" s="1575"/>
      <c r="E344" s="1575"/>
      <c r="F344" s="1623"/>
      <c r="G344" s="1575"/>
      <c r="H344" s="1575"/>
      <c r="I344" s="1575"/>
      <c r="J344" s="1575"/>
      <c r="K344" s="1575"/>
      <c r="L344" s="1575"/>
      <c r="M344" s="1575"/>
      <c r="N344" s="1575"/>
      <c r="O344" s="1575"/>
      <c r="P344" s="1575"/>
      <c r="Q344" s="1575"/>
      <c r="R344" s="1575"/>
      <c r="S344" s="1575"/>
      <c r="T344" s="1575"/>
      <c r="U344" s="1575"/>
      <c r="V344" s="1575"/>
      <c r="W344" s="1575"/>
      <c r="X344" s="1575"/>
      <c r="Y344" s="1575"/>
      <c r="Z344" s="1623"/>
      <c r="AA344" s="1575"/>
      <c r="AB344" s="1575"/>
      <c r="AC344" s="1575"/>
      <c r="AD344" s="1575"/>
      <c r="AE344" s="1575"/>
      <c r="AF344" s="1575"/>
    </row>
    <row r="345" ht="36.75" customHeight="1">
      <c r="A345" s="1575"/>
      <c r="B345" s="1575"/>
      <c r="C345" s="1575"/>
      <c r="D345" s="1575"/>
      <c r="E345" s="1575"/>
      <c r="F345" s="1623"/>
      <c r="G345" s="1575"/>
      <c r="H345" s="1575"/>
      <c r="I345" s="1575"/>
      <c r="J345" s="1575"/>
      <c r="K345" s="1575"/>
      <c r="L345" s="1575"/>
      <c r="M345" s="1575"/>
      <c r="N345" s="1575"/>
      <c r="O345" s="1575"/>
      <c r="P345" s="1575"/>
      <c r="Q345" s="1575"/>
      <c r="R345" s="1575"/>
      <c r="S345" s="1575"/>
      <c r="T345" s="1575"/>
      <c r="U345" s="1575"/>
      <c r="V345" s="1575"/>
      <c r="W345" s="1575"/>
      <c r="X345" s="1575"/>
      <c r="Y345" s="1575"/>
      <c r="Z345" s="1623"/>
      <c r="AA345" s="1575"/>
      <c r="AB345" s="1575"/>
      <c r="AC345" s="1575"/>
      <c r="AD345" s="1575"/>
      <c r="AE345" s="1575"/>
      <c r="AF345" s="1575"/>
    </row>
    <row r="346" ht="36.75" customHeight="1">
      <c r="A346" s="1575"/>
      <c r="B346" s="1575"/>
      <c r="C346" s="1575"/>
      <c r="D346" s="1575"/>
      <c r="E346" s="1575"/>
      <c r="F346" s="1623"/>
      <c r="G346" s="1575"/>
      <c r="H346" s="1575"/>
      <c r="I346" s="1575"/>
      <c r="J346" s="1575"/>
      <c r="K346" s="1575"/>
      <c r="L346" s="1575"/>
      <c r="M346" s="1575"/>
      <c r="N346" s="1575"/>
      <c r="O346" s="1575"/>
      <c r="P346" s="1575"/>
      <c r="Q346" s="1575"/>
      <c r="R346" s="1575"/>
      <c r="S346" s="1575"/>
      <c r="T346" s="1575"/>
      <c r="U346" s="1575"/>
      <c r="V346" s="1575"/>
      <c r="W346" s="1575"/>
      <c r="X346" s="1575"/>
      <c r="Y346" s="1575"/>
      <c r="Z346" s="1623"/>
      <c r="AA346" s="1575"/>
      <c r="AB346" s="1575"/>
      <c r="AC346" s="1575"/>
      <c r="AD346" s="1575"/>
      <c r="AE346" s="1575"/>
      <c r="AF346" s="1575"/>
    </row>
    <row r="347" ht="36.75" customHeight="1">
      <c r="A347" s="1575"/>
      <c r="B347" s="1575"/>
      <c r="C347" s="1575"/>
      <c r="D347" s="1575"/>
      <c r="E347" s="1575"/>
      <c r="F347" s="1623"/>
      <c r="G347" s="1575"/>
      <c r="H347" s="1575"/>
      <c r="I347" s="1575"/>
      <c r="J347" s="1575"/>
      <c r="K347" s="1575"/>
      <c r="L347" s="1575"/>
      <c r="M347" s="1575"/>
      <c r="N347" s="1575"/>
      <c r="O347" s="1575"/>
      <c r="P347" s="1575"/>
      <c r="Q347" s="1575"/>
      <c r="R347" s="1575"/>
      <c r="S347" s="1575"/>
      <c r="T347" s="1575"/>
      <c r="U347" s="1575"/>
      <c r="V347" s="1575"/>
      <c r="W347" s="1575"/>
      <c r="X347" s="1575"/>
      <c r="Y347" s="1575"/>
      <c r="Z347" s="1623"/>
      <c r="AA347" s="1575"/>
      <c r="AB347" s="1575"/>
      <c r="AC347" s="1575"/>
      <c r="AD347" s="1575"/>
      <c r="AE347" s="1575"/>
      <c r="AF347" s="1575"/>
    </row>
    <row r="348" ht="36.75" customHeight="1">
      <c r="A348" s="1575"/>
      <c r="B348" s="1575"/>
      <c r="C348" s="1575"/>
      <c r="D348" s="1575"/>
      <c r="E348" s="1575"/>
      <c r="F348" s="1623"/>
      <c r="G348" s="1575"/>
      <c r="H348" s="1575"/>
      <c r="I348" s="1575"/>
      <c r="J348" s="1575"/>
      <c r="K348" s="1575"/>
      <c r="L348" s="1575"/>
      <c r="M348" s="1575"/>
      <c r="N348" s="1575"/>
      <c r="O348" s="1575"/>
      <c r="P348" s="1575"/>
      <c r="Q348" s="1575"/>
      <c r="R348" s="1575"/>
      <c r="S348" s="1575"/>
      <c r="T348" s="1575"/>
      <c r="U348" s="1575"/>
      <c r="V348" s="1575"/>
      <c r="W348" s="1575"/>
      <c r="X348" s="1575"/>
      <c r="Y348" s="1575"/>
      <c r="Z348" s="1623"/>
      <c r="AA348" s="1575"/>
      <c r="AB348" s="1575"/>
      <c r="AC348" s="1575"/>
      <c r="AD348" s="1575"/>
      <c r="AE348" s="1575"/>
      <c r="AF348" s="1575"/>
    </row>
    <row r="349" ht="36.75" customHeight="1">
      <c r="A349" s="1575"/>
      <c r="B349" s="1575"/>
      <c r="C349" s="1575"/>
      <c r="D349" s="1575"/>
      <c r="E349" s="1575"/>
      <c r="F349" s="1623"/>
      <c r="G349" s="1575"/>
      <c r="H349" s="1575"/>
      <c r="I349" s="1575"/>
      <c r="J349" s="1575"/>
      <c r="K349" s="1575"/>
      <c r="L349" s="1575"/>
      <c r="M349" s="1575"/>
      <c r="N349" s="1575"/>
      <c r="O349" s="1575"/>
      <c r="P349" s="1575"/>
      <c r="Q349" s="1575"/>
      <c r="R349" s="1575"/>
      <c r="S349" s="1575"/>
      <c r="T349" s="1575"/>
      <c r="U349" s="1575"/>
      <c r="V349" s="1575"/>
      <c r="W349" s="1575"/>
      <c r="X349" s="1575"/>
      <c r="Y349" s="1575"/>
      <c r="Z349" s="1623"/>
      <c r="AA349" s="1575"/>
      <c r="AB349" s="1575"/>
      <c r="AC349" s="1575"/>
      <c r="AD349" s="1575"/>
      <c r="AE349" s="1575"/>
      <c r="AF349" s="1575"/>
    </row>
    <row r="350" ht="36.75" customHeight="1">
      <c r="A350" s="1575"/>
      <c r="B350" s="1575"/>
      <c r="C350" s="1575"/>
      <c r="D350" s="1575"/>
      <c r="E350" s="1575"/>
      <c r="F350" s="1623"/>
      <c r="G350" s="1575"/>
      <c r="H350" s="1575"/>
      <c r="I350" s="1575"/>
      <c r="J350" s="1575"/>
      <c r="K350" s="1575"/>
      <c r="L350" s="1575"/>
      <c r="M350" s="1575"/>
      <c r="N350" s="1575"/>
      <c r="O350" s="1575"/>
      <c r="P350" s="1575"/>
      <c r="Q350" s="1575"/>
      <c r="R350" s="1575"/>
      <c r="S350" s="1575"/>
      <c r="T350" s="1575"/>
      <c r="U350" s="1575"/>
      <c r="V350" s="1575"/>
      <c r="W350" s="1575"/>
      <c r="X350" s="1575"/>
      <c r="Y350" s="1575"/>
      <c r="Z350" s="1623"/>
      <c r="AA350" s="1575"/>
      <c r="AB350" s="1575"/>
      <c r="AC350" s="1575"/>
      <c r="AD350" s="1575"/>
      <c r="AE350" s="1575"/>
      <c r="AF350" s="1575"/>
    </row>
    <row r="351" ht="36.75" customHeight="1">
      <c r="A351" s="1575"/>
      <c r="B351" s="1575"/>
      <c r="C351" s="1575"/>
      <c r="D351" s="1575"/>
      <c r="E351" s="1575"/>
      <c r="F351" s="1623"/>
      <c r="G351" s="1575"/>
      <c r="H351" s="1575"/>
      <c r="I351" s="1575"/>
      <c r="J351" s="1575"/>
      <c r="K351" s="1575"/>
      <c r="L351" s="1575"/>
      <c r="M351" s="1575"/>
      <c r="N351" s="1575"/>
      <c r="O351" s="1575"/>
      <c r="P351" s="1575"/>
      <c r="Q351" s="1575"/>
      <c r="R351" s="1575"/>
      <c r="S351" s="1575"/>
      <c r="T351" s="1575"/>
      <c r="U351" s="1575"/>
      <c r="V351" s="1575"/>
      <c r="W351" s="1575"/>
      <c r="X351" s="1575"/>
      <c r="Y351" s="1575"/>
      <c r="Z351" s="1623"/>
      <c r="AA351" s="1575"/>
      <c r="AB351" s="1575"/>
      <c r="AC351" s="1575"/>
      <c r="AD351" s="1575"/>
      <c r="AE351" s="1575"/>
      <c r="AF351" s="1575"/>
    </row>
    <row r="352" ht="36.75" customHeight="1">
      <c r="A352" s="1575"/>
      <c r="B352" s="1575"/>
      <c r="C352" s="1575"/>
      <c r="D352" s="1575"/>
      <c r="E352" s="1575"/>
      <c r="F352" s="1623"/>
      <c r="G352" s="1575"/>
      <c r="H352" s="1575"/>
      <c r="I352" s="1575"/>
      <c r="J352" s="1575"/>
      <c r="K352" s="1575"/>
      <c r="L352" s="1575"/>
      <c r="M352" s="1575"/>
      <c r="N352" s="1575"/>
      <c r="O352" s="1575"/>
      <c r="P352" s="1575"/>
      <c r="Q352" s="1575"/>
      <c r="R352" s="1575"/>
      <c r="S352" s="1575"/>
      <c r="T352" s="1575"/>
      <c r="U352" s="1575"/>
      <c r="V352" s="1575"/>
      <c r="W352" s="1575"/>
      <c r="X352" s="1575"/>
      <c r="Y352" s="1575"/>
      <c r="Z352" s="1623"/>
      <c r="AA352" s="1575"/>
      <c r="AB352" s="1575"/>
      <c r="AC352" s="1575"/>
      <c r="AD352" s="1575"/>
      <c r="AE352" s="1575"/>
      <c r="AF352" s="1575"/>
    </row>
    <row r="353" ht="36.75" customHeight="1">
      <c r="A353" s="1575"/>
      <c r="B353" s="1575"/>
      <c r="C353" s="1575"/>
      <c r="D353" s="1575"/>
      <c r="E353" s="1575"/>
      <c r="F353" s="1623"/>
      <c r="G353" s="1575"/>
      <c r="H353" s="1575"/>
      <c r="I353" s="1575"/>
      <c r="J353" s="1575"/>
      <c r="K353" s="1575"/>
      <c r="L353" s="1575"/>
      <c r="M353" s="1575"/>
      <c r="N353" s="1575"/>
      <c r="O353" s="1575"/>
      <c r="P353" s="1575"/>
      <c r="Q353" s="1575"/>
      <c r="R353" s="1575"/>
      <c r="S353" s="1575"/>
      <c r="T353" s="1575"/>
      <c r="U353" s="1575"/>
      <c r="V353" s="1575"/>
      <c r="W353" s="1575"/>
      <c r="X353" s="1575"/>
      <c r="Y353" s="1575"/>
      <c r="Z353" s="1623"/>
      <c r="AA353" s="1575"/>
      <c r="AB353" s="1575"/>
      <c r="AC353" s="1575"/>
      <c r="AD353" s="1575"/>
      <c r="AE353" s="1575"/>
      <c r="AF353" s="1575"/>
    </row>
    <row r="354" ht="36.75" customHeight="1">
      <c r="A354" s="1575"/>
      <c r="B354" s="1575"/>
      <c r="C354" s="1575"/>
      <c r="D354" s="1575"/>
      <c r="E354" s="1575"/>
      <c r="F354" s="1623"/>
      <c r="G354" s="1575"/>
      <c r="H354" s="1575"/>
      <c r="I354" s="1575"/>
      <c r="J354" s="1575"/>
      <c r="K354" s="1575"/>
      <c r="L354" s="1575"/>
      <c r="M354" s="1575"/>
      <c r="N354" s="1575"/>
      <c r="O354" s="1575"/>
      <c r="P354" s="1575"/>
      <c r="Q354" s="1575"/>
      <c r="R354" s="1575"/>
      <c r="S354" s="1575"/>
      <c r="T354" s="1575"/>
      <c r="U354" s="1575"/>
      <c r="V354" s="1575"/>
      <c r="W354" s="1575"/>
      <c r="X354" s="1575"/>
      <c r="Y354" s="1575"/>
      <c r="Z354" s="1623"/>
      <c r="AA354" s="1575"/>
      <c r="AB354" s="1575"/>
      <c r="AC354" s="1575"/>
      <c r="AD354" s="1575"/>
      <c r="AE354" s="1575"/>
      <c r="AF354" s="1575"/>
    </row>
    <row r="355" ht="36.75" customHeight="1">
      <c r="A355" s="1575"/>
      <c r="B355" s="1575"/>
      <c r="C355" s="1575"/>
      <c r="D355" s="1575"/>
      <c r="E355" s="1575"/>
      <c r="F355" s="1623"/>
      <c r="G355" s="1575"/>
      <c r="H355" s="1575"/>
      <c r="I355" s="1575"/>
      <c r="J355" s="1575"/>
      <c r="K355" s="1575"/>
      <c r="L355" s="1575"/>
      <c r="M355" s="1575"/>
      <c r="N355" s="1575"/>
      <c r="O355" s="1575"/>
      <c r="P355" s="1575"/>
      <c r="Q355" s="1575"/>
      <c r="R355" s="1575"/>
      <c r="S355" s="1575"/>
      <c r="T355" s="1575"/>
      <c r="U355" s="1575"/>
      <c r="V355" s="1575"/>
      <c r="W355" s="1575"/>
      <c r="X355" s="1575"/>
      <c r="Y355" s="1575"/>
      <c r="Z355" s="1623"/>
      <c r="AA355" s="1575"/>
      <c r="AB355" s="1575"/>
      <c r="AC355" s="1575"/>
      <c r="AD355" s="1575"/>
      <c r="AE355" s="1575"/>
      <c r="AF355" s="1575"/>
    </row>
    <row r="356" ht="36.75" customHeight="1">
      <c r="A356" s="1575"/>
      <c r="B356" s="1575"/>
      <c r="C356" s="1575"/>
      <c r="D356" s="1575"/>
      <c r="E356" s="1575"/>
      <c r="F356" s="1623"/>
      <c r="G356" s="1575"/>
      <c r="H356" s="1575"/>
      <c r="I356" s="1575"/>
      <c r="J356" s="1575"/>
      <c r="K356" s="1575"/>
      <c r="L356" s="1575"/>
      <c r="M356" s="1575"/>
      <c r="N356" s="1575"/>
      <c r="O356" s="1575"/>
      <c r="P356" s="1575"/>
      <c r="Q356" s="1575"/>
      <c r="R356" s="1575"/>
      <c r="S356" s="1575"/>
      <c r="T356" s="1575"/>
      <c r="U356" s="1575"/>
      <c r="V356" s="1575"/>
      <c r="W356" s="1575"/>
      <c r="X356" s="1575"/>
      <c r="Y356" s="1575"/>
      <c r="Z356" s="1623"/>
      <c r="AA356" s="1575"/>
      <c r="AB356" s="1575"/>
      <c r="AC356" s="1575"/>
      <c r="AD356" s="1575"/>
      <c r="AE356" s="1575"/>
      <c r="AF356" s="1575"/>
    </row>
    <row r="357" ht="36.75" customHeight="1">
      <c r="A357" s="1575"/>
      <c r="B357" s="1575"/>
      <c r="C357" s="1575"/>
      <c r="D357" s="1575"/>
      <c r="E357" s="1575"/>
      <c r="F357" s="1623"/>
      <c r="G357" s="1575"/>
      <c r="H357" s="1575"/>
      <c r="I357" s="1575"/>
      <c r="J357" s="1575"/>
      <c r="K357" s="1575"/>
      <c r="L357" s="1575"/>
      <c r="M357" s="1575"/>
      <c r="N357" s="1575"/>
      <c r="O357" s="1575"/>
      <c r="P357" s="1575"/>
      <c r="Q357" s="1575"/>
      <c r="R357" s="1575"/>
      <c r="S357" s="1575"/>
      <c r="T357" s="1575"/>
      <c r="U357" s="1575"/>
      <c r="V357" s="1575"/>
      <c r="W357" s="1575"/>
      <c r="X357" s="1575"/>
      <c r="Y357" s="1575"/>
      <c r="Z357" s="1623"/>
      <c r="AA357" s="1575"/>
      <c r="AB357" s="1575"/>
      <c r="AC357" s="1575"/>
      <c r="AD357" s="1575"/>
      <c r="AE357" s="1575"/>
      <c r="AF357" s="1575"/>
    </row>
    <row r="358" ht="36.75" customHeight="1">
      <c r="A358" s="1575"/>
      <c r="B358" s="1575"/>
      <c r="C358" s="1575"/>
      <c r="D358" s="1575"/>
      <c r="E358" s="1575"/>
      <c r="F358" s="1623"/>
      <c r="G358" s="1575"/>
      <c r="H358" s="1575"/>
      <c r="I358" s="1575"/>
      <c r="J358" s="1575"/>
      <c r="K358" s="1575"/>
      <c r="L358" s="1575"/>
      <c r="M358" s="1575"/>
      <c r="N358" s="1575"/>
      <c r="O358" s="1575"/>
      <c r="P358" s="1575"/>
      <c r="Q358" s="1575"/>
      <c r="R358" s="1575"/>
      <c r="S358" s="1575"/>
      <c r="T358" s="1575"/>
      <c r="U358" s="1575"/>
      <c r="V358" s="1575"/>
      <c r="W358" s="1575"/>
      <c r="X358" s="1575"/>
      <c r="Y358" s="1575"/>
      <c r="Z358" s="1623"/>
      <c r="AA358" s="1575"/>
      <c r="AB358" s="1575"/>
      <c r="AC358" s="1575"/>
      <c r="AD358" s="1575"/>
      <c r="AE358" s="1575"/>
      <c r="AF358" s="1575"/>
    </row>
    <row r="359" ht="36.75" customHeight="1">
      <c r="A359" s="1575"/>
      <c r="B359" s="1575"/>
      <c r="C359" s="1575"/>
      <c r="D359" s="1575"/>
      <c r="E359" s="1575"/>
      <c r="F359" s="1623"/>
      <c r="G359" s="1575"/>
      <c r="H359" s="1575"/>
      <c r="I359" s="1575"/>
      <c r="J359" s="1575"/>
      <c r="K359" s="1575"/>
      <c r="L359" s="1575"/>
      <c r="M359" s="1575"/>
      <c r="N359" s="1575"/>
      <c r="O359" s="1575"/>
      <c r="P359" s="1575"/>
      <c r="Q359" s="1575"/>
      <c r="R359" s="1575"/>
      <c r="S359" s="1575"/>
      <c r="T359" s="1575"/>
      <c r="U359" s="1575"/>
      <c r="V359" s="1575"/>
      <c r="W359" s="1575"/>
      <c r="X359" s="1575"/>
      <c r="Y359" s="1575"/>
      <c r="Z359" s="1623"/>
      <c r="AA359" s="1575"/>
      <c r="AB359" s="1575"/>
      <c r="AC359" s="1575"/>
      <c r="AD359" s="1575"/>
      <c r="AE359" s="1575"/>
      <c r="AF359" s="1575"/>
    </row>
    <row r="360" ht="36.75" customHeight="1">
      <c r="A360" s="1575"/>
      <c r="B360" s="1575"/>
      <c r="C360" s="1575"/>
      <c r="D360" s="1575"/>
      <c r="E360" s="1575"/>
      <c r="F360" s="1623"/>
      <c r="G360" s="1575"/>
      <c r="H360" s="1575"/>
      <c r="I360" s="1575"/>
      <c r="J360" s="1575"/>
      <c r="K360" s="1575"/>
      <c r="L360" s="1575"/>
      <c r="M360" s="1575"/>
      <c r="N360" s="1575"/>
      <c r="O360" s="1575"/>
      <c r="P360" s="1575"/>
      <c r="Q360" s="1575"/>
      <c r="R360" s="1575"/>
      <c r="S360" s="1575"/>
      <c r="T360" s="1575"/>
      <c r="U360" s="1575"/>
      <c r="V360" s="1575"/>
      <c r="W360" s="1575"/>
      <c r="X360" s="1575"/>
      <c r="Y360" s="1575"/>
      <c r="Z360" s="1623"/>
      <c r="AA360" s="1575"/>
      <c r="AB360" s="1575"/>
      <c r="AC360" s="1575"/>
      <c r="AD360" s="1575"/>
      <c r="AE360" s="1575"/>
      <c r="AF360" s="1575"/>
    </row>
    <row r="361" ht="36.75" customHeight="1">
      <c r="A361" s="1575"/>
      <c r="B361" s="1575"/>
      <c r="C361" s="1575"/>
      <c r="D361" s="1575"/>
      <c r="E361" s="1575"/>
      <c r="F361" s="1623"/>
      <c r="G361" s="1575"/>
      <c r="H361" s="1575"/>
      <c r="I361" s="1575"/>
      <c r="J361" s="1575"/>
      <c r="K361" s="1575"/>
      <c r="L361" s="1575"/>
      <c r="M361" s="1575"/>
      <c r="N361" s="1575"/>
      <c r="O361" s="1575"/>
      <c r="P361" s="1575"/>
      <c r="Q361" s="1575"/>
      <c r="R361" s="1575"/>
      <c r="S361" s="1575"/>
      <c r="T361" s="1575"/>
      <c r="U361" s="1575"/>
      <c r="V361" s="1575"/>
      <c r="W361" s="1575"/>
      <c r="X361" s="1575"/>
      <c r="Y361" s="1575"/>
      <c r="Z361" s="1623"/>
      <c r="AA361" s="1575"/>
      <c r="AB361" s="1575"/>
      <c r="AC361" s="1575"/>
      <c r="AD361" s="1575"/>
      <c r="AE361" s="1575"/>
      <c r="AF361" s="1575"/>
    </row>
    <row r="362" ht="36.75" customHeight="1">
      <c r="A362" s="1575"/>
      <c r="B362" s="1575"/>
      <c r="C362" s="1575"/>
      <c r="D362" s="1575"/>
      <c r="E362" s="1575"/>
      <c r="F362" s="1623"/>
      <c r="G362" s="1575"/>
      <c r="H362" s="1575"/>
      <c r="I362" s="1575"/>
      <c r="J362" s="1575"/>
      <c r="K362" s="1575"/>
      <c r="L362" s="1575"/>
      <c r="M362" s="1575"/>
      <c r="N362" s="1575"/>
      <c r="O362" s="1575"/>
      <c r="P362" s="1575"/>
      <c r="Q362" s="1575"/>
      <c r="R362" s="1575"/>
      <c r="S362" s="1575"/>
      <c r="T362" s="1575"/>
      <c r="U362" s="1575"/>
      <c r="V362" s="1575"/>
      <c r="W362" s="1575"/>
      <c r="X362" s="1575"/>
      <c r="Y362" s="1575"/>
      <c r="Z362" s="1623"/>
      <c r="AA362" s="1575"/>
      <c r="AB362" s="1575"/>
      <c r="AC362" s="1575"/>
      <c r="AD362" s="1575"/>
      <c r="AE362" s="1575"/>
      <c r="AF362" s="1575"/>
    </row>
    <row r="363" ht="36.75" customHeight="1">
      <c r="A363" s="1575"/>
      <c r="B363" s="1575"/>
      <c r="C363" s="1575"/>
      <c r="D363" s="1575"/>
      <c r="E363" s="1575"/>
      <c r="F363" s="1623"/>
      <c r="G363" s="1575"/>
      <c r="H363" s="1575"/>
      <c r="I363" s="1575"/>
      <c r="J363" s="1575"/>
      <c r="K363" s="1575"/>
      <c r="L363" s="1575"/>
      <c r="M363" s="1575"/>
      <c r="N363" s="1575"/>
      <c r="O363" s="1575"/>
      <c r="P363" s="1575"/>
      <c r="Q363" s="1575"/>
      <c r="R363" s="1575"/>
      <c r="S363" s="1575"/>
      <c r="T363" s="1575"/>
      <c r="U363" s="1575"/>
      <c r="V363" s="1575"/>
      <c r="W363" s="1575"/>
      <c r="X363" s="1575"/>
      <c r="Y363" s="1575"/>
      <c r="Z363" s="1623"/>
      <c r="AA363" s="1575"/>
      <c r="AB363" s="1575"/>
      <c r="AC363" s="1575"/>
      <c r="AD363" s="1575"/>
      <c r="AE363" s="1575"/>
      <c r="AF363" s="1575"/>
    </row>
    <row r="364" ht="36.75" customHeight="1">
      <c r="A364" s="1575"/>
      <c r="B364" s="1575"/>
      <c r="C364" s="1575"/>
      <c r="D364" s="1575"/>
      <c r="E364" s="1575"/>
      <c r="F364" s="1623"/>
      <c r="G364" s="1575"/>
      <c r="H364" s="1575"/>
      <c r="I364" s="1575"/>
      <c r="J364" s="1575"/>
      <c r="K364" s="1575"/>
      <c r="L364" s="1575"/>
      <c r="M364" s="1575"/>
      <c r="N364" s="1575"/>
      <c r="O364" s="1575"/>
      <c r="P364" s="1575"/>
      <c r="Q364" s="1575"/>
      <c r="R364" s="1575"/>
      <c r="S364" s="1575"/>
      <c r="T364" s="1575"/>
      <c r="U364" s="1575"/>
      <c r="V364" s="1575"/>
      <c r="W364" s="1575"/>
      <c r="X364" s="1575"/>
      <c r="Y364" s="1575"/>
      <c r="Z364" s="1623"/>
      <c r="AA364" s="1575"/>
      <c r="AB364" s="1575"/>
      <c r="AC364" s="1575"/>
      <c r="AD364" s="1575"/>
      <c r="AE364" s="1575"/>
      <c r="AF364" s="1575"/>
    </row>
    <row r="365" ht="36.75" customHeight="1">
      <c r="A365" s="1575"/>
      <c r="B365" s="1575"/>
      <c r="C365" s="1575"/>
      <c r="D365" s="1575"/>
      <c r="E365" s="1575"/>
      <c r="F365" s="1623"/>
      <c r="G365" s="1575"/>
      <c r="H365" s="1575"/>
      <c r="I365" s="1575"/>
      <c r="J365" s="1575"/>
      <c r="K365" s="1575"/>
      <c r="L365" s="1575"/>
      <c r="M365" s="1575"/>
      <c r="N365" s="1575"/>
      <c r="O365" s="1575"/>
      <c r="P365" s="1575"/>
      <c r="Q365" s="1575"/>
      <c r="R365" s="1575"/>
      <c r="S365" s="1575"/>
      <c r="T365" s="1575"/>
      <c r="U365" s="1575"/>
      <c r="V365" s="1575"/>
      <c r="W365" s="1575"/>
      <c r="X365" s="1575"/>
      <c r="Y365" s="1575"/>
      <c r="Z365" s="1623"/>
      <c r="AA365" s="1575"/>
      <c r="AB365" s="1575"/>
      <c r="AC365" s="1575"/>
      <c r="AD365" s="1575"/>
      <c r="AE365" s="1575"/>
      <c r="AF365" s="1575"/>
    </row>
    <row r="366" ht="36.75" customHeight="1">
      <c r="A366" s="1575"/>
      <c r="B366" s="1575"/>
      <c r="C366" s="1575"/>
      <c r="D366" s="1575"/>
      <c r="E366" s="1575"/>
      <c r="F366" s="1623"/>
      <c r="G366" s="1575"/>
      <c r="H366" s="1575"/>
      <c r="I366" s="1575"/>
      <c r="J366" s="1575"/>
      <c r="K366" s="1575"/>
      <c r="L366" s="1575"/>
      <c r="M366" s="1575"/>
      <c r="N366" s="1575"/>
      <c r="O366" s="1575"/>
      <c r="P366" s="1575"/>
      <c r="Q366" s="1575"/>
      <c r="R366" s="1575"/>
      <c r="S366" s="1575"/>
      <c r="T366" s="1575"/>
      <c r="U366" s="1575"/>
      <c r="V366" s="1575"/>
      <c r="W366" s="1575"/>
      <c r="X366" s="1575"/>
      <c r="Y366" s="1575"/>
      <c r="Z366" s="1623"/>
      <c r="AA366" s="1575"/>
      <c r="AB366" s="1575"/>
      <c r="AC366" s="1575"/>
      <c r="AD366" s="1575"/>
      <c r="AE366" s="1575"/>
      <c r="AF366" s="1575"/>
    </row>
    <row r="367" ht="36.75" customHeight="1">
      <c r="A367" s="1575"/>
      <c r="B367" s="1575"/>
      <c r="C367" s="1575"/>
      <c r="D367" s="1575"/>
      <c r="E367" s="1575"/>
      <c r="F367" s="1623"/>
      <c r="G367" s="1575"/>
      <c r="H367" s="1575"/>
      <c r="I367" s="1575"/>
      <c r="J367" s="1575"/>
      <c r="K367" s="1575"/>
      <c r="L367" s="1575"/>
      <c r="M367" s="1575"/>
      <c r="N367" s="1575"/>
      <c r="O367" s="1575"/>
      <c r="P367" s="1575"/>
      <c r="Q367" s="1575"/>
      <c r="R367" s="1575"/>
      <c r="S367" s="1575"/>
      <c r="T367" s="1575"/>
      <c r="U367" s="1575"/>
      <c r="V367" s="1575"/>
      <c r="W367" s="1575"/>
      <c r="X367" s="1575"/>
      <c r="Y367" s="1575"/>
      <c r="Z367" s="1623"/>
      <c r="AA367" s="1575"/>
      <c r="AB367" s="1575"/>
      <c r="AC367" s="1575"/>
      <c r="AD367" s="1575"/>
      <c r="AE367" s="1575"/>
      <c r="AF367" s="1575"/>
    </row>
    <row r="368" ht="36.75" customHeight="1">
      <c r="A368" s="1575"/>
      <c r="B368" s="1575"/>
      <c r="C368" s="1575"/>
      <c r="D368" s="1575"/>
      <c r="E368" s="1575"/>
      <c r="F368" s="1623"/>
      <c r="G368" s="1575"/>
      <c r="H368" s="1575"/>
      <c r="I368" s="1575"/>
      <c r="J368" s="1575"/>
      <c r="K368" s="1575"/>
      <c r="L368" s="1575"/>
      <c r="M368" s="1575"/>
      <c r="N368" s="1575"/>
      <c r="O368" s="1575"/>
      <c r="P368" s="1575"/>
      <c r="Q368" s="1575"/>
      <c r="R368" s="1575"/>
      <c r="S368" s="1575"/>
      <c r="T368" s="1575"/>
      <c r="U368" s="1575"/>
      <c r="V368" s="1575"/>
      <c r="W368" s="1575"/>
      <c r="X368" s="1575"/>
      <c r="Y368" s="1575"/>
      <c r="Z368" s="1623"/>
      <c r="AA368" s="1575"/>
      <c r="AB368" s="1575"/>
      <c r="AC368" s="1575"/>
      <c r="AD368" s="1575"/>
      <c r="AE368" s="1575"/>
      <c r="AF368" s="1575"/>
    </row>
    <row r="369" ht="36.75" customHeight="1">
      <c r="A369" s="1575"/>
      <c r="B369" s="1575"/>
      <c r="C369" s="1575"/>
      <c r="D369" s="1575"/>
      <c r="E369" s="1575"/>
      <c r="F369" s="1623"/>
      <c r="G369" s="1575"/>
      <c r="H369" s="1575"/>
      <c r="I369" s="1575"/>
      <c r="J369" s="1575"/>
      <c r="K369" s="1575"/>
      <c r="L369" s="1575"/>
      <c r="M369" s="1575"/>
      <c r="N369" s="1575"/>
      <c r="O369" s="1575"/>
      <c r="P369" s="1575"/>
      <c r="Q369" s="1575"/>
      <c r="R369" s="1575"/>
      <c r="S369" s="1575"/>
      <c r="T369" s="1575"/>
      <c r="U369" s="1575"/>
      <c r="V369" s="1575"/>
      <c r="W369" s="1575"/>
      <c r="X369" s="1575"/>
      <c r="Y369" s="1575"/>
      <c r="Z369" s="1623"/>
      <c r="AA369" s="1575"/>
      <c r="AB369" s="1575"/>
      <c r="AC369" s="1575"/>
      <c r="AD369" s="1575"/>
      <c r="AE369" s="1575"/>
      <c r="AF369" s="1575"/>
    </row>
    <row r="370" ht="36.75" customHeight="1">
      <c r="A370" s="1575"/>
      <c r="B370" s="1575"/>
      <c r="C370" s="1575"/>
      <c r="D370" s="1575"/>
      <c r="E370" s="1575"/>
      <c r="F370" s="1623"/>
      <c r="G370" s="1575"/>
      <c r="H370" s="1575"/>
      <c r="I370" s="1575"/>
      <c r="J370" s="1575"/>
      <c r="K370" s="1575"/>
      <c r="L370" s="1575"/>
      <c r="M370" s="1575"/>
      <c r="N370" s="1575"/>
      <c r="O370" s="1575"/>
      <c r="P370" s="1575"/>
      <c r="Q370" s="1575"/>
      <c r="R370" s="1575"/>
      <c r="S370" s="1575"/>
      <c r="T370" s="1575"/>
      <c r="U370" s="1575"/>
      <c r="V370" s="1575"/>
      <c r="W370" s="1575"/>
      <c r="X370" s="1575"/>
      <c r="Y370" s="1575"/>
      <c r="Z370" s="1623"/>
      <c r="AA370" s="1575"/>
      <c r="AB370" s="1575"/>
      <c r="AC370" s="1575"/>
      <c r="AD370" s="1575"/>
      <c r="AE370" s="1575"/>
      <c r="AF370" s="1575"/>
    </row>
    <row r="371" ht="36.75" customHeight="1">
      <c r="A371" s="1575"/>
      <c r="B371" s="1575"/>
      <c r="C371" s="1575"/>
      <c r="D371" s="1575"/>
      <c r="E371" s="1575"/>
      <c r="F371" s="1623"/>
      <c r="G371" s="1575"/>
      <c r="H371" s="1575"/>
      <c r="I371" s="1575"/>
      <c r="J371" s="1575"/>
      <c r="K371" s="1575"/>
      <c r="L371" s="1575"/>
      <c r="M371" s="1575"/>
      <c r="N371" s="1575"/>
      <c r="O371" s="1575"/>
      <c r="P371" s="1575"/>
      <c r="Q371" s="1575"/>
      <c r="R371" s="1575"/>
      <c r="S371" s="1575"/>
      <c r="T371" s="1575"/>
      <c r="U371" s="1575"/>
      <c r="V371" s="1575"/>
      <c r="W371" s="1575"/>
      <c r="X371" s="1575"/>
      <c r="Y371" s="1575"/>
      <c r="Z371" s="1623"/>
      <c r="AA371" s="1575"/>
      <c r="AB371" s="1575"/>
      <c r="AC371" s="1575"/>
      <c r="AD371" s="1575"/>
      <c r="AE371" s="1575"/>
      <c r="AF371" s="1575"/>
    </row>
    <row r="372" ht="36.75" customHeight="1">
      <c r="A372" s="1575"/>
      <c r="B372" s="1575"/>
      <c r="C372" s="1575"/>
      <c r="D372" s="1575"/>
      <c r="E372" s="1575"/>
      <c r="F372" s="1623"/>
      <c r="G372" s="1575"/>
      <c r="H372" s="1575"/>
      <c r="I372" s="1575"/>
      <c r="J372" s="1575"/>
      <c r="K372" s="1575"/>
      <c r="L372" s="1575"/>
      <c r="M372" s="1575"/>
      <c r="N372" s="1575"/>
      <c r="O372" s="1575"/>
      <c r="P372" s="1575"/>
      <c r="Q372" s="1575"/>
      <c r="R372" s="1575"/>
      <c r="S372" s="1575"/>
      <c r="T372" s="1575"/>
      <c r="U372" s="1575"/>
      <c r="V372" s="1575"/>
      <c r="W372" s="1575"/>
      <c r="X372" s="1575"/>
      <c r="Y372" s="1575"/>
      <c r="Z372" s="1623"/>
      <c r="AA372" s="1575"/>
      <c r="AB372" s="1575"/>
      <c r="AC372" s="1575"/>
      <c r="AD372" s="1575"/>
      <c r="AE372" s="1575"/>
      <c r="AF372" s="1575"/>
    </row>
    <row r="373" ht="36.75" customHeight="1">
      <c r="A373" s="1575"/>
      <c r="B373" s="1575"/>
      <c r="C373" s="1575"/>
      <c r="D373" s="1575"/>
      <c r="E373" s="1575"/>
      <c r="F373" s="1623"/>
      <c r="G373" s="1575"/>
      <c r="H373" s="1575"/>
      <c r="I373" s="1575"/>
      <c r="J373" s="1575"/>
      <c r="K373" s="1575"/>
      <c r="L373" s="1575"/>
      <c r="M373" s="1575"/>
      <c r="N373" s="1575"/>
      <c r="O373" s="1575"/>
      <c r="P373" s="1575"/>
      <c r="Q373" s="1575"/>
      <c r="R373" s="1575"/>
      <c r="S373" s="1575"/>
      <c r="T373" s="1575"/>
      <c r="U373" s="1575"/>
      <c r="V373" s="1575"/>
      <c r="W373" s="1575"/>
      <c r="X373" s="1575"/>
      <c r="Y373" s="1575"/>
      <c r="Z373" s="1623"/>
      <c r="AA373" s="1575"/>
      <c r="AB373" s="1575"/>
      <c r="AC373" s="1575"/>
      <c r="AD373" s="1575"/>
      <c r="AE373" s="1575"/>
      <c r="AF373" s="1575"/>
    </row>
    <row r="374" ht="36.75" customHeight="1">
      <c r="A374" s="1575"/>
      <c r="B374" s="1575"/>
      <c r="C374" s="1575"/>
      <c r="D374" s="1575"/>
      <c r="E374" s="1575"/>
      <c r="F374" s="1623"/>
      <c r="G374" s="1575"/>
      <c r="H374" s="1575"/>
      <c r="I374" s="1575"/>
      <c r="J374" s="1575"/>
      <c r="K374" s="1575"/>
      <c r="L374" s="1575"/>
      <c r="M374" s="1575"/>
      <c r="N374" s="1575"/>
      <c r="O374" s="1575"/>
      <c r="P374" s="1575"/>
      <c r="Q374" s="1575"/>
      <c r="R374" s="1575"/>
      <c r="S374" s="1575"/>
      <c r="T374" s="1575"/>
      <c r="U374" s="1575"/>
      <c r="V374" s="1575"/>
      <c r="W374" s="1575"/>
      <c r="X374" s="1575"/>
      <c r="Y374" s="1575"/>
      <c r="Z374" s="1623"/>
      <c r="AA374" s="1575"/>
      <c r="AB374" s="1575"/>
      <c r="AC374" s="1575"/>
      <c r="AD374" s="1575"/>
      <c r="AE374" s="1575"/>
      <c r="AF374" s="1575"/>
    </row>
    <row r="375" ht="36.75" customHeight="1">
      <c r="A375" s="1575"/>
      <c r="B375" s="1575"/>
      <c r="C375" s="1575"/>
      <c r="D375" s="1575"/>
      <c r="E375" s="1575"/>
      <c r="F375" s="1623"/>
      <c r="G375" s="1575"/>
      <c r="H375" s="1575"/>
      <c r="I375" s="1575"/>
      <c r="J375" s="1575"/>
      <c r="K375" s="1575"/>
      <c r="L375" s="1575"/>
      <c r="M375" s="1575"/>
      <c r="N375" s="1575"/>
      <c r="O375" s="1575"/>
      <c r="P375" s="1575"/>
      <c r="Q375" s="1575"/>
      <c r="R375" s="1575"/>
      <c r="S375" s="1575"/>
      <c r="T375" s="1575"/>
      <c r="U375" s="1575"/>
      <c r="V375" s="1575"/>
      <c r="W375" s="1575"/>
      <c r="X375" s="1575"/>
      <c r="Y375" s="1575"/>
      <c r="Z375" s="1623"/>
      <c r="AA375" s="1575"/>
      <c r="AB375" s="1575"/>
      <c r="AC375" s="1575"/>
      <c r="AD375" s="1575"/>
      <c r="AE375" s="1575"/>
      <c r="AF375" s="1575"/>
    </row>
    <row r="376" ht="36.75" customHeight="1">
      <c r="A376" s="1575"/>
      <c r="B376" s="1575"/>
      <c r="C376" s="1575"/>
      <c r="D376" s="1575"/>
      <c r="E376" s="1575"/>
      <c r="F376" s="1623"/>
      <c r="G376" s="1575"/>
      <c r="H376" s="1575"/>
      <c r="I376" s="1575"/>
      <c r="J376" s="1575"/>
      <c r="K376" s="1575"/>
      <c r="L376" s="1575"/>
      <c r="M376" s="1575"/>
      <c r="N376" s="1575"/>
      <c r="O376" s="1575"/>
      <c r="P376" s="1575"/>
      <c r="Q376" s="1575"/>
      <c r="R376" s="1575"/>
      <c r="S376" s="1575"/>
      <c r="T376" s="1575"/>
      <c r="U376" s="1575"/>
      <c r="V376" s="1575"/>
      <c r="W376" s="1575"/>
      <c r="X376" s="1575"/>
      <c r="Y376" s="1575"/>
      <c r="Z376" s="1623"/>
      <c r="AA376" s="1575"/>
      <c r="AB376" s="1575"/>
      <c r="AC376" s="1575"/>
      <c r="AD376" s="1575"/>
      <c r="AE376" s="1575"/>
      <c r="AF376" s="1575"/>
    </row>
    <row r="377" ht="36.75" customHeight="1">
      <c r="A377" s="1575"/>
      <c r="B377" s="1575"/>
      <c r="C377" s="1575"/>
      <c r="D377" s="1575"/>
      <c r="E377" s="1575"/>
      <c r="F377" s="1623"/>
      <c r="G377" s="1575"/>
      <c r="H377" s="1575"/>
      <c r="I377" s="1575"/>
      <c r="J377" s="1575"/>
      <c r="K377" s="1575"/>
      <c r="L377" s="1575"/>
      <c r="M377" s="1575"/>
      <c r="N377" s="1575"/>
      <c r="O377" s="1575"/>
      <c r="P377" s="1575"/>
      <c r="Q377" s="1575"/>
      <c r="R377" s="1575"/>
      <c r="S377" s="1575"/>
      <c r="T377" s="1575"/>
      <c r="U377" s="1575"/>
      <c r="V377" s="1575"/>
      <c r="W377" s="1575"/>
      <c r="X377" s="1575"/>
      <c r="Y377" s="1575"/>
      <c r="Z377" s="1623"/>
      <c r="AA377" s="1575"/>
      <c r="AB377" s="1575"/>
      <c r="AC377" s="1575"/>
      <c r="AD377" s="1575"/>
      <c r="AE377" s="1575"/>
      <c r="AF377" s="1575"/>
    </row>
    <row r="378" ht="36.75" customHeight="1">
      <c r="A378" s="1575"/>
      <c r="B378" s="1575"/>
      <c r="C378" s="1575"/>
      <c r="D378" s="1575"/>
      <c r="E378" s="1575"/>
      <c r="F378" s="1623"/>
      <c r="G378" s="1575"/>
      <c r="H378" s="1575"/>
      <c r="I378" s="1575"/>
      <c r="J378" s="1575"/>
      <c r="K378" s="1575"/>
      <c r="L378" s="1575"/>
      <c r="M378" s="1575"/>
      <c r="N378" s="1575"/>
      <c r="O378" s="1575"/>
      <c r="P378" s="1575"/>
      <c r="Q378" s="1575"/>
      <c r="R378" s="1575"/>
      <c r="S378" s="1575"/>
      <c r="T378" s="1575"/>
      <c r="U378" s="1575"/>
      <c r="V378" s="1575"/>
      <c r="W378" s="1575"/>
      <c r="X378" s="1575"/>
      <c r="Y378" s="1575"/>
      <c r="Z378" s="1623"/>
      <c r="AA378" s="1575"/>
      <c r="AB378" s="1575"/>
      <c r="AC378" s="1575"/>
      <c r="AD378" s="1575"/>
      <c r="AE378" s="1575"/>
      <c r="AF378" s="1575"/>
    </row>
    <row r="379" ht="36.75" customHeight="1">
      <c r="A379" s="1575"/>
      <c r="B379" s="1575"/>
      <c r="C379" s="1575"/>
      <c r="D379" s="1575"/>
      <c r="E379" s="1575"/>
      <c r="F379" s="1623"/>
      <c r="G379" s="1575"/>
      <c r="H379" s="1575"/>
      <c r="I379" s="1575"/>
      <c r="J379" s="1575"/>
      <c r="K379" s="1575"/>
      <c r="L379" s="1575"/>
      <c r="M379" s="1575"/>
      <c r="N379" s="1575"/>
      <c r="O379" s="1575"/>
      <c r="P379" s="1575"/>
      <c r="Q379" s="1575"/>
      <c r="R379" s="1575"/>
      <c r="S379" s="1575"/>
      <c r="T379" s="1575"/>
      <c r="U379" s="1575"/>
      <c r="V379" s="1575"/>
      <c r="W379" s="1575"/>
      <c r="X379" s="1575"/>
      <c r="Y379" s="1575"/>
      <c r="Z379" s="1623"/>
      <c r="AA379" s="1575"/>
      <c r="AB379" s="1575"/>
      <c r="AC379" s="1575"/>
      <c r="AD379" s="1575"/>
      <c r="AE379" s="1575"/>
      <c r="AF379" s="1575"/>
    </row>
    <row r="380" ht="36.75" customHeight="1">
      <c r="A380" s="1575"/>
      <c r="B380" s="1575"/>
      <c r="C380" s="1575"/>
      <c r="D380" s="1575"/>
      <c r="E380" s="1575"/>
      <c r="F380" s="1623"/>
      <c r="G380" s="1575"/>
      <c r="H380" s="1575"/>
      <c r="I380" s="1575"/>
      <c r="J380" s="1575"/>
      <c r="K380" s="1575"/>
      <c r="L380" s="1575"/>
      <c r="M380" s="1575"/>
      <c r="N380" s="1575"/>
      <c r="O380" s="1575"/>
      <c r="P380" s="1575"/>
      <c r="Q380" s="1575"/>
      <c r="R380" s="1575"/>
      <c r="S380" s="1575"/>
      <c r="T380" s="1575"/>
      <c r="U380" s="1575"/>
      <c r="V380" s="1575"/>
      <c r="W380" s="1575"/>
      <c r="X380" s="1575"/>
      <c r="Y380" s="1575"/>
      <c r="Z380" s="1623"/>
      <c r="AA380" s="1575"/>
      <c r="AB380" s="1575"/>
      <c r="AC380" s="1575"/>
      <c r="AD380" s="1575"/>
      <c r="AE380" s="1575"/>
      <c r="AF380" s="1575"/>
    </row>
    <row r="381" ht="36.75" customHeight="1">
      <c r="A381" s="1575"/>
      <c r="B381" s="1575"/>
      <c r="C381" s="1575"/>
      <c r="D381" s="1575"/>
      <c r="E381" s="1575"/>
      <c r="F381" s="1623"/>
      <c r="G381" s="1575"/>
      <c r="H381" s="1575"/>
      <c r="I381" s="1575"/>
      <c r="J381" s="1575"/>
      <c r="K381" s="1575"/>
      <c r="L381" s="1575"/>
      <c r="M381" s="1575"/>
      <c r="N381" s="1575"/>
      <c r="O381" s="1575"/>
      <c r="P381" s="1575"/>
      <c r="Q381" s="1575"/>
      <c r="R381" s="1575"/>
      <c r="S381" s="1575"/>
      <c r="T381" s="1575"/>
      <c r="U381" s="1575"/>
      <c r="V381" s="1575"/>
      <c r="W381" s="1575"/>
      <c r="X381" s="1575"/>
      <c r="Y381" s="1575"/>
      <c r="Z381" s="1623"/>
      <c r="AA381" s="1575"/>
      <c r="AB381" s="1575"/>
      <c r="AC381" s="1575"/>
      <c r="AD381" s="1575"/>
      <c r="AE381" s="1575"/>
      <c r="AF381" s="1575"/>
    </row>
    <row r="382" ht="36.75" customHeight="1">
      <c r="A382" s="1575"/>
      <c r="B382" s="1575"/>
      <c r="C382" s="1575"/>
      <c r="D382" s="1575"/>
      <c r="E382" s="1575"/>
      <c r="F382" s="1623"/>
      <c r="G382" s="1575"/>
      <c r="H382" s="1575"/>
      <c r="I382" s="1575"/>
      <c r="J382" s="1575"/>
      <c r="K382" s="1575"/>
      <c r="L382" s="1575"/>
      <c r="M382" s="1575"/>
      <c r="N382" s="1575"/>
      <c r="O382" s="1575"/>
      <c r="P382" s="1575"/>
      <c r="Q382" s="1575"/>
      <c r="R382" s="1575"/>
      <c r="S382" s="1575"/>
      <c r="T382" s="1575"/>
      <c r="U382" s="1575"/>
      <c r="V382" s="1575"/>
      <c r="W382" s="1575"/>
      <c r="X382" s="1575"/>
      <c r="Y382" s="1575"/>
      <c r="Z382" s="1623"/>
      <c r="AA382" s="1575"/>
      <c r="AB382" s="1575"/>
      <c r="AC382" s="1575"/>
      <c r="AD382" s="1575"/>
      <c r="AE382" s="1575"/>
      <c r="AF382" s="1575"/>
    </row>
    <row r="383" ht="36.75" customHeight="1">
      <c r="A383" s="1575"/>
      <c r="B383" s="1575"/>
      <c r="C383" s="1575"/>
      <c r="D383" s="1575"/>
      <c r="E383" s="1575"/>
      <c r="F383" s="1623"/>
      <c r="G383" s="1575"/>
      <c r="H383" s="1575"/>
      <c r="I383" s="1575"/>
      <c r="J383" s="1575"/>
      <c r="K383" s="1575"/>
      <c r="L383" s="1575"/>
      <c r="M383" s="1575"/>
      <c r="N383" s="1575"/>
      <c r="O383" s="1575"/>
      <c r="P383" s="1575"/>
      <c r="Q383" s="1575"/>
      <c r="R383" s="1575"/>
      <c r="S383" s="1575"/>
      <c r="T383" s="1575"/>
      <c r="U383" s="1575"/>
      <c r="V383" s="1575"/>
      <c r="W383" s="1575"/>
      <c r="X383" s="1575"/>
      <c r="Y383" s="1575"/>
      <c r="Z383" s="1623"/>
      <c r="AA383" s="1575"/>
      <c r="AB383" s="1575"/>
      <c r="AC383" s="1575"/>
      <c r="AD383" s="1575"/>
      <c r="AE383" s="1575"/>
      <c r="AF383" s="1575"/>
    </row>
    <row r="384" ht="36.75" customHeight="1">
      <c r="A384" s="1575"/>
      <c r="B384" s="1575"/>
      <c r="C384" s="1575"/>
      <c r="D384" s="1575"/>
      <c r="E384" s="1575"/>
      <c r="F384" s="1623"/>
      <c r="G384" s="1575"/>
      <c r="H384" s="1575"/>
      <c r="I384" s="1575"/>
      <c r="J384" s="1575"/>
      <c r="K384" s="1575"/>
      <c r="L384" s="1575"/>
      <c r="M384" s="1575"/>
      <c r="N384" s="1575"/>
      <c r="O384" s="1575"/>
      <c r="P384" s="1575"/>
      <c r="Q384" s="1575"/>
      <c r="R384" s="1575"/>
      <c r="S384" s="1575"/>
      <c r="T384" s="1575"/>
      <c r="U384" s="1575"/>
      <c r="V384" s="1575"/>
      <c r="W384" s="1575"/>
      <c r="X384" s="1575"/>
      <c r="Y384" s="1575"/>
      <c r="Z384" s="1623"/>
      <c r="AA384" s="1575"/>
      <c r="AB384" s="1575"/>
      <c r="AC384" s="1575"/>
      <c r="AD384" s="1575"/>
      <c r="AE384" s="1575"/>
      <c r="AF384" s="1575"/>
    </row>
    <row r="385" ht="36.75" customHeight="1">
      <c r="A385" s="1575"/>
      <c r="B385" s="1575"/>
      <c r="C385" s="1575"/>
      <c r="D385" s="1575"/>
      <c r="E385" s="1575"/>
      <c r="F385" s="1623"/>
      <c r="G385" s="1575"/>
      <c r="H385" s="1575"/>
      <c r="I385" s="1575"/>
      <c r="J385" s="1575"/>
      <c r="K385" s="1575"/>
      <c r="L385" s="1575"/>
      <c r="M385" s="1575"/>
      <c r="N385" s="1575"/>
      <c r="O385" s="1575"/>
      <c r="P385" s="1575"/>
      <c r="Q385" s="1575"/>
      <c r="R385" s="1575"/>
      <c r="S385" s="1575"/>
      <c r="T385" s="1575"/>
      <c r="U385" s="1575"/>
      <c r="V385" s="1575"/>
      <c r="W385" s="1575"/>
      <c r="X385" s="1575"/>
      <c r="Y385" s="1575"/>
      <c r="Z385" s="1623"/>
      <c r="AA385" s="1575"/>
      <c r="AB385" s="1575"/>
      <c r="AC385" s="1575"/>
      <c r="AD385" s="1575"/>
      <c r="AE385" s="1575"/>
      <c r="AF385" s="1575"/>
    </row>
    <row r="386" ht="36.75" customHeight="1">
      <c r="A386" s="1575"/>
      <c r="B386" s="1575"/>
      <c r="C386" s="1575"/>
      <c r="D386" s="1575"/>
      <c r="E386" s="1575"/>
      <c r="F386" s="1623"/>
      <c r="G386" s="1575"/>
      <c r="H386" s="1575"/>
      <c r="I386" s="1575"/>
      <c r="J386" s="1575"/>
      <c r="K386" s="1575"/>
      <c r="L386" s="1575"/>
      <c r="M386" s="1575"/>
      <c r="N386" s="1575"/>
      <c r="O386" s="1575"/>
      <c r="P386" s="1575"/>
      <c r="Q386" s="1575"/>
      <c r="R386" s="1575"/>
      <c r="S386" s="1575"/>
      <c r="T386" s="1575"/>
      <c r="U386" s="1575"/>
      <c r="V386" s="1575"/>
      <c r="W386" s="1575"/>
      <c r="X386" s="1575"/>
      <c r="Y386" s="1575"/>
      <c r="Z386" s="1623"/>
      <c r="AA386" s="1575"/>
      <c r="AB386" s="1575"/>
      <c r="AC386" s="1575"/>
      <c r="AD386" s="1575"/>
      <c r="AE386" s="1575"/>
      <c r="AF386" s="1575"/>
    </row>
    <row r="387" ht="36.75" customHeight="1">
      <c r="A387" s="1575"/>
      <c r="B387" s="1575"/>
      <c r="C387" s="1575"/>
      <c r="D387" s="1575"/>
      <c r="E387" s="1575"/>
      <c r="F387" s="1623"/>
      <c r="G387" s="1575"/>
      <c r="H387" s="1575"/>
      <c r="I387" s="1575"/>
      <c r="J387" s="1575"/>
      <c r="K387" s="1575"/>
      <c r="L387" s="1575"/>
      <c r="M387" s="1575"/>
      <c r="N387" s="1575"/>
      <c r="O387" s="1575"/>
      <c r="P387" s="1575"/>
      <c r="Q387" s="1575"/>
      <c r="R387" s="1575"/>
      <c r="S387" s="1575"/>
      <c r="T387" s="1575"/>
      <c r="U387" s="1575"/>
      <c r="V387" s="1575"/>
      <c r="W387" s="1575"/>
      <c r="X387" s="1575"/>
      <c r="Y387" s="1575"/>
      <c r="Z387" s="1623"/>
      <c r="AA387" s="1575"/>
      <c r="AB387" s="1575"/>
      <c r="AC387" s="1575"/>
      <c r="AD387" s="1575"/>
      <c r="AE387" s="1575"/>
      <c r="AF387" s="1575"/>
    </row>
    <row r="388" ht="36.75" customHeight="1">
      <c r="A388" s="1575"/>
      <c r="B388" s="1575"/>
      <c r="C388" s="1575"/>
      <c r="D388" s="1575"/>
      <c r="E388" s="1575"/>
      <c r="F388" s="1623"/>
      <c r="G388" s="1575"/>
      <c r="H388" s="1575"/>
      <c r="I388" s="1575"/>
      <c r="J388" s="1575"/>
      <c r="K388" s="1575"/>
      <c r="L388" s="1575"/>
      <c r="M388" s="1575"/>
      <c r="N388" s="1575"/>
      <c r="O388" s="1575"/>
      <c r="P388" s="1575"/>
      <c r="Q388" s="1575"/>
      <c r="R388" s="1575"/>
      <c r="S388" s="1575"/>
      <c r="T388" s="1575"/>
      <c r="U388" s="1575"/>
      <c r="V388" s="1575"/>
      <c r="W388" s="1575"/>
      <c r="X388" s="1575"/>
      <c r="Y388" s="1575"/>
      <c r="Z388" s="1623"/>
      <c r="AA388" s="1575"/>
      <c r="AB388" s="1575"/>
      <c r="AC388" s="1575"/>
      <c r="AD388" s="1575"/>
      <c r="AE388" s="1575"/>
      <c r="AF388" s="1575"/>
    </row>
    <row r="389" ht="36.75" customHeight="1">
      <c r="A389" s="1575"/>
      <c r="B389" s="1575"/>
      <c r="C389" s="1575"/>
      <c r="D389" s="1575"/>
      <c r="E389" s="1575"/>
      <c r="F389" s="1623"/>
      <c r="G389" s="1575"/>
      <c r="H389" s="1575"/>
      <c r="I389" s="1575"/>
      <c r="J389" s="1575"/>
      <c r="K389" s="1575"/>
      <c r="L389" s="1575"/>
      <c r="M389" s="1575"/>
      <c r="N389" s="1575"/>
      <c r="O389" s="1575"/>
      <c r="P389" s="1575"/>
      <c r="Q389" s="1575"/>
      <c r="R389" s="1575"/>
      <c r="S389" s="1575"/>
      <c r="T389" s="1575"/>
      <c r="U389" s="1575"/>
      <c r="V389" s="1575"/>
      <c r="W389" s="1575"/>
      <c r="X389" s="1575"/>
      <c r="Y389" s="1575"/>
      <c r="Z389" s="1623"/>
      <c r="AA389" s="1575"/>
      <c r="AB389" s="1575"/>
      <c r="AC389" s="1575"/>
      <c r="AD389" s="1575"/>
      <c r="AE389" s="1575"/>
      <c r="AF389" s="1575"/>
    </row>
    <row r="390" ht="36.75" customHeight="1">
      <c r="A390" s="1575"/>
      <c r="B390" s="1575"/>
      <c r="C390" s="1575"/>
      <c r="D390" s="1575"/>
      <c r="E390" s="1575"/>
      <c r="F390" s="1623"/>
      <c r="G390" s="1575"/>
      <c r="H390" s="1575"/>
      <c r="I390" s="1575"/>
      <c r="J390" s="1575"/>
      <c r="K390" s="1575"/>
      <c r="L390" s="1575"/>
      <c r="M390" s="1575"/>
      <c r="N390" s="1575"/>
      <c r="O390" s="1575"/>
      <c r="P390" s="1575"/>
      <c r="Q390" s="1575"/>
      <c r="R390" s="1575"/>
      <c r="S390" s="1575"/>
      <c r="T390" s="1575"/>
      <c r="U390" s="1575"/>
      <c r="V390" s="1575"/>
      <c r="W390" s="1575"/>
      <c r="X390" s="1575"/>
      <c r="Y390" s="1575"/>
      <c r="Z390" s="1623"/>
      <c r="AA390" s="1575"/>
      <c r="AB390" s="1575"/>
      <c r="AC390" s="1575"/>
      <c r="AD390" s="1575"/>
      <c r="AE390" s="1575"/>
      <c r="AF390" s="1575"/>
    </row>
    <row r="391" ht="36.75" customHeight="1">
      <c r="A391" s="1575"/>
      <c r="B391" s="1575"/>
      <c r="C391" s="1575"/>
      <c r="D391" s="1575"/>
      <c r="E391" s="1575"/>
      <c r="F391" s="1623"/>
      <c r="G391" s="1575"/>
      <c r="H391" s="1575"/>
      <c r="I391" s="1575"/>
      <c r="J391" s="1575"/>
      <c r="K391" s="1575"/>
      <c r="L391" s="1575"/>
      <c r="M391" s="1575"/>
      <c r="N391" s="1575"/>
      <c r="O391" s="1575"/>
      <c r="P391" s="1575"/>
      <c r="Q391" s="1575"/>
      <c r="R391" s="1575"/>
      <c r="S391" s="1575"/>
      <c r="T391" s="1575"/>
      <c r="U391" s="1575"/>
      <c r="V391" s="1575"/>
      <c r="W391" s="1575"/>
      <c r="X391" s="1575"/>
      <c r="Y391" s="1575"/>
      <c r="Z391" s="1623"/>
      <c r="AA391" s="1575"/>
      <c r="AB391" s="1575"/>
      <c r="AC391" s="1575"/>
      <c r="AD391" s="1575"/>
      <c r="AE391" s="1575"/>
      <c r="AF391" s="1575"/>
    </row>
    <row r="392" ht="36.75" customHeight="1">
      <c r="A392" s="1575"/>
      <c r="B392" s="1575"/>
      <c r="C392" s="1575"/>
      <c r="D392" s="1575"/>
      <c r="E392" s="1575"/>
      <c r="F392" s="1623"/>
      <c r="G392" s="1575"/>
      <c r="H392" s="1575"/>
      <c r="I392" s="1575"/>
      <c r="J392" s="1575"/>
      <c r="K392" s="1575"/>
      <c r="L392" s="1575"/>
      <c r="M392" s="1575"/>
      <c r="N392" s="1575"/>
      <c r="O392" s="1575"/>
      <c r="P392" s="1575"/>
      <c r="Q392" s="1575"/>
      <c r="R392" s="1575"/>
      <c r="S392" s="1575"/>
      <c r="T392" s="1575"/>
      <c r="U392" s="1575"/>
      <c r="V392" s="1575"/>
      <c r="W392" s="1575"/>
      <c r="X392" s="1575"/>
      <c r="Y392" s="1575"/>
      <c r="Z392" s="1623"/>
      <c r="AA392" s="1575"/>
      <c r="AB392" s="1575"/>
      <c r="AC392" s="1575"/>
      <c r="AD392" s="1575"/>
      <c r="AE392" s="1575"/>
      <c r="AF392" s="1575"/>
    </row>
    <row r="393" ht="36.75" customHeight="1">
      <c r="A393" s="1575"/>
      <c r="B393" s="1575"/>
      <c r="C393" s="1575"/>
      <c r="D393" s="1575"/>
      <c r="E393" s="1575"/>
      <c r="F393" s="1623"/>
      <c r="G393" s="1575"/>
      <c r="H393" s="1575"/>
      <c r="I393" s="1575"/>
      <c r="J393" s="1575"/>
      <c r="K393" s="1575"/>
      <c r="L393" s="1575"/>
      <c r="M393" s="1575"/>
      <c r="N393" s="1575"/>
      <c r="O393" s="1575"/>
      <c r="P393" s="1575"/>
      <c r="Q393" s="1575"/>
      <c r="R393" s="1575"/>
      <c r="S393" s="1575"/>
      <c r="T393" s="1575"/>
      <c r="U393" s="1575"/>
      <c r="V393" s="1575"/>
      <c r="W393" s="1575"/>
      <c r="X393" s="1575"/>
      <c r="Y393" s="1575"/>
      <c r="Z393" s="1623"/>
      <c r="AA393" s="1575"/>
      <c r="AB393" s="1575"/>
      <c r="AC393" s="1575"/>
      <c r="AD393" s="1575"/>
      <c r="AE393" s="1575"/>
      <c r="AF393" s="1575"/>
    </row>
    <row r="394" ht="36.75" customHeight="1">
      <c r="A394" s="1575"/>
      <c r="B394" s="1575"/>
      <c r="C394" s="1575"/>
      <c r="D394" s="1575"/>
      <c r="E394" s="1575"/>
      <c r="F394" s="1623"/>
      <c r="G394" s="1575"/>
      <c r="H394" s="1575"/>
      <c r="I394" s="1575"/>
      <c r="J394" s="1575"/>
      <c r="K394" s="1575"/>
      <c r="L394" s="1575"/>
      <c r="M394" s="1575"/>
      <c r="N394" s="1575"/>
      <c r="O394" s="1575"/>
      <c r="P394" s="1575"/>
      <c r="Q394" s="1575"/>
      <c r="R394" s="1575"/>
      <c r="S394" s="1575"/>
      <c r="T394" s="1575"/>
      <c r="U394" s="1575"/>
      <c r="V394" s="1575"/>
      <c r="W394" s="1575"/>
      <c r="X394" s="1575"/>
      <c r="Y394" s="1575"/>
      <c r="Z394" s="1623"/>
      <c r="AA394" s="1575"/>
      <c r="AB394" s="1575"/>
      <c r="AC394" s="1575"/>
      <c r="AD394" s="1575"/>
      <c r="AE394" s="1575"/>
      <c r="AF394" s="1575"/>
    </row>
    <row r="395" ht="36.75" customHeight="1">
      <c r="A395" s="1575"/>
      <c r="B395" s="1575"/>
      <c r="C395" s="1575"/>
      <c r="D395" s="1575"/>
      <c r="E395" s="1575"/>
      <c r="F395" s="1623"/>
      <c r="G395" s="1575"/>
      <c r="H395" s="1575"/>
      <c r="I395" s="1575"/>
      <c r="J395" s="1575"/>
      <c r="K395" s="1575"/>
      <c r="L395" s="1575"/>
      <c r="M395" s="1575"/>
      <c r="N395" s="1575"/>
      <c r="O395" s="1575"/>
      <c r="P395" s="1575"/>
      <c r="Q395" s="1575"/>
      <c r="R395" s="1575"/>
      <c r="S395" s="1575"/>
      <c r="T395" s="1575"/>
      <c r="U395" s="1575"/>
      <c r="V395" s="1575"/>
      <c r="W395" s="1575"/>
      <c r="X395" s="1575"/>
      <c r="Y395" s="1575"/>
      <c r="Z395" s="1623"/>
      <c r="AA395" s="1575"/>
      <c r="AB395" s="1575"/>
      <c r="AC395" s="1575"/>
      <c r="AD395" s="1575"/>
      <c r="AE395" s="1575"/>
      <c r="AF395" s="1575"/>
    </row>
    <row r="396" ht="36.75" customHeight="1">
      <c r="A396" s="1575"/>
      <c r="B396" s="1575"/>
      <c r="C396" s="1575"/>
      <c r="D396" s="1575"/>
      <c r="E396" s="1575"/>
      <c r="F396" s="1623"/>
      <c r="G396" s="1575"/>
      <c r="H396" s="1575"/>
      <c r="I396" s="1575"/>
      <c r="J396" s="1575"/>
      <c r="K396" s="1575"/>
      <c r="L396" s="1575"/>
      <c r="M396" s="1575"/>
      <c r="N396" s="1575"/>
      <c r="O396" s="1575"/>
      <c r="P396" s="1575"/>
      <c r="Q396" s="1575"/>
      <c r="R396" s="1575"/>
      <c r="S396" s="1575"/>
      <c r="T396" s="1575"/>
      <c r="U396" s="1575"/>
      <c r="V396" s="1575"/>
      <c r="W396" s="1575"/>
      <c r="X396" s="1575"/>
      <c r="Y396" s="1575"/>
      <c r="Z396" s="1623"/>
      <c r="AA396" s="1575"/>
      <c r="AB396" s="1575"/>
      <c r="AC396" s="1575"/>
      <c r="AD396" s="1575"/>
      <c r="AE396" s="1575"/>
      <c r="AF396" s="1575"/>
    </row>
    <row r="397" ht="36.75" customHeight="1">
      <c r="A397" s="1575"/>
      <c r="B397" s="1575"/>
      <c r="C397" s="1575"/>
      <c r="D397" s="1575"/>
      <c r="E397" s="1575"/>
      <c r="F397" s="1623"/>
      <c r="G397" s="1575"/>
      <c r="H397" s="1575"/>
      <c r="I397" s="1575"/>
      <c r="J397" s="1575"/>
      <c r="K397" s="1575"/>
      <c r="L397" s="1575"/>
      <c r="M397" s="1575"/>
      <c r="N397" s="1575"/>
      <c r="O397" s="1575"/>
      <c r="P397" s="1575"/>
      <c r="Q397" s="1575"/>
      <c r="R397" s="1575"/>
      <c r="S397" s="1575"/>
      <c r="T397" s="1575"/>
      <c r="U397" s="1575"/>
      <c r="V397" s="1575"/>
      <c r="W397" s="1575"/>
      <c r="X397" s="1575"/>
      <c r="Y397" s="1575"/>
      <c r="Z397" s="1623"/>
      <c r="AA397" s="1575"/>
      <c r="AB397" s="1575"/>
      <c r="AC397" s="1575"/>
      <c r="AD397" s="1575"/>
      <c r="AE397" s="1575"/>
      <c r="AF397" s="1575"/>
    </row>
    <row r="398" ht="36.75" customHeight="1">
      <c r="A398" s="1575"/>
      <c r="B398" s="1575"/>
      <c r="C398" s="1575"/>
      <c r="D398" s="1575"/>
      <c r="E398" s="1575"/>
      <c r="F398" s="1623"/>
      <c r="G398" s="1575"/>
      <c r="H398" s="1575"/>
      <c r="I398" s="1575"/>
      <c r="J398" s="1575"/>
      <c r="K398" s="1575"/>
      <c r="L398" s="1575"/>
      <c r="M398" s="1575"/>
      <c r="N398" s="1575"/>
      <c r="O398" s="1575"/>
      <c r="P398" s="1575"/>
      <c r="Q398" s="1575"/>
      <c r="R398" s="1575"/>
      <c r="S398" s="1575"/>
      <c r="T398" s="1575"/>
      <c r="U398" s="1575"/>
      <c r="V398" s="1575"/>
      <c r="W398" s="1575"/>
      <c r="X398" s="1575"/>
      <c r="Y398" s="1575"/>
      <c r="Z398" s="1623"/>
      <c r="AA398" s="1575"/>
      <c r="AB398" s="1575"/>
      <c r="AC398" s="1575"/>
      <c r="AD398" s="1575"/>
      <c r="AE398" s="1575"/>
      <c r="AF398" s="1575"/>
    </row>
    <row r="399" ht="36.75" customHeight="1">
      <c r="A399" s="1575"/>
      <c r="B399" s="1575"/>
      <c r="C399" s="1575"/>
      <c r="D399" s="1575"/>
      <c r="E399" s="1575"/>
      <c r="F399" s="1623"/>
      <c r="G399" s="1575"/>
      <c r="H399" s="1575"/>
      <c r="I399" s="1575"/>
      <c r="J399" s="1575"/>
      <c r="K399" s="1575"/>
      <c r="L399" s="1575"/>
      <c r="M399" s="1575"/>
      <c r="N399" s="1575"/>
      <c r="O399" s="1575"/>
      <c r="P399" s="1575"/>
      <c r="Q399" s="1575"/>
      <c r="R399" s="1575"/>
      <c r="S399" s="1575"/>
      <c r="T399" s="1575"/>
      <c r="U399" s="1575"/>
      <c r="V399" s="1575"/>
      <c r="W399" s="1575"/>
      <c r="X399" s="1575"/>
      <c r="Y399" s="1575"/>
      <c r="Z399" s="1623"/>
      <c r="AA399" s="1575"/>
      <c r="AB399" s="1575"/>
      <c r="AC399" s="1575"/>
      <c r="AD399" s="1575"/>
      <c r="AE399" s="1575"/>
      <c r="AF399" s="1575"/>
    </row>
    <row r="400" ht="36.75" customHeight="1">
      <c r="A400" s="1575"/>
      <c r="B400" s="1575"/>
      <c r="C400" s="1575"/>
      <c r="D400" s="1575"/>
      <c r="E400" s="1575"/>
      <c r="F400" s="1623"/>
      <c r="G400" s="1575"/>
      <c r="H400" s="1575"/>
      <c r="I400" s="1575"/>
      <c r="J400" s="1575"/>
      <c r="K400" s="1575"/>
      <c r="L400" s="1575"/>
      <c r="M400" s="1575"/>
      <c r="N400" s="1575"/>
      <c r="O400" s="1575"/>
      <c r="P400" s="1575"/>
      <c r="Q400" s="1575"/>
      <c r="R400" s="1575"/>
      <c r="S400" s="1575"/>
      <c r="T400" s="1575"/>
      <c r="U400" s="1575"/>
      <c r="V400" s="1575"/>
      <c r="W400" s="1575"/>
      <c r="X400" s="1575"/>
      <c r="Y400" s="1575"/>
      <c r="Z400" s="1623"/>
      <c r="AA400" s="1575"/>
      <c r="AB400" s="1575"/>
      <c r="AC400" s="1575"/>
      <c r="AD400" s="1575"/>
      <c r="AE400" s="1575"/>
      <c r="AF400" s="1575"/>
    </row>
    <row r="401" ht="36.75" customHeight="1">
      <c r="A401" s="1575"/>
      <c r="B401" s="1575"/>
      <c r="C401" s="1575"/>
      <c r="D401" s="1575"/>
      <c r="E401" s="1575"/>
      <c r="F401" s="1623"/>
      <c r="G401" s="1575"/>
      <c r="H401" s="1575"/>
      <c r="I401" s="1575"/>
      <c r="J401" s="1575"/>
      <c r="K401" s="1575"/>
      <c r="L401" s="1575"/>
      <c r="M401" s="1575"/>
      <c r="N401" s="1575"/>
      <c r="O401" s="1575"/>
      <c r="P401" s="1575"/>
      <c r="Q401" s="1575"/>
      <c r="R401" s="1575"/>
      <c r="S401" s="1575"/>
      <c r="T401" s="1575"/>
      <c r="U401" s="1575"/>
      <c r="V401" s="1575"/>
      <c r="W401" s="1575"/>
      <c r="X401" s="1575"/>
      <c r="Y401" s="1575"/>
      <c r="Z401" s="1623"/>
      <c r="AA401" s="1575"/>
      <c r="AB401" s="1575"/>
      <c r="AC401" s="1575"/>
      <c r="AD401" s="1575"/>
      <c r="AE401" s="1575"/>
      <c r="AF401" s="1575"/>
    </row>
    <row r="402" ht="36.75" customHeight="1">
      <c r="A402" s="1575"/>
      <c r="B402" s="1575"/>
      <c r="C402" s="1575"/>
      <c r="D402" s="1575"/>
      <c r="E402" s="1575"/>
      <c r="F402" s="1623"/>
      <c r="G402" s="1575"/>
      <c r="H402" s="1575"/>
      <c r="I402" s="1575"/>
      <c r="J402" s="1575"/>
      <c r="K402" s="1575"/>
      <c r="L402" s="1575"/>
      <c r="M402" s="1575"/>
      <c r="N402" s="1575"/>
      <c r="O402" s="1575"/>
      <c r="P402" s="1575"/>
      <c r="Q402" s="1575"/>
      <c r="R402" s="1575"/>
      <c r="S402" s="1575"/>
      <c r="T402" s="1575"/>
      <c r="U402" s="1575"/>
      <c r="V402" s="1575"/>
      <c r="W402" s="1575"/>
      <c r="X402" s="1575"/>
      <c r="Y402" s="1575"/>
      <c r="Z402" s="1623"/>
      <c r="AA402" s="1575"/>
      <c r="AB402" s="1575"/>
      <c r="AC402" s="1575"/>
      <c r="AD402" s="1575"/>
      <c r="AE402" s="1575"/>
      <c r="AF402" s="1575"/>
    </row>
    <row r="403" ht="36.75" customHeight="1">
      <c r="A403" s="1575"/>
      <c r="B403" s="1575"/>
      <c r="C403" s="1575"/>
      <c r="D403" s="1575"/>
      <c r="E403" s="1575"/>
      <c r="F403" s="1623"/>
      <c r="G403" s="1575"/>
      <c r="H403" s="1575"/>
      <c r="I403" s="1575"/>
      <c r="J403" s="1575"/>
      <c r="K403" s="1575"/>
      <c r="L403" s="1575"/>
      <c r="M403" s="1575"/>
      <c r="N403" s="1575"/>
      <c r="O403" s="1575"/>
      <c r="P403" s="1575"/>
      <c r="Q403" s="1575"/>
      <c r="R403" s="1575"/>
      <c r="S403" s="1575"/>
      <c r="T403" s="1575"/>
      <c r="U403" s="1575"/>
      <c r="V403" s="1575"/>
      <c r="W403" s="1575"/>
      <c r="X403" s="1575"/>
      <c r="Y403" s="1575"/>
      <c r="Z403" s="1623"/>
      <c r="AA403" s="1575"/>
      <c r="AB403" s="1575"/>
      <c r="AC403" s="1575"/>
      <c r="AD403" s="1575"/>
      <c r="AE403" s="1575"/>
      <c r="AF403" s="1575"/>
    </row>
    <row r="404" ht="36.75" customHeight="1">
      <c r="A404" s="1575"/>
      <c r="B404" s="1575"/>
      <c r="C404" s="1575"/>
      <c r="D404" s="1575"/>
      <c r="E404" s="1575"/>
      <c r="F404" s="1623"/>
      <c r="G404" s="1575"/>
      <c r="H404" s="1575"/>
      <c r="I404" s="1575"/>
      <c r="J404" s="1575"/>
      <c r="K404" s="1575"/>
      <c r="L404" s="1575"/>
      <c r="M404" s="1575"/>
      <c r="N404" s="1575"/>
      <c r="O404" s="1575"/>
      <c r="P404" s="1575"/>
      <c r="Q404" s="1575"/>
      <c r="R404" s="1575"/>
      <c r="S404" s="1575"/>
      <c r="T404" s="1575"/>
      <c r="U404" s="1575"/>
      <c r="V404" s="1575"/>
      <c r="W404" s="1575"/>
      <c r="X404" s="1575"/>
      <c r="Y404" s="1575"/>
      <c r="Z404" s="1623"/>
      <c r="AA404" s="1575"/>
      <c r="AB404" s="1575"/>
      <c r="AC404" s="1575"/>
      <c r="AD404" s="1575"/>
      <c r="AE404" s="1575"/>
      <c r="AF404" s="1575"/>
    </row>
    <row r="405" ht="36.75" customHeight="1">
      <c r="A405" s="1575"/>
      <c r="B405" s="1575"/>
      <c r="C405" s="1575"/>
      <c r="D405" s="1575"/>
      <c r="E405" s="1575"/>
      <c r="F405" s="1623"/>
      <c r="G405" s="1575"/>
      <c r="H405" s="1575"/>
      <c r="I405" s="1575"/>
      <c r="J405" s="1575"/>
      <c r="K405" s="1575"/>
      <c r="L405" s="1575"/>
      <c r="M405" s="1575"/>
      <c r="N405" s="1575"/>
      <c r="O405" s="1575"/>
      <c r="P405" s="1575"/>
      <c r="Q405" s="1575"/>
      <c r="R405" s="1575"/>
      <c r="S405" s="1575"/>
      <c r="T405" s="1575"/>
      <c r="U405" s="1575"/>
      <c r="V405" s="1575"/>
      <c r="W405" s="1575"/>
      <c r="X405" s="1575"/>
      <c r="Y405" s="1575"/>
      <c r="Z405" s="1623"/>
      <c r="AA405" s="1575"/>
      <c r="AB405" s="1575"/>
      <c r="AC405" s="1575"/>
      <c r="AD405" s="1575"/>
      <c r="AE405" s="1575"/>
      <c r="AF405" s="1575"/>
    </row>
    <row r="406" ht="36.75" customHeight="1">
      <c r="A406" s="1575"/>
      <c r="B406" s="1575"/>
      <c r="C406" s="1575"/>
      <c r="D406" s="1575"/>
      <c r="E406" s="1575"/>
      <c r="F406" s="1623"/>
      <c r="G406" s="1575"/>
      <c r="H406" s="1575"/>
      <c r="I406" s="1575"/>
      <c r="J406" s="1575"/>
      <c r="K406" s="1575"/>
      <c r="L406" s="1575"/>
      <c r="M406" s="1575"/>
      <c r="N406" s="1575"/>
      <c r="O406" s="1575"/>
      <c r="P406" s="1575"/>
      <c r="Q406" s="1575"/>
      <c r="R406" s="1575"/>
      <c r="S406" s="1575"/>
      <c r="T406" s="1575"/>
      <c r="U406" s="1575"/>
      <c r="V406" s="1575"/>
      <c r="W406" s="1575"/>
      <c r="X406" s="1575"/>
      <c r="Y406" s="1575"/>
      <c r="Z406" s="1623"/>
      <c r="AA406" s="1575"/>
      <c r="AB406" s="1575"/>
      <c r="AC406" s="1575"/>
      <c r="AD406" s="1575"/>
      <c r="AE406" s="1575"/>
      <c r="AF406" s="1575"/>
    </row>
    <row r="407" ht="36.75" customHeight="1">
      <c r="A407" s="1575"/>
      <c r="B407" s="1575"/>
      <c r="C407" s="1575"/>
      <c r="D407" s="1575"/>
      <c r="E407" s="1575"/>
      <c r="F407" s="1623"/>
      <c r="G407" s="1575"/>
      <c r="H407" s="1575"/>
      <c r="I407" s="1575"/>
      <c r="J407" s="1575"/>
      <c r="K407" s="1575"/>
      <c r="L407" s="1575"/>
      <c r="M407" s="1575"/>
      <c r="N407" s="1575"/>
      <c r="O407" s="1575"/>
      <c r="P407" s="1575"/>
      <c r="Q407" s="1575"/>
      <c r="R407" s="1575"/>
      <c r="S407" s="1575"/>
      <c r="T407" s="1575"/>
      <c r="U407" s="1575"/>
      <c r="V407" s="1575"/>
      <c r="W407" s="1575"/>
      <c r="X407" s="1575"/>
      <c r="Y407" s="1575"/>
      <c r="Z407" s="1623"/>
      <c r="AA407" s="1575"/>
      <c r="AB407" s="1575"/>
      <c r="AC407" s="1575"/>
      <c r="AD407" s="1575"/>
      <c r="AE407" s="1575"/>
      <c r="AF407" s="1575"/>
    </row>
    <row r="408" ht="36.75" customHeight="1">
      <c r="A408" s="1575"/>
      <c r="B408" s="1575"/>
      <c r="C408" s="1575"/>
      <c r="D408" s="1575"/>
      <c r="E408" s="1575"/>
      <c r="F408" s="1623"/>
      <c r="G408" s="1575"/>
      <c r="H408" s="1575"/>
      <c r="I408" s="1575"/>
      <c r="J408" s="1575"/>
      <c r="K408" s="1575"/>
      <c r="L408" s="1575"/>
      <c r="M408" s="1575"/>
      <c r="N408" s="1575"/>
      <c r="O408" s="1575"/>
      <c r="P408" s="1575"/>
      <c r="Q408" s="1575"/>
      <c r="R408" s="1575"/>
      <c r="S408" s="1575"/>
      <c r="T408" s="1575"/>
      <c r="U408" s="1575"/>
      <c r="V408" s="1575"/>
      <c r="W408" s="1575"/>
      <c r="X408" s="1575"/>
      <c r="Y408" s="1575"/>
      <c r="Z408" s="1623"/>
      <c r="AA408" s="1575"/>
      <c r="AB408" s="1575"/>
      <c r="AC408" s="1575"/>
      <c r="AD408" s="1575"/>
      <c r="AE408" s="1575"/>
      <c r="AF408" s="1575"/>
    </row>
    <row r="409" ht="36.75" customHeight="1">
      <c r="A409" s="1575"/>
      <c r="B409" s="1575"/>
      <c r="C409" s="1575"/>
      <c r="D409" s="1575"/>
      <c r="E409" s="1575"/>
      <c r="F409" s="1623"/>
      <c r="G409" s="1575"/>
      <c r="H409" s="1575"/>
      <c r="I409" s="1575"/>
      <c r="J409" s="1575"/>
      <c r="K409" s="1575"/>
      <c r="L409" s="1575"/>
      <c r="M409" s="1575"/>
      <c r="N409" s="1575"/>
      <c r="O409" s="1575"/>
      <c r="P409" s="1575"/>
      <c r="Q409" s="1575"/>
      <c r="R409" s="1575"/>
      <c r="S409" s="1575"/>
      <c r="T409" s="1575"/>
      <c r="U409" s="1575"/>
      <c r="V409" s="1575"/>
      <c r="W409" s="1575"/>
      <c r="X409" s="1575"/>
      <c r="Y409" s="1575"/>
      <c r="Z409" s="1623"/>
      <c r="AA409" s="1575"/>
      <c r="AB409" s="1575"/>
      <c r="AC409" s="1575"/>
      <c r="AD409" s="1575"/>
      <c r="AE409" s="1575"/>
      <c r="AF409" s="1575"/>
    </row>
    <row r="410" ht="36.75" customHeight="1">
      <c r="A410" s="1575"/>
      <c r="B410" s="1575"/>
      <c r="C410" s="1575"/>
      <c r="D410" s="1575"/>
      <c r="E410" s="1575"/>
      <c r="F410" s="1623"/>
      <c r="G410" s="1575"/>
      <c r="H410" s="1575"/>
      <c r="I410" s="1575"/>
      <c r="J410" s="1575"/>
      <c r="K410" s="1575"/>
      <c r="L410" s="1575"/>
      <c r="M410" s="1575"/>
      <c r="N410" s="1575"/>
      <c r="O410" s="1575"/>
      <c r="P410" s="1575"/>
      <c r="Q410" s="1575"/>
      <c r="R410" s="1575"/>
      <c r="S410" s="1575"/>
      <c r="T410" s="1575"/>
      <c r="U410" s="1575"/>
      <c r="V410" s="1575"/>
      <c r="W410" s="1575"/>
      <c r="X410" s="1575"/>
      <c r="Y410" s="1575"/>
      <c r="Z410" s="1623"/>
      <c r="AA410" s="1575"/>
      <c r="AB410" s="1575"/>
      <c r="AC410" s="1575"/>
      <c r="AD410" s="1575"/>
      <c r="AE410" s="1575"/>
      <c r="AF410" s="1575"/>
    </row>
    <row r="411" ht="36.75" customHeight="1">
      <c r="A411" s="1575"/>
      <c r="B411" s="1575"/>
      <c r="C411" s="1575"/>
      <c r="D411" s="1575"/>
      <c r="E411" s="1575"/>
      <c r="F411" s="1623"/>
      <c r="G411" s="1575"/>
      <c r="H411" s="1575"/>
      <c r="I411" s="1575"/>
      <c r="J411" s="1575"/>
      <c r="K411" s="1575"/>
      <c r="L411" s="1575"/>
      <c r="M411" s="1575"/>
      <c r="N411" s="1575"/>
      <c r="O411" s="1575"/>
      <c r="P411" s="1575"/>
      <c r="Q411" s="1575"/>
      <c r="R411" s="1575"/>
      <c r="S411" s="1575"/>
      <c r="T411" s="1575"/>
      <c r="U411" s="1575"/>
      <c r="V411" s="1575"/>
      <c r="W411" s="1575"/>
      <c r="X411" s="1575"/>
      <c r="Y411" s="1575"/>
      <c r="Z411" s="1623"/>
      <c r="AA411" s="1575"/>
      <c r="AB411" s="1575"/>
      <c r="AC411" s="1575"/>
      <c r="AD411" s="1575"/>
      <c r="AE411" s="1575"/>
      <c r="AF411" s="1575"/>
    </row>
    <row r="412" ht="36.75" customHeight="1">
      <c r="A412" s="1575"/>
      <c r="B412" s="1575"/>
      <c r="C412" s="1575"/>
      <c r="D412" s="1575"/>
      <c r="E412" s="1575"/>
      <c r="F412" s="1623"/>
      <c r="G412" s="1575"/>
      <c r="H412" s="1575"/>
      <c r="I412" s="1575"/>
      <c r="J412" s="1575"/>
      <c r="K412" s="1575"/>
      <c r="L412" s="1575"/>
      <c r="M412" s="1575"/>
      <c r="N412" s="1575"/>
      <c r="O412" s="1575"/>
      <c r="P412" s="1575"/>
      <c r="Q412" s="1575"/>
      <c r="R412" s="1575"/>
      <c r="S412" s="1575"/>
      <c r="T412" s="1575"/>
      <c r="U412" s="1575"/>
      <c r="V412" s="1575"/>
      <c r="W412" s="1575"/>
      <c r="X412" s="1575"/>
      <c r="Y412" s="1575"/>
      <c r="Z412" s="1623"/>
      <c r="AA412" s="1575"/>
      <c r="AB412" s="1575"/>
      <c r="AC412" s="1575"/>
      <c r="AD412" s="1575"/>
      <c r="AE412" s="1575"/>
      <c r="AF412" s="1575"/>
    </row>
    <row r="413" ht="36.75" customHeight="1">
      <c r="A413" s="1575"/>
      <c r="B413" s="1575"/>
      <c r="C413" s="1575"/>
      <c r="D413" s="1575"/>
      <c r="E413" s="1575"/>
      <c r="F413" s="1623"/>
      <c r="G413" s="1575"/>
      <c r="H413" s="1575"/>
      <c r="I413" s="1575"/>
      <c r="J413" s="1575"/>
      <c r="K413" s="1575"/>
      <c r="L413" s="1575"/>
      <c r="M413" s="1575"/>
      <c r="N413" s="1575"/>
      <c r="O413" s="1575"/>
      <c r="P413" s="1575"/>
      <c r="Q413" s="1575"/>
      <c r="R413" s="1575"/>
      <c r="S413" s="1575"/>
      <c r="T413" s="1575"/>
      <c r="U413" s="1575"/>
      <c r="V413" s="1575"/>
      <c r="W413" s="1575"/>
      <c r="X413" s="1575"/>
      <c r="Y413" s="1575"/>
      <c r="Z413" s="1623"/>
      <c r="AA413" s="1575"/>
      <c r="AB413" s="1575"/>
      <c r="AC413" s="1575"/>
      <c r="AD413" s="1575"/>
      <c r="AE413" s="1575"/>
      <c r="AF413" s="1575"/>
    </row>
    <row r="414" ht="36.75" customHeight="1">
      <c r="A414" s="1575"/>
      <c r="B414" s="1575"/>
      <c r="C414" s="1575"/>
      <c r="D414" s="1575"/>
      <c r="E414" s="1575"/>
      <c r="F414" s="1623"/>
      <c r="G414" s="1575"/>
      <c r="H414" s="1575"/>
      <c r="I414" s="1575"/>
      <c r="J414" s="1575"/>
      <c r="K414" s="1575"/>
      <c r="L414" s="1575"/>
      <c r="M414" s="1575"/>
      <c r="N414" s="1575"/>
      <c r="O414" s="1575"/>
      <c r="P414" s="1575"/>
      <c r="Q414" s="1575"/>
      <c r="R414" s="1575"/>
      <c r="S414" s="1575"/>
      <c r="T414" s="1575"/>
      <c r="U414" s="1575"/>
      <c r="V414" s="1575"/>
      <c r="W414" s="1575"/>
      <c r="X414" s="1575"/>
      <c r="Y414" s="1575"/>
      <c r="Z414" s="1623"/>
      <c r="AA414" s="1575"/>
      <c r="AB414" s="1575"/>
      <c r="AC414" s="1575"/>
      <c r="AD414" s="1575"/>
      <c r="AE414" s="1575"/>
      <c r="AF414" s="1575"/>
    </row>
    <row r="415" ht="36.75" customHeight="1">
      <c r="A415" s="1575"/>
      <c r="B415" s="1575"/>
      <c r="C415" s="1575"/>
      <c r="D415" s="1575"/>
      <c r="E415" s="1575"/>
      <c r="F415" s="1623"/>
      <c r="G415" s="1575"/>
      <c r="H415" s="1575"/>
      <c r="I415" s="1575"/>
      <c r="J415" s="1575"/>
      <c r="K415" s="1575"/>
      <c r="L415" s="1575"/>
      <c r="M415" s="1575"/>
      <c r="N415" s="1575"/>
      <c r="O415" s="1575"/>
      <c r="P415" s="1575"/>
      <c r="Q415" s="1575"/>
      <c r="R415" s="1575"/>
      <c r="S415" s="1575"/>
      <c r="T415" s="1575"/>
      <c r="U415" s="1575"/>
      <c r="V415" s="1575"/>
      <c r="W415" s="1575"/>
      <c r="X415" s="1575"/>
      <c r="Y415" s="1575"/>
      <c r="Z415" s="1623"/>
      <c r="AA415" s="1575"/>
      <c r="AB415" s="1575"/>
      <c r="AC415" s="1575"/>
      <c r="AD415" s="1575"/>
      <c r="AE415" s="1575"/>
      <c r="AF415" s="1575"/>
    </row>
    <row r="416" ht="36.75" customHeight="1">
      <c r="A416" s="1575"/>
      <c r="B416" s="1575"/>
      <c r="C416" s="1575"/>
      <c r="D416" s="1575"/>
      <c r="E416" s="1575"/>
      <c r="F416" s="1623"/>
      <c r="G416" s="1575"/>
      <c r="H416" s="1575"/>
      <c r="I416" s="1575"/>
      <c r="J416" s="1575"/>
      <c r="K416" s="1575"/>
      <c r="L416" s="1575"/>
      <c r="M416" s="1575"/>
      <c r="N416" s="1575"/>
      <c r="O416" s="1575"/>
      <c r="P416" s="1575"/>
      <c r="Q416" s="1575"/>
      <c r="R416" s="1575"/>
      <c r="S416" s="1575"/>
      <c r="T416" s="1575"/>
      <c r="U416" s="1575"/>
      <c r="V416" s="1575"/>
      <c r="W416" s="1575"/>
      <c r="X416" s="1575"/>
      <c r="Y416" s="1575"/>
      <c r="Z416" s="1623"/>
      <c r="AA416" s="1575"/>
      <c r="AB416" s="1575"/>
      <c r="AC416" s="1575"/>
      <c r="AD416" s="1575"/>
      <c r="AE416" s="1575"/>
      <c r="AF416" s="1575"/>
    </row>
    <row r="417" ht="36.75" customHeight="1">
      <c r="A417" s="1575"/>
      <c r="B417" s="1575"/>
      <c r="C417" s="1575"/>
      <c r="D417" s="1575"/>
      <c r="E417" s="1575"/>
      <c r="F417" s="1623"/>
      <c r="G417" s="1575"/>
      <c r="H417" s="1575"/>
      <c r="I417" s="1575"/>
      <c r="J417" s="1575"/>
      <c r="K417" s="1575"/>
      <c r="L417" s="1575"/>
      <c r="M417" s="1575"/>
      <c r="N417" s="1575"/>
      <c r="O417" s="1575"/>
      <c r="P417" s="1575"/>
      <c r="Q417" s="1575"/>
      <c r="R417" s="1575"/>
      <c r="S417" s="1575"/>
      <c r="T417" s="1575"/>
      <c r="U417" s="1575"/>
      <c r="V417" s="1575"/>
      <c r="W417" s="1575"/>
      <c r="X417" s="1575"/>
      <c r="Y417" s="1575"/>
      <c r="Z417" s="1623"/>
      <c r="AA417" s="1575"/>
      <c r="AB417" s="1575"/>
      <c r="AC417" s="1575"/>
      <c r="AD417" s="1575"/>
      <c r="AE417" s="1575"/>
      <c r="AF417" s="1575"/>
    </row>
    <row r="418" ht="36.75" customHeight="1">
      <c r="A418" s="1575"/>
      <c r="B418" s="1575"/>
      <c r="C418" s="1575"/>
      <c r="D418" s="1575"/>
      <c r="E418" s="1575"/>
      <c r="F418" s="1623"/>
      <c r="G418" s="1575"/>
      <c r="H418" s="1575"/>
      <c r="I418" s="1575"/>
      <c r="J418" s="1575"/>
      <c r="K418" s="1575"/>
      <c r="L418" s="1575"/>
      <c r="M418" s="1575"/>
      <c r="N418" s="1575"/>
      <c r="O418" s="1575"/>
      <c r="P418" s="1575"/>
      <c r="Q418" s="1575"/>
      <c r="R418" s="1575"/>
      <c r="S418" s="1575"/>
      <c r="T418" s="1575"/>
      <c r="U418" s="1575"/>
      <c r="V418" s="1575"/>
      <c r="W418" s="1575"/>
      <c r="X418" s="1575"/>
      <c r="Y418" s="1575"/>
      <c r="Z418" s="1623"/>
      <c r="AA418" s="1575"/>
      <c r="AB418" s="1575"/>
      <c r="AC418" s="1575"/>
      <c r="AD418" s="1575"/>
      <c r="AE418" s="1575"/>
      <c r="AF418" s="1575"/>
    </row>
    <row r="419" ht="36.75" customHeight="1">
      <c r="A419" s="1575"/>
      <c r="B419" s="1575"/>
      <c r="C419" s="1575"/>
      <c r="D419" s="1575"/>
      <c r="E419" s="1575"/>
      <c r="F419" s="1623"/>
      <c r="G419" s="1575"/>
      <c r="H419" s="1575"/>
      <c r="I419" s="1575"/>
      <c r="J419" s="1575"/>
      <c r="K419" s="1575"/>
      <c r="L419" s="1575"/>
      <c r="M419" s="1575"/>
      <c r="N419" s="1575"/>
      <c r="O419" s="1575"/>
      <c r="P419" s="1575"/>
      <c r="Q419" s="1575"/>
      <c r="R419" s="1575"/>
      <c r="S419" s="1575"/>
      <c r="T419" s="1575"/>
      <c r="U419" s="1575"/>
      <c r="V419" s="1575"/>
      <c r="W419" s="1575"/>
      <c r="X419" s="1575"/>
      <c r="Y419" s="1575"/>
      <c r="Z419" s="1623"/>
      <c r="AA419" s="1575"/>
      <c r="AB419" s="1575"/>
      <c r="AC419" s="1575"/>
      <c r="AD419" s="1575"/>
      <c r="AE419" s="1575"/>
      <c r="AF419" s="1575"/>
    </row>
    <row r="420" ht="36.75" customHeight="1">
      <c r="A420" s="1575"/>
      <c r="B420" s="1575"/>
      <c r="C420" s="1575"/>
      <c r="D420" s="1575"/>
      <c r="E420" s="1575"/>
      <c r="F420" s="1623"/>
      <c r="G420" s="1575"/>
      <c r="H420" s="1575"/>
      <c r="I420" s="1575"/>
      <c r="J420" s="1575"/>
      <c r="K420" s="1575"/>
      <c r="L420" s="1575"/>
      <c r="M420" s="1575"/>
      <c r="N420" s="1575"/>
      <c r="O420" s="1575"/>
      <c r="P420" s="1575"/>
      <c r="Q420" s="1575"/>
      <c r="R420" s="1575"/>
      <c r="S420" s="1575"/>
      <c r="T420" s="1575"/>
      <c r="U420" s="1575"/>
      <c r="V420" s="1575"/>
      <c r="W420" s="1575"/>
      <c r="X420" s="1575"/>
      <c r="Y420" s="1575"/>
      <c r="Z420" s="1623"/>
      <c r="AA420" s="1575"/>
      <c r="AB420" s="1575"/>
      <c r="AC420" s="1575"/>
      <c r="AD420" s="1575"/>
      <c r="AE420" s="1575"/>
      <c r="AF420" s="1575"/>
    </row>
    <row r="421" ht="36.75" customHeight="1">
      <c r="A421" s="1575"/>
      <c r="B421" s="1575"/>
      <c r="C421" s="1575"/>
      <c r="D421" s="1575"/>
      <c r="E421" s="1575"/>
      <c r="F421" s="1623"/>
      <c r="G421" s="1575"/>
      <c r="H421" s="1575"/>
      <c r="I421" s="1575"/>
      <c r="J421" s="1575"/>
      <c r="K421" s="1575"/>
      <c r="L421" s="1575"/>
      <c r="M421" s="1575"/>
      <c r="N421" s="1575"/>
      <c r="O421" s="1575"/>
      <c r="P421" s="1575"/>
      <c r="Q421" s="1575"/>
      <c r="R421" s="1575"/>
      <c r="S421" s="1575"/>
      <c r="T421" s="1575"/>
      <c r="U421" s="1575"/>
      <c r="V421" s="1575"/>
      <c r="W421" s="1575"/>
      <c r="X421" s="1575"/>
      <c r="Y421" s="1575"/>
      <c r="Z421" s="1623"/>
      <c r="AA421" s="1575"/>
      <c r="AB421" s="1575"/>
      <c r="AC421" s="1575"/>
      <c r="AD421" s="1575"/>
      <c r="AE421" s="1575"/>
      <c r="AF421" s="1575"/>
    </row>
    <row r="422" ht="36.75" customHeight="1">
      <c r="A422" s="1575"/>
      <c r="B422" s="1575"/>
      <c r="C422" s="1575"/>
      <c r="D422" s="1575"/>
      <c r="E422" s="1575"/>
      <c r="F422" s="1623"/>
      <c r="G422" s="1575"/>
      <c r="H422" s="1575"/>
      <c r="I422" s="1575"/>
      <c r="J422" s="1575"/>
      <c r="K422" s="1575"/>
      <c r="L422" s="1575"/>
      <c r="M422" s="1575"/>
      <c r="N422" s="1575"/>
      <c r="O422" s="1575"/>
      <c r="P422" s="1575"/>
      <c r="Q422" s="1575"/>
      <c r="R422" s="1575"/>
      <c r="S422" s="1575"/>
      <c r="T422" s="1575"/>
      <c r="U422" s="1575"/>
      <c r="V422" s="1575"/>
      <c r="W422" s="1575"/>
      <c r="X422" s="1575"/>
      <c r="Y422" s="1575"/>
      <c r="Z422" s="1623"/>
      <c r="AA422" s="1575"/>
      <c r="AB422" s="1575"/>
      <c r="AC422" s="1575"/>
      <c r="AD422" s="1575"/>
      <c r="AE422" s="1575"/>
      <c r="AF422" s="1575"/>
    </row>
    <row r="423" ht="36.75" customHeight="1">
      <c r="A423" s="1575"/>
      <c r="B423" s="1575"/>
      <c r="C423" s="1575"/>
      <c r="D423" s="1575"/>
      <c r="E423" s="1575"/>
      <c r="F423" s="1623"/>
      <c r="G423" s="1575"/>
      <c r="H423" s="1575"/>
      <c r="I423" s="1575"/>
      <c r="J423" s="1575"/>
      <c r="K423" s="1575"/>
      <c r="L423" s="1575"/>
      <c r="M423" s="1575"/>
      <c r="N423" s="1575"/>
      <c r="O423" s="1575"/>
      <c r="P423" s="1575"/>
      <c r="Q423" s="1575"/>
      <c r="R423" s="1575"/>
      <c r="S423" s="1575"/>
      <c r="T423" s="1575"/>
      <c r="U423" s="1575"/>
      <c r="V423" s="1575"/>
      <c r="W423" s="1575"/>
      <c r="X423" s="1575"/>
      <c r="Y423" s="1575"/>
      <c r="Z423" s="1623"/>
      <c r="AA423" s="1575"/>
      <c r="AB423" s="1575"/>
      <c r="AC423" s="1575"/>
      <c r="AD423" s="1575"/>
      <c r="AE423" s="1575"/>
      <c r="AF423" s="1575"/>
    </row>
    <row r="424" ht="36.75" customHeight="1">
      <c r="A424" s="1575"/>
      <c r="B424" s="1575"/>
      <c r="C424" s="1575"/>
      <c r="D424" s="1575"/>
      <c r="E424" s="1575"/>
      <c r="F424" s="1623"/>
      <c r="G424" s="1575"/>
      <c r="H424" s="1575"/>
      <c r="I424" s="1575"/>
      <c r="J424" s="1575"/>
      <c r="K424" s="1575"/>
      <c r="L424" s="1575"/>
      <c r="M424" s="1575"/>
      <c r="N424" s="1575"/>
      <c r="O424" s="1575"/>
      <c r="P424" s="1575"/>
      <c r="Q424" s="1575"/>
      <c r="R424" s="1575"/>
      <c r="S424" s="1575"/>
      <c r="T424" s="1575"/>
      <c r="U424" s="1575"/>
      <c r="V424" s="1575"/>
      <c r="W424" s="1575"/>
      <c r="X424" s="1575"/>
      <c r="Y424" s="1575"/>
      <c r="Z424" s="1623"/>
      <c r="AA424" s="1575"/>
      <c r="AB424" s="1575"/>
      <c r="AC424" s="1575"/>
      <c r="AD424" s="1575"/>
      <c r="AE424" s="1575"/>
      <c r="AF424" s="1575"/>
    </row>
    <row r="425" ht="36.75" customHeight="1">
      <c r="A425" s="1575"/>
      <c r="B425" s="1575"/>
      <c r="C425" s="1575"/>
      <c r="D425" s="1575"/>
      <c r="E425" s="1575"/>
      <c r="F425" s="1623"/>
      <c r="G425" s="1575"/>
      <c r="H425" s="1575"/>
      <c r="I425" s="1575"/>
      <c r="J425" s="1575"/>
      <c r="K425" s="1575"/>
      <c r="L425" s="1575"/>
      <c r="M425" s="1575"/>
      <c r="N425" s="1575"/>
      <c r="O425" s="1575"/>
      <c r="P425" s="1575"/>
      <c r="Q425" s="1575"/>
      <c r="R425" s="1575"/>
      <c r="S425" s="1575"/>
      <c r="T425" s="1575"/>
      <c r="U425" s="1575"/>
      <c r="V425" s="1575"/>
      <c r="W425" s="1575"/>
      <c r="X425" s="1575"/>
      <c r="Y425" s="1575"/>
      <c r="Z425" s="1623"/>
      <c r="AA425" s="1575"/>
      <c r="AB425" s="1575"/>
      <c r="AC425" s="1575"/>
      <c r="AD425" s="1575"/>
      <c r="AE425" s="1575"/>
      <c r="AF425" s="1575"/>
    </row>
    <row r="426" ht="36.75" customHeight="1">
      <c r="A426" s="1575"/>
      <c r="B426" s="1575"/>
      <c r="C426" s="1575"/>
      <c r="D426" s="1575"/>
      <c r="E426" s="1575"/>
      <c r="F426" s="1623"/>
      <c r="G426" s="1575"/>
      <c r="H426" s="1575"/>
      <c r="I426" s="1575"/>
      <c r="J426" s="1575"/>
      <c r="K426" s="1575"/>
      <c r="L426" s="1575"/>
      <c r="M426" s="1575"/>
      <c r="N426" s="1575"/>
      <c r="O426" s="1575"/>
      <c r="P426" s="1575"/>
      <c r="Q426" s="1575"/>
      <c r="R426" s="1575"/>
      <c r="S426" s="1575"/>
      <c r="T426" s="1575"/>
      <c r="U426" s="1575"/>
      <c r="V426" s="1575"/>
      <c r="W426" s="1575"/>
      <c r="X426" s="1575"/>
      <c r="Y426" s="1575"/>
      <c r="Z426" s="1623"/>
      <c r="AA426" s="1575"/>
      <c r="AB426" s="1575"/>
      <c r="AC426" s="1575"/>
      <c r="AD426" s="1575"/>
      <c r="AE426" s="1575"/>
      <c r="AF426" s="1575"/>
    </row>
    <row r="427" ht="36.75" customHeight="1">
      <c r="A427" s="1575"/>
      <c r="B427" s="1575"/>
      <c r="C427" s="1575"/>
      <c r="D427" s="1575"/>
      <c r="E427" s="1575"/>
      <c r="F427" s="1623"/>
      <c r="G427" s="1575"/>
      <c r="H427" s="1575"/>
      <c r="I427" s="1575"/>
      <c r="J427" s="1575"/>
      <c r="K427" s="1575"/>
      <c r="L427" s="1575"/>
      <c r="M427" s="1575"/>
      <c r="N427" s="1575"/>
      <c r="O427" s="1575"/>
      <c r="P427" s="1575"/>
      <c r="Q427" s="1575"/>
      <c r="R427" s="1575"/>
      <c r="S427" s="1575"/>
      <c r="T427" s="1575"/>
      <c r="U427" s="1575"/>
      <c r="V427" s="1575"/>
      <c r="W427" s="1575"/>
      <c r="X427" s="1575"/>
      <c r="Y427" s="1575"/>
      <c r="Z427" s="1623"/>
      <c r="AA427" s="1575"/>
      <c r="AB427" s="1575"/>
      <c r="AC427" s="1575"/>
      <c r="AD427" s="1575"/>
      <c r="AE427" s="1575"/>
      <c r="AF427" s="1575"/>
    </row>
    <row r="428" ht="36.75" customHeight="1">
      <c r="A428" s="1575"/>
      <c r="B428" s="1575"/>
      <c r="C428" s="1575"/>
      <c r="D428" s="1575"/>
      <c r="E428" s="1575"/>
      <c r="F428" s="1623"/>
      <c r="G428" s="1575"/>
      <c r="H428" s="1575"/>
      <c r="I428" s="1575"/>
      <c r="J428" s="1575"/>
      <c r="K428" s="1575"/>
      <c r="L428" s="1575"/>
      <c r="M428" s="1575"/>
      <c r="N428" s="1575"/>
      <c r="O428" s="1575"/>
      <c r="P428" s="1575"/>
      <c r="Q428" s="1575"/>
      <c r="R428" s="1575"/>
      <c r="S428" s="1575"/>
      <c r="T428" s="1575"/>
      <c r="U428" s="1575"/>
      <c r="V428" s="1575"/>
      <c r="W428" s="1575"/>
      <c r="X428" s="1575"/>
      <c r="Y428" s="1575"/>
      <c r="Z428" s="1623"/>
      <c r="AA428" s="1575"/>
      <c r="AB428" s="1575"/>
      <c r="AC428" s="1575"/>
      <c r="AD428" s="1575"/>
      <c r="AE428" s="1575"/>
      <c r="AF428" s="1575"/>
    </row>
    <row r="429" ht="36.75" customHeight="1">
      <c r="A429" s="1575"/>
      <c r="B429" s="1575"/>
      <c r="C429" s="1575"/>
      <c r="D429" s="1575"/>
      <c r="E429" s="1575"/>
      <c r="F429" s="1623"/>
      <c r="G429" s="1575"/>
      <c r="H429" s="1575"/>
      <c r="I429" s="1575"/>
      <c r="J429" s="1575"/>
      <c r="K429" s="1575"/>
      <c r="L429" s="1575"/>
      <c r="M429" s="1575"/>
      <c r="N429" s="1575"/>
      <c r="O429" s="1575"/>
      <c r="P429" s="1575"/>
      <c r="Q429" s="1575"/>
      <c r="R429" s="1575"/>
      <c r="S429" s="1575"/>
      <c r="T429" s="1575"/>
      <c r="U429" s="1575"/>
      <c r="V429" s="1575"/>
      <c r="W429" s="1575"/>
      <c r="X429" s="1575"/>
      <c r="Y429" s="1575"/>
      <c r="Z429" s="1623"/>
      <c r="AA429" s="1575"/>
      <c r="AB429" s="1575"/>
      <c r="AC429" s="1575"/>
      <c r="AD429" s="1575"/>
      <c r="AE429" s="1575"/>
      <c r="AF429" s="1575"/>
    </row>
    <row r="430" ht="36.75" customHeight="1">
      <c r="A430" s="1575"/>
      <c r="B430" s="1575"/>
      <c r="C430" s="1575"/>
      <c r="D430" s="1575"/>
      <c r="E430" s="1575"/>
      <c r="F430" s="1623"/>
      <c r="G430" s="1575"/>
      <c r="H430" s="1575"/>
      <c r="I430" s="1575"/>
      <c r="J430" s="1575"/>
      <c r="K430" s="1575"/>
      <c r="L430" s="1575"/>
      <c r="M430" s="1575"/>
      <c r="N430" s="1575"/>
      <c r="O430" s="1575"/>
      <c r="P430" s="1575"/>
      <c r="Q430" s="1575"/>
      <c r="R430" s="1575"/>
      <c r="S430" s="1575"/>
      <c r="T430" s="1575"/>
      <c r="U430" s="1575"/>
      <c r="V430" s="1575"/>
      <c r="W430" s="1575"/>
      <c r="X430" s="1575"/>
      <c r="Y430" s="1575"/>
      <c r="Z430" s="1623"/>
      <c r="AA430" s="1575"/>
      <c r="AB430" s="1575"/>
      <c r="AC430" s="1575"/>
      <c r="AD430" s="1575"/>
      <c r="AE430" s="1575"/>
      <c r="AF430" s="1575"/>
    </row>
    <row r="431" ht="36.75" customHeight="1">
      <c r="A431" s="1575"/>
      <c r="B431" s="1575"/>
      <c r="C431" s="1575"/>
      <c r="D431" s="1575"/>
      <c r="E431" s="1575"/>
      <c r="F431" s="1623"/>
      <c r="G431" s="1575"/>
      <c r="H431" s="1575"/>
      <c r="I431" s="1575"/>
      <c r="J431" s="1575"/>
      <c r="K431" s="1575"/>
      <c r="L431" s="1575"/>
      <c r="M431" s="1575"/>
      <c r="N431" s="1575"/>
      <c r="O431" s="1575"/>
      <c r="P431" s="1575"/>
      <c r="Q431" s="1575"/>
      <c r="R431" s="1575"/>
      <c r="S431" s="1575"/>
      <c r="T431" s="1575"/>
      <c r="U431" s="1575"/>
      <c r="V431" s="1575"/>
      <c r="W431" s="1575"/>
      <c r="X431" s="1575"/>
      <c r="Y431" s="1575"/>
      <c r="Z431" s="1623"/>
      <c r="AA431" s="1575"/>
      <c r="AB431" s="1575"/>
      <c r="AC431" s="1575"/>
      <c r="AD431" s="1575"/>
      <c r="AE431" s="1575"/>
      <c r="AF431" s="1575"/>
    </row>
    <row r="432" ht="36.75" customHeight="1">
      <c r="A432" s="1575"/>
      <c r="B432" s="1575"/>
      <c r="C432" s="1575"/>
      <c r="D432" s="1575"/>
      <c r="E432" s="1575"/>
      <c r="F432" s="1623"/>
      <c r="G432" s="1575"/>
      <c r="H432" s="1575"/>
      <c r="I432" s="1575"/>
      <c r="J432" s="1575"/>
      <c r="K432" s="1575"/>
      <c r="L432" s="1575"/>
      <c r="M432" s="1575"/>
      <c r="N432" s="1575"/>
      <c r="O432" s="1575"/>
      <c r="P432" s="1575"/>
      <c r="Q432" s="1575"/>
      <c r="R432" s="1575"/>
      <c r="S432" s="1575"/>
      <c r="T432" s="1575"/>
      <c r="U432" s="1575"/>
      <c r="V432" s="1575"/>
      <c r="W432" s="1575"/>
      <c r="X432" s="1575"/>
      <c r="Y432" s="1575"/>
      <c r="Z432" s="1623"/>
      <c r="AA432" s="1575"/>
      <c r="AB432" s="1575"/>
      <c r="AC432" s="1575"/>
      <c r="AD432" s="1575"/>
      <c r="AE432" s="1575"/>
      <c r="AF432" s="1575"/>
    </row>
    <row r="433" ht="36.75" customHeight="1">
      <c r="A433" s="1575"/>
      <c r="B433" s="1575"/>
      <c r="C433" s="1575"/>
      <c r="D433" s="1575"/>
      <c r="E433" s="1575"/>
      <c r="F433" s="1623"/>
      <c r="G433" s="1575"/>
      <c r="H433" s="1575"/>
      <c r="I433" s="1575"/>
      <c r="J433" s="1575"/>
      <c r="K433" s="1575"/>
      <c r="L433" s="1575"/>
      <c r="M433" s="1575"/>
      <c r="N433" s="1575"/>
      <c r="O433" s="1575"/>
      <c r="P433" s="1575"/>
      <c r="Q433" s="1575"/>
      <c r="R433" s="1575"/>
      <c r="S433" s="1575"/>
      <c r="T433" s="1575"/>
      <c r="U433" s="1575"/>
      <c r="V433" s="1575"/>
      <c r="W433" s="1575"/>
      <c r="X433" s="1575"/>
      <c r="Y433" s="1575"/>
      <c r="Z433" s="1623"/>
      <c r="AA433" s="1575"/>
      <c r="AB433" s="1575"/>
      <c r="AC433" s="1575"/>
      <c r="AD433" s="1575"/>
      <c r="AE433" s="1575"/>
      <c r="AF433" s="1575"/>
    </row>
    <row r="434" ht="36.75" customHeight="1">
      <c r="A434" s="1575"/>
      <c r="B434" s="1575"/>
      <c r="C434" s="1575"/>
      <c r="D434" s="1575"/>
      <c r="E434" s="1575"/>
      <c r="F434" s="1623"/>
      <c r="G434" s="1575"/>
      <c r="H434" s="1575"/>
      <c r="I434" s="1575"/>
      <c r="J434" s="1575"/>
      <c r="K434" s="1575"/>
      <c r="L434" s="1575"/>
      <c r="M434" s="1575"/>
      <c r="N434" s="1575"/>
      <c r="O434" s="1575"/>
      <c r="P434" s="1575"/>
      <c r="Q434" s="1575"/>
      <c r="R434" s="1575"/>
      <c r="S434" s="1575"/>
      <c r="T434" s="1575"/>
      <c r="U434" s="1575"/>
      <c r="V434" s="1575"/>
      <c r="W434" s="1575"/>
      <c r="X434" s="1575"/>
      <c r="Y434" s="1575"/>
      <c r="Z434" s="1623"/>
      <c r="AA434" s="1575"/>
      <c r="AB434" s="1575"/>
      <c r="AC434" s="1575"/>
      <c r="AD434" s="1575"/>
      <c r="AE434" s="1575"/>
      <c r="AF434" s="1575"/>
    </row>
    <row r="435" ht="36.75" customHeight="1">
      <c r="A435" s="1575"/>
      <c r="B435" s="1575"/>
      <c r="C435" s="1575"/>
      <c r="D435" s="1575"/>
      <c r="E435" s="1575"/>
      <c r="F435" s="1623"/>
      <c r="G435" s="1575"/>
      <c r="H435" s="1575"/>
      <c r="I435" s="1575"/>
      <c r="J435" s="1575"/>
      <c r="K435" s="1575"/>
      <c r="L435" s="1575"/>
      <c r="M435" s="1575"/>
      <c r="N435" s="1575"/>
      <c r="O435" s="1575"/>
      <c r="P435" s="1575"/>
      <c r="Q435" s="1575"/>
      <c r="R435" s="1575"/>
      <c r="S435" s="1575"/>
      <c r="T435" s="1575"/>
      <c r="U435" s="1575"/>
      <c r="V435" s="1575"/>
      <c r="W435" s="1575"/>
      <c r="X435" s="1575"/>
      <c r="Y435" s="1575"/>
      <c r="Z435" s="1623"/>
      <c r="AA435" s="1575"/>
      <c r="AB435" s="1575"/>
      <c r="AC435" s="1575"/>
      <c r="AD435" s="1575"/>
      <c r="AE435" s="1575"/>
      <c r="AF435" s="1575"/>
    </row>
    <row r="436" ht="36.75" customHeight="1">
      <c r="A436" s="1575"/>
      <c r="B436" s="1575"/>
      <c r="C436" s="1575"/>
      <c r="D436" s="1575"/>
      <c r="E436" s="1575"/>
      <c r="F436" s="1623"/>
      <c r="G436" s="1575"/>
      <c r="H436" s="1575"/>
      <c r="I436" s="1575"/>
      <c r="J436" s="1575"/>
      <c r="K436" s="1575"/>
      <c r="L436" s="1575"/>
      <c r="M436" s="1575"/>
      <c r="N436" s="1575"/>
      <c r="O436" s="1575"/>
      <c r="P436" s="1575"/>
      <c r="Q436" s="1575"/>
      <c r="R436" s="1575"/>
      <c r="S436" s="1575"/>
      <c r="T436" s="1575"/>
      <c r="U436" s="1575"/>
      <c r="V436" s="1575"/>
      <c r="W436" s="1575"/>
      <c r="X436" s="1575"/>
      <c r="Y436" s="1575"/>
      <c r="Z436" s="1623"/>
      <c r="AA436" s="1575"/>
      <c r="AB436" s="1575"/>
      <c r="AC436" s="1575"/>
      <c r="AD436" s="1575"/>
      <c r="AE436" s="1575"/>
      <c r="AF436" s="1575"/>
    </row>
    <row r="437" ht="36.75" customHeight="1">
      <c r="A437" s="1575"/>
      <c r="B437" s="1575"/>
      <c r="C437" s="1575"/>
      <c r="D437" s="1575"/>
      <c r="E437" s="1575"/>
      <c r="F437" s="1623"/>
      <c r="G437" s="1575"/>
      <c r="H437" s="1575"/>
      <c r="I437" s="1575"/>
      <c r="J437" s="1575"/>
      <c r="K437" s="1575"/>
      <c r="L437" s="1575"/>
      <c r="M437" s="1575"/>
      <c r="N437" s="1575"/>
      <c r="O437" s="1575"/>
      <c r="P437" s="1575"/>
      <c r="Q437" s="1575"/>
      <c r="R437" s="1575"/>
      <c r="S437" s="1575"/>
      <c r="T437" s="1575"/>
      <c r="U437" s="1575"/>
      <c r="V437" s="1575"/>
      <c r="W437" s="1575"/>
      <c r="X437" s="1575"/>
      <c r="Y437" s="1575"/>
      <c r="Z437" s="1623"/>
      <c r="AA437" s="1575"/>
      <c r="AB437" s="1575"/>
      <c r="AC437" s="1575"/>
      <c r="AD437" s="1575"/>
      <c r="AE437" s="1575"/>
      <c r="AF437" s="1575"/>
    </row>
    <row r="438" ht="36.75" customHeight="1">
      <c r="A438" s="1575"/>
      <c r="B438" s="1575"/>
      <c r="C438" s="1575"/>
      <c r="D438" s="1575"/>
      <c r="E438" s="1575"/>
      <c r="F438" s="1623"/>
      <c r="G438" s="1575"/>
      <c r="H438" s="1575"/>
      <c r="I438" s="1575"/>
      <c r="J438" s="1575"/>
      <c r="K438" s="1575"/>
      <c r="L438" s="1575"/>
      <c r="M438" s="1575"/>
      <c r="N438" s="1575"/>
      <c r="O438" s="1575"/>
      <c r="P438" s="1575"/>
      <c r="Q438" s="1575"/>
      <c r="R438" s="1575"/>
      <c r="S438" s="1575"/>
      <c r="T438" s="1575"/>
      <c r="U438" s="1575"/>
      <c r="V438" s="1575"/>
      <c r="W438" s="1575"/>
      <c r="X438" s="1575"/>
      <c r="Y438" s="1575"/>
      <c r="Z438" s="1623"/>
      <c r="AA438" s="1575"/>
      <c r="AB438" s="1575"/>
      <c r="AC438" s="1575"/>
      <c r="AD438" s="1575"/>
      <c r="AE438" s="1575"/>
      <c r="AF438" s="1575"/>
    </row>
    <row r="439" ht="36.75" customHeight="1">
      <c r="A439" s="1575"/>
      <c r="B439" s="1575"/>
      <c r="C439" s="1575"/>
      <c r="D439" s="1575"/>
      <c r="E439" s="1575"/>
      <c r="F439" s="1623"/>
      <c r="G439" s="1575"/>
      <c r="H439" s="1575"/>
      <c r="I439" s="1575"/>
      <c r="J439" s="1575"/>
      <c r="K439" s="1575"/>
      <c r="L439" s="1575"/>
      <c r="M439" s="1575"/>
      <c r="N439" s="1575"/>
      <c r="O439" s="1575"/>
      <c r="P439" s="1575"/>
      <c r="Q439" s="1575"/>
      <c r="R439" s="1575"/>
      <c r="S439" s="1575"/>
      <c r="T439" s="1575"/>
      <c r="U439" s="1575"/>
      <c r="V439" s="1575"/>
      <c r="W439" s="1575"/>
      <c r="X439" s="1575"/>
      <c r="Y439" s="1575"/>
      <c r="Z439" s="1623"/>
      <c r="AA439" s="1575"/>
      <c r="AB439" s="1575"/>
      <c r="AC439" s="1575"/>
      <c r="AD439" s="1575"/>
      <c r="AE439" s="1575"/>
      <c r="AF439" s="1575"/>
    </row>
    <row r="440" ht="36.75" customHeight="1">
      <c r="A440" s="1575"/>
      <c r="B440" s="1575"/>
      <c r="C440" s="1575"/>
      <c r="D440" s="1575"/>
      <c r="E440" s="1575"/>
      <c r="F440" s="1623"/>
      <c r="G440" s="1575"/>
      <c r="H440" s="1575"/>
      <c r="I440" s="1575"/>
      <c r="J440" s="1575"/>
      <c r="K440" s="1575"/>
      <c r="L440" s="1575"/>
      <c r="M440" s="1575"/>
      <c r="N440" s="1575"/>
      <c r="O440" s="1575"/>
      <c r="P440" s="1575"/>
      <c r="Q440" s="1575"/>
      <c r="R440" s="1575"/>
      <c r="S440" s="1575"/>
      <c r="T440" s="1575"/>
      <c r="U440" s="1575"/>
      <c r="V440" s="1575"/>
      <c r="W440" s="1575"/>
      <c r="X440" s="1575"/>
      <c r="Y440" s="1575"/>
      <c r="Z440" s="1623"/>
      <c r="AA440" s="1575"/>
      <c r="AB440" s="1575"/>
      <c r="AC440" s="1575"/>
      <c r="AD440" s="1575"/>
      <c r="AE440" s="1575"/>
      <c r="AF440" s="1575"/>
    </row>
    <row r="441" ht="36.75" customHeight="1">
      <c r="A441" s="1575"/>
      <c r="B441" s="1575"/>
      <c r="C441" s="1575"/>
      <c r="D441" s="1575"/>
      <c r="E441" s="1575"/>
      <c r="F441" s="1623"/>
      <c r="G441" s="1575"/>
      <c r="H441" s="1575"/>
      <c r="I441" s="1575"/>
      <c r="J441" s="1575"/>
      <c r="K441" s="1575"/>
      <c r="L441" s="1575"/>
      <c r="M441" s="1575"/>
      <c r="N441" s="1575"/>
      <c r="O441" s="1575"/>
      <c r="P441" s="1575"/>
      <c r="Q441" s="1575"/>
      <c r="R441" s="1575"/>
      <c r="S441" s="1575"/>
      <c r="T441" s="1575"/>
      <c r="U441" s="1575"/>
      <c r="V441" s="1575"/>
      <c r="W441" s="1575"/>
      <c r="X441" s="1575"/>
      <c r="Y441" s="1575"/>
      <c r="Z441" s="1623"/>
      <c r="AA441" s="1575"/>
      <c r="AB441" s="1575"/>
      <c r="AC441" s="1575"/>
      <c r="AD441" s="1575"/>
      <c r="AE441" s="1575"/>
      <c r="AF441" s="1575"/>
    </row>
    <row r="442" ht="36.75" customHeight="1">
      <c r="A442" s="1575"/>
      <c r="B442" s="1575"/>
      <c r="C442" s="1575"/>
      <c r="D442" s="1575"/>
      <c r="E442" s="1575"/>
      <c r="F442" s="1623"/>
      <c r="G442" s="1575"/>
      <c r="H442" s="1575"/>
      <c r="I442" s="1575"/>
      <c r="J442" s="1575"/>
      <c r="K442" s="1575"/>
      <c r="L442" s="1575"/>
      <c r="M442" s="1575"/>
      <c r="N442" s="1575"/>
      <c r="O442" s="1575"/>
      <c r="P442" s="1575"/>
      <c r="Q442" s="1575"/>
      <c r="R442" s="1575"/>
      <c r="S442" s="1575"/>
      <c r="T442" s="1575"/>
      <c r="U442" s="1575"/>
      <c r="V442" s="1575"/>
      <c r="W442" s="1575"/>
      <c r="X442" s="1575"/>
      <c r="Y442" s="1575"/>
      <c r="Z442" s="1623"/>
      <c r="AA442" s="1575"/>
      <c r="AB442" s="1575"/>
      <c r="AC442" s="1575"/>
      <c r="AD442" s="1575"/>
      <c r="AE442" s="1575"/>
      <c r="AF442" s="1575"/>
    </row>
    <row r="443" ht="36.75" customHeight="1">
      <c r="A443" s="1575"/>
      <c r="B443" s="1575"/>
      <c r="C443" s="1575"/>
      <c r="D443" s="1575"/>
      <c r="E443" s="1575"/>
      <c r="F443" s="1623"/>
      <c r="G443" s="1575"/>
      <c r="H443" s="1575"/>
      <c r="I443" s="1575"/>
      <c r="J443" s="1575"/>
      <c r="K443" s="1575"/>
      <c r="L443" s="1575"/>
      <c r="M443" s="1575"/>
      <c r="N443" s="1575"/>
      <c r="O443" s="1575"/>
      <c r="P443" s="1575"/>
      <c r="Q443" s="1575"/>
      <c r="R443" s="1575"/>
      <c r="S443" s="1575"/>
      <c r="T443" s="1575"/>
      <c r="U443" s="1575"/>
      <c r="V443" s="1575"/>
      <c r="W443" s="1575"/>
      <c r="X443" s="1575"/>
      <c r="Y443" s="1575"/>
      <c r="Z443" s="1623"/>
      <c r="AA443" s="1575"/>
      <c r="AB443" s="1575"/>
      <c r="AC443" s="1575"/>
      <c r="AD443" s="1575"/>
      <c r="AE443" s="1575"/>
      <c r="AF443" s="1575"/>
    </row>
    <row r="444" ht="36.75" customHeight="1">
      <c r="A444" s="1575"/>
      <c r="B444" s="1575"/>
      <c r="C444" s="1575"/>
      <c r="D444" s="1575"/>
      <c r="E444" s="1575"/>
      <c r="F444" s="1623"/>
      <c r="G444" s="1575"/>
      <c r="H444" s="1575"/>
      <c r="I444" s="1575"/>
      <c r="J444" s="1575"/>
      <c r="K444" s="1575"/>
      <c r="L444" s="1575"/>
      <c r="M444" s="1575"/>
      <c r="N444" s="1575"/>
      <c r="O444" s="1575"/>
      <c r="P444" s="1575"/>
      <c r="Q444" s="1575"/>
      <c r="R444" s="1575"/>
      <c r="S444" s="1575"/>
      <c r="T444" s="1575"/>
      <c r="U444" s="1575"/>
      <c r="V444" s="1575"/>
      <c r="W444" s="1575"/>
      <c r="X444" s="1575"/>
      <c r="Y444" s="1575"/>
      <c r="Z444" s="1623"/>
      <c r="AA444" s="1575"/>
      <c r="AB444" s="1575"/>
      <c r="AC444" s="1575"/>
      <c r="AD444" s="1575"/>
      <c r="AE444" s="1575"/>
      <c r="AF444" s="1575"/>
    </row>
    <row r="445" ht="36.75" customHeight="1">
      <c r="A445" s="1575"/>
      <c r="B445" s="1575"/>
      <c r="C445" s="1575"/>
      <c r="D445" s="1575"/>
      <c r="E445" s="1575"/>
      <c r="F445" s="1623"/>
      <c r="G445" s="1575"/>
      <c r="H445" s="1575"/>
      <c r="I445" s="1575"/>
      <c r="J445" s="1575"/>
      <c r="K445" s="1575"/>
      <c r="L445" s="1575"/>
      <c r="M445" s="1575"/>
      <c r="N445" s="1575"/>
      <c r="O445" s="1575"/>
      <c r="P445" s="1575"/>
      <c r="Q445" s="1575"/>
      <c r="R445" s="1575"/>
      <c r="S445" s="1575"/>
      <c r="T445" s="1575"/>
      <c r="U445" s="1575"/>
      <c r="V445" s="1575"/>
      <c r="W445" s="1575"/>
      <c r="X445" s="1575"/>
      <c r="Y445" s="1575"/>
      <c r="Z445" s="1623"/>
      <c r="AA445" s="1575"/>
      <c r="AB445" s="1575"/>
      <c r="AC445" s="1575"/>
      <c r="AD445" s="1575"/>
      <c r="AE445" s="1575"/>
      <c r="AF445" s="1575"/>
    </row>
    <row r="446" ht="36.75" customHeight="1">
      <c r="A446" s="1575"/>
      <c r="B446" s="1575"/>
      <c r="C446" s="1575"/>
      <c r="D446" s="1575"/>
      <c r="E446" s="1575"/>
      <c r="F446" s="1623"/>
      <c r="G446" s="1575"/>
      <c r="H446" s="1575"/>
      <c r="I446" s="1575"/>
      <c r="J446" s="1575"/>
      <c r="K446" s="1575"/>
      <c r="L446" s="1575"/>
      <c r="M446" s="1575"/>
      <c r="N446" s="1575"/>
      <c r="O446" s="1575"/>
      <c r="P446" s="1575"/>
      <c r="Q446" s="1575"/>
      <c r="R446" s="1575"/>
      <c r="S446" s="1575"/>
      <c r="T446" s="1575"/>
      <c r="U446" s="1575"/>
      <c r="V446" s="1575"/>
      <c r="W446" s="1575"/>
      <c r="X446" s="1575"/>
      <c r="Y446" s="1575"/>
      <c r="Z446" s="1623"/>
      <c r="AA446" s="1575"/>
      <c r="AB446" s="1575"/>
      <c r="AC446" s="1575"/>
      <c r="AD446" s="1575"/>
      <c r="AE446" s="1575"/>
      <c r="AF446" s="1575"/>
    </row>
    <row r="447" ht="36.75" customHeight="1">
      <c r="A447" s="1575"/>
      <c r="B447" s="1575"/>
      <c r="C447" s="1575"/>
      <c r="D447" s="1575"/>
      <c r="E447" s="1575"/>
      <c r="F447" s="1623"/>
      <c r="G447" s="1575"/>
      <c r="H447" s="1575"/>
      <c r="I447" s="1575"/>
      <c r="J447" s="1575"/>
      <c r="K447" s="1575"/>
      <c r="L447" s="1575"/>
      <c r="M447" s="1575"/>
      <c r="N447" s="1575"/>
      <c r="O447" s="1575"/>
      <c r="P447" s="1575"/>
      <c r="Q447" s="1575"/>
      <c r="R447" s="1575"/>
      <c r="S447" s="1575"/>
      <c r="T447" s="1575"/>
      <c r="U447" s="1575"/>
      <c r="V447" s="1575"/>
      <c r="W447" s="1575"/>
      <c r="X447" s="1575"/>
      <c r="Y447" s="1575"/>
      <c r="Z447" s="1623"/>
      <c r="AA447" s="1575"/>
      <c r="AB447" s="1575"/>
      <c r="AC447" s="1575"/>
      <c r="AD447" s="1575"/>
      <c r="AE447" s="1575"/>
      <c r="AF447" s="1575"/>
    </row>
    <row r="448" ht="36.75" customHeight="1">
      <c r="A448" s="1575"/>
      <c r="B448" s="1575"/>
      <c r="C448" s="1575"/>
      <c r="D448" s="1575"/>
      <c r="E448" s="1575"/>
      <c r="F448" s="1623"/>
      <c r="G448" s="1575"/>
      <c r="H448" s="1575"/>
      <c r="I448" s="1575"/>
      <c r="J448" s="1575"/>
      <c r="K448" s="1575"/>
      <c r="L448" s="1575"/>
      <c r="M448" s="1575"/>
      <c r="N448" s="1575"/>
      <c r="O448" s="1575"/>
      <c r="P448" s="1575"/>
      <c r="Q448" s="1575"/>
      <c r="R448" s="1575"/>
      <c r="S448" s="1575"/>
      <c r="T448" s="1575"/>
      <c r="U448" s="1575"/>
      <c r="V448" s="1575"/>
      <c r="W448" s="1575"/>
      <c r="X448" s="1575"/>
      <c r="Y448" s="1575"/>
      <c r="Z448" s="1623"/>
      <c r="AA448" s="1575"/>
      <c r="AB448" s="1575"/>
      <c r="AC448" s="1575"/>
      <c r="AD448" s="1575"/>
      <c r="AE448" s="1575"/>
      <c r="AF448" s="1575"/>
    </row>
    <row r="449" ht="36.75" customHeight="1">
      <c r="A449" s="1575"/>
      <c r="B449" s="1575"/>
      <c r="C449" s="1575"/>
      <c r="D449" s="1575"/>
      <c r="E449" s="1575"/>
      <c r="F449" s="1623"/>
      <c r="G449" s="1575"/>
      <c r="H449" s="1575"/>
      <c r="I449" s="1575"/>
      <c r="J449" s="1575"/>
      <c r="K449" s="1575"/>
      <c r="L449" s="1575"/>
      <c r="M449" s="1575"/>
      <c r="N449" s="1575"/>
      <c r="O449" s="1575"/>
      <c r="P449" s="1575"/>
      <c r="Q449" s="1575"/>
      <c r="R449" s="1575"/>
      <c r="S449" s="1575"/>
      <c r="T449" s="1575"/>
      <c r="U449" s="1575"/>
      <c r="V449" s="1575"/>
      <c r="W449" s="1575"/>
      <c r="X449" s="1575"/>
      <c r="Y449" s="1575"/>
      <c r="Z449" s="1623"/>
      <c r="AA449" s="1575"/>
      <c r="AB449" s="1575"/>
      <c r="AC449" s="1575"/>
      <c r="AD449" s="1575"/>
      <c r="AE449" s="1575"/>
      <c r="AF449" s="1575"/>
    </row>
    <row r="450" ht="36.75" customHeight="1">
      <c r="A450" s="1575"/>
      <c r="B450" s="1575"/>
      <c r="C450" s="1575"/>
      <c r="D450" s="1575"/>
      <c r="E450" s="1575"/>
      <c r="F450" s="1623"/>
      <c r="G450" s="1575"/>
      <c r="H450" s="1575"/>
      <c r="I450" s="1575"/>
      <c r="J450" s="1575"/>
      <c r="K450" s="1575"/>
      <c r="L450" s="1575"/>
      <c r="M450" s="1575"/>
      <c r="N450" s="1575"/>
      <c r="O450" s="1575"/>
      <c r="P450" s="1575"/>
      <c r="Q450" s="1575"/>
      <c r="R450" s="1575"/>
      <c r="S450" s="1575"/>
      <c r="T450" s="1575"/>
      <c r="U450" s="1575"/>
      <c r="V450" s="1575"/>
      <c r="W450" s="1575"/>
      <c r="X450" s="1575"/>
      <c r="Y450" s="1575"/>
      <c r="Z450" s="1623"/>
      <c r="AA450" s="1575"/>
      <c r="AB450" s="1575"/>
      <c r="AC450" s="1575"/>
      <c r="AD450" s="1575"/>
      <c r="AE450" s="1575"/>
      <c r="AF450" s="1575"/>
    </row>
    <row r="451" ht="36.75" customHeight="1">
      <c r="A451" s="1575"/>
      <c r="B451" s="1575"/>
      <c r="C451" s="1575"/>
      <c r="D451" s="1575"/>
      <c r="E451" s="1575"/>
      <c r="F451" s="1623"/>
      <c r="G451" s="1575"/>
      <c r="H451" s="1575"/>
      <c r="I451" s="1575"/>
      <c r="J451" s="1575"/>
      <c r="K451" s="1575"/>
      <c r="L451" s="1575"/>
      <c r="M451" s="1575"/>
      <c r="N451" s="1575"/>
      <c r="O451" s="1575"/>
      <c r="P451" s="1575"/>
      <c r="Q451" s="1575"/>
      <c r="R451" s="1575"/>
      <c r="S451" s="1575"/>
      <c r="T451" s="1575"/>
      <c r="U451" s="1575"/>
      <c r="V451" s="1575"/>
      <c r="W451" s="1575"/>
      <c r="X451" s="1575"/>
      <c r="Y451" s="1575"/>
      <c r="Z451" s="1623"/>
      <c r="AA451" s="1575"/>
      <c r="AB451" s="1575"/>
      <c r="AC451" s="1575"/>
      <c r="AD451" s="1575"/>
      <c r="AE451" s="1575"/>
      <c r="AF451" s="1575"/>
    </row>
    <row r="452" ht="36.75" customHeight="1">
      <c r="A452" s="1575"/>
      <c r="B452" s="1575"/>
      <c r="C452" s="1575"/>
      <c r="D452" s="1575"/>
      <c r="E452" s="1575"/>
      <c r="F452" s="1623"/>
      <c r="G452" s="1575"/>
      <c r="H452" s="1575"/>
      <c r="I452" s="1575"/>
      <c r="J452" s="1575"/>
      <c r="K452" s="1575"/>
      <c r="L452" s="1575"/>
      <c r="M452" s="1575"/>
      <c r="N452" s="1575"/>
      <c r="O452" s="1575"/>
      <c r="P452" s="1575"/>
      <c r="Q452" s="1575"/>
      <c r="R452" s="1575"/>
      <c r="S452" s="1575"/>
      <c r="T452" s="1575"/>
      <c r="U452" s="1575"/>
      <c r="V452" s="1575"/>
      <c r="W452" s="1575"/>
      <c r="X452" s="1575"/>
      <c r="Y452" s="1575"/>
      <c r="Z452" s="1623"/>
      <c r="AA452" s="1575"/>
      <c r="AB452" s="1575"/>
      <c r="AC452" s="1575"/>
      <c r="AD452" s="1575"/>
      <c r="AE452" s="1575"/>
      <c r="AF452" s="1575"/>
    </row>
    <row r="453" ht="36.75" customHeight="1">
      <c r="A453" s="1575"/>
      <c r="B453" s="1575"/>
      <c r="C453" s="1575"/>
      <c r="D453" s="1575"/>
      <c r="E453" s="1575"/>
      <c r="F453" s="1623"/>
      <c r="G453" s="1575"/>
      <c r="H453" s="1575"/>
      <c r="I453" s="1575"/>
      <c r="J453" s="1575"/>
      <c r="K453" s="1575"/>
      <c r="L453" s="1575"/>
      <c r="M453" s="1575"/>
      <c r="N453" s="1575"/>
      <c r="O453" s="1575"/>
      <c r="P453" s="1575"/>
      <c r="Q453" s="1575"/>
      <c r="R453" s="1575"/>
      <c r="S453" s="1575"/>
      <c r="T453" s="1575"/>
      <c r="U453" s="1575"/>
      <c r="V453" s="1575"/>
      <c r="W453" s="1575"/>
      <c r="X453" s="1575"/>
      <c r="Y453" s="1575"/>
      <c r="Z453" s="1623"/>
      <c r="AA453" s="1575"/>
      <c r="AB453" s="1575"/>
      <c r="AC453" s="1575"/>
      <c r="AD453" s="1575"/>
      <c r="AE453" s="1575"/>
      <c r="AF453" s="1575"/>
    </row>
    <row r="454" ht="36.75" customHeight="1">
      <c r="A454" s="1575"/>
      <c r="B454" s="1575"/>
      <c r="C454" s="1575"/>
      <c r="D454" s="1575"/>
      <c r="E454" s="1575"/>
      <c r="F454" s="1623"/>
      <c r="G454" s="1575"/>
      <c r="H454" s="1575"/>
      <c r="I454" s="1575"/>
      <c r="J454" s="1575"/>
      <c r="K454" s="1575"/>
      <c r="L454" s="1575"/>
      <c r="M454" s="1575"/>
      <c r="N454" s="1575"/>
      <c r="O454" s="1575"/>
      <c r="P454" s="1575"/>
      <c r="Q454" s="1575"/>
      <c r="R454" s="1575"/>
      <c r="S454" s="1575"/>
      <c r="T454" s="1575"/>
      <c r="U454" s="1575"/>
      <c r="V454" s="1575"/>
      <c r="W454" s="1575"/>
      <c r="X454" s="1575"/>
      <c r="Y454" s="1575"/>
      <c r="Z454" s="1623"/>
      <c r="AA454" s="1575"/>
      <c r="AB454" s="1575"/>
      <c r="AC454" s="1575"/>
      <c r="AD454" s="1575"/>
      <c r="AE454" s="1575"/>
      <c r="AF454" s="1575"/>
    </row>
    <row r="455" ht="36.75" customHeight="1">
      <c r="A455" s="1575"/>
      <c r="B455" s="1575"/>
      <c r="C455" s="1575"/>
      <c r="D455" s="1575"/>
      <c r="E455" s="1575"/>
      <c r="F455" s="1623"/>
      <c r="G455" s="1575"/>
      <c r="H455" s="1575"/>
      <c r="I455" s="1575"/>
      <c r="J455" s="1575"/>
      <c r="K455" s="1575"/>
      <c r="L455" s="1575"/>
      <c r="M455" s="1575"/>
      <c r="N455" s="1575"/>
      <c r="O455" s="1575"/>
      <c r="P455" s="1575"/>
      <c r="Q455" s="1575"/>
      <c r="R455" s="1575"/>
      <c r="S455" s="1575"/>
      <c r="T455" s="1575"/>
      <c r="U455" s="1575"/>
      <c r="V455" s="1575"/>
      <c r="W455" s="1575"/>
      <c r="X455" s="1575"/>
      <c r="Y455" s="1575"/>
      <c r="Z455" s="1623"/>
      <c r="AA455" s="1575"/>
      <c r="AB455" s="1575"/>
      <c r="AC455" s="1575"/>
      <c r="AD455" s="1575"/>
      <c r="AE455" s="1575"/>
      <c r="AF455" s="1575"/>
    </row>
    <row r="456" ht="36.75" customHeight="1">
      <c r="A456" s="1575"/>
      <c r="B456" s="1575"/>
      <c r="C456" s="1575"/>
      <c r="D456" s="1575"/>
      <c r="E456" s="1575"/>
      <c r="F456" s="1623"/>
      <c r="G456" s="1575"/>
      <c r="H456" s="1575"/>
      <c r="I456" s="1575"/>
      <c r="J456" s="1575"/>
      <c r="K456" s="1575"/>
      <c r="L456" s="1575"/>
      <c r="M456" s="1575"/>
      <c r="N456" s="1575"/>
      <c r="O456" s="1575"/>
      <c r="P456" s="1575"/>
      <c r="Q456" s="1575"/>
      <c r="R456" s="1575"/>
      <c r="S456" s="1575"/>
      <c r="T456" s="1575"/>
      <c r="U456" s="1575"/>
      <c r="V456" s="1575"/>
      <c r="W456" s="1575"/>
      <c r="X456" s="1575"/>
      <c r="Y456" s="1575"/>
      <c r="Z456" s="1623"/>
      <c r="AA456" s="1575"/>
      <c r="AB456" s="1575"/>
      <c r="AC456" s="1575"/>
      <c r="AD456" s="1575"/>
      <c r="AE456" s="1575"/>
      <c r="AF456" s="1575"/>
    </row>
    <row r="457" ht="36.75" customHeight="1">
      <c r="A457" s="1575"/>
      <c r="B457" s="1575"/>
      <c r="C457" s="1575"/>
      <c r="D457" s="1575"/>
      <c r="E457" s="1575"/>
      <c r="F457" s="1623"/>
      <c r="G457" s="1575"/>
      <c r="H457" s="1575"/>
      <c r="I457" s="1575"/>
      <c r="J457" s="1575"/>
      <c r="K457" s="1575"/>
      <c r="L457" s="1575"/>
      <c r="M457" s="1575"/>
      <c r="N457" s="1575"/>
      <c r="O457" s="1575"/>
      <c r="P457" s="1575"/>
      <c r="Q457" s="1575"/>
      <c r="R457" s="1575"/>
      <c r="S457" s="1575"/>
      <c r="T457" s="1575"/>
      <c r="U457" s="1575"/>
      <c r="V457" s="1575"/>
      <c r="W457" s="1575"/>
      <c r="X457" s="1575"/>
      <c r="Y457" s="1575"/>
      <c r="Z457" s="1623"/>
      <c r="AA457" s="1575"/>
      <c r="AB457" s="1575"/>
      <c r="AC457" s="1575"/>
      <c r="AD457" s="1575"/>
      <c r="AE457" s="1575"/>
      <c r="AF457" s="1575"/>
    </row>
    <row r="458" ht="36.75" customHeight="1">
      <c r="A458" s="1575"/>
      <c r="B458" s="1575"/>
      <c r="C458" s="1575"/>
      <c r="D458" s="1575"/>
      <c r="E458" s="1575"/>
      <c r="F458" s="1623"/>
      <c r="G458" s="1575"/>
      <c r="H458" s="1575"/>
      <c r="I458" s="1575"/>
      <c r="J458" s="1575"/>
      <c r="K458" s="1575"/>
      <c r="L458" s="1575"/>
      <c r="M458" s="1575"/>
      <c r="N458" s="1575"/>
      <c r="O458" s="1575"/>
      <c r="P458" s="1575"/>
      <c r="Q458" s="1575"/>
      <c r="R458" s="1575"/>
      <c r="S458" s="1575"/>
      <c r="T458" s="1575"/>
      <c r="U458" s="1575"/>
      <c r="V458" s="1575"/>
      <c r="W458" s="1575"/>
      <c r="X458" s="1575"/>
      <c r="Y458" s="1575"/>
      <c r="Z458" s="1623"/>
      <c r="AA458" s="1575"/>
      <c r="AB458" s="1575"/>
      <c r="AC458" s="1575"/>
      <c r="AD458" s="1575"/>
      <c r="AE458" s="1575"/>
      <c r="AF458" s="1575"/>
    </row>
    <row r="459" ht="36.75" customHeight="1">
      <c r="A459" s="1575"/>
      <c r="B459" s="1575"/>
      <c r="C459" s="1575"/>
      <c r="D459" s="1575"/>
      <c r="E459" s="1575"/>
      <c r="F459" s="1623"/>
      <c r="G459" s="1575"/>
      <c r="H459" s="1575"/>
      <c r="I459" s="1575"/>
      <c r="J459" s="1575"/>
      <c r="K459" s="1575"/>
      <c r="L459" s="1575"/>
      <c r="M459" s="1575"/>
      <c r="N459" s="1575"/>
      <c r="O459" s="1575"/>
      <c r="P459" s="1575"/>
      <c r="Q459" s="1575"/>
      <c r="R459" s="1575"/>
      <c r="S459" s="1575"/>
      <c r="T459" s="1575"/>
      <c r="U459" s="1575"/>
      <c r="V459" s="1575"/>
      <c r="W459" s="1575"/>
      <c r="X459" s="1575"/>
      <c r="Y459" s="1575"/>
      <c r="Z459" s="1623"/>
      <c r="AA459" s="1575"/>
      <c r="AB459" s="1575"/>
      <c r="AC459" s="1575"/>
      <c r="AD459" s="1575"/>
      <c r="AE459" s="1575"/>
      <c r="AF459" s="1575"/>
    </row>
    <row r="460" ht="36.75" customHeight="1">
      <c r="A460" s="1575"/>
      <c r="B460" s="1575"/>
      <c r="C460" s="1575"/>
      <c r="D460" s="1575"/>
      <c r="E460" s="1575"/>
      <c r="F460" s="1623"/>
      <c r="G460" s="1575"/>
      <c r="H460" s="1575"/>
      <c r="I460" s="1575"/>
      <c r="J460" s="1575"/>
      <c r="K460" s="1575"/>
      <c r="L460" s="1575"/>
      <c r="M460" s="1575"/>
      <c r="N460" s="1575"/>
      <c r="O460" s="1575"/>
      <c r="P460" s="1575"/>
      <c r="Q460" s="1575"/>
      <c r="R460" s="1575"/>
      <c r="S460" s="1575"/>
      <c r="T460" s="1575"/>
      <c r="U460" s="1575"/>
      <c r="V460" s="1575"/>
      <c r="W460" s="1575"/>
      <c r="X460" s="1575"/>
      <c r="Y460" s="1575"/>
      <c r="Z460" s="1623"/>
      <c r="AA460" s="1575"/>
      <c r="AB460" s="1575"/>
      <c r="AC460" s="1575"/>
      <c r="AD460" s="1575"/>
      <c r="AE460" s="1575"/>
      <c r="AF460" s="1575"/>
    </row>
    <row r="461" ht="36.75" customHeight="1">
      <c r="A461" s="1575"/>
      <c r="B461" s="1575"/>
      <c r="C461" s="1575"/>
      <c r="D461" s="1575"/>
      <c r="E461" s="1575"/>
      <c r="F461" s="1623"/>
      <c r="G461" s="1575"/>
      <c r="H461" s="1575"/>
      <c r="I461" s="1575"/>
      <c r="J461" s="1575"/>
      <c r="K461" s="1575"/>
      <c r="L461" s="1575"/>
      <c r="M461" s="1575"/>
      <c r="N461" s="1575"/>
      <c r="O461" s="1575"/>
      <c r="P461" s="1575"/>
      <c r="Q461" s="1575"/>
      <c r="R461" s="1575"/>
      <c r="S461" s="1575"/>
      <c r="T461" s="1575"/>
      <c r="U461" s="1575"/>
      <c r="V461" s="1575"/>
      <c r="W461" s="1575"/>
      <c r="X461" s="1575"/>
      <c r="Y461" s="1575"/>
      <c r="Z461" s="1623"/>
      <c r="AA461" s="1575"/>
      <c r="AB461" s="1575"/>
      <c r="AC461" s="1575"/>
      <c r="AD461" s="1575"/>
      <c r="AE461" s="1575"/>
      <c r="AF461" s="1575"/>
    </row>
    <row r="462" ht="36.75" customHeight="1">
      <c r="A462" s="1575"/>
      <c r="B462" s="1575"/>
      <c r="C462" s="1575"/>
      <c r="D462" s="1575"/>
      <c r="E462" s="1575"/>
      <c r="F462" s="1623"/>
      <c r="G462" s="1575"/>
      <c r="H462" s="1575"/>
      <c r="I462" s="1575"/>
      <c r="J462" s="1575"/>
      <c r="K462" s="1575"/>
      <c r="L462" s="1575"/>
      <c r="M462" s="1575"/>
      <c r="N462" s="1575"/>
      <c r="O462" s="1575"/>
      <c r="P462" s="1575"/>
      <c r="Q462" s="1575"/>
      <c r="R462" s="1575"/>
      <c r="S462" s="1575"/>
      <c r="T462" s="1575"/>
      <c r="U462" s="1575"/>
      <c r="V462" s="1575"/>
      <c r="W462" s="1575"/>
      <c r="X462" s="1575"/>
      <c r="Y462" s="1575"/>
      <c r="Z462" s="1623"/>
      <c r="AA462" s="1575"/>
      <c r="AB462" s="1575"/>
      <c r="AC462" s="1575"/>
      <c r="AD462" s="1575"/>
      <c r="AE462" s="1575"/>
      <c r="AF462" s="1575"/>
    </row>
    <row r="463" ht="36.75" customHeight="1">
      <c r="A463" s="1575"/>
      <c r="B463" s="1575"/>
      <c r="C463" s="1575"/>
      <c r="D463" s="1575"/>
      <c r="E463" s="1575"/>
      <c r="F463" s="1623"/>
      <c r="G463" s="1575"/>
      <c r="H463" s="1575"/>
      <c r="I463" s="1575"/>
      <c r="J463" s="1575"/>
      <c r="K463" s="1575"/>
      <c r="L463" s="1575"/>
      <c r="M463" s="1575"/>
      <c r="N463" s="1575"/>
      <c r="O463" s="1575"/>
      <c r="P463" s="1575"/>
      <c r="Q463" s="1575"/>
      <c r="R463" s="1575"/>
      <c r="S463" s="1575"/>
      <c r="T463" s="1575"/>
      <c r="U463" s="1575"/>
      <c r="V463" s="1575"/>
      <c r="W463" s="1575"/>
      <c r="X463" s="1575"/>
      <c r="Y463" s="1575"/>
      <c r="Z463" s="1623"/>
      <c r="AA463" s="1575"/>
      <c r="AB463" s="1575"/>
      <c r="AC463" s="1575"/>
      <c r="AD463" s="1575"/>
      <c r="AE463" s="1575"/>
      <c r="AF463" s="1575"/>
    </row>
    <row r="464" ht="36.75" customHeight="1">
      <c r="A464" s="1575"/>
      <c r="B464" s="1575"/>
      <c r="C464" s="1575"/>
      <c r="D464" s="1575"/>
      <c r="E464" s="1575"/>
      <c r="F464" s="1623"/>
      <c r="G464" s="1575"/>
      <c r="H464" s="1575"/>
      <c r="I464" s="1575"/>
      <c r="J464" s="1575"/>
      <c r="K464" s="1575"/>
      <c r="L464" s="1575"/>
      <c r="M464" s="1575"/>
      <c r="N464" s="1575"/>
      <c r="O464" s="1575"/>
      <c r="P464" s="1575"/>
      <c r="Q464" s="1575"/>
      <c r="R464" s="1575"/>
      <c r="S464" s="1575"/>
      <c r="T464" s="1575"/>
      <c r="U464" s="1575"/>
      <c r="V464" s="1575"/>
      <c r="W464" s="1575"/>
      <c r="X464" s="1575"/>
      <c r="Y464" s="1575"/>
      <c r="Z464" s="1623"/>
      <c r="AA464" s="1575"/>
      <c r="AB464" s="1575"/>
      <c r="AC464" s="1575"/>
      <c r="AD464" s="1575"/>
      <c r="AE464" s="1575"/>
      <c r="AF464" s="1575"/>
    </row>
    <row r="465" ht="36.75" customHeight="1">
      <c r="A465" s="1575"/>
      <c r="B465" s="1575"/>
      <c r="C465" s="1575"/>
      <c r="D465" s="1575"/>
      <c r="E465" s="1575"/>
      <c r="F465" s="1623"/>
      <c r="G465" s="1575"/>
      <c r="H465" s="1575"/>
      <c r="I465" s="1575"/>
      <c r="J465" s="1575"/>
      <c r="K465" s="1575"/>
      <c r="L465" s="1575"/>
      <c r="M465" s="1575"/>
      <c r="N465" s="1575"/>
      <c r="O465" s="1575"/>
      <c r="P465" s="1575"/>
      <c r="Q465" s="1575"/>
      <c r="R465" s="1575"/>
      <c r="S465" s="1575"/>
      <c r="T465" s="1575"/>
      <c r="U465" s="1575"/>
      <c r="V465" s="1575"/>
      <c r="W465" s="1575"/>
      <c r="X465" s="1575"/>
      <c r="Y465" s="1575"/>
      <c r="Z465" s="1623"/>
      <c r="AA465" s="1575"/>
      <c r="AB465" s="1575"/>
      <c r="AC465" s="1575"/>
      <c r="AD465" s="1575"/>
      <c r="AE465" s="1575"/>
      <c r="AF465" s="1575"/>
    </row>
    <row r="466" ht="36.75" customHeight="1">
      <c r="A466" s="1575"/>
      <c r="B466" s="1575"/>
      <c r="C466" s="1575"/>
      <c r="D466" s="1575"/>
      <c r="E466" s="1575"/>
      <c r="F466" s="1623"/>
      <c r="G466" s="1575"/>
      <c r="H466" s="1575"/>
      <c r="I466" s="1575"/>
      <c r="J466" s="1575"/>
      <c r="K466" s="1575"/>
      <c r="L466" s="1575"/>
      <c r="M466" s="1575"/>
      <c r="N466" s="1575"/>
      <c r="O466" s="1575"/>
      <c r="P466" s="1575"/>
      <c r="Q466" s="1575"/>
      <c r="R466" s="1575"/>
      <c r="S466" s="1575"/>
      <c r="T466" s="1575"/>
      <c r="U466" s="1575"/>
      <c r="V466" s="1575"/>
      <c r="W466" s="1575"/>
      <c r="X466" s="1575"/>
      <c r="Y466" s="1575"/>
      <c r="Z466" s="1623"/>
      <c r="AA466" s="1575"/>
      <c r="AB466" s="1575"/>
      <c r="AC466" s="1575"/>
      <c r="AD466" s="1575"/>
      <c r="AE466" s="1575"/>
      <c r="AF466" s="1575"/>
    </row>
    <row r="467" ht="36.75" customHeight="1">
      <c r="A467" s="1575"/>
      <c r="B467" s="1575"/>
      <c r="C467" s="1575"/>
      <c r="D467" s="1575"/>
      <c r="E467" s="1575"/>
      <c r="F467" s="1623"/>
      <c r="G467" s="1575"/>
      <c r="H467" s="1575"/>
      <c r="I467" s="1575"/>
      <c r="J467" s="1575"/>
      <c r="K467" s="1575"/>
      <c r="L467" s="1575"/>
      <c r="M467" s="1575"/>
      <c r="N467" s="1575"/>
      <c r="O467" s="1575"/>
      <c r="P467" s="1575"/>
      <c r="Q467" s="1575"/>
      <c r="R467" s="1575"/>
      <c r="S467" s="1575"/>
      <c r="T467" s="1575"/>
      <c r="U467" s="1575"/>
      <c r="V467" s="1575"/>
      <c r="W467" s="1575"/>
      <c r="X467" s="1575"/>
      <c r="Y467" s="1575"/>
      <c r="Z467" s="1623"/>
      <c r="AA467" s="1575"/>
      <c r="AB467" s="1575"/>
      <c r="AC467" s="1575"/>
      <c r="AD467" s="1575"/>
      <c r="AE467" s="1575"/>
      <c r="AF467" s="1575"/>
    </row>
    <row r="468" ht="36.75" customHeight="1">
      <c r="A468" s="1575"/>
      <c r="B468" s="1575"/>
      <c r="C468" s="1575"/>
      <c r="D468" s="1575"/>
      <c r="E468" s="1575"/>
      <c r="F468" s="1623"/>
      <c r="G468" s="1575"/>
      <c r="H468" s="1575"/>
      <c r="I468" s="1575"/>
      <c r="J468" s="1575"/>
      <c r="K468" s="1575"/>
      <c r="L468" s="1575"/>
      <c r="M468" s="1575"/>
      <c r="N468" s="1575"/>
      <c r="O468" s="1575"/>
      <c r="P468" s="1575"/>
      <c r="Q468" s="1575"/>
      <c r="R468" s="1575"/>
      <c r="S468" s="1575"/>
      <c r="T468" s="1575"/>
      <c r="U468" s="1575"/>
      <c r="V468" s="1575"/>
      <c r="W468" s="1575"/>
      <c r="X468" s="1575"/>
      <c r="Y468" s="1575"/>
      <c r="Z468" s="1623"/>
      <c r="AA468" s="1575"/>
      <c r="AB468" s="1575"/>
      <c r="AC468" s="1575"/>
      <c r="AD468" s="1575"/>
      <c r="AE468" s="1575"/>
      <c r="AF468" s="1575"/>
    </row>
    <row r="469" ht="36.75" customHeight="1">
      <c r="A469" s="1575"/>
      <c r="B469" s="1575"/>
      <c r="C469" s="1575"/>
      <c r="D469" s="1575"/>
      <c r="E469" s="1575"/>
      <c r="F469" s="1623"/>
      <c r="G469" s="1575"/>
      <c r="H469" s="1575"/>
      <c r="I469" s="1575"/>
      <c r="J469" s="1575"/>
      <c r="K469" s="1575"/>
      <c r="L469" s="1575"/>
      <c r="M469" s="1575"/>
      <c r="N469" s="1575"/>
      <c r="O469" s="1575"/>
      <c r="P469" s="1575"/>
      <c r="Q469" s="1575"/>
      <c r="R469" s="1575"/>
      <c r="S469" s="1575"/>
      <c r="T469" s="1575"/>
      <c r="U469" s="1575"/>
      <c r="V469" s="1575"/>
      <c r="W469" s="1575"/>
      <c r="X469" s="1575"/>
      <c r="Y469" s="1575"/>
      <c r="Z469" s="1623"/>
      <c r="AA469" s="1575"/>
      <c r="AB469" s="1575"/>
      <c r="AC469" s="1575"/>
      <c r="AD469" s="1575"/>
      <c r="AE469" s="1575"/>
      <c r="AF469" s="1575"/>
    </row>
    <row r="470" ht="36.75" customHeight="1">
      <c r="A470" s="1575"/>
      <c r="B470" s="1575"/>
      <c r="C470" s="1575"/>
      <c r="D470" s="1575"/>
      <c r="E470" s="1575"/>
      <c r="F470" s="1623"/>
      <c r="G470" s="1575"/>
      <c r="H470" s="1575"/>
      <c r="I470" s="1575"/>
      <c r="J470" s="1575"/>
      <c r="K470" s="1575"/>
      <c r="L470" s="1575"/>
      <c r="M470" s="1575"/>
      <c r="N470" s="1575"/>
      <c r="O470" s="1575"/>
      <c r="P470" s="1575"/>
      <c r="Q470" s="1575"/>
      <c r="R470" s="1575"/>
      <c r="S470" s="1575"/>
      <c r="T470" s="1575"/>
      <c r="U470" s="1575"/>
      <c r="V470" s="1575"/>
      <c r="W470" s="1575"/>
      <c r="X470" s="1575"/>
      <c r="Y470" s="1575"/>
      <c r="Z470" s="1623"/>
      <c r="AA470" s="1575"/>
      <c r="AB470" s="1575"/>
      <c r="AC470" s="1575"/>
      <c r="AD470" s="1575"/>
      <c r="AE470" s="1575"/>
      <c r="AF470" s="1575"/>
    </row>
    <row r="471" ht="36.75" customHeight="1">
      <c r="A471" s="1575"/>
      <c r="B471" s="1575"/>
      <c r="C471" s="1575"/>
      <c r="D471" s="1575"/>
      <c r="E471" s="1575"/>
      <c r="F471" s="1623"/>
      <c r="G471" s="1575"/>
      <c r="H471" s="1575"/>
      <c r="I471" s="1575"/>
      <c r="J471" s="1575"/>
      <c r="K471" s="1575"/>
      <c r="L471" s="1575"/>
      <c r="M471" s="1575"/>
      <c r="N471" s="1575"/>
      <c r="O471" s="1575"/>
      <c r="P471" s="1575"/>
      <c r="Q471" s="1575"/>
      <c r="R471" s="1575"/>
      <c r="S471" s="1575"/>
      <c r="T471" s="1575"/>
      <c r="U471" s="1575"/>
      <c r="V471" s="1575"/>
      <c r="W471" s="1575"/>
      <c r="X471" s="1575"/>
      <c r="Y471" s="1575"/>
      <c r="Z471" s="1623"/>
      <c r="AA471" s="1575"/>
      <c r="AB471" s="1575"/>
      <c r="AC471" s="1575"/>
      <c r="AD471" s="1575"/>
      <c r="AE471" s="1575"/>
      <c r="AF471" s="1575"/>
    </row>
    <row r="472" ht="36.75" customHeight="1">
      <c r="A472" s="1575"/>
      <c r="B472" s="1575"/>
      <c r="C472" s="1575"/>
      <c r="D472" s="1575"/>
      <c r="E472" s="1575"/>
      <c r="F472" s="1623"/>
      <c r="G472" s="1575"/>
      <c r="H472" s="1575"/>
      <c r="I472" s="1575"/>
      <c r="J472" s="1575"/>
      <c r="K472" s="1575"/>
      <c r="L472" s="1575"/>
      <c r="M472" s="1575"/>
      <c r="N472" s="1575"/>
      <c r="O472" s="1575"/>
      <c r="P472" s="1575"/>
      <c r="Q472" s="1575"/>
      <c r="R472" s="1575"/>
      <c r="S472" s="1575"/>
      <c r="T472" s="1575"/>
      <c r="U472" s="1575"/>
      <c r="V472" s="1575"/>
      <c r="W472" s="1575"/>
      <c r="X472" s="1575"/>
      <c r="Y472" s="1575"/>
      <c r="Z472" s="1623"/>
      <c r="AA472" s="1575"/>
      <c r="AB472" s="1575"/>
      <c r="AC472" s="1575"/>
      <c r="AD472" s="1575"/>
      <c r="AE472" s="1575"/>
      <c r="AF472" s="1575"/>
    </row>
    <row r="473" ht="36.75" customHeight="1">
      <c r="A473" s="1575"/>
      <c r="B473" s="1575"/>
      <c r="C473" s="1575"/>
      <c r="D473" s="1575"/>
      <c r="E473" s="1575"/>
      <c r="F473" s="1623"/>
      <c r="G473" s="1575"/>
      <c r="H473" s="1575"/>
      <c r="I473" s="1575"/>
      <c r="J473" s="1575"/>
      <c r="K473" s="1575"/>
      <c r="L473" s="1575"/>
      <c r="M473" s="1575"/>
      <c r="N473" s="1575"/>
      <c r="O473" s="1575"/>
      <c r="P473" s="1575"/>
      <c r="Q473" s="1575"/>
      <c r="R473" s="1575"/>
      <c r="S473" s="1575"/>
      <c r="T473" s="1575"/>
      <c r="U473" s="1575"/>
      <c r="V473" s="1575"/>
      <c r="W473" s="1575"/>
      <c r="X473" s="1575"/>
      <c r="Y473" s="1575"/>
      <c r="Z473" s="1623"/>
      <c r="AA473" s="1575"/>
      <c r="AB473" s="1575"/>
      <c r="AC473" s="1575"/>
      <c r="AD473" s="1575"/>
      <c r="AE473" s="1575"/>
      <c r="AF473" s="1575"/>
    </row>
    <row r="474" ht="36.75" customHeight="1">
      <c r="A474" s="1575"/>
      <c r="B474" s="1575"/>
      <c r="C474" s="1575"/>
      <c r="D474" s="1575"/>
      <c r="E474" s="1575"/>
      <c r="F474" s="1623"/>
      <c r="G474" s="1575"/>
      <c r="H474" s="1575"/>
      <c r="I474" s="1575"/>
      <c r="J474" s="1575"/>
      <c r="K474" s="1575"/>
      <c r="L474" s="1575"/>
      <c r="M474" s="1575"/>
      <c r="N474" s="1575"/>
      <c r="O474" s="1575"/>
      <c r="P474" s="1575"/>
      <c r="Q474" s="1575"/>
      <c r="R474" s="1575"/>
      <c r="S474" s="1575"/>
      <c r="T474" s="1575"/>
      <c r="U474" s="1575"/>
      <c r="V474" s="1575"/>
      <c r="W474" s="1575"/>
      <c r="X474" s="1575"/>
      <c r="Y474" s="1575"/>
      <c r="Z474" s="1623"/>
      <c r="AA474" s="1575"/>
      <c r="AB474" s="1575"/>
      <c r="AC474" s="1575"/>
      <c r="AD474" s="1575"/>
      <c r="AE474" s="1575"/>
      <c r="AF474" s="1575"/>
    </row>
    <row r="475" ht="36.75" customHeight="1">
      <c r="A475" s="1575"/>
      <c r="B475" s="1575"/>
      <c r="C475" s="1575"/>
      <c r="D475" s="1575"/>
      <c r="E475" s="1575"/>
      <c r="F475" s="1623"/>
      <c r="G475" s="1575"/>
      <c r="H475" s="1575"/>
      <c r="I475" s="1575"/>
      <c r="J475" s="1575"/>
      <c r="K475" s="1575"/>
      <c r="L475" s="1575"/>
      <c r="M475" s="1575"/>
      <c r="N475" s="1575"/>
      <c r="O475" s="1575"/>
      <c r="P475" s="1575"/>
      <c r="Q475" s="1575"/>
      <c r="R475" s="1575"/>
      <c r="S475" s="1575"/>
      <c r="T475" s="1575"/>
      <c r="U475" s="1575"/>
      <c r="V475" s="1575"/>
      <c r="W475" s="1575"/>
      <c r="X475" s="1575"/>
      <c r="Y475" s="1575"/>
      <c r="Z475" s="1623"/>
      <c r="AA475" s="1575"/>
      <c r="AB475" s="1575"/>
      <c r="AC475" s="1575"/>
      <c r="AD475" s="1575"/>
      <c r="AE475" s="1575"/>
      <c r="AF475" s="1575"/>
    </row>
    <row r="476" ht="36.75" customHeight="1">
      <c r="A476" s="1575"/>
      <c r="B476" s="1575"/>
      <c r="C476" s="1575"/>
      <c r="D476" s="1575"/>
      <c r="E476" s="1575"/>
      <c r="F476" s="1623"/>
      <c r="G476" s="1575"/>
      <c r="H476" s="1575"/>
      <c r="I476" s="1575"/>
      <c r="J476" s="1575"/>
      <c r="K476" s="1575"/>
      <c r="L476" s="1575"/>
      <c r="M476" s="1575"/>
      <c r="N476" s="1575"/>
      <c r="O476" s="1575"/>
      <c r="P476" s="1575"/>
      <c r="Q476" s="1575"/>
      <c r="R476" s="1575"/>
      <c r="S476" s="1575"/>
      <c r="T476" s="1575"/>
      <c r="U476" s="1575"/>
      <c r="V476" s="1575"/>
      <c r="W476" s="1575"/>
      <c r="X476" s="1575"/>
      <c r="Y476" s="1575"/>
      <c r="Z476" s="1623"/>
      <c r="AA476" s="1575"/>
      <c r="AB476" s="1575"/>
      <c r="AC476" s="1575"/>
      <c r="AD476" s="1575"/>
      <c r="AE476" s="1575"/>
      <c r="AF476" s="1575"/>
    </row>
    <row r="477" ht="36.75" customHeight="1">
      <c r="A477" s="1575"/>
      <c r="B477" s="1575"/>
      <c r="C477" s="1575"/>
      <c r="D477" s="1575"/>
      <c r="E477" s="1575"/>
      <c r="F477" s="1623"/>
      <c r="G477" s="1575"/>
      <c r="H477" s="1575"/>
      <c r="I477" s="1575"/>
      <c r="J477" s="1575"/>
      <c r="K477" s="1575"/>
      <c r="L477" s="1575"/>
      <c r="M477" s="1575"/>
      <c r="N477" s="1575"/>
      <c r="O477" s="1575"/>
      <c r="P477" s="1575"/>
      <c r="Q477" s="1575"/>
      <c r="R477" s="1575"/>
      <c r="S477" s="1575"/>
      <c r="T477" s="1575"/>
      <c r="U477" s="1575"/>
      <c r="V477" s="1575"/>
      <c r="W477" s="1575"/>
      <c r="X477" s="1575"/>
      <c r="Y477" s="1575"/>
      <c r="Z477" s="1623"/>
      <c r="AA477" s="1575"/>
      <c r="AB477" s="1575"/>
      <c r="AC477" s="1575"/>
      <c r="AD477" s="1575"/>
      <c r="AE477" s="1575"/>
      <c r="AF477" s="1575"/>
    </row>
    <row r="478" ht="36.75" customHeight="1">
      <c r="A478" s="1575"/>
      <c r="B478" s="1575"/>
      <c r="C478" s="1575"/>
      <c r="D478" s="1575"/>
      <c r="E478" s="1575"/>
      <c r="F478" s="1623"/>
      <c r="G478" s="1575"/>
      <c r="H478" s="1575"/>
      <c r="I478" s="1575"/>
      <c r="J478" s="1575"/>
      <c r="K478" s="1575"/>
      <c r="L478" s="1575"/>
      <c r="M478" s="1575"/>
      <c r="N478" s="1575"/>
      <c r="O478" s="1575"/>
      <c r="P478" s="1575"/>
      <c r="Q478" s="1575"/>
      <c r="R478" s="1575"/>
      <c r="S478" s="1575"/>
      <c r="T478" s="1575"/>
      <c r="U478" s="1575"/>
      <c r="V478" s="1575"/>
      <c r="W478" s="1575"/>
      <c r="X478" s="1575"/>
      <c r="Y478" s="1575"/>
      <c r="Z478" s="1623"/>
      <c r="AA478" s="1575"/>
      <c r="AB478" s="1575"/>
      <c r="AC478" s="1575"/>
      <c r="AD478" s="1575"/>
      <c r="AE478" s="1575"/>
      <c r="AF478" s="1575"/>
    </row>
    <row r="479" ht="36.75" customHeight="1">
      <c r="A479" s="1575"/>
      <c r="B479" s="1575"/>
      <c r="C479" s="1575"/>
      <c r="D479" s="1575"/>
      <c r="E479" s="1575"/>
      <c r="F479" s="1623"/>
      <c r="G479" s="1575"/>
      <c r="H479" s="1575"/>
      <c r="I479" s="1575"/>
      <c r="J479" s="1575"/>
      <c r="K479" s="1575"/>
      <c r="L479" s="1575"/>
      <c r="M479" s="1575"/>
      <c r="N479" s="1575"/>
      <c r="O479" s="1575"/>
      <c r="P479" s="1575"/>
      <c r="Q479" s="1575"/>
      <c r="R479" s="1575"/>
      <c r="S479" s="1575"/>
      <c r="T479" s="1575"/>
      <c r="U479" s="1575"/>
      <c r="V479" s="1575"/>
      <c r="W479" s="1575"/>
      <c r="X479" s="1575"/>
      <c r="Y479" s="1575"/>
      <c r="Z479" s="1623"/>
      <c r="AA479" s="1575"/>
      <c r="AB479" s="1575"/>
      <c r="AC479" s="1575"/>
      <c r="AD479" s="1575"/>
      <c r="AE479" s="1575"/>
      <c r="AF479" s="1575"/>
    </row>
    <row r="480" ht="36.75" customHeight="1">
      <c r="A480" s="1575"/>
      <c r="B480" s="1575"/>
      <c r="C480" s="1575"/>
      <c r="D480" s="1575"/>
      <c r="E480" s="1575"/>
      <c r="F480" s="1623"/>
      <c r="G480" s="1575"/>
      <c r="H480" s="1575"/>
      <c r="I480" s="1575"/>
      <c r="J480" s="1575"/>
      <c r="K480" s="1575"/>
      <c r="L480" s="1575"/>
      <c r="M480" s="1575"/>
      <c r="N480" s="1575"/>
      <c r="O480" s="1575"/>
      <c r="P480" s="1575"/>
      <c r="Q480" s="1575"/>
      <c r="R480" s="1575"/>
      <c r="S480" s="1575"/>
      <c r="T480" s="1575"/>
      <c r="U480" s="1575"/>
      <c r="V480" s="1575"/>
      <c r="W480" s="1575"/>
      <c r="X480" s="1575"/>
      <c r="Y480" s="1575"/>
      <c r="Z480" s="1623"/>
      <c r="AA480" s="1575"/>
      <c r="AB480" s="1575"/>
      <c r="AC480" s="1575"/>
      <c r="AD480" s="1575"/>
      <c r="AE480" s="1575"/>
      <c r="AF480" s="1575"/>
    </row>
    <row r="481" ht="36.75" customHeight="1">
      <c r="A481" s="1575"/>
      <c r="B481" s="1575"/>
      <c r="C481" s="1575"/>
      <c r="D481" s="1575"/>
      <c r="E481" s="1575"/>
      <c r="F481" s="1623"/>
      <c r="G481" s="1575"/>
      <c r="H481" s="1575"/>
      <c r="I481" s="1575"/>
      <c r="J481" s="1575"/>
      <c r="K481" s="1575"/>
      <c r="L481" s="1575"/>
      <c r="M481" s="1575"/>
      <c r="N481" s="1575"/>
      <c r="O481" s="1575"/>
      <c r="P481" s="1575"/>
      <c r="Q481" s="1575"/>
      <c r="R481" s="1575"/>
      <c r="S481" s="1575"/>
      <c r="T481" s="1575"/>
      <c r="U481" s="1575"/>
      <c r="V481" s="1575"/>
      <c r="W481" s="1575"/>
      <c r="X481" s="1575"/>
      <c r="Y481" s="1575"/>
      <c r="Z481" s="1623"/>
      <c r="AA481" s="1575"/>
      <c r="AB481" s="1575"/>
      <c r="AC481" s="1575"/>
      <c r="AD481" s="1575"/>
      <c r="AE481" s="1575"/>
      <c r="AF481" s="1575"/>
    </row>
    <row r="482" ht="36.75" customHeight="1">
      <c r="A482" s="1575"/>
      <c r="B482" s="1575"/>
      <c r="C482" s="1575"/>
      <c r="D482" s="1575"/>
      <c r="E482" s="1575"/>
      <c r="F482" s="1623"/>
      <c r="G482" s="1575"/>
      <c r="H482" s="1575"/>
      <c r="I482" s="1575"/>
      <c r="J482" s="1575"/>
      <c r="K482" s="1575"/>
      <c r="L482" s="1575"/>
      <c r="M482" s="1575"/>
      <c r="N482" s="1575"/>
      <c r="O482" s="1575"/>
      <c r="P482" s="1575"/>
      <c r="Q482" s="1575"/>
      <c r="R482" s="1575"/>
      <c r="S482" s="1575"/>
      <c r="T482" s="1575"/>
      <c r="U482" s="1575"/>
      <c r="V482" s="1575"/>
      <c r="W482" s="1575"/>
      <c r="X482" s="1575"/>
      <c r="Y482" s="1575"/>
      <c r="Z482" s="1623"/>
      <c r="AA482" s="1575"/>
      <c r="AB482" s="1575"/>
      <c r="AC482" s="1575"/>
      <c r="AD482" s="1575"/>
      <c r="AE482" s="1575"/>
      <c r="AF482" s="1575"/>
    </row>
    <row r="483" ht="36.75" customHeight="1">
      <c r="A483" s="1575"/>
      <c r="B483" s="1575"/>
      <c r="C483" s="1575"/>
      <c r="D483" s="1575"/>
      <c r="E483" s="1575"/>
      <c r="F483" s="1623"/>
      <c r="G483" s="1575"/>
      <c r="H483" s="1575"/>
      <c r="I483" s="1575"/>
      <c r="J483" s="1575"/>
      <c r="K483" s="1575"/>
      <c r="L483" s="1575"/>
      <c r="M483" s="1575"/>
      <c r="N483" s="1575"/>
      <c r="O483" s="1575"/>
      <c r="P483" s="1575"/>
      <c r="Q483" s="1575"/>
      <c r="R483" s="1575"/>
      <c r="S483" s="1575"/>
      <c r="T483" s="1575"/>
      <c r="U483" s="1575"/>
      <c r="V483" s="1575"/>
      <c r="W483" s="1575"/>
      <c r="X483" s="1575"/>
      <c r="Y483" s="1575"/>
      <c r="Z483" s="1623"/>
      <c r="AA483" s="1575"/>
      <c r="AB483" s="1575"/>
      <c r="AC483" s="1575"/>
      <c r="AD483" s="1575"/>
      <c r="AE483" s="1575"/>
      <c r="AF483" s="1575"/>
    </row>
    <row r="484" ht="36.75" customHeight="1">
      <c r="A484" s="1575"/>
      <c r="B484" s="1575"/>
      <c r="C484" s="1575"/>
      <c r="D484" s="1575"/>
      <c r="E484" s="1575"/>
      <c r="F484" s="1623"/>
      <c r="G484" s="1575"/>
      <c r="H484" s="1575"/>
      <c r="I484" s="1575"/>
      <c r="J484" s="1575"/>
      <c r="K484" s="1575"/>
      <c r="L484" s="1575"/>
      <c r="M484" s="1575"/>
      <c r="N484" s="1575"/>
      <c r="O484" s="1575"/>
      <c r="P484" s="1575"/>
      <c r="Q484" s="1575"/>
      <c r="R484" s="1575"/>
      <c r="S484" s="1575"/>
      <c r="T484" s="1575"/>
      <c r="U484" s="1575"/>
      <c r="V484" s="1575"/>
      <c r="W484" s="1575"/>
      <c r="X484" s="1575"/>
      <c r="Y484" s="1575"/>
      <c r="Z484" s="1623"/>
      <c r="AA484" s="1575"/>
      <c r="AB484" s="1575"/>
      <c r="AC484" s="1575"/>
      <c r="AD484" s="1575"/>
      <c r="AE484" s="1575"/>
      <c r="AF484" s="1575"/>
    </row>
    <row r="485" ht="36.75" customHeight="1">
      <c r="A485" s="1575"/>
      <c r="B485" s="1575"/>
      <c r="C485" s="1575"/>
      <c r="D485" s="1575"/>
      <c r="E485" s="1575"/>
      <c r="F485" s="1623"/>
      <c r="G485" s="1575"/>
      <c r="H485" s="1575"/>
      <c r="I485" s="1575"/>
      <c r="J485" s="1575"/>
      <c r="K485" s="1575"/>
      <c r="L485" s="1575"/>
      <c r="M485" s="1575"/>
      <c r="N485" s="1575"/>
      <c r="O485" s="1575"/>
      <c r="P485" s="1575"/>
      <c r="Q485" s="1575"/>
      <c r="R485" s="1575"/>
      <c r="S485" s="1575"/>
      <c r="T485" s="1575"/>
      <c r="U485" s="1575"/>
      <c r="V485" s="1575"/>
      <c r="W485" s="1575"/>
      <c r="X485" s="1575"/>
      <c r="Y485" s="1575"/>
      <c r="Z485" s="1623"/>
      <c r="AA485" s="1575"/>
      <c r="AB485" s="1575"/>
      <c r="AC485" s="1575"/>
      <c r="AD485" s="1575"/>
      <c r="AE485" s="1575"/>
      <c r="AF485" s="1575"/>
    </row>
    <row r="486" ht="36.75" customHeight="1">
      <c r="A486" s="1575"/>
      <c r="B486" s="1575"/>
      <c r="C486" s="1575"/>
      <c r="D486" s="1575"/>
      <c r="E486" s="1575"/>
      <c r="F486" s="1623"/>
      <c r="G486" s="1575"/>
      <c r="H486" s="1575"/>
      <c r="I486" s="1575"/>
      <c r="J486" s="1575"/>
      <c r="K486" s="1575"/>
      <c r="L486" s="1575"/>
      <c r="M486" s="1575"/>
      <c r="N486" s="1575"/>
      <c r="O486" s="1575"/>
      <c r="P486" s="1575"/>
      <c r="Q486" s="1575"/>
      <c r="R486" s="1575"/>
      <c r="S486" s="1575"/>
      <c r="T486" s="1575"/>
      <c r="U486" s="1575"/>
      <c r="V486" s="1575"/>
      <c r="W486" s="1575"/>
      <c r="X486" s="1575"/>
      <c r="Y486" s="1575"/>
      <c r="Z486" s="1623"/>
      <c r="AA486" s="1575"/>
      <c r="AB486" s="1575"/>
      <c r="AC486" s="1575"/>
      <c r="AD486" s="1575"/>
      <c r="AE486" s="1575"/>
      <c r="AF486" s="1575"/>
    </row>
    <row r="487" ht="36.75" customHeight="1">
      <c r="A487" s="1575"/>
      <c r="B487" s="1575"/>
      <c r="C487" s="1575"/>
      <c r="D487" s="1575"/>
      <c r="E487" s="1575"/>
      <c r="F487" s="1623"/>
      <c r="G487" s="1575"/>
      <c r="H487" s="1575"/>
      <c r="I487" s="1575"/>
      <c r="J487" s="1575"/>
      <c r="K487" s="1575"/>
      <c r="L487" s="1575"/>
      <c r="M487" s="1575"/>
      <c r="N487" s="1575"/>
      <c r="O487" s="1575"/>
      <c r="P487" s="1575"/>
      <c r="Q487" s="1575"/>
      <c r="R487" s="1575"/>
      <c r="S487" s="1575"/>
      <c r="T487" s="1575"/>
      <c r="U487" s="1575"/>
      <c r="V487" s="1575"/>
      <c r="W487" s="1575"/>
      <c r="X487" s="1575"/>
      <c r="Y487" s="1575"/>
      <c r="Z487" s="1623"/>
      <c r="AA487" s="1575"/>
      <c r="AB487" s="1575"/>
      <c r="AC487" s="1575"/>
      <c r="AD487" s="1575"/>
      <c r="AE487" s="1575"/>
      <c r="AF487" s="1575"/>
    </row>
    <row r="488" ht="36.75" customHeight="1">
      <c r="A488" s="1575"/>
      <c r="B488" s="1575"/>
      <c r="C488" s="1575"/>
      <c r="D488" s="1575"/>
      <c r="E488" s="1575"/>
      <c r="F488" s="1623"/>
      <c r="G488" s="1575"/>
      <c r="H488" s="1575"/>
      <c r="I488" s="1575"/>
      <c r="J488" s="1575"/>
      <c r="K488" s="1575"/>
      <c r="L488" s="1575"/>
      <c r="M488" s="1575"/>
      <c r="N488" s="1575"/>
      <c r="O488" s="1575"/>
      <c r="P488" s="1575"/>
      <c r="Q488" s="1575"/>
      <c r="R488" s="1575"/>
      <c r="S488" s="1575"/>
      <c r="T488" s="1575"/>
      <c r="U488" s="1575"/>
      <c r="V488" s="1575"/>
      <c r="W488" s="1575"/>
      <c r="X488" s="1575"/>
      <c r="Y488" s="1575"/>
      <c r="Z488" s="1623"/>
      <c r="AA488" s="1575"/>
      <c r="AB488" s="1575"/>
      <c r="AC488" s="1575"/>
      <c r="AD488" s="1575"/>
      <c r="AE488" s="1575"/>
      <c r="AF488" s="1575"/>
    </row>
    <row r="489" ht="36.75" customHeight="1">
      <c r="A489" s="1575"/>
      <c r="B489" s="1575"/>
      <c r="C489" s="1575"/>
      <c r="D489" s="1575"/>
      <c r="E489" s="1575"/>
      <c r="F489" s="1623"/>
      <c r="G489" s="1575"/>
      <c r="H489" s="1575"/>
      <c r="I489" s="1575"/>
      <c r="J489" s="1575"/>
      <c r="K489" s="1575"/>
      <c r="L489" s="1575"/>
      <c r="M489" s="1575"/>
      <c r="N489" s="1575"/>
      <c r="O489" s="1575"/>
      <c r="P489" s="1575"/>
      <c r="Q489" s="1575"/>
      <c r="R489" s="1575"/>
      <c r="S489" s="1575"/>
      <c r="T489" s="1575"/>
      <c r="U489" s="1575"/>
      <c r="V489" s="1575"/>
      <c r="W489" s="1575"/>
      <c r="X489" s="1575"/>
      <c r="Y489" s="1575"/>
      <c r="Z489" s="1623"/>
      <c r="AA489" s="1575"/>
      <c r="AB489" s="1575"/>
      <c r="AC489" s="1575"/>
      <c r="AD489" s="1575"/>
      <c r="AE489" s="1575"/>
      <c r="AF489" s="1575"/>
    </row>
    <row r="490" ht="36.75" customHeight="1">
      <c r="A490" s="1575"/>
      <c r="B490" s="1575"/>
      <c r="C490" s="1575"/>
      <c r="D490" s="1575"/>
      <c r="E490" s="1575"/>
      <c r="F490" s="1623"/>
      <c r="G490" s="1575"/>
      <c r="H490" s="1575"/>
      <c r="I490" s="1575"/>
      <c r="J490" s="1575"/>
      <c r="K490" s="1575"/>
      <c r="L490" s="1575"/>
      <c r="M490" s="1575"/>
      <c r="N490" s="1575"/>
      <c r="O490" s="1575"/>
      <c r="P490" s="1575"/>
      <c r="Q490" s="1575"/>
      <c r="R490" s="1575"/>
      <c r="S490" s="1575"/>
      <c r="T490" s="1575"/>
      <c r="U490" s="1575"/>
      <c r="V490" s="1575"/>
      <c r="W490" s="1575"/>
      <c r="X490" s="1575"/>
      <c r="Y490" s="1575"/>
      <c r="Z490" s="1623"/>
      <c r="AA490" s="1575"/>
      <c r="AB490" s="1575"/>
      <c r="AC490" s="1575"/>
      <c r="AD490" s="1575"/>
      <c r="AE490" s="1575"/>
      <c r="AF490" s="1575"/>
    </row>
    <row r="491" ht="36.75" customHeight="1">
      <c r="A491" s="1575"/>
      <c r="B491" s="1575"/>
      <c r="C491" s="1575"/>
      <c r="D491" s="1575"/>
      <c r="E491" s="1575"/>
      <c r="F491" s="1623"/>
      <c r="G491" s="1575"/>
      <c r="H491" s="1575"/>
      <c r="I491" s="1575"/>
      <c r="J491" s="1575"/>
      <c r="K491" s="1575"/>
      <c r="L491" s="1575"/>
      <c r="M491" s="1575"/>
      <c r="N491" s="1575"/>
      <c r="O491" s="1575"/>
      <c r="P491" s="1575"/>
      <c r="Q491" s="1575"/>
      <c r="R491" s="1575"/>
      <c r="S491" s="1575"/>
      <c r="T491" s="1575"/>
      <c r="U491" s="1575"/>
      <c r="V491" s="1575"/>
      <c r="W491" s="1575"/>
      <c r="X491" s="1575"/>
      <c r="Y491" s="1575"/>
      <c r="Z491" s="1623"/>
      <c r="AA491" s="1575"/>
      <c r="AB491" s="1575"/>
      <c r="AC491" s="1575"/>
      <c r="AD491" s="1575"/>
      <c r="AE491" s="1575"/>
      <c r="AF491" s="1575"/>
    </row>
    <row r="492" ht="36.75" customHeight="1">
      <c r="A492" s="1575"/>
      <c r="B492" s="1575"/>
      <c r="C492" s="1575"/>
      <c r="D492" s="1575"/>
      <c r="E492" s="1575"/>
      <c r="F492" s="1623"/>
      <c r="G492" s="1575"/>
      <c r="H492" s="1575"/>
      <c r="I492" s="1575"/>
      <c r="J492" s="1575"/>
      <c r="K492" s="1575"/>
      <c r="L492" s="1575"/>
      <c r="M492" s="1575"/>
      <c r="N492" s="1575"/>
      <c r="O492" s="1575"/>
      <c r="P492" s="1575"/>
      <c r="Q492" s="1575"/>
      <c r="R492" s="1575"/>
      <c r="S492" s="1575"/>
      <c r="T492" s="1575"/>
      <c r="U492" s="1575"/>
      <c r="V492" s="1575"/>
      <c r="W492" s="1575"/>
      <c r="X492" s="1575"/>
      <c r="Y492" s="1575"/>
      <c r="Z492" s="1623"/>
      <c r="AA492" s="1575"/>
      <c r="AB492" s="1575"/>
      <c r="AC492" s="1575"/>
      <c r="AD492" s="1575"/>
      <c r="AE492" s="1575"/>
      <c r="AF492" s="1575"/>
    </row>
    <row r="493" ht="36.75" customHeight="1">
      <c r="A493" s="1575"/>
      <c r="B493" s="1575"/>
      <c r="C493" s="1575"/>
      <c r="D493" s="1575"/>
      <c r="E493" s="1575"/>
      <c r="F493" s="1623"/>
      <c r="G493" s="1575"/>
      <c r="H493" s="1575"/>
      <c r="I493" s="1575"/>
      <c r="J493" s="1575"/>
      <c r="K493" s="1575"/>
      <c r="L493" s="1575"/>
      <c r="M493" s="1575"/>
      <c r="N493" s="1575"/>
      <c r="O493" s="1575"/>
      <c r="P493" s="1575"/>
      <c r="Q493" s="1575"/>
      <c r="R493" s="1575"/>
      <c r="S493" s="1575"/>
      <c r="T493" s="1575"/>
      <c r="U493" s="1575"/>
      <c r="V493" s="1575"/>
      <c r="W493" s="1575"/>
      <c r="X493" s="1575"/>
      <c r="Y493" s="1575"/>
      <c r="Z493" s="1623"/>
      <c r="AA493" s="1575"/>
      <c r="AB493" s="1575"/>
      <c r="AC493" s="1575"/>
      <c r="AD493" s="1575"/>
      <c r="AE493" s="1575"/>
      <c r="AF493" s="1575"/>
    </row>
    <row r="494" ht="36.75" customHeight="1">
      <c r="A494" s="1575"/>
      <c r="B494" s="1575"/>
      <c r="C494" s="1575"/>
      <c r="D494" s="1575"/>
      <c r="E494" s="1575"/>
      <c r="F494" s="1623"/>
      <c r="G494" s="1575"/>
      <c r="H494" s="1575"/>
      <c r="I494" s="1575"/>
      <c r="J494" s="1575"/>
      <c r="K494" s="1575"/>
      <c r="L494" s="1575"/>
      <c r="M494" s="1575"/>
      <c r="N494" s="1575"/>
      <c r="O494" s="1575"/>
      <c r="P494" s="1575"/>
      <c r="Q494" s="1575"/>
      <c r="R494" s="1575"/>
      <c r="S494" s="1575"/>
      <c r="T494" s="1575"/>
      <c r="U494" s="1575"/>
      <c r="V494" s="1575"/>
      <c r="W494" s="1575"/>
      <c r="X494" s="1575"/>
      <c r="Y494" s="1575"/>
      <c r="Z494" s="1623"/>
      <c r="AA494" s="1575"/>
      <c r="AB494" s="1575"/>
      <c r="AC494" s="1575"/>
      <c r="AD494" s="1575"/>
      <c r="AE494" s="1575"/>
      <c r="AF494" s="1575"/>
    </row>
    <row r="495" ht="36.75" customHeight="1">
      <c r="A495" s="1575"/>
      <c r="B495" s="1575"/>
      <c r="C495" s="1575"/>
      <c r="D495" s="1575"/>
      <c r="E495" s="1575"/>
      <c r="F495" s="1623"/>
      <c r="G495" s="1575"/>
      <c r="H495" s="1575"/>
      <c r="I495" s="1575"/>
      <c r="J495" s="1575"/>
      <c r="K495" s="1575"/>
      <c r="L495" s="1575"/>
      <c r="M495" s="1575"/>
      <c r="N495" s="1575"/>
      <c r="O495" s="1575"/>
      <c r="P495" s="1575"/>
      <c r="Q495" s="1575"/>
      <c r="R495" s="1575"/>
      <c r="S495" s="1575"/>
      <c r="T495" s="1575"/>
      <c r="U495" s="1575"/>
      <c r="V495" s="1575"/>
      <c r="W495" s="1575"/>
      <c r="X495" s="1575"/>
      <c r="Y495" s="1575"/>
      <c r="Z495" s="1623"/>
      <c r="AA495" s="1575"/>
      <c r="AB495" s="1575"/>
      <c r="AC495" s="1575"/>
      <c r="AD495" s="1575"/>
      <c r="AE495" s="1575"/>
      <c r="AF495" s="1575"/>
    </row>
    <row r="496" ht="36.75" customHeight="1">
      <c r="A496" s="1575"/>
      <c r="B496" s="1575"/>
      <c r="C496" s="1575"/>
      <c r="D496" s="1575"/>
      <c r="E496" s="1575"/>
      <c r="F496" s="1623"/>
      <c r="G496" s="1575"/>
      <c r="H496" s="1575"/>
      <c r="I496" s="1575"/>
      <c r="J496" s="1575"/>
      <c r="K496" s="1575"/>
      <c r="L496" s="1575"/>
      <c r="M496" s="1575"/>
      <c r="N496" s="1575"/>
      <c r="O496" s="1575"/>
      <c r="P496" s="1575"/>
      <c r="Q496" s="1575"/>
      <c r="R496" s="1575"/>
      <c r="S496" s="1575"/>
      <c r="T496" s="1575"/>
      <c r="U496" s="1575"/>
      <c r="V496" s="1575"/>
      <c r="W496" s="1575"/>
      <c r="X496" s="1575"/>
      <c r="Y496" s="1575"/>
      <c r="Z496" s="1623"/>
      <c r="AA496" s="1575"/>
      <c r="AB496" s="1575"/>
      <c r="AC496" s="1575"/>
      <c r="AD496" s="1575"/>
      <c r="AE496" s="1575"/>
      <c r="AF496" s="1575"/>
    </row>
    <row r="497" ht="36.75" customHeight="1">
      <c r="A497" s="1575"/>
      <c r="B497" s="1575"/>
      <c r="C497" s="1575"/>
      <c r="D497" s="1575"/>
      <c r="E497" s="1575"/>
      <c r="F497" s="1623"/>
      <c r="G497" s="1575"/>
      <c r="H497" s="1575"/>
      <c r="I497" s="1575"/>
      <c r="J497" s="1575"/>
      <c r="K497" s="1575"/>
      <c r="L497" s="1575"/>
      <c r="M497" s="1575"/>
      <c r="N497" s="1575"/>
      <c r="O497" s="1575"/>
      <c r="P497" s="1575"/>
      <c r="Q497" s="1575"/>
      <c r="R497" s="1575"/>
      <c r="S497" s="1575"/>
      <c r="T497" s="1575"/>
      <c r="U497" s="1575"/>
      <c r="V497" s="1575"/>
      <c r="W497" s="1575"/>
      <c r="X497" s="1575"/>
      <c r="Y497" s="1575"/>
      <c r="Z497" s="1623"/>
      <c r="AA497" s="1575"/>
      <c r="AB497" s="1575"/>
      <c r="AC497" s="1575"/>
      <c r="AD497" s="1575"/>
      <c r="AE497" s="1575"/>
      <c r="AF497" s="1575"/>
    </row>
    <row r="498" ht="36.75" customHeight="1">
      <c r="A498" s="1575"/>
      <c r="B498" s="1575"/>
      <c r="C498" s="1575"/>
      <c r="D498" s="1575"/>
      <c r="E498" s="1575"/>
      <c r="F498" s="1623"/>
      <c r="G498" s="1575"/>
      <c r="H498" s="1575"/>
      <c r="I498" s="1575"/>
      <c r="J498" s="1575"/>
      <c r="K498" s="1575"/>
      <c r="L498" s="1575"/>
      <c r="M498" s="1575"/>
      <c r="N498" s="1575"/>
      <c r="O498" s="1575"/>
      <c r="P498" s="1575"/>
      <c r="Q498" s="1575"/>
      <c r="R498" s="1575"/>
      <c r="S498" s="1575"/>
      <c r="T498" s="1575"/>
      <c r="U498" s="1575"/>
      <c r="V498" s="1575"/>
      <c r="W498" s="1575"/>
      <c r="X498" s="1575"/>
      <c r="Y498" s="1575"/>
      <c r="Z498" s="1623"/>
      <c r="AA498" s="1575"/>
      <c r="AB498" s="1575"/>
      <c r="AC498" s="1575"/>
      <c r="AD498" s="1575"/>
      <c r="AE498" s="1575"/>
      <c r="AF498" s="1575"/>
    </row>
    <row r="499" ht="36.75" customHeight="1">
      <c r="A499" s="1575"/>
      <c r="B499" s="1575"/>
      <c r="C499" s="1575"/>
      <c r="D499" s="1575"/>
      <c r="E499" s="1575"/>
      <c r="F499" s="1623"/>
      <c r="G499" s="1575"/>
      <c r="H499" s="1575"/>
      <c r="I499" s="1575"/>
      <c r="J499" s="1575"/>
      <c r="K499" s="1575"/>
      <c r="L499" s="1575"/>
      <c r="M499" s="1575"/>
      <c r="N499" s="1575"/>
      <c r="O499" s="1575"/>
      <c r="P499" s="1575"/>
      <c r="Q499" s="1575"/>
      <c r="R499" s="1575"/>
      <c r="S499" s="1575"/>
      <c r="T499" s="1575"/>
      <c r="U499" s="1575"/>
      <c r="V499" s="1575"/>
      <c r="W499" s="1575"/>
      <c r="X499" s="1575"/>
      <c r="Y499" s="1575"/>
      <c r="Z499" s="1623"/>
      <c r="AA499" s="1575"/>
      <c r="AB499" s="1575"/>
      <c r="AC499" s="1575"/>
      <c r="AD499" s="1575"/>
      <c r="AE499" s="1575"/>
      <c r="AF499" s="1575"/>
    </row>
    <row r="500" ht="36.75" customHeight="1">
      <c r="A500" s="1575"/>
      <c r="B500" s="1575"/>
      <c r="C500" s="1575"/>
      <c r="D500" s="1575"/>
      <c r="E500" s="1575"/>
      <c r="F500" s="1623"/>
      <c r="G500" s="1575"/>
      <c r="H500" s="1575"/>
      <c r="I500" s="1575"/>
      <c r="J500" s="1575"/>
      <c r="K500" s="1575"/>
      <c r="L500" s="1575"/>
      <c r="M500" s="1575"/>
      <c r="N500" s="1575"/>
      <c r="O500" s="1575"/>
      <c r="P500" s="1575"/>
      <c r="Q500" s="1575"/>
      <c r="R500" s="1575"/>
      <c r="S500" s="1575"/>
      <c r="T500" s="1575"/>
      <c r="U500" s="1575"/>
      <c r="V500" s="1575"/>
      <c r="W500" s="1575"/>
      <c r="X500" s="1575"/>
      <c r="Y500" s="1575"/>
      <c r="Z500" s="1623"/>
      <c r="AA500" s="1575"/>
      <c r="AB500" s="1575"/>
      <c r="AC500" s="1575"/>
      <c r="AD500" s="1575"/>
      <c r="AE500" s="1575"/>
      <c r="AF500" s="1575"/>
    </row>
    <row r="501" ht="36.75" customHeight="1">
      <c r="A501" s="1575"/>
      <c r="B501" s="1575"/>
      <c r="C501" s="1575"/>
      <c r="D501" s="1575"/>
      <c r="E501" s="1575"/>
      <c r="F501" s="1623"/>
      <c r="G501" s="1575"/>
      <c r="H501" s="1575"/>
      <c r="I501" s="1575"/>
      <c r="J501" s="1575"/>
      <c r="K501" s="1575"/>
      <c r="L501" s="1575"/>
      <c r="M501" s="1575"/>
      <c r="N501" s="1575"/>
      <c r="O501" s="1575"/>
      <c r="P501" s="1575"/>
      <c r="Q501" s="1575"/>
      <c r="R501" s="1575"/>
      <c r="S501" s="1575"/>
      <c r="T501" s="1575"/>
      <c r="U501" s="1575"/>
      <c r="V501" s="1575"/>
      <c r="W501" s="1575"/>
      <c r="X501" s="1575"/>
      <c r="Y501" s="1575"/>
      <c r="Z501" s="1623"/>
      <c r="AA501" s="1575"/>
      <c r="AB501" s="1575"/>
      <c r="AC501" s="1575"/>
      <c r="AD501" s="1575"/>
      <c r="AE501" s="1575"/>
      <c r="AF501" s="1575"/>
    </row>
    <row r="502" ht="36.75" customHeight="1">
      <c r="A502" s="1575"/>
      <c r="B502" s="1575"/>
      <c r="C502" s="1575"/>
      <c r="D502" s="1575"/>
      <c r="E502" s="1575"/>
      <c r="F502" s="1623"/>
      <c r="G502" s="1575"/>
      <c r="H502" s="1575"/>
      <c r="I502" s="1575"/>
      <c r="J502" s="1575"/>
      <c r="K502" s="1575"/>
      <c r="L502" s="1575"/>
      <c r="M502" s="1575"/>
      <c r="N502" s="1575"/>
      <c r="O502" s="1575"/>
      <c r="P502" s="1575"/>
      <c r="Q502" s="1575"/>
      <c r="R502" s="1575"/>
      <c r="S502" s="1575"/>
      <c r="T502" s="1575"/>
      <c r="U502" s="1575"/>
      <c r="V502" s="1575"/>
      <c r="W502" s="1575"/>
      <c r="X502" s="1575"/>
      <c r="Y502" s="1575"/>
      <c r="Z502" s="1623"/>
      <c r="AA502" s="1575"/>
      <c r="AB502" s="1575"/>
      <c r="AC502" s="1575"/>
      <c r="AD502" s="1575"/>
      <c r="AE502" s="1575"/>
      <c r="AF502" s="1575"/>
    </row>
    <row r="503" ht="36.75" customHeight="1">
      <c r="A503" s="1575"/>
      <c r="B503" s="1575"/>
      <c r="C503" s="1575"/>
      <c r="D503" s="1575"/>
      <c r="E503" s="1575"/>
      <c r="F503" s="1623"/>
      <c r="G503" s="1575"/>
      <c r="H503" s="1575"/>
      <c r="I503" s="1575"/>
      <c r="J503" s="1575"/>
      <c r="K503" s="1575"/>
      <c r="L503" s="1575"/>
      <c r="M503" s="1575"/>
      <c r="N503" s="1575"/>
      <c r="O503" s="1575"/>
      <c r="P503" s="1575"/>
      <c r="Q503" s="1575"/>
      <c r="R503" s="1575"/>
      <c r="S503" s="1575"/>
      <c r="T503" s="1575"/>
      <c r="U503" s="1575"/>
      <c r="V503" s="1575"/>
      <c r="W503" s="1575"/>
      <c r="X503" s="1575"/>
      <c r="Y503" s="1575"/>
      <c r="Z503" s="1623"/>
      <c r="AA503" s="1575"/>
      <c r="AB503" s="1575"/>
      <c r="AC503" s="1575"/>
      <c r="AD503" s="1575"/>
      <c r="AE503" s="1575"/>
      <c r="AF503" s="1575"/>
    </row>
    <row r="504" ht="36.75" customHeight="1">
      <c r="A504" s="1575"/>
      <c r="B504" s="1575"/>
      <c r="C504" s="1575"/>
      <c r="D504" s="1575"/>
      <c r="E504" s="1575"/>
      <c r="F504" s="1623"/>
      <c r="G504" s="1575"/>
      <c r="H504" s="1575"/>
      <c r="I504" s="1575"/>
      <c r="J504" s="1575"/>
      <c r="K504" s="1575"/>
      <c r="L504" s="1575"/>
      <c r="M504" s="1575"/>
      <c r="N504" s="1575"/>
      <c r="O504" s="1575"/>
      <c r="P504" s="1575"/>
      <c r="Q504" s="1575"/>
      <c r="R504" s="1575"/>
      <c r="S504" s="1575"/>
      <c r="T504" s="1575"/>
      <c r="U504" s="1575"/>
      <c r="V504" s="1575"/>
      <c r="W504" s="1575"/>
      <c r="X504" s="1575"/>
      <c r="Y504" s="1575"/>
      <c r="Z504" s="1623"/>
      <c r="AA504" s="1575"/>
      <c r="AB504" s="1575"/>
      <c r="AC504" s="1575"/>
      <c r="AD504" s="1575"/>
      <c r="AE504" s="1575"/>
      <c r="AF504" s="1575"/>
    </row>
    <row r="505" ht="36.75" customHeight="1">
      <c r="A505" s="1575"/>
      <c r="B505" s="1575"/>
      <c r="C505" s="1575"/>
      <c r="D505" s="1575"/>
      <c r="E505" s="1575"/>
      <c r="F505" s="1623"/>
      <c r="G505" s="1575"/>
      <c r="H505" s="1575"/>
      <c r="I505" s="1575"/>
      <c r="J505" s="1575"/>
      <c r="K505" s="1575"/>
      <c r="L505" s="1575"/>
      <c r="M505" s="1575"/>
      <c r="N505" s="1575"/>
      <c r="O505" s="1575"/>
      <c r="P505" s="1575"/>
      <c r="Q505" s="1575"/>
      <c r="R505" s="1575"/>
      <c r="S505" s="1575"/>
      <c r="T505" s="1575"/>
      <c r="U505" s="1575"/>
      <c r="V505" s="1575"/>
      <c r="W505" s="1575"/>
      <c r="X505" s="1575"/>
      <c r="Y505" s="1575"/>
      <c r="Z505" s="1623"/>
      <c r="AA505" s="1575"/>
      <c r="AB505" s="1575"/>
      <c r="AC505" s="1575"/>
      <c r="AD505" s="1575"/>
      <c r="AE505" s="1575"/>
      <c r="AF505" s="1575"/>
    </row>
    <row r="506" ht="36.75" customHeight="1">
      <c r="A506" s="1575"/>
      <c r="B506" s="1575"/>
      <c r="C506" s="1575"/>
      <c r="D506" s="1575"/>
      <c r="E506" s="1575"/>
      <c r="F506" s="1623"/>
      <c r="G506" s="1575"/>
      <c r="H506" s="1575"/>
      <c r="I506" s="1575"/>
      <c r="J506" s="1575"/>
      <c r="K506" s="1575"/>
      <c r="L506" s="1575"/>
      <c r="M506" s="1575"/>
      <c r="N506" s="1575"/>
      <c r="O506" s="1575"/>
      <c r="P506" s="1575"/>
      <c r="Q506" s="1575"/>
      <c r="R506" s="1575"/>
      <c r="S506" s="1575"/>
      <c r="T506" s="1575"/>
      <c r="U506" s="1575"/>
      <c r="V506" s="1575"/>
      <c r="W506" s="1575"/>
      <c r="X506" s="1575"/>
      <c r="Y506" s="1575"/>
      <c r="Z506" s="1623"/>
      <c r="AA506" s="1575"/>
      <c r="AB506" s="1575"/>
      <c r="AC506" s="1575"/>
      <c r="AD506" s="1575"/>
      <c r="AE506" s="1575"/>
      <c r="AF506" s="1575"/>
    </row>
    <row r="507" ht="36.75" customHeight="1">
      <c r="A507" s="1575"/>
      <c r="B507" s="1575"/>
      <c r="C507" s="1575"/>
      <c r="D507" s="1575"/>
      <c r="E507" s="1575"/>
      <c r="F507" s="1623"/>
      <c r="G507" s="1575"/>
      <c r="H507" s="1575"/>
      <c r="I507" s="1575"/>
      <c r="J507" s="1575"/>
      <c r="K507" s="1575"/>
      <c r="L507" s="1575"/>
      <c r="M507" s="1575"/>
      <c r="N507" s="1575"/>
      <c r="O507" s="1575"/>
      <c r="P507" s="1575"/>
      <c r="Q507" s="1575"/>
      <c r="R507" s="1575"/>
      <c r="S507" s="1575"/>
      <c r="T507" s="1575"/>
      <c r="U507" s="1575"/>
      <c r="V507" s="1575"/>
      <c r="W507" s="1575"/>
      <c r="X507" s="1575"/>
      <c r="Y507" s="1575"/>
      <c r="Z507" s="1623"/>
      <c r="AA507" s="1575"/>
      <c r="AB507" s="1575"/>
      <c r="AC507" s="1575"/>
      <c r="AD507" s="1575"/>
      <c r="AE507" s="1575"/>
      <c r="AF507" s="1575"/>
    </row>
    <row r="508" ht="36.75" customHeight="1">
      <c r="A508" s="1575"/>
      <c r="B508" s="1575"/>
      <c r="C508" s="1575"/>
      <c r="D508" s="1575"/>
      <c r="E508" s="1575"/>
      <c r="F508" s="1623"/>
      <c r="G508" s="1575"/>
      <c r="H508" s="1575"/>
      <c r="I508" s="1575"/>
      <c r="J508" s="1575"/>
      <c r="K508" s="1575"/>
      <c r="L508" s="1575"/>
      <c r="M508" s="1575"/>
      <c r="N508" s="1575"/>
      <c r="O508" s="1575"/>
      <c r="P508" s="1575"/>
      <c r="Q508" s="1575"/>
      <c r="R508" s="1575"/>
      <c r="S508" s="1575"/>
      <c r="T508" s="1575"/>
      <c r="U508" s="1575"/>
      <c r="V508" s="1575"/>
      <c r="W508" s="1575"/>
      <c r="X508" s="1575"/>
      <c r="Y508" s="1575"/>
      <c r="Z508" s="1623"/>
      <c r="AA508" s="1575"/>
      <c r="AB508" s="1575"/>
      <c r="AC508" s="1575"/>
      <c r="AD508" s="1575"/>
      <c r="AE508" s="1575"/>
      <c r="AF508" s="1575"/>
    </row>
    <row r="509" ht="36.75" customHeight="1">
      <c r="A509" s="1575"/>
      <c r="B509" s="1575"/>
      <c r="C509" s="1575"/>
      <c r="D509" s="1575"/>
      <c r="E509" s="1575"/>
      <c r="F509" s="1623"/>
      <c r="G509" s="1575"/>
      <c r="H509" s="1575"/>
      <c r="I509" s="1575"/>
      <c r="J509" s="1575"/>
      <c r="K509" s="1575"/>
      <c r="L509" s="1575"/>
      <c r="M509" s="1575"/>
      <c r="N509" s="1575"/>
      <c r="O509" s="1575"/>
      <c r="P509" s="1575"/>
      <c r="Q509" s="1575"/>
      <c r="R509" s="1575"/>
      <c r="S509" s="1575"/>
      <c r="T509" s="1575"/>
      <c r="U509" s="1575"/>
      <c r="V509" s="1575"/>
      <c r="W509" s="1575"/>
      <c r="X509" s="1575"/>
      <c r="Y509" s="1575"/>
      <c r="Z509" s="1623"/>
      <c r="AA509" s="1575"/>
      <c r="AB509" s="1575"/>
      <c r="AC509" s="1575"/>
      <c r="AD509" s="1575"/>
      <c r="AE509" s="1575"/>
      <c r="AF509" s="1575"/>
    </row>
    <row r="510" ht="36.75" customHeight="1">
      <c r="A510" s="1575"/>
      <c r="B510" s="1575"/>
      <c r="C510" s="1575"/>
      <c r="D510" s="1575"/>
      <c r="E510" s="1575"/>
      <c r="F510" s="1623"/>
      <c r="G510" s="1575"/>
      <c r="H510" s="1575"/>
      <c r="I510" s="1575"/>
      <c r="J510" s="1575"/>
      <c r="K510" s="1575"/>
      <c r="L510" s="1575"/>
      <c r="M510" s="1575"/>
      <c r="N510" s="1575"/>
      <c r="O510" s="1575"/>
      <c r="P510" s="1575"/>
      <c r="Q510" s="1575"/>
      <c r="R510" s="1575"/>
      <c r="S510" s="1575"/>
      <c r="T510" s="1575"/>
      <c r="U510" s="1575"/>
      <c r="V510" s="1575"/>
      <c r="W510" s="1575"/>
      <c r="X510" s="1575"/>
      <c r="Y510" s="1575"/>
      <c r="Z510" s="1623"/>
      <c r="AA510" s="1575"/>
      <c r="AB510" s="1575"/>
      <c r="AC510" s="1575"/>
      <c r="AD510" s="1575"/>
      <c r="AE510" s="1575"/>
      <c r="AF510" s="1575"/>
    </row>
    <row r="511" ht="36.75" customHeight="1">
      <c r="A511" s="1575"/>
      <c r="B511" s="1575"/>
      <c r="C511" s="1575"/>
      <c r="D511" s="1575"/>
      <c r="E511" s="1575"/>
      <c r="F511" s="1623"/>
      <c r="G511" s="1575"/>
      <c r="H511" s="1575"/>
      <c r="I511" s="1575"/>
      <c r="J511" s="1575"/>
      <c r="K511" s="1575"/>
      <c r="L511" s="1575"/>
      <c r="M511" s="1575"/>
      <c r="N511" s="1575"/>
      <c r="O511" s="1575"/>
      <c r="P511" s="1575"/>
      <c r="Q511" s="1575"/>
      <c r="R511" s="1575"/>
      <c r="S511" s="1575"/>
      <c r="T511" s="1575"/>
      <c r="U511" s="1575"/>
      <c r="V511" s="1575"/>
      <c r="W511" s="1575"/>
      <c r="X511" s="1575"/>
      <c r="Y511" s="1575"/>
      <c r="Z511" s="1623"/>
      <c r="AA511" s="1575"/>
      <c r="AB511" s="1575"/>
      <c r="AC511" s="1575"/>
      <c r="AD511" s="1575"/>
      <c r="AE511" s="1575"/>
      <c r="AF511" s="1575"/>
    </row>
    <row r="512" ht="36.75" customHeight="1">
      <c r="A512" s="1575"/>
      <c r="B512" s="1575"/>
      <c r="C512" s="1575"/>
      <c r="D512" s="1575"/>
      <c r="E512" s="1575"/>
      <c r="F512" s="1623"/>
      <c r="G512" s="1575"/>
      <c r="H512" s="1575"/>
      <c r="I512" s="1575"/>
      <c r="J512" s="1575"/>
      <c r="K512" s="1575"/>
      <c r="L512" s="1575"/>
      <c r="M512" s="1575"/>
      <c r="N512" s="1575"/>
      <c r="O512" s="1575"/>
      <c r="P512" s="1575"/>
      <c r="Q512" s="1575"/>
      <c r="R512" s="1575"/>
      <c r="S512" s="1575"/>
      <c r="T512" s="1575"/>
      <c r="U512" s="1575"/>
      <c r="V512" s="1575"/>
      <c r="W512" s="1575"/>
      <c r="X512" s="1575"/>
      <c r="Y512" s="1575"/>
      <c r="Z512" s="1623"/>
      <c r="AA512" s="1575"/>
      <c r="AB512" s="1575"/>
      <c r="AC512" s="1575"/>
      <c r="AD512" s="1575"/>
      <c r="AE512" s="1575"/>
      <c r="AF512" s="1575"/>
    </row>
    <row r="513" ht="36.75" customHeight="1">
      <c r="A513" s="1575"/>
      <c r="B513" s="1575"/>
      <c r="C513" s="1575"/>
      <c r="D513" s="1575"/>
      <c r="E513" s="1575"/>
      <c r="F513" s="1623"/>
      <c r="G513" s="1575"/>
      <c r="H513" s="1575"/>
      <c r="I513" s="1575"/>
      <c r="J513" s="1575"/>
      <c r="K513" s="1575"/>
      <c r="L513" s="1575"/>
      <c r="M513" s="1575"/>
      <c r="N513" s="1575"/>
      <c r="O513" s="1575"/>
      <c r="P513" s="1575"/>
      <c r="Q513" s="1575"/>
      <c r="R513" s="1575"/>
      <c r="S513" s="1575"/>
      <c r="T513" s="1575"/>
      <c r="U513" s="1575"/>
      <c r="V513" s="1575"/>
      <c r="W513" s="1575"/>
      <c r="X513" s="1575"/>
      <c r="Y513" s="1575"/>
      <c r="Z513" s="1623"/>
      <c r="AA513" s="1575"/>
      <c r="AB513" s="1575"/>
      <c r="AC513" s="1575"/>
      <c r="AD513" s="1575"/>
      <c r="AE513" s="1575"/>
      <c r="AF513" s="1575"/>
    </row>
    <row r="514" ht="36.75" customHeight="1">
      <c r="A514" s="1575"/>
      <c r="B514" s="1575"/>
      <c r="C514" s="1575"/>
      <c r="D514" s="1575"/>
      <c r="E514" s="1575"/>
      <c r="F514" s="1623"/>
      <c r="G514" s="1575"/>
      <c r="H514" s="1575"/>
      <c r="I514" s="1575"/>
      <c r="J514" s="1575"/>
      <c r="K514" s="1575"/>
      <c r="L514" s="1575"/>
      <c r="M514" s="1575"/>
      <c r="N514" s="1575"/>
      <c r="O514" s="1575"/>
      <c r="P514" s="1575"/>
      <c r="Q514" s="1575"/>
      <c r="R514" s="1575"/>
      <c r="S514" s="1575"/>
      <c r="T514" s="1575"/>
      <c r="U514" s="1575"/>
      <c r="V514" s="1575"/>
      <c r="W514" s="1575"/>
      <c r="X514" s="1575"/>
      <c r="Y514" s="1575"/>
      <c r="Z514" s="1623"/>
      <c r="AA514" s="1575"/>
      <c r="AB514" s="1575"/>
      <c r="AC514" s="1575"/>
      <c r="AD514" s="1575"/>
      <c r="AE514" s="1575"/>
      <c r="AF514" s="1575"/>
    </row>
    <row r="515" ht="36.75" customHeight="1">
      <c r="A515" s="1575"/>
      <c r="B515" s="1575"/>
      <c r="C515" s="1575"/>
      <c r="D515" s="1575"/>
      <c r="E515" s="1575"/>
      <c r="F515" s="1623"/>
      <c r="G515" s="1575"/>
      <c r="H515" s="1575"/>
      <c r="I515" s="1575"/>
      <c r="J515" s="1575"/>
      <c r="K515" s="1575"/>
      <c r="L515" s="1575"/>
      <c r="M515" s="1575"/>
      <c r="N515" s="1575"/>
      <c r="O515" s="1575"/>
      <c r="P515" s="1575"/>
      <c r="Q515" s="1575"/>
      <c r="R515" s="1575"/>
      <c r="S515" s="1575"/>
      <c r="T515" s="1575"/>
      <c r="U515" s="1575"/>
      <c r="V515" s="1575"/>
      <c r="W515" s="1575"/>
      <c r="X515" s="1575"/>
      <c r="Y515" s="1575"/>
      <c r="Z515" s="1623"/>
      <c r="AA515" s="1575"/>
      <c r="AB515" s="1575"/>
      <c r="AC515" s="1575"/>
      <c r="AD515" s="1575"/>
      <c r="AE515" s="1575"/>
      <c r="AF515" s="1575"/>
    </row>
    <row r="516" ht="36.75" customHeight="1">
      <c r="A516" s="1575"/>
      <c r="B516" s="1575"/>
      <c r="C516" s="1575"/>
      <c r="D516" s="1575"/>
      <c r="E516" s="1575"/>
      <c r="F516" s="1623"/>
      <c r="G516" s="1575"/>
      <c r="H516" s="1575"/>
      <c r="I516" s="1575"/>
      <c r="J516" s="1575"/>
      <c r="K516" s="1575"/>
      <c r="L516" s="1575"/>
      <c r="M516" s="1575"/>
      <c r="N516" s="1575"/>
      <c r="O516" s="1575"/>
      <c r="P516" s="1575"/>
      <c r="Q516" s="1575"/>
      <c r="R516" s="1575"/>
      <c r="S516" s="1575"/>
      <c r="T516" s="1575"/>
      <c r="U516" s="1575"/>
      <c r="V516" s="1575"/>
      <c r="W516" s="1575"/>
      <c r="X516" s="1575"/>
      <c r="Y516" s="1575"/>
      <c r="Z516" s="1623"/>
      <c r="AA516" s="1575"/>
      <c r="AB516" s="1575"/>
      <c r="AC516" s="1575"/>
      <c r="AD516" s="1575"/>
      <c r="AE516" s="1575"/>
      <c r="AF516" s="1575"/>
    </row>
    <row r="517" ht="36.75" customHeight="1">
      <c r="A517" s="1575"/>
      <c r="B517" s="1575"/>
      <c r="C517" s="1575"/>
      <c r="D517" s="1575"/>
      <c r="E517" s="1575"/>
      <c r="F517" s="1623"/>
      <c r="G517" s="1575"/>
      <c r="H517" s="1575"/>
      <c r="I517" s="1575"/>
      <c r="J517" s="1575"/>
      <c r="K517" s="1575"/>
      <c r="L517" s="1575"/>
      <c r="M517" s="1575"/>
      <c r="N517" s="1575"/>
      <c r="O517" s="1575"/>
      <c r="P517" s="1575"/>
      <c r="Q517" s="1575"/>
      <c r="R517" s="1575"/>
      <c r="S517" s="1575"/>
      <c r="T517" s="1575"/>
      <c r="U517" s="1575"/>
      <c r="V517" s="1575"/>
      <c r="W517" s="1575"/>
      <c r="X517" s="1575"/>
      <c r="Y517" s="1575"/>
      <c r="Z517" s="1623"/>
      <c r="AA517" s="1575"/>
      <c r="AB517" s="1575"/>
      <c r="AC517" s="1575"/>
      <c r="AD517" s="1575"/>
      <c r="AE517" s="1575"/>
      <c r="AF517" s="1575"/>
    </row>
    <row r="518" ht="36.75" customHeight="1">
      <c r="A518" s="1575"/>
      <c r="B518" s="1575"/>
      <c r="C518" s="1575"/>
      <c r="D518" s="1575"/>
      <c r="E518" s="1575"/>
      <c r="F518" s="1623"/>
      <c r="G518" s="1575"/>
      <c r="H518" s="1575"/>
      <c r="I518" s="1575"/>
      <c r="J518" s="1575"/>
      <c r="K518" s="1575"/>
      <c r="L518" s="1575"/>
      <c r="M518" s="1575"/>
      <c r="N518" s="1575"/>
      <c r="O518" s="1575"/>
      <c r="P518" s="1575"/>
      <c r="Q518" s="1575"/>
      <c r="R518" s="1575"/>
      <c r="S518" s="1575"/>
      <c r="T518" s="1575"/>
      <c r="U518" s="1575"/>
      <c r="V518" s="1575"/>
      <c r="W518" s="1575"/>
      <c r="X518" s="1575"/>
      <c r="Y518" s="1575"/>
      <c r="Z518" s="1623"/>
      <c r="AA518" s="1575"/>
      <c r="AB518" s="1575"/>
      <c r="AC518" s="1575"/>
      <c r="AD518" s="1575"/>
      <c r="AE518" s="1575"/>
      <c r="AF518" s="1575"/>
    </row>
    <row r="519" ht="36.75" customHeight="1">
      <c r="A519" s="1575"/>
      <c r="B519" s="1575"/>
      <c r="C519" s="1575"/>
      <c r="D519" s="1575"/>
      <c r="E519" s="1575"/>
      <c r="F519" s="1623"/>
      <c r="G519" s="1575"/>
      <c r="H519" s="1575"/>
      <c r="I519" s="1575"/>
      <c r="J519" s="1575"/>
      <c r="K519" s="1575"/>
      <c r="L519" s="1575"/>
      <c r="M519" s="1575"/>
      <c r="N519" s="1575"/>
      <c r="O519" s="1575"/>
      <c r="P519" s="1575"/>
      <c r="Q519" s="1575"/>
      <c r="R519" s="1575"/>
      <c r="S519" s="1575"/>
      <c r="T519" s="1575"/>
      <c r="U519" s="1575"/>
      <c r="V519" s="1575"/>
      <c r="W519" s="1575"/>
      <c r="X519" s="1575"/>
      <c r="Y519" s="1575"/>
      <c r="Z519" s="1623"/>
      <c r="AA519" s="1575"/>
      <c r="AB519" s="1575"/>
      <c r="AC519" s="1575"/>
      <c r="AD519" s="1575"/>
      <c r="AE519" s="1575"/>
      <c r="AF519" s="1575"/>
    </row>
    <row r="520" ht="36.75" customHeight="1">
      <c r="A520" s="1575"/>
      <c r="B520" s="1575"/>
      <c r="C520" s="1575"/>
      <c r="D520" s="1575"/>
      <c r="E520" s="1575"/>
      <c r="F520" s="1623"/>
      <c r="G520" s="1575"/>
      <c r="H520" s="1575"/>
      <c r="I520" s="1575"/>
      <c r="J520" s="1575"/>
      <c r="K520" s="1575"/>
      <c r="L520" s="1575"/>
      <c r="M520" s="1575"/>
      <c r="N520" s="1575"/>
      <c r="O520" s="1575"/>
      <c r="P520" s="1575"/>
      <c r="Q520" s="1575"/>
      <c r="R520" s="1575"/>
      <c r="S520" s="1575"/>
      <c r="T520" s="1575"/>
      <c r="U520" s="1575"/>
      <c r="V520" s="1575"/>
      <c r="W520" s="1575"/>
      <c r="X520" s="1575"/>
      <c r="Y520" s="1575"/>
      <c r="Z520" s="1623"/>
      <c r="AA520" s="1575"/>
      <c r="AB520" s="1575"/>
      <c r="AC520" s="1575"/>
      <c r="AD520" s="1575"/>
      <c r="AE520" s="1575"/>
      <c r="AF520" s="1575"/>
    </row>
    <row r="521" ht="36.75" customHeight="1">
      <c r="A521" s="1575"/>
      <c r="B521" s="1575"/>
      <c r="C521" s="1575"/>
      <c r="D521" s="1575"/>
      <c r="E521" s="1575"/>
      <c r="F521" s="1623"/>
      <c r="G521" s="1575"/>
      <c r="H521" s="1575"/>
      <c r="I521" s="1575"/>
      <c r="J521" s="1575"/>
      <c r="K521" s="1575"/>
      <c r="L521" s="1575"/>
      <c r="M521" s="1575"/>
      <c r="N521" s="1575"/>
      <c r="O521" s="1575"/>
      <c r="P521" s="1575"/>
      <c r="Q521" s="1575"/>
      <c r="R521" s="1575"/>
      <c r="S521" s="1575"/>
      <c r="T521" s="1575"/>
      <c r="U521" s="1575"/>
      <c r="V521" s="1575"/>
      <c r="W521" s="1575"/>
      <c r="X521" s="1575"/>
      <c r="Y521" s="1575"/>
      <c r="Z521" s="1623"/>
      <c r="AA521" s="1575"/>
      <c r="AB521" s="1575"/>
      <c r="AC521" s="1575"/>
      <c r="AD521" s="1575"/>
      <c r="AE521" s="1575"/>
      <c r="AF521" s="1575"/>
    </row>
    <row r="522" ht="36.75" customHeight="1">
      <c r="A522" s="1575"/>
      <c r="B522" s="1575"/>
      <c r="C522" s="1575"/>
      <c r="D522" s="1575"/>
      <c r="E522" s="1575"/>
      <c r="F522" s="1623"/>
      <c r="G522" s="1575"/>
      <c r="H522" s="1575"/>
      <c r="I522" s="1575"/>
      <c r="J522" s="1575"/>
      <c r="K522" s="1575"/>
      <c r="L522" s="1575"/>
      <c r="M522" s="1575"/>
      <c r="N522" s="1575"/>
      <c r="O522" s="1575"/>
      <c r="P522" s="1575"/>
      <c r="Q522" s="1575"/>
      <c r="R522" s="1575"/>
      <c r="S522" s="1575"/>
      <c r="T522" s="1575"/>
      <c r="U522" s="1575"/>
      <c r="V522" s="1575"/>
      <c r="W522" s="1575"/>
      <c r="X522" s="1575"/>
      <c r="Y522" s="1575"/>
      <c r="Z522" s="1623"/>
      <c r="AA522" s="1575"/>
      <c r="AB522" s="1575"/>
      <c r="AC522" s="1575"/>
      <c r="AD522" s="1575"/>
      <c r="AE522" s="1575"/>
      <c r="AF522" s="1575"/>
    </row>
    <row r="523" ht="36.75" customHeight="1">
      <c r="A523" s="1575"/>
      <c r="B523" s="1575"/>
      <c r="C523" s="1575"/>
      <c r="D523" s="1575"/>
      <c r="E523" s="1575"/>
      <c r="F523" s="1623"/>
      <c r="G523" s="1575"/>
      <c r="H523" s="1575"/>
      <c r="I523" s="1575"/>
      <c r="J523" s="1575"/>
      <c r="K523" s="1575"/>
      <c r="L523" s="1575"/>
      <c r="M523" s="1575"/>
      <c r="N523" s="1575"/>
      <c r="O523" s="1575"/>
      <c r="P523" s="1575"/>
      <c r="Q523" s="1575"/>
      <c r="R523" s="1575"/>
      <c r="S523" s="1575"/>
      <c r="T523" s="1575"/>
      <c r="U523" s="1575"/>
      <c r="V523" s="1575"/>
      <c r="W523" s="1575"/>
      <c r="X523" s="1575"/>
      <c r="Y523" s="1575"/>
      <c r="Z523" s="1623"/>
      <c r="AA523" s="1575"/>
      <c r="AB523" s="1575"/>
      <c r="AC523" s="1575"/>
      <c r="AD523" s="1575"/>
      <c r="AE523" s="1575"/>
      <c r="AF523" s="1575"/>
    </row>
    <row r="524" ht="36.75" customHeight="1">
      <c r="A524" s="1575"/>
      <c r="B524" s="1575"/>
      <c r="C524" s="1575"/>
      <c r="D524" s="1575"/>
      <c r="E524" s="1575"/>
      <c r="F524" s="1623"/>
      <c r="G524" s="1575"/>
      <c r="H524" s="1575"/>
      <c r="I524" s="1575"/>
      <c r="J524" s="1575"/>
      <c r="K524" s="1575"/>
      <c r="L524" s="1575"/>
      <c r="M524" s="1575"/>
      <c r="N524" s="1575"/>
      <c r="O524" s="1575"/>
      <c r="P524" s="1575"/>
      <c r="Q524" s="1575"/>
      <c r="R524" s="1575"/>
      <c r="S524" s="1575"/>
      <c r="T524" s="1575"/>
      <c r="U524" s="1575"/>
      <c r="V524" s="1575"/>
      <c r="W524" s="1575"/>
      <c r="X524" s="1575"/>
      <c r="Y524" s="1575"/>
      <c r="Z524" s="1623"/>
      <c r="AA524" s="1575"/>
      <c r="AB524" s="1575"/>
      <c r="AC524" s="1575"/>
      <c r="AD524" s="1575"/>
      <c r="AE524" s="1575"/>
      <c r="AF524" s="1575"/>
    </row>
    <row r="525" ht="36.75" customHeight="1">
      <c r="A525" s="1575"/>
      <c r="B525" s="1575"/>
      <c r="C525" s="1575"/>
      <c r="D525" s="1575"/>
      <c r="E525" s="1575"/>
      <c r="F525" s="1623"/>
      <c r="G525" s="1575"/>
      <c r="H525" s="1575"/>
      <c r="I525" s="1575"/>
      <c r="J525" s="1575"/>
      <c r="K525" s="1575"/>
      <c r="L525" s="1575"/>
      <c r="M525" s="1575"/>
      <c r="N525" s="1575"/>
      <c r="O525" s="1575"/>
      <c r="P525" s="1575"/>
      <c r="Q525" s="1575"/>
      <c r="R525" s="1575"/>
      <c r="S525" s="1575"/>
      <c r="T525" s="1575"/>
      <c r="U525" s="1575"/>
      <c r="V525" s="1575"/>
      <c r="W525" s="1575"/>
      <c r="X525" s="1575"/>
      <c r="Y525" s="1575"/>
      <c r="Z525" s="1623"/>
      <c r="AA525" s="1575"/>
      <c r="AB525" s="1575"/>
      <c r="AC525" s="1575"/>
      <c r="AD525" s="1575"/>
      <c r="AE525" s="1575"/>
      <c r="AF525" s="1575"/>
    </row>
    <row r="526" ht="36.75" customHeight="1">
      <c r="A526" s="1575"/>
      <c r="B526" s="1575"/>
      <c r="C526" s="1575"/>
      <c r="D526" s="1575"/>
      <c r="E526" s="1575"/>
      <c r="F526" s="1623"/>
      <c r="G526" s="1575"/>
      <c r="H526" s="1575"/>
      <c r="I526" s="1575"/>
      <c r="J526" s="1575"/>
      <c r="K526" s="1575"/>
      <c r="L526" s="1575"/>
      <c r="M526" s="1575"/>
      <c r="N526" s="1575"/>
      <c r="O526" s="1575"/>
      <c r="P526" s="1575"/>
      <c r="Q526" s="1575"/>
      <c r="R526" s="1575"/>
      <c r="S526" s="1575"/>
      <c r="T526" s="1575"/>
      <c r="U526" s="1575"/>
      <c r="V526" s="1575"/>
      <c r="W526" s="1575"/>
      <c r="X526" s="1575"/>
      <c r="Y526" s="1575"/>
      <c r="Z526" s="1623"/>
      <c r="AA526" s="1575"/>
      <c r="AB526" s="1575"/>
      <c r="AC526" s="1575"/>
      <c r="AD526" s="1575"/>
      <c r="AE526" s="1575"/>
      <c r="AF526" s="1575"/>
    </row>
    <row r="527" ht="36.75" customHeight="1">
      <c r="A527" s="1575"/>
      <c r="B527" s="1575"/>
      <c r="C527" s="1575"/>
      <c r="D527" s="1575"/>
      <c r="E527" s="1575"/>
      <c r="F527" s="1623"/>
      <c r="G527" s="1575"/>
      <c r="H527" s="1575"/>
      <c r="I527" s="1575"/>
      <c r="J527" s="1575"/>
      <c r="K527" s="1575"/>
      <c r="L527" s="1575"/>
      <c r="M527" s="1575"/>
      <c r="N527" s="1575"/>
      <c r="O527" s="1575"/>
      <c r="P527" s="1575"/>
      <c r="Q527" s="1575"/>
      <c r="R527" s="1575"/>
      <c r="S527" s="1575"/>
      <c r="T527" s="1575"/>
      <c r="U527" s="1575"/>
      <c r="V527" s="1575"/>
      <c r="W527" s="1575"/>
      <c r="X527" s="1575"/>
      <c r="Y527" s="1575"/>
      <c r="Z527" s="1623"/>
      <c r="AA527" s="1575"/>
      <c r="AB527" s="1575"/>
      <c r="AC527" s="1575"/>
      <c r="AD527" s="1575"/>
      <c r="AE527" s="1575"/>
      <c r="AF527" s="1575"/>
    </row>
    <row r="528" ht="36.75" customHeight="1">
      <c r="A528" s="1575"/>
      <c r="B528" s="1575"/>
      <c r="C528" s="1575"/>
      <c r="D528" s="1575"/>
      <c r="E528" s="1575"/>
      <c r="F528" s="1623"/>
      <c r="G528" s="1575"/>
      <c r="H528" s="1575"/>
      <c r="I528" s="1575"/>
      <c r="J528" s="1575"/>
      <c r="K528" s="1575"/>
      <c r="L528" s="1575"/>
      <c r="M528" s="1575"/>
      <c r="N528" s="1575"/>
      <c r="O528" s="1575"/>
      <c r="P528" s="1575"/>
      <c r="Q528" s="1575"/>
      <c r="R528" s="1575"/>
      <c r="S528" s="1575"/>
      <c r="T528" s="1575"/>
      <c r="U528" s="1575"/>
      <c r="V528" s="1575"/>
      <c r="W528" s="1575"/>
      <c r="X528" s="1575"/>
      <c r="Y528" s="1575"/>
      <c r="Z528" s="1623"/>
      <c r="AA528" s="1575"/>
      <c r="AB528" s="1575"/>
      <c r="AC528" s="1575"/>
      <c r="AD528" s="1575"/>
      <c r="AE528" s="1575"/>
      <c r="AF528" s="1575"/>
    </row>
    <row r="529" ht="36.75" customHeight="1">
      <c r="A529" s="1575"/>
      <c r="B529" s="1575"/>
      <c r="C529" s="1575"/>
      <c r="D529" s="1575"/>
      <c r="E529" s="1575"/>
      <c r="F529" s="1623"/>
      <c r="G529" s="1575"/>
      <c r="H529" s="1575"/>
      <c r="I529" s="1575"/>
      <c r="J529" s="1575"/>
      <c r="K529" s="1575"/>
      <c r="L529" s="1575"/>
      <c r="M529" s="1575"/>
      <c r="N529" s="1575"/>
      <c r="O529" s="1575"/>
      <c r="P529" s="1575"/>
      <c r="Q529" s="1575"/>
      <c r="R529" s="1575"/>
      <c r="S529" s="1575"/>
      <c r="T529" s="1575"/>
      <c r="U529" s="1575"/>
      <c r="V529" s="1575"/>
      <c r="W529" s="1575"/>
      <c r="X529" s="1575"/>
      <c r="Y529" s="1575"/>
      <c r="Z529" s="1623"/>
      <c r="AA529" s="1575"/>
      <c r="AB529" s="1575"/>
      <c r="AC529" s="1575"/>
      <c r="AD529" s="1575"/>
      <c r="AE529" s="1575"/>
      <c r="AF529" s="1575"/>
    </row>
    <row r="530" ht="36.75" customHeight="1">
      <c r="A530" s="1575"/>
      <c r="B530" s="1575"/>
      <c r="C530" s="1575"/>
      <c r="D530" s="1575"/>
      <c r="E530" s="1575"/>
      <c r="F530" s="1623"/>
      <c r="G530" s="1575"/>
      <c r="H530" s="1575"/>
      <c r="I530" s="1575"/>
      <c r="J530" s="1575"/>
      <c r="K530" s="1575"/>
      <c r="L530" s="1575"/>
      <c r="M530" s="1575"/>
      <c r="N530" s="1575"/>
      <c r="O530" s="1575"/>
      <c r="P530" s="1575"/>
      <c r="Q530" s="1575"/>
      <c r="R530" s="1575"/>
      <c r="S530" s="1575"/>
      <c r="T530" s="1575"/>
      <c r="U530" s="1575"/>
      <c r="V530" s="1575"/>
      <c r="W530" s="1575"/>
      <c r="X530" s="1575"/>
      <c r="Y530" s="1575"/>
      <c r="Z530" s="1623"/>
      <c r="AA530" s="1575"/>
      <c r="AB530" s="1575"/>
      <c r="AC530" s="1575"/>
      <c r="AD530" s="1575"/>
      <c r="AE530" s="1575"/>
      <c r="AF530" s="1575"/>
    </row>
    <row r="531" ht="36.75" customHeight="1">
      <c r="A531" s="1575"/>
      <c r="B531" s="1575"/>
      <c r="C531" s="1575"/>
      <c r="D531" s="1575"/>
      <c r="E531" s="1575"/>
      <c r="F531" s="1623"/>
      <c r="G531" s="1575"/>
      <c r="H531" s="1575"/>
      <c r="I531" s="1575"/>
      <c r="J531" s="1575"/>
      <c r="K531" s="1575"/>
      <c r="L531" s="1575"/>
      <c r="M531" s="1575"/>
      <c r="N531" s="1575"/>
      <c r="O531" s="1575"/>
      <c r="P531" s="1575"/>
      <c r="Q531" s="1575"/>
      <c r="R531" s="1575"/>
      <c r="S531" s="1575"/>
      <c r="T531" s="1575"/>
      <c r="U531" s="1575"/>
      <c r="V531" s="1575"/>
      <c r="W531" s="1575"/>
      <c r="X531" s="1575"/>
      <c r="Y531" s="1575"/>
      <c r="Z531" s="1623"/>
      <c r="AA531" s="1575"/>
      <c r="AB531" s="1575"/>
      <c r="AC531" s="1575"/>
      <c r="AD531" s="1575"/>
      <c r="AE531" s="1575"/>
      <c r="AF531" s="1575"/>
    </row>
    <row r="532" ht="36.75" customHeight="1">
      <c r="A532" s="1575"/>
      <c r="B532" s="1575"/>
      <c r="C532" s="1575"/>
      <c r="D532" s="1575"/>
      <c r="E532" s="1575"/>
      <c r="F532" s="1623"/>
      <c r="G532" s="1575"/>
      <c r="H532" s="1575"/>
      <c r="I532" s="1575"/>
      <c r="J532" s="1575"/>
      <c r="K532" s="1575"/>
      <c r="L532" s="1575"/>
      <c r="M532" s="1575"/>
      <c r="N532" s="1575"/>
      <c r="O532" s="1575"/>
      <c r="P532" s="1575"/>
      <c r="Q532" s="1575"/>
      <c r="R532" s="1575"/>
      <c r="S532" s="1575"/>
      <c r="T532" s="1575"/>
      <c r="U532" s="1575"/>
      <c r="V532" s="1575"/>
      <c r="W532" s="1575"/>
      <c r="X532" s="1575"/>
      <c r="Y532" s="1575"/>
      <c r="Z532" s="1623"/>
      <c r="AA532" s="1575"/>
      <c r="AB532" s="1575"/>
      <c r="AC532" s="1575"/>
      <c r="AD532" s="1575"/>
      <c r="AE532" s="1575"/>
      <c r="AF532" s="1575"/>
    </row>
    <row r="533" ht="36.75" customHeight="1">
      <c r="A533" s="1575"/>
      <c r="B533" s="1575"/>
      <c r="C533" s="1575"/>
      <c r="D533" s="1575"/>
      <c r="E533" s="1575"/>
      <c r="F533" s="1623"/>
      <c r="G533" s="1575"/>
      <c r="H533" s="1575"/>
      <c r="I533" s="1575"/>
      <c r="J533" s="1575"/>
      <c r="K533" s="1575"/>
      <c r="L533" s="1575"/>
      <c r="M533" s="1575"/>
      <c r="N533" s="1575"/>
      <c r="O533" s="1575"/>
      <c r="P533" s="1575"/>
      <c r="Q533" s="1575"/>
      <c r="R533" s="1575"/>
      <c r="S533" s="1575"/>
      <c r="T533" s="1575"/>
      <c r="U533" s="1575"/>
      <c r="V533" s="1575"/>
      <c r="W533" s="1575"/>
      <c r="X533" s="1575"/>
      <c r="Y533" s="1575"/>
      <c r="Z533" s="1623"/>
      <c r="AA533" s="1575"/>
      <c r="AB533" s="1575"/>
      <c r="AC533" s="1575"/>
      <c r="AD533" s="1575"/>
      <c r="AE533" s="1575"/>
      <c r="AF533" s="1575"/>
    </row>
    <row r="534" ht="36.75" customHeight="1">
      <c r="A534" s="1575"/>
      <c r="B534" s="1575"/>
      <c r="C534" s="1575"/>
      <c r="D534" s="1575"/>
      <c r="E534" s="1575"/>
      <c r="F534" s="1623"/>
      <c r="G534" s="1575"/>
      <c r="H534" s="1575"/>
      <c r="I534" s="1575"/>
      <c r="J534" s="1575"/>
      <c r="K534" s="1575"/>
      <c r="L534" s="1575"/>
      <c r="M534" s="1575"/>
      <c r="N534" s="1575"/>
      <c r="O534" s="1575"/>
      <c r="P534" s="1575"/>
      <c r="Q534" s="1575"/>
      <c r="R534" s="1575"/>
      <c r="S534" s="1575"/>
      <c r="T534" s="1575"/>
      <c r="U534" s="1575"/>
      <c r="V534" s="1575"/>
      <c r="W534" s="1575"/>
      <c r="X534" s="1575"/>
      <c r="Y534" s="1575"/>
      <c r="Z534" s="1623"/>
      <c r="AA534" s="1575"/>
      <c r="AB534" s="1575"/>
      <c r="AC534" s="1575"/>
      <c r="AD534" s="1575"/>
      <c r="AE534" s="1575"/>
      <c r="AF534" s="1575"/>
    </row>
    <row r="535" ht="36.75" customHeight="1">
      <c r="A535" s="1575"/>
      <c r="B535" s="1575"/>
      <c r="C535" s="1575"/>
      <c r="D535" s="1575"/>
      <c r="E535" s="1575"/>
      <c r="F535" s="1623"/>
      <c r="G535" s="1575"/>
      <c r="H535" s="1575"/>
      <c r="I535" s="1575"/>
      <c r="J535" s="1575"/>
      <c r="K535" s="1575"/>
      <c r="L535" s="1575"/>
      <c r="M535" s="1575"/>
      <c r="N535" s="1575"/>
      <c r="O535" s="1575"/>
      <c r="P535" s="1575"/>
      <c r="Q535" s="1575"/>
      <c r="R535" s="1575"/>
      <c r="S535" s="1575"/>
      <c r="T535" s="1575"/>
      <c r="U535" s="1575"/>
      <c r="V535" s="1575"/>
      <c r="W535" s="1575"/>
      <c r="X535" s="1575"/>
      <c r="Y535" s="1575"/>
      <c r="Z535" s="1623"/>
      <c r="AA535" s="1575"/>
      <c r="AB535" s="1575"/>
      <c r="AC535" s="1575"/>
      <c r="AD535" s="1575"/>
      <c r="AE535" s="1575"/>
      <c r="AF535" s="1575"/>
    </row>
    <row r="536" ht="36.75" customHeight="1">
      <c r="A536" s="1575"/>
      <c r="B536" s="1575"/>
      <c r="C536" s="1575"/>
      <c r="D536" s="1575"/>
      <c r="E536" s="1575"/>
      <c r="F536" s="1623"/>
      <c r="G536" s="1575"/>
      <c r="H536" s="1575"/>
      <c r="I536" s="1575"/>
      <c r="J536" s="1575"/>
      <c r="K536" s="1575"/>
      <c r="L536" s="1575"/>
      <c r="M536" s="1575"/>
      <c r="N536" s="1575"/>
      <c r="O536" s="1575"/>
      <c r="P536" s="1575"/>
      <c r="Q536" s="1575"/>
      <c r="R536" s="1575"/>
      <c r="S536" s="1575"/>
      <c r="T536" s="1575"/>
      <c r="U536" s="1575"/>
      <c r="V536" s="1575"/>
      <c r="W536" s="1575"/>
      <c r="X536" s="1575"/>
      <c r="Y536" s="1575"/>
      <c r="Z536" s="1623"/>
      <c r="AA536" s="1575"/>
      <c r="AB536" s="1575"/>
      <c r="AC536" s="1575"/>
      <c r="AD536" s="1575"/>
      <c r="AE536" s="1575"/>
      <c r="AF536" s="1575"/>
    </row>
    <row r="537" ht="36.75" customHeight="1">
      <c r="A537" s="1575"/>
      <c r="B537" s="1575"/>
      <c r="C537" s="1575"/>
      <c r="D537" s="1575"/>
      <c r="E537" s="1575"/>
      <c r="F537" s="1623"/>
      <c r="G537" s="1575"/>
      <c r="H537" s="1575"/>
      <c r="I537" s="1575"/>
      <c r="J537" s="1575"/>
      <c r="K537" s="1575"/>
      <c r="L537" s="1575"/>
      <c r="M537" s="1575"/>
      <c r="N537" s="1575"/>
      <c r="O537" s="1575"/>
      <c r="P537" s="1575"/>
      <c r="Q537" s="1575"/>
      <c r="R537" s="1575"/>
      <c r="S537" s="1575"/>
      <c r="T537" s="1575"/>
      <c r="U537" s="1575"/>
      <c r="V537" s="1575"/>
      <c r="W537" s="1575"/>
      <c r="X537" s="1575"/>
      <c r="Y537" s="1575"/>
      <c r="Z537" s="1623"/>
      <c r="AA537" s="1575"/>
      <c r="AB537" s="1575"/>
      <c r="AC537" s="1575"/>
      <c r="AD537" s="1575"/>
      <c r="AE537" s="1575"/>
      <c r="AF537" s="1575"/>
    </row>
    <row r="538" ht="36.75" customHeight="1">
      <c r="A538" s="1575"/>
      <c r="B538" s="1575"/>
      <c r="C538" s="1575"/>
      <c r="D538" s="1575"/>
      <c r="E538" s="1575"/>
      <c r="F538" s="1623"/>
      <c r="G538" s="1575"/>
      <c r="H538" s="1575"/>
      <c r="I538" s="1575"/>
      <c r="J538" s="1575"/>
      <c r="K538" s="1575"/>
      <c r="L538" s="1575"/>
      <c r="M538" s="1575"/>
      <c r="N538" s="1575"/>
      <c r="O538" s="1575"/>
      <c r="P538" s="1575"/>
      <c r="Q538" s="1575"/>
      <c r="R538" s="1575"/>
      <c r="S538" s="1575"/>
      <c r="T538" s="1575"/>
      <c r="U538" s="1575"/>
      <c r="V538" s="1575"/>
      <c r="W538" s="1575"/>
      <c r="X538" s="1575"/>
      <c r="Y538" s="1575"/>
      <c r="Z538" s="1623"/>
      <c r="AA538" s="1575"/>
      <c r="AB538" s="1575"/>
      <c r="AC538" s="1575"/>
      <c r="AD538" s="1575"/>
      <c r="AE538" s="1575"/>
      <c r="AF538" s="1575"/>
    </row>
    <row r="539" ht="36.75" customHeight="1">
      <c r="A539" s="1575"/>
      <c r="B539" s="1575"/>
      <c r="C539" s="1575"/>
      <c r="D539" s="1575"/>
      <c r="E539" s="1575"/>
      <c r="F539" s="1623"/>
      <c r="G539" s="1575"/>
      <c r="H539" s="1575"/>
      <c r="I539" s="1575"/>
      <c r="J539" s="1575"/>
      <c r="K539" s="1575"/>
      <c r="L539" s="1575"/>
      <c r="M539" s="1575"/>
      <c r="N539" s="1575"/>
      <c r="O539" s="1575"/>
      <c r="P539" s="1575"/>
      <c r="Q539" s="1575"/>
      <c r="R539" s="1575"/>
      <c r="S539" s="1575"/>
      <c r="T539" s="1575"/>
      <c r="U539" s="1575"/>
      <c r="V539" s="1575"/>
      <c r="W539" s="1575"/>
      <c r="X539" s="1575"/>
      <c r="Y539" s="1575"/>
      <c r="Z539" s="1623"/>
      <c r="AA539" s="1575"/>
      <c r="AB539" s="1575"/>
      <c r="AC539" s="1575"/>
      <c r="AD539" s="1575"/>
      <c r="AE539" s="1575"/>
      <c r="AF539" s="1575"/>
    </row>
    <row r="540" ht="36.75" customHeight="1">
      <c r="A540" s="1575"/>
      <c r="B540" s="1575"/>
      <c r="C540" s="1575"/>
      <c r="D540" s="1575"/>
      <c r="E540" s="1575"/>
      <c r="F540" s="1623"/>
      <c r="G540" s="1575"/>
      <c r="H540" s="1575"/>
      <c r="I540" s="1575"/>
      <c r="J540" s="1575"/>
      <c r="K540" s="1575"/>
      <c r="L540" s="1575"/>
      <c r="M540" s="1575"/>
      <c r="N540" s="1575"/>
      <c r="O540" s="1575"/>
      <c r="P540" s="1575"/>
      <c r="Q540" s="1575"/>
      <c r="R540" s="1575"/>
      <c r="S540" s="1575"/>
      <c r="T540" s="1575"/>
      <c r="U540" s="1575"/>
      <c r="V540" s="1575"/>
      <c r="W540" s="1575"/>
      <c r="X540" s="1575"/>
      <c r="Y540" s="1575"/>
      <c r="Z540" s="1623"/>
      <c r="AA540" s="1575"/>
      <c r="AB540" s="1575"/>
      <c r="AC540" s="1575"/>
      <c r="AD540" s="1575"/>
      <c r="AE540" s="1575"/>
      <c r="AF540" s="1575"/>
    </row>
    <row r="541" ht="36.75" customHeight="1">
      <c r="A541" s="1575"/>
      <c r="B541" s="1575"/>
      <c r="C541" s="1575"/>
      <c r="D541" s="1575"/>
      <c r="E541" s="1575"/>
      <c r="F541" s="1623"/>
      <c r="G541" s="1575"/>
      <c r="H541" s="1575"/>
      <c r="I541" s="1575"/>
      <c r="J541" s="1575"/>
      <c r="K541" s="1575"/>
      <c r="L541" s="1575"/>
      <c r="M541" s="1575"/>
      <c r="N541" s="1575"/>
      <c r="O541" s="1575"/>
      <c r="P541" s="1575"/>
      <c r="Q541" s="1575"/>
      <c r="R541" s="1575"/>
      <c r="S541" s="1575"/>
      <c r="T541" s="1575"/>
      <c r="U541" s="1575"/>
      <c r="V541" s="1575"/>
      <c r="W541" s="1575"/>
      <c r="X541" s="1575"/>
      <c r="Y541" s="1575"/>
      <c r="Z541" s="1623"/>
      <c r="AA541" s="1575"/>
      <c r="AB541" s="1575"/>
      <c r="AC541" s="1575"/>
      <c r="AD541" s="1575"/>
      <c r="AE541" s="1575"/>
      <c r="AF541" s="1575"/>
    </row>
    <row r="542" ht="36.75" customHeight="1">
      <c r="A542" s="1575"/>
      <c r="B542" s="1575"/>
      <c r="C542" s="1575"/>
      <c r="D542" s="1575"/>
      <c r="E542" s="1575"/>
      <c r="F542" s="1623"/>
      <c r="G542" s="1575"/>
      <c r="H542" s="1575"/>
      <c r="I542" s="1575"/>
      <c r="J542" s="1575"/>
      <c r="K542" s="1575"/>
      <c r="L542" s="1575"/>
      <c r="M542" s="1575"/>
      <c r="N542" s="1575"/>
      <c r="O542" s="1575"/>
      <c r="P542" s="1575"/>
      <c r="Q542" s="1575"/>
      <c r="R542" s="1575"/>
      <c r="S542" s="1575"/>
      <c r="T542" s="1575"/>
      <c r="U542" s="1575"/>
      <c r="V542" s="1575"/>
      <c r="W542" s="1575"/>
      <c r="X542" s="1575"/>
      <c r="Y542" s="1575"/>
      <c r="Z542" s="1623"/>
      <c r="AA542" s="1575"/>
      <c r="AB542" s="1575"/>
      <c r="AC542" s="1575"/>
      <c r="AD542" s="1575"/>
      <c r="AE542" s="1575"/>
      <c r="AF542" s="1575"/>
    </row>
    <row r="543" ht="36.75" customHeight="1">
      <c r="A543" s="1575"/>
      <c r="B543" s="1575"/>
      <c r="C543" s="1575"/>
      <c r="D543" s="1575"/>
      <c r="E543" s="1575"/>
      <c r="F543" s="1623"/>
      <c r="G543" s="1575"/>
      <c r="H543" s="1575"/>
      <c r="I543" s="1575"/>
      <c r="J543" s="1575"/>
      <c r="K543" s="1575"/>
      <c r="L543" s="1575"/>
      <c r="M543" s="1575"/>
      <c r="N543" s="1575"/>
      <c r="O543" s="1575"/>
      <c r="P543" s="1575"/>
      <c r="Q543" s="1575"/>
      <c r="R543" s="1575"/>
      <c r="S543" s="1575"/>
      <c r="T543" s="1575"/>
      <c r="U543" s="1575"/>
      <c r="V543" s="1575"/>
      <c r="W543" s="1575"/>
      <c r="X543" s="1575"/>
      <c r="Y543" s="1575"/>
      <c r="Z543" s="1623"/>
      <c r="AA543" s="1575"/>
      <c r="AB543" s="1575"/>
      <c r="AC543" s="1575"/>
      <c r="AD543" s="1575"/>
      <c r="AE543" s="1575"/>
      <c r="AF543" s="1575"/>
    </row>
    <row r="544" ht="36.75" customHeight="1">
      <c r="A544" s="1575"/>
      <c r="B544" s="1575"/>
      <c r="C544" s="1575"/>
      <c r="D544" s="1575"/>
      <c r="E544" s="1575"/>
      <c r="F544" s="1623"/>
      <c r="G544" s="1575"/>
      <c r="H544" s="1575"/>
      <c r="I544" s="1575"/>
      <c r="J544" s="1575"/>
      <c r="K544" s="1575"/>
      <c r="L544" s="1575"/>
      <c r="M544" s="1575"/>
      <c r="N544" s="1575"/>
      <c r="O544" s="1575"/>
      <c r="P544" s="1575"/>
      <c r="Q544" s="1575"/>
      <c r="R544" s="1575"/>
      <c r="S544" s="1575"/>
      <c r="T544" s="1575"/>
      <c r="U544" s="1575"/>
      <c r="V544" s="1575"/>
      <c r="W544" s="1575"/>
      <c r="X544" s="1575"/>
      <c r="Y544" s="1575"/>
      <c r="Z544" s="1623"/>
      <c r="AA544" s="1575"/>
      <c r="AB544" s="1575"/>
      <c r="AC544" s="1575"/>
      <c r="AD544" s="1575"/>
      <c r="AE544" s="1575"/>
      <c r="AF544" s="1575"/>
    </row>
    <row r="545" ht="36.75" customHeight="1">
      <c r="A545" s="1575"/>
      <c r="B545" s="1575"/>
      <c r="C545" s="1575"/>
      <c r="D545" s="1575"/>
      <c r="E545" s="1575"/>
      <c r="F545" s="1623"/>
      <c r="G545" s="1575"/>
      <c r="H545" s="1575"/>
      <c r="I545" s="1575"/>
      <c r="J545" s="1575"/>
      <c r="K545" s="1575"/>
      <c r="L545" s="1575"/>
      <c r="M545" s="1575"/>
      <c r="N545" s="1575"/>
      <c r="O545" s="1575"/>
      <c r="P545" s="1575"/>
      <c r="Q545" s="1575"/>
      <c r="R545" s="1575"/>
      <c r="S545" s="1575"/>
      <c r="T545" s="1575"/>
      <c r="U545" s="1575"/>
      <c r="V545" s="1575"/>
      <c r="W545" s="1575"/>
      <c r="X545" s="1575"/>
      <c r="Y545" s="1575"/>
      <c r="Z545" s="1623"/>
      <c r="AA545" s="1575"/>
      <c r="AB545" s="1575"/>
      <c r="AC545" s="1575"/>
      <c r="AD545" s="1575"/>
      <c r="AE545" s="1575"/>
      <c r="AF545" s="1575"/>
    </row>
    <row r="546" ht="36.75" customHeight="1">
      <c r="A546" s="1575"/>
      <c r="B546" s="1575"/>
      <c r="C546" s="1575"/>
      <c r="D546" s="1575"/>
      <c r="E546" s="1575"/>
      <c r="F546" s="1623"/>
      <c r="G546" s="1575"/>
      <c r="H546" s="1575"/>
      <c r="I546" s="1575"/>
      <c r="J546" s="1575"/>
      <c r="K546" s="1575"/>
      <c r="L546" s="1575"/>
      <c r="M546" s="1575"/>
      <c r="N546" s="1575"/>
      <c r="O546" s="1575"/>
      <c r="P546" s="1575"/>
      <c r="Q546" s="1575"/>
      <c r="R546" s="1575"/>
      <c r="S546" s="1575"/>
      <c r="T546" s="1575"/>
      <c r="U546" s="1575"/>
      <c r="V546" s="1575"/>
      <c r="W546" s="1575"/>
      <c r="X546" s="1575"/>
      <c r="Y546" s="1575"/>
      <c r="Z546" s="1623"/>
      <c r="AA546" s="1575"/>
      <c r="AB546" s="1575"/>
      <c r="AC546" s="1575"/>
      <c r="AD546" s="1575"/>
      <c r="AE546" s="1575"/>
      <c r="AF546" s="1575"/>
    </row>
    <row r="547" ht="36.75" customHeight="1">
      <c r="A547" s="1575"/>
      <c r="B547" s="1575"/>
      <c r="C547" s="1575"/>
      <c r="D547" s="1575"/>
      <c r="E547" s="1575"/>
      <c r="F547" s="1623"/>
      <c r="G547" s="1575"/>
      <c r="H547" s="1575"/>
      <c r="I547" s="1575"/>
      <c r="J547" s="1575"/>
      <c r="K547" s="1575"/>
      <c r="L547" s="1575"/>
      <c r="M547" s="1575"/>
      <c r="N547" s="1575"/>
      <c r="O547" s="1575"/>
      <c r="P547" s="1575"/>
      <c r="Q547" s="1575"/>
      <c r="R547" s="1575"/>
      <c r="S547" s="1575"/>
      <c r="T547" s="1575"/>
      <c r="U547" s="1575"/>
      <c r="V547" s="1575"/>
      <c r="W547" s="1575"/>
      <c r="X547" s="1575"/>
      <c r="Y547" s="1575"/>
      <c r="Z547" s="1623"/>
      <c r="AA547" s="1575"/>
      <c r="AB547" s="1575"/>
      <c r="AC547" s="1575"/>
      <c r="AD547" s="1575"/>
      <c r="AE547" s="1575"/>
      <c r="AF547" s="1575"/>
    </row>
    <row r="548" ht="36.75" customHeight="1">
      <c r="A548" s="1575"/>
      <c r="B548" s="1575"/>
      <c r="C548" s="1575"/>
      <c r="D548" s="1575"/>
      <c r="E548" s="1575"/>
      <c r="F548" s="1623"/>
      <c r="G548" s="1575"/>
      <c r="H548" s="1575"/>
      <c r="I548" s="1575"/>
      <c r="J548" s="1575"/>
      <c r="K548" s="1575"/>
      <c r="L548" s="1575"/>
      <c r="M548" s="1575"/>
      <c r="N548" s="1575"/>
      <c r="O548" s="1575"/>
      <c r="P548" s="1575"/>
      <c r="Q548" s="1575"/>
      <c r="R548" s="1575"/>
      <c r="S548" s="1575"/>
      <c r="T548" s="1575"/>
      <c r="U548" s="1575"/>
      <c r="V548" s="1575"/>
      <c r="W548" s="1575"/>
      <c r="X548" s="1575"/>
      <c r="Y548" s="1575"/>
      <c r="Z548" s="1623"/>
      <c r="AA548" s="1575"/>
      <c r="AB548" s="1575"/>
      <c r="AC548" s="1575"/>
      <c r="AD548" s="1575"/>
      <c r="AE548" s="1575"/>
      <c r="AF548" s="1575"/>
    </row>
    <row r="549" ht="36.75" customHeight="1">
      <c r="A549" s="1575"/>
      <c r="B549" s="1575"/>
      <c r="C549" s="1575"/>
      <c r="D549" s="1575"/>
      <c r="E549" s="1575"/>
      <c r="F549" s="1623"/>
      <c r="G549" s="1575"/>
      <c r="H549" s="1575"/>
      <c r="I549" s="1575"/>
      <c r="J549" s="1575"/>
      <c r="K549" s="1575"/>
      <c r="L549" s="1575"/>
      <c r="M549" s="1575"/>
      <c r="N549" s="1575"/>
      <c r="O549" s="1575"/>
      <c r="P549" s="1575"/>
      <c r="Q549" s="1575"/>
      <c r="R549" s="1575"/>
      <c r="S549" s="1575"/>
      <c r="T549" s="1575"/>
      <c r="U549" s="1575"/>
      <c r="V549" s="1575"/>
      <c r="W549" s="1575"/>
      <c r="X549" s="1575"/>
      <c r="Y549" s="1575"/>
      <c r="Z549" s="1623"/>
      <c r="AA549" s="1575"/>
      <c r="AB549" s="1575"/>
      <c r="AC549" s="1575"/>
      <c r="AD549" s="1575"/>
      <c r="AE549" s="1575"/>
      <c r="AF549" s="1575"/>
    </row>
    <row r="550" ht="36.75" customHeight="1">
      <c r="A550" s="1575"/>
      <c r="B550" s="1575"/>
      <c r="C550" s="1575"/>
      <c r="D550" s="1575"/>
      <c r="E550" s="1575"/>
      <c r="F550" s="1623"/>
      <c r="G550" s="1575"/>
      <c r="H550" s="1575"/>
      <c r="I550" s="1575"/>
      <c r="J550" s="1575"/>
      <c r="K550" s="1575"/>
      <c r="L550" s="1575"/>
      <c r="M550" s="1575"/>
      <c r="N550" s="1575"/>
      <c r="O550" s="1575"/>
      <c r="P550" s="1575"/>
      <c r="Q550" s="1575"/>
      <c r="R550" s="1575"/>
      <c r="S550" s="1575"/>
      <c r="T550" s="1575"/>
      <c r="U550" s="1575"/>
      <c r="V550" s="1575"/>
      <c r="W550" s="1575"/>
      <c r="X550" s="1575"/>
      <c r="Y550" s="1575"/>
      <c r="Z550" s="1623"/>
      <c r="AA550" s="1575"/>
      <c r="AB550" s="1575"/>
      <c r="AC550" s="1575"/>
      <c r="AD550" s="1575"/>
      <c r="AE550" s="1575"/>
      <c r="AF550" s="1575"/>
    </row>
    <row r="551" ht="36.75" customHeight="1">
      <c r="A551" s="1575"/>
      <c r="B551" s="1575"/>
      <c r="C551" s="1575"/>
      <c r="D551" s="1575"/>
      <c r="E551" s="1575"/>
      <c r="F551" s="1623"/>
      <c r="G551" s="1575"/>
      <c r="H551" s="1575"/>
      <c r="I551" s="1575"/>
      <c r="J551" s="1575"/>
      <c r="K551" s="1575"/>
      <c r="L551" s="1575"/>
      <c r="M551" s="1575"/>
      <c r="N551" s="1575"/>
      <c r="O551" s="1575"/>
      <c r="P551" s="1575"/>
      <c r="Q551" s="1575"/>
      <c r="R551" s="1575"/>
      <c r="S551" s="1575"/>
      <c r="T551" s="1575"/>
      <c r="U551" s="1575"/>
      <c r="V551" s="1575"/>
      <c r="W551" s="1575"/>
      <c r="X551" s="1575"/>
      <c r="Y551" s="1575"/>
      <c r="Z551" s="1623"/>
      <c r="AA551" s="1575"/>
      <c r="AB551" s="1575"/>
      <c r="AC551" s="1575"/>
      <c r="AD551" s="1575"/>
      <c r="AE551" s="1575"/>
      <c r="AF551" s="1575"/>
    </row>
    <row r="552" ht="36.75" customHeight="1">
      <c r="A552" s="1575"/>
      <c r="B552" s="1575"/>
      <c r="C552" s="1575"/>
      <c r="D552" s="1575"/>
      <c r="E552" s="1575"/>
      <c r="F552" s="1623"/>
      <c r="G552" s="1575"/>
      <c r="H552" s="1575"/>
      <c r="I552" s="1575"/>
      <c r="J552" s="1575"/>
      <c r="K552" s="1575"/>
      <c r="L552" s="1575"/>
      <c r="M552" s="1575"/>
      <c r="N552" s="1575"/>
      <c r="O552" s="1575"/>
      <c r="P552" s="1575"/>
      <c r="Q552" s="1575"/>
      <c r="R552" s="1575"/>
      <c r="S552" s="1575"/>
      <c r="T552" s="1575"/>
      <c r="U552" s="1575"/>
      <c r="V552" s="1575"/>
      <c r="W552" s="1575"/>
      <c r="X552" s="1575"/>
      <c r="Y552" s="1575"/>
      <c r="Z552" s="1623"/>
      <c r="AA552" s="1575"/>
      <c r="AB552" s="1575"/>
      <c r="AC552" s="1575"/>
      <c r="AD552" s="1575"/>
      <c r="AE552" s="1575"/>
      <c r="AF552" s="1575"/>
    </row>
    <row r="553" ht="36.75" customHeight="1">
      <c r="A553" s="1575"/>
      <c r="B553" s="1575"/>
      <c r="C553" s="1575"/>
      <c r="D553" s="1575"/>
      <c r="E553" s="1575"/>
      <c r="F553" s="1623"/>
      <c r="G553" s="1575"/>
      <c r="H553" s="1575"/>
      <c r="I553" s="1575"/>
      <c r="J553" s="1575"/>
      <c r="K553" s="1575"/>
      <c r="L553" s="1575"/>
      <c r="M553" s="1575"/>
      <c r="N553" s="1575"/>
      <c r="O553" s="1575"/>
      <c r="P553" s="1575"/>
      <c r="Q553" s="1575"/>
      <c r="R553" s="1575"/>
      <c r="S553" s="1575"/>
      <c r="T553" s="1575"/>
      <c r="U553" s="1575"/>
      <c r="V553" s="1575"/>
      <c r="W553" s="1575"/>
      <c r="X553" s="1575"/>
      <c r="Y553" s="1575"/>
      <c r="Z553" s="1623"/>
      <c r="AA553" s="1575"/>
      <c r="AB553" s="1575"/>
      <c r="AC553" s="1575"/>
      <c r="AD553" s="1575"/>
      <c r="AE553" s="1575"/>
      <c r="AF553" s="1575"/>
    </row>
    <row r="554" ht="36.75" customHeight="1">
      <c r="A554" s="1575"/>
      <c r="B554" s="1575"/>
      <c r="C554" s="1575"/>
      <c r="D554" s="1575"/>
      <c r="E554" s="1575"/>
      <c r="F554" s="1623"/>
      <c r="G554" s="1575"/>
      <c r="H554" s="1575"/>
      <c r="I554" s="1575"/>
      <c r="J554" s="1575"/>
      <c r="K554" s="1575"/>
      <c r="L554" s="1575"/>
      <c r="M554" s="1575"/>
      <c r="N554" s="1575"/>
      <c r="O554" s="1575"/>
      <c r="P554" s="1575"/>
      <c r="Q554" s="1575"/>
      <c r="R554" s="1575"/>
      <c r="S554" s="1575"/>
      <c r="T554" s="1575"/>
      <c r="U554" s="1575"/>
      <c r="V554" s="1575"/>
      <c r="W554" s="1575"/>
      <c r="X554" s="1575"/>
      <c r="Y554" s="1575"/>
      <c r="Z554" s="1623"/>
      <c r="AA554" s="1575"/>
      <c r="AB554" s="1575"/>
      <c r="AC554" s="1575"/>
      <c r="AD554" s="1575"/>
      <c r="AE554" s="1575"/>
      <c r="AF554" s="1575"/>
    </row>
    <row r="555" ht="36.75" customHeight="1">
      <c r="A555" s="1575"/>
      <c r="B555" s="1575"/>
      <c r="C555" s="1575"/>
      <c r="D555" s="1575"/>
      <c r="E555" s="1575"/>
      <c r="F555" s="1623"/>
      <c r="G555" s="1575"/>
      <c r="H555" s="1575"/>
      <c r="I555" s="1575"/>
      <c r="J555" s="1575"/>
      <c r="K555" s="1575"/>
      <c r="L555" s="1575"/>
      <c r="M555" s="1575"/>
      <c r="N555" s="1575"/>
      <c r="O555" s="1575"/>
      <c r="P555" s="1575"/>
      <c r="Q555" s="1575"/>
      <c r="R555" s="1575"/>
      <c r="S555" s="1575"/>
      <c r="T555" s="1575"/>
      <c r="U555" s="1575"/>
      <c r="V555" s="1575"/>
      <c r="W555" s="1575"/>
      <c r="X555" s="1575"/>
      <c r="Y555" s="1575"/>
      <c r="Z555" s="1623"/>
      <c r="AA555" s="1575"/>
      <c r="AB555" s="1575"/>
      <c r="AC555" s="1575"/>
      <c r="AD555" s="1575"/>
      <c r="AE555" s="1575"/>
      <c r="AF555" s="1575"/>
    </row>
    <row r="556" ht="36.75" customHeight="1">
      <c r="A556" s="1575"/>
      <c r="B556" s="1575"/>
      <c r="C556" s="1575"/>
      <c r="D556" s="1575"/>
      <c r="E556" s="1575"/>
      <c r="F556" s="1623"/>
      <c r="G556" s="1575"/>
      <c r="H556" s="1575"/>
      <c r="I556" s="1575"/>
      <c r="J556" s="1575"/>
      <c r="K556" s="1575"/>
      <c r="L556" s="1575"/>
      <c r="M556" s="1575"/>
      <c r="N556" s="1575"/>
      <c r="O556" s="1575"/>
      <c r="P556" s="1575"/>
      <c r="Q556" s="1575"/>
      <c r="R556" s="1575"/>
      <c r="S556" s="1575"/>
      <c r="T556" s="1575"/>
      <c r="U556" s="1575"/>
      <c r="V556" s="1575"/>
      <c r="W556" s="1575"/>
      <c r="X556" s="1575"/>
      <c r="Y556" s="1575"/>
      <c r="Z556" s="1623"/>
      <c r="AA556" s="1575"/>
      <c r="AB556" s="1575"/>
      <c r="AC556" s="1575"/>
      <c r="AD556" s="1575"/>
      <c r="AE556" s="1575"/>
      <c r="AF556" s="1575"/>
    </row>
    <row r="557" ht="36.75" customHeight="1">
      <c r="A557" s="1575"/>
      <c r="B557" s="1575"/>
      <c r="C557" s="1575"/>
      <c r="D557" s="1575"/>
      <c r="E557" s="1575"/>
      <c r="F557" s="1623"/>
      <c r="G557" s="1575"/>
      <c r="H557" s="1575"/>
      <c r="I557" s="1575"/>
      <c r="J557" s="1575"/>
      <c r="K557" s="1575"/>
      <c r="L557" s="1575"/>
      <c r="M557" s="1575"/>
      <c r="N557" s="1575"/>
      <c r="O557" s="1575"/>
      <c r="P557" s="1575"/>
      <c r="Q557" s="1575"/>
      <c r="R557" s="1575"/>
      <c r="S557" s="1575"/>
      <c r="T557" s="1575"/>
      <c r="U557" s="1575"/>
      <c r="V557" s="1575"/>
      <c r="W557" s="1575"/>
      <c r="X557" s="1575"/>
      <c r="Y557" s="1575"/>
      <c r="Z557" s="1623"/>
      <c r="AA557" s="1575"/>
      <c r="AB557" s="1575"/>
      <c r="AC557" s="1575"/>
      <c r="AD557" s="1575"/>
      <c r="AE557" s="1575"/>
      <c r="AF557" s="1575"/>
    </row>
    <row r="558" ht="36.75" customHeight="1">
      <c r="A558" s="1575"/>
      <c r="B558" s="1575"/>
      <c r="C558" s="1575"/>
      <c r="D558" s="1575"/>
      <c r="E558" s="1575"/>
      <c r="F558" s="1623"/>
      <c r="G558" s="1575"/>
      <c r="H558" s="1575"/>
      <c r="I558" s="1575"/>
      <c r="J558" s="1575"/>
      <c r="K558" s="1575"/>
      <c r="L558" s="1575"/>
      <c r="M558" s="1575"/>
      <c r="N558" s="1575"/>
      <c r="O558" s="1575"/>
      <c r="P558" s="1575"/>
      <c r="Q558" s="1575"/>
      <c r="R558" s="1575"/>
      <c r="S558" s="1575"/>
      <c r="T558" s="1575"/>
      <c r="U558" s="1575"/>
      <c r="V558" s="1575"/>
      <c r="W558" s="1575"/>
      <c r="X558" s="1575"/>
      <c r="Y558" s="1575"/>
      <c r="Z558" s="1623"/>
      <c r="AA558" s="1575"/>
      <c r="AB558" s="1575"/>
      <c r="AC558" s="1575"/>
      <c r="AD558" s="1575"/>
      <c r="AE558" s="1575"/>
      <c r="AF558" s="1575"/>
    </row>
    <row r="559" ht="36.75" customHeight="1">
      <c r="A559" s="1575"/>
      <c r="B559" s="1575"/>
      <c r="C559" s="1575"/>
      <c r="D559" s="1575"/>
      <c r="E559" s="1575"/>
      <c r="F559" s="1623"/>
      <c r="G559" s="1575"/>
      <c r="H559" s="1575"/>
      <c r="I559" s="1575"/>
      <c r="J559" s="1575"/>
      <c r="K559" s="1575"/>
      <c r="L559" s="1575"/>
      <c r="M559" s="1575"/>
      <c r="N559" s="1575"/>
      <c r="O559" s="1575"/>
      <c r="P559" s="1575"/>
      <c r="Q559" s="1575"/>
      <c r="R559" s="1575"/>
      <c r="S559" s="1575"/>
      <c r="T559" s="1575"/>
      <c r="U559" s="1575"/>
      <c r="V559" s="1575"/>
      <c r="W559" s="1575"/>
      <c r="X559" s="1575"/>
      <c r="Y559" s="1575"/>
      <c r="Z559" s="1623"/>
      <c r="AA559" s="1575"/>
      <c r="AB559" s="1575"/>
      <c r="AC559" s="1575"/>
      <c r="AD559" s="1575"/>
      <c r="AE559" s="1575"/>
      <c r="AF559" s="1575"/>
    </row>
    <row r="560" ht="36.75" customHeight="1">
      <c r="A560" s="1575"/>
      <c r="B560" s="1575"/>
      <c r="C560" s="1575"/>
      <c r="D560" s="1575"/>
      <c r="E560" s="1575"/>
      <c r="F560" s="1623"/>
      <c r="G560" s="1575"/>
      <c r="H560" s="1575"/>
      <c r="I560" s="1575"/>
      <c r="J560" s="1575"/>
      <c r="K560" s="1575"/>
      <c r="L560" s="1575"/>
      <c r="M560" s="1575"/>
      <c r="N560" s="1575"/>
      <c r="O560" s="1575"/>
      <c r="P560" s="1575"/>
      <c r="Q560" s="1575"/>
      <c r="R560" s="1575"/>
      <c r="S560" s="1575"/>
      <c r="T560" s="1575"/>
      <c r="U560" s="1575"/>
      <c r="V560" s="1575"/>
      <c r="W560" s="1575"/>
      <c r="X560" s="1575"/>
      <c r="Y560" s="1575"/>
      <c r="Z560" s="1623"/>
      <c r="AA560" s="1575"/>
      <c r="AB560" s="1575"/>
      <c r="AC560" s="1575"/>
      <c r="AD560" s="1575"/>
      <c r="AE560" s="1575"/>
      <c r="AF560" s="1575"/>
    </row>
    <row r="561" ht="36.75" customHeight="1">
      <c r="A561" s="1575"/>
      <c r="B561" s="1575"/>
      <c r="C561" s="1575"/>
      <c r="D561" s="1575"/>
      <c r="E561" s="1575"/>
      <c r="F561" s="1623"/>
      <c r="G561" s="1575"/>
      <c r="H561" s="1575"/>
      <c r="I561" s="1575"/>
      <c r="J561" s="1575"/>
      <c r="K561" s="1575"/>
      <c r="L561" s="1575"/>
      <c r="M561" s="1575"/>
      <c r="N561" s="1575"/>
      <c r="O561" s="1575"/>
      <c r="P561" s="1575"/>
      <c r="Q561" s="1575"/>
      <c r="R561" s="1575"/>
      <c r="S561" s="1575"/>
      <c r="T561" s="1575"/>
      <c r="U561" s="1575"/>
      <c r="V561" s="1575"/>
      <c r="W561" s="1575"/>
      <c r="X561" s="1575"/>
      <c r="Y561" s="1575"/>
      <c r="Z561" s="1623"/>
      <c r="AA561" s="1575"/>
      <c r="AB561" s="1575"/>
      <c r="AC561" s="1575"/>
      <c r="AD561" s="1575"/>
      <c r="AE561" s="1575"/>
      <c r="AF561" s="1575"/>
    </row>
    <row r="562" ht="36.75" customHeight="1">
      <c r="A562" s="1575"/>
      <c r="B562" s="1575"/>
      <c r="C562" s="1575"/>
      <c r="D562" s="1575"/>
      <c r="E562" s="1575"/>
      <c r="F562" s="1623"/>
      <c r="G562" s="1575"/>
      <c r="H562" s="1575"/>
      <c r="I562" s="1575"/>
      <c r="J562" s="1575"/>
      <c r="K562" s="1575"/>
      <c r="L562" s="1575"/>
      <c r="M562" s="1575"/>
      <c r="N562" s="1575"/>
      <c r="O562" s="1575"/>
      <c r="P562" s="1575"/>
      <c r="Q562" s="1575"/>
      <c r="R562" s="1575"/>
      <c r="S562" s="1575"/>
      <c r="T562" s="1575"/>
      <c r="U562" s="1575"/>
      <c r="V562" s="1575"/>
      <c r="W562" s="1575"/>
      <c r="X562" s="1575"/>
      <c r="Y562" s="1575"/>
      <c r="Z562" s="1623"/>
      <c r="AA562" s="1575"/>
      <c r="AB562" s="1575"/>
      <c r="AC562" s="1575"/>
      <c r="AD562" s="1575"/>
      <c r="AE562" s="1575"/>
      <c r="AF562" s="1575"/>
    </row>
    <row r="563" ht="36.75" customHeight="1">
      <c r="A563" s="1575"/>
      <c r="B563" s="1575"/>
      <c r="C563" s="1575"/>
      <c r="D563" s="1575"/>
      <c r="E563" s="1575"/>
      <c r="F563" s="1623"/>
      <c r="G563" s="1575"/>
      <c r="H563" s="1575"/>
      <c r="I563" s="1575"/>
      <c r="J563" s="1575"/>
      <c r="K563" s="1575"/>
      <c r="L563" s="1575"/>
      <c r="M563" s="1575"/>
      <c r="N563" s="1575"/>
      <c r="O563" s="1575"/>
      <c r="P563" s="1575"/>
      <c r="Q563" s="1575"/>
      <c r="R563" s="1575"/>
      <c r="S563" s="1575"/>
      <c r="T563" s="1575"/>
      <c r="U563" s="1575"/>
      <c r="V563" s="1575"/>
      <c r="W563" s="1575"/>
      <c r="X563" s="1575"/>
      <c r="Y563" s="1575"/>
      <c r="Z563" s="1623"/>
      <c r="AA563" s="1575"/>
      <c r="AB563" s="1575"/>
      <c r="AC563" s="1575"/>
      <c r="AD563" s="1575"/>
      <c r="AE563" s="1575"/>
      <c r="AF563" s="1575"/>
    </row>
    <row r="564" ht="36.75" customHeight="1">
      <c r="A564" s="1575"/>
      <c r="B564" s="1575"/>
      <c r="C564" s="1575"/>
      <c r="D564" s="1575"/>
      <c r="E564" s="1575"/>
      <c r="F564" s="1623"/>
      <c r="G564" s="1575"/>
      <c r="H564" s="1575"/>
      <c r="I564" s="1575"/>
      <c r="J564" s="1575"/>
      <c r="K564" s="1575"/>
      <c r="L564" s="1575"/>
      <c r="M564" s="1575"/>
      <c r="N564" s="1575"/>
      <c r="O564" s="1575"/>
      <c r="P564" s="1575"/>
      <c r="Q564" s="1575"/>
      <c r="R564" s="1575"/>
      <c r="S564" s="1575"/>
      <c r="T564" s="1575"/>
      <c r="U564" s="1575"/>
      <c r="V564" s="1575"/>
      <c r="W564" s="1575"/>
      <c r="X564" s="1575"/>
      <c r="Y564" s="1575"/>
      <c r="Z564" s="1623"/>
      <c r="AA564" s="1575"/>
      <c r="AB564" s="1575"/>
      <c r="AC564" s="1575"/>
      <c r="AD564" s="1575"/>
      <c r="AE564" s="1575"/>
      <c r="AF564" s="1575"/>
    </row>
    <row r="565" ht="36.75" customHeight="1">
      <c r="A565" s="1575"/>
      <c r="B565" s="1575"/>
      <c r="C565" s="1575"/>
      <c r="D565" s="1575"/>
      <c r="E565" s="1575"/>
      <c r="F565" s="1623"/>
      <c r="G565" s="1575"/>
      <c r="H565" s="1575"/>
      <c r="I565" s="1575"/>
      <c r="J565" s="1575"/>
      <c r="K565" s="1575"/>
      <c r="L565" s="1575"/>
      <c r="M565" s="1575"/>
      <c r="N565" s="1575"/>
      <c r="O565" s="1575"/>
      <c r="P565" s="1575"/>
      <c r="Q565" s="1575"/>
      <c r="R565" s="1575"/>
      <c r="S565" s="1575"/>
      <c r="T565" s="1575"/>
      <c r="U565" s="1575"/>
      <c r="V565" s="1575"/>
      <c r="W565" s="1575"/>
      <c r="X565" s="1575"/>
      <c r="Y565" s="1575"/>
      <c r="Z565" s="1623"/>
      <c r="AA565" s="1575"/>
      <c r="AB565" s="1575"/>
      <c r="AC565" s="1575"/>
      <c r="AD565" s="1575"/>
      <c r="AE565" s="1575"/>
      <c r="AF565" s="1575"/>
    </row>
    <row r="566" ht="36.75" customHeight="1">
      <c r="A566" s="1575"/>
      <c r="B566" s="1575"/>
      <c r="C566" s="1575"/>
      <c r="D566" s="1575"/>
      <c r="E566" s="1575"/>
      <c r="F566" s="1623"/>
      <c r="G566" s="1575"/>
      <c r="H566" s="1575"/>
      <c r="I566" s="1575"/>
      <c r="J566" s="1575"/>
      <c r="K566" s="1575"/>
      <c r="L566" s="1575"/>
      <c r="M566" s="1575"/>
      <c r="N566" s="1575"/>
      <c r="O566" s="1575"/>
      <c r="P566" s="1575"/>
      <c r="Q566" s="1575"/>
      <c r="R566" s="1575"/>
      <c r="S566" s="1575"/>
      <c r="T566" s="1575"/>
      <c r="U566" s="1575"/>
      <c r="V566" s="1575"/>
      <c r="W566" s="1575"/>
      <c r="X566" s="1575"/>
      <c r="Y566" s="1575"/>
      <c r="Z566" s="1623"/>
      <c r="AA566" s="1575"/>
      <c r="AB566" s="1575"/>
      <c r="AC566" s="1575"/>
      <c r="AD566" s="1575"/>
      <c r="AE566" s="1575"/>
      <c r="AF566" s="1575"/>
    </row>
    <row r="567" ht="36.75" customHeight="1">
      <c r="A567" s="1575"/>
      <c r="B567" s="1575"/>
      <c r="C567" s="1575"/>
      <c r="D567" s="1575"/>
      <c r="E567" s="1575"/>
      <c r="F567" s="1623"/>
      <c r="G567" s="1575"/>
      <c r="H567" s="1575"/>
      <c r="I567" s="1575"/>
      <c r="J567" s="1575"/>
      <c r="K567" s="1575"/>
      <c r="L567" s="1575"/>
      <c r="M567" s="1575"/>
      <c r="N567" s="1575"/>
      <c r="O567" s="1575"/>
      <c r="P567" s="1575"/>
      <c r="Q567" s="1575"/>
      <c r="R567" s="1575"/>
      <c r="S567" s="1575"/>
      <c r="T567" s="1575"/>
      <c r="U567" s="1575"/>
      <c r="V567" s="1575"/>
      <c r="W567" s="1575"/>
      <c r="X567" s="1575"/>
      <c r="Y567" s="1575"/>
      <c r="Z567" s="1623"/>
      <c r="AA567" s="1575"/>
      <c r="AB567" s="1575"/>
      <c r="AC567" s="1575"/>
      <c r="AD567" s="1575"/>
      <c r="AE567" s="1575"/>
      <c r="AF567" s="1575"/>
    </row>
    <row r="568" ht="36.75" customHeight="1">
      <c r="A568" s="1575"/>
      <c r="B568" s="1575"/>
      <c r="C568" s="1575"/>
      <c r="D568" s="1575"/>
      <c r="E568" s="1575"/>
      <c r="F568" s="1623"/>
      <c r="G568" s="1575"/>
      <c r="H568" s="1575"/>
      <c r="I568" s="1575"/>
      <c r="J568" s="1575"/>
      <c r="K568" s="1575"/>
      <c r="L568" s="1575"/>
      <c r="M568" s="1575"/>
      <c r="N568" s="1575"/>
      <c r="O568" s="1575"/>
      <c r="P568" s="1575"/>
      <c r="Q568" s="1575"/>
      <c r="R568" s="1575"/>
      <c r="S568" s="1575"/>
      <c r="T568" s="1575"/>
      <c r="U568" s="1575"/>
      <c r="V568" s="1575"/>
      <c r="W568" s="1575"/>
      <c r="X568" s="1575"/>
      <c r="Y568" s="1575"/>
      <c r="Z568" s="1623"/>
      <c r="AA568" s="1575"/>
      <c r="AB568" s="1575"/>
      <c r="AC568" s="1575"/>
      <c r="AD568" s="1575"/>
      <c r="AE568" s="1575"/>
      <c r="AF568" s="1575"/>
    </row>
    <row r="569" ht="36.75" customHeight="1">
      <c r="A569" s="1575"/>
      <c r="B569" s="1575"/>
      <c r="C569" s="1575"/>
      <c r="D569" s="1575"/>
      <c r="E569" s="1575"/>
      <c r="F569" s="1623"/>
      <c r="G569" s="1575"/>
      <c r="H569" s="1575"/>
      <c r="I569" s="1575"/>
      <c r="J569" s="1575"/>
      <c r="K569" s="1575"/>
      <c r="L569" s="1575"/>
      <c r="M569" s="1575"/>
      <c r="N569" s="1575"/>
      <c r="O569" s="1575"/>
      <c r="P569" s="1575"/>
      <c r="Q569" s="1575"/>
      <c r="R569" s="1575"/>
      <c r="S569" s="1575"/>
      <c r="T569" s="1575"/>
      <c r="U569" s="1575"/>
      <c r="V569" s="1575"/>
      <c r="W569" s="1575"/>
      <c r="X569" s="1575"/>
      <c r="Y569" s="1575"/>
      <c r="Z569" s="1623"/>
      <c r="AA569" s="1575"/>
      <c r="AB569" s="1575"/>
      <c r="AC569" s="1575"/>
      <c r="AD569" s="1575"/>
      <c r="AE569" s="1575"/>
      <c r="AF569" s="1575"/>
    </row>
    <row r="570" ht="36.75" customHeight="1">
      <c r="A570" s="1575"/>
      <c r="B570" s="1575"/>
      <c r="C570" s="1575"/>
      <c r="D570" s="1575"/>
      <c r="E570" s="1575"/>
      <c r="F570" s="1623"/>
      <c r="G570" s="1575"/>
      <c r="H570" s="1575"/>
      <c r="I570" s="1575"/>
      <c r="J570" s="1575"/>
      <c r="K570" s="1575"/>
      <c r="L570" s="1575"/>
      <c r="M570" s="1575"/>
      <c r="N570" s="1575"/>
      <c r="O570" s="1575"/>
      <c r="P570" s="1575"/>
      <c r="Q570" s="1575"/>
      <c r="R570" s="1575"/>
      <c r="S570" s="1575"/>
      <c r="T570" s="1575"/>
      <c r="U570" s="1575"/>
      <c r="V570" s="1575"/>
      <c r="W570" s="1575"/>
      <c r="X570" s="1575"/>
      <c r="Y570" s="1575"/>
      <c r="Z570" s="1623"/>
      <c r="AA570" s="1575"/>
      <c r="AB570" s="1575"/>
      <c r="AC570" s="1575"/>
      <c r="AD570" s="1575"/>
      <c r="AE570" s="1575"/>
      <c r="AF570" s="1575"/>
    </row>
    <row r="571" ht="36.75" customHeight="1">
      <c r="A571" s="1575"/>
      <c r="B571" s="1575"/>
      <c r="C571" s="1575"/>
      <c r="D571" s="1575"/>
      <c r="E571" s="1575"/>
      <c r="F571" s="1623"/>
      <c r="G571" s="1575"/>
      <c r="H571" s="1575"/>
      <c r="I571" s="1575"/>
      <c r="J571" s="1575"/>
      <c r="K571" s="1575"/>
      <c r="L571" s="1575"/>
      <c r="M571" s="1575"/>
      <c r="N571" s="1575"/>
      <c r="O571" s="1575"/>
      <c r="P571" s="1575"/>
      <c r="Q571" s="1575"/>
      <c r="R571" s="1575"/>
      <c r="S571" s="1575"/>
      <c r="T571" s="1575"/>
      <c r="U571" s="1575"/>
      <c r="V571" s="1575"/>
      <c r="W571" s="1575"/>
      <c r="X571" s="1575"/>
      <c r="Y571" s="1575"/>
      <c r="Z571" s="1623"/>
      <c r="AA571" s="1575"/>
      <c r="AB571" s="1575"/>
      <c r="AC571" s="1575"/>
      <c r="AD571" s="1575"/>
      <c r="AE571" s="1575"/>
      <c r="AF571" s="1575"/>
    </row>
    <row r="572" ht="36.75" customHeight="1">
      <c r="A572" s="1575"/>
      <c r="B572" s="1575"/>
      <c r="C572" s="1575"/>
      <c r="D572" s="1575"/>
      <c r="E572" s="1575"/>
      <c r="F572" s="1623"/>
      <c r="G572" s="1575"/>
      <c r="H572" s="1575"/>
      <c r="I572" s="1575"/>
      <c r="J572" s="1575"/>
      <c r="K572" s="1575"/>
      <c r="L572" s="1575"/>
      <c r="M572" s="1575"/>
      <c r="N572" s="1575"/>
      <c r="O572" s="1575"/>
      <c r="P572" s="1575"/>
      <c r="Q572" s="1575"/>
      <c r="R572" s="1575"/>
      <c r="S572" s="1575"/>
      <c r="T572" s="1575"/>
      <c r="U572" s="1575"/>
      <c r="V572" s="1575"/>
      <c r="W572" s="1575"/>
      <c r="X572" s="1575"/>
      <c r="Y572" s="1575"/>
      <c r="Z572" s="1623"/>
      <c r="AA572" s="1575"/>
      <c r="AB572" s="1575"/>
      <c r="AC572" s="1575"/>
      <c r="AD572" s="1575"/>
      <c r="AE572" s="1575"/>
      <c r="AF572" s="1575"/>
    </row>
    <row r="573" ht="36.75" customHeight="1">
      <c r="A573" s="1575"/>
      <c r="B573" s="1575"/>
      <c r="C573" s="1575"/>
      <c r="D573" s="1575"/>
      <c r="E573" s="1575"/>
      <c r="F573" s="1623"/>
      <c r="G573" s="1575"/>
      <c r="H573" s="1575"/>
      <c r="I573" s="1575"/>
      <c r="J573" s="1575"/>
      <c r="K573" s="1575"/>
      <c r="L573" s="1575"/>
      <c r="M573" s="1575"/>
      <c r="N573" s="1575"/>
      <c r="O573" s="1575"/>
      <c r="P573" s="1575"/>
      <c r="Q573" s="1575"/>
      <c r="R573" s="1575"/>
      <c r="S573" s="1575"/>
      <c r="T573" s="1575"/>
      <c r="U573" s="1575"/>
      <c r="V573" s="1575"/>
      <c r="W573" s="1575"/>
      <c r="X573" s="1575"/>
      <c r="Y573" s="1575"/>
      <c r="Z573" s="1623"/>
      <c r="AA573" s="1575"/>
      <c r="AB573" s="1575"/>
      <c r="AC573" s="1575"/>
      <c r="AD573" s="1575"/>
      <c r="AE573" s="1575"/>
      <c r="AF573" s="1575"/>
    </row>
    <row r="574" ht="36.75" customHeight="1">
      <c r="A574" s="1575"/>
      <c r="B574" s="1575"/>
      <c r="C574" s="1575"/>
      <c r="D574" s="1575"/>
      <c r="E574" s="1575"/>
      <c r="F574" s="1623"/>
      <c r="G574" s="1575"/>
      <c r="H574" s="1575"/>
      <c r="I574" s="1575"/>
      <c r="J574" s="1575"/>
      <c r="K574" s="1575"/>
      <c r="L574" s="1575"/>
      <c r="M574" s="1575"/>
      <c r="N574" s="1575"/>
      <c r="O574" s="1575"/>
      <c r="P574" s="1575"/>
      <c r="Q574" s="1575"/>
      <c r="R574" s="1575"/>
      <c r="S574" s="1575"/>
      <c r="T574" s="1575"/>
      <c r="U574" s="1575"/>
      <c r="V574" s="1575"/>
      <c r="W574" s="1575"/>
      <c r="X574" s="1575"/>
      <c r="Y574" s="1575"/>
      <c r="Z574" s="1623"/>
      <c r="AA574" s="1575"/>
      <c r="AB574" s="1575"/>
      <c r="AC574" s="1575"/>
      <c r="AD574" s="1575"/>
      <c r="AE574" s="1575"/>
      <c r="AF574" s="1575"/>
    </row>
    <row r="575" ht="36.75" customHeight="1">
      <c r="A575" s="1575"/>
      <c r="B575" s="1575"/>
      <c r="C575" s="1575"/>
      <c r="D575" s="1575"/>
      <c r="E575" s="1575"/>
      <c r="F575" s="1623"/>
      <c r="G575" s="1575"/>
      <c r="H575" s="1575"/>
      <c r="I575" s="1575"/>
      <c r="J575" s="1575"/>
      <c r="K575" s="1575"/>
      <c r="L575" s="1575"/>
      <c r="M575" s="1575"/>
      <c r="N575" s="1575"/>
      <c r="O575" s="1575"/>
      <c r="P575" s="1575"/>
      <c r="Q575" s="1575"/>
      <c r="R575" s="1575"/>
      <c r="S575" s="1575"/>
      <c r="T575" s="1575"/>
      <c r="U575" s="1575"/>
      <c r="V575" s="1575"/>
      <c r="W575" s="1575"/>
      <c r="X575" s="1575"/>
      <c r="Y575" s="1575"/>
      <c r="Z575" s="1623"/>
      <c r="AA575" s="1575"/>
      <c r="AB575" s="1575"/>
      <c r="AC575" s="1575"/>
      <c r="AD575" s="1575"/>
      <c r="AE575" s="1575"/>
      <c r="AF575" s="1575"/>
    </row>
    <row r="576" ht="36.75" customHeight="1">
      <c r="A576" s="1575"/>
      <c r="B576" s="1575"/>
      <c r="C576" s="1575"/>
      <c r="D576" s="1575"/>
      <c r="E576" s="1575"/>
      <c r="F576" s="1623"/>
      <c r="G576" s="1575"/>
      <c r="H576" s="1575"/>
      <c r="I576" s="1575"/>
      <c r="J576" s="1575"/>
      <c r="K576" s="1575"/>
      <c r="L576" s="1575"/>
      <c r="M576" s="1575"/>
      <c r="N576" s="1575"/>
      <c r="O576" s="1575"/>
      <c r="P576" s="1575"/>
      <c r="Q576" s="1575"/>
      <c r="R576" s="1575"/>
      <c r="S576" s="1575"/>
      <c r="T576" s="1575"/>
      <c r="U576" s="1575"/>
      <c r="V576" s="1575"/>
      <c r="W576" s="1575"/>
      <c r="X576" s="1575"/>
      <c r="Y576" s="1575"/>
      <c r="Z576" s="1623"/>
      <c r="AA576" s="1575"/>
      <c r="AB576" s="1575"/>
      <c r="AC576" s="1575"/>
      <c r="AD576" s="1575"/>
      <c r="AE576" s="1575"/>
      <c r="AF576" s="1575"/>
    </row>
    <row r="577" ht="36.75" customHeight="1">
      <c r="A577" s="1575"/>
      <c r="B577" s="1575"/>
      <c r="C577" s="1575"/>
      <c r="D577" s="1575"/>
      <c r="E577" s="1575"/>
      <c r="F577" s="1623"/>
      <c r="G577" s="1575"/>
      <c r="H577" s="1575"/>
      <c r="I577" s="1575"/>
      <c r="J577" s="1575"/>
      <c r="K577" s="1575"/>
      <c r="L577" s="1575"/>
      <c r="M577" s="1575"/>
      <c r="N577" s="1575"/>
      <c r="O577" s="1575"/>
      <c r="P577" s="1575"/>
      <c r="Q577" s="1575"/>
      <c r="R577" s="1575"/>
      <c r="S577" s="1575"/>
      <c r="T577" s="1575"/>
      <c r="U577" s="1575"/>
      <c r="V577" s="1575"/>
      <c r="W577" s="1575"/>
      <c r="X577" s="1575"/>
      <c r="Y577" s="1575"/>
      <c r="Z577" s="1623"/>
      <c r="AA577" s="1575"/>
      <c r="AB577" s="1575"/>
      <c r="AC577" s="1575"/>
      <c r="AD577" s="1575"/>
      <c r="AE577" s="1575"/>
      <c r="AF577" s="1575"/>
    </row>
    <row r="578" ht="36.75" customHeight="1">
      <c r="A578" s="1575"/>
      <c r="B578" s="1575"/>
      <c r="C578" s="1575"/>
      <c r="D578" s="1575"/>
      <c r="E578" s="1575"/>
      <c r="F578" s="1623"/>
      <c r="G578" s="1575"/>
      <c r="H578" s="1575"/>
      <c r="I578" s="1575"/>
      <c r="J578" s="1575"/>
      <c r="K578" s="1575"/>
      <c r="L578" s="1575"/>
      <c r="M578" s="1575"/>
      <c r="N578" s="1575"/>
      <c r="O578" s="1575"/>
      <c r="P578" s="1575"/>
      <c r="Q578" s="1575"/>
      <c r="R578" s="1575"/>
      <c r="S578" s="1575"/>
      <c r="T578" s="1575"/>
      <c r="U578" s="1575"/>
      <c r="V578" s="1575"/>
      <c r="W578" s="1575"/>
      <c r="X578" s="1575"/>
      <c r="Y578" s="1575"/>
      <c r="Z578" s="1623"/>
      <c r="AA578" s="1575"/>
      <c r="AB578" s="1575"/>
      <c r="AC578" s="1575"/>
      <c r="AD578" s="1575"/>
      <c r="AE578" s="1575"/>
      <c r="AF578" s="1575"/>
    </row>
    <row r="579" ht="36.75" customHeight="1">
      <c r="A579" s="1575"/>
      <c r="B579" s="1575"/>
      <c r="C579" s="1575"/>
      <c r="D579" s="1575"/>
      <c r="E579" s="1575"/>
      <c r="F579" s="1623"/>
      <c r="G579" s="1575"/>
      <c r="H579" s="1575"/>
      <c r="I579" s="1575"/>
      <c r="J579" s="1575"/>
      <c r="K579" s="1575"/>
      <c r="L579" s="1575"/>
      <c r="M579" s="1575"/>
      <c r="N579" s="1575"/>
      <c r="O579" s="1575"/>
      <c r="P579" s="1575"/>
      <c r="Q579" s="1575"/>
      <c r="R579" s="1575"/>
      <c r="S579" s="1575"/>
      <c r="T579" s="1575"/>
      <c r="U579" s="1575"/>
      <c r="V579" s="1575"/>
      <c r="W579" s="1575"/>
      <c r="X579" s="1575"/>
      <c r="Y579" s="1575"/>
      <c r="Z579" s="1623"/>
      <c r="AA579" s="1575"/>
      <c r="AB579" s="1575"/>
      <c r="AC579" s="1575"/>
      <c r="AD579" s="1575"/>
      <c r="AE579" s="1575"/>
      <c r="AF579" s="1575"/>
    </row>
    <row r="580" ht="36.75" customHeight="1">
      <c r="A580" s="1575"/>
      <c r="B580" s="1575"/>
      <c r="C580" s="1575"/>
      <c r="D580" s="1575"/>
      <c r="E580" s="1575"/>
      <c r="F580" s="1623"/>
      <c r="G580" s="1575"/>
      <c r="H580" s="1575"/>
      <c r="I580" s="1575"/>
      <c r="J580" s="1575"/>
      <c r="K580" s="1575"/>
      <c r="L580" s="1575"/>
      <c r="M580" s="1575"/>
      <c r="N580" s="1575"/>
      <c r="O580" s="1575"/>
      <c r="P580" s="1575"/>
      <c r="Q580" s="1575"/>
      <c r="R580" s="1575"/>
      <c r="S580" s="1575"/>
      <c r="T580" s="1575"/>
      <c r="U580" s="1575"/>
      <c r="V580" s="1575"/>
      <c r="W580" s="1575"/>
      <c r="X580" s="1575"/>
      <c r="Y580" s="1575"/>
      <c r="Z580" s="1623"/>
      <c r="AA580" s="1575"/>
      <c r="AB580" s="1575"/>
      <c r="AC580" s="1575"/>
      <c r="AD580" s="1575"/>
      <c r="AE580" s="1575"/>
      <c r="AF580" s="1575"/>
    </row>
    <row r="581" ht="36.75" customHeight="1">
      <c r="A581" s="1575"/>
      <c r="B581" s="1575"/>
      <c r="C581" s="1575"/>
      <c r="D581" s="1575"/>
      <c r="E581" s="1575"/>
      <c r="F581" s="1623"/>
      <c r="G581" s="1575"/>
      <c r="H581" s="1575"/>
      <c r="I581" s="1575"/>
      <c r="J581" s="1575"/>
      <c r="K581" s="1575"/>
      <c r="L581" s="1575"/>
      <c r="M581" s="1575"/>
      <c r="N581" s="1575"/>
      <c r="O581" s="1575"/>
      <c r="P581" s="1575"/>
      <c r="Q581" s="1575"/>
      <c r="R581" s="1575"/>
      <c r="S581" s="1575"/>
      <c r="T581" s="1575"/>
      <c r="U581" s="1575"/>
      <c r="V581" s="1575"/>
      <c r="W581" s="1575"/>
      <c r="X581" s="1575"/>
      <c r="Y581" s="1575"/>
      <c r="Z581" s="1623"/>
      <c r="AA581" s="1575"/>
      <c r="AB581" s="1575"/>
      <c r="AC581" s="1575"/>
      <c r="AD581" s="1575"/>
      <c r="AE581" s="1575"/>
      <c r="AF581" s="1575"/>
    </row>
    <row r="582" ht="36.75" customHeight="1">
      <c r="A582" s="1575"/>
      <c r="B582" s="1575"/>
      <c r="C582" s="1575"/>
      <c r="D582" s="1575"/>
      <c r="E582" s="1575"/>
      <c r="F582" s="1623"/>
      <c r="G582" s="1575"/>
      <c r="H582" s="1575"/>
      <c r="I582" s="1575"/>
      <c r="J582" s="1575"/>
      <c r="K582" s="1575"/>
      <c r="L582" s="1575"/>
      <c r="M582" s="1575"/>
      <c r="N582" s="1575"/>
      <c r="O582" s="1575"/>
      <c r="P582" s="1575"/>
      <c r="Q582" s="1575"/>
      <c r="R582" s="1575"/>
      <c r="S582" s="1575"/>
      <c r="T582" s="1575"/>
      <c r="U582" s="1575"/>
      <c r="V582" s="1575"/>
      <c r="W582" s="1575"/>
      <c r="X582" s="1575"/>
      <c r="Y582" s="1575"/>
      <c r="Z582" s="1623"/>
      <c r="AA582" s="1575"/>
      <c r="AB582" s="1575"/>
      <c r="AC582" s="1575"/>
      <c r="AD582" s="1575"/>
      <c r="AE582" s="1575"/>
      <c r="AF582" s="1575"/>
    </row>
    <row r="583" ht="36.75" customHeight="1">
      <c r="A583" s="1575"/>
      <c r="B583" s="1575"/>
      <c r="C583" s="1575"/>
      <c r="D583" s="1575"/>
      <c r="E583" s="1575"/>
      <c r="F583" s="1623"/>
      <c r="G583" s="1575"/>
      <c r="H583" s="1575"/>
      <c r="I583" s="1575"/>
      <c r="J583" s="1575"/>
      <c r="K583" s="1575"/>
      <c r="L583" s="1575"/>
      <c r="M583" s="1575"/>
      <c r="N583" s="1575"/>
      <c r="O583" s="1575"/>
      <c r="P583" s="1575"/>
      <c r="Q583" s="1575"/>
      <c r="R583" s="1575"/>
      <c r="S583" s="1575"/>
      <c r="T583" s="1575"/>
      <c r="U583" s="1575"/>
      <c r="V583" s="1575"/>
      <c r="W583" s="1575"/>
      <c r="X583" s="1575"/>
      <c r="Y583" s="1575"/>
      <c r="Z583" s="1623"/>
      <c r="AA583" s="1575"/>
      <c r="AB583" s="1575"/>
      <c r="AC583" s="1575"/>
      <c r="AD583" s="1575"/>
      <c r="AE583" s="1575"/>
      <c r="AF583" s="1575"/>
    </row>
    <row r="584" ht="36.75" customHeight="1">
      <c r="A584" s="1575"/>
      <c r="B584" s="1575"/>
      <c r="C584" s="1575"/>
      <c r="D584" s="1575"/>
      <c r="E584" s="1575"/>
      <c r="F584" s="1623"/>
      <c r="G584" s="1575"/>
      <c r="H584" s="1575"/>
      <c r="I584" s="1575"/>
      <c r="J584" s="1575"/>
      <c r="K584" s="1575"/>
      <c r="L584" s="1575"/>
      <c r="M584" s="1575"/>
      <c r="N584" s="1575"/>
      <c r="O584" s="1575"/>
      <c r="P584" s="1575"/>
      <c r="Q584" s="1575"/>
      <c r="R584" s="1575"/>
      <c r="S584" s="1575"/>
      <c r="T584" s="1575"/>
      <c r="U584" s="1575"/>
      <c r="V584" s="1575"/>
      <c r="W584" s="1575"/>
      <c r="X584" s="1575"/>
      <c r="Y584" s="1575"/>
      <c r="Z584" s="1623"/>
      <c r="AA584" s="1575"/>
      <c r="AB584" s="1575"/>
      <c r="AC584" s="1575"/>
      <c r="AD584" s="1575"/>
      <c r="AE584" s="1575"/>
      <c r="AF584" s="1575"/>
    </row>
    <row r="585" ht="36.75" customHeight="1">
      <c r="A585" s="1575"/>
      <c r="B585" s="1575"/>
      <c r="C585" s="1575"/>
      <c r="D585" s="1575"/>
      <c r="E585" s="1575"/>
      <c r="F585" s="1623"/>
      <c r="G585" s="1575"/>
      <c r="H585" s="1575"/>
      <c r="I585" s="1575"/>
      <c r="J585" s="1575"/>
      <c r="K585" s="1575"/>
      <c r="L585" s="1575"/>
      <c r="M585" s="1575"/>
      <c r="N585" s="1575"/>
      <c r="O585" s="1575"/>
      <c r="P585" s="1575"/>
      <c r="Q585" s="1575"/>
      <c r="R585" s="1575"/>
      <c r="S585" s="1575"/>
      <c r="T585" s="1575"/>
      <c r="U585" s="1575"/>
      <c r="V585" s="1575"/>
      <c r="W585" s="1575"/>
      <c r="X585" s="1575"/>
      <c r="Y585" s="1575"/>
      <c r="Z585" s="1623"/>
      <c r="AA585" s="1575"/>
      <c r="AB585" s="1575"/>
      <c r="AC585" s="1575"/>
      <c r="AD585" s="1575"/>
      <c r="AE585" s="1575"/>
      <c r="AF585" s="1575"/>
    </row>
    <row r="586" ht="36.75" customHeight="1">
      <c r="A586" s="1575"/>
      <c r="B586" s="1575"/>
      <c r="C586" s="1575"/>
      <c r="D586" s="1575"/>
      <c r="E586" s="1575"/>
      <c r="F586" s="1623"/>
      <c r="G586" s="1575"/>
      <c r="H586" s="1575"/>
      <c r="I586" s="1575"/>
      <c r="J586" s="1575"/>
      <c r="K586" s="1575"/>
      <c r="L586" s="1575"/>
      <c r="M586" s="1575"/>
      <c r="N586" s="1575"/>
      <c r="O586" s="1575"/>
      <c r="P586" s="1575"/>
      <c r="Q586" s="1575"/>
      <c r="R586" s="1575"/>
      <c r="S586" s="1575"/>
      <c r="T586" s="1575"/>
      <c r="U586" s="1575"/>
      <c r="V586" s="1575"/>
      <c r="W586" s="1575"/>
      <c r="X586" s="1575"/>
      <c r="Y586" s="1575"/>
      <c r="Z586" s="1623"/>
      <c r="AA586" s="1575"/>
      <c r="AB586" s="1575"/>
      <c r="AC586" s="1575"/>
      <c r="AD586" s="1575"/>
      <c r="AE586" s="1575"/>
      <c r="AF586" s="1575"/>
    </row>
    <row r="587" ht="36.75" customHeight="1">
      <c r="A587" s="1575"/>
      <c r="B587" s="1575"/>
      <c r="C587" s="1575"/>
      <c r="D587" s="1575"/>
      <c r="E587" s="1575"/>
      <c r="F587" s="1623"/>
      <c r="G587" s="1575"/>
      <c r="H587" s="1575"/>
      <c r="I587" s="1575"/>
      <c r="J587" s="1575"/>
      <c r="K587" s="1575"/>
      <c r="L587" s="1575"/>
      <c r="M587" s="1575"/>
      <c r="N587" s="1575"/>
      <c r="O587" s="1575"/>
      <c r="P587" s="1575"/>
      <c r="Q587" s="1575"/>
      <c r="R587" s="1575"/>
      <c r="S587" s="1575"/>
      <c r="T587" s="1575"/>
      <c r="U587" s="1575"/>
      <c r="V587" s="1575"/>
      <c r="W587" s="1575"/>
      <c r="X587" s="1575"/>
      <c r="Y587" s="1575"/>
      <c r="Z587" s="1623"/>
      <c r="AA587" s="1575"/>
      <c r="AB587" s="1575"/>
      <c r="AC587" s="1575"/>
      <c r="AD587" s="1575"/>
      <c r="AE587" s="1575"/>
      <c r="AF587" s="1575"/>
    </row>
    <row r="588" ht="36.75" customHeight="1">
      <c r="A588" s="1575"/>
      <c r="B588" s="1575"/>
      <c r="C588" s="1575"/>
      <c r="D588" s="1575"/>
      <c r="E588" s="1575"/>
      <c r="F588" s="1623"/>
      <c r="G588" s="1575"/>
      <c r="H588" s="1575"/>
      <c r="I588" s="1575"/>
      <c r="J588" s="1575"/>
      <c r="K588" s="1575"/>
      <c r="L588" s="1575"/>
      <c r="M588" s="1575"/>
      <c r="N588" s="1575"/>
      <c r="O588" s="1575"/>
      <c r="P588" s="1575"/>
      <c r="Q588" s="1575"/>
      <c r="R588" s="1575"/>
      <c r="S588" s="1575"/>
      <c r="T588" s="1575"/>
      <c r="U588" s="1575"/>
      <c r="V588" s="1575"/>
      <c r="W588" s="1575"/>
      <c r="X588" s="1575"/>
      <c r="Y588" s="1575"/>
      <c r="Z588" s="1623"/>
      <c r="AA588" s="1575"/>
      <c r="AB588" s="1575"/>
      <c r="AC588" s="1575"/>
      <c r="AD588" s="1575"/>
      <c r="AE588" s="1575"/>
      <c r="AF588" s="1575"/>
    </row>
    <row r="589" ht="36.75" customHeight="1">
      <c r="A589" s="1575"/>
      <c r="B589" s="1575"/>
      <c r="C589" s="1575"/>
      <c r="D589" s="1575"/>
      <c r="E589" s="1575"/>
      <c r="F589" s="1623"/>
      <c r="G589" s="1575"/>
      <c r="H589" s="1575"/>
      <c r="I589" s="1575"/>
      <c r="J589" s="1575"/>
      <c r="K589" s="1575"/>
      <c r="L589" s="1575"/>
      <c r="M589" s="1575"/>
      <c r="N589" s="1575"/>
      <c r="O589" s="1575"/>
      <c r="P589" s="1575"/>
      <c r="Q589" s="1575"/>
      <c r="R589" s="1575"/>
      <c r="S589" s="1575"/>
      <c r="T589" s="1575"/>
      <c r="U589" s="1575"/>
      <c r="V589" s="1575"/>
      <c r="W589" s="1575"/>
      <c r="X589" s="1575"/>
      <c r="Y589" s="1575"/>
      <c r="Z589" s="1623"/>
      <c r="AA589" s="1575"/>
      <c r="AB589" s="1575"/>
      <c r="AC589" s="1575"/>
      <c r="AD589" s="1575"/>
      <c r="AE589" s="1575"/>
      <c r="AF589" s="1575"/>
    </row>
    <row r="590" ht="36.75" customHeight="1">
      <c r="A590" s="1575"/>
      <c r="B590" s="1575"/>
      <c r="C590" s="1575"/>
      <c r="D590" s="1575"/>
      <c r="E590" s="1575"/>
      <c r="F590" s="1623"/>
      <c r="G590" s="1575"/>
      <c r="H590" s="1575"/>
      <c r="I590" s="1575"/>
      <c r="J590" s="1575"/>
      <c r="K590" s="1575"/>
      <c r="L590" s="1575"/>
      <c r="M590" s="1575"/>
      <c r="N590" s="1575"/>
      <c r="O590" s="1575"/>
      <c r="P590" s="1575"/>
      <c r="Q590" s="1575"/>
      <c r="R590" s="1575"/>
      <c r="S590" s="1575"/>
      <c r="T590" s="1575"/>
      <c r="U590" s="1575"/>
      <c r="V590" s="1575"/>
      <c r="W590" s="1575"/>
      <c r="X590" s="1575"/>
      <c r="Y590" s="1575"/>
      <c r="Z590" s="1623"/>
      <c r="AA590" s="1575"/>
      <c r="AB590" s="1575"/>
      <c r="AC590" s="1575"/>
      <c r="AD590" s="1575"/>
      <c r="AE590" s="1575"/>
      <c r="AF590" s="1575"/>
    </row>
    <row r="591" ht="36.75" customHeight="1">
      <c r="A591" s="1575"/>
      <c r="B591" s="1575"/>
      <c r="C591" s="1575"/>
      <c r="D591" s="1575"/>
      <c r="E591" s="1575"/>
      <c r="F591" s="1623"/>
      <c r="G591" s="1575"/>
      <c r="H591" s="1575"/>
      <c r="I591" s="1575"/>
      <c r="J591" s="1575"/>
      <c r="K591" s="1575"/>
      <c r="L591" s="1575"/>
      <c r="M591" s="1575"/>
      <c r="N591" s="1575"/>
      <c r="O591" s="1575"/>
      <c r="P591" s="1575"/>
      <c r="Q591" s="1575"/>
      <c r="R591" s="1575"/>
      <c r="S591" s="1575"/>
      <c r="T591" s="1575"/>
      <c r="U591" s="1575"/>
      <c r="V591" s="1575"/>
      <c r="W591" s="1575"/>
      <c r="X591" s="1575"/>
      <c r="Y591" s="1575"/>
      <c r="Z591" s="1623"/>
      <c r="AA591" s="1575"/>
      <c r="AB591" s="1575"/>
      <c r="AC591" s="1575"/>
      <c r="AD591" s="1575"/>
      <c r="AE591" s="1575"/>
      <c r="AF591" s="1575"/>
    </row>
    <row r="592" ht="36.75" customHeight="1">
      <c r="A592" s="1575"/>
      <c r="B592" s="1575"/>
      <c r="C592" s="1575"/>
      <c r="D592" s="1575"/>
      <c r="E592" s="1575"/>
      <c r="F592" s="1623"/>
      <c r="G592" s="1575"/>
      <c r="H592" s="1575"/>
      <c r="I592" s="1575"/>
      <c r="J592" s="1575"/>
      <c r="K592" s="1575"/>
      <c r="L592" s="1575"/>
      <c r="M592" s="1575"/>
      <c r="N592" s="1575"/>
      <c r="O592" s="1575"/>
      <c r="P592" s="1575"/>
      <c r="Q592" s="1575"/>
      <c r="R592" s="1575"/>
      <c r="S592" s="1575"/>
      <c r="T592" s="1575"/>
      <c r="U592" s="1575"/>
      <c r="V592" s="1575"/>
      <c r="W592" s="1575"/>
      <c r="X592" s="1575"/>
      <c r="Y592" s="1575"/>
      <c r="Z592" s="1623"/>
      <c r="AA592" s="1575"/>
      <c r="AB592" s="1575"/>
      <c r="AC592" s="1575"/>
      <c r="AD592" s="1575"/>
      <c r="AE592" s="1575"/>
      <c r="AF592" s="1575"/>
    </row>
    <row r="593" ht="36.75" customHeight="1">
      <c r="A593" s="1575"/>
      <c r="B593" s="1575"/>
      <c r="C593" s="1575"/>
      <c r="D593" s="1575"/>
      <c r="E593" s="1575"/>
      <c r="F593" s="1623"/>
      <c r="G593" s="1575"/>
      <c r="H593" s="1575"/>
      <c r="I593" s="1575"/>
      <c r="J593" s="1575"/>
      <c r="K593" s="1575"/>
      <c r="L593" s="1575"/>
      <c r="M593" s="1575"/>
      <c r="N593" s="1575"/>
      <c r="O593" s="1575"/>
      <c r="P593" s="1575"/>
      <c r="Q593" s="1575"/>
      <c r="R593" s="1575"/>
      <c r="S593" s="1575"/>
      <c r="T593" s="1575"/>
      <c r="U593" s="1575"/>
      <c r="V593" s="1575"/>
      <c r="W593" s="1575"/>
      <c r="X593" s="1575"/>
      <c r="Y593" s="1575"/>
      <c r="Z593" s="1623"/>
      <c r="AA593" s="1575"/>
      <c r="AB593" s="1575"/>
      <c r="AC593" s="1575"/>
      <c r="AD593" s="1575"/>
      <c r="AE593" s="1575"/>
      <c r="AF593" s="1575"/>
    </row>
    <row r="594" ht="36.75" customHeight="1">
      <c r="A594" s="1575"/>
      <c r="B594" s="1575"/>
      <c r="C594" s="1575"/>
      <c r="D594" s="1575"/>
      <c r="E594" s="1575"/>
      <c r="F594" s="1623"/>
      <c r="G594" s="1575"/>
      <c r="H594" s="1575"/>
      <c r="I594" s="1575"/>
      <c r="J594" s="1575"/>
      <c r="K594" s="1575"/>
      <c r="L594" s="1575"/>
      <c r="M594" s="1575"/>
      <c r="N594" s="1575"/>
      <c r="O594" s="1575"/>
      <c r="P594" s="1575"/>
      <c r="Q594" s="1575"/>
      <c r="R594" s="1575"/>
      <c r="S594" s="1575"/>
      <c r="T594" s="1575"/>
      <c r="U594" s="1575"/>
      <c r="V594" s="1575"/>
      <c r="W594" s="1575"/>
      <c r="X594" s="1575"/>
      <c r="Y594" s="1575"/>
      <c r="Z594" s="1623"/>
      <c r="AA594" s="1575"/>
      <c r="AB594" s="1575"/>
      <c r="AC594" s="1575"/>
      <c r="AD594" s="1575"/>
      <c r="AE594" s="1575"/>
      <c r="AF594" s="1575"/>
    </row>
    <row r="595" ht="36.75" customHeight="1">
      <c r="A595" s="1575"/>
      <c r="B595" s="1575"/>
      <c r="C595" s="1575"/>
      <c r="D595" s="1575"/>
      <c r="E595" s="1575"/>
      <c r="F595" s="1623"/>
      <c r="G595" s="1575"/>
      <c r="H595" s="1575"/>
      <c r="I595" s="1575"/>
      <c r="J595" s="1575"/>
      <c r="K595" s="1575"/>
      <c r="L595" s="1575"/>
      <c r="M595" s="1575"/>
      <c r="N595" s="1575"/>
      <c r="O595" s="1575"/>
      <c r="P595" s="1575"/>
      <c r="Q595" s="1575"/>
      <c r="R595" s="1575"/>
      <c r="S595" s="1575"/>
      <c r="T595" s="1575"/>
      <c r="U595" s="1575"/>
      <c r="V595" s="1575"/>
      <c r="W595" s="1575"/>
      <c r="X595" s="1575"/>
      <c r="Y595" s="1575"/>
      <c r="Z595" s="1623"/>
      <c r="AA595" s="1575"/>
      <c r="AB595" s="1575"/>
      <c r="AC595" s="1575"/>
      <c r="AD595" s="1575"/>
      <c r="AE595" s="1575"/>
      <c r="AF595" s="1575"/>
    </row>
    <row r="596" ht="36.75" customHeight="1">
      <c r="A596" s="1575"/>
      <c r="B596" s="1575"/>
      <c r="C596" s="1575"/>
      <c r="D596" s="1575"/>
      <c r="E596" s="1575"/>
      <c r="F596" s="1623"/>
      <c r="G596" s="1575"/>
      <c r="H596" s="1575"/>
      <c r="I596" s="1575"/>
      <c r="J596" s="1575"/>
      <c r="K596" s="1575"/>
      <c r="L596" s="1575"/>
      <c r="M596" s="1575"/>
      <c r="N596" s="1575"/>
      <c r="O596" s="1575"/>
      <c r="P596" s="1575"/>
      <c r="Q596" s="1575"/>
      <c r="R596" s="1575"/>
      <c r="S596" s="1575"/>
      <c r="T596" s="1575"/>
      <c r="U596" s="1575"/>
      <c r="V596" s="1575"/>
      <c r="W596" s="1575"/>
      <c r="X596" s="1575"/>
      <c r="Y596" s="1575"/>
      <c r="Z596" s="1623"/>
      <c r="AA596" s="1575"/>
      <c r="AB596" s="1575"/>
      <c r="AC596" s="1575"/>
      <c r="AD596" s="1575"/>
      <c r="AE596" s="1575"/>
      <c r="AF596" s="1575"/>
    </row>
    <row r="597" ht="36.75" customHeight="1">
      <c r="A597" s="1575"/>
      <c r="B597" s="1575"/>
      <c r="C597" s="1575"/>
      <c r="D597" s="1575"/>
      <c r="E597" s="1575"/>
      <c r="F597" s="1623"/>
      <c r="G597" s="1575"/>
      <c r="H597" s="1575"/>
      <c r="I597" s="1575"/>
      <c r="J597" s="1575"/>
      <c r="K597" s="1575"/>
      <c r="L597" s="1575"/>
      <c r="M597" s="1575"/>
      <c r="N597" s="1575"/>
      <c r="O597" s="1575"/>
      <c r="P597" s="1575"/>
      <c r="Q597" s="1575"/>
      <c r="R597" s="1575"/>
      <c r="S597" s="1575"/>
      <c r="T597" s="1575"/>
      <c r="U597" s="1575"/>
      <c r="V597" s="1575"/>
      <c r="W597" s="1575"/>
      <c r="X597" s="1575"/>
      <c r="Y597" s="1575"/>
      <c r="Z597" s="1623"/>
      <c r="AA597" s="1575"/>
      <c r="AB597" s="1575"/>
      <c r="AC597" s="1575"/>
      <c r="AD597" s="1575"/>
      <c r="AE597" s="1575"/>
      <c r="AF597" s="1575"/>
    </row>
    <row r="598" ht="36.75" customHeight="1">
      <c r="A598" s="1575"/>
      <c r="B598" s="1575"/>
      <c r="C598" s="1575"/>
      <c r="D598" s="1575"/>
      <c r="E598" s="1575"/>
      <c r="F598" s="1623"/>
      <c r="G598" s="1575"/>
      <c r="H598" s="1575"/>
      <c r="I598" s="1575"/>
      <c r="J598" s="1575"/>
      <c r="K598" s="1575"/>
      <c r="L598" s="1575"/>
      <c r="M598" s="1575"/>
      <c r="N598" s="1575"/>
      <c r="O598" s="1575"/>
      <c r="P598" s="1575"/>
      <c r="Q598" s="1575"/>
      <c r="R598" s="1575"/>
      <c r="S598" s="1575"/>
      <c r="T598" s="1575"/>
      <c r="U598" s="1575"/>
      <c r="V598" s="1575"/>
      <c r="W598" s="1575"/>
      <c r="X598" s="1575"/>
      <c r="Y598" s="1575"/>
      <c r="Z598" s="1623"/>
      <c r="AA598" s="1575"/>
      <c r="AB598" s="1575"/>
      <c r="AC598" s="1575"/>
      <c r="AD598" s="1575"/>
      <c r="AE598" s="1575"/>
      <c r="AF598" s="1575"/>
    </row>
    <row r="599" ht="36.75" customHeight="1">
      <c r="A599" s="1575"/>
      <c r="B599" s="1575"/>
      <c r="C599" s="1575"/>
      <c r="D599" s="1575"/>
      <c r="E599" s="1575"/>
      <c r="F599" s="1623"/>
      <c r="G599" s="1575"/>
      <c r="H599" s="1575"/>
      <c r="I599" s="1575"/>
      <c r="J599" s="1575"/>
      <c r="K599" s="1575"/>
      <c r="L599" s="1575"/>
      <c r="M599" s="1575"/>
      <c r="N599" s="1575"/>
      <c r="O599" s="1575"/>
      <c r="P599" s="1575"/>
      <c r="Q599" s="1575"/>
      <c r="R599" s="1575"/>
      <c r="S599" s="1575"/>
      <c r="T599" s="1575"/>
      <c r="U599" s="1575"/>
      <c r="V599" s="1575"/>
      <c r="W599" s="1575"/>
      <c r="X599" s="1575"/>
      <c r="Y599" s="1575"/>
      <c r="Z599" s="1623"/>
      <c r="AA599" s="1575"/>
      <c r="AB599" s="1575"/>
      <c r="AC599" s="1575"/>
      <c r="AD599" s="1575"/>
      <c r="AE599" s="1575"/>
      <c r="AF599" s="1575"/>
    </row>
    <row r="600" ht="36.75" customHeight="1">
      <c r="A600" s="1575"/>
      <c r="B600" s="1575"/>
      <c r="C600" s="1575"/>
      <c r="D600" s="1575"/>
      <c r="E600" s="1575"/>
      <c r="F600" s="1623"/>
      <c r="G600" s="1575"/>
      <c r="H600" s="1575"/>
      <c r="I600" s="1575"/>
      <c r="J600" s="1575"/>
      <c r="K600" s="1575"/>
      <c r="L600" s="1575"/>
      <c r="M600" s="1575"/>
      <c r="N600" s="1575"/>
      <c r="O600" s="1575"/>
      <c r="P600" s="1575"/>
      <c r="Q600" s="1575"/>
      <c r="R600" s="1575"/>
      <c r="S600" s="1575"/>
      <c r="T600" s="1575"/>
      <c r="U600" s="1575"/>
      <c r="V600" s="1575"/>
      <c r="W600" s="1575"/>
      <c r="X600" s="1575"/>
      <c r="Y600" s="1575"/>
      <c r="Z600" s="1623"/>
      <c r="AA600" s="1575"/>
      <c r="AB600" s="1575"/>
      <c r="AC600" s="1575"/>
      <c r="AD600" s="1575"/>
      <c r="AE600" s="1575"/>
      <c r="AF600" s="1575"/>
    </row>
    <row r="601" ht="36.75" customHeight="1">
      <c r="A601" s="1575"/>
      <c r="B601" s="1575"/>
      <c r="C601" s="1575"/>
      <c r="D601" s="1575"/>
      <c r="E601" s="1575"/>
      <c r="F601" s="1623"/>
      <c r="G601" s="1575"/>
      <c r="H601" s="1575"/>
      <c r="I601" s="1575"/>
      <c r="J601" s="1575"/>
      <c r="K601" s="1575"/>
      <c r="L601" s="1575"/>
      <c r="M601" s="1575"/>
      <c r="N601" s="1575"/>
      <c r="O601" s="1575"/>
      <c r="P601" s="1575"/>
      <c r="Q601" s="1575"/>
      <c r="R601" s="1575"/>
      <c r="S601" s="1575"/>
      <c r="T601" s="1575"/>
      <c r="U601" s="1575"/>
      <c r="V601" s="1575"/>
      <c r="W601" s="1575"/>
      <c r="X601" s="1575"/>
      <c r="Y601" s="1575"/>
      <c r="Z601" s="1623"/>
      <c r="AA601" s="1575"/>
      <c r="AB601" s="1575"/>
      <c r="AC601" s="1575"/>
      <c r="AD601" s="1575"/>
      <c r="AE601" s="1575"/>
      <c r="AF601" s="1575"/>
    </row>
    <row r="602" ht="36.75" customHeight="1">
      <c r="A602" s="1575"/>
      <c r="B602" s="1575"/>
      <c r="C602" s="1575"/>
      <c r="D602" s="1575"/>
      <c r="E602" s="1575"/>
      <c r="F602" s="1623"/>
      <c r="G602" s="1575"/>
      <c r="H602" s="1575"/>
      <c r="I602" s="1575"/>
      <c r="J602" s="1575"/>
      <c r="K602" s="1575"/>
      <c r="L602" s="1575"/>
      <c r="M602" s="1575"/>
      <c r="N602" s="1575"/>
      <c r="O602" s="1575"/>
      <c r="P602" s="1575"/>
      <c r="Q602" s="1575"/>
      <c r="R602" s="1575"/>
      <c r="S602" s="1575"/>
      <c r="T602" s="1575"/>
      <c r="U602" s="1575"/>
      <c r="V602" s="1575"/>
      <c r="W602" s="1575"/>
      <c r="X602" s="1575"/>
      <c r="Y602" s="1575"/>
      <c r="Z602" s="1623"/>
      <c r="AA602" s="1575"/>
      <c r="AB602" s="1575"/>
      <c r="AC602" s="1575"/>
      <c r="AD602" s="1575"/>
      <c r="AE602" s="1575"/>
      <c r="AF602" s="1575"/>
    </row>
    <row r="603" ht="36.75" customHeight="1">
      <c r="A603" s="1575"/>
      <c r="B603" s="1575"/>
      <c r="C603" s="1575"/>
      <c r="D603" s="1575"/>
      <c r="E603" s="1575"/>
      <c r="F603" s="1623"/>
      <c r="G603" s="1575"/>
      <c r="H603" s="1575"/>
      <c r="I603" s="1575"/>
      <c r="J603" s="1575"/>
      <c r="K603" s="1575"/>
      <c r="L603" s="1575"/>
      <c r="M603" s="1575"/>
      <c r="N603" s="1575"/>
      <c r="O603" s="1575"/>
      <c r="P603" s="1575"/>
      <c r="Q603" s="1575"/>
      <c r="R603" s="1575"/>
      <c r="S603" s="1575"/>
      <c r="T603" s="1575"/>
      <c r="U603" s="1575"/>
      <c r="V603" s="1575"/>
      <c r="W603" s="1575"/>
      <c r="X603" s="1575"/>
      <c r="Y603" s="1575"/>
      <c r="Z603" s="1623"/>
      <c r="AA603" s="1575"/>
      <c r="AB603" s="1575"/>
      <c r="AC603" s="1575"/>
      <c r="AD603" s="1575"/>
      <c r="AE603" s="1575"/>
      <c r="AF603" s="1575"/>
    </row>
    <row r="604" ht="36.75" customHeight="1">
      <c r="A604" s="1575"/>
      <c r="B604" s="1575"/>
      <c r="C604" s="1575"/>
      <c r="D604" s="1575"/>
      <c r="E604" s="1575"/>
      <c r="F604" s="1623"/>
      <c r="G604" s="1575"/>
      <c r="H604" s="1575"/>
      <c r="I604" s="1575"/>
      <c r="J604" s="1575"/>
      <c r="K604" s="1575"/>
      <c r="L604" s="1575"/>
      <c r="M604" s="1575"/>
      <c r="N604" s="1575"/>
      <c r="O604" s="1575"/>
      <c r="P604" s="1575"/>
      <c r="Q604" s="1575"/>
      <c r="R604" s="1575"/>
      <c r="S604" s="1575"/>
      <c r="T604" s="1575"/>
      <c r="U604" s="1575"/>
      <c r="V604" s="1575"/>
      <c r="W604" s="1575"/>
      <c r="X604" s="1575"/>
      <c r="Y604" s="1575"/>
      <c r="Z604" s="1623"/>
      <c r="AA604" s="1575"/>
      <c r="AB604" s="1575"/>
      <c r="AC604" s="1575"/>
      <c r="AD604" s="1575"/>
      <c r="AE604" s="1575"/>
      <c r="AF604" s="1575"/>
    </row>
    <row r="605" ht="36.75" customHeight="1">
      <c r="A605" s="1575"/>
      <c r="B605" s="1575"/>
      <c r="C605" s="1575"/>
      <c r="D605" s="1575"/>
      <c r="E605" s="1575"/>
      <c r="F605" s="1623"/>
      <c r="G605" s="1575"/>
      <c r="H605" s="1575"/>
      <c r="I605" s="1575"/>
      <c r="J605" s="1575"/>
      <c r="K605" s="1575"/>
      <c r="L605" s="1575"/>
      <c r="M605" s="1575"/>
      <c r="N605" s="1575"/>
      <c r="O605" s="1575"/>
      <c r="P605" s="1575"/>
      <c r="Q605" s="1575"/>
      <c r="R605" s="1575"/>
      <c r="S605" s="1575"/>
      <c r="T605" s="1575"/>
      <c r="U605" s="1575"/>
      <c r="V605" s="1575"/>
      <c r="W605" s="1575"/>
      <c r="X605" s="1575"/>
      <c r="Y605" s="1575"/>
      <c r="Z605" s="1623"/>
      <c r="AA605" s="1575"/>
      <c r="AB605" s="1575"/>
      <c r="AC605" s="1575"/>
      <c r="AD605" s="1575"/>
      <c r="AE605" s="1575"/>
      <c r="AF605" s="1575"/>
    </row>
    <row r="606" ht="36.75" customHeight="1">
      <c r="A606" s="1575"/>
      <c r="B606" s="1575"/>
      <c r="C606" s="1575"/>
      <c r="D606" s="1575"/>
      <c r="E606" s="1575"/>
      <c r="F606" s="1623"/>
      <c r="G606" s="1575"/>
      <c r="H606" s="1575"/>
      <c r="I606" s="1575"/>
      <c r="J606" s="1575"/>
      <c r="K606" s="1575"/>
      <c r="L606" s="1575"/>
      <c r="M606" s="1575"/>
      <c r="N606" s="1575"/>
      <c r="O606" s="1575"/>
      <c r="P606" s="1575"/>
      <c r="Q606" s="1575"/>
      <c r="R606" s="1575"/>
      <c r="S606" s="1575"/>
      <c r="T606" s="1575"/>
      <c r="U606" s="1575"/>
      <c r="V606" s="1575"/>
      <c r="W606" s="1575"/>
      <c r="X606" s="1575"/>
      <c r="Y606" s="1575"/>
      <c r="Z606" s="1623"/>
      <c r="AA606" s="1575"/>
      <c r="AB606" s="1575"/>
      <c r="AC606" s="1575"/>
      <c r="AD606" s="1575"/>
      <c r="AE606" s="1575"/>
      <c r="AF606" s="1575"/>
    </row>
    <row r="607" ht="36.75" customHeight="1">
      <c r="A607" s="1575"/>
      <c r="B607" s="1575"/>
      <c r="C607" s="1575"/>
      <c r="D607" s="1575"/>
      <c r="E607" s="1575"/>
      <c r="F607" s="1623"/>
      <c r="G607" s="1575"/>
      <c r="H607" s="1575"/>
      <c r="I607" s="1575"/>
      <c r="J607" s="1575"/>
      <c r="K607" s="1575"/>
      <c r="L607" s="1575"/>
      <c r="M607" s="1575"/>
      <c r="N607" s="1575"/>
      <c r="O607" s="1575"/>
      <c r="P607" s="1575"/>
      <c r="Q607" s="1575"/>
      <c r="R607" s="1575"/>
      <c r="S607" s="1575"/>
      <c r="T607" s="1575"/>
      <c r="U607" s="1575"/>
      <c r="V607" s="1575"/>
      <c r="W607" s="1575"/>
      <c r="X607" s="1575"/>
      <c r="Y607" s="1575"/>
      <c r="Z607" s="1623"/>
      <c r="AA607" s="1575"/>
      <c r="AB607" s="1575"/>
      <c r="AC607" s="1575"/>
      <c r="AD607" s="1575"/>
      <c r="AE607" s="1575"/>
      <c r="AF607" s="1575"/>
    </row>
    <row r="608" ht="36.75" customHeight="1">
      <c r="A608" s="1575"/>
      <c r="B608" s="1575"/>
      <c r="C608" s="1575"/>
      <c r="D608" s="1575"/>
      <c r="E608" s="1575"/>
      <c r="F608" s="1623"/>
      <c r="G608" s="1575"/>
      <c r="H608" s="1575"/>
      <c r="I608" s="1575"/>
      <c r="J608" s="1575"/>
      <c r="K608" s="1575"/>
      <c r="L608" s="1575"/>
      <c r="M608" s="1575"/>
      <c r="N608" s="1575"/>
      <c r="O608" s="1575"/>
      <c r="P608" s="1575"/>
      <c r="Q608" s="1575"/>
      <c r="R608" s="1575"/>
      <c r="S608" s="1575"/>
      <c r="T608" s="1575"/>
      <c r="U608" s="1575"/>
      <c r="V608" s="1575"/>
      <c r="W608" s="1575"/>
      <c r="X608" s="1575"/>
      <c r="Y608" s="1575"/>
      <c r="Z608" s="1623"/>
      <c r="AA608" s="1575"/>
      <c r="AB608" s="1575"/>
      <c r="AC608" s="1575"/>
      <c r="AD608" s="1575"/>
      <c r="AE608" s="1575"/>
      <c r="AF608" s="1575"/>
    </row>
    <row r="609" ht="36.75" customHeight="1">
      <c r="A609" s="1575"/>
      <c r="B609" s="1575"/>
      <c r="C609" s="1575"/>
      <c r="D609" s="1575"/>
      <c r="E609" s="1575"/>
      <c r="F609" s="1623"/>
      <c r="G609" s="1575"/>
      <c r="H609" s="1575"/>
      <c r="I609" s="1575"/>
      <c r="J609" s="1575"/>
      <c r="K609" s="1575"/>
      <c r="L609" s="1575"/>
      <c r="M609" s="1575"/>
      <c r="N609" s="1575"/>
      <c r="O609" s="1575"/>
      <c r="P609" s="1575"/>
      <c r="Q609" s="1575"/>
      <c r="R609" s="1575"/>
      <c r="S609" s="1575"/>
      <c r="T609" s="1575"/>
      <c r="U609" s="1575"/>
      <c r="V609" s="1575"/>
      <c r="W609" s="1575"/>
      <c r="X609" s="1575"/>
      <c r="Y609" s="1575"/>
      <c r="Z609" s="1623"/>
      <c r="AA609" s="1575"/>
      <c r="AB609" s="1575"/>
      <c r="AC609" s="1575"/>
      <c r="AD609" s="1575"/>
      <c r="AE609" s="1575"/>
      <c r="AF609" s="1575"/>
    </row>
    <row r="610" ht="36.75" customHeight="1">
      <c r="A610" s="1575"/>
      <c r="B610" s="1575"/>
      <c r="C610" s="1575"/>
      <c r="D610" s="1575"/>
      <c r="E610" s="1575"/>
      <c r="F610" s="1623"/>
      <c r="G610" s="1575"/>
      <c r="H610" s="1575"/>
      <c r="I610" s="1575"/>
      <c r="J610" s="1575"/>
      <c r="K610" s="1575"/>
      <c r="L610" s="1575"/>
      <c r="M610" s="1575"/>
      <c r="N610" s="1575"/>
      <c r="O610" s="1575"/>
      <c r="P610" s="1575"/>
      <c r="Q610" s="1575"/>
      <c r="R610" s="1575"/>
      <c r="S610" s="1575"/>
      <c r="T610" s="1575"/>
      <c r="U610" s="1575"/>
      <c r="V610" s="1575"/>
      <c r="W610" s="1575"/>
      <c r="X610" s="1575"/>
      <c r="Y610" s="1575"/>
      <c r="Z610" s="1623"/>
      <c r="AA610" s="1575"/>
      <c r="AB610" s="1575"/>
      <c r="AC610" s="1575"/>
      <c r="AD610" s="1575"/>
      <c r="AE610" s="1575"/>
      <c r="AF610" s="1575"/>
    </row>
    <row r="611" ht="36.75" customHeight="1">
      <c r="A611" s="1575"/>
      <c r="B611" s="1575"/>
      <c r="C611" s="1575"/>
      <c r="D611" s="1575"/>
      <c r="E611" s="1575"/>
      <c r="F611" s="1623"/>
      <c r="G611" s="1575"/>
      <c r="H611" s="1575"/>
      <c r="I611" s="1575"/>
      <c r="J611" s="1575"/>
      <c r="K611" s="1575"/>
      <c r="L611" s="1575"/>
      <c r="M611" s="1575"/>
      <c r="N611" s="1575"/>
      <c r="O611" s="1575"/>
      <c r="P611" s="1575"/>
      <c r="Q611" s="1575"/>
      <c r="R611" s="1575"/>
      <c r="S611" s="1575"/>
      <c r="T611" s="1575"/>
      <c r="U611" s="1575"/>
      <c r="V611" s="1575"/>
      <c r="W611" s="1575"/>
      <c r="X611" s="1575"/>
      <c r="Y611" s="1575"/>
      <c r="Z611" s="1623"/>
      <c r="AA611" s="1575"/>
      <c r="AB611" s="1575"/>
      <c r="AC611" s="1575"/>
      <c r="AD611" s="1575"/>
      <c r="AE611" s="1575"/>
      <c r="AF611" s="1575"/>
    </row>
    <row r="612" ht="36.75" customHeight="1">
      <c r="A612" s="1575"/>
      <c r="B612" s="1575"/>
      <c r="C612" s="1575"/>
      <c r="D612" s="1575"/>
      <c r="E612" s="1575"/>
      <c r="F612" s="1623"/>
      <c r="G612" s="1575"/>
      <c r="H612" s="1575"/>
      <c r="I612" s="1575"/>
      <c r="J612" s="1575"/>
      <c r="K612" s="1575"/>
      <c r="L612" s="1575"/>
      <c r="M612" s="1575"/>
      <c r="N612" s="1575"/>
      <c r="O612" s="1575"/>
      <c r="P612" s="1575"/>
      <c r="Q612" s="1575"/>
      <c r="R612" s="1575"/>
      <c r="S612" s="1575"/>
      <c r="T612" s="1575"/>
      <c r="U612" s="1575"/>
      <c r="V612" s="1575"/>
      <c r="W612" s="1575"/>
      <c r="X612" s="1575"/>
      <c r="Y612" s="1575"/>
      <c r="Z612" s="1623"/>
      <c r="AA612" s="1575"/>
      <c r="AB612" s="1575"/>
      <c r="AC612" s="1575"/>
      <c r="AD612" s="1575"/>
      <c r="AE612" s="1575"/>
      <c r="AF612" s="1575"/>
    </row>
    <row r="613" ht="36.75" customHeight="1">
      <c r="A613" s="1575"/>
      <c r="B613" s="1575"/>
      <c r="C613" s="1575"/>
      <c r="D613" s="1575"/>
      <c r="E613" s="1575"/>
      <c r="F613" s="1623"/>
      <c r="G613" s="1575"/>
      <c r="H613" s="1575"/>
      <c r="I613" s="1575"/>
      <c r="J613" s="1575"/>
      <c r="K613" s="1575"/>
      <c r="L613" s="1575"/>
      <c r="M613" s="1575"/>
      <c r="N613" s="1575"/>
      <c r="O613" s="1575"/>
      <c r="P613" s="1575"/>
      <c r="Q613" s="1575"/>
      <c r="R613" s="1575"/>
      <c r="S613" s="1575"/>
      <c r="T613" s="1575"/>
      <c r="U613" s="1575"/>
      <c r="V613" s="1575"/>
      <c r="W613" s="1575"/>
      <c r="X613" s="1575"/>
      <c r="Y613" s="1575"/>
      <c r="Z613" s="1623"/>
      <c r="AA613" s="1575"/>
      <c r="AB613" s="1575"/>
      <c r="AC613" s="1575"/>
      <c r="AD613" s="1575"/>
      <c r="AE613" s="1575"/>
      <c r="AF613" s="1575"/>
    </row>
    <row r="614" ht="36.75" customHeight="1">
      <c r="A614" s="1575"/>
      <c r="B614" s="1575"/>
      <c r="C614" s="1575"/>
      <c r="D614" s="1575"/>
      <c r="E614" s="1575"/>
      <c r="F614" s="1623"/>
      <c r="G614" s="1575"/>
      <c r="H614" s="1575"/>
      <c r="I614" s="1575"/>
      <c r="J614" s="1575"/>
      <c r="K614" s="1575"/>
      <c r="L614" s="1575"/>
      <c r="M614" s="1575"/>
      <c r="N614" s="1575"/>
      <c r="O614" s="1575"/>
      <c r="P614" s="1575"/>
      <c r="Q614" s="1575"/>
      <c r="R614" s="1575"/>
      <c r="S614" s="1575"/>
      <c r="T614" s="1575"/>
      <c r="U614" s="1575"/>
      <c r="V614" s="1575"/>
      <c r="W614" s="1575"/>
      <c r="X614" s="1575"/>
      <c r="Y614" s="1575"/>
      <c r="Z614" s="1623"/>
      <c r="AA614" s="1575"/>
      <c r="AB614" s="1575"/>
      <c r="AC614" s="1575"/>
      <c r="AD614" s="1575"/>
      <c r="AE614" s="1575"/>
      <c r="AF614" s="1575"/>
    </row>
    <row r="615" ht="36.75" customHeight="1">
      <c r="A615" s="1575"/>
      <c r="B615" s="1575"/>
      <c r="C615" s="1575"/>
      <c r="D615" s="1575"/>
      <c r="E615" s="1575"/>
      <c r="F615" s="1623"/>
      <c r="G615" s="1575"/>
      <c r="H615" s="1575"/>
      <c r="I615" s="1575"/>
      <c r="J615" s="1575"/>
      <c r="K615" s="1575"/>
      <c r="L615" s="1575"/>
      <c r="M615" s="1575"/>
      <c r="N615" s="1575"/>
      <c r="O615" s="1575"/>
      <c r="P615" s="1575"/>
      <c r="Q615" s="1575"/>
      <c r="R615" s="1575"/>
      <c r="S615" s="1575"/>
      <c r="T615" s="1575"/>
      <c r="U615" s="1575"/>
      <c r="V615" s="1575"/>
      <c r="W615" s="1575"/>
      <c r="X615" s="1575"/>
      <c r="Y615" s="1575"/>
      <c r="Z615" s="1623"/>
      <c r="AA615" s="1575"/>
      <c r="AB615" s="1575"/>
      <c r="AC615" s="1575"/>
      <c r="AD615" s="1575"/>
      <c r="AE615" s="1575"/>
      <c r="AF615" s="1575"/>
    </row>
    <row r="616" ht="36.75" customHeight="1">
      <c r="A616" s="1575"/>
      <c r="B616" s="1575"/>
      <c r="C616" s="1575"/>
      <c r="D616" s="1575"/>
      <c r="E616" s="1575"/>
      <c r="F616" s="1623"/>
      <c r="G616" s="1575"/>
      <c r="H616" s="1575"/>
      <c r="I616" s="1575"/>
      <c r="J616" s="1575"/>
      <c r="K616" s="1575"/>
      <c r="L616" s="1575"/>
      <c r="M616" s="1575"/>
      <c r="N616" s="1575"/>
      <c r="O616" s="1575"/>
      <c r="P616" s="1575"/>
      <c r="Q616" s="1575"/>
      <c r="R616" s="1575"/>
      <c r="S616" s="1575"/>
      <c r="T616" s="1575"/>
      <c r="U616" s="1575"/>
      <c r="V616" s="1575"/>
      <c r="W616" s="1575"/>
      <c r="X616" s="1575"/>
      <c r="Y616" s="1575"/>
      <c r="Z616" s="1623"/>
      <c r="AA616" s="1575"/>
      <c r="AB616" s="1575"/>
      <c r="AC616" s="1575"/>
      <c r="AD616" s="1575"/>
      <c r="AE616" s="1575"/>
      <c r="AF616" s="1575"/>
    </row>
    <row r="617" ht="36.75" customHeight="1">
      <c r="A617" s="1575"/>
      <c r="B617" s="1575"/>
      <c r="C617" s="1575"/>
      <c r="D617" s="1575"/>
      <c r="E617" s="1575"/>
      <c r="F617" s="1623"/>
      <c r="G617" s="1575"/>
      <c r="H617" s="1575"/>
      <c r="I617" s="1575"/>
      <c r="J617" s="1575"/>
      <c r="K617" s="1575"/>
      <c r="L617" s="1575"/>
      <c r="M617" s="1575"/>
      <c r="N617" s="1575"/>
      <c r="O617" s="1575"/>
      <c r="P617" s="1575"/>
      <c r="Q617" s="1575"/>
      <c r="R617" s="1575"/>
      <c r="S617" s="1575"/>
      <c r="T617" s="1575"/>
      <c r="U617" s="1575"/>
      <c r="V617" s="1575"/>
      <c r="W617" s="1575"/>
      <c r="X617" s="1575"/>
      <c r="Y617" s="1575"/>
      <c r="Z617" s="1623"/>
      <c r="AA617" s="1575"/>
      <c r="AB617" s="1575"/>
      <c r="AC617" s="1575"/>
      <c r="AD617" s="1575"/>
      <c r="AE617" s="1575"/>
      <c r="AF617" s="1575"/>
    </row>
    <row r="618" ht="36.75" customHeight="1">
      <c r="A618" s="1575"/>
      <c r="B618" s="1575"/>
      <c r="C618" s="1575"/>
      <c r="D618" s="1575"/>
      <c r="E618" s="1575"/>
      <c r="F618" s="1623"/>
      <c r="G618" s="1575"/>
      <c r="H618" s="1575"/>
      <c r="I618" s="1575"/>
      <c r="J618" s="1575"/>
      <c r="K618" s="1575"/>
      <c r="L618" s="1575"/>
      <c r="M618" s="1575"/>
      <c r="N618" s="1575"/>
      <c r="O618" s="1575"/>
      <c r="P618" s="1575"/>
      <c r="Q618" s="1575"/>
      <c r="R618" s="1575"/>
      <c r="S618" s="1575"/>
      <c r="T618" s="1575"/>
      <c r="U618" s="1575"/>
      <c r="V618" s="1575"/>
      <c r="W618" s="1575"/>
      <c r="X618" s="1575"/>
      <c r="Y618" s="1575"/>
      <c r="Z618" s="1623"/>
      <c r="AA618" s="1575"/>
      <c r="AB618" s="1575"/>
      <c r="AC618" s="1575"/>
      <c r="AD618" s="1575"/>
      <c r="AE618" s="1575"/>
      <c r="AF618" s="1575"/>
    </row>
    <row r="619" ht="36.75" customHeight="1">
      <c r="A619" s="1575"/>
      <c r="B619" s="1575"/>
      <c r="C619" s="1575"/>
      <c r="D619" s="1575"/>
      <c r="E619" s="1575"/>
      <c r="F619" s="1623"/>
      <c r="G619" s="1575"/>
      <c r="H619" s="1575"/>
      <c r="I619" s="1575"/>
      <c r="J619" s="1575"/>
      <c r="K619" s="1575"/>
      <c r="L619" s="1575"/>
      <c r="M619" s="1575"/>
      <c r="N619" s="1575"/>
      <c r="O619" s="1575"/>
      <c r="P619" s="1575"/>
      <c r="Q619" s="1575"/>
      <c r="R619" s="1575"/>
      <c r="S619" s="1575"/>
      <c r="T619" s="1575"/>
      <c r="U619" s="1575"/>
      <c r="V619" s="1575"/>
      <c r="W619" s="1575"/>
      <c r="X619" s="1575"/>
      <c r="Y619" s="1575"/>
      <c r="Z619" s="1623"/>
      <c r="AA619" s="1575"/>
      <c r="AB619" s="1575"/>
      <c r="AC619" s="1575"/>
      <c r="AD619" s="1575"/>
      <c r="AE619" s="1575"/>
      <c r="AF619" s="1575"/>
    </row>
    <row r="620" ht="36.75" customHeight="1">
      <c r="A620" s="1575"/>
      <c r="B620" s="1575"/>
      <c r="C620" s="1575"/>
      <c r="D620" s="1575"/>
      <c r="E620" s="1575"/>
      <c r="F620" s="1623"/>
      <c r="G620" s="1575"/>
      <c r="H620" s="1575"/>
      <c r="I620" s="1575"/>
      <c r="J620" s="1575"/>
      <c r="K620" s="1575"/>
      <c r="L620" s="1575"/>
      <c r="M620" s="1575"/>
      <c r="N620" s="1575"/>
      <c r="O620" s="1575"/>
      <c r="P620" s="1575"/>
      <c r="Q620" s="1575"/>
      <c r="R620" s="1575"/>
      <c r="S620" s="1575"/>
      <c r="T620" s="1575"/>
      <c r="U620" s="1575"/>
      <c r="V620" s="1575"/>
      <c r="W620" s="1575"/>
      <c r="X620" s="1575"/>
      <c r="Y620" s="1575"/>
      <c r="Z620" s="1623"/>
      <c r="AA620" s="1575"/>
      <c r="AB620" s="1575"/>
      <c r="AC620" s="1575"/>
      <c r="AD620" s="1575"/>
      <c r="AE620" s="1575"/>
      <c r="AF620" s="1575"/>
    </row>
    <row r="621" ht="36.75" customHeight="1">
      <c r="A621" s="1575"/>
      <c r="B621" s="1575"/>
      <c r="C621" s="1575"/>
      <c r="D621" s="1575"/>
      <c r="E621" s="1575"/>
      <c r="F621" s="1623"/>
      <c r="G621" s="1575"/>
      <c r="H621" s="1575"/>
      <c r="I621" s="1575"/>
      <c r="J621" s="1575"/>
      <c r="K621" s="1575"/>
      <c r="L621" s="1575"/>
      <c r="M621" s="1575"/>
      <c r="N621" s="1575"/>
      <c r="O621" s="1575"/>
      <c r="P621" s="1575"/>
      <c r="Q621" s="1575"/>
      <c r="R621" s="1575"/>
      <c r="S621" s="1575"/>
      <c r="T621" s="1575"/>
      <c r="U621" s="1575"/>
      <c r="V621" s="1575"/>
      <c r="W621" s="1575"/>
      <c r="X621" s="1575"/>
      <c r="Y621" s="1575"/>
      <c r="Z621" s="1623"/>
      <c r="AA621" s="1575"/>
      <c r="AB621" s="1575"/>
      <c r="AC621" s="1575"/>
      <c r="AD621" s="1575"/>
      <c r="AE621" s="1575"/>
      <c r="AF621" s="1575"/>
    </row>
    <row r="622" ht="36.75" customHeight="1">
      <c r="A622" s="1575"/>
      <c r="B622" s="1575"/>
      <c r="C622" s="1575"/>
      <c r="D622" s="1575"/>
      <c r="E622" s="1575"/>
      <c r="F622" s="1623"/>
      <c r="G622" s="1575"/>
      <c r="H622" s="1575"/>
      <c r="I622" s="1575"/>
      <c r="J622" s="1575"/>
      <c r="K622" s="1575"/>
      <c r="L622" s="1575"/>
      <c r="M622" s="1575"/>
      <c r="N622" s="1575"/>
      <c r="O622" s="1575"/>
      <c r="P622" s="1575"/>
      <c r="Q622" s="1575"/>
      <c r="R622" s="1575"/>
      <c r="S622" s="1575"/>
      <c r="T622" s="1575"/>
      <c r="U622" s="1575"/>
      <c r="V622" s="1575"/>
      <c r="W622" s="1575"/>
      <c r="X622" s="1575"/>
      <c r="Y622" s="1575"/>
      <c r="Z622" s="1623"/>
      <c r="AA622" s="1575"/>
      <c r="AB622" s="1575"/>
      <c r="AC622" s="1575"/>
      <c r="AD622" s="1575"/>
      <c r="AE622" s="1575"/>
      <c r="AF622" s="1575"/>
    </row>
    <row r="623" ht="36.75" customHeight="1">
      <c r="A623" s="1575"/>
      <c r="B623" s="1575"/>
      <c r="C623" s="1575"/>
      <c r="D623" s="1575"/>
      <c r="E623" s="1575"/>
      <c r="F623" s="1623"/>
      <c r="G623" s="1575"/>
      <c r="H623" s="1575"/>
      <c r="I623" s="1575"/>
      <c r="J623" s="1575"/>
      <c r="K623" s="1575"/>
      <c r="L623" s="1575"/>
      <c r="M623" s="1575"/>
      <c r="N623" s="1575"/>
      <c r="O623" s="1575"/>
      <c r="P623" s="1575"/>
      <c r="Q623" s="1575"/>
      <c r="R623" s="1575"/>
      <c r="S623" s="1575"/>
      <c r="T623" s="1575"/>
      <c r="U623" s="1575"/>
      <c r="V623" s="1575"/>
      <c r="W623" s="1575"/>
      <c r="X623" s="1575"/>
      <c r="Y623" s="1575"/>
      <c r="Z623" s="1623"/>
      <c r="AA623" s="1575"/>
      <c r="AB623" s="1575"/>
      <c r="AC623" s="1575"/>
      <c r="AD623" s="1575"/>
      <c r="AE623" s="1575"/>
      <c r="AF623" s="1575"/>
    </row>
    <row r="624" ht="36.75" customHeight="1">
      <c r="A624" s="1575"/>
      <c r="B624" s="1575"/>
      <c r="C624" s="1575"/>
      <c r="D624" s="1575"/>
      <c r="E624" s="1575"/>
      <c r="F624" s="1623"/>
      <c r="G624" s="1575"/>
      <c r="H624" s="1575"/>
      <c r="I624" s="1575"/>
      <c r="J624" s="1575"/>
      <c r="K624" s="1575"/>
      <c r="L624" s="1575"/>
      <c r="M624" s="1575"/>
      <c r="N624" s="1575"/>
      <c r="O624" s="1575"/>
      <c r="P624" s="1575"/>
      <c r="Q624" s="1575"/>
      <c r="R624" s="1575"/>
      <c r="S624" s="1575"/>
      <c r="T624" s="1575"/>
      <c r="U624" s="1575"/>
      <c r="V624" s="1575"/>
      <c r="W624" s="1575"/>
      <c r="X624" s="1575"/>
      <c r="Y624" s="1575"/>
      <c r="Z624" s="1623"/>
      <c r="AA624" s="1575"/>
      <c r="AB624" s="1575"/>
      <c r="AC624" s="1575"/>
      <c r="AD624" s="1575"/>
      <c r="AE624" s="1575"/>
      <c r="AF624" s="1575"/>
    </row>
    <row r="625" ht="36.75" customHeight="1">
      <c r="A625" s="1575"/>
      <c r="B625" s="1575"/>
      <c r="C625" s="1575"/>
      <c r="D625" s="1575"/>
      <c r="E625" s="1575"/>
      <c r="F625" s="1623"/>
      <c r="G625" s="1575"/>
      <c r="H625" s="1575"/>
      <c r="I625" s="1575"/>
      <c r="J625" s="1575"/>
      <c r="K625" s="1575"/>
      <c r="L625" s="1575"/>
      <c r="M625" s="1575"/>
      <c r="N625" s="1575"/>
      <c r="O625" s="1575"/>
      <c r="P625" s="1575"/>
      <c r="Q625" s="1575"/>
      <c r="R625" s="1575"/>
      <c r="S625" s="1575"/>
      <c r="T625" s="1575"/>
      <c r="U625" s="1575"/>
      <c r="V625" s="1575"/>
      <c r="W625" s="1575"/>
      <c r="X625" s="1575"/>
      <c r="Y625" s="1575"/>
      <c r="Z625" s="1623"/>
      <c r="AA625" s="1575"/>
      <c r="AB625" s="1575"/>
      <c r="AC625" s="1575"/>
      <c r="AD625" s="1575"/>
      <c r="AE625" s="1575"/>
      <c r="AF625" s="1575"/>
    </row>
    <row r="626" ht="36.75" customHeight="1">
      <c r="A626" s="1575"/>
      <c r="B626" s="1575"/>
      <c r="C626" s="1575"/>
      <c r="D626" s="1575"/>
      <c r="E626" s="1575"/>
      <c r="F626" s="1623"/>
      <c r="G626" s="1575"/>
      <c r="H626" s="1575"/>
      <c r="I626" s="1575"/>
      <c r="J626" s="1575"/>
      <c r="K626" s="1575"/>
      <c r="L626" s="1575"/>
      <c r="M626" s="1575"/>
      <c r="N626" s="1575"/>
      <c r="O626" s="1575"/>
      <c r="P626" s="1575"/>
      <c r="Q626" s="1575"/>
      <c r="R626" s="1575"/>
      <c r="S626" s="1575"/>
      <c r="T626" s="1575"/>
      <c r="U626" s="1575"/>
      <c r="V626" s="1575"/>
      <c r="W626" s="1575"/>
      <c r="X626" s="1575"/>
      <c r="Y626" s="1575"/>
      <c r="Z626" s="1623"/>
      <c r="AA626" s="1575"/>
      <c r="AB626" s="1575"/>
      <c r="AC626" s="1575"/>
      <c r="AD626" s="1575"/>
      <c r="AE626" s="1575"/>
      <c r="AF626" s="1575"/>
    </row>
    <row r="627" ht="36.75" customHeight="1">
      <c r="A627" s="1575"/>
      <c r="B627" s="1575"/>
      <c r="C627" s="1575"/>
      <c r="D627" s="1575"/>
      <c r="E627" s="1575"/>
      <c r="F627" s="1623"/>
      <c r="G627" s="1575"/>
      <c r="H627" s="1575"/>
      <c r="I627" s="1575"/>
      <c r="J627" s="1575"/>
      <c r="K627" s="1575"/>
      <c r="L627" s="1575"/>
      <c r="M627" s="1575"/>
      <c r="N627" s="1575"/>
      <c r="O627" s="1575"/>
      <c r="P627" s="1575"/>
      <c r="Q627" s="1575"/>
      <c r="R627" s="1575"/>
      <c r="S627" s="1575"/>
      <c r="T627" s="1575"/>
      <c r="U627" s="1575"/>
      <c r="V627" s="1575"/>
      <c r="W627" s="1575"/>
      <c r="X627" s="1575"/>
      <c r="Y627" s="1575"/>
      <c r="Z627" s="1623"/>
      <c r="AA627" s="1575"/>
      <c r="AB627" s="1575"/>
      <c r="AC627" s="1575"/>
      <c r="AD627" s="1575"/>
      <c r="AE627" s="1575"/>
      <c r="AF627" s="1575"/>
    </row>
    <row r="628" ht="36.75" customHeight="1">
      <c r="A628" s="1575"/>
      <c r="B628" s="1575"/>
      <c r="C628" s="1575"/>
      <c r="D628" s="1575"/>
      <c r="E628" s="1575"/>
      <c r="F628" s="1623"/>
      <c r="G628" s="1575"/>
      <c r="H628" s="1575"/>
      <c r="I628" s="1575"/>
      <c r="J628" s="1575"/>
      <c r="K628" s="1575"/>
      <c r="L628" s="1575"/>
      <c r="M628" s="1575"/>
      <c r="N628" s="1575"/>
      <c r="O628" s="1575"/>
      <c r="P628" s="1575"/>
      <c r="Q628" s="1575"/>
      <c r="R628" s="1575"/>
      <c r="S628" s="1575"/>
      <c r="T628" s="1575"/>
      <c r="U628" s="1575"/>
      <c r="V628" s="1575"/>
      <c r="W628" s="1575"/>
      <c r="X628" s="1575"/>
      <c r="Y628" s="1575"/>
      <c r="Z628" s="1623"/>
      <c r="AA628" s="1575"/>
      <c r="AB628" s="1575"/>
      <c r="AC628" s="1575"/>
      <c r="AD628" s="1575"/>
      <c r="AE628" s="1575"/>
      <c r="AF628" s="1575"/>
    </row>
    <row r="629" ht="36.75" customHeight="1">
      <c r="A629" s="1575"/>
      <c r="B629" s="1575"/>
      <c r="C629" s="1575"/>
      <c r="D629" s="1575"/>
      <c r="E629" s="1575"/>
      <c r="F629" s="1623"/>
      <c r="G629" s="1575"/>
      <c r="H629" s="1575"/>
      <c r="I629" s="1575"/>
      <c r="J629" s="1575"/>
      <c r="K629" s="1575"/>
      <c r="L629" s="1575"/>
      <c r="M629" s="1575"/>
      <c r="N629" s="1575"/>
      <c r="O629" s="1575"/>
      <c r="P629" s="1575"/>
      <c r="Q629" s="1575"/>
      <c r="R629" s="1575"/>
      <c r="S629" s="1575"/>
      <c r="T629" s="1575"/>
      <c r="U629" s="1575"/>
      <c r="V629" s="1575"/>
      <c r="W629" s="1575"/>
      <c r="X629" s="1575"/>
      <c r="Y629" s="1575"/>
      <c r="Z629" s="1623"/>
      <c r="AA629" s="1575"/>
      <c r="AB629" s="1575"/>
      <c r="AC629" s="1575"/>
      <c r="AD629" s="1575"/>
      <c r="AE629" s="1575"/>
      <c r="AF629" s="1575"/>
    </row>
    <row r="630" ht="36.75" customHeight="1">
      <c r="A630" s="1575"/>
      <c r="B630" s="1575"/>
      <c r="C630" s="1575"/>
      <c r="D630" s="1575"/>
      <c r="E630" s="1575"/>
      <c r="F630" s="1623"/>
      <c r="G630" s="1575"/>
      <c r="H630" s="1575"/>
      <c r="I630" s="1575"/>
      <c r="J630" s="1575"/>
      <c r="K630" s="1575"/>
      <c r="L630" s="1575"/>
      <c r="M630" s="1575"/>
      <c r="N630" s="1575"/>
      <c r="O630" s="1575"/>
      <c r="P630" s="1575"/>
      <c r="Q630" s="1575"/>
      <c r="R630" s="1575"/>
      <c r="S630" s="1575"/>
      <c r="T630" s="1575"/>
      <c r="U630" s="1575"/>
      <c r="V630" s="1575"/>
      <c r="W630" s="1575"/>
      <c r="X630" s="1575"/>
      <c r="Y630" s="1575"/>
      <c r="Z630" s="1623"/>
      <c r="AA630" s="1575"/>
      <c r="AB630" s="1575"/>
      <c r="AC630" s="1575"/>
      <c r="AD630" s="1575"/>
      <c r="AE630" s="1575"/>
      <c r="AF630" s="1575"/>
    </row>
    <row r="631" ht="36.75" customHeight="1">
      <c r="A631" s="1575"/>
      <c r="B631" s="1575"/>
      <c r="C631" s="1575"/>
      <c r="D631" s="1575"/>
      <c r="E631" s="1575"/>
      <c r="F631" s="1623"/>
      <c r="G631" s="1575"/>
      <c r="H631" s="1575"/>
      <c r="I631" s="1575"/>
      <c r="J631" s="1575"/>
      <c r="K631" s="1575"/>
      <c r="L631" s="1575"/>
      <c r="M631" s="1575"/>
      <c r="N631" s="1575"/>
      <c r="O631" s="1575"/>
      <c r="P631" s="1575"/>
      <c r="Q631" s="1575"/>
      <c r="R631" s="1575"/>
      <c r="S631" s="1575"/>
      <c r="T631" s="1575"/>
      <c r="U631" s="1575"/>
      <c r="V631" s="1575"/>
      <c r="W631" s="1575"/>
      <c r="X631" s="1575"/>
      <c r="Y631" s="1575"/>
      <c r="Z631" s="1623"/>
      <c r="AA631" s="1575"/>
      <c r="AB631" s="1575"/>
      <c r="AC631" s="1575"/>
      <c r="AD631" s="1575"/>
      <c r="AE631" s="1575"/>
      <c r="AF631" s="1575"/>
    </row>
    <row r="632" ht="36.75" customHeight="1">
      <c r="A632" s="1575"/>
      <c r="B632" s="1575"/>
      <c r="C632" s="1575"/>
      <c r="D632" s="1575"/>
      <c r="E632" s="1575"/>
      <c r="F632" s="1623"/>
      <c r="G632" s="1575"/>
      <c r="H632" s="1575"/>
      <c r="I632" s="1575"/>
      <c r="J632" s="1575"/>
      <c r="K632" s="1575"/>
      <c r="L632" s="1575"/>
      <c r="M632" s="1575"/>
      <c r="N632" s="1575"/>
      <c r="O632" s="1575"/>
      <c r="P632" s="1575"/>
      <c r="Q632" s="1575"/>
      <c r="R632" s="1575"/>
      <c r="S632" s="1575"/>
      <c r="T632" s="1575"/>
      <c r="U632" s="1575"/>
      <c r="V632" s="1575"/>
      <c r="W632" s="1575"/>
      <c r="X632" s="1575"/>
      <c r="Y632" s="1575"/>
      <c r="Z632" s="1623"/>
      <c r="AA632" s="1575"/>
      <c r="AB632" s="1575"/>
      <c r="AC632" s="1575"/>
      <c r="AD632" s="1575"/>
      <c r="AE632" s="1575"/>
      <c r="AF632" s="1575"/>
    </row>
    <row r="633" ht="36.75" customHeight="1">
      <c r="A633" s="1575"/>
      <c r="B633" s="1575"/>
      <c r="C633" s="1575"/>
      <c r="D633" s="1575"/>
      <c r="E633" s="1575"/>
      <c r="F633" s="1623"/>
      <c r="G633" s="1575"/>
      <c r="H633" s="1575"/>
      <c r="I633" s="1575"/>
      <c r="J633" s="1575"/>
      <c r="K633" s="1575"/>
      <c r="L633" s="1575"/>
      <c r="M633" s="1575"/>
      <c r="N633" s="1575"/>
      <c r="O633" s="1575"/>
      <c r="P633" s="1575"/>
      <c r="Q633" s="1575"/>
      <c r="R633" s="1575"/>
      <c r="S633" s="1575"/>
      <c r="T633" s="1575"/>
      <c r="U633" s="1575"/>
      <c r="V633" s="1575"/>
      <c r="W633" s="1575"/>
      <c r="X633" s="1575"/>
      <c r="Y633" s="1575"/>
      <c r="Z633" s="1623"/>
      <c r="AA633" s="1575"/>
      <c r="AB633" s="1575"/>
      <c r="AC633" s="1575"/>
      <c r="AD633" s="1575"/>
      <c r="AE633" s="1575"/>
      <c r="AF633" s="1575"/>
    </row>
    <row r="634" ht="36.75" customHeight="1">
      <c r="A634" s="1575"/>
      <c r="B634" s="1575"/>
      <c r="C634" s="1575"/>
      <c r="D634" s="1575"/>
      <c r="E634" s="1575"/>
      <c r="F634" s="1623"/>
      <c r="G634" s="1575"/>
      <c r="H634" s="1575"/>
      <c r="I634" s="1575"/>
      <c r="J634" s="1575"/>
      <c r="K634" s="1575"/>
      <c r="L634" s="1575"/>
      <c r="M634" s="1575"/>
      <c r="N634" s="1575"/>
      <c r="O634" s="1575"/>
      <c r="P634" s="1575"/>
      <c r="Q634" s="1575"/>
      <c r="R634" s="1575"/>
      <c r="S634" s="1575"/>
      <c r="T634" s="1575"/>
      <c r="U634" s="1575"/>
      <c r="V634" s="1575"/>
      <c r="W634" s="1575"/>
      <c r="X634" s="1575"/>
      <c r="Y634" s="1575"/>
      <c r="Z634" s="1623"/>
      <c r="AA634" s="1575"/>
      <c r="AB634" s="1575"/>
      <c r="AC634" s="1575"/>
      <c r="AD634" s="1575"/>
      <c r="AE634" s="1575"/>
      <c r="AF634" s="1575"/>
    </row>
    <row r="635" ht="36.75" customHeight="1">
      <c r="A635" s="1575"/>
      <c r="B635" s="1575"/>
      <c r="C635" s="1575"/>
      <c r="D635" s="1575"/>
      <c r="E635" s="1575"/>
      <c r="F635" s="1623"/>
      <c r="G635" s="1575"/>
      <c r="H635" s="1575"/>
      <c r="I635" s="1575"/>
      <c r="J635" s="1575"/>
      <c r="K635" s="1575"/>
      <c r="L635" s="1575"/>
      <c r="M635" s="1575"/>
      <c r="N635" s="1575"/>
      <c r="O635" s="1575"/>
      <c r="P635" s="1575"/>
      <c r="Q635" s="1575"/>
      <c r="R635" s="1575"/>
      <c r="S635" s="1575"/>
      <c r="T635" s="1575"/>
      <c r="U635" s="1575"/>
      <c r="V635" s="1575"/>
      <c r="W635" s="1575"/>
      <c r="X635" s="1575"/>
      <c r="Y635" s="1575"/>
      <c r="Z635" s="1623"/>
      <c r="AA635" s="1575"/>
      <c r="AB635" s="1575"/>
      <c r="AC635" s="1575"/>
      <c r="AD635" s="1575"/>
      <c r="AE635" s="1575"/>
      <c r="AF635" s="1575"/>
    </row>
    <row r="636" ht="36.75" customHeight="1">
      <c r="A636" s="1575"/>
      <c r="B636" s="1575"/>
      <c r="C636" s="1575"/>
      <c r="D636" s="1575"/>
      <c r="E636" s="1575"/>
      <c r="F636" s="1623"/>
      <c r="G636" s="1575"/>
      <c r="H636" s="1575"/>
      <c r="I636" s="1575"/>
      <c r="J636" s="1575"/>
      <c r="K636" s="1575"/>
      <c r="L636" s="1575"/>
      <c r="M636" s="1575"/>
      <c r="N636" s="1575"/>
      <c r="O636" s="1575"/>
      <c r="P636" s="1575"/>
      <c r="Q636" s="1575"/>
      <c r="R636" s="1575"/>
      <c r="S636" s="1575"/>
      <c r="T636" s="1575"/>
      <c r="U636" s="1575"/>
      <c r="V636" s="1575"/>
      <c r="W636" s="1575"/>
      <c r="X636" s="1575"/>
      <c r="Y636" s="1575"/>
      <c r="Z636" s="1623"/>
      <c r="AA636" s="1575"/>
      <c r="AB636" s="1575"/>
      <c r="AC636" s="1575"/>
      <c r="AD636" s="1575"/>
      <c r="AE636" s="1575"/>
      <c r="AF636" s="1575"/>
    </row>
    <row r="637" ht="36.75" customHeight="1">
      <c r="A637" s="1575"/>
      <c r="B637" s="1575"/>
      <c r="C637" s="1575"/>
      <c r="D637" s="1575"/>
      <c r="E637" s="1575"/>
      <c r="F637" s="1623"/>
      <c r="G637" s="1575"/>
      <c r="H637" s="1575"/>
      <c r="I637" s="1575"/>
      <c r="J637" s="1575"/>
      <c r="K637" s="1575"/>
      <c r="L637" s="1575"/>
      <c r="M637" s="1575"/>
      <c r="N637" s="1575"/>
      <c r="O637" s="1575"/>
      <c r="P637" s="1575"/>
      <c r="Q637" s="1575"/>
      <c r="R637" s="1575"/>
      <c r="S637" s="1575"/>
      <c r="T637" s="1575"/>
      <c r="U637" s="1575"/>
      <c r="V637" s="1575"/>
      <c r="W637" s="1575"/>
      <c r="X637" s="1575"/>
      <c r="Y637" s="1575"/>
      <c r="Z637" s="1623"/>
      <c r="AA637" s="1575"/>
      <c r="AB637" s="1575"/>
      <c r="AC637" s="1575"/>
      <c r="AD637" s="1575"/>
      <c r="AE637" s="1575"/>
      <c r="AF637" s="1575"/>
    </row>
    <row r="638" ht="36.75" customHeight="1">
      <c r="A638" s="1575"/>
      <c r="B638" s="1575"/>
      <c r="C638" s="1575"/>
      <c r="D638" s="1575"/>
      <c r="E638" s="1575"/>
      <c r="F638" s="1623"/>
      <c r="G638" s="1575"/>
      <c r="H638" s="1575"/>
      <c r="I638" s="1575"/>
      <c r="J638" s="1575"/>
      <c r="K638" s="1575"/>
      <c r="L638" s="1575"/>
      <c r="M638" s="1575"/>
      <c r="N638" s="1575"/>
      <c r="O638" s="1575"/>
      <c r="P638" s="1575"/>
      <c r="Q638" s="1575"/>
      <c r="R638" s="1575"/>
      <c r="S638" s="1575"/>
      <c r="T638" s="1575"/>
      <c r="U638" s="1575"/>
      <c r="V638" s="1575"/>
      <c r="W638" s="1575"/>
      <c r="X638" s="1575"/>
      <c r="Y638" s="1575"/>
      <c r="Z638" s="1623"/>
      <c r="AA638" s="1575"/>
      <c r="AB638" s="1575"/>
      <c r="AC638" s="1575"/>
      <c r="AD638" s="1575"/>
      <c r="AE638" s="1575"/>
      <c r="AF638" s="1575"/>
    </row>
    <row r="639" ht="36.75" customHeight="1">
      <c r="A639" s="1575"/>
      <c r="B639" s="1575"/>
      <c r="C639" s="1575"/>
      <c r="D639" s="1575"/>
      <c r="E639" s="1575"/>
      <c r="F639" s="1623"/>
      <c r="G639" s="1575"/>
      <c r="H639" s="1575"/>
      <c r="I639" s="1575"/>
      <c r="J639" s="1575"/>
      <c r="K639" s="1575"/>
      <c r="L639" s="1575"/>
      <c r="M639" s="1575"/>
      <c r="N639" s="1575"/>
      <c r="O639" s="1575"/>
      <c r="P639" s="1575"/>
      <c r="Q639" s="1575"/>
      <c r="R639" s="1575"/>
      <c r="S639" s="1575"/>
      <c r="T639" s="1575"/>
      <c r="U639" s="1575"/>
      <c r="V639" s="1575"/>
      <c r="W639" s="1575"/>
      <c r="X639" s="1575"/>
      <c r="Y639" s="1575"/>
      <c r="Z639" s="1623"/>
      <c r="AA639" s="1575"/>
      <c r="AB639" s="1575"/>
      <c r="AC639" s="1575"/>
      <c r="AD639" s="1575"/>
      <c r="AE639" s="1575"/>
      <c r="AF639" s="1575"/>
    </row>
    <row r="640" ht="36.75" customHeight="1">
      <c r="A640" s="1575"/>
      <c r="B640" s="1575"/>
      <c r="C640" s="1575"/>
      <c r="D640" s="1575"/>
      <c r="E640" s="1575"/>
      <c r="F640" s="1623"/>
      <c r="G640" s="1575"/>
      <c r="H640" s="1575"/>
      <c r="I640" s="1575"/>
      <c r="J640" s="1575"/>
      <c r="K640" s="1575"/>
      <c r="L640" s="1575"/>
      <c r="M640" s="1575"/>
      <c r="N640" s="1575"/>
      <c r="O640" s="1575"/>
      <c r="P640" s="1575"/>
      <c r="Q640" s="1575"/>
      <c r="R640" s="1575"/>
      <c r="S640" s="1575"/>
      <c r="T640" s="1575"/>
      <c r="U640" s="1575"/>
      <c r="V640" s="1575"/>
      <c r="W640" s="1575"/>
      <c r="X640" s="1575"/>
      <c r="Y640" s="1575"/>
      <c r="Z640" s="1623"/>
      <c r="AA640" s="1575"/>
      <c r="AB640" s="1575"/>
      <c r="AC640" s="1575"/>
      <c r="AD640" s="1575"/>
      <c r="AE640" s="1575"/>
      <c r="AF640" s="1575"/>
    </row>
    <row r="641" ht="36.75" customHeight="1">
      <c r="A641" s="1575"/>
      <c r="B641" s="1575"/>
      <c r="C641" s="1575"/>
      <c r="D641" s="1575"/>
      <c r="E641" s="1575"/>
      <c r="F641" s="1623"/>
      <c r="G641" s="1575"/>
      <c r="H641" s="1575"/>
      <c r="I641" s="1575"/>
      <c r="J641" s="1575"/>
      <c r="K641" s="1575"/>
      <c r="L641" s="1575"/>
      <c r="M641" s="1575"/>
      <c r="N641" s="1575"/>
      <c r="O641" s="1575"/>
      <c r="P641" s="1575"/>
      <c r="Q641" s="1575"/>
      <c r="R641" s="1575"/>
      <c r="S641" s="1575"/>
      <c r="T641" s="1575"/>
      <c r="U641" s="1575"/>
      <c r="V641" s="1575"/>
      <c r="W641" s="1575"/>
      <c r="X641" s="1575"/>
      <c r="Y641" s="1575"/>
      <c r="Z641" s="1623"/>
      <c r="AA641" s="1575"/>
      <c r="AB641" s="1575"/>
      <c r="AC641" s="1575"/>
      <c r="AD641" s="1575"/>
      <c r="AE641" s="1575"/>
      <c r="AF641" s="1575"/>
    </row>
    <row r="642" ht="36.75" customHeight="1">
      <c r="A642" s="1575"/>
      <c r="B642" s="1575"/>
      <c r="C642" s="1575"/>
      <c r="D642" s="1575"/>
      <c r="E642" s="1575"/>
      <c r="F642" s="1623"/>
      <c r="G642" s="1575"/>
      <c r="H642" s="1575"/>
      <c r="I642" s="1575"/>
      <c r="J642" s="1575"/>
      <c r="K642" s="1575"/>
      <c r="L642" s="1575"/>
      <c r="M642" s="1575"/>
      <c r="N642" s="1575"/>
      <c r="O642" s="1575"/>
      <c r="P642" s="1575"/>
      <c r="Q642" s="1575"/>
      <c r="R642" s="1575"/>
      <c r="S642" s="1575"/>
      <c r="T642" s="1575"/>
      <c r="U642" s="1575"/>
      <c r="V642" s="1575"/>
      <c r="W642" s="1575"/>
      <c r="X642" s="1575"/>
      <c r="Y642" s="1575"/>
      <c r="Z642" s="1623"/>
      <c r="AA642" s="1575"/>
      <c r="AB642" s="1575"/>
      <c r="AC642" s="1575"/>
      <c r="AD642" s="1575"/>
      <c r="AE642" s="1575"/>
      <c r="AF642" s="1575"/>
    </row>
    <row r="643" ht="36.75" customHeight="1">
      <c r="A643" s="1575"/>
      <c r="B643" s="1575"/>
      <c r="C643" s="1575"/>
      <c r="D643" s="1575"/>
      <c r="E643" s="1575"/>
      <c r="F643" s="1623"/>
      <c r="G643" s="1575"/>
      <c r="H643" s="1575"/>
      <c r="I643" s="1575"/>
      <c r="J643" s="1575"/>
      <c r="K643" s="1575"/>
      <c r="L643" s="1575"/>
      <c r="M643" s="1575"/>
      <c r="N643" s="1575"/>
      <c r="O643" s="1575"/>
      <c r="P643" s="1575"/>
      <c r="Q643" s="1575"/>
      <c r="R643" s="1575"/>
      <c r="S643" s="1575"/>
      <c r="T643" s="1575"/>
      <c r="U643" s="1575"/>
      <c r="V643" s="1575"/>
      <c r="W643" s="1575"/>
      <c r="X643" s="1575"/>
      <c r="Y643" s="1575"/>
      <c r="Z643" s="1623"/>
      <c r="AA643" s="1575"/>
      <c r="AB643" s="1575"/>
      <c r="AC643" s="1575"/>
      <c r="AD643" s="1575"/>
      <c r="AE643" s="1575"/>
      <c r="AF643" s="1575"/>
    </row>
    <row r="644" ht="36.75" customHeight="1">
      <c r="A644" s="1575"/>
      <c r="B644" s="1575"/>
      <c r="C644" s="1575"/>
      <c r="D644" s="1575"/>
      <c r="E644" s="1575"/>
      <c r="F644" s="1623"/>
      <c r="G644" s="1575"/>
      <c r="H644" s="1575"/>
      <c r="I644" s="1575"/>
      <c r="J644" s="1575"/>
      <c r="K644" s="1575"/>
      <c r="L644" s="1575"/>
      <c r="M644" s="1575"/>
      <c r="N644" s="1575"/>
      <c r="O644" s="1575"/>
      <c r="P644" s="1575"/>
      <c r="Q644" s="1575"/>
      <c r="R644" s="1575"/>
      <c r="S644" s="1575"/>
      <c r="T644" s="1575"/>
      <c r="U644" s="1575"/>
      <c r="V644" s="1575"/>
      <c r="W644" s="1575"/>
      <c r="X644" s="1575"/>
      <c r="Y644" s="1575"/>
      <c r="Z644" s="1623"/>
      <c r="AA644" s="1575"/>
      <c r="AB644" s="1575"/>
      <c r="AC644" s="1575"/>
      <c r="AD644" s="1575"/>
      <c r="AE644" s="1575"/>
      <c r="AF644" s="1575"/>
    </row>
    <row r="645" ht="36.75" customHeight="1">
      <c r="A645" s="1575"/>
      <c r="B645" s="1575"/>
      <c r="C645" s="1575"/>
      <c r="D645" s="1575"/>
      <c r="E645" s="1575"/>
      <c r="F645" s="1623"/>
      <c r="G645" s="1575"/>
      <c r="H645" s="1575"/>
      <c r="I645" s="1575"/>
      <c r="J645" s="1575"/>
      <c r="K645" s="1575"/>
      <c r="L645" s="1575"/>
      <c r="M645" s="1575"/>
      <c r="N645" s="1575"/>
      <c r="O645" s="1575"/>
      <c r="P645" s="1575"/>
      <c r="Q645" s="1575"/>
      <c r="R645" s="1575"/>
      <c r="S645" s="1575"/>
      <c r="T645" s="1575"/>
      <c r="U645" s="1575"/>
      <c r="V645" s="1575"/>
      <c r="W645" s="1575"/>
      <c r="X645" s="1575"/>
      <c r="Y645" s="1575"/>
      <c r="Z645" s="1623"/>
      <c r="AA645" s="1575"/>
      <c r="AB645" s="1575"/>
      <c r="AC645" s="1575"/>
      <c r="AD645" s="1575"/>
      <c r="AE645" s="1575"/>
      <c r="AF645" s="1575"/>
    </row>
    <row r="646" ht="36.75" customHeight="1">
      <c r="A646" s="1575"/>
      <c r="B646" s="1575"/>
      <c r="C646" s="1575"/>
      <c r="D646" s="1575"/>
      <c r="E646" s="1575"/>
      <c r="F646" s="1623"/>
      <c r="G646" s="1575"/>
      <c r="H646" s="1575"/>
      <c r="I646" s="1575"/>
      <c r="J646" s="1575"/>
      <c r="K646" s="1575"/>
      <c r="L646" s="1575"/>
      <c r="M646" s="1575"/>
      <c r="N646" s="1575"/>
      <c r="O646" s="1575"/>
      <c r="P646" s="1575"/>
      <c r="Q646" s="1575"/>
      <c r="R646" s="1575"/>
      <c r="S646" s="1575"/>
      <c r="T646" s="1575"/>
      <c r="U646" s="1575"/>
      <c r="V646" s="1575"/>
      <c r="W646" s="1575"/>
      <c r="X646" s="1575"/>
      <c r="Y646" s="1575"/>
      <c r="Z646" s="1623"/>
      <c r="AA646" s="1575"/>
      <c r="AB646" s="1575"/>
      <c r="AC646" s="1575"/>
      <c r="AD646" s="1575"/>
      <c r="AE646" s="1575"/>
      <c r="AF646" s="1575"/>
    </row>
    <row r="647" ht="36.75" customHeight="1">
      <c r="A647" s="1575"/>
      <c r="B647" s="1575"/>
      <c r="C647" s="1575"/>
      <c r="D647" s="1575"/>
      <c r="E647" s="1575"/>
      <c r="F647" s="1623"/>
      <c r="G647" s="1575"/>
      <c r="H647" s="1575"/>
      <c r="I647" s="1575"/>
      <c r="J647" s="1575"/>
      <c r="K647" s="1575"/>
      <c r="L647" s="1575"/>
      <c r="M647" s="1575"/>
      <c r="N647" s="1575"/>
      <c r="O647" s="1575"/>
      <c r="P647" s="1575"/>
      <c r="Q647" s="1575"/>
      <c r="R647" s="1575"/>
      <c r="S647" s="1575"/>
      <c r="T647" s="1575"/>
      <c r="U647" s="1575"/>
      <c r="V647" s="1575"/>
      <c r="W647" s="1575"/>
      <c r="X647" s="1575"/>
      <c r="Y647" s="1575"/>
      <c r="Z647" s="1623"/>
      <c r="AA647" s="1575"/>
      <c r="AB647" s="1575"/>
      <c r="AC647" s="1575"/>
      <c r="AD647" s="1575"/>
      <c r="AE647" s="1575"/>
      <c r="AF647" s="1575"/>
    </row>
    <row r="648" ht="36.75" customHeight="1">
      <c r="A648" s="1575"/>
      <c r="B648" s="1575"/>
      <c r="C648" s="1575"/>
      <c r="D648" s="1575"/>
      <c r="E648" s="1575"/>
      <c r="F648" s="1623"/>
      <c r="G648" s="1575"/>
      <c r="H648" s="1575"/>
      <c r="I648" s="1575"/>
      <c r="J648" s="1575"/>
      <c r="K648" s="1575"/>
      <c r="L648" s="1575"/>
      <c r="M648" s="1575"/>
      <c r="N648" s="1575"/>
      <c r="O648" s="1575"/>
      <c r="P648" s="1575"/>
      <c r="Q648" s="1575"/>
      <c r="R648" s="1575"/>
      <c r="S648" s="1575"/>
      <c r="T648" s="1575"/>
      <c r="U648" s="1575"/>
      <c r="V648" s="1575"/>
      <c r="W648" s="1575"/>
      <c r="X648" s="1575"/>
      <c r="Y648" s="1575"/>
      <c r="Z648" s="1623"/>
      <c r="AA648" s="1575"/>
      <c r="AB648" s="1575"/>
      <c r="AC648" s="1575"/>
      <c r="AD648" s="1575"/>
      <c r="AE648" s="1575"/>
      <c r="AF648" s="1575"/>
    </row>
    <row r="649" ht="36.75" customHeight="1">
      <c r="A649" s="1575"/>
      <c r="B649" s="1575"/>
      <c r="C649" s="1575"/>
      <c r="D649" s="1575"/>
      <c r="E649" s="1575"/>
      <c r="F649" s="1623"/>
      <c r="G649" s="1575"/>
      <c r="H649" s="1575"/>
      <c r="I649" s="1575"/>
      <c r="J649" s="1575"/>
      <c r="K649" s="1575"/>
      <c r="L649" s="1575"/>
      <c r="M649" s="1575"/>
      <c r="N649" s="1575"/>
      <c r="O649" s="1575"/>
      <c r="P649" s="1575"/>
      <c r="Q649" s="1575"/>
      <c r="R649" s="1575"/>
      <c r="S649" s="1575"/>
      <c r="T649" s="1575"/>
      <c r="U649" s="1575"/>
      <c r="V649" s="1575"/>
      <c r="W649" s="1575"/>
      <c r="X649" s="1575"/>
      <c r="Y649" s="1575"/>
      <c r="Z649" s="1623"/>
      <c r="AA649" s="1575"/>
      <c r="AB649" s="1575"/>
      <c r="AC649" s="1575"/>
      <c r="AD649" s="1575"/>
      <c r="AE649" s="1575"/>
      <c r="AF649" s="1575"/>
    </row>
    <row r="650" ht="36.75" customHeight="1">
      <c r="A650" s="1575"/>
      <c r="B650" s="1575"/>
      <c r="C650" s="1575"/>
      <c r="D650" s="1575"/>
      <c r="E650" s="1575"/>
      <c r="F650" s="1623"/>
      <c r="G650" s="1575"/>
      <c r="H650" s="1575"/>
      <c r="I650" s="1575"/>
      <c r="J650" s="1575"/>
      <c r="K650" s="1575"/>
      <c r="L650" s="1575"/>
      <c r="M650" s="1575"/>
      <c r="N650" s="1575"/>
      <c r="O650" s="1575"/>
      <c r="P650" s="1575"/>
      <c r="Q650" s="1575"/>
      <c r="R650" s="1575"/>
      <c r="S650" s="1575"/>
      <c r="T650" s="1575"/>
      <c r="U650" s="1575"/>
      <c r="V650" s="1575"/>
      <c r="W650" s="1575"/>
      <c r="X650" s="1575"/>
      <c r="Y650" s="1575"/>
      <c r="Z650" s="1623"/>
      <c r="AA650" s="1575"/>
      <c r="AB650" s="1575"/>
      <c r="AC650" s="1575"/>
      <c r="AD650" s="1575"/>
      <c r="AE650" s="1575"/>
      <c r="AF650" s="1575"/>
    </row>
    <row r="651" ht="36.75" customHeight="1">
      <c r="A651" s="1575"/>
      <c r="B651" s="1575"/>
      <c r="C651" s="1575"/>
      <c r="D651" s="1575"/>
      <c r="E651" s="1575"/>
      <c r="F651" s="1623"/>
      <c r="G651" s="1575"/>
      <c r="H651" s="1575"/>
      <c r="I651" s="1575"/>
      <c r="J651" s="1575"/>
      <c r="K651" s="1575"/>
      <c r="L651" s="1575"/>
      <c r="M651" s="1575"/>
      <c r="N651" s="1575"/>
      <c r="O651" s="1575"/>
      <c r="P651" s="1575"/>
      <c r="Q651" s="1575"/>
      <c r="R651" s="1575"/>
      <c r="S651" s="1575"/>
      <c r="T651" s="1575"/>
      <c r="U651" s="1575"/>
      <c r="V651" s="1575"/>
      <c r="W651" s="1575"/>
      <c r="X651" s="1575"/>
      <c r="Y651" s="1575"/>
      <c r="Z651" s="1623"/>
      <c r="AA651" s="1575"/>
      <c r="AB651" s="1575"/>
      <c r="AC651" s="1575"/>
      <c r="AD651" s="1575"/>
      <c r="AE651" s="1575"/>
      <c r="AF651" s="1575"/>
    </row>
    <row r="652" ht="36.75" customHeight="1">
      <c r="A652" s="1575"/>
      <c r="B652" s="1575"/>
      <c r="C652" s="1575"/>
      <c r="D652" s="1575"/>
      <c r="E652" s="1575"/>
      <c r="F652" s="1623"/>
      <c r="G652" s="1575"/>
      <c r="H652" s="1575"/>
      <c r="I652" s="1575"/>
      <c r="J652" s="1575"/>
      <c r="K652" s="1575"/>
      <c r="L652" s="1575"/>
      <c r="M652" s="1575"/>
      <c r="N652" s="1575"/>
      <c r="O652" s="1575"/>
      <c r="P652" s="1575"/>
      <c r="Q652" s="1575"/>
      <c r="R652" s="1575"/>
      <c r="S652" s="1575"/>
      <c r="T652" s="1575"/>
      <c r="U652" s="1575"/>
      <c r="V652" s="1575"/>
      <c r="W652" s="1575"/>
      <c r="X652" s="1575"/>
      <c r="Y652" s="1575"/>
      <c r="Z652" s="1623"/>
      <c r="AA652" s="1575"/>
      <c r="AB652" s="1575"/>
      <c r="AC652" s="1575"/>
      <c r="AD652" s="1575"/>
      <c r="AE652" s="1575"/>
      <c r="AF652" s="1575"/>
    </row>
    <row r="653" ht="36.75" customHeight="1">
      <c r="A653" s="1575"/>
      <c r="B653" s="1575"/>
      <c r="C653" s="1575"/>
      <c r="D653" s="1575"/>
      <c r="E653" s="1575"/>
      <c r="F653" s="1623"/>
      <c r="G653" s="1575"/>
      <c r="H653" s="1575"/>
      <c r="I653" s="1575"/>
      <c r="J653" s="1575"/>
      <c r="K653" s="1575"/>
      <c r="L653" s="1575"/>
      <c r="M653" s="1575"/>
      <c r="N653" s="1575"/>
      <c r="O653" s="1575"/>
      <c r="P653" s="1575"/>
      <c r="Q653" s="1575"/>
      <c r="R653" s="1575"/>
      <c r="S653" s="1575"/>
      <c r="T653" s="1575"/>
      <c r="U653" s="1575"/>
      <c r="V653" s="1575"/>
      <c r="W653" s="1575"/>
      <c r="X653" s="1575"/>
      <c r="Y653" s="1575"/>
      <c r="Z653" s="1623"/>
      <c r="AA653" s="1575"/>
      <c r="AB653" s="1575"/>
      <c r="AC653" s="1575"/>
      <c r="AD653" s="1575"/>
      <c r="AE653" s="1575"/>
      <c r="AF653" s="1575"/>
    </row>
    <row r="654" ht="36.75" customHeight="1">
      <c r="A654" s="1575"/>
      <c r="B654" s="1575"/>
      <c r="C654" s="1575"/>
      <c r="D654" s="1575"/>
      <c r="E654" s="1575"/>
      <c r="F654" s="1623"/>
      <c r="G654" s="1575"/>
      <c r="H654" s="1575"/>
      <c r="I654" s="1575"/>
      <c r="J654" s="1575"/>
      <c r="K654" s="1575"/>
      <c r="L654" s="1575"/>
      <c r="M654" s="1575"/>
      <c r="N654" s="1575"/>
      <c r="O654" s="1575"/>
      <c r="P654" s="1575"/>
      <c r="Q654" s="1575"/>
      <c r="R654" s="1575"/>
      <c r="S654" s="1575"/>
      <c r="T654" s="1575"/>
      <c r="U654" s="1575"/>
      <c r="V654" s="1575"/>
      <c r="W654" s="1575"/>
      <c r="X654" s="1575"/>
      <c r="Y654" s="1575"/>
      <c r="Z654" s="1623"/>
      <c r="AA654" s="1575"/>
      <c r="AB654" s="1575"/>
      <c r="AC654" s="1575"/>
      <c r="AD654" s="1575"/>
      <c r="AE654" s="1575"/>
      <c r="AF654" s="1575"/>
    </row>
    <row r="655" ht="36.75" customHeight="1">
      <c r="A655" s="1575"/>
      <c r="B655" s="1575"/>
      <c r="C655" s="1575"/>
      <c r="D655" s="1575"/>
      <c r="E655" s="1575"/>
      <c r="F655" s="1623"/>
      <c r="G655" s="1575"/>
      <c r="H655" s="1575"/>
      <c r="I655" s="1575"/>
      <c r="J655" s="1575"/>
      <c r="K655" s="1575"/>
      <c r="L655" s="1575"/>
      <c r="M655" s="1575"/>
      <c r="N655" s="1575"/>
      <c r="O655" s="1575"/>
      <c r="P655" s="1575"/>
      <c r="Q655" s="1575"/>
      <c r="R655" s="1575"/>
      <c r="S655" s="1575"/>
      <c r="T655" s="1575"/>
      <c r="U655" s="1575"/>
      <c r="V655" s="1575"/>
      <c r="W655" s="1575"/>
      <c r="X655" s="1575"/>
      <c r="Y655" s="1575"/>
      <c r="Z655" s="1623"/>
      <c r="AA655" s="1575"/>
      <c r="AB655" s="1575"/>
      <c r="AC655" s="1575"/>
      <c r="AD655" s="1575"/>
      <c r="AE655" s="1575"/>
      <c r="AF655" s="1575"/>
    </row>
    <row r="656" ht="36.75" customHeight="1">
      <c r="A656" s="1575"/>
      <c r="B656" s="1575"/>
      <c r="C656" s="1575"/>
      <c r="D656" s="1575"/>
      <c r="E656" s="1575"/>
      <c r="F656" s="1623"/>
      <c r="G656" s="1575"/>
      <c r="H656" s="1575"/>
      <c r="I656" s="1575"/>
      <c r="J656" s="1575"/>
      <c r="K656" s="1575"/>
      <c r="L656" s="1575"/>
      <c r="M656" s="1575"/>
      <c r="N656" s="1575"/>
      <c r="O656" s="1575"/>
      <c r="P656" s="1575"/>
      <c r="Q656" s="1575"/>
      <c r="R656" s="1575"/>
      <c r="S656" s="1575"/>
      <c r="T656" s="1575"/>
      <c r="U656" s="1575"/>
      <c r="V656" s="1575"/>
      <c r="W656" s="1575"/>
      <c r="X656" s="1575"/>
      <c r="Y656" s="1575"/>
      <c r="Z656" s="1623"/>
      <c r="AA656" s="1575"/>
      <c r="AB656" s="1575"/>
      <c r="AC656" s="1575"/>
      <c r="AD656" s="1575"/>
      <c r="AE656" s="1575"/>
      <c r="AF656" s="1575"/>
    </row>
    <row r="657" ht="36.75" customHeight="1">
      <c r="A657" s="1575"/>
      <c r="B657" s="1575"/>
      <c r="C657" s="1575"/>
      <c r="D657" s="1575"/>
      <c r="E657" s="1575"/>
      <c r="F657" s="1623"/>
      <c r="G657" s="1575"/>
      <c r="H657" s="1575"/>
      <c r="I657" s="1575"/>
      <c r="J657" s="1575"/>
      <c r="K657" s="1575"/>
      <c r="L657" s="1575"/>
      <c r="M657" s="1575"/>
      <c r="N657" s="1575"/>
      <c r="O657" s="1575"/>
      <c r="P657" s="1575"/>
      <c r="Q657" s="1575"/>
      <c r="R657" s="1575"/>
      <c r="S657" s="1575"/>
      <c r="T657" s="1575"/>
      <c r="U657" s="1575"/>
      <c r="V657" s="1575"/>
      <c r="W657" s="1575"/>
      <c r="X657" s="1575"/>
      <c r="Y657" s="1575"/>
      <c r="Z657" s="1623"/>
      <c r="AA657" s="1575"/>
      <c r="AB657" s="1575"/>
      <c r="AC657" s="1575"/>
      <c r="AD657" s="1575"/>
      <c r="AE657" s="1575"/>
      <c r="AF657" s="1575"/>
    </row>
    <row r="658" ht="36.75" customHeight="1">
      <c r="A658" s="1575"/>
      <c r="B658" s="1575"/>
      <c r="C658" s="1575"/>
      <c r="D658" s="1575"/>
      <c r="E658" s="1575"/>
      <c r="F658" s="1623"/>
      <c r="G658" s="1575"/>
      <c r="H658" s="1575"/>
      <c r="I658" s="1575"/>
      <c r="J658" s="1575"/>
      <c r="K658" s="1575"/>
      <c r="L658" s="1575"/>
      <c r="M658" s="1575"/>
      <c r="N658" s="1575"/>
      <c r="O658" s="1575"/>
      <c r="P658" s="1575"/>
      <c r="Q658" s="1575"/>
      <c r="R658" s="1575"/>
      <c r="S658" s="1575"/>
      <c r="T658" s="1575"/>
      <c r="U658" s="1575"/>
      <c r="V658" s="1575"/>
      <c r="W658" s="1575"/>
      <c r="X658" s="1575"/>
      <c r="Y658" s="1575"/>
      <c r="Z658" s="1623"/>
      <c r="AA658" s="1575"/>
      <c r="AB658" s="1575"/>
      <c r="AC658" s="1575"/>
      <c r="AD658" s="1575"/>
      <c r="AE658" s="1575"/>
      <c r="AF658" s="1575"/>
    </row>
    <row r="659" ht="36.75" customHeight="1">
      <c r="A659" s="1575"/>
      <c r="B659" s="1575"/>
      <c r="C659" s="1575"/>
      <c r="D659" s="1575"/>
      <c r="E659" s="1575"/>
      <c r="F659" s="1623"/>
      <c r="G659" s="1575"/>
      <c r="H659" s="1575"/>
      <c r="I659" s="1575"/>
      <c r="J659" s="1575"/>
      <c r="K659" s="1575"/>
      <c r="L659" s="1575"/>
      <c r="M659" s="1575"/>
      <c r="N659" s="1575"/>
      <c r="O659" s="1575"/>
      <c r="P659" s="1575"/>
      <c r="Q659" s="1575"/>
      <c r="R659" s="1575"/>
      <c r="S659" s="1575"/>
      <c r="T659" s="1575"/>
      <c r="U659" s="1575"/>
      <c r="V659" s="1575"/>
      <c r="W659" s="1575"/>
      <c r="X659" s="1575"/>
      <c r="Y659" s="1575"/>
      <c r="Z659" s="1623"/>
      <c r="AA659" s="1575"/>
      <c r="AB659" s="1575"/>
      <c r="AC659" s="1575"/>
      <c r="AD659" s="1575"/>
      <c r="AE659" s="1575"/>
      <c r="AF659" s="1575"/>
    </row>
    <row r="660" ht="36.75" customHeight="1">
      <c r="A660" s="1575"/>
      <c r="B660" s="1575"/>
      <c r="C660" s="1575"/>
      <c r="D660" s="1575"/>
      <c r="E660" s="1575"/>
      <c r="F660" s="1623"/>
      <c r="G660" s="1575"/>
      <c r="H660" s="1575"/>
      <c r="I660" s="1575"/>
      <c r="J660" s="1575"/>
      <c r="K660" s="1575"/>
      <c r="L660" s="1575"/>
      <c r="M660" s="1575"/>
      <c r="N660" s="1575"/>
      <c r="O660" s="1575"/>
      <c r="P660" s="1575"/>
      <c r="Q660" s="1575"/>
      <c r="R660" s="1575"/>
      <c r="S660" s="1575"/>
      <c r="T660" s="1575"/>
      <c r="U660" s="1575"/>
      <c r="V660" s="1575"/>
      <c r="W660" s="1575"/>
      <c r="X660" s="1575"/>
      <c r="Y660" s="1575"/>
      <c r="Z660" s="1623"/>
      <c r="AA660" s="1575"/>
      <c r="AB660" s="1575"/>
      <c r="AC660" s="1575"/>
      <c r="AD660" s="1575"/>
      <c r="AE660" s="1575"/>
      <c r="AF660" s="1575"/>
    </row>
    <row r="661" ht="36.75" customHeight="1">
      <c r="A661" s="1575"/>
      <c r="B661" s="1575"/>
      <c r="C661" s="1575"/>
      <c r="D661" s="1575"/>
      <c r="E661" s="1575"/>
      <c r="F661" s="1623"/>
      <c r="G661" s="1575"/>
      <c r="H661" s="1575"/>
      <c r="I661" s="1575"/>
      <c r="J661" s="1575"/>
      <c r="K661" s="1575"/>
      <c r="L661" s="1575"/>
      <c r="M661" s="1575"/>
      <c r="N661" s="1575"/>
      <c r="O661" s="1575"/>
      <c r="P661" s="1575"/>
      <c r="Q661" s="1575"/>
      <c r="R661" s="1575"/>
      <c r="S661" s="1575"/>
      <c r="T661" s="1575"/>
      <c r="U661" s="1575"/>
      <c r="V661" s="1575"/>
      <c r="W661" s="1575"/>
      <c r="X661" s="1575"/>
      <c r="Y661" s="1575"/>
      <c r="Z661" s="1623"/>
      <c r="AA661" s="1575"/>
      <c r="AB661" s="1575"/>
      <c r="AC661" s="1575"/>
      <c r="AD661" s="1575"/>
      <c r="AE661" s="1575"/>
      <c r="AF661" s="1575"/>
    </row>
    <row r="662" ht="36.75" customHeight="1">
      <c r="A662" s="1575"/>
      <c r="B662" s="1575"/>
      <c r="C662" s="1575"/>
      <c r="D662" s="1575"/>
      <c r="E662" s="1575"/>
      <c r="F662" s="1623"/>
      <c r="G662" s="1575"/>
      <c r="H662" s="1575"/>
      <c r="I662" s="1575"/>
      <c r="J662" s="1575"/>
      <c r="K662" s="1575"/>
      <c r="L662" s="1575"/>
      <c r="M662" s="1575"/>
      <c r="N662" s="1575"/>
      <c r="O662" s="1575"/>
      <c r="P662" s="1575"/>
      <c r="Q662" s="1575"/>
      <c r="R662" s="1575"/>
      <c r="S662" s="1575"/>
      <c r="T662" s="1575"/>
      <c r="U662" s="1575"/>
      <c r="V662" s="1575"/>
      <c r="W662" s="1575"/>
      <c r="X662" s="1575"/>
      <c r="Y662" s="1575"/>
      <c r="Z662" s="1623"/>
      <c r="AA662" s="1575"/>
      <c r="AB662" s="1575"/>
      <c r="AC662" s="1575"/>
      <c r="AD662" s="1575"/>
      <c r="AE662" s="1575"/>
      <c r="AF662" s="1575"/>
    </row>
    <row r="663" ht="36.75" customHeight="1">
      <c r="A663" s="1575"/>
      <c r="B663" s="1575"/>
      <c r="C663" s="1575"/>
      <c r="D663" s="1575"/>
      <c r="E663" s="1575"/>
      <c r="F663" s="1623"/>
      <c r="G663" s="1575"/>
      <c r="H663" s="1575"/>
      <c r="I663" s="1575"/>
      <c r="J663" s="1575"/>
      <c r="K663" s="1575"/>
      <c r="L663" s="1575"/>
      <c r="M663" s="1575"/>
      <c r="N663" s="1575"/>
      <c r="O663" s="1575"/>
      <c r="P663" s="1575"/>
      <c r="Q663" s="1575"/>
      <c r="R663" s="1575"/>
      <c r="S663" s="1575"/>
      <c r="T663" s="1575"/>
      <c r="U663" s="1575"/>
      <c r="V663" s="1575"/>
      <c r="W663" s="1575"/>
      <c r="X663" s="1575"/>
      <c r="Y663" s="1575"/>
      <c r="Z663" s="1623"/>
      <c r="AA663" s="1575"/>
      <c r="AB663" s="1575"/>
      <c r="AC663" s="1575"/>
      <c r="AD663" s="1575"/>
      <c r="AE663" s="1575"/>
      <c r="AF663" s="1575"/>
    </row>
    <row r="664" ht="36.75" customHeight="1">
      <c r="A664" s="1575"/>
      <c r="B664" s="1575"/>
      <c r="C664" s="1575"/>
      <c r="D664" s="1575"/>
      <c r="E664" s="1575"/>
      <c r="F664" s="1623"/>
      <c r="G664" s="1575"/>
      <c r="H664" s="1575"/>
      <c r="I664" s="1575"/>
      <c r="J664" s="1575"/>
      <c r="K664" s="1575"/>
      <c r="L664" s="1575"/>
      <c r="M664" s="1575"/>
      <c r="N664" s="1575"/>
      <c r="O664" s="1575"/>
      <c r="P664" s="1575"/>
      <c r="Q664" s="1575"/>
      <c r="R664" s="1575"/>
      <c r="S664" s="1575"/>
      <c r="T664" s="1575"/>
      <c r="U664" s="1575"/>
      <c r="V664" s="1575"/>
      <c r="W664" s="1575"/>
      <c r="X664" s="1575"/>
      <c r="Y664" s="1575"/>
      <c r="Z664" s="1623"/>
      <c r="AA664" s="1575"/>
      <c r="AB664" s="1575"/>
      <c r="AC664" s="1575"/>
      <c r="AD664" s="1575"/>
      <c r="AE664" s="1575"/>
      <c r="AF664" s="1575"/>
    </row>
    <row r="665" ht="36.75" customHeight="1">
      <c r="A665" s="1575"/>
      <c r="B665" s="1575"/>
      <c r="C665" s="1575"/>
      <c r="D665" s="1575"/>
      <c r="E665" s="1575"/>
      <c r="F665" s="1623"/>
      <c r="G665" s="1575"/>
      <c r="H665" s="1575"/>
      <c r="I665" s="1575"/>
      <c r="J665" s="1575"/>
      <c r="K665" s="1575"/>
      <c r="L665" s="1575"/>
      <c r="M665" s="1575"/>
      <c r="N665" s="1575"/>
      <c r="O665" s="1575"/>
      <c r="P665" s="1575"/>
      <c r="Q665" s="1575"/>
      <c r="R665" s="1575"/>
      <c r="S665" s="1575"/>
      <c r="T665" s="1575"/>
      <c r="U665" s="1575"/>
      <c r="V665" s="1575"/>
      <c r="W665" s="1575"/>
      <c r="X665" s="1575"/>
      <c r="Y665" s="1575"/>
      <c r="Z665" s="1623"/>
      <c r="AA665" s="1575"/>
      <c r="AB665" s="1575"/>
      <c r="AC665" s="1575"/>
      <c r="AD665" s="1575"/>
      <c r="AE665" s="1575"/>
      <c r="AF665" s="1575"/>
    </row>
    <row r="666" ht="36.75" customHeight="1">
      <c r="A666" s="1575"/>
      <c r="B666" s="1575"/>
      <c r="C666" s="1575"/>
      <c r="D666" s="1575"/>
      <c r="E666" s="1575"/>
      <c r="F666" s="1623"/>
      <c r="G666" s="1575"/>
      <c r="H666" s="1575"/>
      <c r="I666" s="1575"/>
      <c r="J666" s="1575"/>
      <c r="K666" s="1575"/>
      <c r="L666" s="1575"/>
      <c r="M666" s="1575"/>
      <c r="N666" s="1575"/>
      <c r="O666" s="1575"/>
      <c r="P666" s="1575"/>
      <c r="Q666" s="1575"/>
      <c r="R666" s="1575"/>
      <c r="S666" s="1575"/>
      <c r="T666" s="1575"/>
      <c r="U666" s="1575"/>
      <c r="V666" s="1575"/>
      <c r="W666" s="1575"/>
      <c r="X666" s="1575"/>
      <c r="Y666" s="1575"/>
      <c r="Z666" s="1623"/>
      <c r="AA666" s="1575"/>
      <c r="AB666" s="1575"/>
      <c r="AC666" s="1575"/>
      <c r="AD666" s="1575"/>
      <c r="AE666" s="1575"/>
      <c r="AF666" s="1575"/>
    </row>
    <row r="667" ht="36.75" customHeight="1">
      <c r="A667" s="1575"/>
      <c r="B667" s="1575"/>
      <c r="C667" s="1575"/>
      <c r="D667" s="1575"/>
      <c r="E667" s="1575"/>
      <c r="F667" s="1623"/>
      <c r="G667" s="1575"/>
      <c r="H667" s="1575"/>
      <c r="I667" s="1575"/>
      <c r="J667" s="1575"/>
      <c r="K667" s="1575"/>
      <c r="L667" s="1575"/>
      <c r="M667" s="1575"/>
      <c r="N667" s="1575"/>
      <c r="O667" s="1575"/>
      <c r="P667" s="1575"/>
      <c r="Q667" s="1575"/>
      <c r="R667" s="1575"/>
      <c r="S667" s="1575"/>
      <c r="T667" s="1575"/>
      <c r="U667" s="1575"/>
      <c r="V667" s="1575"/>
      <c r="W667" s="1575"/>
      <c r="X667" s="1575"/>
      <c r="Y667" s="1575"/>
      <c r="Z667" s="1623"/>
      <c r="AA667" s="1575"/>
      <c r="AB667" s="1575"/>
      <c r="AC667" s="1575"/>
      <c r="AD667" s="1575"/>
      <c r="AE667" s="1575"/>
      <c r="AF667" s="1575"/>
    </row>
    <row r="668" ht="36.75" customHeight="1">
      <c r="A668" s="1575"/>
      <c r="B668" s="1575"/>
      <c r="C668" s="1575"/>
      <c r="D668" s="1575"/>
      <c r="E668" s="1575"/>
      <c r="F668" s="1623"/>
      <c r="G668" s="1575"/>
      <c r="H668" s="1575"/>
      <c r="I668" s="1575"/>
      <c r="J668" s="1575"/>
      <c r="K668" s="1575"/>
      <c r="L668" s="1575"/>
      <c r="M668" s="1575"/>
      <c r="N668" s="1575"/>
      <c r="O668" s="1575"/>
      <c r="P668" s="1575"/>
      <c r="Q668" s="1575"/>
      <c r="R668" s="1575"/>
      <c r="S668" s="1575"/>
      <c r="T668" s="1575"/>
      <c r="U668" s="1575"/>
      <c r="V668" s="1575"/>
      <c r="W668" s="1575"/>
      <c r="X668" s="1575"/>
      <c r="Y668" s="1575"/>
      <c r="Z668" s="1623"/>
      <c r="AA668" s="1575"/>
      <c r="AB668" s="1575"/>
      <c r="AC668" s="1575"/>
      <c r="AD668" s="1575"/>
      <c r="AE668" s="1575"/>
      <c r="AF668" s="1575"/>
    </row>
    <row r="669" ht="36.75" customHeight="1">
      <c r="A669" s="1575"/>
      <c r="B669" s="1575"/>
      <c r="C669" s="1575"/>
      <c r="D669" s="1575"/>
      <c r="E669" s="1575"/>
      <c r="F669" s="1623"/>
      <c r="G669" s="1575"/>
      <c r="H669" s="1575"/>
      <c r="I669" s="1575"/>
      <c r="J669" s="1575"/>
      <c r="K669" s="1575"/>
      <c r="L669" s="1575"/>
      <c r="M669" s="1575"/>
      <c r="N669" s="1575"/>
      <c r="O669" s="1575"/>
      <c r="P669" s="1575"/>
      <c r="Q669" s="1575"/>
      <c r="R669" s="1575"/>
      <c r="S669" s="1575"/>
      <c r="T669" s="1575"/>
      <c r="U669" s="1575"/>
      <c r="V669" s="1575"/>
      <c r="W669" s="1575"/>
      <c r="X669" s="1575"/>
      <c r="Y669" s="1575"/>
      <c r="Z669" s="1623"/>
      <c r="AA669" s="1575"/>
      <c r="AB669" s="1575"/>
      <c r="AC669" s="1575"/>
      <c r="AD669" s="1575"/>
      <c r="AE669" s="1575"/>
      <c r="AF669" s="1575"/>
    </row>
    <row r="670" ht="36.75" customHeight="1">
      <c r="A670" s="1575"/>
      <c r="B670" s="1575"/>
      <c r="C670" s="1575"/>
      <c r="D670" s="1575"/>
      <c r="E670" s="1575"/>
      <c r="F670" s="1623"/>
      <c r="G670" s="1575"/>
      <c r="H670" s="1575"/>
      <c r="I670" s="1575"/>
      <c r="J670" s="1575"/>
      <c r="K670" s="1575"/>
      <c r="L670" s="1575"/>
      <c r="M670" s="1575"/>
      <c r="N670" s="1575"/>
      <c r="O670" s="1575"/>
      <c r="P670" s="1575"/>
      <c r="Q670" s="1575"/>
      <c r="R670" s="1575"/>
      <c r="S670" s="1575"/>
      <c r="T670" s="1575"/>
      <c r="U670" s="1575"/>
      <c r="V670" s="1575"/>
      <c r="W670" s="1575"/>
      <c r="X670" s="1575"/>
      <c r="Y670" s="1575"/>
      <c r="Z670" s="1623"/>
      <c r="AA670" s="1575"/>
      <c r="AB670" s="1575"/>
      <c r="AC670" s="1575"/>
      <c r="AD670" s="1575"/>
      <c r="AE670" s="1575"/>
      <c r="AF670" s="1575"/>
    </row>
    <row r="671" ht="36.75" customHeight="1">
      <c r="A671" s="1575"/>
      <c r="B671" s="1575"/>
      <c r="C671" s="1575"/>
      <c r="D671" s="1575"/>
      <c r="E671" s="1575"/>
      <c r="F671" s="1623"/>
      <c r="G671" s="1575"/>
      <c r="H671" s="1575"/>
      <c r="I671" s="1575"/>
      <c r="J671" s="1575"/>
      <c r="K671" s="1575"/>
      <c r="L671" s="1575"/>
      <c r="M671" s="1575"/>
      <c r="N671" s="1575"/>
      <c r="O671" s="1575"/>
      <c r="P671" s="1575"/>
      <c r="Q671" s="1575"/>
      <c r="R671" s="1575"/>
      <c r="S671" s="1575"/>
      <c r="T671" s="1575"/>
      <c r="U671" s="1575"/>
      <c r="V671" s="1575"/>
      <c r="W671" s="1575"/>
      <c r="X671" s="1575"/>
      <c r="Y671" s="1575"/>
      <c r="Z671" s="1623"/>
      <c r="AA671" s="1575"/>
      <c r="AB671" s="1575"/>
      <c r="AC671" s="1575"/>
      <c r="AD671" s="1575"/>
      <c r="AE671" s="1575"/>
      <c r="AF671" s="1575"/>
    </row>
    <row r="672" ht="36.75" customHeight="1">
      <c r="A672" s="1575"/>
      <c r="B672" s="1575"/>
      <c r="C672" s="1575"/>
      <c r="D672" s="1575"/>
      <c r="E672" s="1575"/>
      <c r="F672" s="1623"/>
      <c r="G672" s="1575"/>
      <c r="H672" s="1575"/>
      <c r="I672" s="1575"/>
      <c r="J672" s="1575"/>
      <c r="K672" s="1575"/>
      <c r="L672" s="1575"/>
      <c r="M672" s="1575"/>
      <c r="N672" s="1575"/>
      <c r="O672" s="1575"/>
      <c r="P672" s="1575"/>
      <c r="Q672" s="1575"/>
      <c r="R672" s="1575"/>
      <c r="S672" s="1575"/>
      <c r="T672" s="1575"/>
      <c r="U672" s="1575"/>
      <c r="V672" s="1575"/>
      <c r="W672" s="1575"/>
      <c r="X672" s="1575"/>
      <c r="Y672" s="1575"/>
      <c r="Z672" s="1623"/>
      <c r="AA672" s="1575"/>
      <c r="AB672" s="1575"/>
      <c r="AC672" s="1575"/>
      <c r="AD672" s="1575"/>
      <c r="AE672" s="1575"/>
      <c r="AF672" s="1575"/>
    </row>
    <row r="673" ht="36.75" customHeight="1">
      <c r="A673" s="1575"/>
      <c r="B673" s="1575"/>
      <c r="C673" s="1575"/>
      <c r="D673" s="1575"/>
      <c r="E673" s="1575"/>
      <c r="F673" s="1623"/>
      <c r="G673" s="1575"/>
      <c r="H673" s="1575"/>
      <c r="I673" s="1575"/>
      <c r="J673" s="1575"/>
      <c r="K673" s="1575"/>
      <c r="L673" s="1575"/>
      <c r="M673" s="1575"/>
      <c r="N673" s="1575"/>
      <c r="O673" s="1575"/>
      <c r="P673" s="1575"/>
      <c r="Q673" s="1575"/>
      <c r="R673" s="1575"/>
      <c r="S673" s="1575"/>
      <c r="T673" s="1575"/>
      <c r="U673" s="1575"/>
      <c r="V673" s="1575"/>
      <c r="W673" s="1575"/>
      <c r="X673" s="1575"/>
      <c r="Y673" s="1575"/>
      <c r="Z673" s="1623"/>
      <c r="AA673" s="1575"/>
      <c r="AB673" s="1575"/>
      <c r="AC673" s="1575"/>
      <c r="AD673" s="1575"/>
      <c r="AE673" s="1575"/>
      <c r="AF673" s="1575"/>
    </row>
    <row r="674" ht="36.75" customHeight="1">
      <c r="A674" s="1575"/>
      <c r="B674" s="1575"/>
      <c r="C674" s="1575"/>
      <c r="D674" s="1575"/>
      <c r="E674" s="1575"/>
      <c r="F674" s="1623"/>
      <c r="G674" s="1575"/>
      <c r="H674" s="1575"/>
      <c r="I674" s="1575"/>
      <c r="J674" s="1575"/>
      <c r="K674" s="1575"/>
      <c r="L674" s="1575"/>
      <c r="M674" s="1575"/>
      <c r="N674" s="1575"/>
      <c r="O674" s="1575"/>
      <c r="P674" s="1575"/>
      <c r="Q674" s="1575"/>
      <c r="R674" s="1575"/>
      <c r="S674" s="1575"/>
      <c r="T674" s="1575"/>
      <c r="U674" s="1575"/>
      <c r="V674" s="1575"/>
      <c r="W674" s="1575"/>
      <c r="X674" s="1575"/>
      <c r="Y674" s="1575"/>
      <c r="Z674" s="1623"/>
      <c r="AA674" s="1575"/>
      <c r="AB674" s="1575"/>
      <c r="AC674" s="1575"/>
      <c r="AD674" s="1575"/>
      <c r="AE674" s="1575"/>
      <c r="AF674" s="1575"/>
    </row>
    <row r="675" ht="36.75" customHeight="1">
      <c r="A675" s="1575"/>
      <c r="B675" s="1575"/>
      <c r="C675" s="1575"/>
      <c r="D675" s="1575"/>
      <c r="E675" s="1575"/>
      <c r="F675" s="1623"/>
      <c r="G675" s="1575"/>
      <c r="H675" s="1575"/>
      <c r="I675" s="1575"/>
      <c r="J675" s="1575"/>
      <c r="K675" s="1575"/>
      <c r="L675" s="1575"/>
      <c r="M675" s="1575"/>
      <c r="N675" s="1575"/>
      <c r="O675" s="1575"/>
      <c r="P675" s="1575"/>
      <c r="Q675" s="1575"/>
      <c r="R675" s="1575"/>
      <c r="S675" s="1575"/>
      <c r="T675" s="1575"/>
      <c r="U675" s="1575"/>
      <c r="V675" s="1575"/>
      <c r="W675" s="1575"/>
      <c r="X675" s="1575"/>
      <c r="Y675" s="1575"/>
      <c r="Z675" s="1623"/>
      <c r="AA675" s="1575"/>
      <c r="AB675" s="1575"/>
      <c r="AC675" s="1575"/>
      <c r="AD675" s="1575"/>
      <c r="AE675" s="1575"/>
      <c r="AF675" s="1575"/>
    </row>
    <row r="676" ht="36.75" customHeight="1">
      <c r="A676" s="1575"/>
      <c r="B676" s="1575"/>
      <c r="C676" s="1575"/>
      <c r="D676" s="1575"/>
      <c r="E676" s="1575"/>
      <c r="F676" s="1623"/>
      <c r="G676" s="1575"/>
      <c r="H676" s="1575"/>
      <c r="I676" s="1575"/>
      <c r="J676" s="1575"/>
      <c r="K676" s="1575"/>
      <c r="L676" s="1575"/>
      <c r="M676" s="1575"/>
      <c r="N676" s="1575"/>
      <c r="O676" s="1575"/>
      <c r="P676" s="1575"/>
      <c r="Q676" s="1575"/>
      <c r="R676" s="1575"/>
      <c r="S676" s="1575"/>
      <c r="T676" s="1575"/>
      <c r="U676" s="1575"/>
      <c r="V676" s="1575"/>
      <c r="W676" s="1575"/>
      <c r="X676" s="1575"/>
      <c r="Y676" s="1575"/>
      <c r="Z676" s="1623"/>
      <c r="AA676" s="1575"/>
      <c r="AB676" s="1575"/>
      <c r="AC676" s="1575"/>
      <c r="AD676" s="1575"/>
      <c r="AE676" s="1575"/>
      <c r="AF676" s="1575"/>
    </row>
    <row r="677" ht="36.75" customHeight="1">
      <c r="A677" s="1575"/>
      <c r="B677" s="1575"/>
      <c r="C677" s="1575"/>
      <c r="D677" s="1575"/>
      <c r="E677" s="1575"/>
      <c r="F677" s="1623"/>
      <c r="G677" s="1575"/>
      <c r="H677" s="1575"/>
      <c r="I677" s="1575"/>
      <c r="J677" s="1575"/>
      <c r="K677" s="1575"/>
      <c r="L677" s="1575"/>
      <c r="M677" s="1575"/>
      <c r="N677" s="1575"/>
      <c r="O677" s="1575"/>
      <c r="P677" s="1575"/>
      <c r="Q677" s="1575"/>
      <c r="R677" s="1575"/>
      <c r="S677" s="1575"/>
      <c r="T677" s="1575"/>
      <c r="U677" s="1575"/>
      <c r="V677" s="1575"/>
      <c r="W677" s="1575"/>
      <c r="X677" s="1575"/>
      <c r="Y677" s="1575"/>
      <c r="Z677" s="1623"/>
      <c r="AA677" s="1575"/>
      <c r="AB677" s="1575"/>
      <c r="AC677" s="1575"/>
      <c r="AD677" s="1575"/>
      <c r="AE677" s="1575"/>
      <c r="AF677" s="1575"/>
    </row>
    <row r="678" ht="36.75" customHeight="1">
      <c r="A678" s="1575"/>
      <c r="B678" s="1575"/>
      <c r="C678" s="1575"/>
      <c r="D678" s="1575"/>
      <c r="E678" s="1575"/>
      <c r="F678" s="1623"/>
      <c r="G678" s="1575"/>
      <c r="H678" s="1575"/>
      <c r="I678" s="1575"/>
      <c r="J678" s="1575"/>
      <c r="K678" s="1575"/>
      <c r="L678" s="1575"/>
      <c r="M678" s="1575"/>
      <c r="N678" s="1575"/>
      <c r="O678" s="1575"/>
      <c r="P678" s="1575"/>
      <c r="Q678" s="1575"/>
      <c r="R678" s="1575"/>
      <c r="S678" s="1575"/>
      <c r="T678" s="1575"/>
      <c r="U678" s="1575"/>
      <c r="V678" s="1575"/>
      <c r="W678" s="1575"/>
      <c r="X678" s="1575"/>
      <c r="Y678" s="1575"/>
      <c r="Z678" s="1623"/>
      <c r="AA678" s="1575"/>
      <c r="AB678" s="1575"/>
      <c r="AC678" s="1575"/>
      <c r="AD678" s="1575"/>
      <c r="AE678" s="1575"/>
      <c r="AF678" s="1575"/>
    </row>
    <row r="679" ht="36.75" customHeight="1">
      <c r="A679" s="1575"/>
      <c r="B679" s="1575"/>
      <c r="C679" s="1575"/>
      <c r="D679" s="1575"/>
      <c r="E679" s="1575"/>
      <c r="F679" s="1623"/>
      <c r="G679" s="1575"/>
      <c r="H679" s="1575"/>
      <c r="I679" s="1575"/>
      <c r="J679" s="1575"/>
      <c r="K679" s="1575"/>
      <c r="L679" s="1575"/>
      <c r="M679" s="1575"/>
      <c r="N679" s="1575"/>
      <c r="O679" s="1575"/>
      <c r="P679" s="1575"/>
      <c r="Q679" s="1575"/>
      <c r="R679" s="1575"/>
      <c r="S679" s="1575"/>
      <c r="T679" s="1575"/>
      <c r="U679" s="1575"/>
      <c r="V679" s="1575"/>
      <c r="W679" s="1575"/>
      <c r="X679" s="1575"/>
      <c r="Y679" s="1575"/>
      <c r="Z679" s="1623"/>
      <c r="AA679" s="1575"/>
      <c r="AB679" s="1575"/>
      <c r="AC679" s="1575"/>
      <c r="AD679" s="1575"/>
      <c r="AE679" s="1575"/>
      <c r="AF679" s="1575"/>
    </row>
    <row r="680" ht="36.75" customHeight="1">
      <c r="A680" s="1575"/>
      <c r="B680" s="1575"/>
      <c r="C680" s="1575"/>
      <c r="D680" s="1575"/>
      <c r="E680" s="1575"/>
      <c r="F680" s="1623"/>
      <c r="G680" s="1575"/>
      <c r="H680" s="1575"/>
      <c r="I680" s="1575"/>
      <c r="J680" s="1575"/>
      <c r="K680" s="1575"/>
      <c r="L680" s="1575"/>
      <c r="M680" s="1575"/>
      <c r="N680" s="1575"/>
      <c r="O680" s="1575"/>
      <c r="P680" s="1575"/>
      <c r="Q680" s="1575"/>
      <c r="R680" s="1575"/>
      <c r="S680" s="1575"/>
      <c r="T680" s="1575"/>
      <c r="U680" s="1575"/>
      <c r="V680" s="1575"/>
      <c r="W680" s="1575"/>
      <c r="X680" s="1575"/>
      <c r="Y680" s="1575"/>
      <c r="Z680" s="1623"/>
      <c r="AA680" s="1575"/>
      <c r="AB680" s="1575"/>
      <c r="AC680" s="1575"/>
      <c r="AD680" s="1575"/>
      <c r="AE680" s="1575"/>
      <c r="AF680" s="1575"/>
    </row>
    <row r="681" ht="36.75" customHeight="1">
      <c r="A681" s="1575"/>
      <c r="B681" s="1575"/>
      <c r="C681" s="1575"/>
      <c r="D681" s="1575"/>
      <c r="E681" s="1575"/>
      <c r="F681" s="1623"/>
      <c r="G681" s="1575"/>
      <c r="H681" s="1575"/>
      <c r="I681" s="1575"/>
      <c r="J681" s="1575"/>
      <c r="K681" s="1575"/>
      <c r="L681" s="1575"/>
      <c r="M681" s="1575"/>
      <c r="N681" s="1575"/>
      <c r="O681" s="1575"/>
      <c r="P681" s="1575"/>
      <c r="Q681" s="1575"/>
      <c r="R681" s="1575"/>
      <c r="S681" s="1575"/>
      <c r="T681" s="1575"/>
      <c r="U681" s="1575"/>
      <c r="V681" s="1575"/>
      <c r="W681" s="1575"/>
      <c r="X681" s="1575"/>
      <c r="Y681" s="1575"/>
      <c r="Z681" s="1623"/>
      <c r="AA681" s="1575"/>
      <c r="AB681" s="1575"/>
      <c r="AC681" s="1575"/>
      <c r="AD681" s="1575"/>
      <c r="AE681" s="1575"/>
      <c r="AF681" s="1575"/>
    </row>
    <row r="682" ht="36.75" customHeight="1">
      <c r="A682" s="1575"/>
      <c r="B682" s="1575"/>
      <c r="C682" s="1575"/>
      <c r="D682" s="1575"/>
      <c r="E682" s="1575"/>
      <c r="F682" s="1623"/>
      <c r="G682" s="1575"/>
      <c r="H682" s="1575"/>
      <c r="I682" s="1575"/>
      <c r="J682" s="1575"/>
      <c r="K682" s="1575"/>
      <c r="L682" s="1575"/>
      <c r="M682" s="1575"/>
      <c r="N682" s="1575"/>
      <c r="O682" s="1575"/>
      <c r="P682" s="1575"/>
      <c r="Q682" s="1575"/>
      <c r="R682" s="1575"/>
      <c r="S682" s="1575"/>
      <c r="T682" s="1575"/>
      <c r="U682" s="1575"/>
      <c r="V682" s="1575"/>
      <c r="W682" s="1575"/>
      <c r="X682" s="1575"/>
      <c r="Y682" s="1575"/>
      <c r="Z682" s="1623"/>
      <c r="AA682" s="1575"/>
      <c r="AB682" s="1575"/>
      <c r="AC682" s="1575"/>
      <c r="AD682" s="1575"/>
      <c r="AE682" s="1575"/>
      <c r="AF682" s="1575"/>
    </row>
    <row r="683" ht="36.75" customHeight="1">
      <c r="A683" s="1575"/>
      <c r="B683" s="1575"/>
      <c r="C683" s="1575"/>
      <c r="D683" s="1575"/>
      <c r="E683" s="1575"/>
      <c r="F683" s="1623"/>
      <c r="G683" s="1575"/>
      <c r="H683" s="1575"/>
      <c r="I683" s="1575"/>
      <c r="J683" s="1575"/>
      <c r="K683" s="1575"/>
      <c r="L683" s="1575"/>
      <c r="M683" s="1575"/>
      <c r="N683" s="1575"/>
      <c r="O683" s="1575"/>
      <c r="P683" s="1575"/>
      <c r="Q683" s="1575"/>
      <c r="R683" s="1575"/>
      <c r="S683" s="1575"/>
      <c r="T683" s="1575"/>
      <c r="U683" s="1575"/>
      <c r="V683" s="1575"/>
      <c r="W683" s="1575"/>
      <c r="X683" s="1575"/>
      <c r="Y683" s="1575"/>
      <c r="Z683" s="1623"/>
      <c r="AA683" s="1575"/>
      <c r="AB683" s="1575"/>
      <c r="AC683" s="1575"/>
      <c r="AD683" s="1575"/>
      <c r="AE683" s="1575"/>
      <c r="AF683" s="1575"/>
    </row>
    <row r="684" ht="36.75" customHeight="1">
      <c r="A684" s="1575"/>
      <c r="B684" s="1575"/>
      <c r="C684" s="1575"/>
      <c r="D684" s="1575"/>
      <c r="E684" s="1575"/>
      <c r="F684" s="1623"/>
      <c r="G684" s="1575"/>
      <c r="H684" s="1575"/>
      <c r="I684" s="1575"/>
      <c r="J684" s="1575"/>
      <c r="K684" s="1575"/>
      <c r="L684" s="1575"/>
      <c r="M684" s="1575"/>
      <c r="N684" s="1575"/>
      <c r="O684" s="1575"/>
      <c r="P684" s="1575"/>
      <c r="Q684" s="1575"/>
      <c r="R684" s="1575"/>
      <c r="S684" s="1575"/>
      <c r="T684" s="1575"/>
      <c r="U684" s="1575"/>
      <c r="V684" s="1575"/>
      <c r="W684" s="1575"/>
      <c r="X684" s="1575"/>
      <c r="Y684" s="1575"/>
      <c r="Z684" s="1623"/>
      <c r="AA684" s="1575"/>
      <c r="AB684" s="1575"/>
      <c r="AC684" s="1575"/>
      <c r="AD684" s="1575"/>
      <c r="AE684" s="1575"/>
      <c r="AF684" s="1575"/>
    </row>
    <row r="685" ht="36.75" customHeight="1">
      <c r="A685" s="1575"/>
      <c r="B685" s="1575"/>
      <c r="C685" s="1575"/>
      <c r="D685" s="1575"/>
      <c r="E685" s="1575"/>
      <c r="F685" s="1623"/>
      <c r="G685" s="1575"/>
      <c r="H685" s="1575"/>
      <c r="I685" s="1575"/>
      <c r="J685" s="1575"/>
      <c r="K685" s="1575"/>
      <c r="L685" s="1575"/>
      <c r="M685" s="1575"/>
      <c r="N685" s="1575"/>
      <c r="O685" s="1575"/>
      <c r="P685" s="1575"/>
      <c r="Q685" s="1575"/>
      <c r="R685" s="1575"/>
      <c r="S685" s="1575"/>
      <c r="T685" s="1575"/>
      <c r="U685" s="1575"/>
      <c r="V685" s="1575"/>
      <c r="W685" s="1575"/>
      <c r="X685" s="1575"/>
      <c r="Y685" s="1575"/>
      <c r="Z685" s="1623"/>
      <c r="AA685" s="1575"/>
      <c r="AB685" s="1575"/>
      <c r="AC685" s="1575"/>
      <c r="AD685" s="1575"/>
      <c r="AE685" s="1575"/>
      <c r="AF685" s="1575"/>
    </row>
    <row r="686" ht="36.75" customHeight="1">
      <c r="A686" s="1575"/>
      <c r="B686" s="1575"/>
      <c r="C686" s="1575"/>
      <c r="D686" s="1575"/>
      <c r="E686" s="1575"/>
      <c r="F686" s="1623"/>
      <c r="G686" s="1575"/>
      <c r="H686" s="1575"/>
      <c r="I686" s="1575"/>
      <c r="J686" s="1575"/>
      <c r="K686" s="1575"/>
      <c r="L686" s="1575"/>
      <c r="M686" s="1575"/>
      <c r="N686" s="1575"/>
      <c r="O686" s="1575"/>
      <c r="P686" s="1575"/>
      <c r="Q686" s="1575"/>
      <c r="R686" s="1575"/>
      <c r="S686" s="1575"/>
      <c r="T686" s="1575"/>
      <c r="U686" s="1575"/>
      <c r="V686" s="1575"/>
      <c r="W686" s="1575"/>
      <c r="X686" s="1575"/>
      <c r="Y686" s="1575"/>
      <c r="Z686" s="1623"/>
      <c r="AA686" s="1575"/>
      <c r="AB686" s="1575"/>
      <c r="AC686" s="1575"/>
      <c r="AD686" s="1575"/>
      <c r="AE686" s="1575"/>
      <c r="AF686" s="1575"/>
    </row>
    <row r="687" ht="36.75" customHeight="1">
      <c r="A687" s="1575"/>
      <c r="B687" s="1575"/>
      <c r="C687" s="1575"/>
      <c r="D687" s="1575"/>
      <c r="E687" s="1575"/>
      <c r="F687" s="1623"/>
      <c r="G687" s="1575"/>
      <c r="H687" s="1575"/>
      <c r="I687" s="1575"/>
      <c r="J687" s="1575"/>
      <c r="K687" s="1575"/>
      <c r="L687" s="1575"/>
      <c r="M687" s="1575"/>
      <c r="N687" s="1575"/>
      <c r="O687" s="1575"/>
      <c r="P687" s="1575"/>
      <c r="Q687" s="1575"/>
      <c r="R687" s="1575"/>
      <c r="S687" s="1575"/>
      <c r="T687" s="1575"/>
      <c r="U687" s="1575"/>
      <c r="V687" s="1575"/>
      <c r="W687" s="1575"/>
      <c r="X687" s="1575"/>
      <c r="Y687" s="1575"/>
      <c r="Z687" s="1623"/>
      <c r="AA687" s="1575"/>
      <c r="AB687" s="1575"/>
      <c r="AC687" s="1575"/>
      <c r="AD687" s="1575"/>
      <c r="AE687" s="1575"/>
      <c r="AF687" s="1575"/>
    </row>
    <row r="688" ht="36.75" customHeight="1">
      <c r="A688" s="1575"/>
      <c r="B688" s="1575"/>
      <c r="C688" s="1575"/>
      <c r="D688" s="1575"/>
      <c r="E688" s="1575"/>
      <c r="F688" s="1623"/>
      <c r="G688" s="1575"/>
      <c r="H688" s="1575"/>
      <c r="I688" s="1575"/>
      <c r="J688" s="1575"/>
      <c r="K688" s="1575"/>
      <c r="L688" s="1575"/>
      <c r="M688" s="1575"/>
      <c r="N688" s="1575"/>
      <c r="O688" s="1575"/>
      <c r="P688" s="1575"/>
      <c r="Q688" s="1575"/>
      <c r="R688" s="1575"/>
      <c r="S688" s="1575"/>
      <c r="T688" s="1575"/>
      <c r="U688" s="1575"/>
      <c r="V688" s="1575"/>
      <c r="W688" s="1575"/>
      <c r="X688" s="1575"/>
      <c r="Y688" s="1575"/>
      <c r="Z688" s="1623"/>
      <c r="AA688" s="1575"/>
      <c r="AB688" s="1575"/>
      <c r="AC688" s="1575"/>
      <c r="AD688" s="1575"/>
      <c r="AE688" s="1575"/>
      <c r="AF688" s="1575"/>
    </row>
    <row r="689" ht="36.75" customHeight="1">
      <c r="A689" s="1575"/>
      <c r="B689" s="1575"/>
      <c r="C689" s="1575"/>
      <c r="D689" s="1575"/>
      <c r="E689" s="1575"/>
      <c r="F689" s="1623"/>
      <c r="G689" s="1575"/>
      <c r="H689" s="1575"/>
      <c r="I689" s="1575"/>
      <c r="J689" s="1575"/>
      <c r="K689" s="1575"/>
      <c r="L689" s="1575"/>
      <c r="M689" s="1575"/>
      <c r="N689" s="1575"/>
      <c r="O689" s="1575"/>
      <c r="P689" s="1575"/>
      <c r="Q689" s="1575"/>
      <c r="R689" s="1575"/>
      <c r="S689" s="1575"/>
      <c r="T689" s="1575"/>
      <c r="U689" s="1575"/>
      <c r="V689" s="1575"/>
      <c r="W689" s="1575"/>
      <c r="X689" s="1575"/>
      <c r="Y689" s="1575"/>
      <c r="Z689" s="1623"/>
      <c r="AA689" s="1575"/>
      <c r="AB689" s="1575"/>
      <c r="AC689" s="1575"/>
      <c r="AD689" s="1575"/>
      <c r="AE689" s="1575"/>
      <c r="AF689" s="1575"/>
    </row>
    <row r="690" ht="36.75" customHeight="1">
      <c r="A690" s="1575"/>
      <c r="B690" s="1575"/>
      <c r="C690" s="1575"/>
      <c r="D690" s="1575"/>
      <c r="E690" s="1575"/>
      <c r="F690" s="1623"/>
      <c r="G690" s="1575"/>
      <c r="H690" s="1575"/>
      <c r="I690" s="1575"/>
      <c r="J690" s="1575"/>
      <c r="K690" s="1575"/>
      <c r="L690" s="1575"/>
      <c r="M690" s="1575"/>
      <c r="N690" s="1575"/>
      <c r="O690" s="1575"/>
      <c r="P690" s="1575"/>
      <c r="Q690" s="1575"/>
      <c r="R690" s="1575"/>
      <c r="S690" s="1575"/>
      <c r="T690" s="1575"/>
      <c r="U690" s="1575"/>
      <c r="V690" s="1575"/>
      <c r="W690" s="1575"/>
      <c r="X690" s="1575"/>
      <c r="Y690" s="1575"/>
      <c r="Z690" s="1623"/>
      <c r="AA690" s="1575"/>
      <c r="AB690" s="1575"/>
      <c r="AC690" s="1575"/>
      <c r="AD690" s="1575"/>
      <c r="AE690" s="1575"/>
      <c r="AF690" s="1575"/>
    </row>
    <row r="691" ht="36.75" customHeight="1">
      <c r="A691" s="1575"/>
      <c r="B691" s="1575"/>
      <c r="C691" s="1575"/>
      <c r="D691" s="1575"/>
      <c r="E691" s="1575"/>
      <c r="F691" s="1623"/>
      <c r="G691" s="1575"/>
      <c r="H691" s="1575"/>
      <c r="I691" s="1575"/>
      <c r="J691" s="1575"/>
      <c r="K691" s="1575"/>
      <c r="L691" s="1575"/>
      <c r="M691" s="1575"/>
      <c r="N691" s="1575"/>
      <c r="O691" s="1575"/>
      <c r="P691" s="1575"/>
      <c r="Q691" s="1575"/>
      <c r="R691" s="1575"/>
      <c r="S691" s="1575"/>
      <c r="T691" s="1575"/>
      <c r="U691" s="1575"/>
      <c r="V691" s="1575"/>
      <c r="W691" s="1575"/>
      <c r="X691" s="1575"/>
      <c r="Y691" s="1575"/>
      <c r="Z691" s="1623"/>
      <c r="AA691" s="1575"/>
      <c r="AB691" s="1575"/>
      <c r="AC691" s="1575"/>
      <c r="AD691" s="1575"/>
      <c r="AE691" s="1575"/>
      <c r="AF691" s="1575"/>
    </row>
    <row r="692" ht="36.75" customHeight="1">
      <c r="A692" s="1575"/>
      <c r="B692" s="1575"/>
      <c r="C692" s="1575"/>
      <c r="D692" s="1575"/>
      <c r="E692" s="1575"/>
      <c r="F692" s="1623"/>
      <c r="G692" s="1575"/>
      <c r="H692" s="1575"/>
      <c r="I692" s="1575"/>
      <c r="J692" s="1575"/>
      <c r="K692" s="1575"/>
      <c r="L692" s="1575"/>
      <c r="M692" s="1575"/>
      <c r="N692" s="1575"/>
      <c r="O692" s="1575"/>
      <c r="P692" s="1575"/>
      <c r="Q692" s="1575"/>
      <c r="R692" s="1575"/>
      <c r="S692" s="1575"/>
      <c r="T692" s="1575"/>
      <c r="U692" s="1575"/>
      <c r="V692" s="1575"/>
      <c r="W692" s="1575"/>
      <c r="X692" s="1575"/>
      <c r="Y692" s="1575"/>
      <c r="Z692" s="1623"/>
      <c r="AA692" s="1575"/>
      <c r="AB692" s="1575"/>
      <c r="AC692" s="1575"/>
      <c r="AD692" s="1575"/>
      <c r="AE692" s="1575"/>
      <c r="AF692" s="1575"/>
    </row>
    <row r="693" ht="36.75" customHeight="1">
      <c r="A693" s="1575"/>
      <c r="B693" s="1575"/>
      <c r="C693" s="1575"/>
      <c r="D693" s="1575"/>
      <c r="E693" s="1575"/>
      <c r="F693" s="1623"/>
      <c r="G693" s="1575"/>
      <c r="H693" s="1575"/>
      <c r="I693" s="1575"/>
      <c r="J693" s="1575"/>
      <c r="K693" s="1575"/>
      <c r="L693" s="1575"/>
      <c r="M693" s="1575"/>
      <c r="N693" s="1575"/>
      <c r="O693" s="1575"/>
      <c r="P693" s="1575"/>
      <c r="Q693" s="1575"/>
      <c r="R693" s="1575"/>
      <c r="S693" s="1575"/>
      <c r="T693" s="1575"/>
      <c r="U693" s="1575"/>
      <c r="V693" s="1575"/>
      <c r="W693" s="1575"/>
      <c r="X693" s="1575"/>
      <c r="Y693" s="1575"/>
      <c r="Z693" s="1623"/>
      <c r="AA693" s="1575"/>
      <c r="AB693" s="1575"/>
      <c r="AC693" s="1575"/>
      <c r="AD693" s="1575"/>
      <c r="AE693" s="1575"/>
      <c r="AF693" s="1575"/>
    </row>
    <row r="694" ht="36.75" customHeight="1">
      <c r="A694" s="1575"/>
      <c r="B694" s="1575"/>
      <c r="C694" s="1575"/>
      <c r="D694" s="1575"/>
      <c r="E694" s="1575"/>
      <c r="F694" s="1623"/>
      <c r="G694" s="1575"/>
      <c r="H694" s="1575"/>
      <c r="I694" s="1575"/>
      <c r="J694" s="1575"/>
      <c r="K694" s="1575"/>
      <c r="L694" s="1575"/>
      <c r="M694" s="1575"/>
      <c r="N694" s="1575"/>
      <c r="O694" s="1575"/>
      <c r="P694" s="1575"/>
      <c r="Q694" s="1575"/>
      <c r="R694" s="1575"/>
      <c r="S694" s="1575"/>
      <c r="T694" s="1575"/>
      <c r="U694" s="1575"/>
      <c r="V694" s="1575"/>
      <c r="W694" s="1575"/>
      <c r="X694" s="1575"/>
      <c r="Y694" s="1575"/>
      <c r="Z694" s="1623"/>
      <c r="AA694" s="1575"/>
      <c r="AB694" s="1575"/>
      <c r="AC694" s="1575"/>
      <c r="AD694" s="1575"/>
      <c r="AE694" s="1575"/>
      <c r="AF694" s="1575"/>
    </row>
    <row r="695" ht="36.75" customHeight="1">
      <c r="A695" s="1575"/>
      <c r="B695" s="1575"/>
      <c r="C695" s="1575"/>
      <c r="D695" s="1575"/>
      <c r="E695" s="1575"/>
      <c r="F695" s="1623"/>
      <c r="G695" s="1575"/>
      <c r="H695" s="1575"/>
      <c r="I695" s="1575"/>
      <c r="J695" s="1575"/>
      <c r="K695" s="1575"/>
      <c r="L695" s="1575"/>
      <c r="M695" s="1575"/>
      <c r="N695" s="1575"/>
      <c r="O695" s="1575"/>
      <c r="P695" s="1575"/>
      <c r="Q695" s="1575"/>
      <c r="R695" s="1575"/>
      <c r="S695" s="1575"/>
      <c r="T695" s="1575"/>
      <c r="U695" s="1575"/>
      <c r="V695" s="1575"/>
      <c r="W695" s="1575"/>
      <c r="X695" s="1575"/>
      <c r="Y695" s="1575"/>
      <c r="Z695" s="1623"/>
      <c r="AA695" s="1575"/>
      <c r="AB695" s="1575"/>
      <c r="AC695" s="1575"/>
      <c r="AD695" s="1575"/>
      <c r="AE695" s="1575"/>
      <c r="AF695" s="1575"/>
    </row>
    <row r="696" ht="36.75" customHeight="1">
      <c r="A696" s="1575"/>
      <c r="B696" s="1575"/>
      <c r="C696" s="1575"/>
      <c r="D696" s="1575"/>
      <c r="E696" s="1575"/>
      <c r="F696" s="1623"/>
      <c r="G696" s="1575"/>
      <c r="H696" s="1575"/>
      <c r="I696" s="1575"/>
      <c r="J696" s="1575"/>
      <c r="K696" s="1575"/>
      <c r="L696" s="1575"/>
      <c r="M696" s="1575"/>
      <c r="N696" s="1575"/>
      <c r="O696" s="1575"/>
      <c r="P696" s="1575"/>
      <c r="Q696" s="1575"/>
      <c r="R696" s="1575"/>
      <c r="S696" s="1575"/>
      <c r="T696" s="1575"/>
      <c r="U696" s="1575"/>
      <c r="V696" s="1575"/>
      <c r="W696" s="1575"/>
      <c r="X696" s="1575"/>
      <c r="Y696" s="1575"/>
      <c r="Z696" s="1623"/>
      <c r="AA696" s="1575"/>
      <c r="AB696" s="1575"/>
      <c r="AC696" s="1575"/>
      <c r="AD696" s="1575"/>
      <c r="AE696" s="1575"/>
      <c r="AF696" s="1575"/>
    </row>
    <row r="697" ht="36.75" customHeight="1">
      <c r="A697" s="1575"/>
      <c r="B697" s="1575"/>
      <c r="C697" s="1575"/>
      <c r="D697" s="1575"/>
      <c r="E697" s="1575"/>
      <c r="F697" s="1623"/>
      <c r="G697" s="1575"/>
      <c r="H697" s="1575"/>
      <c r="I697" s="1575"/>
      <c r="J697" s="1575"/>
      <c r="K697" s="1575"/>
      <c r="L697" s="1575"/>
      <c r="M697" s="1575"/>
      <c r="N697" s="1575"/>
      <c r="O697" s="1575"/>
      <c r="P697" s="1575"/>
      <c r="Q697" s="1575"/>
      <c r="R697" s="1575"/>
      <c r="S697" s="1575"/>
      <c r="T697" s="1575"/>
      <c r="U697" s="1575"/>
      <c r="V697" s="1575"/>
      <c r="W697" s="1575"/>
      <c r="X697" s="1575"/>
      <c r="Y697" s="1575"/>
      <c r="Z697" s="1623"/>
      <c r="AA697" s="1575"/>
      <c r="AB697" s="1575"/>
      <c r="AC697" s="1575"/>
      <c r="AD697" s="1575"/>
      <c r="AE697" s="1575"/>
      <c r="AF697" s="1575"/>
    </row>
    <row r="698" ht="36.75" customHeight="1">
      <c r="A698" s="1575"/>
      <c r="B698" s="1575"/>
      <c r="C698" s="1575"/>
      <c r="D698" s="1575"/>
      <c r="E698" s="1575"/>
      <c r="F698" s="1623"/>
      <c r="G698" s="1575"/>
      <c r="H698" s="1575"/>
      <c r="I698" s="1575"/>
      <c r="J698" s="1575"/>
      <c r="K698" s="1575"/>
      <c r="L698" s="1575"/>
      <c r="M698" s="1575"/>
      <c r="N698" s="1575"/>
      <c r="O698" s="1575"/>
      <c r="P698" s="1575"/>
      <c r="Q698" s="1575"/>
      <c r="R698" s="1575"/>
      <c r="S698" s="1575"/>
      <c r="T698" s="1575"/>
      <c r="U698" s="1575"/>
      <c r="V698" s="1575"/>
      <c r="W698" s="1575"/>
      <c r="X698" s="1575"/>
      <c r="Y698" s="1575"/>
      <c r="Z698" s="1623"/>
      <c r="AA698" s="1575"/>
      <c r="AB698" s="1575"/>
      <c r="AC698" s="1575"/>
      <c r="AD698" s="1575"/>
      <c r="AE698" s="1575"/>
      <c r="AF698" s="1575"/>
    </row>
    <row r="699" ht="36.75" customHeight="1">
      <c r="A699" s="1575"/>
      <c r="B699" s="1575"/>
      <c r="C699" s="1575"/>
      <c r="D699" s="1575"/>
      <c r="E699" s="1575"/>
      <c r="F699" s="1623"/>
      <c r="G699" s="1575"/>
      <c r="H699" s="1575"/>
      <c r="I699" s="1575"/>
      <c r="J699" s="1575"/>
      <c r="K699" s="1575"/>
      <c r="L699" s="1575"/>
      <c r="M699" s="1575"/>
      <c r="N699" s="1575"/>
      <c r="O699" s="1575"/>
      <c r="P699" s="1575"/>
      <c r="Q699" s="1575"/>
      <c r="R699" s="1575"/>
      <c r="S699" s="1575"/>
      <c r="T699" s="1575"/>
      <c r="U699" s="1575"/>
      <c r="V699" s="1575"/>
      <c r="W699" s="1575"/>
      <c r="X699" s="1575"/>
      <c r="Y699" s="1575"/>
      <c r="Z699" s="1623"/>
      <c r="AA699" s="1575"/>
      <c r="AB699" s="1575"/>
      <c r="AC699" s="1575"/>
      <c r="AD699" s="1575"/>
      <c r="AE699" s="1575"/>
      <c r="AF699" s="1575"/>
    </row>
    <row r="700" ht="36.75" customHeight="1">
      <c r="A700" s="1575"/>
      <c r="B700" s="1575"/>
      <c r="C700" s="1575"/>
      <c r="D700" s="1575"/>
      <c r="E700" s="1575"/>
      <c r="F700" s="1623"/>
      <c r="G700" s="1575"/>
      <c r="H700" s="1575"/>
      <c r="I700" s="1575"/>
      <c r="J700" s="1575"/>
      <c r="K700" s="1575"/>
      <c r="L700" s="1575"/>
      <c r="M700" s="1575"/>
      <c r="N700" s="1575"/>
      <c r="O700" s="1575"/>
      <c r="P700" s="1575"/>
      <c r="Q700" s="1575"/>
      <c r="R700" s="1575"/>
      <c r="S700" s="1575"/>
      <c r="T700" s="1575"/>
      <c r="U700" s="1575"/>
      <c r="V700" s="1575"/>
      <c r="W700" s="1575"/>
      <c r="X700" s="1575"/>
      <c r="Y700" s="1575"/>
      <c r="Z700" s="1623"/>
      <c r="AA700" s="1575"/>
      <c r="AB700" s="1575"/>
      <c r="AC700" s="1575"/>
      <c r="AD700" s="1575"/>
      <c r="AE700" s="1575"/>
      <c r="AF700" s="1575"/>
    </row>
    <row r="701" ht="36.75" customHeight="1">
      <c r="A701" s="1575"/>
      <c r="B701" s="1575"/>
      <c r="C701" s="1575"/>
      <c r="D701" s="1575"/>
      <c r="E701" s="1575"/>
      <c r="F701" s="1623"/>
      <c r="G701" s="1575"/>
      <c r="H701" s="1575"/>
      <c r="I701" s="1575"/>
      <c r="J701" s="1575"/>
      <c r="K701" s="1575"/>
      <c r="L701" s="1575"/>
      <c r="M701" s="1575"/>
      <c r="N701" s="1575"/>
      <c r="O701" s="1575"/>
      <c r="P701" s="1575"/>
      <c r="Q701" s="1575"/>
      <c r="R701" s="1575"/>
      <c r="S701" s="1575"/>
      <c r="T701" s="1575"/>
      <c r="U701" s="1575"/>
      <c r="V701" s="1575"/>
      <c r="W701" s="1575"/>
      <c r="X701" s="1575"/>
      <c r="Y701" s="1575"/>
      <c r="Z701" s="1623"/>
      <c r="AA701" s="1575"/>
      <c r="AB701" s="1575"/>
      <c r="AC701" s="1575"/>
      <c r="AD701" s="1575"/>
      <c r="AE701" s="1575"/>
      <c r="AF701" s="1575"/>
    </row>
    <row r="702" ht="36.75" customHeight="1">
      <c r="A702" s="1575"/>
      <c r="B702" s="1575"/>
      <c r="C702" s="1575"/>
      <c r="D702" s="1575"/>
      <c r="E702" s="1575"/>
      <c r="F702" s="1623"/>
      <c r="G702" s="1575"/>
      <c r="H702" s="1575"/>
      <c r="I702" s="1575"/>
      <c r="J702" s="1575"/>
      <c r="K702" s="1575"/>
      <c r="L702" s="1575"/>
      <c r="M702" s="1575"/>
      <c r="N702" s="1575"/>
      <c r="O702" s="1575"/>
      <c r="P702" s="1575"/>
      <c r="Q702" s="1575"/>
      <c r="R702" s="1575"/>
      <c r="S702" s="1575"/>
      <c r="T702" s="1575"/>
      <c r="U702" s="1575"/>
      <c r="V702" s="1575"/>
      <c r="W702" s="1575"/>
      <c r="X702" s="1575"/>
      <c r="Y702" s="1575"/>
      <c r="Z702" s="1623"/>
      <c r="AA702" s="1575"/>
      <c r="AB702" s="1575"/>
      <c r="AC702" s="1575"/>
      <c r="AD702" s="1575"/>
      <c r="AE702" s="1575"/>
      <c r="AF702" s="1575"/>
    </row>
    <row r="703" ht="36.75" customHeight="1">
      <c r="A703" s="1575"/>
      <c r="B703" s="1575"/>
      <c r="C703" s="1575"/>
      <c r="D703" s="1575"/>
      <c r="E703" s="1575"/>
      <c r="F703" s="1623"/>
      <c r="G703" s="1575"/>
      <c r="H703" s="1575"/>
      <c r="I703" s="1575"/>
      <c r="J703" s="1575"/>
      <c r="K703" s="1575"/>
      <c r="L703" s="1575"/>
      <c r="M703" s="1575"/>
      <c r="N703" s="1575"/>
      <c r="O703" s="1575"/>
      <c r="P703" s="1575"/>
      <c r="Q703" s="1575"/>
      <c r="R703" s="1575"/>
      <c r="S703" s="1575"/>
      <c r="T703" s="1575"/>
      <c r="U703" s="1575"/>
      <c r="V703" s="1575"/>
      <c r="W703" s="1575"/>
      <c r="X703" s="1575"/>
      <c r="Y703" s="1575"/>
      <c r="Z703" s="1623"/>
      <c r="AA703" s="1575"/>
      <c r="AB703" s="1575"/>
      <c r="AC703" s="1575"/>
      <c r="AD703" s="1575"/>
      <c r="AE703" s="1575"/>
      <c r="AF703" s="1575"/>
    </row>
    <row r="704" ht="36.75" customHeight="1">
      <c r="A704" s="1575"/>
      <c r="B704" s="1575"/>
      <c r="C704" s="1575"/>
      <c r="D704" s="1575"/>
      <c r="E704" s="1575"/>
      <c r="F704" s="1623"/>
      <c r="G704" s="1575"/>
      <c r="H704" s="1575"/>
      <c r="I704" s="1575"/>
      <c r="J704" s="1575"/>
      <c r="K704" s="1575"/>
      <c r="L704" s="1575"/>
      <c r="M704" s="1575"/>
      <c r="N704" s="1575"/>
      <c r="O704" s="1575"/>
      <c r="P704" s="1575"/>
      <c r="Q704" s="1575"/>
      <c r="R704" s="1575"/>
      <c r="S704" s="1575"/>
      <c r="T704" s="1575"/>
      <c r="U704" s="1575"/>
      <c r="V704" s="1575"/>
      <c r="W704" s="1575"/>
      <c r="X704" s="1575"/>
      <c r="Y704" s="1575"/>
      <c r="Z704" s="1623"/>
      <c r="AA704" s="1575"/>
      <c r="AB704" s="1575"/>
      <c r="AC704" s="1575"/>
      <c r="AD704" s="1575"/>
      <c r="AE704" s="1575"/>
      <c r="AF704" s="1575"/>
    </row>
    <row r="705" ht="36.75" customHeight="1">
      <c r="A705" s="1575"/>
      <c r="B705" s="1575"/>
      <c r="C705" s="1575"/>
      <c r="D705" s="1575"/>
      <c r="E705" s="1575"/>
      <c r="F705" s="1623"/>
      <c r="G705" s="1575"/>
      <c r="H705" s="1575"/>
      <c r="I705" s="1575"/>
      <c r="J705" s="1575"/>
      <c r="K705" s="1575"/>
      <c r="L705" s="1575"/>
      <c r="M705" s="1575"/>
      <c r="N705" s="1575"/>
      <c r="O705" s="1575"/>
      <c r="P705" s="1575"/>
      <c r="Q705" s="1575"/>
      <c r="R705" s="1575"/>
      <c r="S705" s="1575"/>
      <c r="T705" s="1575"/>
      <c r="U705" s="1575"/>
      <c r="V705" s="1575"/>
      <c r="W705" s="1575"/>
      <c r="X705" s="1575"/>
      <c r="Y705" s="1575"/>
      <c r="Z705" s="1623"/>
      <c r="AA705" s="1575"/>
      <c r="AB705" s="1575"/>
      <c r="AC705" s="1575"/>
      <c r="AD705" s="1575"/>
      <c r="AE705" s="1575"/>
      <c r="AF705" s="1575"/>
    </row>
    <row r="706" ht="36.75" customHeight="1">
      <c r="A706" s="1575"/>
      <c r="B706" s="1575"/>
      <c r="C706" s="1575"/>
      <c r="D706" s="1575"/>
      <c r="E706" s="1575"/>
      <c r="F706" s="1623"/>
      <c r="G706" s="1575"/>
      <c r="H706" s="1575"/>
      <c r="I706" s="1575"/>
      <c r="J706" s="1575"/>
      <c r="K706" s="1575"/>
      <c r="L706" s="1575"/>
      <c r="M706" s="1575"/>
      <c r="N706" s="1575"/>
      <c r="O706" s="1575"/>
      <c r="P706" s="1575"/>
      <c r="Q706" s="1575"/>
      <c r="R706" s="1575"/>
      <c r="S706" s="1575"/>
      <c r="T706" s="1575"/>
      <c r="U706" s="1575"/>
      <c r="V706" s="1575"/>
      <c r="W706" s="1575"/>
      <c r="X706" s="1575"/>
      <c r="Y706" s="1575"/>
      <c r="Z706" s="1623"/>
      <c r="AA706" s="1575"/>
      <c r="AB706" s="1575"/>
      <c r="AC706" s="1575"/>
      <c r="AD706" s="1575"/>
      <c r="AE706" s="1575"/>
      <c r="AF706" s="1575"/>
    </row>
    <row r="707" ht="36.75" customHeight="1">
      <c r="A707" s="1575"/>
      <c r="B707" s="1575"/>
      <c r="C707" s="1575"/>
      <c r="D707" s="1575"/>
      <c r="E707" s="1575"/>
      <c r="F707" s="1623"/>
      <c r="G707" s="1575"/>
      <c r="H707" s="1575"/>
      <c r="I707" s="1575"/>
      <c r="J707" s="1575"/>
      <c r="K707" s="1575"/>
      <c r="L707" s="1575"/>
      <c r="M707" s="1575"/>
      <c r="N707" s="1575"/>
      <c r="O707" s="1575"/>
      <c r="P707" s="1575"/>
      <c r="Q707" s="1575"/>
      <c r="R707" s="1575"/>
      <c r="S707" s="1575"/>
      <c r="T707" s="1575"/>
      <c r="U707" s="1575"/>
      <c r="V707" s="1575"/>
      <c r="W707" s="1575"/>
      <c r="X707" s="1575"/>
      <c r="Y707" s="1575"/>
      <c r="Z707" s="1623"/>
      <c r="AA707" s="1575"/>
      <c r="AB707" s="1575"/>
      <c r="AC707" s="1575"/>
      <c r="AD707" s="1575"/>
      <c r="AE707" s="1575"/>
      <c r="AF707" s="1575"/>
    </row>
    <row r="708" ht="36.75" customHeight="1">
      <c r="A708" s="1575"/>
      <c r="B708" s="1575"/>
      <c r="C708" s="1575"/>
      <c r="D708" s="1575"/>
      <c r="E708" s="1575"/>
      <c r="F708" s="1623"/>
      <c r="G708" s="1575"/>
      <c r="H708" s="1575"/>
      <c r="I708" s="1575"/>
      <c r="J708" s="1575"/>
      <c r="K708" s="1575"/>
      <c r="L708" s="1575"/>
      <c r="M708" s="1575"/>
      <c r="N708" s="1575"/>
      <c r="O708" s="1575"/>
      <c r="P708" s="1575"/>
      <c r="Q708" s="1575"/>
      <c r="R708" s="1575"/>
      <c r="S708" s="1575"/>
      <c r="T708" s="1575"/>
      <c r="U708" s="1575"/>
      <c r="V708" s="1575"/>
      <c r="W708" s="1575"/>
      <c r="X708" s="1575"/>
      <c r="Y708" s="1575"/>
      <c r="Z708" s="1623"/>
      <c r="AA708" s="1575"/>
      <c r="AB708" s="1575"/>
      <c r="AC708" s="1575"/>
      <c r="AD708" s="1575"/>
      <c r="AE708" s="1575"/>
      <c r="AF708" s="1575"/>
    </row>
    <row r="709" ht="36.75" customHeight="1">
      <c r="A709" s="1575"/>
      <c r="B709" s="1575"/>
      <c r="C709" s="1575"/>
      <c r="D709" s="1575"/>
      <c r="E709" s="1575"/>
      <c r="F709" s="1623"/>
      <c r="G709" s="1575"/>
      <c r="H709" s="1575"/>
      <c r="I709" s="1575"/>
      <c r="J709" s="1575"/>
      <c r="K709" s="1575"/>
      <c r="L709" s="1575"/>
      <c r="M709" s="1575"/>
      <c r="N709" s="1575"/>
      <c r="O709" s="1575"/>
      <c r="P709" s="1575"/>
      <c r="Q709" s="1575"/>
      <c r="R709" s="1575"/>
      <c r="S709" s="1575"/>
      <c r="T709" s="1575"/>
      <c r="U709" s="1575"/>
      <c r="V709" s="1575"/>
      <c r="W709" s="1575"/>
      <c r="X709" s="1575"/>
      <c r="Y709" s="1575"/>
      <c r="Z709" s="1623"/>
      <c r="AA709" s="1575"/>
      <c r="AB709" s="1575"/>
      <c r="AC709" s="1575"/>
      <c r="AD709" s="1575"/>
      <c r="AE709" s="1575"/>
      <c r="AF709" s="1575"/>
    </row>
    <row r="710" ht="36.75" customHeight="1">
      <c r="A710" s="1575"/>
      <c r="B710" s="1575"/>
      <c r="C710" s="1575"/>
      <c r="D710" s="1575"/>
      <c r="E710" s="1575"/>
      <c r="F710" s="1623"/>
      <c r="G710" s="1575"/>
      <c r="H710" s="1575"/>
      <c r="I710" s="1575"/>
      <c r="J710" s="1575"/>
      <c r="K710" s="1575"/>
      <c r="L710" s="1575"/>
      <c r="M710" s="1575"/>
      <c r="N710" s="1575"/>
      <c r="O710" s="1575"/>
      <c r="P710" s="1575"/>
      <c r="Q710" s="1575"/>
      <c r="R710" s="1575"/>
      <c r="S710" s="1575"/>
      <c r="T710" s="1575"/>
      <c r="U710" s="1575"/>
      <c r="V710" s="1575"/>
      <c r="W710" s="1575"/>
      <c r="X710" s="1575"/>
      <c r="Y710" s="1575"/>
      <c r="Z710" s="1623"/>
      <c r="AA710" s="1575"/>
      <c r="AB710" s="1575"/>
      <c r="AC710" s="1575"/>
      <c r="AD710" s="1575"/>
      <c r="AE710" s="1575"/>
      <c r="AF710" s="1575"/>
    </row>
    <row r="711" ht="36.75" customHeight="1">
      <c r="A711" s="1575"/>
      <c r="B711" s="1575"/>
      <c r="C711" s="1575"/>
      <c r="D711" s="1575"/>
      <c r="E711" s="1575"/>
      <c r="F711" s="1623"/>
      <c r="G711" s="1575"/>
      <c r="H711" s="1575"/>
      <c r="I711" s="1575"/>
      <c r="J711" s="1575"/>
      <c r="K711" s="1575"/>
      <c r="L711" s="1575"/>
      <c r="M711" s="1575"/>
      <c r="N711" s="1575"/>
      <c r="O711" s="1575"/>
      <c r="P711" s="1575"/>
      <c r="Q711" s="1575"/>
      <c r="R711" s="1575"/>
      <c r="S711" s="1575"/>
      <c r="T711" s="1575"/>
      <c r="U711" s="1575"/>
      <c r="V711" s="1575"/>
      <c r="W711" s="1575"/>
      <c r="X711" s="1575"/>
      <c r="Y711" s="1575"/>
      <c r="Z711" s="1623"/>
      <c r="AA711" s="1575"/>
      <c r="AB711" s="1575"/>
      <c r="AC711" s="1575"/>
      <c r="AD711" s="1575"/>
      <c r="AE711" s="1575"/>
      <c r="AF711" s="1575"/>
    </row>
    <row r="712" ht="36.75" customHeight="1">
      <c r="A712" s="1575"/>
      <c r="B712" s="1575"/>
      <c r="C712" s="1575"/>
      <c r="D712" s="1575"/>
      <c r="E712" s="1575"/>
      <c r="F712" s="1623"/>
      <c r="G712" s="1575"/>
      <c r="H712" s="1575"/>
      <c r="I712" s="1575"/>
      <c r="J712" s="1575"/>
      <c r="K712" s="1575"/>
      <c r="L712" s="1575"/>
      <c r="M712" s="1575"/>
      <c r="N712" s="1575"/>
      <c r="O712" s="1575"/>
      <c r="P712" s="1575"/>
      <c r="Q712" s="1575"/>
      <c r="R712" s="1575"/>
      <c r="S712" s="1575"/>
      <c r="T712" s="1575"/>
      <c r="U712" s="1575"/>
      <c r="V712" s="1575"/>
      <c r="W712" s="1575"/>
      <c r="X712" s="1575"/>
      <c r="Y712" s="1575"/>
      <c r="Z712" s="1623"/>
      <c r="AA712" s="1575"/>
      <c r="AB712" s="1575"/>
      <c r="AC712" s="1575"/>
      <c r="AD712" s="1575"/>
      <c r="AE712" s="1575"/>
      <c r="AF712" s="1575"/>
    </row>
    <row r="713" ht="36.75" customHeight="1">
      <c r="A713" s="1575"/>
      <c r="B713" s="1575"/>
      <c r="C713" s="1575"/>
      <c r="D713" s="1575"/>
      <c r="E713" s="1575"/>
      <c r="F713" s="1623"/>
      <c r="G713" s="1575"/>
      <c r="H713" s="1575"/>
      <c r="I713" s="1575"/>
      <c r="J713" s="1575"/>
      <c r="K713" s="1575"/>
      <c r="L713" s="1575"/>
      <c r="M713" s="1575"/>
      <c r="N713" s="1575"/>
      <c r="O713" s="1575"/>
      <c r="P713" s="1575"/>
      <c r="Q713" s="1575"/>
      <c r="R713" s="1575"/>
      <c r="S713" s="1575"/>
      <c r="T713" s="1575"/>
      <c r="U713" s="1575"/>
      <c r="V713" s="1575"/>
      <c r="W713" s="1575"/>
      <c r="X713" s="1575"/>
      <c r="Y713" s="1575"/>
      <c r="Z713" s="1623"/>
      <c r="AA713" s="1575"/>
      <c r="AB713" s="1575"/>
      <c r="AC713" s="1575"/>
      <c r="AD713" s="1575"/>
      <c r="AE713" s="1575"/>
      <c r="AF713" s="1575"/>
    </row>
    <row r="714" ht="36.75" customHeight="1">
      <c r="A714" s="1575"/>
      <c r="B714" s="1575"/>
      <c r="C714" s="1575"/>
      <c r="D714" s="1575"/>
      <c r="E714" s="1575"/>
      <c r="F714" s="1623"/>
      <c r="G714" s="1575"/>
      <c r="H714" s="1575"/>
      <c r="I714" s="1575"/>
      <c r="J714" s="1575"/>
      <c r="K714" s="1575"/>
      <c r="L714" s="1575"/>
      <c r="M714" s="1575"/>
      <c r="N714" s="1575"/>
      <c r="O714" s="1575"/>
      <c r="P714" s="1575"/>
      <c r="Q714" s="1575"/>
      <c r="R714" s="1575"/>
      <c r="S714" s="1575"/>
      <c r="T714" s="1575"/>
      <c r="U714" s="1575"/>
      <c r="V714" s="1575"/>
      <c r="W714" s="1575"/>
      <c r="X714" s="1575"/>
      <c r="Y714" s="1575"/>
      <c r="Z714" s="1623"/>
      <c r="AA714" s="1575"/>
      <c r="AB714" s="1575"/>
      <c r="AC714" s="1575"/>
      <c r="AD714" s="1575"/>
      <c r="AE714" s="1575"/>
      <c r="AF714" s="1575"/>
    </row>
    <row r="715" ht="36.75" customHeight="1">
      <c r="A715" s="1575"/>
      <c r="B715" s="1575"/>
      <c r="C715" s="1575"/>
      <c r="D715" s="1575"/>
      <c r="E715" s="1575"/>
      <c r="F715" s="1623"/>
      <c r="G715" s="1575"/>
      <c r="H715" s="1575"/>
      <c r="I715" s="1575"/>
      <c r="J715" s="1575"/>
      <c r="K715" s="1575"/>
      <c r="L715" s="1575"/>
      <c r="M715" s="1575"/>
      <c r="N715" s="1575"/>
      <c r="O715" s="1575"/>
      <c r="P715" s="1575"/>
      <c r="Q715" s="1575"/>
      <c r="R715" s="1575"/>
      <c r="S715" s="1575"/>
      <c r="T715" s="1575"/>
      <c r="U715" s="1575"/>
      <c r="V715" s="1575"/>
      <c r="W715" s="1575"/>
      <c r="X715" s="1575"/>
      <c r="Y715" s="1575"/>
      <c r="Z715" s="1623"/>
      <c r="AA715" s="1575"/>
      <c r="AB715" s="1575"/>
      <c r="AC715" s="1575"/>
      <c r="AD715" s="1575"/>
      <c r="AE715" s="1575"/>
      <c r="AF715" s="1575"/>
    </row>
    <row r="716" ht="36.75" customHeight="1">
      <c r="A716" s="1575"/>
      <c r="B716" s="1575"/>
      <c r="C716" s="1575"/>
      <c r="D716" s="1575"/>
      <c r="E716" s="1575"/>
      <c r="F716" s="1623"/>
      <c r="G716" s="1575"/>
      <c r="H716" s="1575"/>
      <c r="I716" s="1575"/>
      <c r="J716" s="1575"/>
      <c r="K716" s="1575"/>
      <c r="L716" s="1575"/>
      <c r="M716" s="1575"/>
      <c r="N716" s="1575"/>
      <c r="O716" s="1575"/>
      <c r="P716" s="1575"/>
      <c r="Q716" s="1575"/>
      <c r="R716" s="1575"/>
      <c r="S716" s="1575"/>
      <c r="T716" s="1575"/>
      <c r="U716" s="1575"/>
      <c r="V716" s="1575"/>
      <c r="W716" s="1575"/>
      <c r="X716" s="1575"/>
      <c r="Y716" s="1575"/>
      <c r="Z716" s="1623"/>
      <c r="AA716" s="1575"/>
      <c r="AB716" s="1575"/>
      <c r="AC716" s="1575"/>
      <c r="AD716" s="1575"/>
      <c r="AE716" s="1575"/>
      <c r="AF716" s="1575"/>
    </row>
    <row r="717" ht="36.75" customHeight="1">
      <c r="A717" s="1575"/>
      <c r="B717" s="1575"/>
      <c r="C717" s="1575"/>
      <c r="D717" s="1575"/>
      <c r="E717" s="1575"/>
      <c r="F717" s="1623"/>
      <c r="G717" s="1575"/>
      <c r="H717" s="1575"/>
      <c r="I717" s="1575"/>
      <c r="J717" s="1575"/>
      <c r="K717" s="1575"/>
      <c r="L717" s="1575"/>
      <c r="M717" s="1575"/>
      <c r="N717" s="1575"/>
      <c r="O717" s="1575"/>
      <c r="P717" s="1575"/>
      <c r="Q717" s="1575"/>
      <c r="R717" s="1575"/>
      <c r="S717" s="1575"/>
      <c r="T717" s="1575"/>
      <c r="U717" s="1575"/>
      <c r="V717" s="1575"/>
      <c r="W717" s="1575"/>
      <c r="X717" s="1575"/>
      <c r="Y717" s="1575"/>
      <c r="Z717" s="1623"/>
      <c r="AA717" s="1575"/>
      <c r="AB717" s="1575"/>
      <c r="AC717" s="1575"/>
      <c r="AD717" s="1575"/>
      <c r="AE717" s="1575"/>
      <c r="AF717" s="1575"/>
    </row>
    <row r="718" ht="36.75" customHeight="1">
      <c r="A718" s="1575"/>
      <c r="B718" s="1575"/>
      <c r="C718" s="1575"/>
      <c r="D718" s="1575"/>
      <c r="E718" s="1575"/>
      <c r="F718" s="1623"/>
      <c r="G718" s="1575"/>
      <c r="H718" s="1575"/>
      <c r="I718" s="1575"/>
      <c r="J718" s="1575"/>
      <c r="K718" s="1575"/>
      <c r="L718" s="1575"/>
      <c r="M718" s="1575"/>
      <c r="N718" s="1575"/>
      <c r="O718" s="1575"/>
      <c r="P718" s="1575"/>
      <c r="Q718" s="1575"/>
      <c r="R718" s="1575"/>
      <c r="S718" s="1575"/>
      <c r="T718" s="1575"/>
      <c r="U718" s="1575"/>
      <c r="V718" s="1575"/>
      <c r="W718" s="1575"/>
      <c r="X718" s="1575"/>
      <c r="Y718" s="1575"/>
      <c r="Z718" s="1623"/>
      <c r="AA718" s="1575"/>
      <c r="AB718" s="1575"/>
      <c r="AC718" s="1575"/>
      <c r="AD718" s="1575"/>
      <c r="AE718" s="1575"/>
      <c r="AF718" s="1575"/>
    </row>
    <row r="719" ht="36.75" customHeight="1">
      <c r="A719" s="1575"/>
      <c r="B719" s="1575"/>
      <c r="C719" s="1575"/>
      <c r="D719" s="1575"/>
      <c r="E719" s="1575"/>
      <c r="F719" s="1623"/>
      <c r="G719" s="1575"/>
      <c r="H719" s="1575"/>
      <c r="I719" s="1575"/>
      <c r="J719" s="1575"/>
      <c r="K719" s="1575"/>
      <c r="L719" s="1575"/>
      <c r="M719" s="1575"/>
      <c r="N719" s="1575"/>
      <c r="O719" s="1575"/>
      <c r="P719" s="1575"/>
      <c r="Q719" s="1575"/>
      <c r="R719" s="1575"/>
      <c r="S719" s="1575"/>
      <c r="T719" s="1575"/>
      <c r="U719" s="1575"/>
      <c r="V719" s="1575"/>
      <c r="W719" s="1575"/>
      <c r="X719" s="1575"/>
      <c r="Y719" s="1575"/>
      <c r="Z719" s="1623"/>
      <c r="AA719" s="1575"/>
      <c r="AB719" s="1575"/>
      <c r="AC719" s="1575"/>
      <c r="AD719" s="1575"/>
      <c r="AE719" s="1575"/>
      <c r="AF719" s="1575"/>
    </row>
    <row r="720" ht="36.75" customHeight="1">
      <c r="A720" s="1575"/>
      <c r="B720" s="1575"/>
      <c r="C720" s="1575"/>
      <c r="D720" s="1575"/>
      <c r="E720" s="1575"/>
      <c r="F720" s="1623"/>
      <c r="G720" s="1575"/>
      <c r="H720" s="1575"/>
      <c r="I720" s="1575"/>
      <c r="J720" s="1575"/>
      <c r="K720" s="1575"/>
      <c r="L720" s="1575"/>
      <c r="M720" s="1575"/>
      <c r="N720" s="1575"/>
      <c r="O720" s="1575"/>
      <c r="P720" s="1575"/>
      <c r="Q720" s="1575"/>
      <c r="R720" s="1575"/>
      <c r="S720" s="1575"/>
      <c r="T720" s="1575"/>
      <c r="U720" s="1575"/>
      <c r="V720" s="1575"/>
      <c r="W720" s="1575"/>
      <c r="X720" s="1575"/>
      <c r="Y720" s="1575"/>
      <c r="Z720" s="1623"/>
      <c r="AA720" s="1575"/>
      <c r="AB720" s="1575"/>
      <c r="AC720" s="1575"/>
      <c r="AD720" s="1575"/>
      <c r="AE720" s="1575"/>
      <c r="AF720" s="1575"/>
    </row>
    <row r="721" ht="36.75" customHeight="1">
      <c r="A721" s="1575"/>
      <c r="B721" s="1575"/>
      <c r="C721" s="1575"/>
      <c r="D721" s="1575"/>
      <c r="E721" s="1575"/>
      <c r="F721" s="1623"/>
      <c r="G721" s="1575"/>
      <c r="H721" s="1575"/>
      <c r="I721" s="1575"/>
      <c r="J721" s="1575"/>
      <c r="K721" s="1575"/>
      <c r="L721" s="1575"/>
      <c r="M721" s="1575"/>
      <c r="N721" s="1575"/>
      <c r="O721" s="1575"/>
      <c r="P721" s="1575"/>
      <c r="Q721" s="1575"/>
      <c r="R721" s="1575"/>
      <c r="S721" s="1575"/>
      <c r="T721" s="1575"/>
      <c r="U721" s="1575"/>
      <c r="V721" s="1575"/>
      <c r="W721" s="1575"/>
      <c r="X721" s="1575"/>
      <c r="Y721" s="1575"/>
      <c r="Z721" s="1623"/>
      <c r="AA721" s="1575"/>
      <c r="AB721" s="1575"/>
      <c r="AC721" s="1575"/>
      <c r="AD721" s="1575"/>
      <c r="AE721" s="1575"/>
      <c r="AF721" s="1575"/>
    </row>
    <row r="722" ht="36.75" customHeight="1">
      <c r="A722" s="1575"/>
      <c r="B722" s="1575"/>
      <c r="C722" s="1575"/>
      <c r="D722" s="1575"/>
      <c r="E722" s="1575"/>
      <c r="F722" s="1623"/>
      <c r="G722" s="1575"/>
      <c r="H722" s="1575"/>
      <c r="I722" s="1575"/>
      <c r="J722" s="1575"/>
      <c r="K722" s="1575"/>
      <c r="L722" s="1575"/>
      <c r="M722" s="1575"/>
      <c r="N722" s="1575"/>
      <c r="O722" s="1575"/>
      <c r="P722" s="1575"/>
      <c r="Q722" s="1575"/>
      <c r="R722" s="1575"/>
      <c r="S722" s="1575"/>
      <c r="T722" s="1575"/>
      <c r="U722" s="1575"/>
      <c r="V722" s="1575"/>
      <c r="W722" s="1575"/>
      <c r="X722" s="1575"/>
      <c r="Y722" s="1575"/>
      <c r="Z722" s="1623"/>
      <c r="AA722" s="1575"/>
      <c r="AB722" s="1575"/>
      <c r="AC722" s="1575"/>
      <c r="AD722" s="1575"/>
      <c r="AE722" s="1575"/>
      <c r="AF722" s="1575"/>
    </row>
    <row r="723" ht="36.75" customHeight="1">
      <c r="A723" s="1575"/>
      <c r="B723" s="1575"/>
      <c r="C723" s="1575"/>
      <c r="D723" s="1575"/>
      <c r="E723" s="1575"/>
      <c r="F723" s="1623"/>
      <c r="G723" s="1575"/>
      <c r="H723" s="1575"/>
      <c r="I723" s="1575"/>
      <c r="J723" s="1575"/>
      <c r="K723" s="1575"/>
      <c r="L723" s="1575"/>
      <c r="M723" s="1575"/>
      <c r="N723" s="1575"/>
      <c r="O723" s="1575"/>
      <c r="P723" s="1575"/>
      <c r="Q723" s="1575"/>
      <c r="R723" s="1575"/>
      <c r="S723" s="1575"/>
      <c r="T723" s="1575"/>
      <c r="U723" s="1575"/>
      <c r="V723" s="1575"/>
      <c r="W723" s="1575"/>
      <c r="X723" s="1575"/>
      <c r="Y723" s="1575"/>
      <c r="Z723" s="1623"/>
      <c r="AA723" s="1575"/>
      <c r="AB723" s="1575"/>
      <c r="AC723" s="1575"/>
      <c r="AD723" s="1575"/>
      <c r="AE723" s="1575"/>
      <c r="AF723" s="1575"/>
    </row>
    <row r="724" ht="36.75" customHeight="1">
      <c r="A724" s="1575"/>
      <c r="B724" s="1575"/>
      <c r="C724" s="1575"/>
      <c r="D724" s="1575"/>
      <c r="E724" s="1575"/>
      <c r="F724" s="1623"/>
      <c r="G724" s="1575"/>
      <c r="H724" s="1575"/>
      <c r="I724" s="1575"/>
      <c r="J724" s="1575"/>
      <c r="K724" s="1575"/>
      <c r="L724" s="1575"/>
      <c r="M724" s="1575"/>
      <c r="N724" s="1575"/>
      <c r="O724" s="1575"/>
      <c r="P724" s="1575"/>
      <c r="Q724" s="1575"/>
      <c r="R724" s="1575"/>
      <c r="S724" s="1575"/>
      <c r="T724" s="1575"/>
      <c r="U724" s="1575"/>
      <c r="V724" s="1575"/>
      <c r="W724" s="1575"/>
      <c r="X724" s="1575"/>
      <c r="Y724" s="1575"/>
      <c r="Z724" s="1623"/>
      <c r="AA724" s="1575"/>
      <c r="AB724" s="1575"/>
      <c r="AC724" s="1575"/>
      <c r="AD724" s="1575"/>
      <c r="AE724" s="1575"/>
      <c r="AF724" s="1575"/>
    </row>
    <row r="725" ht="36.75" customHeight="1">
      <c r="A725" s="1575"/>
      <c r="B725" s="1575"/>
      <c r="C725" s="1575"/>
      <c r="D725" s="1575"/>
      <c r="E725" s="1575"/>
      <c r="F725" s="1623"/>
      <c r="G725" s="1575"/>
      <c r="H725" s="1575"/>
      <c r="I725" s="1575"/>
      <c r="J725" s="1575"/>
      <c r="K725" s="1575"/>
      <c r="L725" s="1575"/>
      <c r="M725" s="1575"/>
      <c r="N725" s="1575"/>
      <c r="O725" s="1575"/>
      <c r="P725" s="1575"/>
      <c r="Q725" s="1575"/>
      <c r="R725" s="1575"/>
      <c r="S725" s="1575"/>
      <c r="T725" s="1575"/>
      <c r="U725" s="1575"/>
      <c r="V725" s="1575"/>
      <c r="W725" s="1575"/>
      <c r="X725" s="1575"/>
      <c r="Y725" s="1575"/>
      <c r="Z725" s="1623"/>
      <c r="AA725" s="1575"/>
      <c r="AB725" s="1575"/>
      <c r="AC725" s="1575"/>
      <c r="AD725" s="1575"/>
      <c r="AE725" s="1575"/>
      <c r="AF725" s="1575"/>
    </row>
    <row r="726" ht="36.75" customHeight="1">
      <c r="A726" s="1575"/>
      <c r="B726" s="1575"/>
      <c r="C726" s="1575"/>
      <c r="D726" s="1575"/>
      <c r="E726" s="1575"/>
      <c r="F726" s="1623"/>
      <c r="G726" s="1575"/>
      <c r="H726" s="1575"/>
      <c r="I726" s="1575"/>
      <c r="J726" s="1575"/>
      <c r="K726" s="1575"/>
      <c r="L726" s="1575"/>
      <c r="M726" s="1575"/>
      <c r="N726" s="1575"/>
      <c r="O726" s="1575"/>
      <c r="P726" s="1575"/>
      <c r="Q726" s="1575"/>
      <c r="R726" s="1575"/>
      <c r="S726" s="1575"/>
      <c r="T726" s="1575"/>
      <c r="U726" s="1575"/>
      <c r="V726" s="1575"/>
      <c r="W726" s="1575"/>
      <c r="X726" s="1575"/>
      <c r="Y726" s="1575"/>
      <c r="Z726" s="1623"/>
      <c r="AA726" s="1575"/>
      <c r="AB726" s="1575"/>
      <c r="AC726" s="1575"/>
      <c r="AD726" s="1575"/>
      <c r="AE726" s="1575"/>
      <c r="AF726" s="1575"/>
    </row>
    <row r="727" ht="36.75" customHeight="1">
      <c r="A727" s="1575"/>
      <c r="B727" s="1575"/>
      <c r="C727" s="1575"/>
      <c r="D727" s="1575"/>
      <c r="E727" s="1575"/>
      <c r="F727" s="1623"/>
      <c r="G727" s="1575"/>
      <c r="H727" s="1575"/>
      <c r="I727" s="1575"/>
      <c r="J727" s="1575"/>
      <c r="K727" s="1575"/>
      <c r="L727" s="1575"/>
      <c r="M727" s="1575"/>
      <c r="N727" s="1575"/>
      <c r="O727" s="1575"/>
      <c r="P727" s="1575"/>
      <c r="Q727" s="1575"/>
      <c r="R727" s="1575"/>
      <c r="S727" s="1575"/>
      <c r="T727" s="1575"/>
      <c r="U727" s="1575"/>
      <c r="V727" s="1575"/>
      <c r="W727" s="1575"/>
      <c r="X727" s="1575"/>
      <c r="Y727" s="1575"/>
      <c r="Z727" s="1623"/>
      <c r="AA727" s="1575"/>
      <c r="AB727" s="1575"/>
      <c r="AC727" s="1575"/>
      <c r="AD727" s="1575"/>
      <c r="AE727" s="1575"/>
      <c r="AF727" s="1575"/>
    </row>
    <row r="728" ht="36.75" customHeight="1">
      <c r="A728" s="1575"/>
      <c r="B728" s="1575"/>
      <c r="C728" s="1575"/>
      <c r="D728" s="1575"/>
      <c r="E728" s="1575"/>
      <c r="F728" s="1623"/>
      <c r="G728" s="1575"/>
      <c r="H728" s="1575"/>
      <c r="I728" s="1575"/>
      <c r="J728" s="1575"/>
      <c r="K728" s="1575"/>
      <c r="L728" s="1575"/>
      <c r="M728" s="1575"/>
      <c r="N728" s="1575"/>
      <c r="O728" s="1575"/>
      <c r="P728" s="1575"/>
      <c r="Q728" s="1575"/>
      <c r="R728" s="1575"/>
      <c r="S728" s="1575"/>
      <c r="T728" s="1575"/>
      <c r="U728" s="1575"/>
      <c r="V728" s="1575"/>
      <c r="W728" s="1575"/>
      <c r="X728" s="1575"/>
      <c r="Y728" s="1575"/>
      <c r="Z728" s="1623"/>
      <c r="AA728" s="1575"/>
      <c r="AB728" s="1575"/>
      <c r="AC728" s="1575"/>
      <c r="AD728" s="1575"/>
      <c r="AE728" s="1575"/>
      <c r="AF728" s="1575"/>
    </row>
    <row r="729" ht="36.75" customHeight="1">
      <c r="A729" s="1575"/>
      <c r="B729" s="1575"/>
      <c r="C729" s="1575"/>
      <c r="D729" s="1575"/>
      <c r="E729" s="1575"/>
      <c r="F729" s="1623"/>
      <c r="G729" s="1575"/>
      <c r="H729" s="1575"/>
      <c r="I729" s="1575"/>
      <c r="J729" s="1575"/>
      <c r="K729" s="1575"/>
      <c r="L729" s="1575"/>
      <c r="M729" s="1575"/>
      <c r="N729" s="1575"/>
      <c r="O729" s="1575"/>
      <c r="P729" s="1575"/>
      <c r="Q729" s="1575"/>
      <c r="R729" s="1575"/>
      <c r="S729" s="1575"/>
      <c r="T729" s="1575"/>
      <c r="U729" s="1575"/>
      <c r="V729" s="1575"/>
      <c r="W729" s="1575"/>
      <c r="X729" s="1575"/>
      <c r="Y729" s="1575"/>
      <c r="Z729" s="1623"/>
      <c r="AA729" s="1575"/>
      <c r="AB729" s="1575"/>
      <c r="AC729" s="1575"/>
      <c r="AD729" s="1575"/>
      <c r="AE729" s="1575"/>
      <c r="AF729" s="1575"/>
    </row>
    <row r="730" ht="36.75" customHeight="1">
      <c r="A730" s="1575"/>
      <c r="B730" s="1575"/>
      <c r="C730" s="1575"/>
      <c r="D730" s="1575"/>
      <c r="E730" s="1575"/>
      <c r="F730" s="1623"/>
      <c r="G730" s="1575"/>
      <c r="H730" s="1575"/>
      <c r="I730" s="1575"/>
      <c r="J730" s="1575"/>
      <c r="K730" s="1575"/>
      <c r="L730" s="1575"/>
      <c r="M730" s="1575"/>
      <c r="N730" s="1575"/>
      <c r="O730" s="1575"/>
      <c r="P730" s="1575"/>
      <c r="Q730" s="1575"/>
      <c r="R730" s="1575"/>
      <c r="S730" s="1575"/>
      <c r="T730" s="1575"/>
      <c r="U730" s="1575"/>
      <c r="V730" s="1575"/>
      <c r="W730" s="1575"/>
      <c r="X730" s="1575"/>
      <c r="Y730" s="1575"/>
      <c r="Z730" s="1623"/>
      <c r="AA730" s="1575"/>
      <c r="AB730" s="1575"/>
      <c r="AC730" s="1575"/>
      <c r="AD730" s="1575"/>
      <c r="AE730" s="1575"/>
      <c r="AF730" s="1575"/>
    </row>
    <row r="731" ht="36.75" customHeight="1">
      <c r="A731" s="1575"/>
      <c r="B731" s="1575"/>
      <c r="C731" s="1575"/>
      <c r="D731" s="1575"/>
      <c r="E731" s="1575"/>
      <c r="F731" s="1623"/>
      <c r="G731" s="1575"/>
      <c r="H731" s="1575"/>
      <c r="I731" s="1575"/>
      <c r="J731" s="1575"/>
      <c r="K731" s="1575"/>
      <c r="L731" s="1575"/>
      <c r="M731" s="1575"/>
      <c r="N731" s="1575"/>
      <c r="O731" s="1575"/>
      <c r="P731" s="1575"/>
      <c r="Q731" s="1575"/>
      <c r="R731" s="1575"/>
      <c r="S731" s="1575"/>
      <c r="T731" s="1575"/>
      <c r="U731" s="1575"/>
      <c r="V731" s="1575"/>
      <c r="W731" s="1575"/>
      <c r="X731" s="1575"/>
      <c r="Y731" s="1575"/>
      <c r="Z731" s="1623"/>
      <c r="AA731" s="1575"/>
      <c r="AB731" s="1575"/>
      <c r="AC731" s="1575"/>
      <c r="AD731" s="1575"/>
      <c r="AE731" s="1575"/>
      <c r="AF731" s="1575"/>
    </row>
    <row r="732" ht="36.75" customHeight="1">
      <c r="A732" s="1575"/>
      <c r="B732" s="1575"/>
      <c r="C732" s="1575"/>
      <c r="D732" s="1575"/>
      <c r="E732" s="1575"/>
      <c r="F732" s="1623"/>
      <c r="G732" s="1575"/>
      <c r="H732" s="1575"/>
      <c r="I732" s="1575"/>
      <c r="J732" s="1575"/>
      <c r="K732" s="1575"/>
      <c r="L732" s="1575"/>
      <c r="M732" s="1575"/>
      <c r="N732" s="1575"/>
      <c r="O732" s="1575"/>
      <c r="P732" s="1575"/>
      <c r="Q732" s="1575"/>
      <c r="R732" s="1575"/>
      <c r="S732" s="1575"/>
      <c r="T732" s="1575"/>
      <c r="U732" s="1575"/>
      <c r="V732" s="1575"/>
      <c r="W732" s="1575"/>
      <c r="X732" s="1575"/>
      <c r="Y732" s="1575"/>
      <c r="Z732" s="1623"/>
      <c r="AA732" s="1575"/>
      <c r="AB732" s="1575"/>
      <c r="AC732" s="1575"/>
      <c r="AD732" s="1575"/>
      <c r="AE732" s="1575"/>
      <c r="AF732" s="1575"/>
    </row>
    <row r="733" ht="36.75" customHeight="1">
      <c r="A733" s="1575"/>
      <c r="B733" s="1575"/>
      <c r="C733" s="1575"/>
      <c r="D733" s="1575"/>
      <c r="E733" s="1575"/>
      <c r="F733" s="1623"/>
      <c r="G733" s="1575"/>
      <c r="H733" s="1575"/>
      <c r="I733" s="1575"/>
      <c r="J733" s="1575"/>
      <c r="K733" s="1575"/>
      <c r="L733" s="1575"/>
      <c r="M733" s="1575"/>
      <c r="N733" s="1575"/>
      <c r="O733" s="1575"/>
      <c r="P733" s="1575"/>
      <c r="Q733" s="1575"/>
      <c r="R733" s="1575"/>
      <c r="S733" s="1575"/>
      <c r="T733" s="1575"/>
      <c r="U733" s="1575"/>
      <c r="V733" s="1575"/>
      <c r="W733" s="1575"/>
      <c r="X733" s="1575"/>
      <c r="Y733" s="1575"/>
      <c r="Z733" s="1623"/>
      <c r="AA733" s="1575"/>
      <c r="AB733" s="1575"/>
      <c r="AC733" s="1575"/>
      <c r="AD733" s="1575"/>
      <c r="AE733" s="1575"/>
      <c r="AF733" s="1575"/>
    </row>
    <row r="734" ht="36.75" customHeight="1">
      <c r="A734" s="1575"/>
      <c r="B734" s="1575"/>
      <c r="C734" s="1575"/>
      <c r="D734" s="1575"/>
      <c r="E734" s="1575"/>
      <c r="F734" s="1623"/>
      <c r="G734" s="1575"/>
      <c r="H734" s="1575"/>
      <c r="I734" s="1575"/>
      <c r="J734" s="1575"/>
      <c r="K734" s="1575"/>
      <c r="L734" s="1575"/>
      <c r="M734" s="1575"/>
      <c r="N734" s="1575"/>
      <c r="O734" s="1575"/>
      <c r="P734" s="1575"/>
      <c r="Q734" s="1575"/>
      <c r="R734" s="1575"/>
      <c r="S734" s="1575"/>
      <c r="T734" s="1575"/>
      <c r="U734" s="1575"/>
      <c r="V734" s="1575"/>
      <c r="W734" s="1575"/>
      <c r="X734" s="1575"/>
      <c r="Y734" s="1575"/>
      <c r="Z734" s="1623"/>
      <c r="AA734" s="1575"/>
      <c r="AB734" s="1575"/>
      <c r="AC734" s="1575"/>
      <c r="AD734" s="1575"/>
      <c r="AE734" s="1575"/>
      <c r="AF734" s="1575"/>
    </row>
    <row r="735" ht="36.75" customHeight="1">
      <c r="A735" s="1575"/>
      <c r="B735" s="1575"/>
      <c r="C735" s="1575"/>
      <c r="D735" s="1575"/>
      <c r="E735" s="1575"/>
      <c r="F735" s="1623"/>
      <c r="G735" s="1575"/>
      <c r="H735" s="1575"/>
      <c r="I735" s="1575"/>
      <c r="J735" s="1575"/>
      <c r="K735" s="1575"/>
      <c r="L735" s="1575"/>
      <c r="M735" s="1575"/>
      <c r="N735" s="1575"/>
      <c r="O735" s="1575"/>
      <c r="P735" s="1575"/>
      <c r="Q735" s="1575"/>
      <c r="R735" s="1575"/>
      <c r="S735" s="1575"/>
      <c r="T735" s="1575"/>
      <c r="U735" s="1575"/>
      <c r="V735" s="1575"/>
      <c r="W735" s="1575"/>
      <c r="X735" s="1575"/>
      <c r="Y735" s="1575"/>
      <c r="Z735" s="1623"/>
      <c r="AA735" s="1575"/>
      <c r="AB735" s="1575"/>
      <c r="AC735" s="1575"/>
      <c r="AD735" s="1575"/>
      <c r="AE735" s="1575"/>
      <c r="AF735" s="1575"/>
    </row>
    <row r="736" ht="36.75" customHeight="1">
      <c r="A736" s="1575"/>
      <c r="B736" s="1575"/>
      <c r="C736" s="1575"/>
      <c r="D736" s="1575"/>
      <c r="E736" s="1575"/>
      <c r="F736" s="1623"/>
      <c r="G736" s="1575"/>
      <c r="H736" s="1575"/>
      <c r="I736" s="1575"/>
      <c r="J736" s="1575"/>
      <c r="K736" s="1575"/>
      <c r="L736" s="1575"/>
      <c r="M736" s="1575"/>
      <c r="N736" s="1575"/>
      <c r="O736" s="1575"/>
      <c r="P736" s="1575"/>
      <c r="Q736" s="1575"/>
      <c r="R736" s="1575"/>
      <c r="S736" s="1575"/>
      <c r="T736" s="1575"/>
      <c r="U736" s="1575"/>
      <c r="V736" s="1575"/>
      <c r="W736" s="1575"/>
      <c r="X736" s="1575"/>
      <c r="Y736" s="1575"/>
      <c r="Z736" s="1623"/>
      <c r="AA736" s="1575"/>
      <c r="AB736" s="1575"/>
      <c r="AC736" s="1575"/>
      <c r="AD736" s="1575"/>
      <c r="AE736" s="1575"/>
      <c r="AF736" s="1575"/>
    </row>
    <row r="737" ht="36.75" customHeight="1">
      <c r="A737" s="1575"/>
      <c r="B737" s="1575"/>
      <c r="C737" s="1575"/>
      <c r="D737" s="1575"/>
      <c r="E737" s="1575"/>
      <c r="F737" s="1623"/>
      <c r="G737" s="1575"/>
      <c r="H737" s="1575"/>
      <c r="I737" s="1575"/>
      <c r="J737" s="1575"/>
      <c r="K737" s="1575"/>
      <c r="L737" s="1575"/>
      <c r="M737" s="1575"/>
      <c r="N737" s="1575"/>
      <c r="O737" s="1575"/>
      <c r="P737" s="1575"/>
      <c r="Q737" s="1575"/>
      <c r="R737" s="1575"/>
      <c r="S737" s="1575"/>
      <c r="T737" s="1575"/>
      <c r="U737" s="1575"/>
      <c r="V737" s="1575"/>
      <c r="W737" s="1575"/>
      <c r="X737" s="1575"/>
      <c r="Y737" s="1575"/>
      <c r="Z737" s="1623"/>
      <c r="AA737" s="1575"/>
      <c r="AB737" s="1575"/>
      <c r="AC737" s="1575"/>
      <c r="AD737" s="1575"/>
      <c r="AE737" s="1575"/>
      <c r="AF737" s="1575"/>
    </row>
    <row r="738" ht="36.75" customHeight="1">
      <c r="A738" s="1575"/>
      <c r="B738" s="1575"/>
      <c r="C738" s="1575"/>
      <c r="D738" s="1575"/>
      <c r="E738" s="1575"/>
      <c r="F738" s="1623"/>
      <c r="G738" s="1575"/>
      <c r="H738" s="1575"/>
      <c r="I738" s="1575"/>
      <c r="J738" s="1575"/>
      <c r="K738" s="1575"/>
      <c r="L738" s="1575"/>
      <c r="M738" s="1575"/>
      <c r="N738" s="1575"/>
      <c r="O738" s="1575"/>
      <c r="P738" s="1575"/>
      <c r="Q738" s="1575"/>
      <c r="R738" s="1575"/>
      <c r="S738" s="1575"/>
      <c r="T738" s="1575"/>
      <c r="U738" s="1575"/>
      <c r="V738" s="1575"/>
      <c r="W738" s="1575"/>
      <c r="X738" s="1575"/>
      <c r="Y738" s="1575"/>
      <c r="Z738" s="1623"/>
      <c r="AA738" s="1575"/>
      <c r="AB738" s="1575"/>
      <c r="AC738" s="1575"/>
      <c r="AD738" s="1575"/>
      <c r="AE738" s="1575"/>
      <c r="AF738" s="1575"/>
    </row>
    <row r="739" ht="36.75" customHeight="1">
      <c r="A739" s="1575"/>
      <c r="B739" s="1575"/>
      <c r="C739" s="1575"/>
      <c r="D739" s="1575"/>
      <c r="E739" s="1575"/>
      <c r="F739" s="1623"/>
      <c r="G739" s="1575"/>
      <c r="H739" s="1575"/>
      <c r="I739" s="1575"/>
      <c r="J739" s="1575"/>
      <c r="K739" s="1575"/>
      <c r="L739" s="1575"/>
      <c r="M739" s="1575"/>
      <c r="N739" s="1575"/>
      <c r="O739" s="1575"/>
      <c r="P739" s="1575"/>
      <c r="Q739" s="1575"/>
      <c r="R739" s="1575"/>
      <c r="S739" s="1575"/>
      <c r="T739" s="1575"/>
      <c r="U739" s="1575"/>
      <c r="V739" s="1575"/>
      <c r="W739" s="1575"/>
      <c r="X739" s="1575"/>
      <c r="Y739" s="1575"/>
      <c r="Z739" s="1623"/>
      <c r="AA739" s="1575"/>
      <c r="AB739" s="1575"/>
      <c r="AC739" s="1575"/>
      <c r="AD739" s="1575"/>
      <c r="AE739" s="1575"/>
      <c r="AF739" s="1575"/>
    </row>
    <row r="740" ht="36.75" customHeight="1">
      <c r="A740" s="1575"/>
      <c r="B740" s="1575"/>
      <c r="C740" s="1575"/>
      <c r="D740" s="1575"/>
      <c r="E740" s="1575"/>
      <c r="F740" s="1623"/>
      <c r="G740" s="1575"/>
      <c r="H740" s="1575"/>
      <c r="I740" s="1575"/>
      <c r="J740" s="1575"/>
      <c r="K740" s="1575"/>
      <c r="L740" s="1575"/>
      <c r="M740" s="1575"/>
      <c r="N740" s="1575"/>
      <c r="O740" s="1575"/>
      <c r="P740" s="1575"/>
      <c r="Q740" s="1575"/>
      <c r="R740" s="1575"/>
      <c r="S740" s="1575"/>
      <c r="T740" s="1575"/>
      <c r="U740" s="1575"/>
      <c r="V740" s="1575"/>
      <c r="W740" s="1575"/>
      <c r="X740" s="1575"/>
      <c r="Y740" s="1575"/>
      <c r="Z740" s="1623"/>
      <c r="AA740" s="1575"/>
      <c r="AB740" s="1575"/>
      <c r="AC740" s="1575"/>
      <c r="AD740" s="1575"/>
      <c r="AE740" s="1575"/>
      <c r="AF740" s="1575"/>
    </row>
    <row r="741" ht="36.75" customHeight="1">
      <c r="A741" s="1575"/>
      <c r="B741" s="1575"/>
      <c r="C741" s="1575"/>
      <c r="D741" s="1575"/>
      <c r="E741" s="1575"/>
      <c r="F741" s="1623"/>
      <c r="G741" s="1575"/>
      <c r="H741" s="1575"/>
      <c r="I741" s="1575"/>
      <c r="J741" s="1575"/>
      <c r="K741" s="1575"/>
      <c r="L741" s="1575"/>
      <c r="M741" s="1575"/>
      <c r="N741" s="1575"/>
      <c r="O741" s="1575"/>
      <c r="P741" s="1575"/>
      <c r="Q741" s="1575"/>
      <c r="R741" s="1575"/>
      <c r="S741" s="1575"/>
      <c r="T741" s="1575"/>
      <c r="U741" s="1575"/>
      <c r="V741" s="1575"/>
      <c r="W741" s="1575"/>
      <c r="X741" s="1575"/>
      <c r="Y741" s="1575"/>
      <c r="Z741" s="1623"/>
      <c r="AA741" s="1575"/>
      <c r="AB741" s="1575"/>
      <c r="AC741" s="1575"/>
      <c r="AD741" s="1575"/>
      <c r="AE741" s="1575"/>
      <c r="AF741" s="1575"/>
    </row>
    <row r="742" ht="36.75" customHeight="1">
      <c r="A742" s="1575"/>
      <c r="B742" s="1575"/>
      <c r="C742" s="1575"/>
      <c r="D742" s="1575"/>
      <c r="E742" s="1575"/>
      <c r="F742" s="1623"/>
      <c r="G742" s="1575"/>
      <c r="H742" s="1575"/>
      <c r="I742" s="1575"/>
      <c r="J742" s="1575"/>
      <c r="K742" s="1575"/>
      <c r="L742" s="1575"/>
      <c r="M742" s="1575"/>
      <c r="N742" s="1575"/>
      <c r="O742" s="1575"/>
      <c r="P742" s="1575"/>
      <c r="Q742" s="1575"/>
      <c r="R742" s="1575"/>
      <c r="S742" s="1575"/>
      <c r="T742" s="1575"/>
      <c r="U742" s="1575"/>
      <c r="V742" s="1575"/>
      <c r="W742" s="1575"/>
      <c r="X742" s="1575"/>
      <c r="Y742" s="1575"/>
      <c r="Z742" s="1623"/>
      <c r="AA742" s="1575"/>
      <c r="AB742" s="1575"/>
      <c r="AC742" s="1575"/>
      <c r="AD742" s="1575"/>
      <c r="AE742" s="1575"/>
      <c r="AF742" s="1575"/>
    </row>
    <row r="743" ht="36.75" customHeight="1">
      <c r="A743" s="1575"/>
      <c r="B743" s="1575"/>
      <c r="C743" s="1575"/>
      <c r="D743" s="1575"/>
      <c r="E743" s="1575"/>
      <c r="F743" s="1623"/>
      <c r="G743" s="1575"/>
      <c r="H743" s="1575"/>
      <c r="I743" s="1575"/>
      <c r="J743" s="1575"/>
      <c r="K743" s="1575"/>
      <c r="L743" s="1575"/>
      <c r="M743" s="1575"/>
      <c r="N743" s="1575"/>
      <c r="O743" s="1575"/>
      <c r="P743" s="1575"/>
      <c r="Q743" s="1575"/>
      <c r="R743" s="1575"/>
      <c r="S743" s="1575"/>
      <c r="T743" s="1575"/>
      <c r="U743" s="1575"/>
      <c r="V743" s="1575"/>
      <c r="W743" s="1575"/>
      <c r="X743" s="1575"/>
      <c r="Y743" s="1575"/>
      <c r="Z743" s="1623"/>
      <c r="AA743" s="1575"/>
      <c r="AB743" s="1575"/>
      <c r="AC743" s="1575"/>
      <c r="AD743" s="1575"/>
      <c r="AE743" s="1575"/>
      <c r="AF743" s="1575"/>
    </row>
    <row r="744" ht="36.75" customHeight="1">
      <c r="A744" s="1575"/>
      <c r="B744" s="1575"/>
      <c r="C744" s="1575"/>
      <c r="D744" s="1575"/>
      <c r="E744" s="1575"/>
      <c r="F744" s="1623"/>
      <c r="G744" s="1575"/>
      <c r="H744" s="1575"/>
      <c r="I744" s="1575"/>
      <c r="J744" s="1575"/>
      <c r="K744" s="1575"/>
      <c r="L744" s="1575"/>
      <c r="M744" s="1575"/>
      <c r="N744" s="1575"/>
      <c r="O744" s="1575"/>
      <c r="P744" s="1575"/>
      <c r="Q744" s="1575"/>
      <c r="R744" s="1575"/>
      <c r="S744" s="1575"/>
      <c r="T744" s="1575"/>
      <c r="U744" s="1575"/>
      <c r="V744" s="1575"/>
      <c r="W744" s="1575"/>
      <c r="X744" s="1575"/>
      <c r="Y744" s="1575"/>
      <c r="Z744" s="1623"/>
      <c r="AA744" s="1575"/>
      <c r="AB744" s="1575"/>
      <c r="AC744" s="1575"/>
      <c r="AD744" s="1575"/>
      <c r="AE744" s="1575"/>
      <c r="AF744" s="1575"/>
    </row>
    <row r="745" ht="36.75" customHeight="1">
      <c r="A745" s="1575"/>
      <c r="B745" s="1575"/>
      <c r="C745" s="1575"/>
      <c r="D745" s="1575"/>
      <c r="E745" s="1575"/>
      <c r="F745" s="1623"/>
      <c r="G745" s="1575"/>
      <c r="H745" s="1575"/>
      <c r="I745" s="1575"/>
      <c r="J745" s="1575"/>
      <c r="K745" s="1575"/>
      <c r="L745" s="1575"/>
      <c r="M745" s="1575"/>
      <c r="N745" s="1575"/>
      <c r="O745" s="1575"/>
      <c r="P745" s="1575"/>
      <c r="Q745" s="1575"/>
      <c r="R745" s="1575"/>
      <c r="S745" s="1575"/>
      <c r="T745" s="1575"/>
      <c r="U745" s="1575"/>
      <c r="V745" s="1575"/>
      <c r="W745" s="1575"/>
      <c r="X745" s="1575"/>
      <c r="Y745" s="1575"/>
      <c r="Z745" s="1623"/>
      <c r="AA745" s="1575"/>
      <c r="AB745" s="1575"/>
      <c r="AC745" s="1575"/>
      <c r="AD745" s="1575"/>
      <c r="AE745" s="1575"/>
      <c r="AF745" s="1575"/>
    </row>
    <row r="746" ht="36.75" customHeight="1">
      <c r="A746" s="1575"/>
      <c r="B746" s="1575"/>
      <c r="C746" s="1575"/>
      <c r="D746" s="1575"/>
      <c r="E746" s="1575"/>
      <c r="F746" s="1623"/>
      <c r="G746" s="1575"/>
      <c r="H746" s="1575"/>
      <c r="I746" s="1575"/>
      <c r="J746" s="1575"/>
      <c r="K746" s="1575"/>
      <c r="L746" s="1575"/>
      <c r="M746" s="1575"/>
      <c r="N746" s="1575"/>
      <c r="O746" s="1575"/>
      <c r="P746" s="1575"/>
      <c r="Q746" s="1575"/>
      <c r="R746" s="1575"/>
      <c r="S746" s="1575"/>
      <c r="T746" s="1575"/>
      <c r="U746" s="1575"/>
      <c r="V746" s="1575"/>
      <c r="W746" s="1575"/>
      <c r="X746" s="1575"/>
      <c r="Y746" s="1575"/>
      <c r="Z746" s="1623"/>
      <c r="AA746" s="1575"/>
      <c r="AB746" s="1575"/>
      <c r="AC746" s="1575"/>
      <c r="AD746" s="1575"/>
      <c r="AE746" s="1575"/>
      <c r="AF746" s="1575"/>
    </row>
    <row r="747" ht="36.75" customHeight="1">
      <c r="A747" s="1575"/>
      <c r="B747" s="1575"/>
      <c r="C747" s="1575"/>
      <c r="D747" s="1575"/>
      <c r="E747" s="1575"/>
      <c r="F747" s="1623"/>
      <c r="G747" s="1575"/>
      <c r="H747" s="1575"/>
      <c r="I747" s="1575"/>
      <c r="J747" s="1575"/>
      <c r="K747" s="1575"/>
      <c r="L747" s="1575"/>
      <c r="M747" s="1575"/>
      <c r="N747" s="1575"/>
      <c r="O747" s="1575"/>
      <c r="P747" s="1575"/>
      <c r="Q747" s="1575"/>
      <c r="R747" s="1575"/>
      <c r="S747" s="1575"/>
      <c r="T747" s="1575"/>
      <c r="U747" s="1575"/>
      <c r="V747" s="1575"/>
      <c r="W747" s="1575"/>
      <c r="X747" s="1575"/>
      <c r="Y747" s="1575"/>
      <c r="Z747" s="1623"/>
      <c r="AA747" s="1575"/>
      <c r="AB747" s="1575"/>
      <c r="AC747" s="1575"/>
      <c r="AD747" s="1575"/>
      <c r="AE747" s="1575"/>
      <c r="AF747" s="1575"/>
    </row>
    <row r="748" ht="36.75" customHeight="1">
      <c r="A748" s="1575"/>
      <c r="B748" s="1575"/>
      <c r="C748" s="1575"/>
      <c r="D748" s="1575"/>
      <c r="E748" s="1575"/>
      <c r="F748" s="1623"/>
      <c r="G748" s="1575"/>
      <c r="H748" s="1575"/>
      <c r="I748" s="1575"/>
      <c r="J748" s="1575"/>
      <c r="K748" s="1575"/>
      <c r="L748" s="1575"/>
      <c r="M748" s="1575"/>
      <c r="N748" s="1575"/>
      <c r="O748" s="1575"/>
      <c r="P748" s="1575"/>
      <c r="Q748" s="1575"/>
      <c r="R748" s="1575"/>
      <c r="S748" s="1575"/>
      <c r="T748" s="1575"/>
      <c r="U748" s="1575"/>
      <c r="V748" s="1575"/>
      <c r="W748" s="1575"/>
      <c r="X748" s="1575"/>
      <c r="Y748" s="1575"/>
      <c r="Z748" s="1623"/>
      <c r="AA748" s="1575"/>
      <c r="AB748" s="1575"/>
      <c r="AC748" s="1575"/>
      <c r="AD748" s="1575"/>
      <c r="AE748" s="1575"/>
      <c r="AF748" s="1575"/>
    </row>
    <row r="749" ht="36.75" customHeight="1">
      <c r="A749" s="1575"/>
      <c r="B749" s="1575"/>
      <c r="C749" s="1575"/>
      <c r="D749" s="1575"/>
      <c r="E749" s="1575"/>
      <c r="F749" s="1623"/>
      <c r="G749" s="1575"/>
      <c r="H749" s="1575"/>
      <c r="I749" s="1575"/>
      <c r="J749" s="1575"/>
      <c r="K749" s="1575"/>
      <c r="L749" s="1575"/>
      <c r="M749" s="1575"/>
      <c r="N749" s="1575"/>
      <c r="O749" s="1575"/>
      <c r="P749" s="1575"/>
      <c r="Q749" s="1575"/>
      <c r="R749" s="1575"/>
      <c r="S749" s="1575"/>
      <c r="T749" s="1575"/>
      <c r="U749" s="1575"/>
      <c r="V749" s="1575"/>
      <c r="W749" s="1575"/>
      <c r="X749" s="1575"/>
      <c r="Y749" s="1575"/>
      <c r="Z749" s="1623"/>
      <c r="AA749" s="1575"/>
      <c r="AB749" s="1575"/>
      <c r="AC749" s="1575"/>
      <c r="AD749" s="1575"/>
      <c r="AE749" s="1575"/>
      <c r="AF749" s="1575"/>
    </row>
    <row r="750" ht="36.75" customHeight="1">
      <c r="A750" s="1575"/>
      <c r="B750" s="1575"/>
      <c r="C750" s="1575"/>
      <c r="D750" s="1575"/>
      <c r="E750" s="1575"/>
      <c r="F750" s="1623"/>
      <c r="G750" s="1575"/>
      <c r="H750" s="1575"/>
      <c r="I750" s="1575"/>
      <c r="J750" s="1575"/>
      <c r="K750" s="1575"/>
      <c r="L750" s="1575"/>
      <c r="M750" s="1575"/>
      <c r="N750" s="1575"/>
      <c r="O750" s="1575"/>
      <c r="P750" s="1575"/>
      <c r="Q750" s="1575"/>
      <c r="R750" s="1575"/>
      <c r="S750" s="1575"/>
      <c r="T750" s="1575"/>
      <c r="U750" s="1575"/>
      <c r="V750" s="1575"/>
      <c r="W750" s="1575"/>
      <c r="X750" s="1575"/>
      <c r="Y750" s="1575"/>
      <c r="Z750" s="1623"/>
      <c r="AA750" s="1575"/>
      <c r="AB750" s="1575"/>
      <c r="AC750" s="1575"/>
      <c r="AD750" s="1575"/>
      <c r="AE750" s="1575"/>
      <c r="AF750" s="1575"/>
    </row>
    <row r="751" ht="36.75" customHeight="1">
      <c r="A751" s="1575"/>
      <c r="B751" s="1575"/>
      <c r="C751" s="1575"/>
      <c r="D751" s="1575"/>
      <c r="E751" s="1575"/>
      <c r="F751" s="1623"/>
      <c r="G751" s="1575"/>
      <c r="H751" s="1575"/>
      <c r="I751" s="1575"/>
      <c r="J751" s="1575"/>
      <c r="K751" s="1575"/>
      <c r="L751" s="1575"/>
      <c r="M751" s="1575"/>
      <c r="N751" s="1575"/>
      <c r="O751" s="1575"/>
      <c r="P751" s="1575"/>
      <c r="Q751" s="1575"/>
      <c r="R751" s="1575"/>
      <c r="S751" s="1575"/>
      <c r="T751" s="1575"/>
      <c r="U751" s="1575"/>
      <c r="V751" s="1575"/>
      <c r="W751" s="1575"/>
      <c r="X751" s="1575"/>
      <c r="Y751" s="1575"/>
      <c r="Z751" s="1623"/>
      <c r="AA751" s="1575"/>
      <c r="AB751" s="1575"/>
      <c r="AC751" s="1575"/>
      <c r="AD751" s="1575"/>
      <c r="AE751" s="1575"/>
      <c r="AF751" s="1575"/>
    </row>
    <row r="752" ht="36.75" customHeight="1">
      <c r="A752" s="1575"/>
      <c r="B752" s="1575"/>
      <c r="C752" s="1575"/>
      <c r="D752" s="1575"/>
      <c r="E752" s="1575"/>
      <c r="F752" s="1623"/>
      <c r="G752" s="1575"/>
      <c r="H752" s="1575"/>
      <c r="I752" s="1575"/>
      <c r="J752" s="1575"/>
      <c r="K752" s="1575"/>
      <c r="L752" s="1575"/>
      <c r="M752" s="1575"/>
      <c r="N752" s="1575"/>
      <c r="O752" s="1575"/>
      <c r="P752" s="1575"/>
      <c r="Q752" s="1575"/>
      <c r="R752" s="1575"/>
      <c r="S752" s="1575"/>
      <c r="T752" s="1575"/>
      <c r="U752" s="1575"/>
      <c r="V752" s="1575"/>
      <c r="W752" s="1575"/>
      <c r="X752" s="1575"/>
      <c r="Y752" s="1575"/>
      <c r="Z752" s="1623"/>
      <c r="AA752" s="1575"/>
      <c r="AB752" s="1575"/>
      <c r="AC752" s="1575"/>
      <c r="AD752" s="1575"/>
      <c r="AE752" s="1575"/>
      <c r="AF752" s="1575"/>
    </row>
    <row r="753" ht="36.75" customHeight="1">
      <c r="A753" s="1575"/>
      <c r="B753" s="1575"/>
      <c r="C753" s="1575"/>
      <c r="D753" s="1575"/>
      <c r="E753" s="1575"/>
      <c r="F753" s="1623"/>
      <c r="G753" s="1575"/>
      <c r="H753" s="1575"/>
      <c r="I753" s="1575"/>
      <c r="J753" s="1575"/>
      <c r="K753" s="1575"/>
      <c r="L753" s="1575"/>
      <c r="M753" s="1575"/>
      <c r="N753" s="1575"/>
      <c r="O753" s="1575"/>
      <c r="P753" s="1575"/>
      <c r="Q753" s="1575"/>
      <c r="R753" s="1575"/>
      <c r="S753" s="1575"/>
      <c r="T753" s="1575"/>
      <c r="U753" s="1575"/>
      <c r="V753" s="1575"/>
      <c r="W753" s="1575"/>
      <c r="X753" s="1575"/>
      <c r="Y753" s="1575"/>
      <c r="Z753" s="1623"/>
      <c r="AA753" s="1575"/>
      <c r="AB753" s="1575"/>
      <c r="AC753" s="1575"/>
      <c r="AD753" s="1575"/>
      <c r="AE753" s="1575"/>
      <c r="AF753" s="1575"/>
    </row>
    <row r="754" ht="36.75" customHeight="1">
      <c r="A754" s="1575"/>
      <c r="B754" s="1575"/>
      <c r="C754" s="1575"/>
      <c r="D754" s="1575"/>
      <c r="E754" s="1575"/>
      <c r="F754" s="1623"/>
      <c r="G754" s="1575"/>
      <c r="H754" s="1575"/>
      <c r="I754" s="1575"/>
      <c r="J754" s="1575"/>
      <c r="K754" s="1575"/>
      <c r="L754" s="1575"/>
      <c r="M754" s="1575"/>
      <c r="N754" s="1575"/>
      <c r="O754" s="1575"/>
      <c r="P754" s="1575"/>
      <c r="Q754" s="1575"/>
      <c r="R754" s="1575"/>
      <c r="S754" s="1575"/>
      <c r="T754" s="1575"/>
      <c r="U754" s="1575"/>
      <c r="V754" s="1575"/>
      <c r="W754" s="1575"/>
      <c r="X754" s="1575"/>
      <c r="Y754" s="1575"/>
      <c r="Z754" s="1623"/>
      <c r="AA754" s="1575"/>
      <c r="AB754" s="1575"/>
      <c r="AC754" s="1575"/>
      <c r="AD754" s="1575"/>
      <c r="AE754" s="1575"/>
      <c r="AF754" s="1575"/>
    </row>
    <row r="755" ht="36.75" customHeight="1">
      <c r="A755" s="1575"/>
      <c r="B755" s="1575"/>
      <c r="C755" s="1575"/>
      <c r="D755" s="1575"/>
      <c r="E755" s="1575"/>
      <c r="F755" s="1623"/>
      <c r="G755" s="1575"/>
      <c r="H755" s="1575"/>
      <c r="I755" s="1575"/>
      <c r="J755" s="1575"/>
      <c r="K755" s="1575"/>
      <c r="L755" s="1575"/>
      <c r="M755" s="1575"/>
      <c r="N755" s="1575"/>
      <c r="O755" s="1575"/>
      <c r="P755" s="1575"/>
      <c r="Q755" s="1575"/>
      <c r="R755" s="1575"/>
      <c r="S755" s="1575"/>
      <c r="T755" s="1575"/>
      <c r="U755" s="1575"/>
      <c r="V755" s="1575"/>
      <c r="W755" s="1575"/>
      <c r="X755" s="1575"/>
      <c r="Y755" s="1575"/>
      <c r="Z755" s="1623"/>
      <c r="AA755" s="1575"/>
      <c r="AB755" s="1575"/>
      <c r="AC755" s="1575"/>
      <c r="AD755" s="1575"/>
      <c r="AE755" s="1575"/>
      <c r="AF755" s="1575"/>
    </row>
    <row r="756" ht="36.75" customHeight="1">
      <c r="A756" s="1575"/>
      <c r="B756" s="1575"/>
      <c r="C756" s="1575"/>
      <c r="D756" s="1575"/>
      <c r="E756" s="1575"/>
      <c r="F756" s="1623"/>
      <c r="G756" s="1575"/>
      <c r="H756" s="1575"/>
      <c r="I756" s="1575"/>
      <c r="J756" s="1575"/>
      <c r="K756" s="1575"/>
      <c r="L756" s="1575"/>
      <c r="M756" s="1575"/>
      <c r="N756" s="1575"/>
      <c r="O756" s="1575"/>
      <c r="P756" s="1575"/>
      <c r="Q756" s="1575"/>
      <c r="R756" s="1575"/>
      <c r="S756" s="1575"/>
      <c r="T756" s="1575"/>
      <c r="U756" s="1575"/>
      <c r="V756" s="1575"/>
      <c r="W756" s="1575"/>
      <c r="X756" s="1575"/>
      <c r="Y756" s="1575"/>
      <c r="Z756" s="1623"/>
      <c r="AA756" s="1575"/>
      <c r="AB756" s="1575"/>
      <c r="AC756" s="1575"/>
      <c r="AD756" s="1575"/>
      <c r="AE756" s="1575"/>
      <c r="AF756" s="1575"/>
    </row>
    <row r="757" ht="36.75" customHeight="1">
      <c r="A757" s="1575"/>
      <c r="B757" s="1575"/>
      <c r="C757" s="1575"/>
      <c r="D757" s="1575"/>
      <c r="E757" s="1575"/>
      <c r="F757" s="1623"/>
      <c r="G757" s="1575"/>
      <c r="H757" s="1575"/>
      <c r="I757" s="1575"/>
      <c r="J757" s="1575"/>
      <c r="K757" s="1575"/>
      <c r="L757" s="1575"/>
      <c r="M757" s="1575"/>
      <c r="N757" s="1575"/>
      <c r="O757" s="1575"/>
      <c r="P757" s="1575"/>
      <c r="Q757" s="1575"/>
      <c r="R757" s="1575"/>
      <c r="S757" s="1575"/>
      <c r="T757" s="1575"/>
      <c r="U757" s="1575"/>
      <c r="V757" s="1575"/>
      <c r="W757" s="1575"/>
      <c r="X757" s="1575"/>
      <c r="Y757" s="1575"/>
      <c r="Z757" s="1623"/>
      <c r="AA757" s="1575"/>
      <c r="AB757" s="1575"/>
      <c r="AC757" s="1575"/>
      <c r="AD757" s="1575"/>
      <c r="AE757" s="1575"/>
      <c r="AF757" s="1575"/>
    </row>
    <row r="758" ht="36.75" customHeight="1">
      <c r="A758" s="1575"/>
      <c r="B758" s="1575"/>
      <c r="C758" s="1575"/>
      <c r="D758" s="1575"/>
      <c r="E758" s="1575"/>
      <c r="F758" s="1623"/>
      <c r="G758" s="1575"/>
      <c r="H758" s="1575"/>
      <c r="I758" s="1575"/>
      <c r="J758" s="1575"/>
      <c r="K758" s="1575"/>
      <c r="L758" s="1575"/>
      <c r="M758" s="1575"/>
      <c r="N758" s="1575"/>
      <c r="O758" s="1575"/>
      <c r="P758" s="1575"/>
      <c r="Q758" s="1575"/>
      <c r="R758" s="1575"/>
      <c r="S758" s="1575"/>
      <c r="T758" s="1575"/>
      <c r="U758" s="1575"/>
      <c r="V758" s="1575"/>
      <c r="W758" s="1575"/>
      <c r="X758" s="1575"/>
      <c r="Y758" s="1575"/>
      <c r="Z758" s="1623"/>
      <c r="AA758" s="1575"/>
      <c r="AB758" s="1575"/>
      <c r="AC758" s="1575"/>
      <c r="AD758" s="1575"/>
      <c r="AE758" s="1575"/>
      <c r="AF758" s="1575"/>
    </row>
    <row r="759" ht="36.75" customHeight="1">
      <c r="A759" s="1575"/>
      <c r="B759" s="1575"/>
      <c r="C759" s="1575"/>
      <c r="D759" s="1575"/>
      <c r="E759" s="1575"/>
      <c r="F759" s="1623"/>
      <c r="G759" s="1575"/>
      <c r="H759" s="1575"/>
      <c r="I759" s="1575"/>
      <c r="J759" s="1575"/>
      <c r="K759" s="1575"/>
      <c r="L759" s="1575"/>
      <c r="M759" s="1575"/>
      <c r="N759" s="1575"/>
      <c r="O759" s="1575"/>
      <c r="P759" s="1575"/>
      <c r="Q759" s="1575"/>
      <c r="R759" s="1575"/>
      <c r="S759" s="1575"/>
      <c r="T759" s="1575"/>
      <c r="U759" s="1575"/>
      <c r="V759" s="1575"/>
      <c r="W759" s="1575"/>
      <c r="X759" s="1575"/>
      <c r="Y759" s="1575"/>
      <c r="Z759" s="1623"/>
      <c r="AA759" s="1575"/>
      <c r="AB759" s="1575"/>
      <c r="AC759" s="1575"/>
      <c r="AD759" s="1575"/>
      <c r="AE759" s="1575"/>
      <c r="AF759" s="1575"/>
    </row>
    <row r="760" ht="36.75" customHeight="1">
      <c r="A760" s="1575"/>
      <c r="B760" s="1575"/>
      <c r="C760" s="1575"/>
      <c r="D760" s="1575"/>
      <c r="E760" s="1575"/>
      <c r="F760" s="1623"/>
      <c r="G760" s="1575"/>
      <c r="H760" s="1575"/>
      <c r="I760" s="1575"/>
      <c r="J760" s="1575"/>
      <c r="K760" s="1575"/>
      <c r="L760" s="1575"/>
      <c r="M760" s="1575"/>
      <c r="N760" s="1575"/>
      <c r="O760" s="1575"/>
      <c r="P760" s="1575"/>
      <c r="Q760" s="1575"/>
      <c r="R760" s="1575"/>
      <c r="S760" s="1575"/>
      <c r="T760" s="1575"/>
      <c r="U760" s="1575"/>
      <c r="V760" s="1575"/>
      <c r="W760" s="1575"/>
      <c r="X760" s="1575"/>
      <c r="Y760" s="1575"/>
      <c r="Z760" s="1623"/>
      <c r="AA760" s="1575"/>
      <c r="AB760" s="1575"/>
      <c r="AC760" s="1575"/>
      <c r="AD760" s="1575"/>
      <c r="AE760" s="1575"/>
      <c r="AF760" s="1575"/>
    </row>
    <row r="761" ht="36.75" customHeight="1">
      <c r="A761" s="1575"/>
      <c r="B761" s="1575"/>
      <c r="C761" s="1575"/>
      <c r="D761" s="1575"/>
      <c r="E761" s="1575"/>
      <c r="F761" s="1623"/>
      <c r="G761" s="1575"/>
      <c r="H761" s="1575"/>
      <c r="I761" s="1575"/>
      <c r="J761" s="1575"/>
      <c r="K761" s="1575"/>
      <c r="L761" s="1575"/>
      <c r="M761" s="1575"/>
      <c r="N761" s="1575"/>
      <c r="O761" s="1575"/>
      <c r="P761" s="1575"/>
      <c r="Q761" s="1575"/>
      <c r="R761" s="1575"/>
      <c r="S761" s="1575"/>
      <c r="T761" s="1575"/>
      <c r="U761" s="1575"/>
      <c r="V761" s="1575"/>
      <c r="W761" s="1575"/>
      <c r="X761" s="1575"/>
      <c r="Y761" s="1575"/>
      <c r="Z761" s="1623"/>
      <c r="AA761" s="1575"/>
      <c r="AB761" s="1575"/>
      <c r="AC761" s="1575"/>
      <c r="AD761" s="1575"/>
      <c r="AE761" s="1575"/>
      <c r="AF761" s="1575"/>
    </row>
    <row r="762" ht="36.75" customHeight="1">
      <c r="A762" s="1575"/>
      <c r="B762" s="1575"/>
      <c r="C762" s="1575"/>
      <c r="D762" s="1575"/>
      <c r="E762" s="1575"/>
      <c r="F762" s="1623"/>
      <c r="G762" s="1575"/>
      <c r="H762" s="1575"/>
      <c r="I762" s="1575"/>
      <c r="J762" s="1575"/>
      <c r="K762" s="1575"/>
      <c r="L762" s="1575"/>
      <c r="M762" s="1575"/>
      <c r="N762" s="1575"/>
      <c r="O762" s="1575"/>
      <c r="P762" s="1575"/>
      <c r="Q762" s="1575"/>
      <c r="R762" s="1575"/>
      <c r="S762" s="1575"/>
      <c r="T762" s="1575"/>
      <c r="U762" s="1575"/>
      <c r="V762" s="1575"/>
      <c r="W762" s="1575"/>
      <c r="X762" s="1575"/>
      <c r="Y762" s="1575"/>
      <c r="Z762" s="1623"/>
      <c r="AA762" s="1575"/>
      <c r="AB762" s="1575"/>
      <c r="AC762" s="1575"/>
      <c r="AD762" s="1575"/>
      <c r="AE762" s="1575"/>
      <c r="AF762" s="1575"/>
    </row>
    <row r="763" ht="36.75" customHeight="1">
      <c r="A763" s="1575"/>
      <c r="B763" s="1575"/>
      <c r="C763" s="1575"/>
      <c r="D763" s="1575"/>
      <c r="E763" s="1575"/>
      <c r="F763" s="1623"/>
      <c r="G763" s="1575"/>
      <c r="H763" s="1575"/>
      <c r="I763" s="1575"/>
      <c r="J763" s="1575"/>
      <c r="K763" s="1575"/>
      <c r="L763" s="1575"/>
      <c r="M763" s="1575"/>
      <c r="N763" s="1575"/>
      <c r="O763" s="1575"/>
      <c r="P763" s="1575"/>
      <c r="Q763" s="1575"/>
      <c r="R763" s="1575"/>
      <c r="S763" s="1575"/>
      <c r="T763" s="1575"/>
      <c r="U763" s="1575"/>
      <c r="V763" s="1575"/>
      <c r="W763" s="1575"/>
      <c r="X763" s="1575"/>
      <c r="Y763" s="1575"/>
      <c r="Z763" s="1623"/>
      <c r="AA763" s="1575"/>
      <c r="AB763" s="1575"/>
      <c r="AC763" s="1575"/>
      <c r="AD763" s="1575"/>
      <c r="AE763" s="1575"/>
      <c r="AF763" s="1575"/>
    </row>
    <row r="764" ht="36.75" customHeight="1">
      <c r="A764" s="1575"/>
      <c r="B764" s="1575"/>
      <c r="C764" s="1575"/>
      <c r="D764" s="1575"/>
      <c r="E764" s="1575"/>
      <c r="F764" s="1623"/>
      <c r="G764" s="1575"/>
      <c r="H764" s="1575"/>
      <c r="I764" s="1575"/>
      <c r="J764" s="1575"/>
      <c r="K764" s="1575"/>
      <c r="L764" s="1575"/>
      <c r="M764" s="1575"/>
      <c r="N764" s="1575"/>
      <c r="O764" s="1575"/>
      <c r="P764" s="1575"/>
      <c r="Q764" s="1575"/>
      <c r="R764" s="1575"/>
      <c r="S764" s="1575"/>
      <c r="T764" s="1575"/>
      <c r="U764" s="1575"/>
      <c r="V764" s="1575"/>
      <c r="W764" s="1575"/>
      <c r="X764" s="1575"/>
      <c r="Y764" s="1575"/>
      <c r="Z764" s="1623"/>
      <c r="AA764" s="1575"/>
      <c r="AB764" s="1575"/>
      <c r="AC764" s="1575"/>
      <c r="AD764" s="1575"/>
      <c r="AE764" s="1575"/>
      <c r="AF764" s="1575"/>
    </row>
    <row r="765" ht="36.75" customHeight="1">
      <c r="A765" s="1575"/>
      <c r="B765" s="1575"/>
      <c r="C765" s="1575"/>
      <c r="D765" s="1575"/>
      <c r="E765" s="1575"/>
      <c r="F765" s="1623"/>
      <c r="G765" s="1575"/>
      <c r="H765" s="1575"/>
      <c r="I765" s="1575"/>
      <c r="J765" s="1575"/>
      <c r="K765" s="1575"/>
      <c r="L765" s="1575"/>
      <c r="M765" s="1575"/>
      <c r="N765" s="1575"/>
      <c r="O765" s="1575"/>
      <c r="P765" s="1575"/>
      <c r="Q765" s="1575"/>
      <c r="R765" s="1575"/>
      <c r="S765" s="1575"/>
      <c r="T765" s="1575"/>
      <c r="U765" s="1575"/>
      <c r="V765" s="1575"/>
      <c r="W765" s="1575"/>
      <c r="X765" s="1575"/>
      <c r="Y765" s="1575"/>
      <c r="Z765" s="1623"/>
      <c r="AA765" s="1575"/>
      <c r="AB765" s="1575"/>
      <c r="AC765" s="1575"/>
      <c r="AD765" s="1575"/>
      <c r="AE765" s="1575"/>
      <c r="AF765" s="1575"/>
    </row>
    <row r="766" ht="36.75" customHeight="1">
      <c r="A766" s="1575"/>
      <c r="B766" s="1575"/>
      <c r="C766" s="1575"/>
      <c r="D766" s="1575"/>
      <c r="E766" s="1575"/>
      <c r="F766" s="1623"/>
      <c r="G766" s="1575"/>
      <c r="H766" s="1575"/>
      <c r="I766" s="1575"/>
      <c r="J766" s="1575"/>
      <c r="K766" s="1575"/>
      <c r="L766" s="1575"/>
      <c r="M766" s="1575"/>
      <c r="N766" s="1575"/>
      <c r="O766" s="1575"/>
      <c r="P766" s="1575"/>
      <c r="Q766" s="1575"/>
      <c r="R766" s="1575"/>
      <c r="S766" s="1575"/>
      <c r="T766" s="1575"/>
      <c r="U766" s="1575"/>
      <c r="V766" s="1575"/>
      <c r="W766" s="1575"/>
      <c r="X766" s="1575"/>
      <c r="Y766" s="1575"/>
      <c r="Z766" s="1623"/>
      <c r="AA766" s="1575"/>
      <c r="AB766" s="1575"/>
      <c r="AC766" s="1575"/>
      <c r="AD766" s="1575"/>
      <c r="AE766" s="1575"/>
      <c r="AF766" s="1575"/>
    </row>
    <row r="767" ht="36.75" customHeight="1">
      <c r="A767" s="1575"/>
      <c r="B767" s="1575"/>
      <c r="C767" s="1575"/>
      <c r="D767" s="1575"/>
      <c r="E767" s="1575"/>
      <c r="F767" s="1623"/>
      <c r="G767" s="1575"/>
      <c r="H767" s="1575"/>
      <c r="I767" s="1575"/>
      <c r="J767" s="1575"/>
      <c r="K767" s="1575"/>
      <c r="L767" s="1575"/>
      <c r="M767" s="1575"/>
      <c r="N767" s="1575"/>
      <c r="O767" s="1575"/>
      <c r="P767" s="1575"/>
      <c r="Q767" s="1575"/>
      <c r="R767" s="1575"/>
      <c r="S767" s="1575"/>
      <c r="T767" s="1575"/>
      <c r="U767" s="1575"/>
      <c r="V767" s="1575"/>
      <c r="W767" s="1575"/>
      <c r="X767" s="1575"/>
      <c r="Y767" s="1575"/>
      <c r="Z767" s="1623"/>
      <c r="AA767" s="1575"/>
      <c r="AB767" s="1575"/>
      <c r="AC767" s="1575"/>
      <c r="AD767" s="1575"/>
      <c r="AE767" s="1575"/>
      <c r="AF767" s="1575"/>
    </row>
    <row r="768" ht="36.75" customHeight="1">
      <c r="A768" s="1575"/>
      <c r="B768" s="1575"/>
      <c r="C768" s="1575"/>
      <c r="D768" s="1575"/>
      <c r="E768" s="1575"/>
      <c r="F768" s="1623"/>
      <c r="G768" s="1575"/>
      <c r="H768" s="1575"/>
      <c r="I768" s="1575"/>
      <c r="J768" s="1575"/>
      <c r="K768" s="1575"/>
      <c r="L768" s="1575"/>
      <c r="M768" s="1575"/>
      <c r="N768" s="1575"/>
      <c r="O768" s="1575"/>
      <c r="P768" s="1575"/>
      <c r="Q768" s="1575"/>
      <c r="R768" s="1575"/>
      <c r="S768" s="1575"/>
      <c r="T768" s="1575"/>
      <c r="U768" s="1575"/>
      <c r="V768" s="1575"/>
      <c r="W768" s="1575"/>
      <c r="X768" s="1575"/>
      <c r="Y768" s="1575"/>
      <c r="Z768" s="1623"/>
      <c r="AA768" s="1575"/>
      <c r="AB768" s="1575"/>
      <c r="AC768" s="1575"/>
      <c r="AD768" s="1575"/>
      <c r="AE768" s="1575"/>
      <c r="AF768" s="1575"/>
    </row>
    <row r="769" ht="36.75" customHeight="1">
      <c r="A769" s="1575"/>
      <c r="B769" s="1575"/>
      <c r="C769" s="1575"/>
      <c r="D769" s="1575"/>
      <c r="E769" s="1575"/>
      <c r="F769" s="1623"/>
      <c r="G769" s="1575"/>
      <c r="H769" s="1575"/>
      <c r="I769" s="1575"/>
      <c r="J769" s="1575"/>
      <c r="K769" s="1575"/>
      <c r="L769" s="1575"/>
      <c r="M769" s="1575"/>
      <c r="N769" s="1575"/>
      <c r="O769" s="1575"/>
      <c r="P769" s="1575"/>
      <c r="Q769" s="1575"/>
      <c r="R769" s="1575"/>
      <c r="S769" s="1575"/>
      <c r="T769" s="1575"/>
      <c r="U769" s="1575"/>
      <c r="V769" s="1575"/>
      <c r="W769" s="1575"/>
      <c r="X769" s="1575"/>
      <c r="Y769" s="1575"/>
      <c r="Z769" s="1623"/>
      <c r="AA769" s="1575"/>
      <c r="AB769" s="1575"/>
      <c r="AC769" s="1575"/>
      <c r="AD769" s="1575"/>
      <c r="AE769" s="1575"/>
      <c r="AF769" s="1575"/>
    </row>
    <row r="770" ht="36.75" customHeight="1">
      <c r="A770" s="1575"/>
      <c r="B770" s="1575"/>
      <c r="C770" s="1575"/>
      <c r="D770" s="1575"/>
      <c r="E770" s="1575"/>
      <c r="F770" s="1623"/>
      <c r="G770" s="1575"/>
      <c r="H770" s="1575"/>
      <c r="I770" s="1575"/>
      <c r="J770" s="1575"/>
      <c r="K770" s="1575"/>
      <c r="L770" s="1575"/>
      <c r="M770" s="1575"/>
      <c r="N770" s="1575"/>
      <c r="O770" s="1575"/>
      <c r="P770" s="1575"/>
      <c r="Q770" s="1575"/>
      <c r="R770" s="1575"/>
      <c r="S770" s="1575"/>
      <c r="T770" s="1575"/>
      <c r="U770" s="1575"/>
      <c r="V770" s="1575"/>
      <c r="W770" s="1575"/>
      <c r="X770" s="1575"/>
      <c r="Y770" s="1575"/>
      <c r="Z770" s="1623"/>
      <c r="AA770" s="1575"/>
      <c r="AB770" s="1575"/>
      <c r="AC770" s="1575"/>
      <c r="AD770" s="1575"/>
      <c r="AE770" s="1575"/>
      <c r="AF770" s="1575"/>
    </row>
    <row r="771" ht="36.75" customHeight="1">
      <c r="A771" s="1575"/>
      <c r="B771" s="1575"/>
      <c r="C771" s="1575"/>
      <c r="D771" s="1575"/>
      <c r="E771" s="1575"/>
      <c r="F771" s="1623"/>
      <c r="G771" s="1575"/>
      <c r="H771" s="1575"/>
      <c r="I771" s="1575"/>
      <c r="J771" s="1575"/>
      <c r="K771" s="1575"/>
      <c r="L771" s="1575"/>
      <c r="M771" s="1575"/>
      <c r="N771" s="1575"/>
      <c r="O771" s="1575"/>
      <c r="P771" s="1575"/>
      <c r="Q771" s="1575"/>
      <c r="R771" s="1575"/>
      <c r="S771" s="1575"/>
      <c r="T771" s="1575"/>
      <c r="U771" s="1575"/>
      <c r="V771" s="1575"/>
      <c r="W771" s="1575"/>
      <c r="X771" s="1575"/>
      <c r="Y771" s="1575"/>
      <c r="Z771" s="1623"/>
      <c r="AA771" s="1575"/>
      <c r="AB771" s="1575"/>
      <c r="AC771" s="1575"/>
      <c r="AD771" s="1575"/>
      <c r="AE771" s="1575"/>
      <c r="AF771" s="1575"/>
    </row>
    <row r="772" ht="36.75" customHeight="1">
      <c r="A772" s="1575"/>
      <c r="B772" s="1575"/>
      <c r="C772" s="1575"/>
      <c r="D772" s="1575"/>
      <c r="E772" s="1575"/>
      <c r="F772" s="1623"/>
      <c r="G772" s="1575"/>
      <c r="H772" s="1575"/>
      <c r="I772" s="1575"/>
      <c r="J772" s="1575"/>
      <c r="K772" s="1575"/>
      <c r="L772" s="1575"/>
      <c r="M772" s="1575"/>
      <c r="N772" s="1575"/>
      <c r="O772" s="1575"/>
      <c r="P772" s="1575"/>
      <c r="Q772" s="1575"/>
      <c r="R772" s="1575"/>
      <c r="S772" s="1575"/>
      <c r="T772" s="1575"/>
      <c r="U772" s="1575"/>
      <c r="V772" s="1575"/>
      <c r="W772" s="1575"/>
      <c r="X772" s="1575"/>
      <c r="Y772" s="1575"/>
      <c r="Z772" s="1623"/>
      <c r="AA772" s="1575"/>
      <c r="AB772" s="1575"/>
      <c r="AC772" s="1575"/>
      <c r="AD772" s="1575"/>
      <c r="AE772" s="1575"/>
      <c r="AF772" s="1575"/>
    </row>
    <row r="773" ht="36.75" customHeight="1">
      <c r="A773" s="1575"/>
      <c r="B773" s="1575"/>
      <c r="C773" s="1575"/>
      <c r="D773" s="1575"/>
      <c r="E773" s="1575"/>
      <c r="F773" s="1623"/>
      <c r="G773" s="1575"/>
      <c r="H773" s="1575"/>
      <c r="I773" s="1575"/>
      <c r="J773" s="1575"/>
      <c r="K773" s="1575"/>
      <c r="L773" s="1575"/>
      <c r="M773" s="1575"/>
      <c r="N773" s="1575"/>
      <c r="O773" s="1575"/>
      <c r="P773" s="1575"/>
      <c r="Q773" s="1575"/>
      <c r="R773" s="1575"/>
      <c r="S773" s="1575"/>
      <c r="T773" s="1575"/>
      <c r="U773" s="1575"/>
      <c r="V773" s="1575"/>
      <c r="W773" s="1575"/>
      <c r="X773" s="1575"/>
      <c r="Y773" s="1575"/>
      <c r="Z773" s="1623"/>
      <c r="AA773" s="1575"/>
      <c r="AB773" s="1575"/>
      <c r="AC773" s="1575"/>
      <c r="AD773" s="1575"/>
      <c r="AE773" s="1575"/>
      <c r="AF773" s="1575"/>
    </row>
    <row r="774" ht="36.75" customHeight="1">
      <c r="A774" s="1575"/>
      <c r="B774" s="1575"/>
      <c r="C774" s="1575"/>
      <c r="D774" s="1575"/>
      <c r="E774" s="1575"/>
      <c r="F774" s="1623"/>
      <c r="G774" s="1575"/>
      <c r="H774" s="1575"/>
      <c r="I774" s="1575"/>
      <c r="J774" s="1575"/>
      <c r="K774" s="1575"/>
      <c r="L774" s="1575"/>
      <c r="M774" s="1575"/>
      <c r="N774" s="1575"/>
      <c r="O774" s="1575"/>
      <c r="P774" s="1575"/>
      <c r="Q774" s="1575"/>
      <c r="R774" s="1575"/>
      <c r="S774" s="1575"/>
      <c r="T774" s="1575"/>
      <c r="U774" s="1575"/>
      <c r="V774" s="1575"/>
      <c r="W774" s="1575"/>
      <c r="X774" s="1575"/>
      <c r="Y774" s="1575"/>
      <c r="Z774" s="1623"/>
      <c r="AA774" s="1575"/>
      <c r="AB774" s="1575"/>
      <c r="AC774" s="1575"/>
      <c r="AD774" s="1575"/>
      <c r="AE774" s="1575"/>
      <c r="AF774" s="1575"/>
    </row>
    <row r="775" ht="36.75" customHeight="1">
      <c r="A775" s="1575"/>
      <c r="B775" s="1575"/>
      <c r="C775" s="1575"/>
      <c r="D775" s="1575"/>
      <c r="E775" s="1575"/>
      <c r="F775" s="1623"/>
      <c r="G775" s="1575"/>
      <c r="H775" s="1575"/>
      <c r="I775" s="1575"/>
      <c r="J775" s="1575"/>
      <c r="K775" s="1575"/>
      <c r="L775" s="1575"/>
      <c r="M775" s="1575"/>
      <c r="N775" s="1575"/>
      <c r="O775" s="1575"/>
      <c r="P775" s="1575"/>
      <c r="Q775" s="1575"/>
      <c r="R775" s="1575"/>
      <c r="S775" s="1575"/>
      <c r="T775" s="1575"/>
      <c r="U775" s="1575"/>
      <c r="V775" s="1575"/>
      <c r="W775" s="1575"/>
      <c r="X775" s="1575"/>
      <c r="Y775" s="1575"/>
      <c r="Z775" s="1623"/>
      <c r="AA775" s="1575"/>
      <c r="AB775" s="1575"/>
      <c r="AC775" s="1575"/>
      <c r="AD775" s="1575"/>
      <c r="AE775" s="1575"/>
      <c r="AF775" s="1575"/>
    </row>
    <row r="776" ht="36.75" customHeight="1">
      <c r="A776" s="1575"/>
      <c r="B776" s="1575"/>
      <c r="C776" s="1575"/>
      <c r="D776" s="1575"/>
      <c r="E776" s="1575"/>
      <c r="F776" s="1623"/>
      <c r="G776" s="1575"/>
      <c r="H776" s="1575"/>
      <c r="I776" s="1575"/>
      <c r="J776" s="1575"/>
      <c r="K776" s="1575"/>
      <c r="L776" s="1575"/>
      <c r="M776" s="1575"/>
      <c r="N776" s="1575"/>
      <c r="O776" s="1575"/>
      <c r="P776" s="1575"/>
      <c r="Q776" s="1575"/>
      <c r="R776" s="1575"/>
      <c r="S776" s="1575"/>
      <c r="T776" s="1575"/>
      <c r="U776" s="1575"/>
      <c r="V776" s="1575"/>
      <c r="W776" s="1575"/>
      <c r="X776" s="1575"/>
      <c r="Y776" s="1575"/>
      <c r="Z776" s="1623"/>
      <c r="AA776" s="1575"/>
      <c r="AB776" s="1575"/>
      <c r="AC776" s="1575"/>
      <c r="AD776" s="1575"/>
      <c r="AE776" s="1575"/>
      <c r="AF776" s="1575"/>
    </row>
    <row r="777" ht="36.75" customHeight="1">
      <c r="A777" s="1575"/>
      <c r="B777" s="1575"/>
      <c r="C777" s="1575"/>
      <c r="D777" s="1575"/>
      <c r="E777" s="1575"/>
      <c r="F777" s="1623"/>
      <c r="G777" s="1575"/>
      <c r="H777" s="1575"/>
      <c r="I777" s="1575"/>
      <c r="J777" s="1575"/>
      <c r="K777" s="1575"/>
      <c r="L777" s="1575"/>
      <c r="M777" s="1575"/>
      <c r="N777" s="1575"/>
      <c r="O777" s="1575"/>
      <c r="P777" s="1575"/>
      <c r="Q777" s="1575"/>
      <c r="R777" s="1575"/>
      <c r="S777" s="1575"/>
      <c r="T777" s="1575"/>
      <c r="U777" s="1575"/>
      <c r="V777" s="1575"/>
      <c r="W777" s="1575"/>
      <c r="X777" s="1575"/>
      <c r="Y777" s="1575"/>
      <c r="Z777" s="1623"/>
      <c r="AA777" s="1575"/>
      <c r="AB777" s="1575"/>
      <c r="AC777" s="1575"/>
      <c r="AD777" s="1575"/>
      <c r="AE777" s="1575"/>
      <c r="AF777" s="1575"/>
    </row>
    <row r="778" ht="36.75" customHeight="1">
      <c r="A778" s="1575"/>
      <c r="B778" s="1575"/>
      <c r="C778" s="1575"/>
      <c r="D778" s="1575"/>
      <c r="E778" s="1575"/>
      <c r="F778" s="1623"/>
      <c r="G778" s="1575"/>
      <c r="H778" s="1575"/>
      <c r="I778" s="1575"/>
      <c r="J778" s="1575"/>
      <c r="K778" s="1575"/>
      <c r="L778" s="1575"/>
      <c r="M778" s="1575"/>
      <c r="N778" s="1575"/>
      <c r="O778" s="1575"/>
      <c r="P778" s="1575"/>
      <c r="Q778" s="1575"/>
      <c r="R778" s="1575"/>
      <c r="S778" s="1575"/>
      <c r="T778" s="1575"/>
      <c r="U778" s="1575"/>
      <c r="V778" s="1575"/>
      <c r="W778" s="1575"/>
      <c r="X778" s="1575"/>
      <c r="Y778" s="1575"/>
      <c r="Z778" s="1623"/>
      <c r="AA778" s="1575"/>
      <c r="AB778" s="1575"/>
      <c r="AC778" s="1575"/>
      <c r="AD778" s="1575"/>
      <c r="AE778" s="1575"/>
      <c r="AF778" s="1575"/>
    </row>
    <row r="779" ht="36.75" customHeight="1">
      <c r="A779" s="1575"/>
      <c r="B779" s="1575"/>
      <c r="C779" s="1575"/>
      <c r="D779" s="1575"/>
      <c r="E779" s="1575"/>
      <c r="F779" s="1623"/>
      <c r="G779" s="1575"/>
      <c r="H779" s="1575"/>
      <c r="I779" s="1575"/>
      <c r="J779" s="1575"/>
      <c r="K779" s="1575"/>
      <c r="L779" s="1575"/>
      <c r="M779" s="1575"/>
      <c r="N779" s="1575"/>
      <c r="O779" s="1575"/>
      <c r="P779" s="1575"/>
      <c r="Q779" s="1575"/>
      <c r="R779" s="1575"/>
      <c r="S779" s="1575"/>
      <c r="T779" s="1575"/>
      <c r="U779" s="1575"/>
      <c r="V779" s="1575"/>
      <c r="W779" s="1575"/>
      <c r="X779" s="1575"/>
      <c r="Y779" s="1575"/>
      <c r="Z779" s="1623"/>
      <c r="AA779" s="1575"/>
      <c r="AB779" s="1575"/>
      <c r="AC779" s="1575"/>
      <c r="AD779" s="1575"/>
      <c r="AE779" s="1575"/>
      <c r="AF779" s="1575"/>
    </row>
    <row r="780" ht="36.75" customHeight="1">
      <c r="A780" s="1575"/>
      <c r="B780" s="1575"/>
      <c r="C780" s="1575"/>
      <c r="D780" s="1575"/>
      <c r="E780" s="1575"/>
      <c r="F780" s="1623"/>
      <c r="G780" s="1575"/>
      <c r="H780" s="1575"/>
      <c r="I780" s="1575"/>
      <c r="J780" s="1575"/>
      <c r="K780" s="1575"/>
      <c r="L780" s="1575"/>
      <c r="M780" s="1575"/>
      <c r="N780" s="1575"/>
      <c r="O780" s="1575"/>
      <c r="P780" s="1575"/>
      <c r="Q780" s="1575"/>
      <c r="R780" s="1575"/>
      <c r="S780" s="1575"/>
      <c r="T780" s="1575"/>
      <c r="U780" s="1575"/>
      <c r="V780" s="1575"/>
      <c r="W780" s="1575"/>
      <c r="X780" s="1575"/>
      <c r="Y780" s="1575"/>
      <c r="Z780" s="1623"/>
      <c r="AA780" s="1575"/>
      <c r="AB780" s="1575"/>
      <c r="AC780" s="1575"/>
      <c r="AD780" s="1575"/>
      <c r="AE780" s="1575"/>
      <c r="AF780" s="1575"/>
    </row>
    <row r="781" ht="36.75" customHeight="1">
      <c r="A781" s="1575"/>
      <c r="B781" s="1575"/>
      <c r="C781" s="1575"/>
      <c r="D781" s="1575"/>
      <c r="E781" s="1575"/>
      <c r="F781" s="1623"/>
      <c r="G781" s="1575"/>
      <c r="H781" s="1575"/>
      <c r="I781" s="1575"/>
      <c r="J781" s="1575"/>
      <c r="K781" s="1575"/>
      <c r="L781" s="1575"/>
      <c r="M781" s="1575"/>
      <c r="N781" s="1575"/>
      <c r="O781" s="1575"/>
      <c r="P781" s="1575"/>
      <c r="Q781" s="1575"/>
      <c r="R781" s="1575"/>
      <c r="S781" s="1575"/>
      <c r="T781" s="1575"/>
      <c r="U781" s="1575"/>
      <c r="V781" s="1575"/>
      <c r="W781" s="1575"/>
      <c r="X781" s="1575"/>
      <c r="Y781" s="1575"/>
      <c r="Z781" s="1623"/>
      <c r="AA781" s="1575"/>
      <c r="AB781" s="1575"/>
      <c r="AC781" s="1575"/>
      <c r="AD781" s="1575"/>
      <c r="AE781" s="1575"/>
      <c r="AF781" s="1575"/>
    </row>
    <row r="782" ht="36.75" customHeight="1">
      <c r="A782" s="1575"/>
      <c r="B782" s="1575"/>
      <c r="C782" s="1575"/>
      <c r="D782" s="1575"/>
      <c r="E782" s="1575"/>
      <c r="F782" s="1623"/>
      <c r="G782" s="1575"/>
      <c r="H782" s="1575"/>
      <c r="I782" s="1575"/>
      <c r="J782" s="1575"/>
      <c r="K782" s="1575"/>
      <c r="L782" s="1575"/>
      <c r="M782" s="1575"/>
      <c r="N782" s="1575"/>
      <c r="O782" s="1575"/>
      <c r="P782" s="1575"/>
      <c r="Q782" s="1575"/>
      <c r="R782" s="1575"/>
      <c r="S782" s="1575"/>
      <c r="T782" s="1575"/>
      <c r="U782" s="1575"/>
      <c r="V782" s="1575"/>
      <c r="W782" s="1575"/>
      <c r="X782" s="1575"/>
      <c r="Y782" s="1575"/>
      <c r="Z782" s="1623"/>
      <c r="AA782" s="1575"/>
      <c r="AB782" s="1575"/>
      <c r="AC782" s="1575"/>
      <c r="AD782" s="1575"/>
      <c r="AE782" s="1575"/>
      <c r="AF782" s="1575"/>
    </row>
    <row r="783" ht="36.75" customHeight="1">
      <c r="A783" s="1575"/>
      <c r="B783" s="1575"/>
      <c r="C783" s="1575"/>
      <c r="D783" s="1575"/>
      <c r="E783" s="1575"/>
      <c r="F783" s="1623"/>
      <c r="G783" s="1575"/>
      <c r="H783" s="1575"/>
      <c r="I783" s="1575"/>
      <c r="J783" s="1575"/>
      <c r="K783" s="1575"/>
      <c r="L783" s="1575"/>
      <c r="M783" s="1575"/>
      <c r="N783" s="1575"/>
      <c r="O783" s="1575"/>
      <c r="P783" s="1575"/>
      <c r="Q783" s="1575"/>
      <c r="R783" s="1575"/>
      <c r="S783" s="1575"/>
      <c r="T783" s="1575"/>
      <c r="U783" s="1575"/>
      <c r="V783" s="1575"/>
      <c r="W783" s="1575"/>
      <c r="X783" s="1575"/>
      <c r="Y783" s="1575"/>
      <c r="Z783" s="1623"/>
      <c r="AA783" s="1575"/>
      <c r="AB783" s="1575"/>
      <c r="AC783" s="1575"/>
      <c r="AD783" s="1575"/>
      <c r="AE783" s="1575"/>
      <c r="AF783" s="1575"/>
    </row>
    <row r="784" ht="36.75" customHeight="1">
      <c r="A784" s="1575"/>
      <c r="B784" s="1575"/>
      <c r="C784" s="1575"/>
      <c r="D784" s="1575"/>
      <c r="E784" s="1575"/>
      <c r="F784" s="1623"/>
      <c r="G784" s="1575"/>
      <c r="H784" s="1575"/>
      <c r="I784" s="1575"/>
      <c r="J784" s="1575"/>
      <c r="K784" s="1575"/>
      <c r="L784" s="1575"/>
      <c r="M784" s="1575"/>
      <c r="N784" s="1575"/>
      <c r="O784" s="1575"/>
      <c r="P784" s="1575"/>
      <c r="Q784" s="1575"/>
      <c r="R784" s="1575"/>
      <c r="S784" s="1575"/>
      <c r="T784" s="1575"/>
      <c r="U784" s="1575"/>
      <c r="V784" s="1575"/>
      <c r="W784" s="1575"/>
      <c r="X784" s="1575"/>
      <c r="Y784" s="1575"/>
      <c r="Z784" s="1623"/>
      <c r="AA784" s="1575"/>
      <c r="AB784" s="1575"/>
      <c r="AC784" s="1575"/>
      <c r="AD784" s="1575"/>
      <c r="AE784" s="1575"/>
      <c r="AF784" s="1575"/>
    </row>
    <row r="785" ht="36.75" customHeight="1">
      <c r="A785" s="1575"/>
      <c r="B785" s="1575"/>
      <c r="C785" s="1575"/>
      <c r="D785" s="1575"/>
      <c r="E785" s="1575"/>
      <c r="F785" s="1623"/>
      <c r="G785" s="1575"/>
      <c r="H785" s="1575"/>
      <c r="I785" s="1575"/>
      <c r="J785" s="1575"/>
      <c r="K785" s="1575"/>
      <c r="L785" s="1575"/>
      <c r="M785" s="1575"/>
      <c r="N785" s="1575"/>
      <c r="O785" s="1575"/>
      <c r="P785" s="1575"/>
      <c r="Q785" s="1575"/>
      <c r="R785" s="1575"/>
      <c r="S785" s="1575"/>
      <c r="T785" s="1575"/>
      <c r="U785" s="1575"/>
      <c r="V785" s="1575"/>
      <c r="W785" s="1575"/>
      <c r="X785" s="1575"/>
      <c r="Y785" s="1575"/>
      <c r="Z785" s="1623"/>
      <c r="AA785" s="1575"/>
      <c r="AB785" s="1575"/>
      <c r="AC785" s="1575"/>
      <c r="AD785" s="1575"/>
      <c r="AE785" s="1575"/>
      <c r="AF785" s="1575"/>
    </row>
    <row r="786" ht="36.75" customHeight="1">
      <c r="A786" s="1575"/>
      <c r="B786" s="1575"/>
      <c r="C786" s="1575"/>
      <c r="D786" s="1575"/>
      <c r="E786" s="1575"/>
      <c r="F786" s="1623"/>
      <c r="G786" s="1575"/>
      <c r="H786" s="1575"/>
      <c r="I786" s="1575"/>
      <c r="J786" s="1575"/>
      <c r="K786" s="1575"/>
      <c r="L786" s="1575"/>
      <c r="M786" s="1575"/>
      <c r="N786" s="1575"/>
      <c r="O786" s="1575"/>
      <c r="P786" s="1575"/>
      <c r="Q786" s="1575"/>
      <c r="R786" s="1575"/>
      <c r="S786" s="1575"/>
      <c r="T786" s="1575"/>
      <c r="U786" s="1575"/>
      <c r="V786" s="1575"/>
      <c r="W786" s="1575"/>
      <c r="X786" s="1575"/>
      <c r="Y786" s="1575"/>
      <c r="Z786" s="1623"/>
      <c r="AA786" s="1575"/>
      <c r="AB786" s="1575"/>
      <c r="AC786" s="1575"/>
      <c r="AD786" s="1575"/>
      <c r="AE786" s="1575"/>
      <c r="AF786" s="1575"/>
    </row>
    <row r="787" ht="36.75" customHeight="1">
      <c r="A787" s="1575"/>
      <c r="B787" s="1575"/>
      <c r="C787" s="1575"/>
      <c r="D787" s="1575"/>
      <c r="E787" s="1575"/>
      <c r="F787" s="1623"/>
      <c r="G787" s="1575"/>
      <c r="H787" s="1575"/>
      <c r="I787" s="1575"/>
      <c r="J787" s="1575"/>
      <c r="K787" s="1575"/>
      <c r="L787" s="1575"/>
      <c r="M787" s="1575"/>
      <c r="N787" s="1575"/>
      <c r="O787" s="1575"/>
      <c r="P787" s="1575"/>
      <c r="Q787" s="1575"/>
      <c r="R787" s="1575"/>
      <c r="S787" s="1575"/>
      <c r="T787" s="1575"/>
      <c r="U787" s="1575"/>
      <c r="V787" s="1575"/>
      <c r="W787" s="1575"/>
      <c r="X787" s="1575"/>
      <c r="Y787" s="1575"/>
      <c r="Z787" s="1623"/>
      <c r="AA787" s="1575"/>
      <c r="AB787" s="1575"/>
      <c r="AC787" s="1575"/>
      <c r="AD787" s="1575"/>
      <c r="AE787" s="1575"/>
      <c r="AF787" s="1575"/>
    </row>
    <row r="788" ht="36.75" customHeight="1">
      <c r="A788" s="1575"/>
      <c r="B788" s="1575"/>
      <c r="C788" s="1575"/>
      <c r="D788" s="1575"/>
      <c r="E788" s="1575"/>
      <c r="F788" s="1623"/>
      <c r="G788" s="1575"/>
      <c r="H788" s="1575"/>
      <c r="I788" s="1575"/>
      <c r="J788" s="1575"/>
      <c r="K788" s="1575"/>
      <c r="L788" s="1575"/>
      <c r="M788" s="1575"/>
      <c r="N788" s="1575"/>
      <c r="O788" s="1575"/>
      <c r="P788" s="1575"/>
      <c r="Q788" s="1575"/>
      <c r="R788" s="1575"/>
      <c r="S788" s="1575"/>
      <c r="T788" s="1575"/>
      <c r="U788" s="1575"/>
      <c r="V788" s="1575"/>
      <c r="W788" s="1575"/>
      <c r="X788" s="1575"/>
      <c r="Y788" s="1575"/>
      <c r="Z788" s="1623"/>
      <c r="AA788" s="1575"/>
      <c r="AB788" s="1575"/>
      <c r="AC788" s="1575"/>
      <c r="AD788" s="1575"/>
      <c r="AE788" s="1575"/>
      <c r="AF788" s="1575"/>
    </row>
    <row r="789" ht="36.75" customHeight="1">
      <c r="A789" s="1575"/>
      <c r="B789" s="1575"/>
      <c r="C789" s="1575"/>
      <c r="D789" s="1575"/>
      <c r="E789" s="1575"/>
      <c r="F789" s="1623"/>
      <c r="G789" s="1575"/>
      <c r="H789" s="1575"/>
      <c r="I789" s="1575"/>
      <c r="J789" s="1575"/>
      <c r="K789" s="1575"/>
      <c r="L789" s="1575"/>
      <c r="M789" s="1575"/>
      <c r="N789" s="1575"/>
      <c r="O789" s="1575"/>
      <c r="P789" s="1575"/>
      <c r="Q789" s="1575"/>
      <c r="R789" s="1575"/>
      <c r="S789" s="1575"/>
      <c r="T789" s="1575"/>
      <c r="U789" s="1575"/>
      <c r="V789" s="1575"/>
      <c r="W789" s="1575"/>
      <c r="X789" s="1575"/>
      <c r="Y789" s="1575"/>
      <c r="Z789" s="1623"/>
      <c r="AA789" s="1575"/>
      <c r="AB789" s="1575"/>
      <c r="AC789" s="1575"/>
      <c r="AD789" s="1575"/>
      <c r="AE789" s="1575"/>
      <c r="AF789" s="1575"/>
    </row>
    <row r="790" ht="36.75" customHeight="1">
      <c r="A790" s="1575"/>
      <c r="B790" s="1575"/>
      <c r="C790" s="1575"/>
      <c r="D790" s="1575"/>
      <c r="E790" s="1575"/>
      <c r="F790" s="1623"/>
      <c r="G790" s="1575"/>
      <c r="H790" s="1575"/>
      <c r="I790" s="1575"/>
      <c r="J790" s="1575"/>
      <c r="K790" s="1575"/>
      <c r="L790" s="1575"/>
      <c r="M790" s="1575"/>
      <c r="N790" s="1575"/>
      <c r="O790" s="1575"/>
      <c r="P790" s="1575"/>
      <c r="Q790" s="1575"/>
      <c r="R790" s="1575"/>
      <c r="S790" s="1575"/>
      <c r="T790" s="1575"/>
      <c r="U790" s="1575"/>
      <c r="V790" s="1575"/>
      <c r="W790" s="1575"/>
      <c r="X790" s="1575"/>
      <c r="Y790" s="1575"/>
      <c r="Z790" s="1623"/>
      <c r="AA790" s="1575"/>
      <c r="AB790" s="1575"/>
      <c r="AC790" s="1575"/>
      <c r="AD790" s="1575"/>
      <c r="AE790" s="1575"/>
      <c r="AF790" s="1575"/>
    </row>
    <row r="791" ht="36.75" customHeight="1">
      <c r="A791" s="1575"/>
      <c r="B791" s="1575"/>
      <c r="C791" s="1575"/>
      <c r="D791" s="1575"/>
      <c r="E791" s="1575"/>
      <c r="F791" s="1623"/>
      <c r="G791" s="1575"/>
      <c r="H791" s="1575"/>
      <c r="I791" s="1575"/>
      <c r="J791" s="1575"/>
      <c r="K791" s="1575"/>
      <c r="L791" s="1575"/>
      <c r="M791" s="1575"/>
      <c r="N791" s="1575"/>
      <c r="O791" s="1575"/>
      <c r="P791" s="1575"/>
      <c r="Q791" s="1575"/>
      <c r="R791" s="1575"/>
      <c r="S791" s="1575"/>
      <c r="T791" s="1575"/>
      <c r="U791" s="1575"/>
      <c r="V791" s="1575"/>
      <c r="W791" s="1575"/>
      <c r="X791" s="1575"/>
      <c r="Y791" s="1575"/>
      <c r="Z791" s="1623"/>
      <c r="AA791" s="1575"/>
      <c r="AB791" s="1575"/>
      <c r="AC791" s="1575"/>
      <c r="AD791" s="1575"/>
      <c r="AE791" s="1575"/>
      <c r="AF791" s="1575"/>
    </row>
    <row r="792" ht="36.75" customHeight="1">
      <c r="A792" s="1575"/>
      <c r="B792" s="1575"/>
      <c r="C792" s="1575"/>
      <c r="D792" s="1575"/>
      <c r="E792" s="1575"/>
      <c r="F792" s="1623"/>
      <c r="G792" s="1575"/>
      <c r="H792" s="1575"/>
      <c r="I792" s="1575"/>
      <c r="J792" s="1575"/>
      <c r="K792" s="1575"/>
      <c r="L792" s="1575"/>
      <c r="M792" s="1575"/>
      <c r="N792" s="1575"/>
      <c r="O792" s="1575"/>
      <c r="P792" s="1575"/>
      <c r="Q792" s="1575"/>
      <c r="R792" s="1575"/>
      <c r="S792" s="1575"/>
      <c r="T792" s="1575"/>
      <c r="U792" s="1575"/>
      <c r="V792" s="1575"/>
      <c r="W792" s="1575"/>
      <c r="X792" s="1575"/>
      <c r="Y792" s="1575"/>
      <c r="Z792" s="1623"/>
      <c r="AA792" s="1575"/>
      <c r="AB792" s="1575"/>
      <c r="AC792" s="1575"/>
      <c r="AD792" s="1575"/>
      <c r="AE792" s="1575"/>
      <c r="AF792" s="1575"/>
    </row>
    <row r="793" ht="36.75" customHeight="1">
      <c r="A793" s="1575"/>
      <c r="B793" s="1575"/>
      <c r="C793" s="1575"/>
      <c r="D793" s="1575"/>
      <c r="E793" s="1575"/>
      <c r="F793" s="1623"/>
      <c r="G793" s="1575"/>
      <c r="H793" s="1575"/>
      <c r="I793" s="1575"/>
      <c r="J793" s="1575"/>
      <c r="K793" s="1575"/>
      <c r="L793" s="1575"/>
      <c r="M793" s="1575"/>
      <c r="N793" s="1575"/>
      <c r="O793" s="1575"/>
      <c r="P793" s="1575"/>
      <c r="Q793" s="1575"/>
      <c r="R793" s="1575"/>
      <c r="S793" s="1575"/>
      <c r="T793" s="1575"/>
      <c r="U793" s="1575"/>
      <c r="V793" s="1575"/>
      <c r="W793" s="1575"/>
      <c r="X793" s="1575"/>
      <c r="Y793" s="1575"/>
      <c r="Z793" s="1623"/>
      <c r="AA793" s="1575"/>
      <c r="AB793" s="1575"/>
      <c r="AC793" s="1575"/>
      <c r="AD793" s="1575"/>
      <c r="AE793" s="1575"/>
      <c r="AF793" s="1575"/>
    </row>
    <row r="794" ht="36.75" customHeight="1">
      <c r="A794" s="1575"/>
      <c r="B794" s="1575"/>
      <c r="C794" s="1575"/>
      <c r="D794" s="1575"/>
      <c r="E794" s="1575"/>
      <c r="F794" s="1623"/>
      <c r="G794" s="1575"/>
      <c r="H794" s="1575"/>
      <c r="I794" s="1575"/>
      <c r="J794" s="1575"/>
      <c r="K794" s="1575"/>
      <c r="L794" s="1575"/>
      <c r="M794" s="1575"/>
      <c r="N794" s="1575"/>
      <c r="O794" s="1575"/>
      <c r="P794" s="1575"/>
      <c r="Q794" s="1575"/>
      <c r="R794" s="1575"/>
      <c r="S794" s="1575"/>
      <c r="T794" s="1575"/>
      <c r="U794" s="1575"/>
      <c r="V794" s="1575"/>
      <c r="W794" s="1575"/>
      <c r="X794" s="1575"/>
      <c r="Y794" s="1575"/>
      <c r="Z794" s="1623"/>
      <c r="AA794" s="1575"/>
      <c r="AB794" s="1575"/>
      <c r="AC794" s="1575"/>
      <c r="AD794" s="1575"/>
      <c r="AE794" s="1575"/>
      <c r="AF794" s="1575"/>
    </row>
    <row r="795" ht="36.75" customHeight="1">
      <c r="A795" s="1575"/>
      <c r="B795" s="1575"/>
      <c r="C795" s="1575"/>
      <c r="D795" s="1575"/>
      <c r="E795" s="1575"/>
      <c r="F795" s="1623"/>
      <c r="G795" s="1575"/>
      <c r="H795" s="1575"/>
      <c r="I795" s="1575"/>
      <c r="J795" s="1575"/>
      <c r="K795" s="1575"/>
      <c r="L795" s="1575"/>
      <c r="M795" s="1575"/>
      <c r="N795" s="1575"/>
      <c r="O795" s="1575"/>
      <c r="P795" s="1575"/>
      <c r="Q795" s="1575"/>
      <c r="R795" s="1575"/>
      <c r="S795" s="1575"/>
      <c r="T795" s="1575"/>
      <c r="U795" s="1575"/>
      <c r="V795" s="1575"/>
      <c r="W795" s="1575"/>
      <c r="X795" s="1575"/>
      <c r="Y795" s="1575"/>
      <c r="Z795" s="1623"/>
      <c r="AA795" s="1575"/>
      <c r="AB795" s="1575"/>
      <c r="AC795" s="1575"/>
      <c r="AD795" s="1575"/>
      <c r="AE795" s="1575"/>
      <c r="AF795" s="1575"/>
    </row>
    <row r="796" ht="36.75" customHeight="1">
      <c r="A796" s="1575"/>
      <c r="B796" s="1575"/>
      <c r="C796" s="1575"/>
      <c r="D796" s="1575"/>
      <c r="E796" s="1575"/>
      <c r="F796" s="1623"/>
      <c r="G796" s="1575"/>
      <c r="H796" s="1575"/>
      <c r="I796" s="1575"/>
      <c r="J796" s="1575"/>
      <c r="K796" s="1575"/>
      <c r="L796" s="1575"/>
      <c r="M796" s="1575"/>
      <c r="N796" s="1575"/>
      <c r="O796" s="1575"/>
      <c r="P796" s="1575"/>
      <c r="Q796" s="1575"/>
      <c r="R796" s="1575"/>
      <c r="S796" s="1575"/>
      <c r="T796" s="1575"/>
      <c r="U796" s="1575"/>
      <c r="V796" s="1575"/>
      <c r="W796" s="1575"/>
      <c r="X796" s="1575"/>
      <c r="Y796" s="1575"/>
      <c r="Z796" s="1623"/>
      <c r="AA796" s="1575"/>
      <c r="AB796" s="1575"/>
      <c r="AC796" s="1575"/>
      <c r="AD796" s="1575"/>
      <c r="AE796" s="1575"/>
      <c r="AF796" s="1575"/>
    </row>
    <row r="797" ht="36.75" customHeight="1">
      <c r="A797" s="1575"/>
      <c r="B797" s="1575"/>
      <c r="C797" s="1575"/>
      <c r="D797" s="1575"/>
      <c r="E797" s="1575"/>
      <c r="F797" s="1623"/>
      <c r="G797" s="1575"/>
      <c r="H797" s="1575"/>
      <c r="I797" s="1575"/>
      <c r="J797" s="1575"/>
      <c r="K797" s="1575"/>
      <c r="L797" s="1575"/>
      <c r="M797" s="1575"/>
      <c r="N797" s="1575"/>
      <c r="O797" s="1575"/>
      <c r="P797" s="1575"/>
      <c r="Q797" s="1575"/>
      <c r="R797" s="1575"/>
      <c r="S797" s="1575"/>
      <c r="T797" s="1575"/>
      <c r="U797" s="1575"/>
      <c r="V797" s="1575"/>
      <c r="W797" s="1575"/>
      <c r="X797" s="1575"/>
      <c r="Y797" s="1575"/>
      <c r="Z797" s="1623"/>
      <c r="AA797" s="1575"/>
      <c r="AB797" s="1575"/>
      <c r="AC797" s="1575"/>
      <c r="AD797" s="1575"/>
      <c r="AE797" s="1575"/>
      <c r="AF797" s="1575"/>
    </row>
    <row r="798" ht="36.75" customHeight="1">
      <c r="A798" s="1575"/>
      <c r="B798" s="1575"/>
      <c r="C798" s="1575"/>
      <c r="D798" s="1575"/>
      <c r="E798" s="1575"/>
      <c r="F798" s="1623"/>
      <c r="G798" s="1575"/>
      <c r="H798" s="1575"/>
      <c r="I798" s="1575"/>
      <c r="J798" s="1575"/>
      <c r="K798" s="1575"/>
      <c r="L798" s="1575"/>
      <c r="M798" s="1575"/>
      <c r="N798" s="1575"/>
      <c r="O798" s="1575"/>
      <c r="P798" s="1575"/>
      <c r="Q798" s="1575"/>
      <c r="R798" s="1575"/>
      <c r="S798" s="1575"/>
      <c r="T798" s="1575"/>
      <c r="U798" s="1575"/>
      <c r="V798" s="1575"/>
      <c r="W798" s="1575"/>
      <c r="X798" s="1575"/>
      <c r="Y798" s="1575"/>
      <c r="Z798" s="1623"/>
      <c r="AA798" s="1575"/>
      <c r="AB798" s="1575"/>
      <c r="AC798" s="1575"/>
      <c r="AD798" s="1575"/>
      <c r="AE798" s="1575"/>
      <c r="AF798" s="1575"/>
    </row>
    <row r="799" ht="36.75" customHeight="1">
      <c r="A799" s="1575"/>
      <c r="B799" s="1575"/>
      <c r="C799" s="1575"/>
      <c r="D799" s="1575"/>
      <c r="E799" s="1575"/>
      <c r="F799" s="1623"/>
      <c r="G799" s="1575"/>
      <c r="H799" s="1575"/>
      <c r="I799" s="1575"/>
      <c r="J799" s="1575"/>
      <c r="K799" s="1575"/>
      <c r="L799" s="1575"/>
      <c r="M799" s="1575"/>
      <c r="N799" s="1575"/>
      <c r="O799" s="1575"/>
      <c r="P799" s="1575"/>
      <c r="Q799" s="1575"/>
      <c r="R799" s="1575"/>
      <c r="S799" s="1575"/>
      <c r="T799" s="1575"/>
      <c r="U799" s="1575"/>
      <c r="V799" s="1575"/>
      <c r="W799" s="1575"/>
      <c r="X799" s="1575"/>
      <c r="Y799" s="1575"/>
      <c r="Z799" s="1623"/>
      <c r="AA799" s="1575"/>
      <c r="AB799" s="1575"/>
      <c r="AC799" s="1575"/>
      <c r="AD799" s="1575"/>
      <c r="AE799" s="1575"/>
      <c r="AF799" s="1575"/>
    </row>
    <row r="800" ht="36.75" customHeight="1">
      <c r="A800" s="1575"/>
      <c r="B800" s="1575"/>
      <c r="C800" s="1575"/>
      <c r="D800" s="1575"/>
      <c r="E800" s="1575"/>
      <c r="F800" s="1623"/>
      <c r="G800" s="1575"/>
      <c r="H800" s="1575"/>
      <c r="I800" s="1575"/>
      <c r="J800" s="1575"/>
      <c r="K800" s="1575"/>
      <c r="L800" s="1575"/>
      <c r="M800" s="1575"/>
      <c r="N800" s="1575"/>
      <c r="O800" s="1575"/>
      <c r="P800" s="1575"/>
      <c r="Q800" s="1575"/>
      <c r="R800" s="1575"/>
      <c r="S800" s="1575"/>
      <c r="T800" s="1575"/>
      <c r="U800" s="1575"/>
      <c r="V800" s="1575"/>
      <c r="W800" s="1575"/>
      <c r="X800" s="1575"/>
      <c r="Y800" s="1575"/>
      <c r="Z800" s="1623"/>
      <c r="AA800" s="1575"/>
      <c r="AB800" s="1575"/>
      <c r="AC800" s="1575"/>
      <c r="AD800" s="1575"/>
      <c r="AE800" s="1575"/>
      <c r="AF800" s="1575"/>
    </row>
    <row r="801" ht="36.75" customHeight="1">
      <c r="A801" s="1575"/>
      <c r="B801" s="1575"/>
      <c r="C801" s="1575"/>
      <c r="D801" s="1575"/>
      <c r="E801" s="1575"/>
      <c r="F801" s="1623"/>
      <c r="G801" s="1575"/>
      <c r="H801" s="1575"/>
      <c r="I801" s="1575"/>
      <c r="J801" s="1575"/>
      <c r="K801" s="1575"/>
      <c r="L801" s="1575"/>
      <c r="M801" s="1575"/>
      <c r="N801" s="1575"/>
      <c r="O801" s="1575"/>
      <c r="P801" s="1575"/>
      <c r="Q801" s="1575"/>
      <c r="R801" s="1575"/>
      <c r="S801" s="1575"/>
      <c r="T801" s="1575"/>
      <c r="U801" s="1575"/>
      <c r="V801" s="1575"/>
      <c r="W801" s="1575"/>
      <c r="X801" s="1575"/>
      <c r="Y801" s="1575"/>
      <c r="Z801" s="1623"/>
      <c r="AA801" s="1575"/>
      <c r="AB801" s="1575"/>
      <c r="AC801" s="1575"/>
      <c r="AD801" s="1575"/>
      <c r="AE801" s="1575"/>
      <c r="AF801" s="1575"/>
    </row>
    <row r="802" ht="36.75" customHeight="1">
      <c r="A802" s="1575"/>
      <c r="B802" s="1575"/>
      <c r="C802" s="1575"/>
      <c r="D802" s="1575"/>
      <c r="E802" s="1575"/>
      <c r="F802" s="1623"/>
      <c r="G802" s="1575"/>
      <c r="H802" s="1575"/>
      <c r="I802" s="1575"/>
      <c r="J802" s="1575"/>
      <c r="K802" s="1575"/>
      <c r="L802" s="1575"/>
      <c r="M802" s="1575"/>
      <c r="N802" s="1575"/>
      <c r="O802" s="1575"/>
      <c r="P802" s="1575"/>
      <c r="Q802" s="1575"/>
      <c r="R802" s="1575"/>
      <c r="S802" s="1575"/>
      <c r="T802" s="1575"/>
      <c r="U802" s="1575"/>
      <c r="V802" s="1575"/>
      <c r="W802" s="1575"/>
      <c r="X802" s="1575"/>
      <c r="Y802" s="1575"/>
      <c r="Z802" s="1623"/>
      <c r="AA802" s="1575"/>
      <c r="AB802" s="1575"/>
      <c r="AC802" s="1575"/>
      <c r="AD802" s="1575"/>
      <c r="AE802" s="1575"/>
      <c r="AF802" s="1575"/>
    </row>
    <row r="803" ht="36.75" customHeight="1">
      <c r="A803" s="1575"/>
      <c r="B803" s="1575"/>
      <c r="C803" s="1575"/>
      <c r="D803" s="1575"/>
      <c r="E803" s="1575"/>
      <c r="F803" s="1623"/>
      <c r="G803" s="1575"/>
      <c r="H803" s="1575"/>
      <c r="I803" s="1575"/>
      <c r="J803" s="1575"/>
      <c r="K803" s="1575"/>
      <c r="L803" s="1575"/>
      <c r="M803" s="1575"/>
      <c r="N803" s="1575"/>
      <c r="O803" s="1575"/>
      <c r="P803" s="1575"/>
      <c r="Q803" s="1575"/>
      <c r="R803" s="1575"/>
      <c r="S803" s="1575"/>
      <c r="T803" s="1575"/>
      <c r="U803" s="1575"/>
      <c r="V803" s="1575"/>
      <c r="W803" s="1575"/>
      <c r="X803" s="1575"/>
      <c r="Y803" s="1575"/>
      <c r="Z803" s="1623"/>
      <c r="AA803" s="1575"/>
      <c r="AB803" s="1575"/>
      <c r="AC803" s="1575"/>
      <c r="AD803" s="1575"/>
      <c r="AE803" s="1575"/>
      <c r="AF803" s="1575"/>
    </row>
    <row r="804" ht="36.75" customHeight="1">
      <c r="A804" s="1575"/>
      <c r="B804" s="1575"/>
      <c r="C804" s="1575"/>
      <c r="D804" s="1575"/>
      <c r="E804" s="1575"/>
      <c r="F804" s="1623"/>
      <c r="G804" s="1575"/>
      <c r="H804" s="1575"/>
      <c r="I804" s="1575"/>
      <c r="J804" s="1575"/>
      <c r="K804" s="1575"/>
      <c r="L804" s="1575"/>
      <c r="M804" s="1575"/>
      <c r="N804" s="1575"/>
      <c r="O804" s="1575"/>
      <c r="P804" s="1575"/>
      <c r="Q804" s="1575"/>
      <c r="R804" s="1575"/>
      <c r="S804" s="1575"/>
      <c r="T804" s="1575"/>
      <c r="U804" s="1575"/>
      <c r="V804" s="1575"/>
      <c r="W804" s="1575"/>
      <c r="X804" s="1575"/>
      <c r="Y804" s="1575"/>
      <c r="Z804" s="1623"/>
      <c r="AA804" s="1575"/>
      <c r="AB804" s="1575"/>
      <c r="AC804" s="1575"/>
      <c r="AD804" s="1575"/>
      <c r="AE804" s="1575"/>
      <c r="AF804" s="1575"/>
    </row>
    <row r="805" ht="36.75" customHeight="1">
      <c r="A805" s="1575"/>
      <c r="B805" s="1575"/>
      <c r="C805" s="1575"/>
      <c r="D805" s="1575"/>
      <c r="E805" s="1575"/>
      <c r="F805" s="1623"/>
      <c r="G805" s="1575"/>
      <c r="H805" s="1575"/>
      <c r="I805" s="1575"/>
      <c r="J805" s="1575"/>
      <c r="K805" s="1575"/>
      <c r="L805" s="1575"/>
      <c r="M805" s="1575"/>
      <c r="N805" s="1575"/>
      <c r="O805" s="1575"/>
      <c r="P805" s="1575"/>
      <c r="Q805" s="1575"/>
      <c r="R805" s="1575"/>
      <c r="S805" s="1575"/>
      <c r="T805" s="1575"/>
      <c r="U805" s="1575"/>
      <c r="V805" s="1575"/>
      <c r="W805" s="1575"/>
      <c r="X805" s="1575"/>
      <c r="Y805" s="1575"/>
      <c r="Z805" s="1623"/>
      <c r="AA805" s="1575"/>
      <c r="AB805" s="1575"/>
      <c r="AC805" s="1575"/>
      <c r="AD805" s="1575"/>
      <c r="AE805" s="1575"/>
      <c r="AF805" s="1575"/>
    </row>
    <row r="806" ht="36.75" customHeight="1">
      <c r="A806" s="1575"/>
      <c r="B806" s="1575"/>
      <c r="C806" s="1575"/>
      <c r="D806" s="1575"/>
      <c r="E806" s="1575"/>
      <c r="F806" s="1623"/>
      <c r="G806" s="1575"/>
      <c r="H806" s="1575"/>
      <c r="I806" s="1575"/>
      <c r="J806" s="1575"/>
      <c r="K806" s="1575"/>
      <c r="L806" s="1575"/>
      <c r="M806" s="1575"/>
      <c r="N806" s="1575"/>
      <c r="O806" s="1575"/>
      <c r="P806" s="1575"/>
      <c r="Q806" s="1575"/>
      <c r="R806" s="1575"/>
      <c r="S806" s="1575"/>
      <c r="T806" s="1575"/>
      <c r="U806" s="1575"/>
      <c r="V806" s="1575"/>
      <c r="W806" s="1575"/>
      <c r="X806" s="1575"/>
      <c r="Y806" s="1575"/>
      <c r="Z806" s="1623"/>
      <c r="AA806" s="1575"/>
      <c r="AB806" s="1575"/>
      <c r="AC806" s="1575"/>
      <c r="AD806" s="1575"/>
      <c r="AE806" s="1575"/>
      <c r="AF806" s="1575"/>
    </row>
    <row r="807" ht="36.75" customHeight="1">
      <c r="A807" s="1575"/>
      <c r="B807" s="1575"/>
      <c r="C807" s="1575"/>
      <c r="D807" s="1575"/>
      <c r="E807" s="1575"/>
      <c r="F807" s="1623"/>
      <c r="G807" s="1575"/>
      <c r="H807" s="1575"/>
      <c r="I807" s="1575"/>
      <c r="J807" s="1575"/>
      <c r="K807" s="1575"/>
      <c r="L807" s="1575"/>
      <c r="M807" s="1575"/>
      <c r="N807" s="1575"/>
      <c r="O807" s="1575"/>
      <c r="P807" s="1575"/>
      <c r="Q807" s="1575"/>
      <c r="R807" s="1575"/>
      <c r="S807" s="1575"/>
      <c r="T807" s="1575"/>
      <c r="U807" s="1575"/>
      <c r="V807" s="1575"/>
      <c r="W807" s="1575"/>
      <c r="X807" s="1575"/>
      <c r="Y807" s="1575"/>
      <c r="Z807" s="1623"/>
      <c r="AA807" s="1575"/>
      <c r="AB807" s="1575"/>
      <c r="AC807" s="1575"/>
      <c r="AD807" s="1575"/>
      <c r="AE807" s="1575"/>
      <c r="AF807" s="1575"/>
    </row>
    <row r="808" ht="36.75" customHeight="1">
      <c r="A808" s="1575"/>
      <c r="B808" s="1575"/>
      <c r="C808" s="1575"/>
      <c r="D808" s="1575"/>
      <c r="E808" s="1575"/>
      <c r="F808" s="1623"/>
      <c r="G808" s="1575"/>
      <c r="H808" s="1575"/>
      <c r="I808" s="1575"/>
      <c r="J808" s="1575"/>
      <c r="K808" s="1575"/>
      <c r="L808" s="1575"/>
      <c r="M808" s="1575"/>
      <c r="N808" s="1575"/>
      <c r="O808" s="1575"/>
      <c r="P808" s="1575"/>
      <c r="Q808" s="1575"/>
      <c r="R808" s="1575"/>
      <c r="S808" s="1575"/>
      <c r="T808" s="1575"/>
      <c r="U808" s="1575"/>
      <c r="V808" s="1575"/>
      <c r="W808" s="1575"/>
      <c r="X808" s="1575"/>
      <c r="Y808" s="1575"/>
      <c r="Z808" s="1623"/>
      <c r="AA808" s="1575"/>
      <c r="AB808" s="1575"/>
      <c r="AC808" s="1575"/>
      <c r="AD808" s="1575"/>
      <c r="AE808" s="1575"/>
      <c r="AF808" s="1575"/>
    </row>
    <row r="809" ht="36.75" customHeight="1">
      <c r="A809" s="1575"/>
      <c r="B809" s="1575"/>
      <c r="C809" s="1575"/>
      <c r="D809" s="1575"/>
      <c r="E809" s="1575"/>
      <c r="F809" s="1623"/>
      <c r="G809" s="1575"/>
      <c r="H809" s="1575"/>
      <c r="I809" s="1575"/>
      <c r="J809" s="1575"/>
      <c r="K809" s="1575"/>
      <c r="L809" s="1575"/>
      <c r="M809" s="1575"/>
      <c r="N809" s="1575"/>
      <c r="O809" s="1575"/>
      <c r="P809" s="1575"/>
      <c r="Q809" s="1575"/>
      <c r="R809" s="1575"/>
      <c r="S809" s="1575"/>
      <c r="T809" s="1575"/>
      <c r="U809" s="1575"/>
      <c r="V809" s="1575"/>
      <c r="W809" s="1575"/>
      <c r="X809" s="1575"/>
      <c r="Y809" s="1575"/>
      <c r="Z809" s="1623"/>
      <c r="AA809" s="1575"/>
      <c r="AB809" s="1575"/>
      <c r="AC809" s="1575"/>
      <c r="AD809" s="1575"/>
      <c r="AE809" s="1575"/>
      <c r="AF809" s="1575"/>
    </row>
    <row r="810" ht="36.75" customHeight="1">
      <c r="A810" s="1575"/>
      <c r="B810" s="1575"/>
      <c r="C810" s="1575"/>
      <c r="D810" s="1575"/>
      <c r="E810" s="1575"/>
      <c r="F810" s="1623"/>
      <c r="G810" s="1575"/>
      <c r="H810" s="1575"/>
      <c r="I810" s="1575"/>
      <c r="J810" s="1575"/>
      <c r="K810" s="1575"/>
      <c r="L810" s="1575"/>
      <c r="M810" s="1575"/>
      <c r="N810" s="1575"/>
      <c r="O810" s="1575"/>
      <c r="P810" s="1575"/>
      <c r="Q810" s="1575"/>
      <c r="R810" s="1575"/>
      <c r="S810" s="1575"/>
      <c r="T810" s="1575"/>
      <c r="U810" s="1575"/>
      <c r="V810" s="1575"/>
      <c r="W810" s="1575"/>
      <c r="X810" s="1575"/>
      <c r="Y810" s="1575"/>
      <c r="Z810" s="1623"/>
      <c r="AA810" s="1575"/>
      <c r="AB810" s="1575"/>
      <c r="AC810" s="1575"/>
      <c r="AD810" s="1575"/>
      <c r="AE810" s="1575"/>
      <c r="AF810" s="1575"/>
    </row>
    <row r="811" ht="36.75" customHeight="1">
      <c r="A811" s="1575"/>
      <c r="B811" s="1575"/>
      <c r="C811" s="1575"/>
      <c r="D811" s="1575"/>
      <c r="E811" s="1575"/>
      <c r="F811" s="1623"/>
      <c r="G811" s="1575"/>
      <c r="H811" s="1575"/>
      <c r="I811" s="1575"/>
      <c r="J811" s="1575"/>
      <c r="K811" s="1575"/>
      <c r="L811" s="1575"/>
      <c r="M811" s="1575"/>
      <c r="N811" s="1575"/>
      <c r="O811" s="1575"/>
      <c r="P811" s="1575"/>
      <c r="Q811" s="1575"/>
      <c r="R811" s="1575"/>
      <c r="S811" s="1575"/>
      <c r="T811" s="1575"/>
      <c r="U811" s="1575"/>
      <c r="V811" s="1575"/>
      <c r="W811" s="1575"/>
      <c r="X811" s="1575"/>
      <c r="Y811" s="1575"/>
      <c r="Z811" s="1623"/>
      <c r="AA811" s="1575"/>
      <c r="AB811" s="1575"/>
      <c r="AC811" s="1575"/>
      <c r="AD811" s="1575"/>
      <c r="AE811" s="1575"/>
      <c r="AF811" s="1575"/>
    </row>
    <row r="812" ht="36.75" customHeight="1">
      <c r="A812" s="1575"/>
      <c r="B812" s="1575"/>
      <c r="C812" s="1575"/>
      <c r="D812" s="1575"/>
      <c r="E812" s="1575"/>
      <c r="F812" s="1623"/>
      <c r="G812" s="1575"/>
      <c r="H812" s="1575"/>
      <c r="I812" s="1575"/>
      <c r="J812" s="1575"/>
      <c r="K812" s="1575"/>
      <c r="L812" s="1575"/>
      <c r="M812" s="1575"/>
      <c r="N812" s="1575"/>
      <c r="O812" s="1575"/>
      <c r="P812" s="1575"/>
      <c r="Q812" s="1575"/>
      <c r="R812" s="1575"/>
      <c r="S812" s="1575"/>
      <c r="T812" s="1575"/>
      <c r="U812" s="1575"/>
      <c r="V812" s="1575"/>
      <c r="W812" s="1575"/>
      <c r="X812" s="1575"/>
      <c r="Y812" s="1575"/>
      <c r="Z812" s="1623"/>
      <c r="AA812" s="1575"/>
      <c r="AB812" s="1575"/>
      <c r="AC812" s="1575"/>
      <c r="AD812" s="1575"/>
      <c r="AE812" s="1575"/>
      <c r="AF812" s="1575"/>
    </row>
    <row r="813" ht="36.75" customHeight="1">
      <c r="A813" s="1575"/>
      <c r="B813" s="1575"/>
      <c r="C813" s="1575"/>
      <c r="D813" s="1575"/>
      <c r="E813" s="1575"/>
      <c r="F813" s="1623"/>
      <c r="G813" s="1575"/>
      <c r="H813" s="1575"/>
      <c r="I813" s="1575"/>
      <c r="J813" s="1575"/>
      <c r="K813" s="1575"/>
      <c r="L813" s="1575"/>
      <c r="M813" s="1575"/>
      <c r="N813" s="1575"/>
      <c r="O813" s="1575"/>
      <c r="P813" s="1575"/>
      <c r="Q813" s="1575"/>
      <c r="R813" s="1575"/>
      <c r="S813" s="1575"/>
      <c r="T813" s="1575"/>
      <c r="U813" s="1575"/>
      <c r="V813" s="1575"/>
      <c r="W813" s="1575"/>
      <c r="X813" s="1575"/>
      <c r="Y813" s="1575"/>
      <c r="Z813" s="1623"/>
      <c r="AA813" s="1575"/>
      <c r="AB813" s="1575"/>
      <c r="AC813" s="1575"/>
      <c r="AD813" s="1575"/>
      <c r="AE813" s="1575"/>
      <c r="AF813" s="1575"/>
    </row>
    <row r="814" ht="36.75" customHeight="1">
      <c r="A814" s="1575"/>
      <c r="B814" s="1575"/>
      <c r="C814" s="1575"/>
      <c r="D814" s="1575"/>
      <c r="E814" s="1575"/>
      <c r="F814" s="1623"/>
      <c r="G814" s="1575"/>
      <c r="H814" s="1575"/>
      <c r="I814" s="1575"/>
      <c r="J814" s="1575"/>
      <c r="K814" s="1575"/>
      <c r="L814" s="1575"/>
      <c r="M814" s="1575"/>
      <c r="N814" s="1575"/>
      <c r="O814" s="1575"/>
      <c r="P814" s="1575"/>
      <c r="Q814" s="1575"/>
      <c r="R814" s="1575"/>
      <c r="S814" s="1575"/>
      <c r="T814" s="1575"/>
      <c r="U814" s="1575"/>
      <c r="V814" s="1575"/>
      <c r="W814" s="1575"/>
      <c r="X814" s="1575"/>
      <c r="Y814" s="1575"/>
      <c r="Z814" s="1623"/>
      <c r="AA814" s="1575"/>
      <c r="AB814" s="1575"/>
      <c r="AC814" s="1575"/>
      <c r="AD814" s="1575"/>
      <c r="AE814" s="1575"/>
      <c r="AF814" s="1575"/>
    </row>
    <row r="815" ht="36.75" customHeight="1">
      <c r="A815" s="1575"/>
      <c r="B815" s="1575"/>
      <c r="C815" s="1575"/>
      <c r="D815" s="1575"/>
      <c r="E815" s="1575"/>
      <c r="F815" s="1623"/>
      <c r="G815" s="1575"/>
      <c r="H815" s="1575"/>
      <c r="I815" s="1575"/>
      <c r="J815" s="1575"/>
      <c r="K815" s="1575"/>
      <c r="L815" s="1575"/>
      <c r="M815" s="1575"/>
      <c r="N815" s="1575"/>
      <c r="O815" s="1575"/>
      <c r="P815" s="1575"/>
      <c r="Q815" s="1575"/>
      <c r="R815" s="1575"/>
      <c r="S815" s="1575"/>
      <c r="T815" s="1575"/>
      <c r="U815" s="1575"/>
      <c r="V815" s="1575"/>
      <c r="W815" s="1575"/>
      <c r="X815" s="1575"/>
      <c r="Y815" s="1575"/>
      <c r="Z815" s="1623"/>
      <c r="AA815" s="1575"/>
      <c r="AB815" s="1575"/>
      <c r="AC815" s="1575"/>
      <c r="AD815" s="1575"/>
      <c r="AE815" s="1575"/>
      <c r="AF815" s="1575"/>
    </row>
    <row r="816" ht="36.75" customHeight="1">
      <c r="A816" s="1575"/>
      <c r="B816" s="1575"/>
      <c r="C816" s="1575"/>
      <c r="D816" s="1575"/>
      <c r="E816" s="1575"/>
      <c r="F816" s="1623"/>
      <c r="G816" s="1575"/>
      <c r="H816" s="1575"/>
      <c r="I816" s="1575"/>
      <c r="J816" s="1575"/>
      <c r="K816" s="1575"/>
      <c r="L816" s="1575"/>
      <c r="M816" s="1575"/>
      <c r="N816" s="1575"/>
      <c r="O816" s="1575"/>
      <c r="P816" s="1575"/>
      <c r="Q816" s="1575"/>
      <c r="R816" s="1575"/>
      <c r="S816" s="1575"/>
      <c r="T816" s="1575"/>
      <c r="U816" s="1575"/>
      <c r="V816" s="1575"/>
      <c r="W816" s="1575"/>
      <c r="X816" s="1575"/>
      <c r="Y816" s="1575"/>
      <c r="Z816" s="1623"/>
      <c r="AA816" s="1575"/>
      <c r="AB816" s="1575"/>
      <c r="AC816" s="1575"/>
      <c r="AD816" s="1575"/>
      <c r="AE816" s="1575"/>
      <c r="AF816" s="1575"/>
    </row>
    <row r="817" ht="36.75" customHeight="1">
      <c r="A817" s="1575"/>
      <c r="B817" s="1575"/>
      <c r="C817" s="1575"/>
      <c r="D817" s="1575"/>
      <c r="E817" s="1575"/>
      <c r="F817" s="1623"/>
      <c r="G817" s="1575"/>
      <c r="H817" s="1575"/>
      <c r="I817" s="1575"/>
      <c r="J817" s="1575"/>
      <c r="K817" s="1575"/>
      <c r="L817" s="1575"/>
      <c r="M817" s="1575"/>
      <c r="N817" s="1575"/>
      <c r="O817" s="1575"/>
      <c r="P817" s="1575"/>
      <c r="Q817" s="1575"/>
      <c r="R817" s="1575"/>
      <c r="S817" s="1575"/>
      <c r="T817" s="1575"/>
      <c r="U817" s="1575"/>
      <c r="V817" s="1575"/>
      <c r="W817" s="1575"/>
      <c r="X817" s="1575"/>
      <c r="Y817" s="1575"/>
      <c r="Z817" s="1623"/>
      <c r="AA817" s="1575"/>
      <c r="AB817" s="1575"/>
      <c r="AC817" s="1575"/>
      <c r="AD817" s="1575"/>
      <c r="AE817" s="1575"/>
      <c r="AF817" s="1575"/>
    </row>
    <row r="818" ht="36.75" customHeight="1">
      <c r="A818" s="1575"/>
      <c r="B818" s="1575"/>
      <c r="C818" s="1575"/>
      <c r="D818" s="1575"/>
      <c r="E818" s="1575"/>
      <c r="F818" s="1623"/>
      <c r="G818" s="1575"/>
      <c r="H818" s="1575"/>
      <c r="I818" s="1575"/>
      <c r="J818" s="1575"/>
      <c r="K818" s="1575"/>
      <c r="L818" s="1575"/>
      <c r="M818" s="1575"/>
      <c r="N818" s="1575"/>
      <c r="O818" s="1575"/>
      <c r="P818" s="1575"/>
      <c r="Q818" s="1575"/>
      <c r="R818" s="1575"/>
      <c r="S818" s="1575"/>
      <c r="T818" s="1575"/>
      <c r="U818" s="1575"/>
      <c r="V818" s="1575"/>
      <c r="W818" s="1575"/>
      <c r="X818" s="1575"/>
      <c r="Y818" s="1575"/>
      <c r="Z818" s="1623"/>
      <c r="AA818" s="1575"/>
      <c r="AB818" s="1575"/>
      <c r="AC818" s="1575"/>
      <c r="AD818" s="1575"/>
      <c r="AE818" s="1575"/>
      <c r="AF818" s="1575"/>
    </row>
    <row r="819" ht="36.75" customHeight="1">
      <c r="A819" s="1575"/>
      <c r="B819" s="1575"/>
      <c r="C819" s="1575"/>
      <c r="D819" s="1575"/>
      <c r="E819" s="1575"/>
      <c r="F819" s="1623"/>
      <c r="G819" s="1575"/>
      <c r="H819" s="1575"/>
      <c r="I819" s="1575"/>
      <c r="J819" s="1575"/>
      <c r="K819" s="1575"/>
      <c r="L819" s="1575"/>
      <c r="M819" s="1575"/>
      <c r="N819" s="1575"/>
      <c r="O819" s="1575"/>
      <c r="P819" s="1575"/>
      <c r="Q819" s="1575"/>
      <c r="R819" s="1575"/>
      <c r="S819" s="1575"/>
      <c r="T819" s="1575"/>
      <c r="U819" s="1575"/>
      <c r="V819" s="1575"/>
      <c r="W819" s="1575"/>
      <c r="X819" s="1575"/>
      <c r="Y819" s="1575"/>
      <c r="Z819" s="1623"/>
      <c r="AA819" s="1575"/>
      <c r="AB819" s="1575"/>
      <c r="AC819" s="1575"/>
      <c r="AD819" s="1575"/>
      <c r="AE819" s="1575"/>
      <c r="AF819" s="1575"/>
    </row>
    <row r="820" ht="36.75" customHeight="1">
      <c r="A820" s="1575"/>
      <c r="B820" s="1575"/>
      <c r="C820" s="1575"/>
      <c r="D820" s="1575"/>
      <c r="E820" s="1575"/>
      <c r="F820" s="1623"/>
      <c r="G820" s="1575"/>
      <c r="H820" s="1575"/>
      <c r="I820" s="1575"/>
      <c r="J820" s="1575"/>
      <c r="K820" s="1575"/>
      <c r="L820" s="1575"/>
      <c r="M820" s="1575"/>
      <c r="N820" s="1575"/>
      <c r="O820" s="1575"/>
      <c r="P820" s="1575"/>
      <c r="Q820" s="1575"/>
      <c r="R820" s="1575"/>
      <c r="S820" s="1575"/>
      <c r="T820" s="1575"/>
      <c r="U820" s="1575"/>
      <c r="V820" s="1575"/>
      <c r="W820" s="1575"/>
      <c r="X820" s="1575"/>
      <c r="Y820" s="1575"/>
      <c r="Z820" s="1623"/>
      <c r="AA820" s="1575"/>
      <c r="AB820" s="1575"/>
      <c r="AC820" s="1575"/>
      <c r="AD820" s="1575"/>
      <c r="AE820" s="1575"/>
      <c r="AF820" s="1575"/>
    </row>
    <row r="821" ht="36.75" customHeight="1">
      <c r="A821" s="1575"/>
      <c r="B821" s="1575"/>
      <c r="C821" s="1575"/>
      <c r="D821" s="1575"/>
      <c r="E821" s="1575"/>
      <c r="F821" s="1623"/>
      <c r="G821" s="1575"/>
      <c r="H821" s="1575"/>
      <c r="I821" s="1575"/>
      <c r="J821" s="1575"/>
      <c r="K821" s="1575"/>
      <c r="L821" s="1575"/>
      <c r="M821" s="1575"/>
      <c r="N821" s="1575"/>
      <c r="O821" s="1575"/>
      <c r="P821" s="1575"/>
      <c r="Q821" s="1575"/>
      <c r="R821" s="1575"/>
      <c r="S821" s="1575"/>
      <c r="T821" s="1575"/>
      <c r="U821" s="1575"/>
      <c r="V821" s="1575"/>
      <c r="W821" s="1575"/>
      <c r="X821" s="1575"/>
      <c r="Y821" s="1575"/>
      <c r="Z821" s="1623"/>
      <c r="AA821" s="1575"/>
      <c r="AB821" s="1575"/>
      <c r="AC821" s="1575"/>
      <c r="AD821" s="1575"/>
      <c r="AE821" s="1575"/>
      <c r="AF821" s="1575"/>
    </row>
    <row r="822" ht="36.75" customHeight="1">
      <c r="A822" s="1575"/>
      <c r="B822" s="1575"/>
      <c r="C822" s="1575"/>
      <c r="D822" s="1575"/>
      <c r="E822" s="1575"/>
      <c r="F822" s="1623"/>
      <c r="G822" s="1575"/>
      <c r="H822" s="1575"/>
      <c r="I822" s="1575"/>
      <c r="J822" s="1575"/>
      <c r="K822" s="1575"/>
      <c r="L822" s="1575"/>
      <c r="M822" s="1575"/>
      <c r="N822" s="1575"/>
      <c r="O822" s="1575"/>
      <c r="P822" s="1575"/>
      <c r="Q822" s="1575"/>
      <c r="R822" s="1575"/>
      <c r="S822" s="1575"/>
      <c r="T822" s="1575"/>
      <c r="U822" s="1575"/>
      <c r="V822" s="1575"/>
      <c r="W822" s="1575"/>
      <c r="X822" s="1575"/>
      <c r="Y822" s="1575"/>
      <c r="Z822" s="1623"/>
      <c r="AA822" s="1575"/>
      <c r="AB822" s="1575"/>
      <c r="AC822" s="1575"/>
      <c r="AD822" s="1575"/>
      <c r="AE822" s="1575"/>
      <c r="AF822" s="1575"/>
    </row>
    <row r="823" ht="36.75" customHeight="1">
      <c r="A823" s="1575"/>
      <c r="B823" s="1575"/>
      <c r="C823" s="1575"/>
      <c r="D823" s="1575"/>
      <c r="E823" s="1575"/>
      <c r="F823" s="1623"/>
      <c r="G823" s="1575"/>
      <c r="H823" s="1575"/>
      <c r="I823" s="1575"/>
      <c r="J823" s="1575"/>
      <c r="K823" s="1575"/>
      <c r="L823" s="1575"/>
      <c r="M823" s="1575"/>
      <c r="N823" s="1575"/>
      <c r="O823" s="1575"/>
      <c r="P823" s="1575"/>
      <c r="Q823" s="1575"/>
      <c r="R823" s="1575"/>
      <c r="S823" s="1575"/>
      <c r="T823" s="1575"/>
      <c r="U823" s="1575"/>
      <c r="V823" s="1575"/>
      <c r="W823" s="1575"/>
      <c r="X823" s="1575"/>
      <c r="Y823" s="1575"/>
      <c r="Z823" s="1623"/>
      <c r="AA823" s="1575"/>
      <c r="AB823" s="1575"/>
      <c r="AC823" s="1575"/>
      <c r="AD823" s="1575"/>
      <c r="AE823" s="1575"/>
      <c r="AF823" s="1575"/>
    </row>
    <row r="824" ht="36.75" customHeight="1">
      <c r="A824" s="1575"/>
      <c r="B824" s="1575"/>
      <c r="C824" s="1575"/>
      <c r="D824" s="1575"/>
      <c r="E824" s="1575"/>
      <c r="F824" s="1623"/>
      <c r="G824" s="1575"/>
      <c r="H824" s="1575"/>
      <c r="I824" s="1575"/>
      <c r="J824" s="1575"/>
      <c r="K824" s="1575"/>
      <c r="L824" s="1575"/>
      <c r="M824" s="1575"/>
      <c r="N824" s="1575"/>
      <c r="O824" s="1575"/>
      <c r="P824" s="1575"/>
      <c r="Q824" s="1575"/>
      <c r="R824" s="1575"/>
      <c r="S824" s="1575"/>
      <c r="T824" s="1575"/>
      <c r="U824" s="1575"/>
      <c r="V824" s="1575"/>
      <c r="W824" s="1575"/>
      <c r="X824" s="1575"/>
      <c r="Y824" s="1575"/>
      <c r="Z824" s="1623"/>
      <c r="AA824" s="1575"/>
      <c r="AB824" s="1575"/>
      <c r="AC824" s="1575"/>
      <c r="AD824" s="1575"/>
      <c r="AE824" s="1575"/>
      <c r="AF824" s="1575"/>
    </row>
    <row r="825" ht="36.75" customHeight="1">
      <c r="A825" s="1575"/>
      <c r="B825" s="1575"/>
      <c r="C825" s="1575"/>
      <c r="D825" s="1575"/>
      <c r="E825" s="1575"/>
      <c r="F825" s="1623"/>
      <c r="G825" s="1575"/>
      <c r="H825" s="1575"/>
      <c r="I825" s="1575"/>
      <c r="J825" s="1575"/>
      <c r="K825" s="1575"/>
      <c r="L825" s="1575"/>
      <c r="M825" s="1575"/>
      <c r="N825" s="1575"/>
      <c r="O825" s="1575"/>
      <c r="P825" s="1575"/>
      <c r="Q825" s="1575"/>
      <c r="R825" s="1575"/>
      <c r="S825" s="1575"/>
      <c r="T825" s="1575"/>
      <c r="U825" s="1575"/>
      <c r="V825" s="1575"/>
      <c r="W825" s="1575"/>
      <c r="X825" s="1575"/>
      <c r="Y825" s="1575"/>
      <c r="Z825" s="1623"/>
      <c r="AA825" s="1575"/>
      <c r="AB825" s="1575"/>
      <c r="AC825" s="1575"/>
      <c r="AD825" s="1575"/>
      <c r="AE825" s="1575"/>
      <c r="AF825" s="1575"/>
    </row>
    <row r="826" ht="36.75" customHeight="1">
      <c r="A826" s="1575"/>
      <c r="B826" s="1575"/>
      <c r="C826" s="1575"/>
      <c r="D826" s="1575"/>
      <c r="E826" s="1575"/>
      <c r="F826" s="1623"/>
      <c r="G826" s="1575"/>
      <c r="H826" s="1575"/>
      <c r="I826" s="1575"/>
      <c r="J826" s="1575"/>
      <c r="K826" s="1575"/>
      <c r="L826" s="1575"/>
      <c r="M826" s="1575"/>
      <c r="N826" s="1575"/>
      <c r="O826" s="1575"/>
      <c r="P826" s="1575"/>
      <c r="Q826" s="1575"/>
      <c r="R826" s="1575"/>
      <c r="S826" s="1575"/>
      <c r="T826" s="1575"/>
      <c r="U826" s="1575"/>
      <c r="V826" s="1575"/>
      <c r="W826" s="1575"/>
      <c r="X826" s="1575"/>
      <c r="Y826" s="1575"/>
      <c r="Z826" s="1623"/>
      <c r="AA826" s="1575"/>
      <c r="AB826" s="1575"/>
      <c r="AC826" s="1575"/>
      <c r="AD826" s="1575"/>
      <c r="AE826" s="1575"/>
      <c r="AF826" s="1575"/>
    </row>
    <row r="827" ht="36.75" customHeight="1">
      <c r="A827" s="1575"/>
      <c r="B827" s="1575"/>
      <c r="C827" s="1575"/>
      <c r="D827" s="1575"/>
      <c r="E827" s="1575"/>
      <c r="F827" s="1623"/>
      <c r="G827" s="1575"/>
      <c r="H827" s="1575"/>
      <c r="I827" s="1575"/>
      <c r="J827" s="1575"/>
      <c r="K827" s="1575"/>
      <c r="L827" s="1575"/>
      <c r="M827" s="1575"/>
      <c r="N827" s="1575"/>
      <c r="O827" s="1575"/>
      <c r="P827" s="1575"/>
      <c r="Q827" s="1575"/>
      <c r="R827" s="1575"/>
      <c r="S827" s="1575"/>
      <c r="T827" s="1575"/>
      <c r="U827" s="1575"/>
      <c r="V827" s="1575"/>
      <c r="W827" s="1575"/>
      <c r="X827" s="1575"/>
      <c r="Y827" s="1575"/>
      <c r="Z827" s="1623"/>
      <c r="AA827" s="1575"/>
      <c r="AB827" s="1575"/>
      <c r="AC827" s="1575"/>
      <c r="AD827" s="1575"/>
      <c r="AE827" s="1575"/>
      <c r="AF827" s="1575"/>
    </row>
    <row r="828" ht="36.75" customHeight="1">
      <c r="A828" s="1575"/>
      <c r="B828" s="1575"/>
      <c r="C828" s="1575"/>
      <c r="D828" s="1575"/>
      <c r="E828" s="1575"/>
      <c r="F828" s="1623"/>
      <c r="G828" s="1575"/>
      <c r="H828" s="1575"/>
      <c r="I828" s="1575"/>
      <c r="J828" s="1575"/>
      <c r="K828" s="1575"/>
      <c r="L828" s="1575"/>
      <c r="M828" s="1575"/>
      <c r="N828" s="1575"/>
      <c r="O828" s="1575"/>
      <c r="P828" s="1575"/>
      <c r="Q828" s="1575"/>
      <c r="R828" s="1575"/>
      <c r="S828" s="1575"/>
      <c r="T828" s="1575"/>
      <c r="U828" s="1575"/>
      <c r="V828" s="1575"/>
      <c r="W828" s="1575"/>
      <c r="X828" s="1575"/>
      <c r="Y828" s="1575"/>
      <c r="Z828" s="1623"/>
      <c r="AA828" s="1575"/>
      <c r="AB828" s="1575"/>
      <c r="AC828" s="1575"/>
      <c r="AD828" s="1575"/>
      <c r="AE828" s="1575"/>
      <c r="AF828" s="1575"/>
    </row>
    <row r="829" ht="36.75" customHeight="1">
      <c r="A829" s="1575"/>
      <c r="B829" s="1575"/>
      <c r="C829" s="1575"/>
      <c r="D829" s="1575"/>
      <c r="E829" s="1575"/>
      <c r="F829" s="1623"/>
      <c r="G829" s="1575"/>
      <c r="H829" s="1575"/>
      <c r="I829" s="1575"/>
      <c r="J829" s="1575"/>
      <c r="K829" s="1575"/>
      <c r="L829" s="1575"/>
      <c r="M829" s="1575"/>
      <c r="N829" s="1575"/>
      <c r="O829" s="1575"/>
      <c r="P829" s="1575"/>
      <c r="Q829" s="1575"/>
      <c r="R829" s="1575"/>
      <c r="S829" s="1575"/>
      <c r="T829" s="1575"/>
      <c r="U829" s="1575"/>
      <c r="V829" s="1575"/>
      <c r="W829" s="1575"/>
      <c r="X829" s="1575"/>
      <c r="Y829" s="1575"/>
      <c r="Z829" s="1623"/>
      <c r="AA829" s="1575"/>
      <c r="AB829" s="1575"/>
      <c r="AC829" s="1575"/>
      <c r="AD829" s="1575"/>
      <c r="AE829" s="1575"/>
      <c r="AF829" s="1575"/>
    </row>
    <row r="830" ht="36.75" customHeight="1">
      <c r="A830" s="1575"/>
      <c r="B830" s="1575"/>
      <c r="C830" s="1575"/>
      <c r="D830" s="1575"/>
      <c r="E830" s="1575"/>
      <c r="F830" s="1623"/>
      <c r="G830" s="1575"/>
      <c r="H830" s="1575"/>
      <c r="I830" s="1575"/>
      <c r="J830" s="1575"/>
      <c r="K830" s="1575"/>
      <c r="L830" s="1575"/>
      <c r="M830" s="1575"/>
      <c r="N830" s="1575"/>
      <c r="O830" s="1575"/>
      <c r="P830" s="1575"/>
      <c r="Q830" s="1575"/>
      <c r="R830" s="1575"/>
      <c r="S830" s="1575"/>
      <c r="T830" s="1575"/>
      <c r="U830" s="1575"/>
      <c r="V830" s="1575"/>
      <c r="W830" s="1575"/>
      <c r="X830" s="1575"/>
      <c r="Y830" s="1575"/>
      <c r="Z830" s="1623"/>
      <c r="AA830" s="1575"/>
      <c r="AB830" s="1575"/>
      <c r="AC830" s="1575"/>
      <c r="AD830" s="1575"/>
      <c r="AE830" s="1575"/>
      <c r="AF830" s="1575"/>
    </row>
    <row r="831" ht="36.75" customHeight="1">
      <c r="A831" s="1575"/>
      <c r="B831" s="1575"/>
      <c r="C831" s="1575"/>
      <c r="D831" s="1575"/>
      <c r="E831" s="1575"/>
      <c r="F831" s="1623"/>
      <c r="G831" s="1575"/>
      <c r="H831" s="1575"/>
      <c r="I831" s="1575"/>
      <c r="J831" s="1575"/>
      <c r="K831" s="1575"/>
      <c r="L831" s="1575"/>
      <c r="M831" s="1575"/>
      <c r="N831" s="1575"/>
      <c r="O831" s="1575"/>
      <c r="P831" s="1575"/>
      <c r="Q831" s="1575"/>
      <c r="R831" s="1575"/>
      <c r="S831" s="1575"/>
      <c r="T831" s="1575"/>
      <c r="U831" s="1575"/>
      <c r="V831" s="1575"/>
      <c r="W831" s="1575"/>
      <c r="X831" s="1575"/>
      <c r="Y831" s="1575"/>
      <c r="Z831" s="1623"/>
      <c r="AA831" s="1575"/>
      <c r="AB831" s="1575"/>
      <c r="AC831" s="1575"/>
      <c r="AD831" s="1575"/>
      <c r="AE831" s="1575"/>
      <c r="AF831" s="1575"/>
    </row>
    <row r="832" ht="36.75" customHeight="1">
      <c r="A832" s="1575"/>
      <c r="B832" s="1575"/>
      <c r="C832" s="1575"/>
      <c r="D832" s="1575"/>
      <c r="E832" s="1575"/>
      <c r="F832" s="1623"/>
      <c r="G832" s="1575"/>
      <c r="H832" s="1575"/>
      <c r="I832" s="1575"/>
      <c r="J832" s="1575"/>
      <c r="K832" s="1575"/>
      <c r="L832" s="1575"/>
      <c r="M832" s="1575"/>
      <c r="N832" s="1575"/>
      <c r="O832" s="1575"/>
      <c r="P832" s="1575"/>
      <c r="Q832" s="1575"/>
      <c r="R832" s="1575"/>
      <c r="S832" s="1575"/>
      <c r="T832" s="1575"/>
      <c r="U832" s="1575"/>
      <c r="V832" s="1575"/>
      <c r="W832" s="1575"/>
      <c r="X832" s="1575"/>
      <c r="Y832" s="1575"/>
      <c r="Z832" s="1623"/>
      <c r="AA832" s="1575"/>
      <c r="AB832" s="1575"/>
      <c r="AC832" s="1575"/>
      <c r="AD832" s="1575"/>
      <c r="AE832" s="1575"/>
      <c r="AF832" s="1575"/>
    </row>
    <row r="833" ht="36.75" customHeight="1">
      <c r="A833" s="1575"/>
      <c r="B833" s="1575"/>
      <c r="C833" s="1575"/>
      <c r="D833" s="1575"/>
      <c r="E833" s="1575"/>
      <c r="F833" s="1623"/>
      <c r="G833" s="1575"/>
      <c r="H833" s="1575"/>
      <c r="I833" s="1575"/>
      <c r="J833" s="1575"/>
      <c r="K833" s="1575"/>
      <c r="L833" s="1575"/>
      <c r="M833" s="1575"/>
      <c r="N833" s="1575"/>
      <c r="O833" s="1575"/>
      <c r="P833" s="1575"/>
      <c r="Q833" s="1575"/>
      <c r="R833" s="1575"/>
      <c r="S833" s="1575"/>
      <c r="T833" s="1575"/>
      <c r="U833" s="1575"/>
      <c r="V833" s="1575"/>
      <c r="W833" s="1575"/>
      <c r="X833" s="1575"/>
      <c r="Y833" s="1575"/>
      <c r="Z833" s="1623"/>
      <c r="AA833" s="1575"/>
      <c r="AB833" s="1575"/>
      <c r="AC833" s="1575"/>
      <c r="AD833" s="1575"/>
      <c r="AE833" s="1575"/>
      <c r="AF833" s="1575"/>
    </row>
    <row r="834" ht="36.75" customHeight="1">
      <c r="A834" s="1575"/>
      <c r="B834" s="1575"/>
      <c r="C834" s="1575"/>
      <c r="D834" s="1575"/>
      <c r="E834" s="1575"/>
      <c r="F834" s="1623"/>
      <c r="G834" s="1575"/>
      <c r="H834" s="1575"/>
      <c r="I834" s="1575"/>
      <c r="J834" s="1575"/>
      <c r="K834" s="1575"/>
      <c r="L834" s="1575"/>
      <c r="M834" s="1575"/>
      <c r="N834" s="1575"/>
      <c r="O834" s="1575"/>
      <c r="P834" s="1575"/>
      <c r="Q834" s="1575"/>
      <c r="R834" s="1575"/>
      <c r="S834" s="1575"/>
      <c r="T834" s="1575"/>
      <c r="U834" s="1575"/>
      <c r="V834" s="1575"/>
      <c r="W834" s="1575"/>
      <c r="X834" s="1575"/>
      <c r="Y834" s="1575"/>
      <c r="Z834" s="1623"/>
      <c r="AA834" s="1575"/>
      <c r="AB834" s="1575"/>
      <c r="AC834" s="1575"/>
      <c r="AD834" s="1575"/>
      <c r="AE834" s="1575"/>
      <c r="AF834" s="1575"/>
    </row>
    <row r="835" ht="36.75" customHeight="1">
      <c r="A835" s="1575"/>
      <c r="B835" s="1575"/>
      <c r="C835" s="1575"/>
      <c r="D835" s="1575"/>
      <c r="E835" s="1575"/>
      <c r="F835" s="1623"/>
      <c r="G835" s="1575"/>
      <c r="H835" s="1575"/>
      <c r="I835" s="1575"/>
      <c r="J835" s="1575"/>
      <c r="K835" s="1575"/>
      <c r="L835" s="1575"/>
      <c r="M835" s="1575"/>
      <c r="N835" s="1575"/>
      <c r="O835" s="1575"/>
      <c r="P835" s="1575"/>
      <c r="Q835" s="1575"/>
      <c r="R835" s="1575"/>
      <c r="S835" s="1575"/>
      <c r="T835" s="1575"/>
      <c r="U835" s="1575"/>
      <c r="V835" s="1575"/>
      <c r="W835" s="1575"/>
      <c r="X835" s="1575"/>
      <c r="Y835" s="1575"/>
      <c r="Z835" s="1623"/>
      <c r="AA835" s="1575"/>
      <c r="AB835" s="1575"/>
      <c r="AC835" s="1575"/>
      <c r="AD835" s="1575"/>
      <c r="AE835" s="1575"/>
      <c r="AF835" s="1575"/>
    </row>
    <row r="836" ht="36.75" customHeight="1">
      <c r="A836" s="1575"/>
      <c r="B836" s="1575"/>
      <c r="C836" s="1575"/>
      <c r="D836" s="1575"/>
      <c r="E836" s="1575"/>
      <c r="F836" s="1623"/>
      <c r="G836" s="1575"/>
      <c r="H836" s="1575"/>
      <c r="I836" s="1575"/>
      <c r="J836" s="1575"/>
      <c r="K836" s="1575"/>
      <c r="L836" s="1575"/>
      <c r="M836" s="1575"/>
      <c r="N836" s="1575"/>
      <c r="O836" s="1575"/>
      <c r="P836" s="1575"/>
      <c r="Q836" s="1575"/>
      <c r="R836" s="1575"/>
      <c r="S836" s="1575"/>
      <c r="T836" s="1575"/>
      <c r="U836" s="1575"/>
      <c r="V836" s="1575"/>
      <c r="W836" s="1575"/>
      <c r="X836" s="1575"/>
      <c r="Y836" s="1575"/>
      <c r="Z836" s="1623"/>
      <c r="AA836" s="1575"/>
      <c r="AB836" s="1575"/>
      <c r="AC836" s="1575"/>
      <c r="AD836" s="1575"/>
      <c r="AE836" s="1575"/>
      <c r="AF836" s="1575"/>
    </row>
    <row r="837" ht="36.75" customHeight="1">
      <c r="A837" s="1575"/>
      <c r="B837" s="1575"/>
      <c r="C837" s="1575"/>
      <c r="D837" s="1575"/>
      <c r="E837" s="1575"/>
      <c r="F837" s="1623"/>
      <c r="G837" s="1575"/>
      <c r="H837" s="1575"/>
      <c r="I837" s="1575"/>
      <c r="J837" s="1575"/>
      <c r="K837" s="1575"/>
      <c r="L837" s="1575"/>
      <c r="M837" s="1575"/>
      <c r="N837" s="1575"/>
      <c r="O837" s="1575"/>
      <c r="P837" s="1575"/>
      <c r="Q837" s="1575"/>
      <c r="R837" s="1575"/>
      <c r="S837" s="1575"/>
      <c r="T837" s="1575"/>
      <c r="U837" s="1575"/>
      <c r="V837" s="1575"/>
      <c r="W837" s="1575"/>
      <c r="X837" s="1575"/>
      <c r="Y837" s="1575"/>
      <c r="Z837" s="1623"/>
      <c r="AA837" s="1575"/>
      <c r="AB837" s="1575"/>
      <c r="AC837" s="1575"/>
      <c r="AD837" s="1575"/>
      <c r="AE837" s="1575"/>
      <c r="AF837" s="1575"/>
    </row>
    <row r="838" ht="36.75" customHeight="1">
      <c r="A838" s="1575"/>
      <c r="B838" s="1575"/>
      <c r="C838" s="1575"/>
      <c r="D838" s="1575"/>
      <c r="E838" s="1575"/>
      <c r="F838" s="1623"/>
      <c r="G838" s="1575"/>
      <c r="H838" s="1575"/>
      <c r="I838" s="1575"/>
      <c r="J838" s="1575"/>
      <c r="K838" s="1575"/>
      <c r="L838" s="1575"/>
      <c r="M838" s="1575"/>
      <c r="N838" s="1575"/>
      <c r="O838" s="1575"/>
      <c r="P838" s="1575"/>
      <c r="Q838" s="1575"/>
      <c r="R838" s="1575"/>
      <c r="S838" s="1575"/>
      <c r="T838" s="1575"/>
      <c r="U838" s="1575"/>
      <c r="V838" s="1575"/>
      <c r="W838" s="1575"/>
      <c r="X838" s="1575"/>
      <c r="Y838" s="1575"/>
      <c r="Z838" s="1623"/>
      <c r="AA838" s="1575"/>
      <c r="AB838" s="1575"/>
      <c r="AC838" s="1575"/>
      <c r="AD838" s="1575"/>
      <c r="AE838" s="1575"/>
      <c r="AF838" s="1575"/>
    </row>
    <row r="839" ht="36.75" customHeight="1">
      <c r="A839" s="1575"/>
      <c r="B839" s="1575"/>
      <c r="C839" s="1575"/>
      <c r="D839" s="1575"/>
      <c r="E839" s="1575"/>
      <c r="F839" s="1623"/>
      <c r="G839" s="1575"/>
      <c r="H839" s="1575"/>
      <c r="I839" s="1575"/>
      <c r="J839" s="1575"/>
      <c r="K839" s="1575"/>
      <c r="L839" s="1575"/>
      <c r="M839" s="1575"/>
      <c r="N839" s="1575"/>
      <c r="O839" s="1575"/>
      <c r="P839" s="1575"/>
      <c r="Q839" s="1575"/>
      <c r="R839" s="1575"/>
      <c r="S839" s="1575"/>
      <c r="T839" s="1575"/>
      <c r="U839" s="1575"/>
      <c r="V839" s="1575"/>
      <c r="W839" s="1575"/>
      <c r="X839" s="1575"/>
      <c r="Y839" s="1575"/>
      <c r="Z839" s="1623"/>
      <c r="AA839" s="1575"/>
      <c r="AB839" s="1575"/>
      <c r="AC839" s="1575"/>
      <c r="AD839" s="1575"/>
      <c r="AE839" s="1575"/>
      <c r="AF839" s="1575"/>
    </row>
    <row r="840" ht="36.75" customHeight="1">
      <c r="A840" s="1575"/>
      <c r="B840" s="1575"/>
      <c r="C840" s="1575"/>
      <c r="D840" s="1575"/>
      <c r="E840" s="1575"/>
      <c r="F840" s="1623"/>
      <c r="G840" s="1575"/>
      <c r="H840" s="1575"/>
      <c r="I840" s="1575"/>
      <c r="J840" s="1575"/>
      <c r="K840" s="1575"/>
      <c r="L840" s="1575"/>
      <c r="M840" s="1575"/>
      <c r="N840" s="1575"/>
      <c r="O840" s="1575"/>
      <c r="P840" s="1575"/>
      <c r="Q840" s="1575"/>
      <c r="R840" s="1575"/>
      <c r="S840" s="1575"/>
      <c r="T840" s="1575"/>
      <c r="U840" s="1575"/>
      <c r="V840" s="1575"/>
      <c r="W840" s="1575"/>
      <c r="X840" s="1575"/>
      <c r="Y840" s="1575"/>
      <c r="Z840" s="1623"/>
      <c r="AA840" s="1575"/>
      <c r="AB840" s="1575"/>
      <c r="AC840" s="1575"/>
      <c r="AD840" s="1575"/>
      <c r="AE840" s="1575"/>
      <c r="AF840" s="1575"/>
    </row>
    <row r="841" ht="36.75" customHeight="1">
      <c r="A841" s="1575"/>
      <c r="B841" s="1575"/>
      <c r="C841" s="1575"/>
      <c r="D841" s="1575"/>
      <c r="E841" s="1575"/>
      <c r="F841" s="1623"/>
      <c r="G841" s="1575"/>
      <c r="H841" s="1575"/>
      <c r="I841" s="1575"/>
      <c r="J841" s="1575"/>
      <c r="K841" s="1575"/>
      <c r="L841" s="1575"/>
      <c r="M841" s="1575"/>
      <c r="N841" s="1575"/>
      <c r="O841" s="1575"/>
      <c r="P841" s="1575"/>
      <c r="Q841" s="1575"/>
      <c r="R841" s="1575"/>
      <c r="S841" s="1575"/>
      <c r="T841" s="1575"/>
      <c r="U841" s="1575"/>
      <c r="V841" s="1575"/>
      <c r="W841" s="1575"/>
      <c r="X841" s="1575"/>
      <c r="Y841" s="1575"/>
      <c r="Z841" s="1623"/>
      <c r="AA841" s="1575"/>
      <c r="AB841" s="1575"/>
      <c r="AC841" s="1575"/>
      <c r="AD841" s="1575"/>
      <c r="AE841" s="1575"/>
      <c r="AF841" s="1575"/>
    </row>
    <row r="842" ht="36.75" customHeight="1">
      <c r="A842" s="1575"/>
      <c r="B842" s="1575"/>
      <c r="C842" s="1575"/>
      <c r="D842" s="1575"/>
      <c r="E842" s="1575"/>
      <c r="F842" s="1623"/>
      <c r="G842" s="1575"/>
      <c r="H842" s="1575"/>
      <c r="I842" s="1575"/>
      <c r="J842" s="1575"/>
      <c r="K842" s="1575"/>
      <c r="L842" s="1575"/>
      <c r="M842" s="1575"/>
      <c r="N842" s="1575"/>
      <c r="O842" s="1575"/>
      <c r="P842" s="1575"/>
      <c r="Q842" s="1575"/>
      <c r="R842" s="1575"/>
      <c r="S842" s="1575"/>
      <c r="T842" s="1575"/>
      <c r="U842" s="1575"/>
      <c r="V842" s="1575"/>
      <c r="W842" s="1575"/>
      <c r="X842" s="1575"/>
      <c r="Y842" s="1575"/>
      <c r="Z842" s="1623"/>
      <c r="AA842" s="1575"/>
      <c r="AB842" s="1575"/>
      <c r="AC842" s="1575"/>
      <c r="AD842" s="1575"/>
      <c r="AE842" s="1575"/>
      <c r="AF842" s="1575"/>
    </row>
    <row r="843" ht="36.75" customHeight="1">
      <c r="A843" s="1575"/>
      <c r="B843" s="1575"/>
      <c r="C843" s="1575"/>
      <c r="D843" s="1575"/>
      <c r="E843" s="1575"/>
      <c r="F843" s="1623"/>
      <c r="G843" s="1575"/>
      <c r="H843" s="1575"/>
      <c r="I843" s="1575"/>
      <c r="J843" s="1575"/>
      <c r="K843" s="1575"/>
      <c r="L843" s="1575"/>
      <c r="M843" s="1575"/>
      <c r="N843" s="1575"/>
      <c r="O843" s="1575"/>
      <c r="P843" s="1575"/>
      <c r="Q843" s="1575"/>
      <c r="R843" s="1575"/>
      <c r="S843" s="1575"/>
      <c r="T843" s="1575"/>
      <c r="U843" s="1575"/>
      <c r="V843" s="1575"/>
      <c r="W843" s="1575"/>
      <c r="X843" s="1575"/>
      <c r="Y843" s="1575"/>
      <c r="Z843" s="1623"/>
      <c r="AA843" s="1575"/>
      <c r="AB843" s="1575"/>
      <c r="AC843" s="1575"/>
      <c r="AD843" s="1575"/>
      <c r="AE843" s="1575"/>
      <c r="AF843" s="1575"/>
    </row>
    <row r="844" ht="36.75" customHeight="1">
      <c r="A844" s="1575"/>
      <c r="B844" s="1575"/>
      <c r="C844" s="1575"/>
      <c r="D844" s="1575"/>
      <c r="E844" s="1575"/>
      <c r="F844" s="1623"/>
      <c r="G844" s="1575"/>
      <c r="H844" s="1575"/>
      <c r="I844" s="1575"/>
      <c r="J844" s="1575"/>
      <c r="K844" s="1575"/>
      <c r="L844" s="1575"/>
      <c r="M844" s="1575"/>
      <c r="N844" s="1575"/>
      <c r="O844" s="1575"/>
      <c r="P844" s="1575"/>
      <c r="Q844" s="1575"/>
      <c r="R844" s="1575"/>
      <c r="S844" s="1575"/>
      <c r="T844" s="1575"/>
      <c r="U844" s="1575"/>
      <c r="V844" s="1575"/>
      <c r="W844" s="1575"/>
      <c r="X844" s="1575"/>
      <c r="Y844" s="1575"/>
      <c r="Z844" s="1623"/>
      <c r="AA844" s="1575"/>
      <c r="AB844" s="1575"/>
      <c r="AC844" s="1575"/>
      <c r="AD844" s="1575"/>
      <c r="AE844" s="1575"/>
      <c r="AF844" s="1575"/>
    </row>
    <row r="845" ht="36.75" customHeight="1">
      <c r="A845" s="1575"/>
      <c r="B845" s="1575"/>
      <c r="C845" s="1575"/>
      <c r="D845" s="1575"/>
      <c r="E845" s="1575"/>
      <c r="F845" s="1623"/>
      <c r="G845" s="1575"/>
      <c r="H845" s="1575"/>
      <c r="I845" s="1575"/>
      <c r="J845" s="1575"/>
      <c r="K845" s="1575"/>
      <c r="L845" s="1575"/>
      <c r="M845" s="1575"/>
      <c r="N845" s="1575"/>
      <c r="O845" s="1575"/>
      <c r="P845" s="1575"/>
      <c r="Q845" s="1575"/>
      <c r="R845" s="1575"/>
      <c r="S845" s="1575"/>
      <c r="T845" s="1575"/>
      <c r="U845" s="1575"/>
      <c r="V845" s="1575"/>
      <c r="W845" s="1575"/>
      <c r="X845" s="1575"/>
      <c r="Y845" s="1575"/>
      <c r="Z845" s="1623"/>
      <c r="AA845" s="1575"/>
      <c r="AB845" s="1575"/>
      <c r="AC845" s="1575"/>
      <c r="AD845" s="1575"/>
      <c r="AE845" s="1575"/>
      <c r="AF845" s="1575"/>
    </row>
    <row r="846" ht="36.75" customHeight="1">
      <c r="A846" s="1575"/>
      <c r="B846" s="1575"/>
      <c r="C846" s="1575"/>
      <c r="D846" s="1575"/>
      <c r="E846" s="1575"/>
      <c r="F846" s="1623"/>
      <c r="G846" s="1575"/>
      <c r="H846" s="1575"/>
      <c r="I846" s="1575"/>
      <c r="J846" s="1575"/>
      <c r="K846" s="1575"/>
      <c r="L846" s="1575"/>
      <c r="M846" s="1575"/>
      <c r="N846" s="1575"/>
      <c r="O846" s="1575"/>
      <c r="P846" s="1575"/>
      <c r="Q846" s="1575"/>
      <c r="R846" s="1575"/>
      <c r="S846" s="1575"/>
      <c r="T846" s="1575"/>
      <c r="U846" s="1575"/>
      <c r="V846" s="1575"/>
      <c r="W846" s="1575"/>
      <c r="X846" s="1575"/>
      <c r="Y846" s="1575"/>
      <c r="Z846" s="1623"/>
      <c r="AA846" s="1575"/>
      <c r="AB846" s="1575"/>
      <c r="AC846" s="1575"/>
      <c r="AD846" s="1575"/>
      <c r="AE846" s="1575"/>
      <c r="AF846" s="1575"/>
    </row>
    <row r="847" ht="36.75" customHeight="1">
      <c r="A847" s="1575"/>
      <c r="B847" s="1575"/>
      <c r="C847" s="1575"/>
      <c r="D847" s="1575"/>
      <c r="E847" s="1575"/>
      <c r="F847" s="1623"/>
      <c r="G847" s="1575"/>
      <c r="H847" s="1575"/>
      <c r="I847" s="1575"/>
      <c r="J847" s="1575"/>
      <c r="K847" s="1575"/>
      <c r="L847" s="1575"/>
      <c r="M847" s="1575"/>
      <c r="N847" s="1575"/>
      <c r="O847" s="1575"/>
      <c r="P847" s="1575"/>
      <c r="Q847" s="1575"/>
      <c r="R847" s="1575"/>
      <c r="S847" s="1575"/>
      <c r="T847" s="1575"/>
      <c r="U847" s="1575"/>
      <c r="V847" s="1575"/>
      <c r="W847" s="1575"/>
      <c r="X847" s="1575"/>
      <c r="Y847" s="1575"/>
      <c r="Z847" s="1623"/>
      <c r="AA847" s="1575"/>
      <c r="AB847" s="1575"/>
      <c r="AC847" s="1575"/>
      <c r="AD847" s="1575"/>
      <c r="AE847" s="1575"/>
      <c r="AF847" s="1575"/>
    </row>
    <row r="848" ht="36.75" customHeight="1">
      <c r="A848" s="1575"/>
      <c r="B848" s="1575"/>
      <c r="C848" s="1575"/>
      <c r="D848" s="1575"/>
      <c r="E848" s="1575"/>
      <c r="F848" s="1623"/>
      <c r="G848" s="1575"/>
      <c r="H848" s="1575"/>
      <c r="I848" s="1575"/>
      <c r="J848" s="1575"/>
      <c r="K848" s="1575"/>
      <c r="L848" s="1575"/>
      <c r="M848" s="1575"/>
      <c r="N848" s="1575"/>
      <c r="O848" s="1575"/>
      <c r="P848" s="1575"/>
      <c r="Q848" s="1575"/>
      <c r="R848" s="1575"/>
      <c r="S848" s="1575"/>
      <c r="T848" s="1575"/>
      <c r="U848" s="1575"/>
      <c r="V848" s="1575"/>
      <c r="W848" s="1575"/>
      <c r="X848" s="1575"/>
      <c r="Y848" s="1575"/>
      <c r="Z848" s="1623"/>
      <c r="AA848" s="1575"/>
      <c r="AB848" s="1575"/>
      <c r="AC848" s="1575"/>
      <c r="AD848" s="1575"/>
      <c r="AE848" s="1575"/>
      <c r="AF848" s="1575"/>
    </row>
    <row r="849" ht="36.75" customHeight="1">
      <c r="A849" s="1575"/>
      <c r="B849" s="1575"/>
      <c r="C849" s="1575"/>
      <c r="D849" s="1575"/>
      <c r="E849" s="1575"/>
      <c r="F849" s="1623"/>
      <c r="G849" s="1575"/>
      <c r="H849" s="1575"/>
      <c r="I849" s="1575"/>
      <c r="J849" s="1575"/>
      <c r="K849" s="1575"/>
      <c r="L849" s="1575"/>
      <c r="M849" s="1575"/>
      <c r="N849" s="1575"/>
      <c r="O849" s="1575"/>
      <c r="P849" s="1575"/>
      <c r="Q849" s="1575"/>
      <c r="R849" s="1575"/>
      <c r="S849" s="1575"/>
      <c r="T849" s="1575"/>
      <c r="U849" s="1575"/>
      <c r="V849" s="1575"/>
      <c r="W849" s="1575"/>
      <c r="X849" s="1575"/>
      <c r="Y849" s="1575"/>
      <c r="Z849" s="1623"/>
      <c r="AA849" s="1575"/>
      <c r="AB849" s="1575"/>
      <c r="AC849" s="1575"/>
      <c r="AD849" s="1575"/>
      <c r="AE849" s="1575"/>
      <c r="AF849" s="1575"/>
    </row>
    <row r="850" ht="36.75" customHeight="1">
      <c r="A850" s="1575"/>
      <c r="B850" s="1575"/>
      <c r="C850" s="1575"/>
      <c r="D850" s="1575"/>
      <c r="E850" s="1575"/>
      <c r="F850" s="1623"/>
      <c r="G850" s="1575"/>
      <c r="H850" s="1575"/>
      <c r="I850" s="1575"/>
      <c r="J850" s="1575"/>
      <c r="K850" s="1575"/>
      <c r="L850" s="1575"/>
      <c r="M850" s="1575"/>
      <c r="N850" s="1575"/>
      <c r="O850" s="1575"/>
      <c r="P850" s="1575"/>
      <c r="Q850" s="1575"/>
      <c r="R850" s="1575"/>
      <c r="S850" s="1575"/>
      <c r="T850" s="1575"/>
      <c r="U850" s="1575"/>
      <c r="V850" s="1575"/>
      <c r="W850" s="1575"/>
      <c r="X850" s="1575"/>
      <c r="Y850" s="1575"/>
      <c r="Z850" s="1623"/>
      <c r="AA850" s="1575"/>
      <c r="AB850" s="1575"/>
      <c r="AC850" s="1575"/>
      <c r="AD850" s="1575"/>
      <c r="AE850" s="1575"/>
      <c r="AF850" s="1575"/>
    </row>
    <row r="851" ht="36.75" customHeight="1">
      <c r="A851" s="1575"/>
      <c r="B851" s="1575"/>
      <c r="C851" s="1575"/>
      <c r="D851" s="1575"/>
      <c r="E851" s="1575"/>
      <c r="F851" s="1623"/>
      <c r="G851" s="1575"/>
      <c r="H851" s="1575"/>
      <c r="I851" s="1575"/>
      <c r="J851" s="1575"/>
      <c r="K851" s="1575"/>
      <c r="L851" s="1575"/>
      <c r="M851" s="1575"/>
      <c r="N851" s="1575"/>
      <c r="O851" s="1575"/>
      <c r="P851" s="1575"/>
      <c r="Q851" s="1575"/>
      <c r="R851" s="1575"/>
      <c r="S851" s="1575"/>
      <c r="T851" s="1575"/>
      <c r="U851" s="1575"/>
      <c r="V851" s="1575"/>
      <c r="W851" s="1575"/>
      <c r="X851" s="1575"/>
      <c r="Y851" s="1575"/>
      <c r="Z851" s="1623"/>
      <c r="AA851" s="1575"/>
      <c r="AB851" s="1575"/>
      <c r="AC851" s="1575"/>
      <c r="AD851" s="1575"/>
      <c r="AE851" s="1575"/>
      <c r="AF851" s="1575"/>
    </row>
    <row r="852" ht="36.75" customHeight="1">
      <c r="A852" s="1575"/>
      <c r="B852" s="1575"/>
      <c r="C852" s="1575"/>
      <c r="D852" s="1575"/>
      <c r="E852" s="1575"/>
      <c r="F852" s="1623"/>
      <c r="G852" s="1575"/>
      <c r="H852" s="1575"/>
      <c r="I852" s="1575"/>
      <c r="J852" s="1575"/>
      <c r="K852" s="1575"/>
      <c r="L852" s="1575"/>
      <c r="M852" s="1575"/>
      <c r="N852" s="1575"/>
      <c r="O852" s="1575"/>
      <c r="P852" s="1575"/>
      <c r="Q852" s="1575"/>
      <c r="R852" s="1575"/>
      <c r="S852" s="1575"/>
      <c r="T852" s="1575"/>
      <c r="U852" s="1575"/>
      <c r="V852" s="1575"/>
      <c r="W852" s="1575"/>
      <c r="X852" s="1575"/>
      <c r="Y852" s="1575"/>
      <c r="Z852" s="1623"/>
      <c r="AA852" s="1575"/>
      <c r="AB852" s="1575"/>
      <c r="AC852" s="1575"/>
      <c r="AD852" s="1575"/>
      <c r="AE852" s="1575"/>
      <c r="AF852" s="1575"/>
    </row>
    <row r="853" ht="36.75" customHeight="1">
      <c r="A853" s="1575"/>
      <c r="B853" s="1575"/>
      <c r="C853" s="1575"/>
      <c r="D853" s="1575"/>
      <c r="E853" s="1575"/>
      <c r="F853" s="1623"/>
      <c r="G853" s="1575"/>
      <c r="H853" s="1575"/>
      <c r="I853" s="1575"/>
      <c r="J853" s="1575"/>
      <c r="K853" s="1575"/>
      <c r="L853" s="1575"/>
      <c r="M853" s="1575"/>
      <c r="N853" s="1575"/>
      <c r="O853" s="1575"/>
      <c r="P853" s="1575"/>
      <c r="Q853" s="1575"/>
      <c r="R853" s="1575"/>
      <c r="S853" s="1575"/>
      <c r="T853" s="1575"/>
      <c r="U853" s="1575"/>
      <c r="V853" s="1575"/>
      <c r="W853" s="1575"/>
      <c r="X853" s="1575"/>
      <c r="Y853" s="1575"/>
      <c r="Z853" s="1623"/>
      <c r="AA853" s="1575"/>
      <c r="AB853" s="1575"/>
      <c r="AC853" s="1575"/>
      <c r="AD853" s="1575"/>
      <c r="AE853" s="1575"/>
      <c r="AF853" s="1575"/>
    </row>
    <row r="854" ht="36.75" customHeight="1">
      <c r="A854" s="1575"/>
      <c r="B854" s="1575"/>
      <c r="C854" s="1575"/>
      <c r="D854" s="1575"/>
      <c r="E854" s="1575"/>
      <c r="F854" s="1623"/>
      <c r="G854" s="1575"/>
      <c r="H854" s="1575"/>
      <c r="I854" s="1575"/>
      <c r="J854" s="1575"/>
      <c r="K854" s="1575"/>
      <c r="L854" s="1575"/>
      <c r="M854" s="1575"/>
      <c r="N854" s="1575"/>
      <c r="O854" s="1575"/>
      <c r="P854" s="1575"/>
      <c r="Q854" s="1575"/>
      <c r="R854" s="1575"/>
      <c r="S854" s="1575"/>
      <c r="T854" s="1575"/>
      <c r="U854" s="1575"/>
      <c r="V854" s="1575"/>
      <c r="W854" s="1575"/>
      <c r="X854" s="1575"/>
      <c r="Y854" s="1575"/>
      <c r="Z854" s="1623"/>
      <c r="AA854" s="1575"/>
      <c r="AB854" s="1575"/>
      <c r="AC854" s="1575"/>
      <c r="AD854" s="1575"/>
      <c r="AE854" s="1575"/>
      <c r="AF854" s="1575"/>
    </row>
    <row r="855" ht="36.75" customHeight="1">
      <c r="A855" s="1575"/>
      <c r="B855" s="1575"/>
      <c r="C855" s="1575"/>
      <c r="D855" s="1575"/>
      <c r="E855" s="1575"/>
      <c r="F855" s="1623"/>
      <c r="G855" s="1575"/>
      <c r="H855" s="1575"/>
      <c r="I855" s="1575"/>
      <c r="J855" s="1575"/>
      <c r="K855" s="1575"/>
      <c r="L855" s="1575"/>
      <c r="M855" s="1575"/>
      <c r="N855" s="1575"/>
      <c r="O855" s="1575"/>
      <c r="P855" s="1575"/>
      <c r="Q855" s="1575"/>
      <c r="R855" s="1575"/>
      <c r="S855" s="1575"/>
      <c r="T855" s="1575"/>
      <c r="U855" s="1575"/>
      <c r="V855" s="1575"/>
      <c r="W855" s="1575"/>
      <c r="X855" s="1575"/>
      <c r="Y855" s="1575"/>
      <c r="Z855" s="1623"/>
      <c r="AA855" s="1575"/>
      <c r="AB855" s="1575"/>
      <c r="AC855" s="1575"/>
      <c r="AD855" s="1575"/>
      <c r="AE855" s="1575"/>
      <c r="AF855" s="1575"/>
    </row>
    <row r="856" ht="36.75" customHeight="1">
      <c r="A856" s="1575"/>
      <c r="B856" s="1575"/>
      <c r="C856" s="1575"/>
      <c r="D856" s="1575"/>
      <c r="E856" s="1575"/>
      <c r="F856" s="1623"/>
      <c r="G856" s="1575"/>
      <c r="H856" s="1575"/>
      <c r="I856" s="1575"/>
      <c r="J856" s="1575"/>
      <c r="K856" s="1575"/>
      <c r="L856" s="1575"/>
      <c r="M856" s="1575"/>
      <c r="N856" s="1575"/>
      <c r="O856" s="1575"/>
      <c r="P856" s="1575"/>
      <c r="Q856" s="1575"/>
      <c r="R856" s="1575"/>
      <c r="S856" s="1575"/>
      <c r="T856" s="1575"/>
      <c r="U856" s="1575"/>
      <c r="V856" s="1575"/>
      <c r="W856" s="1575"/>
      <c r="X856" s="1575"/>
      <c r="Y856" s="1575"/>
      <c r="Z856" s="1623"/>
      <c r="AA856" s="1575"/>
      <c r="AB856" s="1575"/>
      <c r="AC856" s="1575"/>
      <c r="AD856" s="1575"/>
      <c r="AE856" s="1575"/>
      <c r="AF856" s="1575"/>
    </row>
    <row r="857" ht="36.75" customHeight="1">
      <c r="A857" s="1575"/>
      <c r="B857" s="1575"/>
      <c r="C857" s="1575"/>
      <c r="D857" s="1575"/>
      <c r="E857" s="1575"/>
      <c r="F857" s="1623"/>
      <c r="G857" s="1575"/>
      <c r="H857" s="1575"/>
      <c r="I857" s="1575"/>
      <c r="J857" s="1575"/>
      <c r="K857" s="1575"/>
      <c r="L857" s="1575"/>
      <c r="M857" s="1575"/>
      <c r="N857" s="1575"/>
      <c r="O857" s="1575"/>
      <c r="P857" s="1575"/>
      <c r="Q857" s="1575"/>
      <c r="R857" s="1575"/>
      <c r="S857" s="1575"/>
      <c r="T857" s="1575"/>
      <c r="U857" s="1575"/>
      <c r="V857" s="1575"/>
      <c r="W857" s="1575"/>
      <c r="X857" s="1575"/>
      <c r="Y857" s="1575"/>
      <c r="Z857" s="1623"/>
      <c r="AA857" s="1575"/>
      <c r="AB857" s="1575"/>
      <c r="AC857" s="1575"/>
      <c r="AD857" s="1575"/>
      <c r="AE857" s="1575"/>
      <c r="AF857" s="1575"/>
    </row>
    <row r="858" ht="36.75" customHeight="1">
      <c r="A858" s="1575"/>
      <c r="B858" s="1575"/>
      <c r="C858" s="1575"/>
      <c r="D858" s="1575"/>
      <c r="E858" s="1575"/>
      <c r="F858" s="1623"/>
      <c r="G858" s="1575"/>
      <c r="H858" s="1575"/>
      <c r="I858" s="1575"/>
      <c r="J858" s="1575"/>
      <c r="K858" s="1575"/>
      <c r="L858" s="1575"/>
      <c r="M858" s="1575"/>
      <c r="N858" s="1575"/>
      <c r="O858" s="1575"/>
      <c r="P858" s="1575"/>
      <c r="Q858" s="1575"/>
      <c r="R858" s="1575"/>
      <c r="S858" s="1575"/>
      <c r="T858" s="1575"/>
      <c r="U858" s="1575"/>
      <c r="V858" s="1575"/>
      <c r="W858" s="1575"/>
      <c r="X858" s="1575"/>
      <c r="Y858" s="1575"/>
      <c r="Z858" s="1623"/>
      <c r="AA858" s="1575"/>
      <c r="AB858" s="1575"/>
      <c r="AC858" s="1575"/>
      <c r="AD858" s="1575"/>
      <c r="AE858" s="1575"/>
      <c r="AF858" s="1575"/>
    </row>
    <row r="859" ht="36.75" customHeight="1">
      <c r="A859" s="1575"/>
      <c r="B859" s="1575"/>
      <c r="C859" s="1575"/>
      <c r="D859" s="1575"/>
      <c r="E859" s="1575"/>
      <c r="F859" s="1623"/>
      <c r="G859" s="1575"/>
      <c r="H859" s="1575"/>
      <c r="I859" s="1575"/>
      <c r="J859" s="1575"/>
      <c r="K859" s="1575"/>
      <c r="L859" s="1575"/>
      <c r="M859" s="1575"/>
      <c r="N859" s="1575"/>
      <c r="O859" s="1575"/>
      <c r="P859" s="1575"/>
      <c r="Q859" s="1575"/>
      <c r="R859" s="1575"/>
      <c r="S859" s="1575"/>
      <c r="T859" s="1575"/>
      <c r="U859" s="1575"/>
      <c r="V859" s="1575"/>
      <c r="W859" s="1575"/>
      <c r="X859" s="1575"/>
      <c r="Y859" s="1575"/>
      <c r="Z859" s="1623"/>
      <c r="AA859" s="1575"/>
      <c r="AB859" s="1575"/>
      <c r="AC859" s="1575"/>
      <c r="AD859" s="1575"/>
      <c r="AE859" s="1575"/>
      <c r="AF859" s="1575"/>
    </row>
    <row r="860" ht="36.75" customHeight="1">
      <c r="A860" s="1575"/>
      <c r="B860" s="1575"/>
      <c r="C860" s="1575"/>
      <c r="D860" s="1575"/>
      <c r="E860" s="1575"/>
      <c r="F860" s="1623"/>
      <c r="G860" s="1575"/>
      <c r="H860" s="1575"/>
      <c r="I860" s="1575"/>
      <c r="J860" s="1575"/>
      <c r="K860" s="1575"/>
      <c r="L860" s="1575"/>
      <c r="M860" s="1575"/>
      <c r="N860" s="1575"/>
      <c r="O860" s="1575"/>
      <c r="P860" s="1575"/>
      <c r="Q860" s="1575"/>
      <c r="R860" s="1575"/>
      <c r="S860" s="1575"/>
      <c r="T860" s="1575"/>
      <c r="U860" s="1575"/>
      <c r="V860" s="1575"/>
      <c r="W860" s="1575"/>
      <c r="X860" s="1575"/>
      <c r="Y860" s="1575"/>
      <c r="Z860" s="1623"/>
      <c r="AA860" s="1575"/>
      <c r="AB860" s="1575"/>
      <c r="AC860" s="1575"/>
      <c r="AD860" s="1575"/>
      <c r="AE860" s="1575"/>
      <c r="AF860" s="1575"/>
    </row>
    <row r="861" ht="36.75" customHeight="1">
      <c r="A861" s="1575"/>
      <c r="B861" s="1575"/>
      <c r="C861" s="1575"/>
      <c r="D861" s="1575"/>
      <c r="E861" s="1575"/>
      <c r="F861" s="1623"/>
      <c r="G861" s="1575"/>
      <c r="H861" s="1575"/>
      <c r="I861" s="1575"/>
      <c r="J861" s="1575"/>
      <c r="K861" s="1575"/>
      <c r="L861" s="1575"/>
      <c r="M861" s="1575"/>
      <c r="N861" s="1575"/>
      <c r="O861" s="1575"/>
      <c r="P861" s="1575"/>
      <c r="Q861" s="1575"/>
      <c r="R861" s="1575"/>
      <c r="S861" s="1575"/>
      <c r="T861" s="1575"/>
      <c r="U861" s="1575"/>
      <c r="V861" s="1575"/>
      <c r="W861" s="1575"/>
      <c r="X861" s="1575"/>
      <c r="Y861" s="1575"/>
      <c r="Z861" s="1623"/>
      <c r="AA861" s="1575"/>
      <c r="AB861" s="1575"/>
      <c r="AC861" s="1575"/>
      <c r="AD861" s="1575"/>
      <c r="AE861" s="1575"/>
      <c r="AF861" s="1575"/>
    </row>
    <row r="862" ht="36.75" customHeight="1">
      <c r="A862" s="1575"/>
      <c r="B862" s="1575"/>
      <c r="C862" s="1575"/>
      <c r="D862" s="1575"/>
      <c r="E862" s="1575"/>
      <c r="F862" s="1623"/>
      <c r="G862" s="1575"/>
      <c r="H862" s="1575"/>
      <c r="I862" s="1575"/>
      <c r="J862" s="1575"/>
      <c r="K862" s="1575"/>
      <c r="L862" s="1575"/>
      <c r="M862" s="1575"/>
      <c r="N862" s="1575"/>
      <c r="O862" s="1575"/>
      <c r="P862" s="1575"/>
      <c r="Q862" s="1575"/>
      <c r="R862" s="1575"/>
      <c r="S862" s="1575"/>
      <c r="T862" s="1575"/>
      <c r="U862" s="1575"/>
      <c r="V862" s="1575"/>
      <c r="W862" s="1575"/>
      <c r="X862" s="1575"/>
      <c r="Y862" s="1575"/>
      <c r="Z862" s="1623"/>
      <c r="AA862" s="1575"/>
      <c r="AB862" s="1575"/>
      <c r="AC862" s="1575"/>
      <c r="AD862" s="1575"/>
      <c r="AE862" s="1575"/>
      <c r="AF862" s="1575"/>
    </row>
    <row r="863" ht="36.75" customHeight="1">
      <c r="A863" s="1575"/>
      <c r="B863" s="1575"/>
      <c r="C863" s="1575"/>
      <c r="D863" s="1575"/>
      <c r="E863" s="1575"/>
      <c r="F863" s="1623"/>
      <c r="G863" s="1575"/>
      <c r="H863" s="1575"/>
      <c r="I863" s="1575"/>
      <c r="J863" s="1575"/>
      <c r="K863" s="1575"/>
      <c r="L863" s="1575"/>
      <c r="M863" s="1575"/>
      <c r="N863" s="1575"/>
      <c r="O863" s="1575"/>
      <c r="P863" s="1575"/>
      <c r="Q863" s="1575"/>
      <c r="R863" s="1575"/>
      <c r="S863" s="1575"/>
      <c r="T863" s="1575"/>
      <c r="U863" s="1575"/>
      <c r="V863" s="1575"/>
      <c r="W863" s="1575"/>
      <c r="X863" s="1575"/>
      <c r="Y863" s="1575"/>
      <c r="Z863" s="1623"/>
      <c r="AA863" s="1575"/>
      <c r="AB863" s="1575"/>
      <c r="AC863" s="1575"/>
      <c r="AD863" s="1575"/>
      <c r="AE863" s="1575"/>
      <c r="AF863" s="1575"/>
    </row>
    <row r="864" ht="36.75" customHeight="1">
      <c r="A864" s="1575"/>
      <c r="B864" s="1575"/>
      <c r="C864" s="1575"/>
      <c r="D864" s="1575"/>
      <c r="E864" s="1575"/>
      <c r="F864" s="1623"/>
      <c r="G864" s="1575"/>
      <c r="H864" s="1575"/>
      <c r="I864" s="1575"/>
      <c r="J864" s="1575"/>
      <c r="K864" s="1575"/>
      <c r="L864" s="1575"/>
      <c r="M864" s="1575"/>
      <c r="N864" s="1575"/>
      <c r="O864" s="1575"/>
      <c r="P864" s="1575"/>
      <c r="Q864" s="1575"/>
      <c r="R864" s="1575"/>
      <c r="S864" s="1575"/>
      <c r="T864" s="1575"/>
      <c r="U864" s="1575"/>
      <c r="V864" s="1575"/>
      <c r="W864" s="1575"/>
      <c r="X864" s="1575"/>
      <c r="Y864" s="1575"/>
      <c r="Z864" s="1623"/>
      <c r="AA864" s="1575"/>
      <c r="AB864" s="1575"/>
      <c r="AC864" s="1575"/>
      <c r="AD864" s="1575"/>
      <c r="AE864" s="1575"/>
      <c r="AF864" s="1575"/>
    </row>
    <row r="865" ht="36.75" customHeight="1">
      <c r="A865" s="1575"/>
      <c r="B865" s="1575"/>
      <c r="C865" s="1575"/>
      <c r="D865" s="1575"/>
      <c r="E865" s="1575"/>
      <c r="F865" s="1623"/>
      <c r="G865" s="1575"/>
      <c r="H865" s="1575"/>
      <c r="I865" s="1575"/>
      <c r="J865" s="1575"/>
      <c r="K865" s="1575"/>
      <c r="L865" s="1575"/>
      <c r="M865" s="1575"/>
      <c r="N865" s="1575"/>
      <c r="O865" s="1575"/>
      <c r="P865" s="1575"/>
      <c r="Q865" s="1575"/>
      <c r="R865" s="1575"/>
      <c r="S865" s="1575"/>
      <c r="T865" s="1575"/>
      <c r="U865" s="1575"/>
      <c r="V865" s="1575"/>
      <c r="W865" s="1575"/>
      <c r="X865" s="1575"/>
      <c r="Y865" s="1575"/>
      <c r="Z865" s="1623"/>
      <c r="AA865" s="1575"/>
      <c r="AB865" s="1575"/>
      <c r="AC865" s="1575"/>
      <c r="AD865" s="1575"/>
      <c r="AE865" s="1575"/>
      <c r="AF865" s="1575"/>
    </row>
    <row r="866" ht="36.75" customHeight="1">
      <c r="A866" s="1575"/>
      <c r="B866" s="1575"/>
      <c r="C866" s="1575"/>
      <c r="D866" s="1575"/>
      <c r="E866" s="1575"/>
      <c r="F866" s="1623"/>
      <c r="G866" s="1575"/>
      <c r="H866" s="1575"/>
      <c r="I866" s="1575"/>
      <c r="J866" s="1575"/>
      <c r="K866" s="1575"/>
      <c r="L866" s="1575"/>
      <c r="M866" s="1575"/>
      <c r="N866" s="1575"/>
      <c r="O866" s="1575"/>
      <c r="P866" s="1575"/>
      <c r="Q866" s="1575"/>
      <c r="R866" s="1575"/>
      <c r="S866" s="1575"/>
      <c r="T866" s="1575"/>
      <c r="U866" s="1575"/>
      <c r="V866" s="1575"/>
      <c r="W866" s="1575"/>
      <c r="X866" s="1575"/>
      <c r="Y866" s="1575"/>
      <c r="Z866" s="1623"/>
      <c r="AA866" s="1575"/>
      <c r="AB866" s="1575"/>
      <c r="AC866" s="1575"/>
      <c r="AD866" s="1575"/>
      <c r="AE866" s="1575"/>
      <c r="AF866" s="1575"/>
    </row>
    <row r="867" ht="36.75" customHeight="1">
      <c r="A867" s="1575"/>
      <c r="B867" s="1575"/>
      <c r="C867" s="1575"/>
      <c r="D867" s="1575"/>
      <c r="E867" s="1575"/>
      <c r="F867" s="1623"/>
      <c r="G867" s="1575"/>
      <c r="H867" s="1575"/>
      <c r="I867" s="1575"/>
      <c r="J867" s="1575"/>
      <c r="K867" s="1575"/>
      <c r="L867" s="1575"/>
      <c r="M867" s="1575"/>
      <c r="N867" s="1575"/>
      <c r="O867" s="1575"/>
      <c r="P867" s="1575"/>
      <c r="Q867" s="1575"/>
      <c r="R867" s="1575"/>
      <c r="S867" s="1575"/>
      <c r="T867" s="1575"/>
      <c r="U867" s="1575"/>
      <c r="V867" s="1575"/>
      <c r="W867" s="1575"/>
      <c r="X867" s="1575"/>
      <c r="Y867" s="1575"/>
      <c r="Z867" s="1623"/>
      <c r="AA867" s="1575"/>
      <c r="AB867" s="1575"/>
      <c r="AC867" s="1575"/>
      <c r="AD867" s="1575"/>
      <c r="AE867" s="1575"/>
      <c r="AF867" s="1575"/>
    </row>
    <row r="868" ht="36.75" customHeight="1">
      <c r="A868" s="1575"/>
      <c r="B868" s="1575"/>
      <c r="C868" s="1575"/>
      <c r="D868" s="1575"/>
      <c r="E868" s="1575"/>
      <c r="F868" s="1623"/>
      <c r="G868" s="1575"/>
      <c r="H868" s="1575"/>
      <c r="I868" s="1575"/>
      <c r="J868" s="1575"/>
      <c r="K868" s="1575"/>
      <c r="L868" s="1575"/>
      <c r="M868" s="1575"/>
      <c r="N868" s="1575"/>
      <c r="O868" s="1575"/>
      <c r="P868" s="1575"/>
      <c r="Q868" s="1575"/>
      <c r="R868" s="1575"/>
      <c r="S868" s="1575"/>
      <c r="T868" s="1575"/>
      <c r="U868" s="1575"/>
      <c r="V868" s="1575"/>
      <c r="W868" s="1575"/>
      <c r="X868" s="1575"/>
      <c r="Y868" s="1575"/>
      <c r="Z868" s="1623"/>
      <c r="AA868" s="1575"/>
      <c r="AB868" s="1575"/>
      <c r="AC868" s="1575"/>
      <c r="AD868" s="1575"/>
      <c r="AE868" s="1575"/>
      <c r="AF868" s="1575"/>
    </row>
    <row r="869" ht="36.75" customHeight="1">
      <c r="A869" s="1575"/>
      <c r="B869" s="1575"/>
      <c r="C869" s="1575"/>
      <c r="D869" s="1575"/>
      <c r="E869" s="1575"/>
      <c r="F869" s="1623"/>
      <c r="G869" s="1575"/>
      <c r="H869" s="1575"/>
      <c r="I869" s="1575"/>
      <c r="J869" s="1575"/>
      <c r="K869" s="1575"/>
      <c r="L869" s="1575"/>
      <c r="M869" s="1575"/>
      <c r="N869" s="1575"/>
      <c r="O869" s="1575"/>
      <c r="P869" s="1575"/>
      <c r="Q869" s="1575"/>
      <c r="R869" s="1575"/>
      <c r="S869" s="1575"/>
      <c r="T869" s="1575"/>
      <c r="U869" s="1575"/>
      <c r="V869" s="1575"/>
      <c r="W869" s="1575"/>
      <c r="X869" s="1575"/>
      <c r="Y869" s="1575"/>
      <c r="Z869" s="1623"/>
      <c r="AA869" s="1575"/>
      <c r="AB869" s="1575"/>
      <c r="AC869" s="1575"/>
      <c r="AD869" s="1575"/>
      <c r="AE869" s="1575"/>
      <c r="AF869" s="1575"/>
    </row>
    <row r="870" ht="36.75" customHeight="1">
      <c r="A870" s="1575"/>
      <c r="B870" s="1575"/>
      <c r="C870" s="1575"/>
      <c r="D870" s="1575"/>
      <c r="E870" s="1575"/>
      <c r="F870" s="1623"/>
      <c r="G870" s="1575"/>
      <c r="H870" s="1575"/>
      <c r="I870" s="1575"/>
      <c r="J870" s="1575"/>
      <c r="K870" s="1575"/>
      <c r="L870" s="1575"/>
      <c r="M870" s="1575"/>
      <c r="N870" s="1575"/>
      <c r="O870" s="1575"/>
      <c r="P870" s="1575"/>
      <c r="Q870" s="1575"/>
      <c r="R870" s="1575"/>
      <c r="S870" s="1575"/>
      <c r="T870" s="1575"/>
      <c r="U870" s="1575"/>
      <c r="V870" s="1575"/>
      <c r="W870" s="1575"/>
      <c r="X870" s="1575"/>
      <c r="Y870" s="1575"/>
      <c r="Z870" s="1623"/>
      <c r="AA870" s="1575"/>
      <c r="AB870" s="1575"/>
      <c r="AC870" s="1575"/>
      <c r="AD870" s="1575"/>
      <c r="AE870" s="1575"/>
      <c r="AF870" s="1575"/>
    </row>
    <row r="871" ht="36.75" customHeight="1">
      <c r="A871" s="1575"/>
      <c r="B871" s="1575"/>
      <c r="C871" s="1575"/>
      <c r="D871" s="1575"/>
      <c r="E871" s="1575"/>
      <c r="F871" s="1623"/>
      <c r="G871" s="1575"/>
      <c r="H871" s="1575"/>
      <c r="I871" s="1575"/>
      <c r="J871" s="1575"/>
      <c r="K871" s="1575"/>
      <c r="L871" s="1575"/>
      <c r="M871" s="1575"/>
      <c r="N871" s="1575"/>
      <c r="O871" s="1575"/>
      <c r="P871" s="1575"/>
      <c r="Q871" s="1575"/>
      <c r="R871" s="1575"/>
      <c r="S871" s="1575"/>
      <c r="T871" s="1575"/>
      <c r="U871" s="1575"/>
      <c r="V871" s="1575"/>
      <c r="W871" s="1575"/>
      <c r="X871" s="1575"/>
      <c r="Y871" s="1575"/>
      <c r="Z871" s="1623"/>
      <c r="AA871" s="1575"/>
      <c r="AB871" s="1575"/>
      <c r="AC871" s="1575"/>
      <c r="AD871" s="1575"/>
      <c r="AE871" s="1575"/>
      <c r="AF871" s="1575"/>
    </row>
    <row r="872" ht="36.75" customHeight="1">
      <c r="A872" s="1575"/>
      <c r="B872" s="1575"/>
      <c r="C872" s="1575"/>
      <c r="D872" s="1575"/>
      <c r="E872" s="1575"/>
      <c r="F872" s="1623"/>
      <c r="G872" s="1575"/>
      <c r="H872" s="1575"/>
      <c r="I872" s="1575"/>
      <c r="J872" s="1575"/>
      <c r="K872" s="1575"/>
      <c r="L872" s="1575"/>
      <c r="M872" s="1575"/>
      <c r="N872" s="1575"/>
      <c r="O872" s="1575"/>
      <c r="P872" s="1575"/>
      <c r="Q872" s="1575"/>
      <c r="R872" s="1575"/>
      <c r="S872" s="1575"/>
      <c r="T872" s="1575"/>
      <c r="U872" s="1575"/>
      <c r="V872" s="1575"/>
      <c r="W872" s="1575"/>
      <c r="X872" s="1575"/>
      <c r="Y872" s="1575"/>
      <c r="Z872" s="1623"/>
      <c r="AA872" s="1575"/>
      <c r="AB872" s="1575"/>
      <c r="AC872" s="1575"/>
      <c r="AD872" s="1575"/>
      <c r="AE872" s="1575"/>
      <c r="AF872" s="1575"/>
    </row>
    <row r="873" ht="36.75" customHeight="1">
      <c r="A873" s="1575"/>
      <c r="B873" s="1575"/>
      <c r="C873" s="1575"/>
      <c r="D873" s="1575"/>
      <c r="E873" s="1575"/>
      <c r="F873" s="1623"/>
      <c r="G873" s="1575"/>
      <c r="H873" s="1575"/>
      <c r="I873" s="1575"/>
      <c r="J873" s="1575"/>
      <c r="K873" s="1575"/>
      <c r="L873" s="1575"/>
      <c r="M873" s="1575"/>
      <c r="N873" s="1575"/>
      <c r="O873" s="1575"/>
      <c r="P873" s="1575"/>
      <c r="Q873" s="1575"/>
      <c r="R873" s="1575"/>
      <c r="S873" s="1575"/>
      <c r="T873" s="1575"/>
      <c r="U873" s="1575"/>
      <c r="V873" s="1575"/>
      <c r="W873" s="1575"/>
      <c r="X873" s="1575"/>
      <c r="Y873" s="1575"/>
      <c r="Z873" s="1623"/>
      <c r="AA873" s="1575"/>
      <c r="AB873" s="1575"/>
      <c r="AC873" s="1575"/>
      <c r="AD873" s="1575"/>
      <c r="AE873" s="1575"/>
      <c r="AF873" s="1575"/>
    </row>
    <row r="874" ht="36.75" customHeight="1">
      <c r="A874" s="1575"/>
      <c r="B874" s="1575"/>
      <c r="C874" s="1575"/>
      <c r="D874" s="1575"/>
      <c r="E874" s="1575"/>
      <c r="F874" s="1623"/>
      <c r="G874" s="1575"/>
      <c r="H874" s="1575"/>
      <c r="I874" s="1575"/>
      <c r="J874" s="1575"/>
      <c r="K874" s="1575"/>
      <c r="L874" s="1575"/>
      <c r="M874" s="1575"/>
      <c r="N874" s="1575"/>
      <c r="O874" s="1575"/>
      <c r="P874" s="1575"/>
      <c r="Q874" s="1575"/>
      <c r="R874" s="1575"/>
      <c r="S874" s="1575"/>
      <c r="T874" s="1575"/>
      <c r="U874" s="1575"/>
      <c r="V874" s="1575"/>
      <c r="W874" s="1575"/>
      <c r="X874" s="1575"/>
      <c r="Y874" s="1575"/>
      <c r="Z874" s="1623"/>
      <c r="AA874" s="1575"/>
      <c r="AB874" s="1575"/>
      <c r="AC874" s="1575"/>
      <c r="AD874" s="1575"/>
      <c r="AE874" s="1575"/>
      <c r="AF874" s="1575"/>
    </row>
    <row r="875" ht="36.75" customHeight="1">
      <c r="A875" s="1575"/>
      <c r="B875" s="1575"/>
      <c r="C875" s="1575"/>
      <c r="D875" s="1575"/>
      <c r="E875" s="1575"/>
      <c r="F875" s="1623"/>
      <c r="G875" s="1575"/>
      <c r="H875" s="1575"/>
      <c r="I875" s="1575"/>
      <c r="J875" s="1575"/>
      <c r="K875" s="1575"/>
      <c r="L875" s="1575"/>
      <c r="M875" s="1575"/>
      <c r="N875" s="1575"/>
      <c r="O875" s="1575"/>
      <c r="P875" s="1575"/>
      <c r="Q875" s="1575"/>
      <c r="R875" s="1575"/>
      <c r="S875" s="1575"/>
      <c r="T875" s="1575"/>
      <c r="U875" s="1575"/>
      <c r="V875" s="1575"/>
      <c r="W875" s="1575"/>
      <c r="X875" s="1575"/>
      <c r="Y875" s="1575"/>
      <c r="Z875" s="1623"/>
      <c r="AA875" s="1575"/>
      <c r="AB875" s="1575"/>
      <c r="AC875" s="1575"/>
      <c r="AD875" s="1575"/>
      <c r="AE875" s="1575"/>
      <c r="AF875" s="1575"/>
    </row>
    <row r="876" ht="36.75" customHeight="1">
      <c r="A876" s="1575"/>
      <c r="B876" s="1575"/>
      <c r="C876" s="1575"/>
      <c r="D876" s="1575"/>
      <c r="E876" s="1575"/>
      <c r="F876" s="1623"/>
      <c r="G876" s="1575"/>
      <c r="H876" s="1575"/>
      <c r="I876" s="1575"/>
      <c r="J876" s="1575"/>
      <c r="K876" s="1575"/>
      <c r="L876" s="1575"/>
      <c r="M876" s="1575"/>
      <c r="N876" s="1575"/>
      <c r="O876" s="1575"/>
      <c r="P876" s="1575"/>
      <c r="Q876" s="1575"/>
      <c r="R876" s="1575"/>
      <c r="S876" s="1575"/>
      <c r="T876" s="1575"/>
      <c r="U876" s="1575"/>
      <c r="V876" s="1575"/>
      <c r="W876" s="1575"/>
      <c r="X876" s="1575"/>
      <c r="Y876" s="1575"/>
      <c r="Z876" s="1623"/>
      <c r="AA876" s="1575"/>
      <c r="AB876" s="1575"/>
      <c r="AC876" s="1575"/>
      <c r="AD876" s="1575"/>
      <c r="AE876" s="1575"/>
      <c r="AF876" s="1575"/>
    </row>
    <row r="877" ht="36.75" customHeight="1">
      <c r="A877" s="1575"/>
      <c r="B877" s="1575"/>
      <c r="C877" s="1575"/>
      <c r="D877" s="1575"/>
      <c r="E877" s="1575"/>
      <c r="F877" s="1623"/>
      <c r="G877" s="1575"/>
      <c r="H877" s="1575"/>
      <c r="I877" s="1575"/>
      <c r="J877" s="1575"/>
      <c r="K877" s="1575"/>
      <c r="L877" s="1575"/>
      <c r="M877" s="1575"/>
      <c r="N877" s="1575"/>
      <c r="O877" s="1575"/>
      <c r="P877" s="1575"/>
      <c r="Q877" s="1575"/>
      <c r="R877" s="1575"/>
      <c r="S877" s="1575"/>
      <c r="T877" s="1575"/>
      <c r="U877" s="1575"/>
      <c r="V877" s="1575"/>
      <c r="W877" s="1575"/>
      <c r="X877" s="1575"/>
      <c r="Y877" s="1575"/>
      <c r="Z877" s="1623"/>
      <c r="AA877" s="1575"/>
      <c r="AB877" s="1575"/>
      <c r="AC877" s="1575"/>
      <c r="AD877" s="1575"/>
      <c r="AE877" s="1575"/>
      <c r="AF877" s="1575"/>
    </row>
    <row r="878" ht="36.75" customHeight="1">
      <c r="A878" s="1575"/>
      <c r="B878" s="1575"/>
      <c r="C878" s="1575"/>
      <c r="D878" s="1575"/>
      <c r="E878" s="1575"/>
      <c r="F878" s="1623"/>
      <c r="G878" s="1575"/>
      <c r="H878" s="1575"/>
      <c r="I878" s="1575"/>
      <c r="J878" s="1575"/>
      <c r="K878" s="1575"/>
      <c r="L878" s="1575"/>
      <c r="M878" s="1575"/>
      <c r="N878" s="1575"/>
      <c r="O878" s="1575"/>
      <c r="P878" s="1575"/>
      <c r="Q878" s="1575"/>
      <c r="R878" s="1575"/>
      <c r="S878" s="1575"/>
      <c r="T878" s="1575"/>
      <c r="U878" s="1575"/>
      <c r="V878" s="1575"/>
      <c r="W878" s="1575"/>
      <c r="X878" s="1575"/>
      <c r="Y878" s="1575"/>
      <c r="Z878" s="1623"/>
      <c r="AA878" s="1575"/>
      <c r="AB878" s="1575"/>
      <c r="AC878" s="1575"/>
      <c r="AD878" s="1575"/>
      <c r="AE878" s="1575"/>
      <c r="AF878" s="1575"/>
    </row>
    <row r="879" ht="36.75" customHeight="1">
      <c r="A879" s="1575"/>
      <c r="B879" s="1575"/>
      <c r="C879" s="1575"/>
      <c r="D879" s="1575"/>
      <c r="E879" s="1575"/>
      <c r="F879" s="1623"/>
      <c r="G879" s="1575"/>
      <c r="H879" s="1575"/>
      <c r="I879" s="1575"/>
      <c r="J879" s="1575"/>
      <c r="K879" s="1575"/>
      <c r="L879" s="1575"/>
      <c r="M879" s="1575"/>
      <c r="N879" s="1575"/>
      <c r="O879" s="1575"/>
      <c r="P879" s="1575"/>
      <c r="Q879" s="1575"/>
      <c r="R879" s="1575"/>
      <c r="S879" s="1575"/>
      <c r="T879" s="1575"/>
      <c r="U879" s="1575"/>
      <c r="V879" s="1575"/>
      <c r="W879" s="1575"/>
      <c r="X879" s="1575"/>
      <c r="Y879" s="1575"/>
      <c r="Z879" s="1623"/>
      <c r="AA879" s="1575"/>
      <c r="AB879" s="1575"/>
      <c r="AC879" s="1575"/>
      <c r="AD879" s="1575"/>
      <c r="AE879" s="1575"/>
      <c r="AF879" s="1575"/>
    </row>
    <row r="880" ht="36.75" customHeight="1">
      <c r="A880" s="1575"/>
      <c r="B880" s="1575"/>
      <c r="C880" s="1575"/>
      <c r="D880" s="1575"/>
      <c r="E880" s="1575"/>
      <c r="F880" s="1623"/>
      <c r="G880" s="1575"/>
      <c r="H880" s="1575"/>
      <c r="I880" s="1575"/>
      <c r="J880" s="1575"/>
      <c r="K880" s="1575"/>
      <c r="L880" s="1575"/>
      <c r="M880" s="1575"/>
      <c r="N880" s="1575"/>
      <c r="O880" s="1575"/>
      <c r="P880" s="1575"/>
      <c r="Q880" s="1575"/>
      <c r="R880" s="1575"/>
      <c r="S880" s="1575"/>
      <c r="T880" s="1575"/>
      <c r="U880" s="1575"/>
      <c r="V880" s="1575"/>
      <c r="W880" s="1575"/>
      <c r="X880" s="1575"/>
      <c r="Y880" s="1575"/>
      <c r="Z880" s="1623"/>
      <c r="AA880" s="1575"/>
      <c r="AB880" s="1575"/>
      <c r="AC880" s="1575"/>
      <c r="AD880" s="1575"/>
      <c r="AE880" s="1575"/>
      <c r="AF880" s="1575"/>
    </row>
    <row r="881" ht="36.75" customHeight="1">
      <c r="A881" s="1575"/>
      <c r="B881" s="1575"/>
      <c r="C881" s="1575"/>
      <c r="D881" s="1575"/>
      <c r="E881" s="1575"/>
      <c r="F881" s="1623"/>
      <c r="G881" s="1575"/>
      <c r="H881" s="1575"/>
      <c r="I881" s="1575"/>
      <c r="J881" s="1575"/>
      <c r="K881" s="1575"/>
      <c r="L881" s="1575"/>
      <c r="M881" s="1575"/>
      <c r="N881" s="1575"/>
      <c r="O881" s="1575"/>
      <c r="P881" s="1575"/>
      <c r="Q881" s="1575"/>
      <c r="R881" s="1575"/>
      <c r="S881" s="1575"/>
      <c r="T881" s="1575"/>
      <c r="U881" s="1575"/>
      <c r="V881" s="1575"/>
      <c r="W881" s="1575"/>
      <c r="X881" s="1575"/>
      <c r="Y881" s="1575"/>
      <c r="Z881" s="1623"/>
      <c r="AA881" s="1575"/>
      <c r="AB881" s="1575"/>
      <c r="AC881" s="1575"/>
      <c r="AD881" s="1575"/>
      <c r="AE881" s="1575"/>
      <c r="AF881" s="1575"/>
    </row>
    <row r="882" ht="36.75" customHeight="1">
      <c r="A882" s="1575"/>
      <c r="B882" s="1575"/>
      <c r="C882" s="1575"/>
      <c r="D882" s="1575"/>
      <c r="E882" s="1575"/>
      <c r="F882" s="1623"/>
      <c r="G882" s="1575"/>
      <c r="H882" s="1575"/>
      <c r="I882" s="1575"/>
      <c r="J882" s="1575"/>
      <c r="K882" s="1575"/>
      <c r="L882" s="1575"/>
      <c r="M882" s="1575"/>
      <c r="N882" s="1575"/>
      <c r="O882" s="1575"/>
      <c r="P882" s="1575"/>
      <c r="Q882" s="1575"/>
      <c r="R882" s="1575"/>
      <c r="S882" s="1575"/>
      <c r="T882" s="1575"/>
      <c r="U882" s="1575"/>
      <c r="V882" s="1575"/>
      <c r="W882" s="1575"/>
      <c r="X882" s="1575"/>
      <c r="Y882" s="1575"/>
      <c r="Z882" s="1623"/>
      <c r="AA882" s="1575"/>
      <c r="AB882" s="1575"/>
      <c r="AC882" s="1575"/>
      <c r="AD882" s="1575"/>
      <c r="AE882" s="1575"/>
      <c r="AF882" s="1575"/>
    </row>
    <row r="883" ht="36.75" customHeight="1">
      <c r="A883" s="1575"/>
      <c r="B883" s="1575"/>
      <c r="C883" s="1575"/>
      <c r="D883" s="1575"/>
      <c r="E883" s="1575"/>
      <c r="F883" s="1623"/>
      <c r="G883" s="1575"/>
      <c r="H883" s="1575"/>
      <c r="I883" s="1575"/>
      <c r="J883" s="1575"/>
      <c r="K883" s="1575"/>
      <c r="L883" s="1575"/>
      <c r="M883" s="1575"/>
      <c r="N883" s="1575"/>
      <c r="O883" s="1575"/>
      <c r="P883" s="1575"/>
      <c r="Q883" s="1575"/>
      <c r="R883" s="1575"/>
      <c r="S883" s="1575"/>
      <c r="T883" s="1575"/>
      <c r="U883" s="1575"/>
      <c r="V883" s="1575"/>
      <c r="W883" s="1575"/>
      <c r="X883" s="1575"/>
      <c r="Y883" s="1575"/>
      <c r="Z883" s="1623"/>
      <c r="AA883" s="1575"/>
      <c r="AB883" s="1575"/>
      <c r="AC883" s="1575"/>
      <c r="AD883" s="1575"/>
      <c r="AE883" s="1575"/>
      <c r="AF883" s="1575"/>
    </row>
    <row r="884" ht="36.75" customHeight="1">
      <c r="A884" s="1575"/>
      <c r="B884" s="1575"/>
      <c r="C884" s="1575"/>
      <c r="D884" s="1575"/>
      <c r="E884" s="1575"/>
      <c r="F884" s="1623"/>
      <c r="G884" s="1575"/>
      <c r="H884" s="1575"/>
      <c r="I884" s="1575"/>
      <c r="J884" s="1575"/>
      <c r="K884" s="1575"/>
      <c r="L884" s="1575"/>
      <c r="M884" s="1575"/>
      <c r="N884" s="1575"/>
      <c r="O884" s="1575"/>
      <c r="P884" s="1575"/>
      <c r="Q884" s="1575"/>
      <c r="R884" s="1575"/>
      <c r="S884" s="1575"/>
      <c r="T884" s="1575"/>
      <c r="U884" s="1575"/>
      <c r="V884" s="1575"/>
      <c r="W884" s="1575"/>
      <c r="X884" s="1575"/>
      <c r="Y884" s="1575"/>
      <c r="Z884" s="1623"/>
      <c r="AA884" s="1575"/>
      <c r="AB884" s="1575"/>
      <c r="AC884" s="1575"/>
      <c r="AD884" s="1575"/>
      <c r="AE884" s="1575"/>
      <c r="AF884" s="1575"/>
    </row>
    <row r="885" ht="36.75" customHeight="1">
      <c r="A885" s="1575"/>
      <c r="B885" s="1575"/>
      <c r="C885" s="1575"/>
      <c r="D885" s="1575"/>
      <c r="E885" s="1575"/>
      <c r="F885" s="1623"/>
      <c r="G885" s="1575"/>
      <c r="H885" s="1575"/>
      <c r="I885" s="1575"/>
      <c r="J885" s="1575"/>
      <c r="K885" s="1575"/>
      <c r="L885" s="1575"/>
      <c r="M885" s="1575"/>
      <c r="N885" s="1575"/>
      <c r="O885" s="1575"/>
      <c r="P885" s="1575"/>
      <c r="Q885" s="1575"/>
      <c r="R885" s="1575"/>
      <c r="S885" s="1575"/>
      <c r="T885" s="1575"/>
      <c r="U885" s="1575"/>
      <c r="V885" s="1575"/>
      <c r="W885" s="1575"/>
      <c r="X885" s="1575"/>
      <c r="Y885" s="1575"/>
      <c r="Z885" s="1623"/>
      <c r="AA885" s="1575"/>
      <c r="AB885" s="1575"/>
      <c r="AC885" s="1575"/>
      <c r="AD885" s="1575"/>
      <c r="AE885" s="1575"/>
      <c r="AF885" s="1575"/>
    </row>
    <row r="886" ht="36.75" customHeight="1">
      <c r="A886" s="1575"/>
      <c r="B886" s="1575"/>
      <c r="C886" s="1575"/>
      <c r="D886" s="1575"/>
      <c r="E886" s="1575"/>
      <c r="F886" s="1623"/>
      <c r="G886" s="1575"/>
      <c r="H886" s="1575"/>
      <c r="I886" s="1575"/>
      <c r="J886" s="1575"/>
      <c r="K886" s="1575"/>
      <c r="L886" s="1575"/>
      <c r="M886" s="1575"/>
      <c r="N886" s="1575"/>
      <c r="O886" s="1575"/>
      <c r="P886" s="1575"/>
      <c r="Q886" s="1575"/>
      <c r="R886" s="1575"/>
      <c r="S886" s="1575"/>
      <c r="T886" s="1575"/>
      <c r="U886" s="1575"/>
      <c r="V886" s="1575"/>
      <c r="W886" s="1575"/>
      <c r="X886" s="1575"/>
      <c r="Y886" s="1575"/>
      <c r="Z886" s="1623"/>
      <c r="AA886" s="1575"/>
      <c r="AB886" s="1575"/>
      <c r="AC886" s="1575"/>
      <c r="AD886" s="1575"/>
      <c r="AE886" s="1575"/>
      <c r="AF886" s="1575"/>
    </row>
    <row r="887" ht="36.75" customHeight="1">
      <c r="A887" s="1575"/>
      <c r="B887" s="1575"/>
      <c r="C887" s="1575"/>
      <c r="D887" s="1575"/>
      <c r="E887" s="1575"/>
      <c r="F887" s="1623"/>
      <c r="G887" s="1575"/>
      <c r="H887" s="1575"/>
      <c r="I887" s="1575"/>
      <c r="J887" s="1575"/>
      <c r="K887" s="1575"/>
      <c r="L887" s="1575"/>
      <c r="M887" s="1575"/>
      <c r="N887" s="1575"/>
      <c r="O887" s="1575"/>
      <c r="P887" s="1575"/>
      <c r="Q887" s="1575"/>
      <c r="R887" s="1575"/>
      <c r="S887" s="1575"/>
      <c r="T887" s="1575"/>
      <c r="U887" s="1575"/>
      <c r="V887" s="1575"/>
      <c r="W887" s="1575"/>
      <c r="X887" s="1575"/>
      <c r="Y887" s="1575"/>
      <c r="Z887" s="1623"/>
      <c r="AA887" s="1575"/>
      <c r="AB887" s="1575"/>
      <c r="AC887" s="1575"/>
      <c r="AD887" s="1575"/>
      <c r="AE887" s="1575"/>
      <c r="AF887" s="1575"/>
    </row>
    <row r="888" ht="36.75" customHeight="1">
      <c r="A888" s="1575"/>
      <c r="B888" s="1575"/>
      <c r="C888" s="1575"/>
      <c r="D888" s="1575"/>
      <c r="E888" s="1575"/>
      <c r="F888" s="1623"/>
      <c r="G888" s="1575"/>
      <c r="H888" s="1575"/>
      <c r="I888" s="1575"/>
      <c r="J888" s="1575"/>
      <c r="K888" s="1575"/>
      <c r="L888" s="1575"/>
      <c r="M888" s="1575"/>
      <c r="N888" s="1575"/>
      <c r="O888" s="1575"/>
      <c r="P888" s="1575"/>
      <c r="Q888" s="1575"/>
      <c r="R888" s="1575"/>
      <c r="S888" s="1575"/>
      <c r="T888" s="1575"/>
      <c r="U888" s="1575"/>
      <c r="V888" s="1575"/>
      <c r="W888" s="1575"/>
      <c r="X888" s="1575"/>
      <c r="Y888" s="1575"/>
      <c r="Z888" s="1623"/>
      <c r="AA888" s="1575"/>
      <c r="AB888" s="1575"/>
      <c r="AC888" s="1575"/>
      <c r="AD888" s="1575"/>
      <c r="AE888" s="1575"/>
      <c r="AF888" s="1575"/>
    </row>
    <row r="889" ht="36.75" customHeight="1">
      <c r="A889" s="1575"/>
      <c r="B889" s="1575"/>
      <c r="C889" s="1575"/>
      <c r="D889" s="1575"/>
      <c r="E889" s="1575"/>
      <c r="F889" s="1623"/>
      <c r="G889" s="1575"/>
      <c r="H889" s="1575"/>
      <c r="I889" s="1575"/>
      <c r="J889" s="1575"/>
      <c r="K889" s="1575"/>
      <c r="L889" s="1575"/>
      <c r="M889" s="1575"/>
      <c r="N889" s="1575"/>
      <c r="O889" s="1575"/>
      <c r="P889" s="1575"/>
      <c r="Q889" s="1575"/>
      <c r="R889" s="1575"/>
      <c r="S889" s="1575"/>
      <c r="T889" s="1575"/>
      <c r="U889" s="1575"/>
      <c r="V889" s="1575"/>
      <c r="W889" s="1575"/>
      <c r="X889" s="1575"/>
      <c r="Y889" s="1575"/>
      <c r="Z889" s="1623"/>
      <c r="AA889" s="1575"/>
      <c r="AB889" s="1575"/>
      <c r="AC889" s="1575"/>
      <c r="AD889" s="1575"/>
      <c r="AE889" s="1575"/>
      <c r="AF889" s="1575"/>
    </row>
    <row r="890" ht="36.75" customHeight="1">
      <c r="A890" s="1575"/>
      <c r="B890" s="1575"/>
      <c r="C890" s="1575"/>
      <c r="D890" s="1575"/>
      <c r="E890" s="1575"/>
      <c r="F890" s="1623"/>
      <c r="G890" s="1575"/>
      <c r="H890" s="1575"/>
      <c r="I890" s="1575"/>
      <c r="J890" s="1575"/>
      <c r="K890" s="1575"/>
      <c r="L890" s="1575"/>
      <c r="M890" s="1575"/>
      <c r="N890" s="1575"/>
      <c r="O890" s="1575"/>
      <c r="P890" s="1575"/>
      <c r="Q890" s="1575"/>
      <c r="R890" s="1575"/>
      <c r="S890" s="1575"/>
      <c r="T890" s="1575"/>
      <c r="U890" s="1575"/>
      <c r="V890" s="1575"/>
      <c r="W890" s="1575"/>
      <c r="X890" s="1575"/>
      <c r="Y890" s="1575"/>
      <c r="Z890" s="1623"/>
      <c r="AA890" s="1575"/>
      <c r="AB890" s="1575"/>
      <c r="AC890" s="1575"/>
      <c r="AD890" s="1575"/>
      <c r="AE890" s="1575"/>
      <c r="AF890" s="1575"/>
    </row>
    <row r="891" ht="36.75" customHeight="1">
      <c r="A891" s="1575"/>
      <c r="B891" s="1575"/>
      <c r="C891" s="1575"/>
      <c r="D891" s="1575"/>
      <c r="E891" s="1575"/>
      <c r="F891" s="1623"/>
      <c r="G891" s="1575"/>
      <c r="H891" s="1575"/>
      <c r="I891" s="1575"/>
      <c r="J891" s="1575"/>
      <c r="K891" s="1575"/>
      <c r="L891" s="1575"/>
      <c r="M891" s="1575"/>
      <c r="N891" s="1575"/>
      <c r="O891" s="1575"/>
      <c r="P891" s="1575"/>
      <c r="Q891" s="1575"/>
      <c r="R891" s="1575"/>
      <c r="S891" s="1575"/>
      <c r="T891" s="1575"/>
      <c r="U891" s="1575"/>
      <c r="V891" s="1575"/>
      <c r="W891" s="1575"/>
      <c r="X891" s="1575"/>
      <c r="Y891" s="1575"/>
      <c r="Z891" s="1623"/>
      <c r="AA891" s="1575"/>
      <c r="AB891" s="1575"/>
      <c r="AC891" s="1575"/>
      <c r="AD891" s="1575"/>
      <c r="AE891" s="1575"/>
      <c r="AF891" s="1575"/>
    </row>
    <row r="892" ht="36.75" customHeight="1">
      <c r="A892" s="1575"/>
      <c r="B892" s="1575"/>
      <c r="C892" s="1575"/>
      <c r="D892" s="1575"/>
      <c r="E892" s="1575"/>
      <c r="F892" s="1623"/>
      <c r="G892" s="1575"/>
      <c r="H892" s="1575"/>
      <c r="I892" s="1575"/>
      <c r="J892" s="1575"/>
      <c r="K892" s="1575"/>
      <c r="L892" s="1575"/>
      <c r="M892" s="1575"/>
      <c r="N892" s="1575"/>
      <c r="O892" s="1575"/>
      <c r="P892" s="1575"/>
      <c r="Q892" s="1575"/>
      <c r="R892" s="1575"/>
      <c r="S892" s="1575"/>
      <c r="T892" s="1575"/>
      <c r="U892" s="1575"/>
      <c r="V892" s="1575"/>
      <c r="W892" s="1575"/>
      <c r="X892" s="1575"/>
      <c r="Y892" s="1575"/>
      <c r="Z892" s="1623"/>
      <c r="AA892" s="1575"/>
      <c r="AB892" s="1575"/>
      <c r="AC892" s="1575"/>
      <c r="AD892" s="1575"/>
      <c r="AE892" s="1575"/>
      <c r="AF892" s="1575"/>
    </row>
    <row r="893" ht="36.75" customHeight="1">
      <c r="A893" s="1575"/>
      <c r="B893" s="1575"/>
      <c r="C893" s="1575"/>
      <c r="D893" s="1575"/>
      <c r="E893" s="1575"/>
      <c r="F893" s="1623"/>
      <c r="G893" s="1575"/>
      <c r="H893" s="1575"/>
      <c r="I893" s="1575"/>
      <c r="J893" s="1575"/>
      <c r="K893" s="1575"/>
      <c r="L893" s="1575"/>
      <c r="M893" s="1575"/>
      <c r="N893" s="1575"/>
      <c r="O893" s="1575"/>
      <c r="P893" s="1575"/>
      <c r="Q893" s="1575"/>
      <c r="R893" s="1575"/>
      <c r="S893" s="1575"/>
      <c r="T893" s="1575"/>
      <c r="U893" s="1575"/>
      <c r="V893" s="1575"/>
      <c r="W893" s="1575"/>
      <c r="X893" s="1575"/>
      <c r="Y893" s="1575"/>
      <c r="Z893" s="1623"/>
      <c r="AA893" s="1575"/>
      <c r="AB893" s="1575"/>
      <c r="AC893" s="1575"/>
      <c r="AD893" s="1575"/>
      <c r="AE893" s="1575"/>
      <c r="AF893" s="1575"/>
    </row>
    <row r="894" ht="36.75" customHeight="1">
      <c r="A894" s="1575"/>
      <c r="B894" s="1575"/>
      <c r="C894" s="1575"/>
      <c r="D894" s="1575"/>
      <c r="E894" s="1575"/>
      <c r="F894" s="1623"/>
      <c r="G894" s="1575"/>
      <c r="H894" s="1575"/>
      <c r="I894" s="1575"/>
      <c r="J894" s="1575"/>
      <c r="K894" s="1575"/>
      <c r="L894" s="1575"/>
      <c r="M894" s="1575"/>
      <c r="N894" s="1575"/>
      <c r="O894" s="1575"/>
      <c r="P894" s="1575"/>
      <c r="Q894" s="1575"/>
      <c r="R894" s="1575"/>
      <c r="S894" s="1575"/>
      <c r="T894" s="1575"/>
      <c r="U894" s="1575"/>
      <c r="V894" s="1575"/>
      <c r="W894" s="1575"/>
      <c r="X894" s="1575"/>
      <c r="Y894" s="1575"/>
      <c r="Z894" s="1623"/>
      <c r="AA894" s="1575"/>
      <c r="AB894" s="1575"/>
      <c r="AC894" s="1575"/>
      <c r="AD894" s="1575"/>
      <c r="AE894" s="1575"/>
      <c r="AF894" s="1575"/>
    </row>
    <row r="895" ht="36.75" customHeight="1">
      <c r="A895" s="1575"/>
      <c r="B895" s="1575"/>
      <c r="C895" s="1575"/>
      <c r="D895" s="1575"/>
      <c r="E895" s="1575"/>
      <c r="F895" s="1623"/>
      <c r="G895" s="1575"/>
      <c r="H895" s="1575"/>
      <c r="I895" s="1575"/>
      <c r="J895" s="1575"/>
      <c r="K895" s="1575"/>
      <c r="L895" s="1575"/>
      <c r="M895" s="1575"/>
      <c r="N895" s="1575"/>
      <c r="O895" s="1575"/>
      <c r="P895" s="1575"/>
      <c r="Q895" s="1575"/>
      <c r="R895" s="1575"/>
      <c r="S895" s="1575"/>
      <c r="T895" s="1575"/>
      <c r="U895" s="1575"/>
      <c r="V895" s="1575"/>
      <c r="W895" s="1575"/>
      <c r="X895" s="1575"/>
      <c r="Y895" s="1575"/>
      <c r="Z895" s="1623"/>
      <c r="AA895" s="1575"/>
      <c r="AB895" s="1575"/>
      <c r="AC895" s="1575"/>
      <c r="AD895" s="1575"/>
      <c r="AE895" s="1575"/>
      <c r="AF895" s="1575"/>
    </row>
    <row r="896" ht="36.75" customHeight="1">
      <c r="A896" s="1575"/>
      <c r="B896" s="1575"/>
      <c r="C896" s="1575"/>
      <c r="D896" s="1575"/>
      <c r="E896" s="1575"/>
      <c r="F896" s="1623"/>
      <c r="G896" s="1575"/>
      <c r="H896" s="1575"/>
      <c r="I896" s="1575"/>
      <c r="J896" s="1575"/>
      <c r="K896" s="1575"/>
      <c r="L896" s="1575"/>
      <c r="M896" s="1575"/>
      <c r="N896" s="1575"/>
      <c r="O896" s="1575"/>
      <c r="P896" s="1575"/>
      <c r="Q896" s="1575"/>
      <c r="R896" s="1575"/>
      <c r="S896" s="1575"/>
      <c r="T896" s="1575"/>
      <c r="U896" s="1575"/>
      <c r="V896" s="1575"/>
      <c r="W896" s="1575"/>
      <c r="X896" s="1575"/>
      <c r="Y896" s="1575"/>
      <c r="Z896" s="1623"/>
      <c r="AA896" s="1575"/>
      <c r="AB896" s="1575"/>
      <c r="AC896" s="1575"/>
      <c r="AD896" s="1575"/>
      <c r="AE896" s="1575"/>
      <c r="AF896" s="1575"/>
    </row>
    <row r="897" ht="36.75" customHeight="1">
      <c r="A897" s="1575"/>
      <c r="B897" s="1575"/>
      <c r="C897" s="1575"/>
      <c r="D897" s="1575"/>
      <c r="E897" s="1575"/>
      <c r="F897" s="1623"/>
      <c r="G897" s="1575"/>
      <c r="H897" s="1575"/>
      <c r="I897" s="1575"/>
      <c r="J897" s="1575"/>
      <c r="K897" s="1575"/>
      <c r="L897" s="1575"/>
      <c r="M897" s="1575"/>
      <c r="N897" s="1575"/>
      <c r="O897" s="1575"/>
      <c r="P897" s="1575"/>
      <c r="Q897" s="1575"/>
      <c r="R897" s="1575"/>
      <c r="S897" s="1575"/>
      <c r="T897" s="1575"/>
      <c r="U897" s="1575"/>
      <c r="V897" s="1575"/>
      <c r="W897" s="1575"/>
      <c r="X897" s="1575"/>
      <c r="Y897" s="1575"/>
      <c r="Z897" s="1623"/>
      <c r="AA897" s="1575"/>
      <c r="AB897" s="1575"/>
      <c r="AC897" s="1575"/>
      <c r="AD897" s="1575"/>
      <c r="AE897" s="1575"/>
      <c r="AF897" s="1575"/>
    </row>
    <row r="898" ht="36.75" customHeight="1">
      <c r="A898" s="1575"/>
      <c r="B898" s="1575"/>
      <c r="C898" s="1575"/>
      <c r="D898" s="1575"/>
      <c r="E898" s="1575"/>
      <c r="F898" s="1623"/>
      <c r="G898" s="1575"/>
      <c r="H898" s="1575"/>
      <c r="I898" s="1575"/>
      <c r="J898" s="1575"/>
      <c r="K898" s="1575"/>
      <c r="L898" s="1575"/>
      <c r="M898" s="1575"/>
      <c r="N898" s="1575"/>
      <c r="O898" s="1575"/>
      <c r="P898" s="1575"/>
      <c r="Q898" s="1575"/>
      <c r="R898" s="1575"/>
      <c r="S898" s="1575"/>
      <c r="T898" s="1575"/>
      <c r="U898" s="1575"/>
      <c r="V898" s="1575"/>
      <c r="W898" s="1575"/>
      <c r="X898" s="1575"/>
      <c r="Y898" s="1575"/>
      <c r="Z898" s="1623"/>
      <c r="AA898" s="1575"/>
      <c r="AB898" s="1575"/>
      <c r="AC898" s="1575"/>
      <c r="AD898" s="1575"/>
      <c r="AE898" s="1575"/>
      <c r="AF898" s="1575"/>
    </row>
    <row r="899" ht="36.75" customHeight="1">
      <c r="A899" s="1575"/>
      <c r="B899" s="1575"/>
      <c r="C899" s="1575"/>
      <c r="D899" s="1575"/>
      <c r="E899" s="1575"/>
      <c r="F899" s="1623"/>
      <c r="G899" s="1575"/>
      <c r="H899" s="1575"/>
      <c r="I899" s="1575"/>
      <c r="J899" s="1575"/>
      <c r="K899" s="1575"/>
      <c r="L899" s="1575"/>
      <c r="M899" s="1575"/>
      <c r="N899" s="1575"/>
      <c r="O899" s="1575"/>
      <c r="P899" s="1575"/>
      <c r="Q899" s="1575"/>
      <c r="R899" s="1575"/>
      <c r="S899" s="1575"/>
      <c r="T899" s="1575"/>
      <c r="U899" s="1575"/>
      <c r="V899" s="1575"/>
      <c r="W899" s="1575"/>
      <c r="X899" s="1575"/>
      <c r="Y899" s="1575"/>
      <c r="Z899" s="1623"/>
      <c r="AA899" s="1575"/>
      <c r="AB899" s="1575"/>
      <c r="AC899" s="1575"/>
      <c r="AD899" s="1575"/>
      <c r="AE899" s="1575"/>
      <c r="AF899" s="1575"/>
    </row>
    <row r="900" ht="36.75" customHeight="1">
      <c r="A900" s="1575"/>
      <c r="B900" s="1575"/>
      <c r="C900" s="1575"/>
      <c r="D900" s="1575"/>
      <c r="E900" s="1575"/>
      <c r="F900" s="1623"/>
      <c r="G900" s="1575"/>
      <c r="H900" s="1575"/>
      <c r="I900" s="1575"/>
      <c r="J900" s="1575"/>
      <c r="K900" s="1575"/>
      <c r="L900" s="1575"/>
      <c r="M900" s="1575"/>
      <c r="N900" s="1575"/>
      <c r="O900" s="1575"/>
      <c r="P900" s="1575"/>
      <c r="Q900" s="1575"/>
      <c r="R900" s="1575"/>
      <c r="S900" s="1575"/>
      <c r="T900" s="1575"/>
      <c r="U900" s="1575"/>
      <c r="V900" s="1575"/>
      <c r="W900" s="1575"/>
      <c r="X900" s="1575"/>
      <c r="Y900" s="1575"/>
      <c r="Z900" s="1623"/>
      <c r="AA900" s="1575"/>
      <c r="AB900" s="1575"/>
      <c r="AC900" s="1575"/>
      <c r="AD900" s="1575"/>
      <c r="AE900" s="1575"/>
      <c r="AF900" s="1575"/>
    </row>
    <row r="901" ht="36.75" customHeight="1">
      <c r="A901" s="1575"/>
      <c r="B901" s="1575"/>
      <c r="C901" s="1575"/>
      <c r="D901" s="1575"/>
      <c r="E901" s="1575"/>
      <c r="F901" s="1623"/>
      <c r="G901" s="1575"/>
      <c r="H901" s="1575"/>
      <c r="I901" s="1575"/>
      <c r="J901" s="1575"/>
      <c r="K901" s="1575"/>
      <c r="L901" s="1575"/>
      <c r="M901" s="1575"/>
      <c r="N901" s="1575"/>
      <c r="O901" s="1575"/>
      <c r="P901" s="1575"/>
      <c r="Q901" s="1575"/>
      <c r="R901" s="1575"/>
      <c r="S901" s="1575"/>
      <c r="T901" s="1575"/>
      <c r="U901" s="1575"/>
      <c r="V901" s="1575"/>
      <c r="W901" s="1575"/>
      <c r="X901" s="1575"/>
      <c r="Y901" s="1575"/>
      <c r="Z901" s="1623"/>
      <c r="AA901" s="1575"/>
      <c r="AB901" s="1575"/>
      <c r="AC901" s="1575"/>
      <c r="AD901" s="1575"/>
      <c r="AE901" s="1575"/>
      <c r="AF901" s="1575"/>
    </row>
    <row r="902" ht="36.75" customHeight="1">
      <c r="A902" s="1575"/>
      <c r="B902" s="1575"/>
      <c r="C902" s="1575"/>
      <c r="D902" s="1575"/>
      <c r="E902" s="1575"/>
      <c r="F902" s="1623"/>
      <c r="G902" s="1575"/>
      <c r="H902" s="1575"/>
      <c r="I902" s="1575"/>
      <c r="J902" s="1575"/>
      <c r="K902" s="1575"/>
      <c r="L902" s="1575"/>
      <c r="M902" s="1575"/>
      <c r="N902" s="1575"/>
      <c r="O902" s="1575"/>
      <c r="P902" s="1575"/>
      <c r="Q902" s="1575"/>
      <c r="R902" s="1575"/>
      <c r="S902" s="1575"/>
      <c r="T902" s="1575"/>
      <c r="U902" s="1575"/>
      <c r="V902" s="1575"/>
      <c r="W902" s="1575"/>
      <c r="X902" s="1575"/>
      <c r="Y902" s="1575"/>
      <c r="Z902" s="1623"/>
      <c r="AA902" s="1575"/>
      <c r="AB902" s="1575"/>
      <c r="AC902" s="1575"/>
      <c r="AD902" s="1575"/>
      <c r="AE902" s="1575"/>
      <c r="AF902" s="1575"/>
    </row>
    <row r="903" ht="36.75" customHeight="1">
      <c r="A903" s="1575"/>
      <c r="B903" s="1575"/>
      <c r="C903" s="1575"/>
      <c r="D903" s="1575"/>
      <c r="E903" s="1575"/>
      <c r="F903" s="1623"/>
      <c r="G903" s="1575"/>
      <c r="H903" s="1575"/>
      <c r="I903" s="1575"/>
      <c r="J903" s="1575"/>
      <c r="K903" s="1575"/>
      <c r="L903" s="1575"/>
      <c r="M903" s="1575"/>
      <c r="N903" s="1575"/>
      <c r="O903" s="1575"/>
      <c r="P903" s="1575"/>
      <c r="Q903" s="1575"/>
      <c r="R903" s="1575"/>
      <c r="S903" s="1575"/>
      <c r="T903" s="1575"/>
      <c r="U903" s="1575"/>
      <c r="V903" s="1575"/>
      <c r="W903" s="1575"/>
      <c r="X903" s="1575"/>
      <c r="Y903" s="1575"/>
      <c r="Z903" s="1623"/>
      <c r="AA903" s="1575"/>
      <c r="AB903" s="1575"/>
      <c r="AC903" s="1575"/>
      <c r="AD903" s="1575"/>
      <c r="AE903" s="1575"/>
      <c r="AF903" s="1575"/>
    </row>
    <row r="904" ht="36.75" customHeight="1">
      <c r="A904" s="1575"/>
      <c r="B904" s="1575"/>
      <c r="C904" s="1575"/>
      <c r="D904" s="1575"/>
      <c r="E904" s="1575"/>
      <c r="F904" s="1623"/>
      <c r="G904" s="1575"/>
      <c r="H904" s="1575"/>
      <c r="I904" s="1575"/>
      <c r="J904" s="1575"/>
      <c r="K904" s="1575"/>
      <c r="L904" s="1575"/>
      <c r="M904" s="1575"/>
      <c r="N904" s="1575"/>
      <c r="O904" s="1575"/>
      <c r="P904" s="1575"/>
      <c r="Q904" s="1575"/>
      <c r="R904" s="1575"/>
      <c r="S904" s="1575"/>
      <c r="T904" s="1575"/>
      <c r="U904" s="1575"/>
      <c r="V904" s="1575"/>
      <c r="W904" s="1575"/>
      <c r="X904" s="1575"/>
      <c r="Y904" s="1575"/>
      <c r="Z904" s="1623"/>
      <c r="AA904" s="1575"/>
      <c r="AB904" s="1575"/>
      <c r="AC904" s="1575"/>
      <c r="AD904" s="1575"/>
      <c r="AE904" s="1575"/>
      <c r="AF904" s="1575"/>
    </row>
    <row r="905" ht="36.75" customHeight="1">
      <c r="A905" s="1575"/>
      <c r="B905" s="1575"/>
      <c r="C905" s="1575"/>
      <c r="D905" s="1575"/>
      <c r="E905" s="1575"/>
      <c r="F905" s="1623"/>
      <c r="G905" s="1575"/>
      <c r="H905" s="1575"/>
      <c r="I905" s="1575"/>
      <c r="J905" s="1575"/>
      <c r="K905" s="1575"/>
      <c r="L905" s="1575"/>
      <c r="M905" s="1575"/>
      <c r="N905" s="1575"/>
      <c r="O905" s="1575"/>
      <c r="P905" s="1575"/>
      <c r="Q905" s="1575"/>
      <c r="R905" s="1575"/>
      <c r="S905" s="1575"/>
      <c r="T905" s="1575"/>
      <c r="U905" s="1575"/>
      <c r="V905" s="1575"/>
      <c r="W905" s="1575"/>
      <c r="X905" s="1575"/>
      <c r="Y905" s="1575"/>
      <c r="Z905" s="1623"/>
      <c r="AA905" s="1575"/>
      <c r="AB905" s="1575"/>
      <c r="AC905" s="1575"/>
      <c r="AD905" s="1575"/>
      <c r="AE905" s="1575"/>
      <c r="AF905" s="1575"/>
    </row>
    <row r="906" ht="36.75" customHeight="1">
      <c r="A906" s="1575"/>
      <c r="B906" s="1575"/>
      <c r="C906" s="1575"/>
      <c r="D906" s="1575"/>
      <c r="E906" s="1575"/>
      <c r="F906" s="1623"/>
      <c r="G906" s="1575"/>
      <c r="H906" s="1575"/>
      <c r="I906" s="1575"/>
      <c r="J906" s="1575"/>
      <c r="K906" s="1575"/>
      <c r="L906" s="1575"/>
      <c r="M906" s="1575"/>
      <c r="N906" s="1575"/>
      <c r="O906" s="1575"/>
      <c r="P906" s="1575"/>
      <c r="Q906" s="1575"/>
      <c r="R906" s="1575"/>
      <c r="S906" s="1575"/>
      <c r="T906" s="1575"/>
      <c r="U906" s="1575"/>
      <c r="V906" s="1575"/>
      <c r="W906" s="1575"/>
      <c r="X906" s="1575"/>
      <c r="Y906" s="1575"/>
      <c r="Z906" s="1623"/>
      <c r="AA906" s="1575"/>
      <c r="AB906" s="1575"/>
      <c r="AC906" s="1575"/>
      <c r="AD906" s="1575"/>
      <c r="AE906" s="1575"/>
      <c r="AF906" s="1575"/>
    </row>
    <row r="907" ht="36.75" customHeight="1">
      <c r="A907" s="1575"/>
      <c r="B907" s="1575"/>
      <c r="C907" s="1575"/>
      <c r="D907" s="1575"/>
      <c r="E907" s="1575"/>
      <c r="F907" s="1623"/>
      <c r="G907" s="1575"/>
      <c r="H907" s="1575"/>
      <c r="I907" s="1575"/>
      <c r="J907" s="1575"/>
      <c r="K907" s="1575"/>
      <c r="L907" s="1575"/>
      <c r="M907" s="1575"/>
      <c r="N907" s="1575"/>
      <c r="O907" s="1575"/>
      <c r="P907" s="1575"/>
      <c r="Q907" s="1575"/>
      <c r="R907" s="1575"/>
      <c r="S907" s="1575"/>
      <c r="T907" s="1575"/>
      <c r="U907" s="1575"/>
      <c r="V907" s="1575"/>
      <c r="W907" s="1575"/>
      <c r="X907" s="1575"/>
      <c r="Y907" s="1575"/>
      <c r="Z907" s="1623"/>
      <c r="AA907" s="1575"/>
      <c r="AB907" s="1575"/>
      <c r="AC907" s="1575"/>
      <c r="AD907" s="1575"/>
      <c r="AE907" s="1575"/>
      <c r="AF907" s="1575"/>
    </row>
    <row r="908" ht="36.75" customHeight="1">
      <c r="A908" s="1575"/>
      <c r="B908" s="1575"/>
      <c r="C908" s="1575"/>
      <c r="D908" s="1575"/>
      <c r="E908" s="1575"/>
      <c r="F908" s="1623"/>
      <c r="G908" s="1575"/>
      <c r="H908" s="1575"/>
      <c r="I908" s="1575"/>
      <c r="J908" s="1575"/>
      <c r="K908" s="1575"/>
      <c r="L908" s="1575"/>
      <c r="M908" s="1575"/>
      <c r="N908" s="1575"/>
      <c r="O908" s="1575"/>
      <c r="P908" s="1575"/>
      <c r="Q908" s="1575"/>
      <c r="R908" s="1575"/>
      <c r="S908" s="1575"/>
      <c r="T908" s="1575"/>
      <c r="U908" s="1575"/>
      <c r="V908" s="1575"/>
      <c r="W908" s="1575"/>
      <c r="X908" s="1575"/>
      <c r="Y908" s="1575"/>
      <c r="Z908" s="1623"/>
      <c r="AA908" s="1575"/>
      <c r="AB908" s="1575"/>
      <c r="AC908" s="1575"/>
      <c r="AD908" s="1575"/>
      <c r="AE908" s="1575"/>
      <c r="AF908" s="1575"/>
    </row>
    <row r="909" ht="36.75" customHeight="1">
      <c r="A909" s="1575"/>
      <c r="B909" s="1575"/>
      <c r="C909" s="1575"/>
      <c r="D909" s="1575"/>
      <c r="E909" s="1575"/>
      <c r="F909" s="1623"/>
      <c r="G909" s="1575"/>
      <c r="H909" s="1575"/>
      <c r="I909" s="1575"/>
      <c r="J909" s="1575"/>
      <c r="K909" s="1575"/>
      <c r="L909" s="1575"/>
      <c r="M909" s="1575"/>
      <c r="N909" s="1575"/>
      <c r="O909" s="1575"/>
      <c r="P909" s="1575"/>
      <c r="Q909" s="1575"/>
      <c r="R909" s="1575"/>
      <c r="S909" s="1575"/>
      <c r="T909" s="1575"/>
      <c r="U909" s="1575"/>
      <c r="V909" s="1575"/>
      <c r="W909" s="1575"/>
      <c r="X909" s="1575"/>
      <c r="Y909" s="1575"/>
      <c r="Z909" s="1623"/>
      <c r="AA909" s="1575"/>
      <c r="AB909" s="1575"/>
      <c r="AC909" s="1575"/>
      <c r="AD909" s="1575"/>
      <c r="AE909" s="1575"/>
      <c r="AF909" s="1575"/>
    </row>
    <row r="910" ht="36.75" customHeight="1">
      <c r="A910" s="1575"/>
      <c r="B910" s="1575"/>
      <c r="C910" s="1575"/>
      <c r="D910" s="1575"/>
      <c r="E910" s="1575"/>
      <c r="F910" s="1623"/>
      <c r="G910" s="1575"/>
      <c r="H910" s="1575"/>
      <c r="I910" s="1575"/>
      <c r="J910" s="1575"/>
      <c r="K910" s="1575"/>
      <c r="L910" s="1575"/>
      <c r="M910" s="1575"/>
      <c r="N910" s="1575"/>
      <c r="O910" s="1575"/>
      <c r="P910" s="1575"/>
      <c r="Q910" s="1575"/>
      <c r="R910" s="1575"/>
      <c r="S910" s="1575"/>
      <c r="T910" s="1575"/>
      <c r="U910" s="1575"/>
      <c r="V910" s="1575"/>
      <c r="W910" s="1575"/>
      <c r="X910" s="1575"/>
      <c r="Y910" s="1575"/>
      <c r="Z910" s="1623"/>
      <c r="AA910" s="1575"/>
      <c r="AB910" s="1575"/>
      <c r="AC910" s="1575"/>
      <c r="AD910" s="1575"/>
      <c r="AE910" s="1575"/>
      <c r="AF910" s="1575"/>
    </row>
    <row r="911" ht="36.75" customHeight="1">
      <c r="A911" s="1575"/>
      <c r="B911" s="1575"/>
      <c r="C911" s="1575"/>
      <c r="D911" s="1575"/>
      <c r="E911" s="1575"/>
      <c r="F911" s="1623"/>
      <c r="G911" s="1575"/>
      <c r="H911" s="1575"/>
      <c r="I911" s="1575"/>
      <c r="J911" s="1575"/>
      <c r="K911" s="1575"/>
      <c r="L911" s="1575"/>
      <c r="M911" s="1575"/>
      <c r="N911" s="1575"/>
      <c r="O911" s="1575"/>
      <c r="P911" s="1575"/>
      <c r="Q911" s="1575"/>
      <c r="R911" s="1575"/>
      <c r="S911" s="1575"/>
      <c r="T911" s="1575"/>
      <c r="U911" s="1575"/>
      <c r="V911" s="1575"/>
      <c r="W911" s="1575"/>
      <c r="X911" s="1575"/>
      <c r="Y911" s="1575"/>
      <c r="Z911" s="1623"/>
      <c r="AA911" s="1575"/>
      <c r="AB911" s="1575"/>
      <c r="AC911" s="1575"/>
      <c r="AD911" s="1575"/>
      <c r="AE911" s="1575"/>
      <c r="AF911" s="1575"/>
    </row>
    <row r="912" ht="36.75" customHeight="1">
      <c r="A912" s="1575"/>
      <c r="B912" s="1575"/>
      <c r="C912" s="1575"/>
      <c r="D912" s="1575"/>
      <c r="E912" s="1575"/>
      <c r="F912" s="1623"/>
      <c r="G912" s="1575"/>
      <c r="H912" s="1575"/>
      <c r="I912" s="1575"/>
      <c r="J912" s="1575"/>
      <c r="K912" s="1575"/>
      <c r="L912" s="1575"/>
      <c r="M912" s="1575"/>
      <c r="N912" s="1575"/>
      <c r="O912" s="1575"/>
      <c r="P912" s="1575"/>
      <c r="Q912" s="1575"/>
      <c r="R912" s="1575"/>
      <c r="S912" s="1575"/>
      <c r="T912" s="1575"/>
      <c r="U912" s="1575"/>
      <c r="V912" s="1575"/>
      <c r="W912" s="1575"/>
      <c r="X912" s="1575"/>
      <c r="Y912" s="1575"/>
      <c r="Z912" s="1623"/>
      <c r="AA912" s="1575"/>
      <c r="AB912" s="1575"/>
      <c r="AC912" s="1575"/>
      <c r="AD912" s="1575"/>
      <c r="AE912" s="1575"/>
      <c r="AF912" s="1575"/>
    </row>
    <row r="913" ht="36.75" customHeight="1">
      <c r="A913" s="1575"/>
      <c r="B913" s="1575"/>
      <c r="C913" s="1575"/>
      <c r="D913" s="1575"/>
      <c r="E913" s="1575"/>
      <c r="F913" s="1623"/>
      <c r="G913" s="1575"/>
      <c r="H913" s="1575"/>
      <c r="I913" s="1575"/>
      <c r="J913" s="1575"/>
      <c r="K913" s="1575"/>
      <c r="L913" s="1575"/>
      <c r="M913" s="1575"/>
      <c r="N913" s="1575"/>
      <c r="O913" s="1575"/>
      <c r="P913" s="1575"/>
      <c r="Q913" s="1575"/>
      <c r="R913" s="1575"/>
      <c r="S913" s="1575"/>
      <c r="T913" s="1575"/>
      <c r="U913" s="1575"/>
      <c r="V913" s="1575"/>
      <c r="W913" s="1575"/>
      <c r="X913" s="1575"/>
      <c r="Y913" s="1575"/>
      <c r="Z913" s="1623"/>
      <c r="AA913" s="1575"/>
      <c r="AB913" s="1575"/>
      <c r="AC913" s="1575"/>
      <c r="AD913" s="1575"/>
      <c r="AE913" s="1575"/>
      <c r="AF913" s="1575"/>
    </row>
    <row r="914" ht="36.75" customHeight="1">
      <c r="A914" s="1575"/>
      <c r="B914" s="1575"/>
      <c r="C914" s="1575"/>
      <c r="D914" s="1575"/>
      <c r="E914" s="1575"/>
      <c r="F914" s="1623"/>
      <c r="G914" s="1575"/>
      <c r="H914" s="1575"/>
      <c r="I914" s="1575"/>
      <c r="J914" s="1575"/>
      <c r="K914" s="1575"/>
      <c r="L914" s="1575"/>
      <c r="M914" s="1575"/>
      <c r="N914" s="1575"/>
      <c r="O914" s="1575"/>
      <c r="P914" s="1575"/>
      <c r="Q914" s="1575"/>
      <c r="R914" s="1575"/>
      <c r="S914" s="1575"/>
      <c r="T914" s="1575"/>
      <c r="U914" s="1575"/>
      <c r="V914" s="1575"/>
      <c r="W914" s="1575"/>
      <c r="X914" s="1575"/>
      <c r="Y914" s="1575"/>
      <c r="Z914" s="1623"/>
      <c r="AA914" s="1575"/>
      <c r="AB914" s="1575"/>
      <c r="AC914" s="1575"/>
      <c r="AD914" s="1575"/>
      <c r="AE914" s="1575"/>
      <c r="AF914" s="1575"/>
    </row>
    <row r="915" ht="36.75" customHeight="1">
      <c r="A915" s="1575"/>
      <c r="B915" s="1575"/>
      <c r="C915" s="1575"/>
      <c r="D915" s="1575"/>
      <c r="E915" s="1575"/>
      <c r="F915" s="1623"/>
      <c r="G915" s="1575"/>
      <c r="H915" s="1575"/>
      <c r="I915" s="1575"/>
      <c r="J915" s="1575"/>
      <c r="K915" s="1575"/>
      <c r="L915" s="1575"/>
      <c r="M915" s="1575"/>
      <c r="N915" s="1575"/>
      <c r="O915" s="1575"/>
      <c r="P915" s="1575"/>
      <c r="Q915" s="1575"/>
      <c r="R915" s="1575"/>
      <c r="S915" s="1575"/>
      <c r="T915" s="1575"/>
      <c r="U915" s="1575"/>
      <c r="V915" s="1575"/>
      <c r="W915" s="1575"/>
      <c r="X915" s="1575"/>
      <c r="Y915" s="1575"/>
      <c r="Z915" s="1623"/>
      <c r="AA915" s="1575"/>
      <c r="AB915" s="1575"/>
      <c r="AC915" s="1575"/>
      <c r="AD915" s="1575"/>
      <c r="AE915" s="1575"/>
      <c r="AF915" s="1575"/>
    </row>
    <row r="916" ht="36.75" customHeight="1">
      <c r="A916" s="1575"/>
      <c r="B916" s="1575"/>
      <c r="C916" s="1575"/>
      <c r="D916" s="1575"/>
      <c r="E916" s="1575"/>
      <c r="F916" s="1623"/>
      <c r="G916" s="1575"/>
      <c r="H916" s="1575"/>
      <c r="I916" s="1575"/>
      <c r="J916" s="1575"/>
      <c r="K916" s="1575"/>
      <c r="L916" s="1575"/>
      <c r="M916" s="1575"/>
      <c r="N916" s="1575"/>
      <c r="O916" s="1575"/>
      <c r="P916" s="1575"/>
      <c r="Q916" s="1575"/>
      <c r="R916" s="1575"/>
      <c r="S916" s="1575"/>
      <c r="T916" s="1575"/>
      <c r="U916" s="1575"/>
      <c r="V916" s="1575"/>
      <c r="W916" s="1575"/>
      <c r="X916" s="1575"/>
      <c r="Y916" s="1575"/>
      <c r="Z916" s="1623"/>
      <c r="AA916" s="1575"/>
      <c r="AB916" s="1575"/>
      <c r="AC916" s="1575"/>
      <c r="AD916" s="1575"/>
      <c r="AE916" s="1575"/>
      <c r="AF916" s="1575"/>
    </row>
    <row r="917" ht="36.75" customHeight="1">
      <c r="A917" s="1575"/>
      <c r="B917" s="1575"/>
      <c r="C917" s="1575"/>
      <c r="D917" s="1575"/>
      <c r="E917" s="1575"/>
      <c r="F917" s="1623"/>
      <c r="G917" s="1575"/>
      <c r="H917" s="1575"/>
      <c r="I917" s="1575"/>
      <c r="J917" s="1575"/>
      <c r="K917" s="1575"/>
      <c r="L917" s="1575"/>
      <c r="M917" s="1575"/>
      <c r="N917" s="1575"/>
      <c r="O917" s="1575"/>
      <c r="P917" s="1575"/>
      <c r="Q917" s="1575"/>
      <c r="R917" s="1575"/>
      <c r="S917" s="1575"/>
      <c r="T917" s="1575"/>
      <c r="U917" s="1575"/>
      <c r="V917" s="1575"/>
      <c r="W917" s="1575"/>
      <c r="X917" s="1575"/>
      <c r="Y917" s="1575"/>
      <c r="Z917" s="1623"/>
      <c r="AA917" s="1575"/>
      <c r="AB917" s="1575"/>
      <c r="AC917" s="1575"/>
      <c r="AD917" s="1575"/>
      <c r="AE917" s="1575"/>
      <c r="AF917" s="1575"/>
    </row>
    <row r="918" ht="36.75" customHeight="1">
      <c r="A918" s="1575"/>
      <c r="B918" s="1575"/>
      <c r="C918" s="1575"/>
      <c r="D918" s="1575"/>
      <c r="E918" s="1575"/>
      <c r="F918" s="1623"/>
      <c r="G918" s="1575"/>
      <c r="H918" s="1575"/>
      <c r="I918" s="1575"/>
      <c r="J918" s="1575"/>
      <c r="K918" s="1575"/>
      <c r="L918" s="1575"/>
      <c r="M918" s="1575"/>
      <c r="N918" s="1575"/>
      <c r="O918" s="1575"/>
      <c r="P918" s="1575"/>
      <c r="Q918" s="1575"/>
      <c r="R918" s="1575"/>
      <c r="S918" s="1575"/>
      <c r="T918" s="1575"/>
      <c r="U918" s="1575"/>
      <c r="V918" s="1575"/>
      <c r="W918" s="1575"/>
      <c r="X918" s="1575"/>
      <c r="Y918" s="1575"/>
      <c r="Z918" s="1623"/>
      <c r="AA918" s="1575"/>
      <c r="AB918" s="1575"/>
      <c r="AC918" s="1575"/>
      <c r="AD918" s="1575"/>
      <c r="AE918" s="1575"/>
      <c r="AF918" s="1575"/>
    </row>
    <row r="919" ht="36.75" customHeight="1">
      <c r="A919" s="1575"/>
      <c r="B919" s="1575"/>
      <c r="C919" s="1575"/>
      <c r="D919" s="1575"/>
      <c r="E919" s="1575"/>
      <c r="F919" s="1623"/>
      <c r="G919" s="1575"/>
      <c r="H919" s="1575"/>
      <c r="I919" s="1575"/>
      <c r="J919" s="1575"/>
      <c r="K919" s="1575"/>
      <c r="L919" s="1575"/>
      <c r="M919" s="1575"/>
      <c r="N919" s="1575"/>
      <c r="O919" s="1575"/>
      <c r="P919" s="1575"/>
      <c r="Q919" s="1575"/>
      <c r="R919" s="1575"/>
      <c r="S919" s="1575"/>
      <c r="T919" s="1575"/>
      <c r="U919" s="1575"/>
      <c r="V919" s="1575"/>
      <c r="W919" s="1575"/>
      <c r="X919" s="1575"/>
      <c r="Y919" s="1575"/>
      <c r="Z919" s="1623"/>
      <c r="AA919" s="1575"/>
      <c r="AB919" s="1575"/>
      <c r="AC919" s="1575"/>
      <c r="AD919" s="1575"/>
      <c r="AE919" s="1575"/>
      <c r="AF919" s="1575"/>
    </row>
    <row r="920" ht="36.75" customHeight="1">
      <c r="A920" s="1575"/>
      <c r="B920" s="1575"/>
      <c r="C920" s="1575"/>
      <c r="D920" s="1575"/>
      <c r="E920" s="1575"/>
      <c r="F920" s="1623"/>
      <c r="G920" s="1575"/>
      <c r="H920" s="1575"/>
      <c r="I920" s="1575"/>
      <c r="J920" s="1575"/>
      <c r="K920" s="1575"/>
      <c r="L920" s="1575"/>
      <c r="M920" s="1575"/>
      <c r="N920" s="1575"/>
      <c r="O920" s="1575"/>
      <c r="P920" s="1575"/>
      <c r="Q920" s="1575"/>
      <c r="R920" s="1575"/>
      <c r="S920" s="1575"/>
      <c r="T920" s="1575"/>
      <c r="U920" s="1575"/>
      <c r="V920" s="1575"/>
      <c r="W920" s="1575"/>
      <c r="X920" s="1575"/>
      <c r="Y920" s="1575"/>
      <c r="Z920" s="1623"/>
      <c r="AA920" s="1575"/>
      <c r="AB920" s="1575"/>
      <c r="AC920" s="1575"/>
      <c r="AD920" s="1575"/>
      <c r="AE920" s="1575"/>
      <c r="AF920" s="1575"/>
    </row>
    <row r="921" ht="36.75" customHeight="1">
      <c r="A921" s="1575"/>
      <c r="B921" s="1575"/>
      <c r="C921" s="1575"/>
      <c r="D921" s="1575"/>
      <c r="E921" s="1575"/>
      <c r="F921" s="1623"/>
      <c r="G921" s="1575"/>
      <c r="H921" s="1575"/>
      <c r="I921" s="1575"/>
      <c r="J921" s="1575"/>
      <c r="K921" s="1575"/>
      <c r="L921" s="1575"/>
      <c r="M921" s="1575"/>
      <c r="N921" s="1575"/>
      <c r="O921" s="1575"/>
      <c r="P921" s="1575"/>
      <c r="Q921" s="1575"/>
      <c r="R921" s="1575"/>
      <c r="S921" s="1575"/>
      <c r="T921" s="1575"/>
      <c r="U921" s="1575"/>
      <c r="V921" s="1575"/>
      <c r="W921" s="1575"/>
      <c r="X921" s="1575"/>
      <c r="Y921" s="1575"/>
      <c r="Z921" s="1623"/>
      <c r="AA921" s="1575"/>
      <c r="AB921" s="1575"/>
      <c r="AC921" s="1575"/>
      <c r="AD921" s="1575"/>
      <c r="AE921" s="1575"/>
      <c r="AF921" s="1575"/>
    </row>
    <row r="922" ht="36.75" customHeight="1">
      <c r="A922" s="1575"/>
      <c r="B922" s="1575"/>
      <c r="C922" s="1575"/>
      <c r="D922" s="1575"/>
      <c r="E922" s="1575"/>
      <c r="F922" s="1623"/>
      <c r="G922" s="1575"/>
      <c r="H922" s="1575"/>
      <c r="I922" s="1575"/>
      <c r="J922" s="1575"/>
      <c r="K922" s="1575"/>
      <c r="L922" s="1575"/>
      <c r="M922" s="1575"/>
      <c r="N922" s="1575"/>
      <c r="O922" s="1575"/>
      <c r="P922" s="1575"/>
      <c r="Q922" s="1575"/>
      <c r="R922" s="1575"/>
      <c r="S922" s="1575"/>
      <c r="T922" s="1575"/>
      <c r="U922" s="1575"/>
      <c r="V922" s="1575"/>
      <c r="W922" s="1575"/>
      <c r="X922" s="1575"/>
      <c r="Y922" s="1575"/>
      <c r="Z922" s="1623"/>
      <c r="AA922" s="1575"/>
      <c r="AB922" s="1575"/>
      <c r="AC922" s="1575"/>
      <c r="AD922" s="1575"/>
      <c r="AE922" s="1575"/>
      <c r="AF922" s="1575"/>
    </row>
    <row r="923" ht="36.75" customHeight="1">
      <c r="A923" s="1575"/>
      <c r="B923" s="1575"/>
      <c r="C923" s="1575"/>
      <c r="D923" s="1575"/>
      <c r="E923" s="1575"/>
      <c r="F923" s="1623"/>
      <c r="G923" s="1575"/>
      <c r="H923" s="1575"/>
      <c r="I923" s="1575"/>
      <c r="J923" s="1575"/>
      <c r="K923" s="1575"/>
      <c r="L923" s="1575"/>
      <c r="M923" s="1575"/>
      <c r="N923" s="1575"/>
      <c r="O923" s="1575"/>
      <c r="P923" s="1575"/>
      <c r="Q923" s="1575"/>
      <c r="R923" s="1575"/>
      <c r="S923" s="1575"/>
      <c r="T923" s="1575"/>
      <c r="U923" s="1575"/>
      <c r="V923" s="1575"/>
      <c r="W923" s="1575"/>
      <c r="X923" s="1575"/>
      <c r="Y923" s="1575"/>
      <c r="Z923" s="1623"/>
      <c r="AA923" s="1575"/>
      <c r="AB923" s="1575"/>
      <c r="AC923" s="1575"/>
      <c r="AD923" s="1575"/>
      <c r="AE923" s="1575"/>
      <c r="AF923" s="1575"/>
    </row>
    <row r="924" ht="36.75" customHeight="1">
      <c r="A924" s="1575"/>
      <c r="B924" s="1575"/>
      <c r="C924" s="1575"/>
      <c r="D924" s="1575"/>
      <c r="E924" s="1575"/>
      <c r="F924" s="1623"/>
      <c r="G924" s="1575"/>
      <c r="H924" s="1575"/>
      <c r="I924" s="1575"/>
      <c r="J924" s="1575"/>
      <c r="K924" s="1575"/>
      <c r="L924" s="1575"/>
      <c r="M924" s="1575"/>
      <c r="N924" s="1575"/>
      <c r="O924" s="1575"/>
      <c r="P924" s="1575"/>
      <c r="Q924" s="1575"/>
      <c r="R924" s="1575"/>
      <c r="S924" s="1575"/>
      <c r="T924" s="1575"/>
      <c r="U924" s="1575"/>
      <c r="V924" s="1575"/>
      <c r="W924" s="1575"/>
      <c r="X924" s="1575"/>
      <c r="Y924" s="1575"/>
      <c r="Z924" s="1623"/>
      <c r="AA924" s="1575"/>
      <c r="AB924" s="1575"/>
      <c r="AC924" s="1575"/>
      <c r="AD924" s="1575"/>
      <c r="AE924" s="1575"/>
      <c r="AF924" s="1575"/>
    </row>
    <row r="925" ht="36.75" customHeight="1">
      <c r="A925" s="1575"/>
      <c r="B925" s="1575"/>
      <c r="C925" s="1575"/>
      <c r="D925" s="1575"/>
      <c r="E925" s="1575"/>
      <c r="F925" s="1623"/>
      <c r="G925" s="1575"/>
      <c r="H925" s="1575"/>
      <c r="I925" s="1575"/>
      <c r="J925" s="1575"/>
      <c r="K925" s="1575"/>
      <c r="L925" s="1575"/>
      <c r="M925" s="1575"/>
      <c r="N925" s="1575"/>
      <c r="O925" s="1575"/>
      <c r="P925" s="1575"/>
      <c r="Q925" s="1575"/>
      <c r="R925" s="1575"/>
      <c r="S925" s="1575"/>
      <c r="T925" s="1575"/>
      <c r="U925" s="1575"/>
      <c r="V925" s="1575"/>
      <c r="W925" s="1575"/>
      <c r="X925" s="1575"/>
      <c r="Y925" s="1575"/>
      <c r="Z925" s="1623"/>
      <c r="AA925" s="1575"/>
      <c r="AB925" s="1575"/>
      <c r="AC925" s="1575"/>
      <c r="AD925" s="1575"/>
      <c r="AE925" s="1575"/>
      <c r="AF925" s="1575"/>
    </row>
    <row r="926" ht="36.75" customHeight="1">
      <c r="A926" s="1575"/>
      <c r="B926" s="1575"/>
      <c r="C926" s="1575"/>
      <c r="D926" s="1575"/>
      <c r="E926" s="1575"/>
      <c r="F926" s="1623"/>
      <c r="G926" s="1575"/>
      <c r="H926" s="1575"/>
      <c r="I926" s="1575"/>
      <c r="J926" s="1575"/>
      <c r="K926" s="1575"/>
      <c r="L926" s="1575"/>
      <c r="M926" s="1575"/>
      <c r="N926" s="1575"/>
      <c r="O926" s="1575"/>
      <c r="P926" s="1575"/>
      <c r="Q926" s="1575"/>
      <c r="R926" s="1575"/>
      <c r="S926" s="1575"/>
      <c r="T926" s="1575"/>
      <c r="U926" s="1575"/>
      <c r="V926" s="1575"/>
      <c r="W926" s="1575"/>
      <c r="X926" s="1575"/>
      <c r="Y926" s="1575"/>
      <c r="Z926" s="1623"/>
      <c r="AA926" s="1575"/>
      <c r="AB926" s="1575"/>
      <c r="AC926" s="1575"/>
      <c r="AD926" s="1575"/>
      <c r="AE926" s="1575"/>
      <c r="AF926" s="1575"/>
    </row>
    <row r="927" ht="36.75" customHeight="1">
      <c r="A927" s="1575"/>
      <c r="B927" s="1575"/>
      <c r="C927" s="1575"/>
      <c r="D927" s="1575"/>
      <c r="E927" s="1575"/>
      <c r="F927" s="1623"/>
      <c r="G927" s="1575"/>
      <c r="H927" s="1575"/>
      <c r="I927" s="1575"/>
      <c r="J927" s="1575"/>
      <c r="K927" s="1575"/>
      <c r="L927" s="1575"/>
      <c r="M927" s="1575"/>
      <c r="N927" s="1575"/>
      <c r="O927" s="1575"/>
      <c r="P927" s="1575"/>
      <c r="Q927" s="1575"/>
      <c r="R927" s="1575"/>
      <c r="S927" s="1575"/>
      <c r="T927" s="1575"/>
      <c r="U927" s="1575"/>
      <c r="V927" s="1575"/>
      <c r="W927" s="1575"/>
      <c r="X927" s="1575"/>
      <c r="Y927" s="1575"/>
      <c r="Z927" s="1623"/>
      <c r="AA927" s="1575"/>
      <c r="AB927" s="1575"/>
      <c r="AC927" s="1575"/>
      <c r="AD927" s="1575"/>
      <c r="AE927" s="1575"/>
      <c r="AF927" s="1575"/>
    </row>
    <row r="928" ht="36.75" customHeight="1">
      <c r="A928" s="1575"/>
      <c r="B928" s="1575"/>
      <c r="C928" s="1575"/>
      <c r="D928" s="1575"/>
      <c r="E928" s="1575"/>
      <c r="F928" s="1623"/>
      <c r="G928" s="1575"/>
      <c r="H928" s="1575"/>
      <c r="I928" s="1575"/>
      <c r="J928" s="1575"/>
      <c r="K928" s="1575"/>
      <c r="L928" s="1575"/>
      <c r="M928" s="1575"/>
      <c r="N928" s="1575"/>
      <c r="O928" s="1575"/>
      <c r="P928" s="1575"/>
      <c r="Q928" s="1575"/>
      <c r="R928" s="1575"/>
      <c r="S928" s="1575"/>
      <c r="T928" s="1575"/>
      <c r="U928" s="1575"/>
      <c r="V928" s="1575"/>
      <c r="W928" s="1575"/>
      <c r="X928" s="1575"/>
      <c r="Y928" s="1575"/>
      <c r="Z928" s="1623"/>
      <c r="AA928" s="1575"/>
      <c r="AB928" s="1575"/>
      <c r="AC928" s="1575"/>
      <c r="AD928" s="1575"/>
      <c r="AE928" s="1575"/>
      <c r="AF928" s="1575"/>
    </row>
    <row r="929" ht="36.75" customHeight="1">
      <c r="A929" s="1575"/>
      <c r="B929" s="1575"/>
      <c r="C929" s="1575"/>
      <c r="D929" s="1575"/>
      <c r="E929" s="1575"/>
      <c r="F929" s="1623"/>
      <c r="G929" s="1575"/>
      <c r="H929" s="1575"/>
      <c r="I929" s="1575"/>
      <c r="J929" s="1575"/>
      <c r="K929" s="1575"/>
      <c r="L929" s="1575"/>
      <c r="M929" s="1575"/>
      <c r="N929" s="1575"/>
      <c r="O929" s="1575"/>
      <c r="P929" s="1575"/>
      <c r="Q929" s="1575"/>
      <c r="R929" s="1575"/>
      <c r="S929" s="1575"/>
      <c r="T929" s="1575"/>
      <c r="U929" s="1575"/>
      <c r="V929" s="1575"/>
      <c r="W929" s="1575"/>
      <c r="X929" s="1575"/>
      <c r="Y929" s="1575"/>
      <c r="Z929" s="1623"/>
      <c r="AA929" s="1575"/>
      <c r="AB929" s="1575"/>
      <c r="AC929" s="1575"/>
      <c r="AD929" s="1575"/>
      <c r="AE929" s="1575"/>
      <c r="AF929" s="1575"/>
    </row>
    <row r="930" ht="36.75" customHeight="1">
      <c r="A930" s="1575"/>
      <c r="B930" s="1575"/>
      <c r="C930" s="1575"/>
      <c r="D930" s="1575"/>
      <c r="E930" s="1575"/>
      <c r="F930" s="1623"/>
      <c r="G930" s="1575"/>
      <c r="H930" s="1575"/>
      <c r="I930" s="1575"/>
      <c r="J930" s="1575"/>
      <c r="K930" s="1575"/>
      <c r="L930" s="1575"/>
      <c r="M930" s="1575"/>
      <c r="N930" s="1575"/>
      <c r="O930" s="1575"/>
      <c r="P930" s="1575"/>
      <c r="Q930" s="1575"/>
      <c r="R930" s="1575"/>
      <c r="S930" s="1575"/>
      <c r="T930" s="1575"/>
      <c r="U930" s="1575"/>
      <c r="V930" s="1575"/>
      <c r="W930" s="1575"/>
      <c r="X930" s="1575"/>
      <c r="Y930" s="1575"/>
      <c r="Z930" s="1623"/>
      <c r="AA930" s="1575"/>
      <c r="AB930" s="1575"/>
      <c r="AC930" s="1575"/>
      <c r="AD930" s="1575"/>
      <c r="AE930" s="1575"/>
      <c r="AF930" s="1575"/>
    </row>
    <row r="931" ht="36.75" customHeight="1">
      <c r="A931" s="1575"/>
      <c r="B931" s="1575"/>
      <c r="C931" s="1575"/>
      <c r="D931" s="1575"/>
      <c r="E931" s="1575"/>
      <c r="F931" s="1623"/>
      <c r="G931" s="1575"/>
      <c r="H931" s="1575"/>
      <c r="I931" s="1575"/>
      <c r="J931" s="1575"/>
      <c r="K931" s="1575"/>
      <c r="L931" s="1575"/>
      <c r="M931" s="1575"/>
      <c r="N931" s="1575"/>
      <c r="O931" s="1575"/>
      <c r="P931" s="1575"/>
      <c r="Q931" s="1575"/>
      <c r="R931" s="1575"/>
      <c r="S931" s="1575"/>
      <c r="T931" s="1575"/>
      <c r="U931" s="1575"/>
      <c r="V931" s="1575"/>
      <c r="W931" s="1575"/>
      <c r="X931" s="1575"/>
      <c r="Y931" s="1575"/>
      <c r="Z931" s="1623"/>
      <c r="AA931" s="1575"/>
      <c r="AB931" s="1575"/>
      <c r="AC931" s="1575"/>
      <c r="AD931" s="1575"/>
      <c r="AE931" s="1575"/>
      <c r="AF931" s="1575"/>
    </row>
    <row r="932" ht="36.75" customHeight="1">
      <c r="A932" s="1575"/>
      <c r="B932" s="1575"/>
      <c r="C932" s="1575"/>
      <c r="D932" s="1575"/>
      <c r="E932" s="1575"/>
      <c r="F932" s="1623"/>
      <c r="G932" s="1575"/>
      <c r="H932" s="1575"/>
      <c r="I932" s="1575"/>
      <c r="J932" s="1575"/>
      <c r="K932" s="1575"/>
      <c r="L932" s="1575"/>
      <c r="M932" s="1575"/>
      <c r="N932" s="1575"/>
      <c r="O932" s="1575"/>
      <c r="P932" s="1575"/>
      <c r="Q932" s="1575"/>
      <c r="R932" s="1575"/>
      <c r="S932" s="1575"/>
      <c r="T932" s="1575"/>
      <c r="U932" s="1575"/>
      <c r="V932" s="1575"/>
      <c r="W932" s="1575"/>
      <c r="X932" s="1575"/>
      <c r="Y932" s="1575"/>
      <c r="Z932" s="1623"/>
      <c r="AA932" s="1575"/>
      <c r="AB932" s="1575"/>
      <c r="AC932" s="1575"/>
      <c r="AD932" s="1575"/>
      <c r="AE932" s="1575"/>
      <c r="AF932" s="1575"/>
    </row>
    <row r="933" ht="36.75" customHeight="1">
      <c r="A933" s="1575"/>
      <c r="B933" s="1575"/>
      <c r="C933" s="1575"/>
      <c r="D933" s="1575"/>
      <c r="E933" s="1575"/>
      <c r="F933" s="1623"/>
      <c r="G933" s="1575"/>
      <c r="H933" s="1575"/>
      <c r="I933" s="1575"/>
      <c r="J933" s="1575"/>
      <c r="K933" s="1575"/>
      <c r="L933" s="1575"/>
      <c r="M933" s="1575"/>
      <c r="N933" s="1575"/>
      <c r="O933" s="1575"/>
      <c r="P933" s="1575"/>
      <c r="Q933" s="1575"/>
      <c r="R933" s="1575"/>
      <c r="S933" s="1575"/>
      <c r="T933" s="1575"/>
      <c r="U933" s="1575"/>
      <c r="V933" s="1575"/>
      <c r="W933" s="1575"/>
      <c r="X933" s="1575"/>
      <c r="Y933" s="1575"/>
      <c r="Z933" s="1623"/>
      <c r="AA933" s="1575"/>
      <c r="AB933" s="1575"/>
      <c r="AC933" s="1575"/>
      <c r="AD933" s="1575"/>
      <c r="AE933" s="1575"/>
      <c r="AF933" s="1575"/>
    </row>
    <row r="934" ht="36.75" customHeight="1">
      <c r="A934" s="1575"/>
      <c r="B934" s="1575"/>
      <c r="C934" s="1575"/>
      <c r="D934" s="1575"/>
      <c r="E934" s="1575"/>
      <c r="F934" s="1623"/>
      <c r="G934" s="1575"/>
      <c r="H934" s="1575"/>
      <c r="I934" s="1575"/>
      <c r="J934" s="1575"/>
      <c r="K934" s="1575"/>
      <c r="L934" s="1575"/>
      <c r="M934" s="1575"/>
      <c r="N934" s="1575"/>
      <c r="O934" s="1575"/>
      <c r="P934" s="1575"/>
      <c r="Q934" s="1575"/>
      <c r="R934" s="1575"/>
      <c r="S934" s="1575"/>
      <c r="T934" s="1575"/>
      <c r="U934" s="1575"/>
      <c r="V934" s="1575"/>
      <c r="W934" s="1575"/>
      <c r="X934" s="1575"/>
      <c r="Y934" s="1575"/>
      <c r="Z934" s="1623"/>
      <c r="AA934" s="1575"/>
      <c r="AB934" s="1575"/>
      <c r="AC934" s="1575"/>
      <c r="AD934" s="1575"/>
      <c r="AE934" s="1575"/>
      <c r="AF934" s="1575"/>
    </row>
    <row r="935" ht="36.75" customHeight="1">
      <c r="A935" s="1575"/>
      <c r="B935" s="1575"/>
      <c r="C935" s="1575"/>
      <c r="D935" s="1575"/>
      <c r="E935" s="1575"/>
      <c r="F935" s="1623"/>
      <c r="G935" s="1575"/>
      <c r="H935" s="1575"/>
      <c r="I935" s="1575"/>
      <c r="J935" s="1575"/>
      <c r="K935" s="1575"/>
      <c r="L935" s="1575"/>
      <c r="M935" s="1575"/>
      <c r="N935" s="1575"/>
      <c r="O935" s="1575"/>
      <c r="P935" s="1575"/>
      <c r="Q935" s="1575"/>
      <c r="R935" s="1575"/>
      <c r="S935" s="1575"/>
      <c r="T935" s="1575"/>
      <c r="U935" s="1575"/>
      <c r="V935" s="1575"/>
      <c r="W935" s="1575"/>
      <c r="X935" s="1575"/>
      <c r="Y935" s="1575"/>
      <c r="Z935" s="1623"/>
      <c r="AA935" s="1575"/>
      <c r="AB935" s="1575"/>
      <c r="AC935" s="1575"/>
      <c r="AD935" s="1575"/>
      <c r="AE935" s="1575"/>
      <c r="AF935" s="1575"/>
    </row>
    <row r="936" ht="36.75" customHeight="1">
      <c r="A936" s="1575"/>
      <c r="B936" s="1575"/>
      <c r="C936" s="1575"/>
      <c r="D936" s="1575"/>
      <c r="E936" s="1575"/>
      <c r="F936" s="1623"/>
      <c r="G936" s="1575"/>
      <c r="H936" s="1575"/>
      <c r="I936" s="1575"/>
      <c r="J936" s="1575"/>
      <c r="K936" s="1575"/>
      <c r="L936" s="1575"/>
      <c r="M936" s="1575"/>
      <c r="N936" s="1575"/>
      <c r="O936" s="1575"/>
      <c r="P936" s="1575"/>
      <c r="Q936" s="1575"/>
      <c r="R936" s="1575"/>
      <c r="S936" s="1575"/>
      <c r="T936" s="1575"/>
      <c r="U936" s="1575"/>
      <c r="V936" s="1575"/>
      <c r="W936" s="1575"/>
      <c r="X936" s="1575"/>
      <c r="Y936" s="1575"/>
      <c r="Z936" s="1623"/>
      <c r="AA936" s="1575"/>
      <c r="AB936" s="1575"/>
      <c r="AC936" s="1575"/>
      <c r="AD936" s="1575"/>
      <c r="AE936" s="1575"/>
      <c r="AF936" s="1575"/>
    </row>
    <row r="937" ht="36.75" customHeight="1">
      <c r="A937" s="1575"/>
      <c r="B937" s="1575"/>
      <c r="C937" s="1575"/>
      <c r="D937" s="1575"/>
      <c r="E937" s="1575"/>
      <c r="F937" s="1623"/>
      <c r="G937" s="1575"/>
      <c r="H937" s="1575"/>
      <c r="I937" s="1575"/>
      <c r="J937" s="1575"/>
      <c r="K937" s="1575"/>
      <c r="L937" s="1575"/>
      <c r="M937" s="1575"/>
      <c r="N937" s="1575"/>
      <c r="O937" s="1575"/>
      <c r="P937" s="1575"/>
      <c r="Q937" s="1575"/>
      <c r="R937" s="1575"/>
      <c r="S937" s="1575"/>
      <c r="T937" s="1575"/>
      <c r="U937" s="1575"/>
      <c r="V937" s="1575"/>
      <c r="W937" s="1575"/>
      <c r="X937" s="1575"/>
      <c r="Y937" s="1575"/>
      <c r="Z937" s="1623"/>
      <c r="AA937" s="1575"/>
      <c r="AB937" s="1575"/>
      <c r="AC937" s="1575"/>
      <c r="AD937" s="1575"/>
      <c r="AE937" s="1575"/>
      <c r="AF937" s="1575"/>
    </row>
    <row r="938" ht="36.75" customHeight="1">
      <c r="A938" s="1575"/>
      <c r="B938" s="1575"/>
      <c r="C938" s="1575"/>
      <c r="D938" s="1575"/>
      <c r="E938" s="1575"/>
      <c r="F938" s="1623"/>
      <c r="G938" s="1575"/>
      <c r="H938" s="1575"/>
      <c r="I938" s="1575"/>
      <c r="J938" s="1575"/>
      <c r="K938" s="1575"/>
      <c r="L938" s="1575"/>
      <c r="M938" s="1575"/>
      <c r="N938" s="1575"/>
      <c r="O938" s="1575"/>
      <c r="P938" s="1575"/>
      <c r="Q938" s="1575"/>
      <c r="R938" s="1575"/>
      <c r="S938" s="1575"/>
      <c r="T938" s="1575"/>
      <c r="U938" s="1575"/>
      <c r="V938" s="1575"/>
      <c r="W938" s="1575"/>
      <c r="X938" s="1575"/>
      <c r="Y938" s="1575"/>
      <c r="Z938" s="1623"/>
      <c r="AA938" s="1575"/>
      <c r="AB938" s="1575"/>
      <c r="AC938" s="1575"/>
      <c r="AD938" s="1575"/>
      <c r="AE938" s="1575"/>
      <c r="AF938" s="1575"/>
    </row>
    <row r="939" ht="36.75" customHeight="1">
      <c r="A939" s="1575"/>
      <c r="B939" s="1575"/>
      <c r="C939" s="1575"/>
      <c r="D939" s="1575"/>
      <c r="E939" s="1575"/>
      <c r="F939" s="1623"/>
      <c r="G939" s="1575"/>
      <c r="H939" s="1575"/>
      <c r="I939" s="1575"/>
      <c r="J939" s="1575"/>
      <c r="K939" s="1575"/>
      <c r="L939" s="1575"/>
      <c r="M939" s="1575"/>
      <c r="N939" s="1575"/>
      <c r="O939" s="1575"/>
      <c r="P939" s="1575"/>
      <c r="Q939" s="1575"/>
      <c r="R939" s="1575"/>
      <c r="S939" s="1575"/>
      <c r="T939" s="1575"/>
      <c r="U939" s="1575"/>
      <c r="V939" s="1575"/>
      <c r="W939" s="1575"/>
      <c r="X939" s="1575"/>
      <c r="Y939" s="1575"/>
      <c r="Z939" s="1623"/>
      <c r="AA939" s="1575"/>
      <c r="AB939" s="1575"/>
      <c r="AC939" s="1575"/>
      <c r="AD939" s="1575"/>
      <c r="AE939" s="1575"/>
      <c r="AF939" s="1575"/>
    </row>
    <row r="940" ht="36.75" customHeight="1">
      <c r="A940" s="1575"/>
      <c r="B940" s="1575"/>
      <c r="C940" s="1575"/>
      <c r="D940" s="1575"/>
      <c r="E940" s="1575"/>
      <c r="F940" s="1623"/>
      <c r="G940" s="1575"/>
      <c r="H940" s="1575"/>
      <c r="I940" s="1575"/>
      <c r="J940" s="1575"/>
      <c r="K940" s="1575"/>
      <c r="L940" s="1575"/>
      <c r="M940" s="1575"/>
      <c r="N940" s="1575"/>
      <c r="O940" s="1575"/>
      <c r="P940" s="1575"/>
      <c r="Q940" s="1575"/>
      <c r="R940" s="1575"/>
      <c r="S940" s="1575"/>
      <c r="T940" s="1575"/>
      <c r="U940" s="1575"/>
      <c r="V940" s="1575"/>
      <c r="W940" s="1575"/>
      <c r="X940" s="1575"/>
      <c r="Y940" s="1575"/>
      <c r="Z940" s="1623"/>
      <c r="AA940" s="1575"/>
      <c r="AB940" s="1575"/>
      <c r="AC940" s="1575"/>
      <c r="AD940" s="1575"/>
      <c r="AE940" s="1575"/>
      <c r="AF940" s="1575"/>
    </row>
    <row r="941" ht="36.75" customHeight="1">
      <c r="A941" s="1575"/>
      <c r="B941" s="1575"/>
      <c r="C941" s="1575"/>
      <c r="D941" s="1575"/>
      <c r="E941" s="1575"/>
      <c r="F941" s="1623"/>
      <c r="G941" s="1575"/>
      <c r="H941" s="1575"/>
      <c r="I941" s="1575"/>
      <c r="J941" s="1575"/>
      <c r="K941" s="1575"/>
      <c r="L941" s="1575"/>
      <c r="M941" s="1575"/>
      <c r="N941" s="1575"/>
      <c r="O941" s="1575"/>
      <c r="P941" s="1575"/>
      <c r="Q941" s="1575"/>
      <c r="R941" s="1575"/>
      <c r="S941" s="1575"/>
      <c r="T941" s="1575"/>
      <c r="U941" s="1575"/>
      <c r="V941" s="1575"/>
      <c r="W941" s="1575"/>
      <c r="X941" s="1575"/>
      <c r="Y941" s="1575"/>
      <c r="Z941" s="1623"/>
      <c r="AA941" s="1575"/>
      <c r="AB941" s="1575"/>
      <c r="AC941" s="1575"/>
      <c r="AD941" s="1575"/>
      <c r="AE941" s="1575"/>
      <c r="AF941" s="1575"/>
    </row>
    <row r="942" ht="36.75" customHeight="1">
      <c r="A942" s="1575"/>
      <c r="B942" s="1575"/>
      <c r="C942" s="1575"/>
      <c r="D942" s="1575"/>
      <c r="E942" s="1575"/>
      <c r="F942" s="1623"/>
      <c r="G942" s="1575"/>
      <c r="H942" s="1575"/>
      <c r="I942" s="1575"/>
      <c r="J942" s="1575"/>
      <c r="K942" s="1575"/>
      <c r="L942" s="1575"/>
      <c r="M942" s="1575"/>
      <c r="N942" s="1575"/>
      <c r="O942" s="1575"/>
      <c r="P942" s="1575"/>
      <c r="Q942" s="1575"/>
      <c r="R942" s="1575"/>
      <c r="S942" s="1575"/>
      <c r="T942" s="1575"/>
      <c r="U942" s="1575"/>
      <c r="V942" s="1575"/>
      <c r="W942" s="1575"/>
      <c r="X942" s="1575"/>
      <c r="Y942" s="1575"/>
      <c r="Z942" s="1623"/>
      <c r="AA942" s="1575"/>
      <c r="AB942" s="1575"/>
      <c r="AC942" s="1575"/>
      <c r="AD942" s="1575"/>
      <c r="AE942" s="1575"/>
      <c r="AF942" s="1575"/>
    </row>
    <row r="943" ht="36.75" customHeight="1">
      <c r="A943" s="1575"/>
      <c r="B943" s="1575"/>
      <c r="C943" s="1575"/>
      <c r="D943" s="1575"/>
      <c r="E943" s="1575"/>
      <c r="F943" s="1623"/>
      <c r="G943" s="1575"/>
      <c r="H943" s="1575"/>
      <c r="I943" s="1575"/>
      <c r="J943" s="1575"/>
      <c r="K943" s="1575"/>
      <c r="L943" s="1575"/>
      <c r="M943" s="1575"/>
      <c r="N943" s="1575"/>
      <c r="O943" s="1575"/>
      <c r="P943" s="1575"/>
      <c r="Q943" s="1575"/>
      <c r="R943" s="1575"/>
      <c r="S943" s="1575"/>
      <c r="T943" s="1575"/>
      <c r="U943" s="1575"/>
      <c r="V943" s="1575"/>
      <c r="W943" s="1575"/>
      <c r="X943" s="1575"/>
      <c r="Y943" s="1575"/>
      <c r="Z943" s="1623"/>
      <c r="AA943" s="1575"/>
      <c r="AB943" s="1575"/>
      <c r="AC943" s="1575"/>
      <c r="AD943" s="1575"/>
      <c r="AE943" s="1575"/>
      <c r="AF943" s="1575"/>
    </row>
    <row r="944" ht="36.75" customHeight="1">
      <c r="A944" s="1575"/>
      <c r="B944" s="1575"/>
      <c r="C944" s="1575"/>
      <c r="D944" s="1575"/>
      <c r="E944" s="1575"/>
      <c r="F944" s="1623"/>
      <c r="G944" s="1575"/>
      <c r="H944" s="1575"/>
      <c r="I944" s="1575"/>
      <c r="J944" s="1575"/>
      <c r="K944" s="1575"/>
      <c r="L944" s="1575"/>
      <c r="M944" s="1575"/>
      <c r="N944" s="1575"/>
      <c r="O944" s="1575"/>
      <c r="P944" s="1575"/>
      <c r="Q944" s="1575"/>
      <c r="R944" s="1575"/>
      <c r="S944" s="1575"/>
      <c r="T944" s="1575"/>
      <c r="U944" s="1575"/>
      <c r="V944" s="1575"/>
      <c r="W944" s="1575"/>
      <c r="X944" s="1575"/>
      <c r="Y944" s="1575"/>
      <c r="Z944" s="1623"/>
      <c r="AA944" s="1575"/>
      <c r="AB944" s="1575"/>
      <c r="AC944" s="1575"/>
      <c r="AD944" s="1575"/>
      <c r="AE944" s="1575"/>
      <c r="AF944" s="1575"/>
    </row>
    <row r="945" ht="36.75" customHeight="1">
      <c r="A945" s="1575"/>
      <c r="B945" s="1575"/>
      <c r="C945" s="1575"/>
      <c r="D945" s="1575"/>
      <c r="E945" s="1575"/>
      <c r="F945" s="1623"/>
      <c r="G945" s="1575"/>
      <c r="H945" s="1575"/>
      <c r="I945" s="1575"/>
      <c r="J945" s="1575"/>
      <c r="K945" s="1575"/>
      <c r="L945" s="1575"/>
      <c r="M945" s="1575"/>
      <c r="N945" s="1575"/>
      <c r="O945" s="1575"/>
      <c r="P945" s="1575"/>
      <c r="Q945" s="1575"/>
      <c r="R945" s="1575"/>
      <c r="S945" s="1575"/>
      <c r="T945" s="1575"/>
      <c r="U945" s="1575"/>
      <c r="V945" s="1575"/>
      <c r="W945" s="1575"/>
      <c r="X945" s="1575"/>
      <c r="Y945" s="1575"/>
      <c r="Z945" s="1623"/>
      <c r="AA945" s="1575"/>
      <c r="AB945" s="1575"/>
      <c r="AC945" s="1575"/>
      <c r="AD945" s="1575"/>
      <c r="AE945" s="1575"/>
      <c r="AF945" s="1575"/>
    </row>
    <row r="946" ht="36.75" customHeight="1">
      <c r="A946" s="1575"/>
      <c r="B946" s="1575"/>
      <c r="C946" s="1575"/>
      <c r="D946" s="1575"/>
      <c r="E946" s="1575"/>
      <c r="F946" s="1623"/>
      <c r="G946" s="1575"/>
      <c r="H946" s="1575"/>
      <c r="I946" s="1575"/>
      <c r="J946" s="1575"/>
      <c r="K946" s="1575"/>
      <c r="L946" s="1575"/>
      <c r="M946" s="1575"/>
      <c r="N946" s="1575"/>
      <c r="O946" s="1575"/>
      <c r="P946" s="1575"/>
      <c r="Q946" s="1575"/>
      <c r="R946" s="1575"/>
      <c r="S946" s="1575"/>
      <c r="T946" s="1575"/>
      <c r="U946" s="1575"/>
      <c r="V946" s="1575"/>
      <c r="W946" s="1575"/>
      <c r="X946" s="1575"/>
      <c r="Y946" s="1575"/>
      <c r="Z946" s="1623"/>
      <c r="AA946" s="1575"/>
      <c r="AB946" s="1575"/>
      <c r="AC946" s="1575"/>
      <c r="AD946" s="1575"/>
      <c r="AE946" s="1575"/>
      <c r="AF946" s="1575"/>
    </row>
    <row r="947" ht="36.75" customHeight="1">
      <c r="A947" s="1575"/>
      <c r="B947" s="1575"/>
      <c r="C947" s="1575"/>
      <c r="D947" s="1575"/>
      <c r="E947" s="1575"/>
      <c r="F947" s="1623"/>
      <c r="G947" s="1575"/>
      <c r="H947" s="1575"/>
      <c r="I947" s="1575"/>
      <c r="J947" s="1575"/>
      <c r="K947" s="1575"/>
      <c r="L947" s="1575"/>
      <c r="M947" s="1575"/>
      <c r="N947" s="1575"/>
      <c r="O947" s="1575"/>
      <c r="P947" s="1575"/>
      <c r="Q947" s="1575"/>
      <c r="R947" s="1575"/>
      <c r="S947" s="1575"/>
      <c r="T947" s="1575"/>
      <c r="U947" s="1575"/>
      <c r="V947" s="1575"/>
      <c r="W947" s="1575"/>
      <c r="X947" s="1575"/>
      <c r="Y947" s="1575"/>
      <c r="Z947" s="1623"/>
      <c r="AA947" s="1575"/>
      <c r="AB947" s="1575"/>
      <c r="AC947" s="1575"/>
      <c r="AD947" s="1575"/>
      <c r="AE947" s="1575"/>
      <c r="AF947" s="1575"/>
    </row>
    <row r="948" ht="36.75" customHeight="1">
      <c r="A948" s="1575"/>
      <c r="B948" s="1575"/>
      <c r="C948" s="1575"/>
      <c r="D948" s="1575"/>
      <c r="E948" s="1575"/>
      <c r="F948" s="1623"/>
      <c r="G948" s="1575"/>
      <c r="H948" s="1575"/>
      <c r="I948" s="1575"/>
      <c r="J948" s="1575"/>
      <c r="K948" s="1575"/>
      <c r="L948" s="1575"/>
      <c r="M948" s="1575"/>
      <c r="N948" s="1575"/>
      <c r="O948" s="1575"/>
      <c r="P948" s="1575"/>
      <c r="Q948" s="1575"/>
      <c r="R948" s="1575"/>
      <c r="S948" s="1575"/>
      <c r="T948" s="1575"/>
      <c r="U948" s="1575"/>
      <c r="V948" s="1575"/>
      <c r="W948" s="1575"/>
      <c r="X948" s="1575"/>
      <c r="Y948" s="1575"/>
      <c r="Z948" s="1623"/>
      <c r="AA948" s="1575"/>
      <c r="AB948" s="1575"/>
      <c r="AC948" s="1575"/>
      <c r="AD948" s="1575"/>
      <c r="AE948" s="1575"/>
      <c r="AF948" s="1575"/>
    </row>
    <row r="949" ht="36.75" customHeight="1">
      <c r="A949" s="1575"/>
      <c r="B949" s="1575"/>
      <c r="C949" s="1575"/>
      <c r="D949" s="1575"/>
      <c r="E949" s="1575"/>
      <c r="F949" s="1623"/>
      <c r="G949" s="1575"/>
      <c r="H949" s="1575"/>
      <c r="I949" s="1575"/>
      <c r="J949" s="1575"/>
      <c r="K949" s="1575"/>
      <c r="L949" s="1575"/>
      <c r="M949" s="1575"/>
      <c r="N949" s="1575"/>
      <c r="O949" s="1575"/>
      <c r="P949" s="1575"/>
      <c r="Q949" s="1575"/>
      <c r="R949" s="1575"/>
      <c r="S949" s="1575"/>
      <c r="T949" s="1575"/>
      <c r="U949" s="1575"/>
      <c r="V949" s="1575"/>
      <c r="W949" s="1575"/>
      <c r="X949" s="1575"/>
      <c r="Y949" s="1575"/>
      <c r="Z949" s="1623"/>
      <c r="AA949" s="1575"/>
      <c r="AB949" s="1575"/>
      <c r="AC949" s="1575"/>
      <c r="AD949" s="1575"/>
      <c r="AE949" s="1575"/>
      <c r="AF949" s="1575"/>
    </row>
    <row r="950" ht="36.75" customHeight="1">
      <c r="A950" s="1575"/>
      <c r="B950" s="1575"/>
      <c r="C950" s="1575"/>
      <c r="D950" s="1575"/>
      <c r="E950" s="1575"/>
      <c r="F950" s="1623"/>
      <c r="G950" s="1575"/>
      <c r="H950" s="1575"/>
      <c r="I950" s="1575"/>
      <c r="J950" s="1575"/>
      <c r="K950" s="1575"/>
      <c r="L950" s="1575"/>
      <c r="M950" s="1575"/>
      <c r="N950" s="1575"/>
      <c r="O950" s="1575"/>
      <c r="P950" s="1575"/>
      <c r="Q950" s="1575"/>
      <c r="R950" s="1575"/>
      <c r="S950" s="1575"/>
      <c r="T950" s="1575"/>
      <c r="U950" s="1575"/>
      <c r="V950" s="1575"/>
      <c r="W950" s="1575"/>
      <c r="X950" s="1575"/>
      <c r="Y950" s="1575"/>
      <c r="Z950" s="1623"/>
      <c r="AA950" s="1575"/>
      <c r="AB950" s="1575"/>
      <c r="AC950" s="1575"/>
      <c r="AD950" s="1575"/>
      <c r="AE950" s="1575"/>
      <c r="AF950" s="1575"/>
    </row>
    <row r="951" ht="36.75" customHeight="1">
      <c r="A951" s="1575"/>
      <c r="B951" s="1575"/>
      <c r="C951" s="1575"/>
      <c r="D951" s="1575"/>
      <c r="E951" s="1575"/>
      <c r="F951" s="1623"/>
      <c r="G951" s="1575"/>
      <c r="H951" s="1575"/>
      <c r="I951" s="1575"/>
      <c r="J951" s="1575"/>
      <c r="K951" s="1575"/>
      <c r="L951" s="1575"/>
      <c r="M951" s="1575"/>
      <c r="N951" s="1575"/>
      <c r="O951" s="1575"/>
      <c r="P951" s="1575"/>
      <c r="Q951" s="1575"/>
      <c r="R951" s="1575"/>
      <c r="S951" s="1575"/>
      <c r="T951" s="1575"/>
      <c r="U951" s="1575"/>
      <c r="V951" s="1575"/>
      <c r="W951" s="1575"/>
      <c r="X951" s="1575"/>
      <c r="Y951" s="1575"/>
      <c r="Z951" s="1623"/>
      <c r="AA951" s="1575"/>
      <c r="AB951" s="1575"/>
      <c r="AC951" s="1575"/>
      <c r="AD951" s="1575"/>
      <c r="AE951" s="1575"/>
      <c r="AF951" s="1575"/>
    </row>
    <row r="952" ht="36.75" customHeight="1">
      <c r="A952" s="1575"/>
      <c r="B952" s="1575"/>
      <c r="C952" s="1575"/>
      <c r="D952" s="1575"/>
      <c r="E952" s="1575"/>
      <c r="F952" s="1623"/>
      <c r="G952" s="1575"/>
      <c r="H952" s="1575"/>
      <c r="I952" s="1575"/>
      <c r="J952" s="1575"/>
      <c r="K952" s="1575"/>
      <c r="L952" s="1575"/>
      <c r="M952" s="1575"/>
      <c r="N952" s="1575"/>
      <c r="O952" s="1575"/>
      <c r="P952" s="1575"/>
      <c r="Q952" s="1575"/>
      <c r="R952" s="1575"/>
      <c r="S952" s="1575"/>
      <c r="T952" s="1575"/>
      <c r="U952" s="1575"/>
      <c r="V952" s="1575"/>
      <c r="W952" s="1575"/>
      <c r="X952" s="1575"/>
      <c r="Y952" s="1575"/>
      <c r="Z952" s="1623"/>
      <c r="AA952" s="1575"/>
      <c r="AB952" s="1575"/>
      <c r="AC952" s="1575"/>
      <c r="AD952" s="1575"/>
      <c r="AE952" s="1575"/>
      <c r="AF952" s="1575"/>
    </row>
    <row r="953" ht="36.75" customHeight="1">
      <c r="A953" s="1575"/>
      <c r="B953" s="1575"/>
      <c r="C953" s="1575"/>
      <c r="D953" s="1575"/>
      <c r="E953" s="1575"/>
      <c r="F953" s="1623"/>
      <c r="G953" s="1575"/>
      <c r="H953" s="1575"/>
      <c r="I953" s="1575"/>
      <c r="J953" s="1575"/>
      <c r="K953" s="1575"/>
      <c r="L953" s="1575"/>
      <c r="M953" s="1575"/>
      <c r="N953" s="1575"/>
      <c r="O953" s="1575"/>
      <c r="P953" s="1575"/>
      <c r="Q953" s="1575"/>
      <c r="R953" s="1575"/>
      <c r="S953" s="1575"/>
      <c r="T953" s="1575"/>
      <c r="U953" s="1575"/>
      <c r="V953" s="1575"/>
      <c r="W953" s="1575"/>
      <c r="X953" s="1575"/>
      <c r="Y953" s="1575"/>
      <c r="Z953" s="1623"/>
      <c r="AA953" s="1575"/>
      <c r="AB953" s="1575"/>
      <c r="AC953" s="1575"/>
      <c r="AD953" s="1575"/>
      <c r="AE953" s="1575"/>
      <c r="AF953" s="1575"/>
    </row>
    <row r="954" ht="36.75" customHeight="1">
      <c r="A954" s="1575"/>
      <c r="B954" s="1575"/>
      <c r="C954" s="1575"/>
      <c r="D954" s="1575"/>
      <c r="E954" s="1575"/>
      <c r="F954" s="1623"/>
      <c r="G954" s="1575"/>
      <c r="H954" s="1575"/>
      <c r="I954" s="1575"/>
      <c r="J954" s="1575"/>
      <c r="K954" s="1575"/>
      <c r="L954" s="1575"/>
      <c r="M954" s="1575"/>
      <c r="N954" s="1575"/>
      <c r="O954" s="1575"/>
      <c r="P954" s="1575"/>
      <c r="Q954" s="1575"/>
      <c r="R954" s="1575"/>
      <c r="S954" s="1575"/>
      <c r="T954" s="1575"/>
      <c r="U954" s="1575"/>
      <c r="V954" s="1575"/>
      <c r="W954" s="1575"/>
      <c r="X954" s="1575"/>
      <c r="Y954" s="1575"/>
      <c r="Z954" s="1623"/>
      <c r="AA954" s="1575"/>
      <c r="AB954" s="1575"/>
      <c r="AC954" s="1575"/>
      <c r="AD954" s="1575"/>
      <c r="AE954" s="1575"/>
      <c r="AF954" s="1575"/>
    </row>
    <row r="955" ht="36.75" customHeight="1">
      <c r="A955" s="1575"/>
      <c r="B955" s="1575"/>
      <c r="C955" s="1575"/>
      <c r="D955" s="1575"/>
      <c r="E955" s="1575"/>
      <c r="F955" s="1623"/>
      <c r="G955" s="1575"/>
      <c r="H955" s="1575"/>
      <c r="I955" s="1575"/>
      <c r="J955" s="1575"/>
      <c r="K955" s="1575"/>
      <c r="L955" s="1575"/>
      <c r="M955" s="1575"/>
      <c r="N955" s="1575"/>
      <c r="O955" s="1575"/>
      <c r="P955" s="1575"/>
      <c r="Q955" s="1575"/>
      <c r="R955" s="1575"/>
      <c r="S955" s="1575"/>
      <c r="T955" s="1575"/>
      <c r="U955" s="1575"/>
      <c r="V955" s="1575"/>
      <c r="W955" s="1575"/>
      <c r="X955" s="1575"/>
      <c r="Y955" s="1575"/>
      <c r="Z955" s="1623"/>
      <c r="AA955" s="1575"/>
      <c r="AB955" s="1575"/>
      <c r="AC955" s="1575"/>
      <c r="AD955" s="1575"/>
      <c r="AE955" s="1575"/>
      <c r="AF955" s="1575"/>
    </row>
    <row r="956" ht="36.75" customHeight="1">
      <c r="A956" s="1575"/>
      <c r="B956" s="1575"/>
      <c r="C956" s="1575"/>
      <c r="D956" s="1575"/>
      <c r="E956" s="1575"/>
      <c r="F956" s="1623"/>
      <c r="G956" s="1575"/>
      <c r="H956" s="1575"/>
      <c r="I956" s="1575"/>
      <c r="J956" s="1575"/>
      <c r="K956" s="1575"/>
      <c r="L956" s="1575"/>
      <c r="M956" s="1575"/>
      <c r="N956" s="1575"/>
      <c r="O956" s="1575"/>
      <c r="P956" s="1575"/>
      <c r="Q956" s="1575"/>
      <c r="R956" s="1575"/>
      <c r="S956" s="1575"/>
      <c r="T956" s="1575"/>
      <c r="U956" s="1575"/>
      <c r="V956" s="1575"/>
      <c r="W956" s="1575"/>
      <c r="X956" s="1575"/>
      <c r="Y956" s="1575"/>
      <c r="Z956" s="1623"/>
      <c r="AA956" s="1575"/>
      <c r="AB956" s="1575"/>
      <c r="AC956" s="1575"/>
      <c r="AD956" s="1575"/>
      <c r="AE956" s="1575"/>
      <c r="AF956" s="1575"/>
    </row>
    <row r="957" ht="36.75" customHeight="1">
      <c r="A957" s="1575"/>
      <c r="B957" s="1575"/>
      <c r="C957" s="1575"/>
      <c r="D957" s="1575"/>
      <c r="E957" s="1575"/>
      <c r="F957" s="1623"/>
      <c r="G957" s="1575"/>
      <c r="H957" s="1575"/>
      <c r="I957" s="1575"/>
      <c r="J957" s="1575"/>
      <c r="K957" s="1575"/>
      <c r="L957" s="1575"/>
      <c r="M957" s="1575"/>
      <c r="N957" s="1575"/>
      <c r="O957" s="1575"/>
      <c r="P957" s="1575"/>
      <c r="Q957" s="1575"/>
      <c r="R957" s="1575"/>
      <c r="S957" s="1575"/>
      <c r="T957" s="1575"/>
      <c r="U957" s="1575"/>
      <c r="V957" s="1575"/>
      <c r="W957" s="1575"/>
      <c r="X957" s="1575"/>
      <c r="Y957" s="1575"/>
      <c r="Z957" s="1623"/>
      <c r="AA957" s="1575"/>
      <c r="AB957" s="1575"/>
      <c r="AC957" s="1575"/>
      <c r="AD957" s="1575"/>
      <c r="AE957" s="1575"/>
      <c r="AF957" s="1575"/>
    </row>
    <row r="958" ht="36.75" customHeight="1">
      <c r="A958" s="1575"/>
      <c r="B958" s="1575"/>
      <c r="C958" s="1575"/>
      <c r="D958" s="1575"/>
      <c r="E958" s="1575"/>
      <c r="F958" s="1623"/>
      <c r="G958" s="1575"/>
      <c r="H958" s="1575"/>
      <c r="I958" s="1575"/>
      <c r="J958" s="1575"/>
      <c r="K958" s="1575"/>
      <c r="L958" s="1575"/>
      <c r="M958" s="1575"/>
      <c r="N958" s="1575"/>
      <c r="O958" s="1575"/>
      <c r="P958" s="1575"/>
      <c r="Q958" s="1575"/>
      <c r="R958" s="1575"/>
      <c r="S958" s="1575"/>
      <c r="T958" s="1575"/>
      <c r="U958" s="1575"/>
      <c r="V958" s="1575"/>
      <c r="W958" s="1575"/>
      <c r="X958" s="1575"/>
      <c r="Y958" s="1575"/>
      <c r="Z958" s="1623"/>
      <c r="AA958" s="1575"/>
      <c r="AB958" s="1575"/>
      <c r="AC958" s="1575"/>
      <c r="AD958" s="1575"/>
      <c r="AE958" s="1575"/>
      <c r="AF958" s="1575"/>
    </row>
    <row r="959" ht="36.75" customHeight="1">
      <c r="A959" s="1575"/>
      <c r="B959" s="1575"/>
      <c r="C959" s="1575"/>
      <c r="D959" s="1575"/>
      <c r="E959" s="1575"/>
      <c r="F959" s="1623"/>
      <c r="G959" s="1575"/>
      <c r="H959" s="1575"/>
      <c r="I959" s="1575"/>
      <c r="J959" s="1575"/>
      <c r="K959" s="1575"/>
      <c r="L959" s="1575"/>
      <c r="M959" s="1575"/>
      <c r="N959" s="1575"/>
      <c r="O959" s="1575"/>
      <c r="P959" s="1575"/>
      <c r="Q959" s="1575"/>
      <c r="R959" s="1575"/>
      <c r="S959" s="1575"/>
      <c r="T959" s="1575"/>
      <c r="U959" s="1575"/>
      <c r="V959" s="1575"/>
      <c r="W959" s="1575"/>
      <c r="X959" s="1575"/>
      <c r="Y959" s="1575"/>
      <c r="Z959" s="1623"/>
      <c r="AA959" s="1575"/>
      <c r="AB959" s="1575"/>
      <c r="AC959" s="1575"/>
      <c r="AD959" s="1575"/>
      <c r="AE959" s="1575"/>
      <c r="AF959" s="1575"/>
    </row>
    <row r="960" ht="36.75" customHeight="1">
      <c r="A960" s="1575"/>
      <c r="B960" s="1575"/>
      <c r="C960" s="1575"/>
      <c r="D960" s="1575"/>
      <c r="E960" s="1575"/>
      <c r="F960" s="1623"/>
      <c r="G960" s="1575"/>
      <c r="H960" s="1575"/>
      <c r="I960" s="1575"/>
      <c r="J960" s="1575"/>
      <c r="K960" s="1575"/>
      <c r="L960" s="1575"/>
      <c r="M960" s="1575"/>
      <c r="N960" s="1575"/>
      <c r="O960" s="1575"/>
      <c r="P960" s="1575"/>
      <c r="Q960" s="1575"/>
      <c r="R960" s="1575"/>
      <c r="S960" s="1575"/>
      <c r="T960" s="1575"/>
      <c r="U960" s="1575"/>
      <c r="V960" s="1575"/>
      <c r="W960" s="1575"/>
      <c r="X960" s="1575"/>
      <c r="Y960" s="1575"/>
      <c r="Z960" s="1623"/>
      <c r="AA960" s="1575"/>
      <c r="AB960" s="1575"/>
      <c r="AC960" s="1575"/>
      <c r="AD960" s="1575"/>
      <c r="AE960" s="1575"/>
      <c r="AF960" s="1575"/>
    </row>
    <row r="961" ht="36.75" customHeight="1">
      <c r="A961" s="1575"/>
      <c r="B961" s="1575"/>
      <c r="C961" s="1575"/>
      <c r="D961" s="1575"/>
      <c r="E961" s="1575"/>
      <c r="F961" s="1623"/>
      <c r="G961" s="1575"/>
      <c r="H961" s="1575"/>
      <c r="I961" s="1575"/>
      <c r="J961" s="1575"/>
      <c r="K961" s="1575"/>
      <c r="L961" s="1575"/>
      <c r="M961" s="1575"/>
      <c r="N961" s="1575"/>
      <c r="O961" s="1575"/>
      <c r="P961" s="1575"/>
      <c r="Q961" s="1575"/>
      <c r="R961" s="1575"/>
      <c r="S961" s="1575"/>
      <c r="T961" s="1575"/>
      <c r="U961" s="1575"/>
      <c r="V961" s="1575"/>
      <c r="W961" s="1575"/>
      <c r="X961" s="1575"/>
      <c r="Y961" s="1575"/>
      <c r="Z961" s="1623"/>
      <c r="AA961" s="1575"/>
      <c r="AB961" s="1575"/>
      <c r="AC961" s="1575"/>
      <c r="AD961" s="1575"/>
      <c r="AE961" s="1575"/>
      <c r="AF961" s="1575"/>
    </row>
    <row r="962" ht="36.75" customHeight="1">
      <c r="A962" s="1575"/>
      <c r="B962" s="1575"/>
      <c r="C962" s="1575"/>
      <c r="D962" s="1575"/>
      <c r="E962" s="1575"/>
      <c r="F962" s="1623"/>
      <c r="G962" s="1575"/>
      <c r="H962" s="1575"/>
      <c r="I962" s="1575"/>
      <c r="J962" s="1575"/>
      <c r="K962" s="1575"/>
      <c r="L962" s="1575"/>
      <c r="M962" s="1575"/>
      <c r="N962" s="1575"/>
      <c r="O962" s="1575"/>
      <c r="P962" s="1575"/>
      <c r="Q962" s="1575"/>
      <c r="R962" s="1575"/>
      <c r="S962" s="1575"/>
      <c r="T962" s="1575"/>
      <c r="U962" s="1575"/>
      <c r="V962" s="1575"/>
      <c r="W962" s="1575"/>
      <c r="X962" s="1575"/>
      <c r="Y962" s="1575"/>
      <c r="Z962" s="1623"/>
      <c r="AA962" s="1575"/>
      <c r="AB962" s="1575"/>
      <c r="AC962" s="1575"/>
      <c r="AD962" s="1575"/>
      <c r="AE962" s="1575"/>
      <c r="AF962" s="1575"/>
    </row>
    <row r="963" ht="36.75" customHeight="1">
      <c r="A963" s="1575"/>
      <c r="B963" s="1575"/>
      <c r="C963" s="1575"/>
      <c r="D963" s="1575"/>
      <c r="E963" s="1575"/>
      <c r="F963" s="1623"/>
      <c r="G963" s="1575"/>
      <c r="H963" s="1575"/>
      <c r="I963" s="1575"/>
      <c r="J963" s="1575"/>
      <c r="K963" s="1575"/>
      <c r="L963" s="1575"/>
      <c r="M963" s="1575"/>
      <c r="N963" s="1575"/>
      <c r="O963" s="1575"/>
      <c r="P963" s="1575"/>
      <c r="Q963" s="1575"/>
      <c r="R963" s="1575"/>
      <c r="S963" s="1575"/>
      <c r="T963" s="1575"/>
      <c r="U963" s="1575"/>
      <c r="V963" s="1575"/>
      <c r="W963" s="1575"/>
      <c r="X963" s="1575"/>
      <c r="Y963" s="1575"/>
      <c r="Z963" s="1623"/>
      <c r="AA963" s="1575"/>
      <c r="AB963" s="1575"/>
      <c r="AC963" s="1575"/>
      <c r="AD963" s="1575"/>
      <c r="AE963" s="1575"/>
      <c r="AF963" s="1575"/>
    </row>
    <row r="964" ht="36.75" customHeight="1">
      <c r="A964" s="1575"/>
      <c r="B964" s="1575"/>
      <c r="C964" s="1575"/>
      <c r="D964" s="1575"/>
      <c r="E964" s="1575"/>
      <c r="F964" s="1623"/>
      <c r="G964" s="1575"/>
      <c r="H964" s="1575"/>
      <c r="I964" s="1575"/>
      <c r="J964" s="1575"/>
      <c r="K964" s="1575"/>
      <c r="L964" s="1575"/>
      <c r="M964" s="1575"/>
      <c r="N964" s="1575"/>
      <c r="O964" s="1575"/>
      <c r="P964" s="1575"/>
      <c r="Q964" s="1575"/>
      <c r="R964" s="1575"/>
      <c r="S964" s="1575"/>
      <c r="T964" s="1575"/>
      <c r="U964" s="1575"/>
      <c r="V964" s="1575"/>
      <c r="W964" s="1575"/>
      <c r="X964" s="1575"/>
      <c r="Y964" s="1575"/>
      <c r="Z964" s="1623"/>
      <c r="AA964" s="1575"/>
      <c r="AB964" s="1575"/>
      <c r="AC964" s="1575"/>
      <c r="AD964" s="1575"/>
      <c r="AE964" s="1575"/>
      <c r="AF964" s="1575"/>
    </row>
    <row r="965" ht="36.75" customHeight="1">
      <c r="A965" s="1575"/>
      <c r="B965" s="1575"/>
      <c r="C965" s="1575"/>
      <c r="D965" s="1575"/>
      <c r="E965" s="1575"/>
      <c r="F965" s="1623"/>
      <c r="G965" s="1575"/>
      <c r="H965" s="1575"/>
      <c r="I965" s="1575"/>
      <c r="J965" s="1575"/>
      <c r="K965" s="1575"/>
      <c r="L965" s="1575"/>
      <c r="M965" s="1575"/>
      <c r="N965" s="1575"/>
      <c r="O965" s="1575"/>
      <c r="P965" s="1575"/>
      <c r="Q965" s="1575"/>
      <c r="R965" s="1575"/>
      <c r="S965" s="1575"/>
      <c r="T965" s="1575"/>
      <c r="U965" s="1575"/>
      <c r="V965" s="1575"/>
      <c r="W965" s="1575"/>
      <c r="X965" s="1575"/>
      <c r="Y965" s="1575"/>
      <c r="Z965" s="1623"/>
      <c r="AA965" s="1575"/>
      <c r="AB965" s="1575"/>
      <c r="AC965" s="1575"/>
      <c r="AD965" s="1575"/>
      <c r="AE965" s="1575"/>
      <c r="AF965" s="1575"/>
    </row>
    <row r="966" ht="36.75" customHeight="1">
      <c r="A966" s="1575"/>
      <c r="B966" s="1575"/>
      <c r="C966" s="1575"/>
      <c r="D966" s="1575"/>
      <c r="E966" s="1575"/>
      <c r="F966" s="1623"/>
      <c r="G966" s="1575"/>
      <c r="H966" s="1575"/>
      <c r="I966" s="1575"/>
      <c r="J966" s="1575"/>
      <c r="K966" s="1575"/>
      <c r="L966" s="1575"/>
      <c r="M966" s="1575"/>
      <c r="N966" s="1575"/>
      <c r="O966" s="1575"/>
      <c r="P966" s="1575"/>
      <c r="Q966" s="1575"/>
      <c r="R966" s="1575"/>
      <c r="S966" s="1575"/>
      <c r="T966" s="1575"/>
      <c r="U966" s="1575"/>
      <c r="V966" s="1575"/>
      <c r="W966" s="1575"/>
      <c r="X966" s="1575"/>
      <c r="Y966" s="1575"/>
      <c r="Z966" s="1623"/>
      <c r="AA966" s="1575"/>
      <c r="AB966" s="1575"/>
      <c r="AC966" s="1575"/>
      <c r="AD966" s="1575"/>
      <c r="AE966" s="1575"/>
      <c r="AF966" s="1575"/>
    </row>
    <row r="967" ht="36.75" customHeight="1">
      <c r="A967" s="1575"/>
      <c r="B967" s="1575"/>
      <c r="C967" s="1575"/>
      <c r="D967" s="1575"/>
      <c r="E967" s="1575"/>
      <c r="F967" s="1623"/>
      <c r="G967" s="1575"/>
      <c r="H967" s="1575"/>
      <c r="I967" s="1575"/>
      <c r="J967" s="1575"/>
      <c r="K967" s="1575"/>
      <c r="L967" s="1575"/>
      <c r="M967" s="1575"/>
      <c r="N967" s="1575"/>
      <c r="O967" s="1575"/>
      <c r="P967" s="1575"/>
      <c r="Q967" s="1575"/>
      <c r="R967" s="1575"/>
      <c r="S967" s="1575"/>
      <c r="T967" s="1575"/>
      <c r="U967" s="1575"/>
      <c r="V967" s="1575"/>
      <c r="W967" s="1575"/>
      <c r="X967" s="1575"/>
      <c r="Y967" s="1575"/>
      <c r="Z967" s="1623"/>
      <c r="AA967" s="1575"/>
      <c r="AB967" s="1575"/>
      <c r="AC967" s="1575"/>
      <c r="AD967" s="1575"/>
      <c r="AE967" s="1575"/>
      <c r="AF967" s="1575"/>
    </row>
    <row r="968" ht="36.75" customHeight="1">
      <c r="A968" s="1575"/>
      <c r="B968" s="1575"/>
      <c r="C968" s="1575"/>
      <c r="D968" s="1575"/>
      <c r="E968" s="1575"/>
      <c r="F968" s="1623"/>
      <c r="G968" s="1575"/>
      <c r="H968" s="1575"/>
      <c r="I968" s="1575"/>
      <c r="J968" s="1575"/>
      <c r="K968" s="1575"/>
      <c r="L968" s="1575"/>
      <c r="M968" s="1575"/>
      <c r="N968" s="1575"/>
      <c r="O968" s="1575"/>
      <c r="P968" s="1575"/>
      <c r="Q968" s="1575"/>
      <c r="R968" s="1575"/>
      <c r="S968" s="1575"/>
      <c r="T968" s="1575"/>
      <c r="U968" s="1575"/>
      <c r="V968" s="1575"/>
      <c r="W968" s="1575"/>
      <c r="X968" s="1575"/>
      <c r="Y968" s="1575"/>
      <c r="Z968" s="1623"/>
      <c r="AA968" s="1575"/>
      <c r="AB968" s="1575"/>
      <c r="AC968" s="1575"/>
      <c r="AD968" s="1575"/>
      <c r="AE968" s="1575"/>
      <c r="AF968" s="1575"/>
    </row>
    <row r="969" ht="36.75" customHeight="1">
      <c r="A969" s="1575"/>
      <c r="B969" s="1575"/>
      <c r="C969" s="1575"/>
      <c r="D969" s="1575"/>
      <c r="E969" s="1575"/>
      <c r="F969" s="1623"/>
      <c r="G969" s="1575"/>
      <c r="H969" s="1575"/>
      <c r="I969" s="1575"/>
      <c r="J969" s="1575"/>
      <c r="K969" s="1575"/>
      <c r="L969" s="1575"/>
      <c r="M969" s="1575"/>
      <c r="N969" s="1575"/>
      <c r="O969" s="1575"/>
      <c r="P969" s="1575"/>
      <c r="Q969" s="1575"/>
      <c r="R969" s="1575"/>
      <c r="S969" s="1575"/>
      <c r="T969" s="1575"/>
      <c r="U969" s="1575"/>
      <c r="V969" s="1575"/>
      <c r="W969" s="1575"/>
      <c r="X969" s="1575"/>
      <c r="Y969" s="1575"/>
      <c r="Z969" s="1623"/>
      <c r="AA969" s="1575"/>
      <c r="AB969" s="1575"/>
      <c r="AC969" s="1575"/>
      <c r="AD969" s="1575"/>
      <c r="AE969" s="1575"/>
      <c r="AF969" s="1575"/>
    </row>
    <row r="970" ht="36.75" customHeight="1">
      <c r="A970" s="1575"/>
      <c r="B970" s="1575"/>
      <c r="C970" s="1575"/>
      <c r="D970" s="1575"/>
      <c r="E970" s="1575"/>
      <c r="F970" s="1623"/>
      <c r="G970" s="1575"/>
      <c r="H970" s="1575"/>
      <c r="I970" s="1575"/>
      <c r="J970" s="1575"/>
      <c r="K970" s="1575"/>
      <c r="L970" s="1575"/>
      <c r="M970" s="1575"/>
      <c r="N970" s="1575"/>
      <c r="O970" s="1575"/>
      <c r="P970" s="1575"/>
      <c r="Q970" s="1575"/>
      <c r="R970" s="1575"/>
      <c r="S970" s="1575"/>
      <c r="T970" s="1575"/>
      <c r="U970" s="1575"/>
      <c r="V970" s="1575"/>
      <c r="W970" s="1575"/>
      <c r="X970" s="1575"/>
      <c r="Y970" s="1575"/>
      <c r="Z970" s="1623"/>
      <c r="AA970" s="1575"/>
      <c r="AB970" s="1575"/>
      <c r="AC970" s="1575"/>
      <c r="AD970" s="1575"/>
      <c r="AE970" s="1575"/>
      <c r="AF970" s="1575"/>
    </row>
    <row r="971" ht="36.75" customHeight="1">
      <c r="A971" s="1575"/>
      <c r="B971" s="1575"/>
      <c r="C971" s="1575"/>
      <c r="D971" s="1575"/>
      <c r="E971" s="1575"/>
      <c r="F971" s="1623"/>
      <c r="G971" s="1575"/>
      <c r="H971" s="1575"/>
      <c r="I971" s="1575"/>
      <c r="J971" s="1575"/>
      <c r="K971" s="1575"/>
      <c r="L971" s="1575"/>
      <c r="M971" s="1575"/>
      <c r="N971" s="1575"/>
      <c r="O971" s="1575"/>
      <c r="P971" s="1575"/>
      <c r="Q971" s="1575"/>
      <c r="R971" s="1575"/>
      <c r="S971" s="1575"/>
      <c r="T971" s="1575"/>
      <c r="U971" s="1575"/>
      <c r="V971" s="1575"/>
      <c r="W971" s="1575"/>
      <c r="X971" s="1575"/>
      <c r="Y971" s="1575"/>
      <c r="Z971" s="1623"/>
      <c r="AA971" s="1575"/>
      <c r="AB971" s="1575"/>
      <c r="AC971" s="1575"/>
      <c r="AD971" s="1575"/>
      <c r="AE971" s="1575"/>
      <c r="AF971" s="1575"/>
    </row>
    <row r="972" ht="36.75" customHeight="1">
      <c r="A972" s="1575"/>
      <c r="B972" s="1575"/>
      <c r="C972" s="1575"/>
      <c r="D972" s="1575"/>
      <c r="E972" s="1575"/>
      <c r="F972" s="1623"/>
      <c r="G972" s="1575"/>
      <c r="H972" s="1575"/>
      <c r="I972" s="1575"/>
      <c r="J972" s="1575"/>
      <c r="K972" s="1575"/>
      <c r="L972" s="1575"/>
      <c r="M972" s="1575"/>
      <c r="N972" s="1575"/>
      <c r="O972" s="1575"/>
      <c r="P972" s="1575"/>
      <c r="Q972" s="1575"/>
      <c r="R972" s="1575"/>
      <c r="S972" s="1575"/>
      <c r="T972" s="1575"/>
      <c r="U972" s="1575"/>
      <c r="V972" s="1575"/>
      <c r="W972" s="1575"/>
      <c r="X972" s="1575"/>
      <c r="Y972" s="1575"/>
      <c r="Z972" s="1623"/>
      <c r="AA972" s="1575"/>
      <c r="AB972" s="1575"/>
      <c r="AC972" s="1575"/>
      <c r="AD972" s="1575"/>
      <c r="AE972" s="1575"/>
      <c r="AF972" s="1575"/>
    </row>
    <row r="973" ht="36.75" customHeight="1">
      <c r="A973" s="1575"/>
      <c r="B973" s="1575"/>
      <c r="C973" s="1575"/>
      <c r="D973" s="1575"/>
      <c r="E973" s="1575"/>
      <c r="F973" s="1623"/>
      <c r="G973" s="1575"/>
      <c r="H973" s="1575"/>
      <c r="I973" s="1575"/>
      <c r="J973" s="1575"/>
      <c r="K973" s="1575"/>
      <c r="L973" s="1575"/>
      <c r="M973" s="1575"/>
      <c r="N973" s="1575"/>
      <c r="O973" s="1575"/>
      <c r="P973" s="1575"/>
      <c r="Q973" s="1575"/>
      <c r="R973" s="1575"/>
      <c r="S973" s="1575"/>
      <c r="T973" s="1575"/>
      <c r="U973" s="1575"/>
      <c r="V973" s="1575"/>
      <c r="W973" s="1575"/>
      <c r="X973" s="1575"/>
      <c r="Y973" s="1575"/>
      <c r="Z973" s="1623"/>
      <c r="AA973" s="1575"/>
      <c r="AB973" s="1575"/>
      <c r="AC973" s="1575"/>
      <c r="AD973" s="1575"/>
      <c r="AE973" s="1575"/>
      <c r="AF973" s="1575"/>
    </row>
    <row r="974" ht="36.75" customHeight="1">
      <c r="A974" s="1575"/>
      <c r="B974" s="1575"/>
      <c r="C974" s="1575"/>
      <c r="D974" s="1575"/>
      <c r="E974" s="1575"/>
      <c r="F974" s="1623"/>
      <c r="G974" s="1575"/>
      <c r="H974" s="1575"/>
      <c r="I974" s="1575"/>
      <c r="J974" s="1575"/>
      <c r="K974" s="1575"/>
      <c r="L974" s="1575"/>
      <c r="M974" s="1575"/>
      <c r="N974" s="1575"/>
      <c r="O974" s="1575"/>
      <c r="P974" s="1575"/>
      <c r="Q974" s="1575"/>
      <c r="R974" s="1575"/>
      <c r="S974" s="1575"/>
      <c r="T974" s="1575"/>
      <c r="U974" s="1575"/>
      <c r="V974" s="1575"/>
      <c r="W974" s="1575"/>
      <c r="X974" s="1575"/>
      <c r="Y974" s="1575"/>
      <c r="Z974" s="1623"/>
      <c r="AA974" s="1575"/>
      <c r="AB974" s="1575"/>
      <c r="AC974" s="1575"/>
      <c r="AD974" s="1575"/>
      <c r="AE974" s="1575"/>
      <c r="AF974" s="1575"/>
    </row>
    <row r="975" ht="36.75" customHeight="1">
      <c r="A975" s="1575"/>
      <c r="B975" s="1575"/>
      <c r="C975" s="1575"/>
      <c r="D975" s="1575"/>
      <c r="E975" s="1575"/>
      <c r="F975" s="1623"/>
      <c r="G975" s="1575"/>
      <c r="H975" s="1575"/>
      <c r="I975" s="1575"/>
      <c r="J975" s="1575"/>
      <c r="K975" s="1575"/>
      <c r="L975" s="1575"/>
      <c r="M975" s="1575"/>
      <c r="N975" s="1575"/>
      <c r="O975" s="1575"/>
      <c r="P975" s="1575"/>
      <c r="Q975" s="1575"/>
      <c r="R975" s="1575"/>
      <c r="S975" s="1575"/>
      <c r="T975" s="1575"/>
      <c r="U975" s="1575"/>
      <c r="V975" s="1575"/>
      <c r="W975" s="1575"/>
      <c r="X975" s="1575"/>
      <c r="Y975" s="1575"/>
      <c r="Z975" s="1623"/>
      <c r="AA975" s="1575"/>
      <c r="AB975" s="1575"/>
      <c r="AC975" s="1575"/>
      <c r="AD975" s="1575"/>
      <c r="AE975" s="1575"/>
      <c r="AF975" s="1575"/>
    </row>
    <row r="976" ht="36.75" customHeight="1">
      <c r="A976" s="1575"/>
      <c r="B976" s="1575"/>
      <c r="C976" s="1575"/>
      <c r="D976" s="1575"/>
      <c r="E976" s="1575"/>
      <c r="F976" s="1623"/>
      <c r="G976" s="1575"/>
      <c r="H976" s="1575"/>
      <c r="I976" s="1575"/>
      <c r="J976" s="1575"/>
      <c r="K976" s="1575"/>
      <c r="L976" s="1575"/>
      <c r="M976" s="1575"/>
      <c r="N976" s="1575"/>
      <c r="O976" s="1575"/>
      <c r="P976" s="1575"/>
      <c r="Q976" s="1575"/>
      <c r="R976" s="1575"/>
      <c r="S976" s="1575"/>
      <c r="T976" s="1575"/>
      <c r="U976" s="1575"/>
      <c r="V976" s="1575"/>
      <c r="W976" s="1575"/>
      <c r="X976" s="1575"/>
      <c r="Y976" s="1575"/>
      <c r="Z976" s="1623"/>
      <c r="AA976" s="1575"/>
      <c r="AB976" s="1575"/>
      <c r="AC976" s="1575"/>
      <c r="AD976" s="1575"/>
      <c r="AE976" s="1575"/>
      <c r="AF976" s="1575"/>
    </row>
    <row r="977" ht="36.75" customHeight="1">
      <c r="A977" s="1575"/>
      <c r="B977" s="1575"/>
      <c r="C977" s="1575"/>
      <c r="D977" s="1575"/>
      <c r="E977" s="1575"/>
      <c r="F977" s="1623"/>
      <c r="G977" s="1575"/>
      <c r="H977" s="1575"/>
      <c r="I977" s="1575"/>
      <c r="J977" s="1575"/>
      <c r="K977" s="1575"/>
      <c r="L977" s="1575"/>
      <c r="M977" s="1575"/>
      <c r="N977" s="1575"/>
      <c r="O977" s="1575"/>
      <c r="P977" s="1575"/>
      <c r="Q977" s="1575"/>
      <c r="R977" s="1575"/>
      <c r="S977" s="1575"/>
      <c r="T977" s="1575"/>
      <c r="U977" s="1575"/>
      <c r="V977" s="1575"/>
      <c r="W977" s="1575"/>
      <c r="X977" s="1575"/>
      <c r="Y977" s="1575"/>
      <c r="Z977" s="1623"/>
      <c r="AA977" s="1575"/>
      <c r="AB977" s="1575"/>
      <c r="AC977" s="1575"/>
      <c r="AD977" s="1575"/>
      <c r="AE977" s="1575"/>
      <c r="AF977" s="1575"/>
    </row>
    <row r="978" ht="36.75" customHeight="1">
      <c r="A978" s="1575"/>
      <c r="B978" s="1575"/>
      <c r="C978" s="1575"/>
      <c r="D978" s="1575"/>
      <c r="E978" s="1575"/>
      <c r="F978" s="1623"/>
      <c r="G978" s="1575"/>
      <c r="H978" s="1575"/>
      <c r="I978" s="1575"/>
      <c r="J978" s="1575"/>
      <c r="K978" s="1575"/>
      <c r="L978" s="1575"/>
      <c r="M978" s="1575"/>
      <c r="N978" s="1575"/>
      <c r="O978" s="1575"/>
      <c r="P978" s="1575"/>
      <c r="Q978" s="1575"/>
      <c r="R978" s="1575"/>
      <c r="S978" s="1575"/>
      <c r="T978" s="1575"/>
      <c r="U978" s="1575"/>
      <c r="V978" s="1575"/>
      <c r="W978" s="1575"/>
      <c r="X978" s="1575"/>
      <c r="Y978" s="1575"/>
      <c r="Z978" s="1623"/>
      <c r="AA978" s="1575"/>
      <c r="AB978" s="1575"/>
      <c r="AC978" s="1575"/>
      <c r="AD978" s="1575"/>
      <c r="AE978" s="1575"/>
      <c r="AF978" s="1575"/>
    </row>
    <row r="979" ht="36.75" customHeight="1">
      <c r="A979" s="1575"/>
      <c r="B979" s="1575"/>
      <c r="C979" s="1575"/>
      <c r="D979" s="1575"/>
      <c r="E979" s="1575"/>
      <c r="F979" s="1623"/>
      <c r="G979" s="1575"/>
      <c r="H979" s="1575"/>
      <c r="I979" s="1575"/>
      <c r="J979" s="1575"/>
      <c r="K979" s="1575"/>
      <c r="L979" s="1575"/>
      <c r="M979" s="1575"/>
      <c r="N979" s="1575"/>
      <c r="O979" s="1575"/>
      <c r="P979" s="1575"/>
      <c r="Q979" s="1575"/>
      <c r="R979" s="1575"/>
      <c r="S979" s="1575"/>
      <c r="T979" s="1575"/>
      <c r="U979" s="1575"/>
      <c r="V979" s="1575"/>
      <c r="W979" s="1575"/>
      <c r="X979" s="1575"/>
      <c r="Y979" s="1575"/>
      <c r="Z979" s="1623"/>
      <c r="AA979" s="1575"/>
      <c r="AB979" s="1575"/>
      <c r="AC979" s="1575"/>
      <c r="AD979" s="1575"/>
      <c r="AE979" s="1575"/>
      <c r="AF979" s="1575"/>
    </row>
    <row r="980" ht="36.75" customHeight="1">
      <c r="A980" s="1575"/>
      <c r="B980" s="1575"/>
      <c r="C980" s="1575"/>
      <c r="D980" s="1575"/>
      <c r="E980" s="1575"/>
      <c r="F980" s="1623"/>
      <c r="G980" s="1575"/>
      <c r="H980" s="1575"/>
      <c r="I980" s="1575"/>
      <c r="J980" s="1575"/>
      <c r="K980" s="1575"/>
      <c r="L980" s="1575"/>
      <c r="M980" s="1575"/>
      <c r="N980" s="1575"/>
      <c r="O980" s="1575"/>
      <c r="P980" s="1575"/>
      <c r="Q980" s="1575"/>
      <c r="R980" s="1575"/>
      <c r="S980" s="1575"/>
      <c r="T980" s="1575"/>
      <c r="U980" s="1575"/>
      <c r="V980" s="1575"/>
      <c r="W980" s="1575"/>
      <c r="X980" s="1575"/>
      <c r="Y980" s="1575"/>
      <c r="Z980" s="1623"/>
      <c r="AA980" s="1575"/>
      <c r="AB980" s="1575"/>
      <c r="AC980" s="1575"/>
      <c r="AD980" s="1575"/>
      <c r="AE980" s="1575"/>
      <c r="AF980" s="1575"/>
    </row>
    <row r="981" ht="36.75" customHeight="1">
      <c r="A981" s="1575"/>
      <c r="B981" s="1575"/>
      <c r="C981" s="1575"/>
      <c r="D981" s="1575"/>
      <c r="E981" s="1575"/>
      <c r="F981" s="1623"/>
      <c r="G981" s="1575"/>
      <c r="H981" s="1575"/>
      <c r="I981" s="1575"/>
      <c r="J981" s="1575"/>
      <c r="K981" s="1575"/>
      <c r="L981" s="1575"/>
      <c r="M981" s="1575"/>
      <c r="N981" s="1575"/>
      <c r="O981" s="1575"/>
      <c r="P981" s="1575"/>
      <c r="Q981" s="1575"/>
      <c r="R981" s="1575"/>
      <c r="S981" s="1575"/>
      <c r="T981" s="1575"/>
      <c r="U981" s="1575"/>
      <c r="V981" s="1575"/>
      <c r="W981" s="1575"/>
      <c r="X981" s="1575"/>
      <c r="Y981" s="1575"/>
      <c r="Z981" s="1623"/>
      <c r="AA981" s="1575"/>
      <c r="AB981" s="1575"/>
      <c r="AC981" s="1575"/>
      <c r="AD981" s="1575"/>
      <c r="AE981" s="1575"/>
      <c r="AF981" s="1575"/>
    </row>
    <row r="982" ht="36.75" customHeight="1">
      <c r="A982" s="1575"/>
      <c r="B982" s="1575"/>
      <c r="C982" s="1575"/>
      <c r="D982" s="1575"/>
      <c r="E982" s="1575"/>
      <c r="F982" s="1623"/>
      <c r="G982" s="1575"/>
      <c r="H982" s="1575"/>
      <c r="I982" s="1575"/>
      <c r="J982" s="1575"/>
      <c r="K982" s="1575"/>
      <c r="L982" s="1575"/>
      <c r="M982" s="1575"/>
      <c r="N982" s="1575"/>
      <c r="O982" s="1575"/>
      <c r="P982" s="1575"/>
      <c r="Q982" s="1575"/>
      <c r="R982" s="1575"/>
      <c r="S982" s="1575"/>
      <c r="T982" s="1575"/>
      <c r="U982" s="1575"/>
      <c r="V982" s="1575"/>
      <c r="W982" s="1575"/>
      <c r="X982" s="1575"/>
      <c r="Y982" s="1575"/>
      <c r="Z982" s="1623"/>
      <c r="AA982" s="1575"/>
      <c r="AB982" s="1575"/>
      <c r="AC982" s="1575"/>
      <c r="AD982" s="1575"/>
      <c r="AE982" s="1575"/>
      <c r="AF982" s="1575"/>
    </row>
    <row r="983" ht="36.75" customHeight="1">
      <c r="A983" s="1575"/>
      <c r="B983" s="1575"/>
      <c r="C983" s="1575"/>
      <c r="D983" s="1575"/>
      <c r="E983" s="1575"/>
      <c r="F983" s="1623"/>
      <c r="G983" s="1575"/>
      <c r="H983" s="1575"/>
      <c r="I983" s="1575"/>
      <c r="J983" s="1575"/>
      <c r="K983" s="1575"/>
      <c r="L983" s="1575"/>
      <c r="M983" s="1575"/>
      <c r="N983" s="1575"/>
      <c r="O983" s="1575"/>
      <c r="P983" s="1575"/>
      <c r="Q983" s="1575"/>
      <c r="R983" s="1575"/>
      <c r="S983" s="1575"/>
      <c r="T983" s="1575"/>
      <c r="U983" s="1575"/>
      <c r="V983" s="1575"/>
      <c r="W983" s="1575"/>
      <c r="X983" s="1575"/>
      <c r="Y983" s="1575"/>
      <c r="Z983" s="1623"/>
      <c r="AA983" s="1575"/>
      <c r="AB983" s="1575"/>
      <c r="AC983" s="1575"/>
      <c r="AD983" s="1575"/>
      <c r="AE983" s="1575"/>
      <c r="AF983" s="1575"/>
    </row>
    <row r="984" ht="36.75" customHeight="1">
      <c r="A984" s="1575"/>
      <c r="B984" s="1575"/>
      <c r="C984" s="1575"/>
      <c r="D984" s="1575"/>
      <c r="E984" s="1575"/>
      <c r="F984" s="1623"/>
      <c r="G984" s="1575"/>
      <c r="H984" s="1575"/>
      <c r="I984" s="1575"/>
      <c r="J984" s="1575"/>
      <c r="K984" s="1575"/>
      <c r="L984" s="1575"/>
      <c r="M984" s="1575"/>
      <c r="N984" s="1575"/>
      <c r="O984" s="1575"/>
      <c r="P984" s="1575"/>
      <c r="Q984" s="1575"/>
      <c r="R984" s="1575"/>
      <c r="S984" s="1575"/>
      <c r="T984" s="1575"/>
      <c r="U984" s="1575"/>
      <c r="V984" s="1575"/>
      <c r="W984" s="1575"/>
      <c r="X984" s="1575"/>
      <c r="Y984" s="1575"/>
      <c r="Z984" s="1623"/>
      <c r="AA984" s="1575"/>
      <c r="AB984" s="1575"/>
      <c r="AC984" s="1575"/>
      <c r="AD984" s="1575"/>
      <c r="AE984" s="1575"/>
      <c r="AF984" s="1575"/>
    </row>
    <row r="985" ht="36.75" customHeight="1">
      <c r="A985" s="1575"/>
      <c r="B985" s="1575"/>
      <c r="C985" s="1575"/>
      <c r="D985" s="1575"/>
      <c r="E985" s="1575"/>
      <c r="F985" s="1623"/>
      <c r="G985" s="1575"/>
      <c r="H985" s="1575"/>
      <c r="I985" s="1575"/>
      <c r="J985" s="1575"/>
      <c r="K985" s="1575"/>
      <c r="L985" s="1575"/>
      <c r="M985" s="1575"/>
      <c r="N985" s="1575"/>
      <c r="O985" s="1575"/>
      <c r="P985" s="1575"/>
      <c r="Q985" s="1575"/>
      <c r="R985" s="1575"/>
      <c r="S985" s="1575"/>
      <c r="T985" s="1575"/>
      <c r="U985" s="1575"/>
      <c r="V985" s="1575"/>
      <c r="W985" s="1575"/>
      <c r="X985" s="1575"/>
      <c r="Y985" s="1575"/>
      <c r="Z985" s="1623"/>
      <c r="AA985" s="1575"/>
      <c r="AB985" s="1575"/>
      <c r="AC985" s="1575"/>
      <c r="AD985" s="1575"/>
      <c r="AE985" s="1575"/>
      <c r="AF985" s="1575"/>
    </row>
    <row r="986" ht="36.75" customHeight="1">
      <c r="A986" s="1575"/>
      <c r="B986" s="1575"/>
      <c r="C986" s="1575"/>
      <c r="D986" s="1575"/>
      <c r="E986" s="1575"/>
      <c r="F986" s="1623"/>
      <c r="G986" s="1575"/>
      <c r="H986" s="1575"/>
      <c r="I986" s="1575"/>
      <c r="J986" s="1575"/>
      <c r="K986" s="1575"/>
      <c r="L986" s="1575"/>
      <c r="M986" s="1575"/>
      <c r="N986" s="1575"/>
      <c r="O986" s="1575"/>
      <c r="P986" s="1575"/>
      <c r="Q986" s="1575"/>
      <c r="R986" s="1575"/>
      <c r="S986" s="1575"/>
      <c r="T986" s="1575"/>
      <c r="U986" s="1575"/>
      <c r="V986" s="1575"/>
      <c r="W986" s="1575"/>
      <c r="X986" s="1575"/>
      <c r="Y986" s="1575"/>
      <c r="Z986" s="1623"/>
      <c r="AA986" s="1575"/>
      <c r="AB986" s="1575"/>
      <c r="AC986" s="1575"/>
      <c r="AD986" s="1575"/>
      <c r="AE986" s="1575"/>
      <c r="AF986" s="1575"/>
    </row>
    <row r="987" ht="36.75" customHeight="1">
      <c r="A987" s="1575"/>
      <c r="B987" s="1575"/>
      <c r="C987" s="1575"/>
      <c r="D987" s="1575"/>
      <c r="E987" s="1575"/>
      <c r="F987" s="1623"/>
      <c r="G987" s="1575"/>
      <c r="H987" s="1575"/>
      <c r="I987" s="1575"/>
      <c r="J987" s="1575"/>
      <c r="K987" s="1575"/>
      <c r="L987" s="1575"/>
      <c r="M987" s="1575"/>
      <c r="N987" s="1575"/>
      <c r="O987" s="1575"/>
      <c r="P987" s="1575"/>
      <c r="Q987" s="1575"/>
      <c r="R987" s="1575"/>
      <c r="S987" s="1575"/>
      <c r="T987" s="1575"/>
      <c r="U987" s="1575"/>
      <c r="V987" s="1575"/>
      <c r="W987" s="1575"/>
      <c r="X987" s="1575"/>
      <c r="Y987" s="1575"/>
      <c r="Z987" s="1623"/>
      <c r="AA987" s="1575"/>
      <c r="AB987" s="1575"/>
      <c r="AC987" s="1575"/>
      <c r="AD987" s="1575"/>
      <c r="AE987" s="1575"/>
      <c r="AF987" s="1575"/>
    </row>
    <row r="988" ht="36.75" customHeight="1">
      <c r="A988" s="1575"/>
      <c r="B988" s="1575"/>
      <c r="C988" s="1575"/>
      <c r="D988" s="1575"/>
      <c r="E988" s="1575"/>
      <c r="F988" s="1623"/>
      <c r="G988" s="1575"/>
      <c r="H988" s="1575"/>
      <c r="I988" s="1575"/>
      <c r="J988" s="1575"/>
      <c r="K988" s="1575"/>
      <c r="L988" s="1575"/>
      <c r="M988" s="1575"/>
      <c r="N988" s="1575"/>
      <c r="O988" s="1575"/>
      <c r="P988" s="1575"/>
      <c r="Q988" s="1575"/>
      <c r="R988" s="1575"/>
      <c r="S988" s="1575"/>
      <c r="T988" s="1575"/>
      <c r="U988" s="1575"/>
      <c r="V988" s="1575"/>
      <c r="W988" s="1575"/>
      <c r="X988" s="1575"/>
      <c r="Y988" s="1575"/>
      <c r="Z988" s="1623"/>
      <c r="AA988" s="1575"/>
      <c r="AB988" s="1575"/>
      <c r="AC988" s="1575"/>
      <c r="AD988" s="1575"/>
      <c r="AE988" s="1575"/>
      <c r="AF988" s="1575"/>
    </row>
    <row r="989" ht="36.75" customHeight="1">
      <c r="A989" s="1575"/>
      <c r="B989" s="1575"/>
      <c r="C989" s="1575"/>
      <c r="D989" s="1575"/>
      <c r="E989" s="1575"/>
      <c r="F989" s="1623"/>
      <c r="G989" s="1575"/>
      <c r="H989" s="1575"/>
      <c r="I989" s="1575"/>
      <c r="J989" s="1575"/>
      <c r="K989" s="1575"/>
      <c r="L989" s="1575"/>
      <c r="M989" s="1575"/>
      <c r="N989" s="1575"/>
      <c r="O989" s="1575"/>
      <c r="P989" s="1575"/>
      <c r="Q989" s="1575"/>
      <c r="R989" s="1575"/>
      <c r="S989" s="1575"/>
      <c r="T989" s="1575"/>
      <c r="U989" s="1575"/>
      <c r="V989" s="1575"/>
      <c r="W989" s="1575"/>
      <c r="X989" s="1575"/>
      <c r="Y989" s="1575"/>
      <c r="Z989" s="1623"/>
      <c r="AA989" s="1575"/>
      <c r="AB989" s="1575"/>
      <c r="AC989" s="1575"/>
      <c r="AD989" s="1575"/>
      <c r="AE989" s="1575"/>
      <c r="AF989" s="1575"/>
    </row>
    <row r="990" ht="36.75" customHeight="1">
      <c r="A990" s="1575"/>
      <c r="B990" s="1575"/>
      <c r="C990" s="1575"/>
      <c r="D990" s="1575"/>
      <c r="E990" s="1575"/>
      <c r="F990" s="1623"/>
      <c r="G990" s="1575"/>
      <c r="H990" s="1575"/>
      <c r="I990" s="1575"/>
      <c r="J990" s="1575"/>
      <c r="K990" s="1575"/>
      <c r="L990" s="1575"/>
      <c r="M990" s="1575"/>
      <c r="N990" s="1575"/>
      <c r="O990" s="1575"/>
      <c r="P990" s="1575"/>
      <c r="Q990" s="1575"/>
      <c r="R990" s="1575"/>
      <c r="S990" s="1575"/>
      <c r="T990" s="1575"/>
      <c r="U990" s="1575"/>
      <c r="V990" s="1575"/>
      <c r="W990" s="1575"/>
      <c r="X990" s="1575"/>
      <c r="Y990" s="1575"/>
      <c r="Z990" s="1623"/>
      <c r="AA990" s="1575"/>
      <c r="AB990" s="1575"/>
      <c r="AC990" s="1575"/>
      <c r="AD990" s="1575"/>
      <c r="AE990" s="1575"/>
      <c r="AF990" s="1575"/>
    </row>
    <row r="991" ht="36.75" customHeight="1">
      <c r="A991" s="1575"/>
      <c r="B991" s="1575"/>
      <c r="C991" s="1575"/>
      <c r="D991" s="1575"/>
      <c r="E991" s="1575"/>
      <c r="F991" s="1623"/>
      <c r="G991" s="1575"/>
      <c r="H991" s="1575"/>
      <c r="I991" s="1575"/>
      <c r="J991" s="1575"/>
      <c r="K991" s="1575"/>
      <c r="L991" s="1575"/>
      <c r="M991" s="1575"/>
      <c r="N991" s="1575"/>
      <c r="O991" s="1575"/>
      <c r="P991" s="1575"/>
      <c r="Q991" s="1575"/>
      <c r="R991" s="1575"/>
      <c r="S991" s="1575"/>
      <c r="T991" s="1575"/>
      <c r="U991" s="1575"/>
      <c r="V991" s="1575"/>
      <c r="W991" s="1575"/>
      <c r="X991" s="1575"/>
      <c r="Y991" s="1575"/>
      <c r="Z991" s="1623"/>
      <c r="AA991" s="1575"/>
      <c r="AB991" s="1575"/>
      <c r="AC991" s="1575"/>
      <c r="AD991" s="1575"/>
      <c r="AE991" s="1575"/>
      <c r="AF991" s="1575"/>
    </row>
    <row r="992" ht="36.75" customHeight="1">
      <c r="A992" s="1575"/>
      <c r="B992" s="1575"/>
      <c r="C992" s="1575"/>
      <c r="D992" s="1575"/>
      <c r="E992" s="1575"/>
      <c r="F992" s="1623"/>
      <c r="G992" s="1575"/>
      <c r="H992" s="1575"/>
      <c r="I992" s="1575"/>
      <c r="J992" s="1575"/>
      <c r="K992" s="1575"/>
      <c r="L992" s="1575"/>
      <c r="M992" s="1575"/>
      <c r="N992" s="1575"/>
      <c r="O992" s="1575"/>
      <c r="P992" s="1575"/>
      <c r="Q992" s="1575"/>
      <c r="R992" s="1575"/>
      <c r="S992" s="1575"/>
      <c r="T992" s="1575"/>
      <c r="U992" s="1575"/>
      <c r="V992" s="1575"/>
      <c r="W992" s="1575"/>
      <c r="X992" s="1575"/>
      <c r="Y992" s="1575"/>
      <c r="Z992" s="1623"/>
      <c r="AA992" s="1575"/>
      <c r="AB992" s="1575"/>
      <c r="AC992" s="1575"/>
      <c r="AD992" s="1575"/>
      <c r="AE992" s="1575"/>
      <c r="AF992" s="1575"/>
    </row>
  </sheetData>
  <autoFilter ref="$H$6:$K$20"/>
  <mergeCells count="17">
    <mergeCell ref="F5:F6"/>
    <mergeCell ref="G5:G6"/>
    <mergeCell ref="H5:I5"/>
    <mergeCell ref="J5:K5"/>
    <mergeCell ref="L5:M5"/>
    <mergeCell ref="N5:N6"/>
    <mergeCell ref="O5:O6"/>
    <mergeCell ref="P5:P6"/>
    <mergeCell ref="W5:Z5"/>
    <mergeCell ref="AA5:AA6"/>
    <mergeCell ref="A1:AA1"/>
    <mergeCell ref="S2:S4"/>
    <mergeCell ref="A5:A6"/>
    <mergeCell ref="B5:B6"/>
    <mergeCell ref="C5:C6"/>
    <mergeCell ref="D5:D6"/>
    <mergeCell ref="E5:E6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.38"/>
    <col customWidth="1" min="2" max="2" width="33.88"/>
  </cols>
  <sheetData>
    <row r="1">
      <c r="B1" s="1624" t="s">
        <v>55</v>
      </c>
      <c r="C1" s="1624"/>
      <c r="D1" s="1624"/>
      <c r="E1" s="1624"/>
      <c r="F1" s="1624"/>
      <c r="G1" s="1624"/>
      <c r="H1" s="1624"/>
      <c r="I1" s="1624"/>
      <c r="J1" s="1624"/>
      <c r="K1" s="1624"/>
      <c r="L1" s="1624"/>
      <c r="M1" s="1624"/>
      <c r="N1" s="1624"/>
      <c r="O1" s="1624"/>
      <c r="P1" s="1624"/>
      <c r="Q1" s="1624"/>
      <c r="R1" s="1624"/>
    </row>
    <row r="2">
      <c r="B2" s="560"/>
    </row>
    <row r="3">
      <c r="B3" s="1625" t="s">
        <v>4719</v>
      </c>
      <c r="C3" s="1626" t="s">
        <v>4720</v>
      </c>
      <c r="D3" s="432"/>
      <c r="E3" s="432"/>
      <c r="F3" s="432"/>
      <c r="G3" s="432"/>
      <c r="H3" s="432"/>
      <c r="I3" s="432"/>
      <c r="J3" s="1627">
        <v>2026.0</v>
      </c>
      <c r="K3" s="1628" t="s">
        <v>4721</v>
      </c>
      <c r="L3" s="432"/>
      <c r="M3" s="432"/>
      <c r="N3" s="1629"/>
      <c r="O3" s="1628" t="s">
        <v>4722</v>
      </c>
      <c r="P3" s="432"/>
      <c r="Q3" s="451"/>
      <c r="R3" s="1630" t="s">
        <v>1412</v>
      </c>
    </row>
    <row r="4">
      <c r="B4" s="701"/>
      <c r="C4" s="1631">
        <v>2020.0</v>
      </c>
      <c r="D4" s="1631">
        <v>2021.0</v>
      </c>
      <c r="E4" s="1632" t="s">
        <v>4723</v>
      </c>
      <c r="F4" s="1632" t="s">
        <v>4724</v>
      </c>
      <c r="G4" s="1631">
        <v>2023.0</v>
      </c>
      <c r="H4" s="1631">
        <v>2024.0</v>
      </c>
      <c r="I4" s="1633">
        <v>2025.0</v>
      </c>
      <c r="J4" s="1634" t="s">
        <v>4725</v>
      </c>
      <c r="K4" s="1628" t="s">
        <v>4680</v>
      </c>
      <c r="L4" s="451"/>
      <c r="M4" s="1635" t="s">
        <v>4726</v>
      </c>
      <c r="N4" s="1629"/>
      <c r="O4" s="1636" t="s">
        <v>4727</v>
      </c>
      <c r="P4" s="1637" t="s">
        <v>4684</v>
      </c>
      <c r="Q4" s="1637" t="s">
        <v>4728</v>
      </c>
      <c r="R4" s="701"/>
    </row>
    <row r="5">
      <c r="B5" s="712"/>
      <c r="C5" s="712"/>
      <c r="D5" s="712"/>
      <c r="E5" s="712"/>
      <c r="F5" s="712"/>
      <c r="G5" s="712"/>
      <c r="H5" s="712"/>
      <c r="I5" s="710"/>
      <c r="J5" s="1638"/>
      <c r="K5" s="1639" t="s">
        <v>18</v>
      </c>
      <c r="L5" s="1639" t="s">
        <v>4729</v>
      </c>
      <c r="M5" s="1639" t="s">
        <v>4730</v>
      </c>
      <c r="N5" s="1640" t="s">
        <v>4731</v>
      </c>
      <c r="O5" s="711"/>
      <c r="P5" s="712"/>
      <c r="Q5" s="712"/>
      <c r="R5" s="712"/>
    </row>
    <row r="6">
      <c r="B6" s="1641" t="s">
        <v>4732</v>
      </c>
      <c r="C6" s="1642">
        <v>65.0</v>
      </c>
      <c r="D6" s="1643">
        <v>23.0</v>
      </c>
      <c r="E6" s="1643">
        <v>16.0</v>
      </c>
      <c r="F6" s="1643">
        <v>14.0</v>
      </c>
      <c r="G6" s="1644"/>
      <c r="H6" s="1645">
        <v>4.0</v>
      </c>
      <c r="I6" s="1646">
        <v>13.0</v>
      </c>
      <c r="J6" s="1647"/>
      <c r="K6" s="1648"/>
      <c r="L6" s="1649"/>
      <c r="M6" s="1648"/>
      <c r="N6" s="1650"/>
      <c r="O6" s="1651"/>
      <c r="P6" s="1652"/>
      <c r="Q6" s="1651"/>
      <c r="R6" s="1651"/>
    </row>
    <row r="7">
      <c r="B7" s="1641" t="s">
        <v>4733</v>
      </c>
      <c r="C7" s="1653">
        <v>60.0</v>
      </c>
      <c r="D7" s="1653">
        <v>101.0</v>
      </c>
      <c r="E7" s="1653">
        <v>21.0</v>
      </c>
      <c r="F7" s="1653">
        <v>20.0</v>
      </c>
      <c r="G7" s="1653">
        <v>1.0</v>
      </c>
      <c r="H7" s="1654">
        <v>44.0</v>
      </c>
      <c r="I7" s="1646">
        <v>10.0</v>
      </c>
      <c r="J7" s="1647"/>
      <c r="K7" s="1648"/>
      <c r="L7" s="1649"/>
      <c r="M7" s="1648"/>
      <c r="N7" s="1650"/>
      <c r="O7" s="1651"/>
      <c r="P7" s="1655"/>
      <c r="Q7" s="1651"/>
      <c r="R7" s="1651"/>
    </row>
    <row r="8">
      <c r="B8" s="1641" t="s">
        <v>4734</v>
      </c>
      <c r="C8" s="1653">
        <v>129.0</v>
      </c>
      <c r="D8" s="1653">
        <v>111.0</v>
      </c>
      <c r="E8" s="1653">
        <v>92.0</v>
      </c>
      <c r="F8" s="1653">
        <v>84.0</v>
      </c>
      <c r="G8" s="1656"/>
      <c r="H8" s="1654">
        <v>33.0</v>
      </c>
      <c r="I8" s="1646">
        <v>28.0</v>
      </c>
      <c r="J8" s="1647"/>
      <c r="K8" s="1648"/>
      <c r="L8" s="1649"/>
      <c r="M8" s="1648"/>
      <c r="N8" s="1650"/>
      <c r="O8" s="1651"/>
      <c r="P8" s="1655"/>
      <c r="Q8" s="1651"/>
      <c r="R8" s="1651"/>
    </row>
    <row r="9">
      <c r="A9" s="637"/>
      <c r="B9" s="1641" t="s">
        <v>4735</v>
      </c>
      <c r="C9" s="1656"/>
      <c r="D9" s="1656"/>
      <c r="E9" s="1656"/>
      <c r="F9" s="1656"/>
      <c r="G9" s="1656"/>
      <c r="H9" s="1657"/>
      <c r="I9" s="1658"/>
      <c r="J9" s="1659">
        <v>13.0</v>
      </c>
      <c r="K9" s="1660">
        <v>8.0</v>
      </c>
      <c r="L9" s="1649"/>
      <c r="M9" s="1660">
        <v>5.0</v>
      </c>
      <c r="N9" s="1650"/>
      <c r="O9" s="1651"/>
      <c r="P9" s="1655"/>
      <c r="Q9" s="1661">
        <v>13.0</v>
      </c>
      <c r="R9" s="1651"/>
      <c r="S9" s="637"/>
      <c r="T9" s="637"/>
      <c r="U9" s="637"/>
      <c r="V9" s="637"/>
      <c r="W9" s="637"/>
      <c r="X9" s="637"/>
      <c r="Y9" s="637"/>
    </row>
    <row r="10">
      <c r="A10" s="637"/>
      <c r="B10" s="1641" t="s">
        <v>4736</v>
      </c>
      <c r="C10" s="1653">
        <v>7.0</v>
      </c>
      <c r="D10" s="1653">
        <v>25.0</v>
      </c>
      <c r="E10" s="1656"/>
      <c r="F10" s="1656"/>
      <c r="G10" s="1656"/>
      <c r="H10" s="1654">
        <v>100.0</v>
      </c>
      <c r="I10" s="1646">
        <v>7.0</v>
      </c>
      <c r="J10" s="1659">
        <v>27.0</v>
      </c>
      <c r="K10" s="1662"/>
      <c r="L10" s="1649"/>
      <c r="M10" s="1660">
        <v>27.0</v>
      </c>
      <c r="N10" s="1650"/>
      <c r="O10" s="1651"/>
      <c r="P10" s="1655"/>
      <c r="Q10" s="1661">
        <v>27.0</v>
      </c>
      <c r="R10" s="1651"/>
      <c r="S10" s="637"/>
      <c r="T10" s="637"/>
      <c r="U10" s="637"/>
      <c r="V10" s="637"/>
      <c r="W10" s="637"/>
      <c r="X10" s="637"/>
      <c r="Y10" s="637"/>
    </row>
    <row r="11">
      <c r="A11" s="637"/>
      <c r="B11" s="1663" t="s">
        <v>4737</v>
      </c>
      <c r="C11" s="1653">
        <v>28.0</v>
      </c>
      <c r="D11" s="1653">
        <v>64.0</v>
      </c>
      <c r="E11" s="1653">
        <v>24.0</v>
      </c>
      <c r="F11" s="1653">
        <v>23.0</v>
      </c>
      <c r="G11" s="1656"/>
      <c r="H11" s="1645">
        <v>5.0</v>
      </c>
      <c r="I11" s="1646">
        <v>3.0</v>
      </c>
      <c r="J11" s="1664">
        <v>13.0</v>
      </c>
      <c r="K11" s="1660">
        <v>13.0</v>
      </c>
      <c r="L11" s="1649"/>
      <c r="M11" s="1648"/>
      <c r="N11" s="1665"/>
      <c r="O11" s="1666"/>
      <c r="P11" s="1655"/>
      <c r="Q11" s="1667">
        <v>13.0</v>
      </c>
      <c r="R11" s="1666"/>
      <c r="S11" s="637"/>
      <c r="T11" s="637"/>
      <c r="U11" s="637"/>
      <c r="V11" s="637"/>
      <c r="W11" s="637"/>
      <c r="X11" s="637"/>
      <c r="Y11" s="637"/>
    </row>
    <row r="12">
      <c r="A12" s="637"/>
      <c r="B12" s="1663" t="s">
        <v>4738</v>
      </c>
      <c r="C12" s="1653">
        <v>20.0</v>
      </c>
      <c r="D12" s="1653">
        <v>14.0</v>
      </c>
      <c r="E12" s="1653">
        <v>9.0</v>
      </c>
      <c r="F12" s="1653">
        <v>9.0</v>
      </c>
      <c r="G12" s="1656"/>
      <c r="H12" s="1645">
        <v>1.0</v>
      </c>
      <c r="I12" s="1646">
        <v>22.0</v>
      </c>
      <c r="J12" s="1664">
        <v>7.0</v>
      </c>
      <c r="K12" s="1660">
        <v>5.0</v>
      </c>
      <c r="L12" s="1649"/>
      <c r="M12" s="1660">
        <v>2.0</v>
      </c>
      <c r="N12" s="1665"/>
      <c r="O12" s="1666"/>
      <c r="P12" s="1655"/>
      <c r="Q12" s="1667">
        <v>7.0</v>
      </c>
      <c r="R12" s="1666"/>
      <c r="S12" s="637"/>
      <c r="T12" s="637"/>
      <c r="U12" s="637"/>
      <c r="V12" s="637"/>
      <c r="W12" s="637"/>
      <c r="X12" s="637"/>
      <c r="Y12" s="637"/>
    </row>
    <row r="13">
      <c r="A13" s="637"/>
      <c r="B13" s="1641" t="s">
        <v>4739</v>
      </c>
      <c r="C13" s="1653">
        <v>4.0</v>
      </c>
      <c r="D13" s="1653">
        <v>57.0</v>
      </c>
      <c r="E13" s="1653">
        <v>10.0</v>
      </c>
      <c r="F13" s="1653">
        <v>10.0</v>
      </c>
      <c r="G13" s="1656"/>
      <c r="H13" s="1654">
        <v>9.0</v>
      </c>
      <c r="I13" s="1658"/>
      <c r="J13" s="1647"/>
      <c r="K13" s="1648"/>
      <c r="L13" s="1649"/>
      <c r="M13" s="1648"/>
      <c r="N13" s="1650"/>
      <c r="O13" s="1651"/>
      <c r="P13" s="1655"/>
      <c r="Q13" s="1651"/>
      <c r="R13" s="1651"/>
      <c r="S13" s="637"/>
      <c r="T13" s="637"/>
      <c r="U13" s="637"/>
      <c r="V13" s="637"/>
      <c r="W13" s="637"/>
      <c r="X13" s="637"/>
      <c r="Y13" s="637"/>
    </row>
    <row r="14">
      <c r="A14" s="637"/>
      <c r="B14" s="1641" t="s">
        <v>4740</v>
      </c>
      <c r="C14" s="1653">
        <v>12.0</v>
      </c>
      <c r="D14" s="1653">
        <v>10.0</v>
      </c>
      <c r="E14" s="1653">
        <v>4.0</v>
      </c>
      <c r="F14" s="1653">
        <v>4.0</v>
      </c>
      <c r="G14" s="1656"/>
      <c r="H14" s="1654">
        <v>1.0</v>
      </c>
      <c r="I14" s="1646">
        <v>3.0</v>
      </c>
      <c r="J14" s="1647"/>
      <c r="K14" s="1648"/>
      <c r="L14" s="1649"/>
      <c r="M14" s="1648"/>
      <c r="N14" s="1650"/>
      <c r="O14" s="1651"/>
      <c r="P14" s="1655"/>
      <c r="Q14" s="1651"/>
      <c r="R14" s="1651"/>
      <c r="S14" s="637"/>
      <c r="T14" s="637"/>
      <c r="U14" s="637"/>
      <c r="V14" s="637"/>
      <c r="W14" s="637"/>
      <c r="X14" s="637"/>
      <c r="Y14" s="637"/>
    </row>
    <row r="15">
      <c r="A15" s="637"/>
      <c r="B15" s="1641" t="s">
        <v>4741</v>
      </c>
      <c r="C15" s="1653">
        <v>7.0</v>
      </c>
      <c r="D15" s="1653">
        <v>40.0</v>
      </c>
      <c r="E15" s="1656"/>
      <c r="F15" s="1656"/>
      <c r="G15" s="1656"/>
      <c r="H15" s="1654">
        <v>8.0</v>
      </c>
      <c r="I15" s="1646">
        <v>3.0</v>
      </c>
      <c r="J15" s="1647"/>
      <c r="K15" s="1648"/>
      <c r="L15" s="1649"/>
      <c r="M15" s="1648"/>
      <c r="N15" s="1650"/>
      <c r="O15" s="1651"/>
      <c r="P15" s="1655"/>
      <c r="Q15" s="1651"/>
      <c r="R15" s="1651"/>
      <c r="S15" s="637"/>
      <c r="T15" s="637"/>
      <c r="U15" s="637"/>
      <c r="V15" s="637"/>
      <c r="W15" s="637"/>
      <c r="X15" s="637"/>
      <c r="Y15" s="637"/>
    </row>
    <row r="16">
      <c r="A16" s="637"/>
      <c r="B16" s="1641" t="s">
        <v>4742</v>
      </c>
      <c r="C16" s="1653">
        <v>46.0</v>
      </c>
      <c r="D16" s="1653">
        <v>19.0</v>
      </c>
      <c r="E16" s="1653">
        <v>10.0</v>
      </c>
      <c r="F16" s="1653">
        <v>8.0</v>
      </c>
      <c r="G16" s="1656"/>
      <c r="H16" s="1654">
        <v>1.0</v>
      </c>
      <c r="I16" s="1658"/>
      <c r="J16" s="1647"/>
      <c r="K16" s="1648"/>
      <c r="L16" s="1649"/>
      <c r="M16" s="1648"/>
      <c r="N16" s="1650"/>
      <c r="O16" s="1651"/>
      <c r="P16" s="1655"/>
      <c r="Q16" s="1651"/>
      <c r="R16" s="1651"/>
      <c r="S16" s="637"/>
      <c r="T16" s="637"/>
      <c r="U16" s="637"/>
      <c r="V16" s="637"/>
      <c r="W16" s="637"/>
      <c r="X16" s="637"/>
      <c r="Y16" s="637"/>
    </row>
    <row r="17">
      <c r="A17" s="637"/>
      <c r="B17" s="1641" t="s">
        <v>4743</v>
      </c>
      <c r="C17" s="1653">
        <v>7.0</v>
      </c>
      <c r="D17" s="1656"/>
      <c r="E17" s="1653">
        <v>7.0</v>
      </c>
      <c r="F17" s="1653">
        <v>6.0</v>
      </c>
      <c r="G17" s="1656"/>
      <c r="H17" s="1654">
        <v>4.0</v>
      </c>
      <c r="I17" s="1646">
        <v>3.0</v>
      </c>
      <c r="J17" s="1647"/>
      <c r="K17" s="1648"/>
      <c r="L17" s="1649"/>
      <c r="M17" s="1648"/>
      <c r="N17" s="1650"/>
      <c r="O17" s="1651"/>
      <c r="P17" s="1655"/>
      <c r="Q17" s="1651"/>
      <c r="R17" s="1651"/>
      <c r="S17" s="637"/>
      <c r="T17" s="637"/>
      <c r="U17" s="637"/>
      <c r="V17" s="637"/>
      <c r="W17" s="637"/>
      <c r="X17" s="637"/>
      <c r="Y17" s="637"/>
    </row>
    <row r="18">
      <c r="A18" s="637"/>
      <c r="B18" s="1641" t="s">
        <v>4744</v>
      </c>
      <c r="C18" s="1653">
        <v>37.0</v>
      </c>
      <c r="D18" s="1653">
        <v>14.0</v>
      </c>
      <c r="E18" s="1653">
        <v>6.0</v>
      </c>
      <c r="F18" s="1653">
        <v>6.0</v>
      </c>
      <c r="G18" s="1656"/>
      <c r="H18" s="1654">
        <v>2.0</v>
      </c>
      <c r="I18" s="1646">
        <v>2.0</v>
      </c>
      <c r="J18" s="1647"/>
      <c r="K18" s="1648"/>
      <c r="L18" s="1649"/>
      <c r="M18" s="1648"/>
      <c r="N18" s="1650"/>
      <c r="O18" s="1651"/>
      <c r="P18" s="1655"/>
      <c r="Q18" s="1651"/>
      <c r="R18" s="1651"/>
      <c r="S18" s="637"/>
      <c r="T18" s="637"/>
      <c r="U18" s="637"/>
      <c r="V18" s="637"/>
      <c r="W18" s="637"/>
      <c r="X18" s="637"/>
      <c r="Y18" s="637"/>
    </row>
    <row r="19">
      <c r="A19" s="637"/>
      <c r="B19" s="1663" t="s">
        <v>4745</v>
      </c>
      <c r="C19" s="1653">
        <v>85.0</v>
      </c>
      <c r="D19" s="1653">
        <v>65.0</v>
      </c>
      <c r="E19" s="1653">
        <v>37.0</v>
      </c>
      <c r="F19" s="1653">
        <v>23.0</v>
      </c>
      <c r="G19" s="1656"/>
      <c r="H19" s="1645">
        <v>18.0</v>
      </c>
      <c r="I19" s="1646">
        <v>24.0</v>
      </c>
      <c r="J19" s="1664">
        <v>13.0</v>
      </c>
      <c r="K19" s="1660">
        <v>13.0</v>
      </c>
      <c r="L19" s="1649"/>
      <c r="M19" s="1648"/>
      <c r="N19" s="1665"/>
      <c r="O19" s="1666"/>
      <c r="P19" s="1668"/>
      <c r="Q19" s="1667">
        <v>13.0</v>
      </c>
      <c r="R19" s="1666"/>
      <c r="S19" s="637"/>
      <c r="T19" s="637"/>
      <c r="U19" s="637"/>
      <c r="V19" s="637"/>
      <c r="W19" s="637"/>
      <c r="X19" s="637"/>
      <c r="Y19" s="637"/>
    </row>
    <row r="20">
      <c r="A20" s="637"/>
      <c r="B20" s="1663" t="s">
        <v>4746</v>
      </c>
      <c r="C20" s="1653">
        <v>36.0</v>
      </c>
      <c r="D20" s="1653">
        <v>38.0</v>
      </c>
      <c r="E20" s="1653">
        <v>16.0</v>
      </c>
      <c r="F20" s="1653">
        <v>15.0</v>
      </c>
      <c r="G20" s="1656"/>
      <c r="H20" s="1645">
        <v>7.0</v>
      </c>
      <c r="I20" s="1646">
        <v>7.0</v>
      </c>
      <c r="J20" s="1664">
        <v>4.0</v>
      </c>
      <c r="K20" s="1660">
        <v>1.0</v>
      </c>
      <c r="L20" s="1649"/>
      <c r="M20" s="1660">
        <v>3.0</v>
      </c>
      <c r="N20" s="1665"/>
      <c r="O20" s="1666"/>
      <c r="P20" s="1655"/>
      <c r="Q20" s="1667">
        <v>4.0</v>
      </c>
      <c r="R20" s="1666"/>
      <c r="S20" s="637"/>
      <c r="T20" s="637"/>
      <c r="U20" s="637"/>
      <c r="V20" s="637"/>
      <c r="W20" s="637"/>
      <c r="X20" s="637"/>
      <c r="Y20" s="637"/>
    </row>
    <row r="21">
      <c r="A21" s="637"/>
      <c r="B21" s="1641" t="s">
        <v>4747</v>
      </c>
      <c r="C21" s="1653">
        <v>24.0</v>
      </c>
      <c r="D21" s="1653">
        <v>14.0</v>
      </c>
      <c r="E21" s="1653">
        <v>22.0</v>
      </c>
      <c r="F21" s="1653">
        <v>19.0</v>
      </c>
      <c r="G21" s="1656"/>
      <c r="H21" s="1654">
        <v>19.0</v>
      </c>
      <c r="I21" s="1646">
        <v>6.0</v>
      </c>
      <c r="J21" s="1659">
        <v>4.0</v>
      </c>
      <c r="K21" s="1648"/>
      <c r="L21" s="1649"/>
      <c r="M21" s="1660">
        <v>4.0</v>
      </c>
      <c r="N21" s="1650"/>
      <c r="O21" s="1651"/>
      <c r="P21" s="1655"/>
      <c r="Q21" s="1661">
        <v>4.0</v>
      </c>
      <c r="R21" s="1651"/>
      <c r="S21" s="637"/>
      <c r="T21" s="637"/>
      <c r="U21" s="637"/>
      <c r="V21" s="637"/>
      <c r="W21" s="637"/>
      <c r="X21" s="637"/>
      <c r="Y21" s="637"/>
    </row>
    <row r="22">
      <c r="A22" s="637"/>
      <c r="B22" s="1641" t="s">
        <v>4748</v>
      </c>
      <c r="C22" s="1653">
        <v>2.0</v>
      </c>
      <c r="D22" s="1656"/>
      <c r="E22" s="1653">
        <v>11.0</v>
      </c>
      <c r="F22" s="1653">
        <v>11.0</v>
      </c>
      <c r="G22" s="1656"/>
      <c r="H22" s="1654">
        <v>1.0</v>
      </c>
      <c r="I22" s="1658"/>
      <c r="J22" s="1647"/>
      <c r="K22" s="1648"/>
      <c r="L22" s="1649"/>
      <c r="M22" s="1648"/>
      <c r="N22" s="1650"/>
      <c r="O22" s="1651"/>
      <c r="P22" s="1655"/>
      <c r="Q22" s="1651"/>
      <c r="R22" s="1651"/>
      <c r="S22" s="637"/>
      <c r="T22" s="637"/>
      <c r="U22" s="637"/>
      <c r="V22" s="637"/>
      <c r="W22" s="637"/>
      <c r="X22" s="637"/>
      <c r="Y22" s="637"/>
    </row>
    <row r="23">
      <c r="A23" s="637"/>
      <c r="B23" s="1641" t="s">
        <v>4749</v>
      </c>
      <c r="C23" s="1653">
        <v>41.0</v>
      </c>
      <c r="D23" s="1653">
        <v>34.0</v>
      </c>
      <c r="E23" s="1653">
        <v>13.0</v>
      </c>
      <c r="F23" s="1653">
        <v>13.0</v>
      </c>
      <c r="G23" s="1656"/>
      <c r="H23" s="1654">
        <v>15.0</v>
      </c>
      <c r="I23" s="1646">
        <v>4.0</v>
      </c>
      <c r="J23" s="1647"/>
      <c r="K23" s="1648"/>
      <c r="L23" s="1649"/>
      <c r="M23" s="1648"/>
      <c r="N23" s="1650"/>
      <c r="O23" s="1651"/>
      <c r="P23" s="1655"/>
      <c r="Q23" s="1651"/>
      <c r="R23" s="1651"/>
      <c r="S23" s="637"/>
      <c r="T23" s="637"/>
      <c r="U23" s="637"/>
      <c r="V23" s="637"/>
      <c r="W23" s="637"/>
      <c r="X23" s="637"/>
      <c r="Y23" s="637"/>
    </row>
    <row r="24">
      <c r="A24" s="637"/>
      <c r="B24" s="1663" t="s">
        <v>4750</v>
      </c>
      <c r="C24" s="1653">
        <v>33.0</v>
      </c>
      <c r="D24" s="1653">
        <v>26.0</v>
      </c>
      <c r="E24" s="1653">
        <v>14.0</v>
      </c>
      <c r="F24" s="1653">
        <v>13.0</v>
      </c>
      <c r="G24" s="1656"/>
      <c r="H24" s="1645">
        <v>16.0</v>
      </c>
      <c r="I24" s="1646">
        <v>9.0</v>
      </c>
      <c r="J24" s="1664">
        <v>5.0</v>
      </c>
      <c r="K24" s="1660">
        <v>1.0</v>
      </c>
      <c r="L24" s="1649"/>
      <c r="M24" s="1660">
        <v>4.0</v>
      </c>
      <c r="N24" s="1665"/>
      <c r="O24" s="1666"/>
      <c r="P24" s="1655"/>
      <c r="Q24" s="1667">
        <v>5.0</v>
      </c>
      <c r="R24" s="1666"/>
      <c r="S24" s="637"/>
      <c r="T24" s="637"/>
      <c r="U24" s="637"/>
      <c r="V24" s="637"/>
      <c r="W24" s="637"/>
      <c r="X24" s="637"/>
      <c r="Y24" s="637"/>
    </row>
    <row r="25">
      <c r="A25" s="637"/>
      <c r="B25" s="1641" t="s">
        <v>4751</v>
      </c>
      <c r="C25" s="1653">
        <v>7.0</v>
      </c>
      <c r="D25" s="1653">
        <v>9.0</v>
      </c>
      <c r="E25" s="1656"/>
      <c r="F25" s="1656"/>
      <c r="G25" s="1656"/>
      <c r="H25" s="1654">
        <v>1.0</v>
      </c>
      <c r="I25" s="1658"/>
      <c r="J25" s="1647"/>
      <c r="K25" s="1648"/>
      <c r="L25" s="1649"/>
      <c r="M25" s="1648"/>
      <c r="N25" s="1650"/>
      <c r="O25" s="1651"/>
      <c r="P25" s="1655"/>
      <c r="Q25" s="1651"/>
      <c r="R25" s="1651"/>
      <c r="S25" s="637"/>
      <c r="T25" s="637"/>
      <c r="U25" s="637"/>
      <c r="V25" s="637"/>
      <c r="W25" s="637"/>
      <c r="X25" s="637"/>
      <c r="Y25" s="637"/>
    </row>
    <row r="26">
      <c r="A26" s="637"/>
      <c r="B26" s="1669" t="s">
        <v>4752</v>
      </c>
      <c r="C26" s="1653">
        <v>32.0</v>
      </c>
      <c r="D26" s="1653">
        <v>17.0</v>
      </c>
      <c r="E26" s="1653">
        <v>25.0</v>
      </c>
      <c r="F26" s="1653">
        <v>25.0</v>
      </c>
      <c r="G26" s="1656"/>
      <c r="H26" s="1657"/>
      <c r="I26" s="1658"/>
      <c r="J26" s="1647"/>
      <c r="K26" s="1648"/>
      <c r="L26" s="1649"/>
      <c r="M26" s="1648"/>
      <c r="N26" s="1650"/>
      <c r="O26" s="1651"/>
      <c r="P26" s="1655"/>
      <c r="Q26" s="1651"/>
      <c r="R26" s="1651"/>
      <c r="S26" s="637"/>
      <c r="T26" s="637"/>
      <c r="U26" s="637"/>
      <c r="V26" s="637"/>
      <c r="W26" s="637"/>
      <c r="X26" s="637"/>
      <c r="Y26" s="637"/>
    </row>
    <row r="27">
      <c r="A27" s="637"/>
      <c r="B27" s="1669" t="s">
        <v>4753</v>
      </c>
      <c r="C27" s="1653">
        <v>25.0</v>
      </c>
      <c r="D27" s="1653">
        <v>14.0</v>
      </c>
      <c r="E27" s="1656"/>
      <c r="F27" s="1656"/>
      <c r="G27" s="1656"/>
      <c r="H27" s="1657"/>
      <c r="I27" s="1658"/>
      <c r="J27" s="1647"/>
      <c r="K27" s="1648"/>
      <c r="L27" s="1649"/>
      <c r="M27" s="1648"/>
      <c r="N27" s="1650"/>
      <c r="O27" s="1651"/>
      <c r="P27" s="1655"/>
      <c r="Q27" s="1651"/>
      <c r="R27" s="1651"/>
      <c r="S27" s="637"/>
      <c r="T27" s="637"/>
      <c r="U27" s="637"/>
      <c r="V27" s="637"/>
      <c r="W27" s="637"/>
      <c r="X27" s="637"/>
      <c r="Y27" s="637"/>
    </row>
    <row r="28">
      <c r="A28" s="637"/>
      <c r="B28" s="1669" t="s">
        <v>1276</v>
      </c>
      <c r="C28" s="1656"/>
      <c r="D28" s="1656"/>
      <c r="E28" s="1656"/>
      <c r="F28" s="1656"/>
      <c r="G28" s="1656"/>
      <c r="H28" s="1657"/>
      <c r="I28" s="1658"/>
      <c r="J28" s="1647"/>
      <c r="K28" s="1648"/>
      <c r="L28" s="1649"/>
      <c r="M28" s="1648"/>
      <c r="N28" s="1650"/>
      <c r="O28" s="1651"/>
      <c r="P28" s="1655"/>
      <c r="Q28" s="1651"/>
      <c r="R28" s="1651"/>
      <c r="S28" s="637"/>
      <c r="T28" s="637"/>
      <c r="U28" s="637"/>
      <c r="V28" s="637"/>
      <c r="W28" s="637"/>
      <c r="X28" s="637"/>
      <c r="Y28" s="637"/>
    </row>
    <row r="29">
      <c r="A29" s="637"/>
      <c r="B29" s="1669" t="s">
        <v>125</v>
      </c>
      <c r="C29" s="1653">
        <v>24.0</v>
      </c>
      <c r="D29" s="1653">
        <v>8.0</v>
      </c>
      <c r="E29" s="1653">
        <v>40.0</v>
      </c>
      <c r="F29" s="1653">
        <v>40.0</v>
      </c>
      <c r="G29" s="1653">
        <v>12.0</v>
      </c>
      <c r="H29" s="1657"/>
      <c r="I29" s="1646">
        <v>18.0</v>
      </c>
      <c r="J29" s="1659">
        <v>13.0</v>
      </c>
      <c r="K29" s="1662"/>
      <c r="L29" s="1649"/>
      <c r="M29" s="1660">
        <v>13.0</v>
      </c>
      <c r="N29" s="1650"/>
      <c r="O29" s="1651"/>
      <c r="P29" s="1655"/>
      <c r="Q29" s="1661">
        <v>13.0</v>
      </c>
      <c r="R29" s="1651"/>
      <c r="S29" s="637"/>
      <c r="T29" s="637"/>
      <c r="U29" s="637"/>
      <c r="V29" s="637"/>
      <c r="W29" s="637"/>
      <c r="X29" s="637"/>
      <c r="Y29" s="637"/>
    </row>
    <row r="30">
      <c r="A30" s="637"/>
      <c r="B30" s="1669" t="s">
        <v>4754</v>
      </c>
      <c r="C30" s="1656"/>
      <c r="D30" s="1653">
        <v>58.0</v>
      </c>
      <c r="E30" s="1656"/>
      <c r="F30" s="1656"/>
      <c r="G30" s="1656"/>
      <c r="H30" s="1657"/>
      <c r="I30" s="1658"/>
      <c r="J30" s="1647"/>
      <c r="K30" s="1648"/>
      <c r="L30" s="1649"/>
      <c r="M30" s="1648"/>
      <c r="N30" s="1650"/>
      <c r="O30" s="1651"/>
      <c r="P30" s="1655"/>
      <c r="Q30" s="1651"/>
      <c r="R30" s="1651"/>
      <c r="S30" s="637"/>
      <c r="T30" s="637"/>
      <c r="U30" s="637"/>
      <c r="V30" s="637"/>
      <c r="W30" s="637"/>
      <c r="X30" s="637"/>
      <c r="Y30" s="637"/>
    </row>
    <row r="31">
      <c r="A31" s="637"/>
      <c r="B31" s="1669" t="s">
        <v>4755</v>
      </c>
      <c r="C31" s="1653">
        <v>10.0</v>
      </c>
      <c r="D31" s="1653">
        <v>2.0</v>
      </c>
      <c r="E31" s="1653">
        <v>17.0</v>
      </c>
      <c r="F31" s="1653">
        <v>17.0</v>
      </c>
      <c r="G31" s="1656"/>
      <c r="H31" s="1657"/>
      <c r="I31" s="1658"/>
      <c r="J31" s="1647"/>
      <c r="K31" s="1648"/>
      <c r="L31" s="1649"/>
      <c r="M31" s="1648"/>
      <c r="N31" s="1650"/>
      <c r="O31" s="1651"/>
      <c r="P31" s="1655"/>
      <c r="Q31" s="1651"/>
      <c r="R31" s="1651"/>
      <c r="S31" s="637"/>
      <c r="T31" s="637"/>
      <c r="U31" s="637"/>
      <c r="V31" s="637"/>
      <c r="W31" s="637"/>
      <c r="X31" s="637"/>
      <c r="Y31" s="637"/>
    </row>
    <row r="32">
      <c r="A32" s="637"/>
      <c r="B32" s="1669" t="s">
        <v>4756</v>
      </c>
      <c r="C32" s="1653">
        <v>87.0</v>
      </c>
      <c r="D32" s="1653">
        <v>62.0</v>
      </c>
      <c r="E32" s="1653">
        <v>45.0</v>
      </c>
      <c r="F32" s="1653">
        <v>45.0</v>
      </c>
      <c r="G32" s="1653">
        <v>29.0</v>
      </c>
      <c r="H32" s="1657"/>
      <c r="I32" s="1658"/>
      <c r="J32" s="1647"/>
      <c r="K32" s="1648"/>
      <c r="L32" s="1649"/>
      <c r="M32" s="1648"/>
      <c r="N32" s="1650"/>
      <c r="O32" s="1651"/>
      <c r="P32" s="1655"/>
      <c r="Q32" s="1651"/>
      <c r="R32" s="1651"/>
      <c r="S32" s="637"/>
      <c r="T32" s="637"/>
      <c r="U32" s="637"/>
      <c r="V32" s="637"/>
      <c r="W32" s="637"/>
      <c r="X32" s="637"/>
      <c r="Y32" s="637"/>
    </row>
    <row r="33">
      <c r="A33" s="637"/>
      <c r="B33" s="1669" t="s">
        <v>4757</v>
      </c>
      <c r="C33" s="1656"/>
      <c r="D33" s="1656"/>
      <c r="E33" s="1656"/>
      <c r="F33" s="1656"/>
      <c r="G33" s="1656"/>
      <c r="H33" s="1657"/>
      <c r="I33" s="1658"/>
      <c r="J33" s="1647"/>
      <c r="K33" s="1648"/>
      <c r="L33" s="1649"/>
      <c r="M33" s="1648"/>
      <c r="N33" s="1650"/>
      <c r="O33" s="1651"/>
      <c r="P33" s="1655"/>
      <c r="Q33" s="1651"/>
      <c r="R33" s="1651"/>
      <c r="S33" s="637"/>
      <c r="T33" s="637"/>
      <c r="U33" s="637"/>
      <c r="V33" s="637"/>
      <c r="W33" s="637"/>
      <c r="X33" s="637"/>
      <c r="Y33" s="637"/>
    </row>
    <row r="34">
      <c r="A34" s="637"/>
      <c r="B34" s="1669" t="s">
        <v>4758</v>
      </c>
      <c r="C34" s="1656"/>
      <c r="D34" s="1653">
        <v>23.0</v>
      </c>
      <c r="E34" s="1653">
        <v>34.0</v>
      </c>
      <c r="F34" s="1653">
        <v>33.0</v>
      </c>
      <c r="G34" s="1653">
        <v>16.0</v>
      </c>
      <c r="H34" s="1657"/>
      <c r="I34" s="1658"/>
      <c r="J34" s="1647"/>
      <c r="K34" s="1648"/>
      <c r="L34" s="1649"/>
      <c r="M34" s="1648"/>
      <c r="N34" s="1650"/>
      <c r="O34" s="1651"/>
      <c r="P34" s="1655"/>
      <c r="Q34" s="1651"/>
      <c r="R34" s="1651"/>
      <c r="S34" s="637"/>
      <c r="T34" s="637"/>
      <c r="U34" s="637"/>
      <c r="V34" s="637"/>
      <c r="W34" s="637"/>
      <c r="X34" s="637"/>
      <c r="Y34" s="637"/>
    </row>
    <row r="35">
      <c r="A35" s="637"/>
      <c r="B35" s="1669" t="s">
        <v>2158</v>
      </c>
      <c r="C35" s="1653">
        <v>104.0</v>
      </c>
      <c r="D35" s="1653">
        <v>11.0</v>
      </c>
      <c r="E35" s="1656"/>
      <c r="F35" s="1656"/>
      <c r="G35" s="1656"/>
      <c r="H35" s="1657"/>
      <c r="I35" s="1658"/>
      <c r="J35" s="1647"/>
      <c r="K35" s="1648"/>
      <c r="L35" s="1649"/>
      <c r="M35" s="1648"/>
      <c r="N35" s="1650"/>
      <c r="O35" s="1651"/>
      <c r="P35" s="1655"/>
      <c r="Q35" s="1651"/>
      <c r="R35" s="1651"/>
      <c r="S35" s="637"/>
      <c r="T35" s="637"/>
      <c r="U35" s="637"/>
      <c r="V35" s="637"/>
      <c r="W35" s="637"/>
      <c r="X35" s="637"/>
      <c r="Y35" s="637"/>
    </row>
    <row r="36">
      <c r="A36" s="637"/>
      <c r="B36" s="1669" t="s">
        <v>4759</v>
      </c>
      <c r="C36" s="1656"/>
      <c r="D36" s="1653">
        <v>6.0</v>
      </c>
      <c r="E36" s="1653">
        <v>51.0</v>
      </c>
      <c r="F36" s="1653">
        <v>45.0</v>
      </c>
      <c r="G36" s="1653">
        <v>18.0</v>
      </c>
      <c r="H36" s="1657"/>
      <c r="I36" s="1646">
        <v>50.0</v>
      </c>
      <c r="J36" s="1647"/>
      <c r="K36" s="1648"/>
      <c r="L36" s="1649"/>
      <c r="M36" s="1648"/>
      <c r="N36" s="1650"/>
      <c r="O36" s="1651"/>
      <c r="P36" s="1670"/>
      <c r="Q36" s="1651"/>
      <c r="R36" s="1651"/>
      <c r="S36" s="637"/>
      <c r="T36" s="637"/>
      <c r="U36" s="637"/>
      <c r="V36" s="637"/>
      <c r="W36" s="637"/>
      <c r="X36" s="637"/>
      <c r="Y36" s="637"/>
    </row>
    <row r="37">
      <c r="A37" s="637"/>
      <c r="B37" s="1669" t="s">
        <v>4760</v>
      </c>
      <c r="C37" s="1653">
        <v>13.0</v>
      </c>
      <c r="D37" s="1656"/>
      <c r="E37" s="1656"/>
      <c r="F37" s="1656"/>
      <c r="G37" s="1656"/>
      <c r="H37" s="1657"/>
      <c r="I37" s="1658"/>
      <c r="J37" s="1647"/>
      <c r="K37" s="1648"/>
      <c r="L37" s="1649"/>
      <c r="M37" s="1648"/>
      <c r="N37" s="1650"/>
      <c r="O37" s="1651"/>
      <c r="P37" s="1655"/>
      <c r="Q37" s="1651"/>
      <c r="R37" s="1651"/>
      <c r="S37" s="637"/>
      <c r="T37" s="637"/>
      <c r="U37" s="637"/>
      <c r="V37" s="637"/>
      <c r="W37" s="637"/>
      <c r="X37" s="637"/>
      <c r="Y37" s="637"/>
    </row>
    <row r="38">
      <c r="A38" s="637"/>
      <c r="B38" s="1669" t="s">
        <v>4761</v>
      </c>
      <c r="C38" s="1656"/>
      <c r="D38" s="1653">
        <v>12.0</v>
      </c>
      <c r="E38" s="1653">
        <v>23.0</v>
      </c>
      <c r="F38" s="1653">
        <v>20.0</v>
      </c>
      <c r="G38" s="1656"/>
      <c r="H38" s="1657"/>
      <c r="I38" s="1658"/>
      <c r="J38" s="1647"/>
      <c r="K38" s="1648"/>
      <c r="L38" s="1649"/>
      <c r="M38" s="1648"/>
      <c r="N38" s="1650"/>
      <c r="O38" s="1651"/>
      <c r="P38" s="1655"/>
      <c r="Q38" s="1651"/>
      <c r="R38" s="1651"/>
      <c r="S38" s="637"/>
      <c r="T38" s="637"/>
      <c r="U38" s="637"/>
      <c r="V38" s="637"/>
      <c r="W38" s="637"/>
      <c r="X38" s="637"/>
      <c r="Y38" s="637"/>
    </row>
    <row r="39">
      <c r="A39" s="637"/>
      <c r="B39" s="1669" t="s">
        <v>4762</v>
      </c>
      <c r="C39" s="1656"/>
      <c r="D39" s="1653">
        <v>19.0</v>
      </c>
      <c r="E39" s="1656"/>
      <c r="F39" s="1656"/>
      <c r="G39" s="1656"/>
      <c r="H39" s="1657"/>
      <c r="I39" s="1646">
        <v>7.0</v>
      </c>
      <c r="J39" s="1659">
        <v>10.0</v>
      </c>
      <c r="K39" s="1662"/>
      <c r="L39" s="1649"/>
      <c r="M39" s="1660">
        <v>10.0</v>
      </c>
      <c r="N39" s="1650"/>
      <c r="O39" s="1651"/>
      <c r="P39" s="1655"/>
      <c r="Q39" s="1661">
        <v>10.0</v>
      </c>
      <c r="R39" s="1651"/>
      <c r="S39" s="637"/>
      <c r="T39" s="637"/>
      <c r="U39" s="637"/>
      <c r="V39" s="637"/>
      <c r="W39" s="637"/>
      <c r="X39" s="637"/>
      <c r="Y39" s="637"/>
    </row>
    <row r="40">
      <c r="A40" s="637"/>
      <c r="B40" s="1669" t="s">
        <v>4763</v>
      </c>
      <c r="C40" s="1653">
        <v>20.0</v>
      </c>
      <c r="D40" s="1653">
        <v>3.0</v>
      </c>
      <c r="E40" s="1653">
        <v>4.0</v>
      </c>
      <c r="F40" s="1653">
        <v>4.0</v>
      </c>
      <c r="G40" s="1656"/>
      <c r="H40" s="1657"/>
      <c r="I40" s="1658"/>
      <c r="J40" s="1647"/>
      <c r="K40" s="1648"/>
      <c r="L40" s="1649"/>
      <c r="M40" s="1648"/>
      <c r="N40" s="1650"/>
      <c r="O40" s="1651"/>
      <c r="P40" s="1655"/>
      <c r="Q40" s="1651"/>
      <c r="R40" s="1651"/>
      <c r="S40" s="637"/>
      <c r="T40" s="637"/>
      <c r="U40" s="637"/>
      <c r="V40" s="637"/>
      <c r="W40" s="637"/>
      <c r="X40" s="637"/>
      <c r="Y40" s="637"/>
    </row>
    <row r="41">
      <c r="A41" s="637"/>
      <c r="B41" s="1669" t="s">
        <v>4764</v>
      </c>
      <c r="C41" s="1656"/>
      <c r="D41" s="1653">
        <v>12.0</v>
      </c>
      <c r="E41" s="1653">
        <v>3.0</v>
      </c>
      <c r="F41" s="1653">
        <v>2.0</v>
      </c>
      <c r="G41" s="1656"/>
      <c r="H41" s="1657"/>
      <c r="I41" s="1658"/>
      <c r="J41" s="1647"/>
      <c r="K41" s="1648"/>
      <c r="L41" s="1649"/>
      <c r="M41" s="1648"/>
      <c r="N41" s="1650"/>
      <c r="O41" s="1651"/>
      <c r="P41" s="1655"/>
      <c r="Q41" s="1651"/>
      <c r="R41" s="1651"/>
      <c r="S41" s="637"/>
      <c r="T41" s="637"/>
      <c r="U41" s="637"/>
      <c r="V41" s="637"/>
      <c r="W41" s="637"/>
      <c r="X41" s="637"/>
      <c r="Y41" s="637"/>
    </row>
    <row r="42">
      <c r="A42" s="637"/>
      <c r="B42" s="1669" t="s">
        <v>866</v>
      </c>
      <c r="C42" s="1656"/>
      <c r="D42" s="1656"/>
      <c r="E42" s="1656"/>
      <c r="F42" s="1656"/>
      <c r="G42" s="1656"/>
      <c r="H42" s="1657"/>
      <c r="I42" s="1658"/>
      <c r="J42" s="1659">
        <v>5.0</v>
      </c>
      <c r="K42" s="1662"/>
      <c r="L42" s="1649"/>
      <c r="M42" s="1660">
        <v>5.0</v>
      </c>
      <c r="N42" s="1650"/>
      <c r="O42" s="1651"/>
      <c r="P42" s="1655"/>
      <c r="Q42" s="1661">
        <v>5.0</v>
      </c>
      <c r="R42" s="1651"/>
      <c r="S42" s="637"/>
      <c r="T42" s="637"/>
      <c r="U42" s="637"/>
      <c r="V42" s="637"/>
      <c r="W42" s="637"/>
      <c r="X42" s="637"/>
      <c r="Y42" s="637"/>
    </row>
    <row r="43">
      <c r="A43" s="637"/>
      <c r="B43" s="1669" t="s">
        <v>374</v>
      </c>
      <c r="C43" s="1656"/>
      <c r="D43" s="1656"/>
      <c r="E43" s="1653">
        <v>43.0</v>
      </c>
      <c r="F43" s="1653">
        <v>43.0</v>
      </c>
      <c r="G43" s="1653">
        <v>34.0</v>
      </c>
      <c r="H43" s="1657"/>
      <c r="I43" s="1646">
        <v>3.0</v>
      </c>
      <c r="J43" s="1659">
        <v>2.0</v>
      </c>
      <c r="K43" s="1648"/>
      <c r="L43" s="1649"/>
      <c r="M43" s="1660">
        <v>2.0</v>
      </c>
      <c r="N43" s="1650"/>
      <c r="O43" s="1651"/>
      <c r="P43" s="1655"/>
      <c r="Q43" s="1661">
        <v>2.0</v>
      </c>
      <c r="R43" s="1651"/>
      <c r="S43" s="637"/>
      <c r="T43" s="637"/>
      <c r="U43" s="637"/>
      <c r="V43" s="637"/>
      <c r="W43" s="637"/>
      <c r="X43" s="637"/>
      <c r="Y43" s="637"/>
    </row>
    <row r="44">
      <c r="A44" s="637"/>
      <c r="B44" s="1669" t="s">
        <v>4765</v>
      </c>
      <c r="C44" s="1656"/>
      <c r="D44" s="1656"/>
      <c r="E44" s="1653">
        <v>7.0</v>
      </c>
      <c r="F44" s="1653">
        <v>6.0</v>
      </c>
      <c r="G44" s="1656"/>
      <c r="H44" s="1657"/>
      <c r="I44" s="1658"/>
      <c r="J44" s="1647"/>
      <c r="K44" s="1648"/>
      <c r="L44" s="1649"/>
      <c r="M44" s="1648"/>
      <c r="N44" s="1650"/>
      <c r="O44" s="1651"/>
      <c r="P44" s="1655"/>
      <c r="Q44" s="1651"/>
      <c r="R44" s="1651"/>
      <c r="S44" s="637"/>
      <c r="T44" s="637"/>
      <c r="U44" s="637"/>
      <c r="V44" s="637"/>
      <c r="W44" s="637"/>
      <c r="X44" s="637"/>
      <c r="Y44" s="637"/>
    </row>
    <row r="45">
      <c r="A45" s="637"/>
      <c r="B45" s="1669" t="s">
        <v>4766</v>
      </c>
      <c r="C45" s="1656"/>
      <c r="D45" s="1656"/>
      <c r="E45" s="1656"/>
      <c r="F45" s="1656"/>
      <c r="G45" s="1653">
        <v>9.0</v>
      </c>
      <c r="H45" s="1657"/>
      <c r="I45" s="1658"/>
      <c r="J45" s="1647"/>
      <c r="K45" s="1648"/>
      <c r="L45" s="1649"/>
      <c r="M45" s="1648"/>
      <c r="N45" s="1650"/>
      <c r="O45" s="1651"/>
      <c r="P45" s="1655"/>
      <c r="Q45" s="1651"/>
      <c r="R45" s="1651"/>
      <c r="S45" s="637"/>
      <c r="T45" s="637"/>
      <c r="U45" s="637"/>
      <c r="V45" s="637"/>
      <c r="W45" s="637"/>
      <c r="X45" s="637"/>
      <c r="Y45" s="637"/>
    </row>
    <row r="46">
      <c r="A46" s="637"/>
      <c r="B46" s="1669" t="s">
        <v>4767</v>
      </c>
      <c r="C46" s="1656"/>
      <c r="D46" s="1656"/>
      <c r="E46" s="1656"/>
      <c r="F46" s="1656"/>
      <c r="G46" s="1656"/>
      <c r="H46" s="1657"/>
      <c r="I46" s="1646">
        <v>3.0</v>
      </c>
      <c r="J46" s="1647"/>
      <c r="K46" s="1648"/>
      <c r="L46" s="1649"/>
      <c r="M46" s="1648"/>
      <c r="N46" s="1650"/>
      <c r="O46" s="1651"/>
      <c r="P46" s="333"/>
      <c r="Q46" s="1651"/>
      <c r="R46" s="1651"/>
      <c r="S46" s="637"/>
      <c r="T46" s="637"/>
      <c r="U46" s="637"/>
      <c r="V46" s="637"/>
      <c r="W46" s="637"/>
      <c r="X46" s="637"/>
      <c r="Y46" s="637"/>
    </row>
    <row r="47">
      <c r="B47" s="1671" t="s">
        <v>4768</v>
      </c>
      <c r="C47" s="1672"/>
      <c r="D47" s="1673">
        <v>4.0</v>
      </c>
      <c r="E47" s="1672"/>
      <c r="F47" s="1672"/>
      <c r="G47" s="1672"/>
      <c r="H47" s="1674"/>
      <c r="I47" s="1675"/>
      <c r="J47" s="1676"/>
      <c r="K47" s="1648"/>
      <c r="L47" s="1649"/>
      <c r="M47" s="1648"/>
      <c r="N47" s="1650"/>
      <c r="O47" s="1677"/>
      <c r="P47" s="1678"/>
      <c r="Q47" s="1677"/>
      <c r="R47" s="1651"/>
    </row>
    <row r="48">
      <c r="B48" s="1679" t="s">
        <v>7</v>
      </c>
      <c r="C48" s="1660">
        <v>965.0</v>
      </c>
      <c r="D48" s="1667">
        <v>915.0</v>
      </c>
      <c r="E48" s="1667">
        <v>604.0</v>
      </c>
      <c r="F48" s="1667">
        <v>558.0</v>
      </c>
      <c r="G48" s="1667">
        <v>119.0</v>
      </c>
      <c r="H48" s="1667">
        <v>289.0</v>
      </c>
      <c r="I48" s="1680">
        <v>225.0</v>
      </c>
      <c r="J48" s="1667">
        <v>116.0</v>
      </c>
      <c r="K48" s="1667">
        <v>41.0</v>
      </c>
      <c r="L48" s="1681">
        <v>0.0</v>
      </c>
      <c r="M48" s="1667">
        <v>75.0</v>
      </c>
      <c r="N48" s="1680">
        <v>0.0</v>
      </c>
      <c r="O48" s="1667">
        <v>0.0</v>
      </c>
      <c r="P48" s="1682"/>
      <c r="Q48" s="1667">
        <v>116.0</v>
      </c>
      <c r="R48" s="1666"/>
    </row>
    <row r="49">
      <c r="B49" s="560"/>
    </row>
    <row r="50">
      <c r="B50" s="560"/>
    </row>
    <row r="51">
      <c r="B51" s="560"/>
    </row>
    <row r="52">
      <c r="B52" s="560"/>
    </row>
    <row r="53">
      <c r="B53" s="560"/>
    </row>
    <row r="54">
      <c r="B54" s="560"/>
    </row>
    <row r="55">
      <c r="B55" s="560"/>
    </row>
    <row r="56">
      <c r="B56" s="560"/>
    </row>
    <row r="57">
      <c r="B57" s="560"/>
    </row>
    <row r="58">
      <c r="B58" s="560"/>
    </row>
    <row r="59">
      <c r="B59" s="560"/>
    </row>
    <row r="60">
      <c r="B60" s="560"/>
    </row>
    <row r="61">
      <c r="B61" s="560"/>
    </row>
    <row r="62">
      <c r="B62" s="560"/>
    </row>
    <row r="63">
      <c r="B63" s="560"/>
    </row>
    <row r="64">
      <c r="B64" s="560"/>
    </row>
    <row r="65">
      <c r="B65" s="560"/>
    </row>
    <row r="66">
      <c r="B66" s="560"/>
    </row>
    <row r="67">
      <c r="B67" s="560"/>
    </row>
    <row r="68">
      <c r="B68" s="560"/>
    </row>
    <row r="69">
      <c r="B69" s="560"/>
    </row>
    <row r="70">
      <c r="B70" s="560"/>
    </row>
    <row r="71">
      <c r="B71" s="560"/>
    </row>
    <row r="72">
      <c r="B72" s="560"/>
    </row>
    <row r="73">
      <c r="B73" s="560"/>
    </row>
    <row r="74">
      <c r="B74" s="560"/>
    </row>
    <row r="75">
      <c r="B75" s="560"/>
    </row>
    <row r="76">
      <c r="B76" s="560"/>
    </row>
    <row r="77">
      <c r="B77" s="560"/>
    </row>
    <row r="78">
      <c r="B78" s="560"/>
    </row>
    <row r="79">
      <c r="B79" s="560"/>
    </row>
    <row r="80">
      <c r="B80" s="560"/>
    </row>
    <row r="81">
      <c r="B81" s="560"/>
    </row>
    <row r="82">
      <c r="B82" s="560"/>
    </row>
    <row r="83">
      <c r="B83" s="560"/>
    </row>
    <row r="84">
      <c r="B84" s="560"/>
    </row>
    <row r="85">
      <c r="B85" s="560"/>
    </row>
    <row r="86">
      <c r="B86" s="560"/>
    </row>
    <row r="87">
      <c r="B87" s="560"/>
    </row>
    <row r="88">
      <c r="B88" s="560"/>
    </row>
    <row r="89">
      <c r="B89" s="560"/>
    </row>
    <row r="90">
      <c r="B90" s="560"/>
    </row>
    <row r="91">
      <c r="B91" s="560"/>
    </row>
    <row r="92">
      <c r="B92" s="560"/>
    </row>
    <row r="93">
      <c r="B93" s="560"/>
    </row>
    <row r="94">
      <c r="B94" s="560"/>
    </row>
    <row r="95">
      <c r="B95" s="560"/>
    </row>
    <row r="96">
      <c r="B96" s="560"/>
    </row>
    <row r="97">
      <c r="B97" s="560"/>
    </row>
    <row r="98">
      <c r="B98" s="560"/>
    </row>
    <row r="99">
      <c r="B99" s="560"/>
    </row>
    <row r="100">
      <c r="B100" s="560"/>
    </row>
    <row r="101">
      <c r="B101" s="560"/>
    </row>
    <row r="102">
      <c r="B102" s="560"/>
    </row>
    <row r="103">
      <c r="B103" s="560"/>
    </row>
    <row r="104">
      <c r="B104" s="560"/>
    </row>
    <row r="105">
      <c r="B105" s="560"/>
    </row>
    <row r="106">
      <c r="B106" s="560"/>
    </row>
    <row r="107">
      <c r="B107" s="560"/>
    </row>
    <row r="108">
      <c r="B108" s="560"/>
    </row>
    <row r="109">
      <c r="B109" s="560"/>
    </row>
    <row r="110">
      <c r="B110" s="560"/>
    </row>
    <row r="111">
      <c r="B111" s="560"/>
    </row>
    <row r="112">
      <c r="B112" s="560"/>
    </row>
    <row r="113">
      <c r="B113" s="560"/>
    </row>
    <row r="114">
      <c r="B114" s="560"/>
    </row>
    <row r="115">
      <c r="B115" s="560"/>
    </row>
    <row r="116">
      <c r="B116" s="560"/>
    </row>
    <row r="117">
      <c r="B117" s="560"/>
    </row>
    <row r="118">
      <c r="B118" s="560"/>
    </row>
    <row r="119">
      <c r="B119" s="560"/>
    </row>
    <row r="120">
      <c r="B120" s="560"/>
    </row>
    <row r="121">
      <c r="B121" s="560"/>
    </row>
    <row r="122">
      <c r="B122" s="560"/>
    </row>
    <row r="123">
      <c r="B123" s="560"/>
    </row>
    <row r="124">
      <c r="B124" s="560"/>
    </row>
    <row r="125">
      <c r="B125" s="560"/>
    </row>
    <row r="126">
      <c r="B126" s="560"/>
    </row>
    <row r="127">
      <c r="B127" s="560"/>
    </row>
    <row r="128">
      <c r="B128" s="560"/>
    </row>
    <row r="129">
      <c r="B129" s="560"/>
    </row>
    <row r="130">
      <c r="B130" s="560"/>
    </row>
    <row r="131">
      <c r="B131" s="560"/>
    </row>
    <row r="132">
      <c r="B132" s="560"/>
    </row>
    <row r="133">
      <c r="B133" s="560"/>
    </row>
    <row r="134">
      <c r="B134" s="560"/>
    </row>
    <row r="135">
      <c r="B135" s="560"/>
    </row>
    <row r="136">
      <c r="B136" s="560"/>
    </row>
    <row r="137">
      <c r="B137" s="560"/>
    </row>
    <row r="138">
      <c r="B138" s="560"/>
    </row>
    <row r="139">
      <c r="B139" s="560"/>
    </row>
    <row r="140">
      <c r="B140" s="560"/>
    </row>
    <row r="141">
      <c r="B141" s="560"/>
    </row>
    <row r="142">
      <c r="B142" s="560"/>
    </row>
    <row r="143">
      <c r="B143" s="560"/>
    </row>
    <row r="144">
      <c r="B144" s="560"/>
    </row>
    <row r="145">
      <c r="B145" s="560"/>
    </row>
    <row r="146">
      <c r="B146" s="560"/>
    </row>
    <row r="147">
      <c r="B147" s="560"/>
    </row>
    <row r="148">
      <c r="B148" s="560"/>
    </row>
    <row r="149">
      <c r="B149" s="560"/>
    </row>
    <row r="150">
      <c r="B150" s="560"/>
    </row>
    <row r="151">
      <c r="B151" s="560"/>
    </row>
    <row r="152">
      <c r="B152" s="560"/>
    </row>
    <row r="153">
      <c r="B153" s="560"/>
    </row>
    <row r="154">
      <c r="B154" s="560"/>
    </row>
    <row r="155">
      <c r="B155" s="560"/>
    </row>
    <row r="156">
      <c r="B156" s="560"/>
    </row>
    <row r="157">
      <c r="B157" s="560"/>
    </row>
    <row r="158">
      <c r="B158" s="560"/>
    </row>
    <row r="159">
      <c r="B159" s="560"/>
    </row>
    <row r="160">
      <c r="B160" s="560"/>
    </row>
    <row r="161">
      <c r="B161" s="560"/>
    </row>
    <row r="162">
      <c r="B162" s="560"/>
    </row>
    <row r="163">
      <c r="B163" s="560"/>
    </row>
    <row r="164">
      <c r="B164" s="560"/>
    </row>
    <row r="165">
      <c r="B165" s="560"/>
    </row>
    <row r="166">
      <c r="B166" s="560"/>
    </row>
    <row r="167">
      <c r="B167" s="560"/>
    </row>
    <row r="168">
      <c r="B168" s="560"/>
    </row>
    <row r="169">
      <c r="B169" s="560"/>
    </row>
    <row r="170">
      <c r="B170" s="560"/>
    </row>
    <row r="171">
      <c r="B171" s="560"/>
    </row>
    <row r="172">
      <c r="B172" s="560"/>
    </row>
    <row r="173">
      <c r="B173" s="560"/>
    </row>
    <row r="174">
      <c r="B174" s="560"/>
    </row>
    <row r="175">
      <c r="B175" s="560"/>
    </row>
    <row r="176">
      <c r="B176" s="560"/>
    </row>
    <row r="177">
      <c r="B177" s="560"/>
    </row>
    <row r="178">
      <c r="B178" s="560"/>
    </row>
    <row r="179">
      <c r="B179" s="560"/>
    </row>
    <row r="180">
      <c r="B180" s="560"/>
    </row>
    <row r="181">
      <c r="B181" s="560"/>
    </row>
    <row r="182">
      <c r="B182" s="560"/>
    </row>
    <row r="183">
      <c r="B183" s="560"/>
    </row>
    <row r="184">
      <c r="B184" s="560"/>
    </row>
    <row r="185">
      <c r="B185" s="560"/>
    </row>
    <row r="186">
      <c r="B186" s="560"/>
    </row>
    <row r="187">
      <c r="B187" s="560"/>
    </row>
    <row r="188">
      <c r="B188" s="560"/>
    </row>
    <row r="189">
      <c r="B189" s="560"/>
    </row>
    <row r="190">
      <c r="B190" s="560"/>
    </row>
    <row r="191">
      <c r="B191" s="560"/>
    </row>
    <row r="192">
      <c r="B192" s="560"/>
    </row>
    <row r="193">
      <c r="B193" s="560"/>
    </row>
    <row r="194">
      <c r="B194" s="560"/>
    </row>
    <row r="195">
      <c r="B195" s="560"/>
    </row>
    <row r="196">
      <c r="B196" s="560"/>
    </row>
    <row r="197">
      <c r="B197" s="560"/>
    </row>
    <row r="198">
      <c r="B198" s="560"/>
    </row>
    <row r="199">
      <c r="B199" s="560"/>
    </row>
    <row r="200">
      <c r="B200" s="560"/>
    </row>
    <row r="201">
      <c r="B201" s="560"/>
    </row>
    <row r="202">
      <c r="B202" s="560"/>
    </row>
    <row r="203">
      <c r="B203" s="560"/>
    </row>
    <row r="204">
      <c r="B204" s="560"/>
    </row>
    <row r="205">
      <c r="B205" s="560"/>
    </row>
    <row r="206">
      <c r="B206" s="560"/>
    </row>
    <row r="207">
      <c r="B207" s="560"/>
    </row>
    <row r="208">
      <c r="B208" s="560"/>
    </row>
    <row r="209">
      <c r="B209" s="560"/>
    </row>
    <row r="210">
      <c r="B210" s="560"/>
    </row>
    <row r="211">
      <c r="B211" s="560"/>
    </row>
    <row r="212">
      <c r="B212" s="560"/>
    </row>
    <row r="213">
      <c r="B213" s="560"/>
    </row>
    <row r="214">
      <c r="B214" s="560"/>
    </row>
    <row r="215">
      <c r="B215" s="560"/>
    </row>
    <row r="216">
      <c r="B216" s="560"/>
    </row>
    <row r="217">
      <c r="B217" s="560"/>
    </row>
    <row r="218">
      <c r="B218" s="560"/>
    </row>
    <row r="219">
      <c r="B219" s="560"/>
    </row>
    <row r="220">
      <c r="B220" s="560"/>
    </row>
    <row r="221">
      <c r="B221" s="560"/>
    </row>
    <row r="222">
      <c r="B222" s="560"/>
    </row>
    <row r="223">
      <c r="B223" s="560"/>
    </row>
    <row r="224">
      <c r="B224" s="560"/>
    </row>
    <row r="225">
      <c r="B225" s="560"/>
    </row>
    <row r="226">
      <c r="B226" s="560"/>
    </row>
    <row r="227">
      <c r="B227" s="560"/>
    </row>
    <row r="228">
      <c r="B228" s="560"/>
    </row>
    <row r="229">
      <c r="B229" s="560"/>
    </row>
    <row r="230">
      <c r="B230" s="560"/>
    </row>
    <row r="231">
      <c r="B231" s="560"/>
    </row>
    <row r="232">
      <c r="B232" s="560"/>
    </row>
    <row r="233">
      <c r="B233" s="560"/>
    </row>
    <row r="234">
      <c r="B234" s="560"/>
    </row>
    <row r="235">
      <c r="B235" s="560"/>
    </row>
    <row r="236">
      <c r="B236" s="560"/>
    </row>
    <row r="237">
      <c r="B237" s="560"/>
    </row>
    <row r="238">
      <c r="B238" s="560"/>
    </row>
    <row r="239">
      <c r="B239" s="560"/>
    </row>
    <row r="240">
      <c r="B240" s="560"/>
    </row>
    <row r="241">
      <c r="B241" s="560"/>
    </row>
    <row r="242">
      <c r="B242" s="560"/>
    </row>
    <row r="243">
      <c r="B243" s="560"/>
    </row>
    <row r="244">
      <c r="B244" s="560"/>
    </row>
    <row r="245">
      <c r="B245" s="560"/>
    </row>
    <row r="246">
      <c r="B246" s="560"/>
    </row>
    <row r="247">
      <c r="B247" s="560"/>
    </row>
    <row r="248">
      <c r="B248" s="560"/>
    </row>
    <row r="249">
      <c r="B249" s="560"/>
    </row>
    <row r="250">
      <c r="B250" s="560"/>
    </row>
    <row r="251">
      <c r="B251" s="560"/>
    </row>
    <row r="252">
      <c r="B252" s="560"/>
    </row>
    <row r="253">
      <c r="B253" s="560"/>
    </row>
    <row r="254">
      <c r="B254" s="560"/>
    </row>
    <row r="255">
      <c r="B255" s="560"/>
    </row>
    <row r="256">
      <c r="B256" s="560"/>
    </row>
    <row r="257">
      <c r="B257" s="560"/>
    </row>
    <row r="258">
      <c r="B258" s="560"/>
    </row>
    <row r="259">
      <c r="B259" s="560"/>
    </row>
    <row r="260">
      <c r="B260" s="560"/>
    </row>
    <row r="261">
      <c r="B261" s="560"/>
    </row>
    <row r="262">
      <c r="B262" s="560"/>
    </row>
    <row r="263">
      <c r="B263" s="560"/>
    </row>
    <row r="264">
      <c r="B264" s="560"/>
    </row>
    <row r="265">
      <c r="B265" s="560"/>
    </row>
    <row r="266">
      <c r="B266" s="560"/>
    </row>
    <row r="267">
      <c r="B267" s="560"/>
    </row>
    <row r="268">
      <c r="B268" s="560"/>
    </row>
    <row r="269">
      <c r="B269" s="560"/>
    </row>
    <row r="270">
      <c r="B270" s="560"/>
    </row>
    <row r="271">
      <c r="B271" s="560"/>
    </row>
    <row r="272">
      <c r="B272" s="560"/>
    </row>
    <row r="273">
      <c r="B273" s="560"/>
    </row>
    <row r="274">
      <c r="B274" s="560"/>
    </row>
    <row r="275">
      <c r="B275" s="560"/>
    </row>
    <row r="276">
      <c r="B276" s="560"/>
    </row>
    <row r="277">
      <c r="B277" s="560"/>
    </row>
    <row r="278">
      <c r="B278" s="560"/>
    </row>
    <row r="279">
      <c r="B279" s="560"/>
    </row>
    <row r="280">
      <c r="B280" s="560"/>
    </row>
    <row r="281">
      <c r="B281" s="560"/>
    </row>
    <row r="282">
      <c r="B282" s="560"/>
    </row>
    <row r="283">
      <c r="B283" s="560"/>
    </row>
    <row r="284">
      <c r="B284" s="560"/>
    </row>
    <row r="285">
      <c r="B285" s="560"/>
    </row>
    <row r="286">
      <c r="B286" s="560"/>
    </row>
    <row r="287">
      <c r="B287" s="560"/>
    </row>
    <row r="288">
      <c r="B288" s="560"/>
    </row>
    <row r="289">
      <c r="B289" s="560"/>
    </row>
    <row r="290">
      <c r="B290" s="560"/>
    </row>
    <row r="291">
      <c r="B291" s="560"/>
    </row>
    <row r="292">
      <c r="B292" s="560"/>
    </row>
    <row r="293">
      <c r="B293" s="560"/>
    </row>
    <row r="294">
      <c r="B294" s="560"/>
    </row>
    <row r="295">
      <c r="B295" s="560"/>
    </row>
    <row r="296">
      <c r="B296" s="560"/>
    </row>
    <row r="297">
      <c r="B297" s="560"/>
    </row>
    <row r="298">
      <c r="B298" s="560"/>
    </row>
    <row r="299">
      <c r="B299" s="560"/>
    </row>
    <row r="300">
      <c r="B300" s="560"/>
    </row>
    <row r="301">
      <c r="B301" s="560"/>
    </row>
    <row r="302">
      <c r="B302" s="560"/>
    </row>
    <row r="303">
      <c r="B303" s="560"/>
    </row>
    <row r="304">
      <c r="B304" s="560"/>
    </row>
    <row r="305">
      <c r="B305" s="560"/>
    </row>
    <row r="306">
      <c r="B306" s="560"/>
    </row>
    <row r="307">
      <c r="B307" s="560"/>
    </row>
    <row r="308">
      <c r="B308" s="560"/>
    </row>
    <row r="309">
      <c r="B309" s="560"/>
    </row>
    <row r="310">
      <c r="B310" s="560"/>
    </row>
    <row r="311">
      <c r="B311" s="560"/>
    </row>
    <row r="312">
      <c r="B312" s="560"/>
    </row>
    <row r="313">
      <c r="B313" s="560"/>
    </row>
    <row r="314">
      <c r="B314" s="560"/>
    </row>
    <row r="315">
      <c r="B315" s="560"/>
    </row>
    <row r="316">
      <c r="B316" s="560"/>
    </row>
    <row r="317">
      <c r="B317" s="560"/>
    </row>
    <row r="318">
      <c r="B318" s="560"/>
    </row>
    <row r="319">
      <c r="B319" s="560"/>
    </row>
    <row r="320">
      <c r="B320" s="560"/>
    </row>
    <row r="321">
      <c r="B321" s="560"/>
    </row>
    <row r="322">
      <c r="B322" s="560"/>
    </row>
    <row r="323">
      <c r="B323" s="560"/>
    </row>
    <row r="324">
      <c r="B324" s="560"/>
    </row>
    <row r="325">
      <c r="B325" s="560"/>
    </row>
    <row r="326">
      <c r="B326" s="560"/>
    </row>
    <row r="327">
      <c r="B327" s="560"/>
    </row>
    <row r="328">
      <c r="B328" s="560"/>
    </row>
    <row r="329">
      <c r="B329" s="560"/>
    </row>
    <row r="330">
      <c r="B330" s="560"/>
    </row>
    <row r="331">
      <c r="B331" s="560"/>
    </row>
    <row r="332">
      <c r="B332" s="560"/>
    </row>
    <row r="333">
      <c r="B333" s="560"/>
    </row>
    <row r="334">
      <c r="B334" s="560"/>
    </row>
    <row r="335">
      <c r="B335" s="560"/>
    </row>
    <row r="336">
      <c r="B336" s="560"/>
    </row>
    <row r="337">
      <c r="B337" s="560"/>
    </row>
    <row r="338">
      <c r="B338" s="560"/>
    </row>
    <row r="339">
      <c r="B339" s="560"/>
    </row>
    <row r="340">
      <c r="B340" s="560"/>
    </row>
    <row r="341">
      <c r="B341" s="560"/>
    </row>
    <row r="342">
      <c r="B342" s="560"/>
    </row>
    <row r="343">
      <c r="B343" s="560"/>
    </row>
    <row r="344">
      <c r="B344" s="560"/>
    </row>
    <row r="345">
      <c r="B345" s="560"/>
    </row>
    <row r="346">
      <c r="B346" s="560"/>
    </row>
    <row r="347">
      <c r="B347" s="560"/>
    </row>
    <row r="348">
      <c r="B348" s="560"/>
    </row>
    <row r="349">
      <c r="B349" s="560"/>
    </row>
    <row r="350">
      <c r="B350" s="560"/>
    </row>
    <row r="351">
      <c r="B351" s="560"/>
    </row>
    <row r="352">
      <c r="B352" s="560"/>
    </row>
    <row r="353">
      <c r="B353" s="560"/>
    </row>
    <row r="354">
      <c r="B354" s="560"/>
    </row>
    <row r="355">
      <c r="B355" s="560"/>
    </row>
    <row r="356">
      <c r="B356" s="560"/>
    </row>
    <row r="357">
      <c r="B357" s="560"/>
    </row>
    <row r="358">
      <c r="B358" s="560"/>
    </row>
    <row r="359">
      <c r="B359" s="560"/>
    </row>
    <row r="360">
      <c r="B360" s="560"/>
    </row>
    <row r="361">
      <c r="B361" s="560"/>
    </row>
    <row r="362">
      <c r="B362" s="560"/>
    </row>
    <row r="363">
      <c r="B363" s="560"/>
    </row>
    <row r="364">
      <c r="B364" s="560"/>
    </row>
    <row r="365">
      <c r="B365" s="560"/>
    </row>
    <row r="366">
      <c r="B366" s="560"/>
    </row>
    <row r="367">
      <c r="B367" s="560"/>
    </row>
    <row r="368">
      <c r="B368" s="560"/>
    </row>
    <row r="369">
      <c r="B369" s="560"/>
    </row>
    <row r="370">
      <c r="B370" s="560"/>
    </row>
    <row r="371">
      <c r="B371" s="560"/>
    </row>
    <row r="372">
      <c r="B372" s="560"/>
    </row>
    <row r="373">
      <c r="B373" s="560"/>
    </row>
    <row r="374">
      <c r="B374" s="560"/>
    </row>
    <row r="375">
      <c r="B375" s="560"/>
    </row>
    <row r="376">
      <c r="B376" s="560"/>
    </row>
    <row r="377">
      <c r="B377" s="560"/>
    </row>
    <row r="378">
      <c r="B378" s="560"/>
    </row>
    <row r="379">
      <c r="B379" s="560"/>
    </row>
    <row r="380">
      <c r="B380" s="560"/>
    </row>
    <row r="381">
      <c r="B381" s="560"/>
    </row>
    <row r="382">
      <c r="B382" s="560"/>
    </row>
    <row r="383">
      <c r="B383" s="560"/>
    </row>
    <row r="384">
      <c r="B384" s="560"/>
    </row>
    <row r="385">
      <c r="B385" s="560"/>
    </row>
    <row r="386">
      <c r="B386" s="560"/>
    </row>
    <row r="387">
      <c r="B387" s="560"/>
    </row>
    <row r="388">
      <c r="B388" s="560"/>
    </row>
    <row r="389">
      <c r="B389" s="560"/>
    </row>
    <row r="390">
      <c r="B390" s="560"/>
    </row>
    <row r="391">
      <c r="B391" s="560"/>
    </row>
    <row r="392">
      <c r="B392" s="560"/>
    </row>
    <row r="393">
      <c r="B393" s="560"/>
    </row>
    <row r="394">
      <c r="B394" s="560"/>
    </row>
    <row r="395">
      <c r="B395" s="560"/>
    </row>
    <row r="396">
      <c r="B396" s="560"/>
    </row>
    <row r="397">
      <c r="B397" s="560"/>
    </row>
    <row r="398">
      <c r="B398" s="560"/>
    </row>
    <row r="399">
      <c r="B399" s="560"/>
    </row>
    <row r="400">
      <c r="B400" s="560"/>
    </row>
    <row r="401">
      <c r="B401" s="560"/>
    </row>
    <row r="402">
      <c r="B402" s="560"/>
    </row>
    <row r="403">
      <c r="B403" s="560"/>
    </row>
    <row r="404">
      <c r="B404" s="560"/>
    </row>
    <row r="405">
      <c r="B405" s="560"/>
    </row>
    <row r="406">
      <c r="B406" s="560"/>
    </row>
    <row r="407">
      <c r="B407" s="560"/>
    </row>
    <row r="408">
      <c r="B408" s="560"/>
    </row>
    <row r="409">
      <c r="B409" s="560"/>
    </row>
    <row r="410">
      <c r="B410" s="560"/>
    </row>
    <row r="411">
      <c r="B411" s="560"/>
    </row>
    <row r="412">
      <c r="B412" s="560"/>
    </row>
    <row r="413">
      <c r="B413" s="560"/>
    </row>
    <row r="414">
      <c r="B414" s="560"/>
    </row>
    <row r="415">
      <c r="B415" s="560"/>
    </row>
    <row r="416">
      <c r="B416" s="560"/>
    </row>
    <row r="417">
      <c r="B417" s="560"/>
    </row>
    <row r="418">
      <c r="B418" s="560"/>
    </row>
    <row r="419">
      <c r="B419" s="560"/>
    </row>
    <row r="420">
      <c r="B420" s="560"/>
    </row>
    <row r="421">
      <c r="B421" s="560"/>
    </row>
    <row r="422">
      <c r="B422" s="560"/>
    </row>
    <row r="423">
      <c r="B423" s="560"/>
    </row>
    <row r="424">
      <c r="B424" s="560"/>
    </row>
    <row r="425">
      <c r="B425" s="560"/>
    </row>
    <row r="426">
      <c r="B426" s="560"/>
    </row>
    <row r="427">
      <c r="B427" s="560"/>
    </row>
    <row r="428">
      <c r="B428" s="560"/>
    </row>
    <row r="429">
      <c r="B429" s="560"/>
    </row>
    <row r="430">
      <c r="B430" s="560"/>
    </row>
    <row r="431">
      <c r="B431" s="560"/>
    </row>
    <row r="432">
      <c r="B432" s="560"/>
    </row>
    <row r="433">
      <c r="B433" s="560"/>
    </row>
    <row r="434">
      <c r="B434" s="560"/>
    </row>
    <row r="435">
      <c r="B435" s="560"/>
    </row>
    <row r="436">
      <c r="B436" s="560"/>
    </row>
    <row r="437">
      <c r="B437" s="560"/>
    </row>
    <row r="438">
      <c r="B438" s="560"/>
    </row>
    <row r="439">
      <c r="B439" s="560"/>
    </row>
    <row r="440">
      <c r="B440" s="560"/>
    </row>
    <row r="441">
      <c r="B441" s="560"/>
    </row>
    <row r="442">
      <c r="B442" s="560"/>
    </row>
    <row r="443">
      <c r="B443" s="560"/>
    </row>
    <row r="444">
      <c r="B444" s="560"/>
    </row>
    <row r="445">
      <c r="B445" s="560"/>
    </row>
    <row r="446">
      <c r="B446" s="560"/>
    </row>
    <row r="447">
      <c r="B447" s="560"/>
    </row>
    <row r="448">
      <c r="B448" s="560"/>
    </row>
    <row r="449">
      <c r="B449" s="560"/>
    </row>
    <row r="450">
      <c r="B450" s="560"/>
    </row>
    <row r="451">
      <c r="B451" s="560"/>
    </row>
    <row r="452">
      <c r="B452" s="560"/>
    </row>
    <row r="453">
      <c r="B453" s="560"/>
    </row>
    <row r="454">
      <c r="B454" s="560"/>
    </row>
    <row r="455">
      <c r="B455" s="560"/>
    </row>
    <row r="456">
      <c r="B456" s="560"/>
    </row>
    <row r="457">
      <c r="B457" s="560"/>
    </row>
    <row r="458">
      <c r="B458" s="560"/>
    </row>
    <row r="459">
      <c r="B459" s="560"/>
    </row>
    <row r="460">
      <c r="B460" s="560"/>
    </row>
    <row r="461">
      <c r="B461" s="560"/>
    </row>
    <row r="462">
      <c r="B462" s="560"/>
    </row>
    <row r="463">
      <c r="B463" s="560"/>
    </row>
    <row r="464">
      <c r="B464" s="560"/>
    </row>
    <row r="465">
      <c r="B465" s="560"/>
    </row>
    <row r="466">
      <c r="B466" s="560"/>
    </row>
    <row r="467">
      <c r="B467" s="560"/>
    </row>
    <row r="468">
      <c r="B468" s="560"/>
    </row>
    <row r="469">
      <c r="B469" s="560"/>
    </row>
    <row r="470">
      <c r="B470" s="560"/>
    </row>
    <row r="471">
      <c r="B471" s="560"/>
    </row>
    <row r="472">
      <c r="B472" s="560"/>
    </row>
    <row r="473">
      <c r="B473" s="560"/>
    </row>
    <row r="474">
      <c r="B474" s="560"/>
    </row>
    <row r="475">
      <c r="B475" s="560"/>
    </row>
    <row r="476">
      <c r="B476" s="560"/>
    </row>
    <row r="477">
      <c r="B477" s="560"/>
    </row>
    <row r="478">
      <c r="B478" s="560"/>
    </row>
    <row r="479">
      <c r="B479" s="560"/>
    </row>
    <row r="480">
      <c r="B480" s="560"/>
    </row>
    <row r="481">
      <c r="B481" s="560"/>
    </row>
    <row r="482">
      <c r="B482" s="560"/>
    </row>
    <row r="483">
      <c r="B483" s="560"/>
    </row>
    <row r="484">
      <c r="B484" s="560"/>
    </row>
    <row r="485">
      <c r="B485" s="560"/>
    </row>
    <row r="486">
      <c r="B486" s="560"/>
    </row>
    <row r="487">
      <c r="B487" s="560"/>
    </row>
    <row r="488">
      <c r="B488" s="560"/>
    </row>
    <row r="489">
      <c r="B489" s="560"/>
    </row>
    <row r="490">
      <c r="B490" s="560"/>
    </row>
    <row r="491">
      <c r="B491" s="560"/>
    </row>
    <row r="492">
      <c r="B492" s="560"/>
    </row>
    <row r="493">
      <c r="B493" s="560"/>
    </row>
    <row r="494">
      <c r="B494" s="560"/>
    </row>
    <row r="495">
      <c r="B495" s="560"/>
    </row>
    <row r="496">
      <c r="B496" s="560"/>
    </row>
    <row r="497">
      <c r="B497" s="560"/>
    </row>
    <row r="498">
      <c r="B498" s="560"/>
    </row>
    <row r="499">
      <c r="B499" s="560"/>
    </row>
    <row r="500">
      <c r="B500" s="560"/>
    </row>
    <row r="501">
      <c r="B501" s="560"/>
    </row>
    <row r="502">
      <c r="B502" s="560"/>
    </row>
    <row r="503">
      <c r="B503" s="560"/>
    </row>
    <row r="504">
      <c r="B504" s="560"/>
    </row>
    <row r="505">
      <c r="B505" s="560"/>
    </row>
    <row r="506">
      <c r="B506" s="560"/>
    </row>
    <row r="507">
      <c r="B507" s="560"/>
    </row>
    <row r="508">
      <c r="B508" s="560"/>
    </row>
    <row r="509">
      <c r="B509" s="560"/>
    </row>
    <row r="510">
      <c r="B510" s="560"/>
    </row>
    <row r="511">
      <c r="B511" s="560"/>
    </row>
    <row r="512">
      <c r="B512" s="560"/>
    </row>
    <row r="513">
      <c r="B513" s="560"/>
    </row>
    <row r="514">
      <c r="B514" s="560"/>
    </row>
    <row r="515">
      <c r="B515" s="560"/>
    </row>
    <row r="516">
      <c r="B516" s="560"/>
    </row>
    <row r="517">
      <c r="B517" s="560"/>
    </row>
    <row r="518">
      <c r="B518" s="560"/>
    </row>
    <row r="519">
      <c r="B519" s="560"/>
    </row>
    <row r="520">
      <c r="B520" s="560"/>
    </row>
    <row r="521">
      <c r="B521" s="560"/>
    </row>
    <row r="522">
      <c r="B522" s="560"/>
    </row>
    <row r="523">
      <c r="B523" s="560"/>
    </row>
    <row r="524">
      <c r="B524" s="560"/>
    </row>
    <row r="525">
      <c r="B525" s="560"/>
    </row>
    <row r="526">
      <c r="B526" s="560"/>
    </row>
    <row r="527">
      <c r="B527" s="560"/>
    </row>
    <row r="528">
      <c r="B528" s="560"/>
    </row>
    <row r="529">
      <c r="B529" s="560"/>
    </row>
    <row r="530">
      <c r="B530" s="560"/>
    </row>
    <row r="531">
      <c r="B531" s="560"/>
    </row>
    <row r="532">
      <c r="B532" s="560"/>
    </row>
    <row r="533">
      <c r="B533" s="560"/>
    </row>
    <row r="534">
      <c r="B534" s="560"/>
    </row>
    <row r="535">
      <c r="B535" s="560"/>
    </row>
    <row r="536">
      <c r="B536" s="560"/>
    </row>
    <row r="537">
      <c r="B537" s="560"/>
    </row>
    <row r="538">
      <c r="B538" s="560"/>
    </row>
    <row r="539">
      <c r="B539" s="560"/>
    </row>
    <row r="540">
      <c r="B540" s="560"/>
    </row>
    <row r="541">
      <c r="B541" s="560"/>
    </row>
    <row r="542">
      <c r="B542" s="560"/>
    </row>
    <row r="543">
      <c r="B543" s="560"/>
    </row>
    <row r="544">
      <c r="B544" s="560"/>
    </row>
    <row r="545">
      <c r="B545" s="560"/>
    </row>
    <row r="546">
      <c r="B546" s="560"/>
    </row>
    <row r="547">
      <c r="B547" s="560"/>
    </row>
    <row r="548">
      <c r="B548" s="560"/>
    </row>
    <row r="549">
      <c r="B549" s="560"/>
    </row>
    <row r="550">
      <c r="B550" s="560"/>
    </row>
    <row r="551">
      <c r="B551" s="560"/>
    </row>
    <row r="552">
      <c r="B552" s="560"/>
    </row>
    <row r="553">
      <c r="B553" s="560"/>
    </row>
    <row r="554">
      <c r="B554" s="560"/>
    </row>
    <row r="555">
      <c r="B555" s="560"/>
    </row>
    <row r="556">
      <c r="B556" s="560"/>
    </row>
    <row r="557">
      <c r="B557" s="560"/>
    </row>
    <row r="558">
      <c r="B558" s="560"/>
    </row>
    <row r="559">
      <c r="B559" s="560"/>
    </row>
    <row r="560">
      <c r="B560" s="560"/>
    </row>
    <row r="561">
      <c r="B561" s="560"/>
    </row>
    <row r="562">
      <c r="B562" s="560"/>
    </row>
    <row r="563">
      <c r="B563" s="560"/>
    </row>
    <row r="564">
      <c r="B564" s="560"/>
    </row>
    <row r="565">
      <c r="B565" s="560"/>
    </row>
    <row r="566">
      <c r="B566" s="560"/>
    </row>
    <row r="567">
      <c r="B567" s="560"/>
    </row>
    <row r="568">
      <c r="B568" s="560"/>
    </row>
    <row r="569">
      <c r="B569" s="560"/>
    </row>
    <row r="570">
      <c r="B570" s="560"/>
    </row>
    <row r="571">
      <c r="B571" s="560"/>
    </row>
    <row r="572">
      <c r="B572" s="560"/>
    </row>
    <row r="573">
      <c r="B573" s="560"/>
    </row>
    <row r="574">
      <c r="B574" s="560"/>
    </row>
    <row r="575">
      <c r="B575" s="560"/>
    </row>
    <row r="576">
      <c r="B576" s="560"/>
    </row>
    <row r="577">
      <c r="B577" s="560"/>
    </row>
    <row r="578">
      <c r="B578" s="560"/>
    </row>
    <row r="579">
      <c r="B579" s="560"/>
    </row>
    <row r="580">
      <c r="B580" s="560"/>
    </row>
    <row r="581">
      <c r="B581" s="560"/>
    </row>
    <row r="582">
      <c r="B582" s="560"/>
    </row>
    <row r="583">
      <c r="B583" s="560"/>
    </row>
    <row r="584">
      <c r="B584" s="560"/>
    </row>
    <row r="585">
      <c r="B585" s="560"/>
    </row>
    <row r="586">
      <c r="B586" s="560"/>
    </row>
    <row r="587">
      <c r="B587" s="560"/>
    </row>
    <row r="588">
      <c r="B588" s="560"/>
    </row>
    <row r="589">
      <c r="B589" s="560"/>
    </row>
    <row r="590">
      <c r="B590" s="560"/>
    </row>
    <row r="591">
      <c r="B591" s="560"/>
    </row>
    <row r="592">
      <c r="B592" s="560"/>
    </row>
    <row r="593">
      <c r="B593" s="560"/>
    </row>
    <row r="594">
      <c r="B594" s="560"/>
    </row>
    <row r="595">
      <c r="B595" s="560"/>
    </row>
    <row r="596">
      <c r="B596" s="560"/>
    </row>
    <row r="597">
      <c r="B597" s="560"/>
    </row>
    <row r="598">
      <c r="B598" s="560"/>
    </row>
    <row r="599">
      <c r="B599" s="560"/>
    </row>
    <row r="600">
      <c r="B600" s="560"/>
    </row>
    <row r="601">
      <c r="B601" s="560"/>
    </row>
    <row r="602">
      <c r="B602" s="560"/>
    </row>
    <row r="603">
      <c r="B603" s="560"/>
    </row>
    <row r="604">
      <c r="B604" s="560"/>
    </row>
    <row r="605">
      <c r="B605" s="560"/>
    </row>
    <row r="606">
      <c r="B606" s="560"/>
    </row>
    <row r="607">
      <c r="B607" s="560"/>
    </row>
    <row r="608">
      <c r="B608" s="560"/>
    </row>
    <row r="609">
      <c r="B609" s="560"/>
    </row>
    <row r="610">
      <c r="B610" s="560"/>
    </row>
    <row r="611">
      <c r="B611" s="560"/>
    </row>
    <row r="612">
      <c r="B612" s="560"/>
    </row>
    <row r="613">
      <c r="B613" s="560"/>
    </row>
    <row r="614">
      <c r="B614" s="560"/>
    </row>
    <row r="615">
      <c r="B615" s="560"/>
    </row>
    <row r="616">
      <c r="B616" s="560"/>
    </row>
    <row r="617">
      <c r="B617" s="560"/>
    </row>
    <row r="618">
      <c r="B618" s="560"/>
    </row>
    <row r="619">
      <c r="B619" s="560"/>
    </row>
    <row r="620">
      <c r="B620" s="560"/>
    </row>
    <row r="621">
      <c r="B621" s="560"/>
    </row>
    <row r="622">
      <c r="B622" s="560"/>
    </row>
    <row r="623">
      <c r="B623" s="560"/>
    </row>
    <row r="624">
      <c r="B624" s="560"/>
    </row>
    <row r="625">
      <c r="B625" s="560"/>
    </row>
    <row r="626">
      <c r="B626" s="560"/>
    </row>
    <row r="627">
      <c r="B627" s="560"/>
    </row>
    <row r="628">
      <c r="B628" s="560"/>
    </row>
    <row r="629">
      <c r="B629" s="560"/>
    </row>
    <row r="630">
      <c r="B630" s="560"/>
    </row>
    <row r="631">
      <c r="B631" s="560"/>
    </row>
    <row r="632">
      <c r="B632" s="560"/>
    </row>
    <row r="633">
      <c r="B633" s="560"/>
    </row>
    <row r="634">
      <c r="B634" s="560"/>
    </row>
    <row r="635">
      <c r="B635" s="560"/>
    </row>
    <row r="636">
      <c r="B636" s="560"/>
    </row>
    <row r="637">
      <c r="B637" s="560"/>
    </row>
    <row r="638">
      <c r="B638" s="560"/>
    </row>
    <row r="639">
      <c r="B639" s="560"/>
    </row>
    <row r="640">
      <c r="B640" s="560"/>
    </row>
    <row r="641">
      <c r="B641" s="560"/>
    </row>
    <row r="642">
      <c r="B642" s="560"/>
    </row>
    <row r="643">
      <c r="B643" s="560"/>
    </row>
    <row r="644">
      <c r="B644" s="560"/>
    </row>
    <row r="645">
      <c r="B645" s="560"/>
    </row>
    <row r="646">
      <c r="B646" s="560"/>
    </row>
    <row r="647">
      <c r="B647" s="560"/>
    </row>
    <row r="648">
      <c r="B648" s="560"/>
    </row>
    <row r="649">
      <c r="B649" s="560"/>
    </row>
    <row r="650">
      <c r="B650" s="560"/>
    </row>
    <row r="651">
      <c r="B651" s="560"/>
    </row>
    <row r="652">
      <c r="B652" s="560"/>
    </row>
    <row r="653">
      <c r="B653" s="560"/>
    </row>
    <row r="654">
      <c r="B654" s="560"/>
    </row>
    <row r="655">
      <c r="B655" s="560"/>
    </row>
    <row r="656">
      <c r="B656" s="560"/>
    </row>
    <row r="657">
      <c r="B657" s="560"/>
    </row>
    <row r="658">
      <c r="B658" s="560"/>
    </row>
    <row r="659">
      <c r="B659" s="560"/>
    </row>
    <row r="660">
      <c r="B660" s="560"/>
    </row>
    <row r="661">
      <c r="B661" s="560"/>
    </row>
    <row r="662">
      <c r="B662" s="560"/>
    </row>
    <row r="663">
      <c r="B663" s="560"/>
    </row>
    <row r="664">
      <c r="B664" s="560"/>
    </row>
    <row r="665">
      <c r="B665" s="560"/>
    </row>
    <row r="666">
      <c r="B666" s="560"/>
    </row>
    <row r="667">
      <c r="B667" s="560"/>
    </row>
    <row r="668">
      <c r="B668" s="560"/>
    </row>
    <row r="669">
      <c r="B669" s="560"/>
    </row>
    <row r="670">
      <c r="B670" s="560"/>
    </row>
    <row r="671">
      <c r="B671" s="560"/>
    </row>
    <row r="672">
      <c r="B672" s="560"/>
    </row>
    <row r="673">
      <c r="B673" s="560"/>
    </row>
    <row r="674">
      <c r="B674" s="560"/>
    </row>
    <row r="675">
      <c r="B675" s="560"/>
    </row>
    <row r="676">
      <c r="B676" s="560"/>
    </row>
    <row r="677">
      <c r="B677" s="560"/>
    </row>
    <row r="678">
      <c r="B678" s="560"/>
    </row>
    <row r="679">
      <c r="B679" s="560"/>
    </row>
    <row r="680">
      <c r="B680" s="560"/>
    </row>
    <row r="681">
      <c r="B681" s="560"/>
    </row>
    <row r="682">
      <c r="B682" s="560"/>
    </row>
    <row r="683">
      <c r="B683" s="560"/>
    </row>
    <row r="684">
      <c r="B684" s="560"/>
    </row>
    <row r="685">
      <c r="B685" s="560"/>
    </row>
    <row r="686">
      <c r="B686" s="560"/>
    </row>
    <row r="687">
      <c r="B687" s="560"/>
    </row>
    <row r="688">
      <c r="B688" s="560"/>
    </row>
    <row r="689">
      <c r="B689" s="560"/>
    </row>
    <row r="690">
      <c r="B690" s="560"/>
    </row>
    <row r="691">
      <c r="B691" s="560"/>
    </row>
    <row r="692">
      <c r="B692" s="560"/>
    </row>
    <row r="693">
      <c r="B693" s="560"/>
    </row>
    <row r="694">
      <c r="B694" s="560"/>
    </row>
    <row r="695">
      <c r="B695" s="560"/>
    </row>
    <row r="696">
      <c r="B696" s="560"/>
    </row>
    <row r="697">
      <c r="B697" s="560"/>
    </row>
    <row r="698">
      <c r="B698" s="560"/>
    </row>
    <row r="699">
      <c r="B699" s="560"/>
    </row>
    <row r="700">
      <c r="B700" s="560"/>
    </row>
    <row r="701">
      <c r="B701" s="560"/>
    </row>
    <row r="702">
      <c r="B702" s="560"/>
    </row>
    <row r="703">
      <c r="B703" s="560"/>
    </row>
    <row r="704">
      <c r="B704" s="560"/>
    </row>
    <row r="705">
      <c r="B705" s="560"/>
    </row>
    <row r="706">
      <c r="B706" s="560"/>
    </row>
    <row r="707">
      <c r="B707" s="560"/>
    </row>
    <row r="708">
      <c r="B708" s="560"/>
    </row>
    <row r="709">
      <c r="B709" s="560"/>
    </row>
    <row r="710">
      <c r="B710" s="560"/>
    </row>
    <row r="711">
      <c r="B711" s="560"/>
    </row>
    <row r="712">
      <c r="B712" s="560"/>
    </row>
    <row r="713">
      <c r="B713" s="560"/>
    </row>
    <row r="714">
      <c r="B714" s="560"/>
    </row>
    <row r="715">
      <c r="B715" s="560"/>
    </row>
    <row r="716">
      <c r="B716" s="560"/>
    </row>
    <row r="717">
      <c r="B717" s="560"/>
    </row>
    <row r="718">
      <c r="B718" s="560"/>
    </row>
    <row r="719">
      <c r="B719" s="560"/>
    </row>
    <row r="720">
      <c r="B720" s="560"/>
    </row>
    <row r="721">
      <c r="B721" s="560"/>
    </row>
    <row r="722">
      <c r="B722" s="560"/>
    </row>
    <row r="723">
      <c r="B723" s="560"/>
    </row>
    <row r="724">
      <c r="B724" s="560"/>
    </row>
    <row r="725">
      <c r="B725" s="560"/>
    </row>
    <row r="726">
      <c r="B726" s="560"/>
    </row>
    <row r="727">
      <c r="B727" s="560"/>
    </row>
    <row r="728">
      <c r="B728" s="560"/>
    </row>
    <row r="729">
      <c r="B729" s="560"/>
    </row>
    <row r="730">
      <c r="B730" s="560"/>
    </row>
    <row r="731">
      <c r="B731" s="560"/>
    </row>
    <row r="732">
      <c r="B732" s="560"/>
    </row>
    <row r="733">
      <c r="B733" s="560"/>
    </row>
    <row r="734">
      <c r="B734" s="560"/>
    </row>
    <row r="735">
      <c r="B735" s="560"/>
    </row>
    <row r="736">
      <c r="B736" s="560"/>
    </row>
    <row r="737">
      <c r="B737" s="560"/>
    </row>
    <row r="738">
      <c r="B738" s="560"/>
    </row>
    <row r="739">
      <c r="B739" s="560"/>
    </row>
    <row r="740">
      <c r="B740" s="560"/>
    </row>
    <row r="741">
      <c r="B741" s="560"/>
    </row>
    <row r="742">
      <c r="B742" s="560"/>
    </row>
    <row r="743">
      <c r="B743" s="560"/>
    </row>
    <row r="744">
      <c r="B744" s="560"/>
    </row>
    <row r="745">
      <c r="B745" s="560"/>
    </row>
    <row r="746">
      <c r="B746" s="560"/>
    </row>
    <row r="747">
      <c r="B747" s="560"/>
    </row>
    <row r="748">
      <c r="B748" s="560"/>
    </row>
    <row r="749">
      <c r="B749" s="560"/>
    </row>
    <row r="750">
      <c r="B750" s="560"/>
    </row>
    <row r="751">
      <c r="B751" s="560"/>
    </row>
    <row r="752">
      <c r="B752" s="560"/>
    </row>
    <row r="753">
      <c r="B753" s="560"/>
    </row>
    <row r="754">
      <c r="B754" s="560"/>
    </row>
    <row r="755">
      <c r="B755" s="560"/>
    </row>
    <row r="756">
      <c r="B756" s="560"/>
    </row>
    <row r="757">
      <c r="B757" s="560"/>
    </row>
    <row r="758">
      <c r="B758" s="560"/>
    </row>
    <row r="759">
      <c r="B759" s="560"/>
    </row>
    <row r="760">
      <c r="B760" s="560"/>
    </row>
    <row r="761">
      <c r="B761" s="560"/>
    </row>
    <row r="762">
      <c r="B762" s="560"/>
    </row>
    <row r="763">
      <c r="B763" s="560"/>
    </row>
    <row r="764">
      <c r="B764" s="560"/>
    </row>
    <row r="765">
      <c r="B765" s="560"/>
    </row>
    <row r="766">
      <c r="B766" s="560"/>
    </row>
    <row r="767">
      <c r="B767" s="560"/>
    </row>
    <row r="768">
      <c r="B768" s="560"/>
    </row>
    <row r="769">
      <c r="B769" s="560"/>
    </row>
    <row r="770">
      <c r="B770" s="560"/>
    </row>
    <row r="771">
      <c r="B771" s="560"/>
    </row>
    <row r="772">
      <c r="B772" s="560"/>
    </row>
    <row r="773">
      <c r="B773" s="560"/>
    </row>
    <row r="774">
      <c r="B774" s="560"/>
    </row>
    <row r="775">
      <c r="B775" s="560"/>
    </row>
    <row r="776">
      <c r="B776" s="560"/>
    </row>
    <row r="777">
      <c r="B777" s="560"/>
    </row>
    <row r="778">
      <c r="B778" s="560"/>
    </row>
    <row r="779">
      <c r="B779" s="560"/>
    </row>
    <row r="780">
      <c r="B780" s="560"/>
    </row>
    <row r="781">
      <c r="B781" s="560"/>
    </row>
    <row r="782">
      <c r="B782" s="560"/>
    </row>
    <row r="783">
      <c r="B783" s="560"/>
    </row>
    <row r="784">
      <c r="B784" s="560"/>
    </row>
    <row r="785">
      <c r="B785" s="560"/>
    </row>
    <row r="786">
      <c r="B786" s="560"/>
    </row>
    <row r="787">
      <c r="B787" s="560"/>
    </row>
    <row r="788">
      <c r="B788" s="560"/>
    </row>
    <row r="789">
      <c r="B789" s="560"/>
    </row>
    <row r="790">
      <c r="B790" s="560"/>
    </row>
    <row r="791">
      <c r="B791" s="560"/>
    </row>
    <row r="792">
      <c r="B792" s="560"/>
    </row>
    <row r="793">
      <c r="B793" s="560"/>
    </row>
    <row r="794">
      <c r="B794" s="560"/>
    </row>
    <row r="795">
      <c r="B795" s="560"/>
    </row>
    <row r="796">
      <c r="B796" s="560"/>
    </row>
    <row r="797">
      <c r="B797" s="560"/>
    </row>
    <row r="798">
      <c r="B798" s="560"/>
    </row>
    <row r="799">
      <c r="B799" s="560"/>
    </row>
    <row r="800">
      <c r="B800" s="560"/>
    </row>
    <row r="801">
      <c r="B801" s="560"/>
    </row>
    <row r="802">
      <c r="B802" s="560"/>
    </row>
    <row r="803">
      <c r="B803" s="560"/>
    </row>
    <row r="804">
      <c r="B804" s="560"/>
    </row>
    <row r="805">
      <c r="B805" s="560"/>
    </row>
    <row r="806">
      <c r="B806" s="560"/>
    </row>
    <row r="807">
      <c r="B807" s="560"/>
    </row>
    <row r="808">
      <c r="B808" s="560"/>
    </row>
    <row r="809">
      <c r="B809" s="560"/>
    </row>
    <row r="810">
      <c r="B810" s="560"/>
    </row>
    <row r="811">
      <c r="B811" s="560"/>
    </row>
    <row r="812">
      <c r="B812" s="560"/>
    </row>
    <row r="813">
      <c r="B813" s="560"/>
    </row>
    <row r="814">
      <c r="B814" s="560"/>
    </row>
    <row r="815">
      <c r="B815" s="560"/>
    </row>
    <row r="816">
      <c r="B816" s="560"/>
    </row>
    <row r="817">
      <c r="B817" s="560"/>
    </row>
    <row r="818">
      <c r="B818" s="560"/>
    </row>
    <row r="819">
      <c r="B819" s="560"/>
    </row>
    <row r="820">
      <c r="B820" s="560"/>
    </row>
    <row r="821">
      <c r="B821" s="560"/>
    </row>
    <row r="822">
      <c r="B822" s="560"/>
    </row>
    <row r="823">
      <c r="B823" s="560"/>
    </row>
    <row r="824">
      <c r="B824" s="560"/>
    </row>
    <row r="825">
      <c r="B825" s="560"/>
    </row>
    <row r="826">
      <c r="B826" s="560"/>
    </row>
    <row r="827">
      <c r="B827" s="560"/>
    </row>
    <row r="828">
      <c r="B828" s="560"/>
    </row>
    <row r="829">
      <c r="B829" s="560"/>
    </row>
    <row r="830">
      <c r="B830" s="560"/>
    </row>
    <row r="831">
      <c r="B831" s="560"/>
    </row>
    <row r="832">
      <c r="B832" s="560"/>
    </row>
    <row r="833">
      <c r="B833" s="560"/>
    </row>
    <row r="834">
      <c r="B834" s="560"/>
    </row>
    <row r="835">
      <c r="B835" s="560"/>
    </row>
    <row r="836">
      <c r="B836" s="560"/>
    </row>
    <row r="837">
      <c r="B837" s="560"/>
    </row>
    <row r="838">
      <c r="B838" s="560"/>
    </row>
    <row r="839">
      <c r="B839" s="560"/>
    </row>
    <row r="840">
      <c r="B840" s="560"/>
    </row>
    <row r="841">
      <c r="B841" s="560"/>
    </row>
    <row r="842">
      <c r="B842" s="560"/>
    </row>
    <row r="843">
      <c r="B843" s="560"/>
    </row>
    <row r="844">
      <c r="B844" s="560"/>
    </row>
    <row r="845">
      <c r="B845" s="560"/>
    </row>
    <row r="846">
      <c r="B846" s="560"/>
    </row>
    <row r="847">
      <c r="B847" s="560"/>
    </row>
    <row r="848">
      <c r="B848" s="560"/>
    </row>
    <row r="849">
      <c r="B849" s="560"/>
    </row>
    <row r="850">
      <c r="B850" s="560"/>
    </row>
    <row r="851">
      <c r="B851" s="560"/>
    </row>
    <row r="852">
      <c r="B852" s="560"/>
    </row>
    <row r="853">
      <c r="B853" s="560"/>
    </row>
    <row r="854">
      <c r="B854" s="560"/>
    </row>
    <row r="855">
      <c r="B855" s="560"/>
    </row>
    <row r="856">
      <c r="B856" s="560"/>
    </row>
    <row r="857">
      <c r="B857" s="560"/>
    </row>
    <row r="858">
      <c r="B858" s="560"/>
    </row>
    <row r="859">
      <c r="B859" s="560"/>
    </row>
    <row r="860">
      <c r="B860" s="560"/>
    </row>
    <row r="861">
      <c r="B861" s="560"/>
    </row>
    <row r="862">
      <c r="B862" s="560"/>
    </row>
    <row r="863">
      <c r="B863" s="560"/>
    </row>
    <row r="864">
      <c r="B864" s="560"/>
    </row>
    <row r="865">
      <c r="B865" s="560"/>
    </row>
    <row r="866">
      <c r="B866" s="560"/>
    </row>
    <row r="867">
      <c r="B867" s="560"/>
    </row>
    <row r="868">
      <c r="B868" s="560"/>
    </row>
    <row r="869">
      <c r="B869" s="560"/>
    </row>
    <row r="870">
      <c r="B870" s="560"/>
    </row>
    <row r="871">
      <c r="B871" s="560"/>
    </row>
    <row r="872">
      <c r="B872" s="560"/>
    </row>
    <row r="873">
      <c r="B873" s="560"/>
    </row>
    <row r="874">
      <c r="B874" s="560"/>
    </row>
    <row r="875">
      <c r="B875" s="560"/>
    </row>
    <row r="876">
      <c r="B876" s="560"/>
    </row>
    <row r="877">
      <c r="B877" s="560"/>
    </row>
    <row r="878">
      <c r="B878" s="560"/>
    </row>
    <row r="879">
      <c r="B879" s="560"/>
    </row>
    <row r="880">
      <c r="B880" s="560"/>
    </row>
    <row r="881">
      <c r="B881" s="560"/>
    </row>
    <row r="882">
      <c r="B882" s="560"/>
    </row>
    <row r="883">
      <c r="B883" s="560"/>
    </row>
    <row r="884">
      <c r="B884" s="560"/>
    </row>
    <row r="885">
      <c r="B885" s="560"/>
    </row>
    <row r="886">
      <c r="B886" s="560"/>
    </row>
    <row r="887">
      <c r="B887" s="560"/>
    </row>
    <row r="888">
      <c r="B888" s="560"/>
    </row>
    <row r="889">
      <c r="B889" s="560"/>
    </row>
    <row r="890">
      <c r="B890" s="560"/>
    </row>
    <row r="891">
      <c r="B891" s="560"/>
    </row>
    <row r="892">
      <c r="B892" s="560"/>
    </row>
    <row r="893">
      <c r="B893" s="560"/>
    </row>
    <row r="894">
      <c r="B894" s="560"/>
    </row>
    <row r="895">
      <c r="B895" s="560"/>
    </row>
    <row r="896">
      <c r="B896" s="560"/>
    </row>
    <row r="897">
      <c r="B897" s="560"/>
    </row>
    <row r="898">
      <c r="B898" s="560"/>
    </row>
    <row r="899">
      <c r="B899" s="560"/>
    </row>
    <row r="900">
      <c r="B900" s="560"/>
    </row>
    <row r="901">
      <c r="B901" s="560"/>
    </row>
    <row r="902">
      <c r="B902" s="560"/>
    </row>
    <row r="903">
      <c r="B903" s="560"/>
    </row>
    <row r="904">
      <c r="B904" s="560"/>
    </row>
    <row r="905">
      <c r="B905" s="560"/>
    </row>
    <row r="906">
      <c r="B906" s="560"/>
    </row>
    <row r="907">
      <c r="B907" s="560"/>
    </row>
    <row r="908">
      <c r="B908" s="560"/>
    </row>
    <row r="909">
      <c r="B909" s="560"/>
    </row>
    <row r="910">
      <c r="B910" s="560"/>
    </row>
    <row r="911">
      <c r="B911" s="560"/>
    </row>
    <row r="912">
      <c r="B912" s="560"/>
    </row>
    <row r="913">
      <c r="B913" s="560"/>
    </row>
    <row r="914">
      <c r="B914" s="560"/>
    </row>
    <row r="915">
      <c r="B915" s="560"/>
    </row>
    <row r="916">
      <c r="B916" s="560"/>
    </row>
    <row r="917">
      <c r="B917" s="560"/>
    </row>
    <row r="918">
      <c r="B918" s="560"/>
    </row>
    <row r="919">
      <c r="B919" s="560"/>
    </row>
    <row r="920">
      <c r="B920" s="560"/>
    </row>
    <row r="921">
      <c r="B921" s="560"/>
    </row>
    <row r="922">
      <c r="B922" s="560"/>
    </row>
    <row r="923">
      <c r="B923" s="560"/>
    </row>
    <row r="924">
      <c r="B924" s="560"/>
    </row>
    <row r="925">
      <c r="B925" s="560"/>
    </row>
    <row r="926">
      <c r="B926" s="560"/>
    </row>
    <row r="927">
      <c r="B927" s="560"/>
    </row>
    <row r="928">
      <c r="B928" s="560"/>
    </row>
    <row r="929">
      <c r="B929" s="560"/>
    </row>
    <row r="930">
      <c r="B930" s="560"/>
    </row>
    <row r="931">
      <c r="B931" s="560"/>
    </row>
    <row r="932">
      <c r="B932" s="560"/>
    </row>
    <row r="933">
      <c r="B933" s="560"/>
    </row>
    <row r="934">
      <c r="B934" s="560"/>
    </row>
    <row r="935">
      <c r="B935" s="560"/>
    </row>
    <row r="936">
      <c r="B936" s="560"/>
    </row>
    <row r="937">
      <c r="B937" s="560"/>
    </row>
    <row r="938">
      <c r="B938" s="560"/>
    </row>
    <row r="939">
      <c r="B939" s="560"/>
    </row>
    <row r="940">
      <c r="B940" s="560"/>
    </row>
    <row r="941">
      <c r="B941" s="560"/>
    </row>
    <row r="942">
      <c r="B942" s="560"/>
    </row>
    <row r="943">
      <c r="B943" s="560"/>
    </row>
    <row r="944">
      <c r="B944" s="560"/>
    </row>
    <row r="945">
      <c r="B945" s="560"/>
    </row>
    <row r="946">
      <c r="B946" s="560"/>
    </row>
    <row r="947">
      <c r="B947" s="560"/>
    </row>
    <row r="948">
      <c r="B948" s="560"/>
    </row>
    <row r="949">
      <c r="B949" s="560"/>
    </row>
    <row r="950">
      <c r="B950" s="560"/>
    </row>
    <row r="951">
      <c r="B951" s="560"/>
    </row>
    <row r="952">
      <c r="B952" s="560"/>
    </row>
    <row r="953">
      <c r="B953" s="560"/>
    </row>
    <row r="954">
      <c r="B954" s="560"/>
    </row>
    <row r="955">
      <c r="B955" s="560"/>
    </row>
    <row r="956">
      <c r="B956" s="560"/>
    </row>
    <row r="957">
      <c r="B957" s="560"/>
    </row>
    <row r="958">
      <c r="B958" s="560"/>
    </row>
    <row r="959">
      <c r="B959" s="560"/>
    </row>
    <row r="960">
      <c r="B960" s="560"/>
    </row>
    <row r="961">
      <c r="B961" s="560"/>
    </row>
    <row r="962">
      <c r="B962" s="560"/>
    </row>
    <row r="963">
      <c r="B963" s="560"/>
    </row>
    <row r="964">
      <c r="B964" s="560"/>
    </row>
    <row r="965">
      <c r="B965" s="560"/>
    </row>
    <row r="966">
      <c r="B966" s="560"/>
    </row>
    <row r="967">
      <c r="B967" s="560"/>
    </row>
    <row r="968">
      <c r="B968" s="560"/>
    </row>
    <row r="969">
      <c r="B969" s="560"/>
    </row>
    <row r="970">
      <c r="B970" s="560"/>
    </row>
    <row r="971">
      <c r="B971" s="560"/>
    </row>
    <row r="972">
      <c r="B972" s="560"/>
    </row>
    <row r="973">
      <c r="B973" s="560"/>
    </row>
    <row r="974">
      <c r="B974" s="560"/>
    </row>
    <row r="975">
      <c r="B975" s="560"/>
    </row>
    <row r="976">
      <c r="B976" s="560"/>
    </row>
    <row r="977">
      <c r="B977" s="560"/>
    </row>
    <row r="978">
      <c r="B978" s="560"/>
    </row>
    <row r="979">
      <c r="B979" s="560"/>
    </row>
    <row r="980">
      <c r="B980" s="560"/>
    </row>
    <row r="981">
      <c r="B981" s="560"/>
    </row>
    <row r="982">
      <c r="B982" s="560"/>
    </row>
    <row r="983">
      <c r="B983" s="560"/>
    </row>
    <row r="984">
      <c r="B984" s="560"/>
    </row>
    <row r="985">
      <c r="B985" s="560"/>
    </row>
    <row r="986">
      <c r="B986" s="560"/>
    </row>
    <row r="987">
      <c r="B987" s="560"/>
    </row>
    <row r="988">
      <c r="B988" s="560"/>
    </row>
    <row r="989">
      <c r="B989" s="560"/>
    </row>
    <row r="990">
      <c r="B990" s="560"/>
    </row>
    <row r="991">
      <c r="B991" s="560"/>
    </row>
    <row r="992">
      <c r="B992" s="560"/>
    </row>
    <row r="993">
      <c r="B993" s="560"/>
    </row>
    <row r="994">
      <c r="B994" s="560"/>
    </row>
    <row r="995">
      <c r="B995" s="560"/>
    </row>
    <row r="996">
      <c r="B996" s="560"/>
    </row>
    <row r="997">
      <c r="B997" s="560"/>
    </row>
    <row r="998">
      <c r="B998" s="560"/>
    </row>
    <row r="999">
      <c r="B999" s="560"/>
    </row>
    <row r="1000">
      <c r="B1000" s="560"/>
    </row>
  </sheetData>
  <mergeCells count="18">
    <mergeCell ref="E4:E5"/>
    <mergeCell ref="F4:F5"/>
    <mergeCell ref="G4:G5"/>
    <mergeCell ref="H4:H5"/>
    <mergeCell ref="I4:I5"/>
    <mergeCell ref="J4:J5"/>
    <mergeCell ref="K4:L4"/>
    <mergeCell ref="M4:N4"/>
    <mergeCell ref="O4:O5"/>
    <mergeCell ref="P4:P5"/>
    <mergeCell ref="B3:B5"/>
    <mergeCell ref="C3:I3"/>
    <mergeCell ref="K3:N3"/>
    <mergeCell ref="O3:Q3"/>
    <mergeCell ref="R3:R5"/>
    <mergeCell ref="C4:C5"/>
    <mergeCell ref="D4:D5"/>
    <mergeCell ref="Q4:Q5"/>
  </mergeCell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25.13"/>
    <col customWidth="1" min="3" max="3" width="31.38"/>
    <col customWidth="1" min="13" max="13" width="15.75"/>
  </cols>
  <sheetData>
    <row r="2">
      <c r="A2" s="1683"/>
      <c r="B2" s="1684" t="s">
        <v>4769</v>
      </c>
      <c r="K2" s="1685"/>
      <c r="L2" s="1685"/>
      <c r="M2" s="1686"/>
      <c r="N2" s="1685"/>
      <c r="O2" s="1683"/>
      <c r="P2" s="1683"/>
      <c r="Q2" s="1683"/>
      <c r="R2" s="1683"/>
    </row>
    <row r="3">
      <c r="A3" s="1683"/>
      <c r="B3" s="1684" t="s">
        <v>4770</v>
      </c>
      <c r="K3" s="1687"/>
      <c r="L3" s="1687"/>
      <c r="M3" s="1687"/>
      <c r="N3" s="1687"/>
      <c r="O3" s="1683"/>
      <c r="P3" s="1683"/>
      <c r="Q3" s="1683"/>
      <c r="R3" s="1683"/>
    </row>
    <row r="4">
      <c r="A4" s="1683"/>
      <c r="B4" s="1687"/>
      <c r="C4" s="1687"/>
      <c r="D4" s="1687"/>
      <c r="E4" s="1687"/>
      <c r="F4" s="1687"/>
      <c r="G4" s="1687"/>
      <c r="H4" s="1687"/>
      <c r="I4" s="1687"/>
      <c r="J4" s="1687"/>
      <c r="K4" s="1687"/>
      <c r="L4" s="1687"/>
      <c r="M4" s="1687"/>
      <c r="N4" s="1687"/>
      <c r="O4" s="1683"/>
      <c r="P4" s="1683"/>
      <c r="Q4" s="1683"/>
      <c r="R4" s="1683"/>
    </row>
    <row r="5">
      <c r="A5" s="1683"/>
      <c r="B5" s="1687"/>
      <c r="C5" s="1686"/>
      <c r="D5" s="1687"/>
      <c r="E5" s="1687"/>
      <c r="F5" s="1687"/>
      <c r="G5" s="1687"/>
      <c r="H5" s="1687"/>
      <c r="I5" s="1687"/>
      <c r="J5" s="1687"/>
      <c r="K5" s="1687"/>
      <c r="L5" s="1687"/>
      <c r="M5" s="1687"/>
      <c r="N5" s="1683"/>
      <c r="O5" s="1683"/>
      <c r="P5" s="1683"/>
      <c r="Q5" s="1683"/>
      <c r="R5" s="1683"/>
    </row>
    <row r="6">
      <c r="A6" s="1683"/>
      <c r="B6" s="1688" t="s">
        <v>4771</v>
      </c>
      <c r="C6" s="1689" t="s">
        <v>4772</v>
      </c>
      <c r="D6" s="1690"/>
      <c r="E6" s="1690"/>
      <c r="F6" s="1690"/>
      <c r="G6" s="1690"/>
      <c r="H6" s="1690"/>
      <c r="I6" s="1690"/>
      <c r="J6" s="1690"/>
      <c r="K6" s="1683"/>
      <c r="L6" s="1683"/>
      <c r="M6" s="1683"/>
      <c r="N6" s="1683"/>
      <c r="O6" s="1683"/>
      <c r="P6" s="1683"/>
      <c r="Q6" s="1683"/>
      <c r="R6" s="1683"/>
    </row>
    <row r="7">
      <c r="A7" s="1691"/>
      <c r="B7" s="1692" t="s">
        <v>4773</v>
      </c>
      <c r="C7" s="1692" t="s">
        <v>4774</v>
      </c>
      <c r="D7" s="1693">
        <v>2026.0</v>
      </c>
      <c r="E7" s="1694" t="s">
        <v>4721</v>
      </c>
      <c r="F7" s="432"/>
      <c r="G7" s="432"/>
      <c r="H7" s="432"/>
      <c r="I7" s="451"/>
      <c r="J7" s="1695" t="s">
        <v>4775</v>
      </c>
      <c r="K7" s="451"/>
      <c r="L7" s="1696" t="s">
        <v>18</v>
      </c>
      <c r="M7" s="1697" t="s">
        <v>1412</v>
      </c>
      <c r="N7" s="1698"/>
      <c r="R7" s="1698"/>
    </row>
    <row r="8">
      <c r="A8" s="1691"/>
      <c r="B8" s="712"/>
      <c r="C8" s="712"/>
      <c r="D8" s="1699" t="s">
        <v>4776</v>
      </c>
      <c r="E8" s="1699" t="s">
        <v>4777</v>
      </c>
      <c r="F8" s="1699" t="s">
        <v>4778</v>
      </c>
      <c r="G8" s="1699" t="s">
        <v>17</v>
      </c>
      <c r="H8" s="1699" t="s">
        <v>4727</v>
      </c>
      <c r="I8" s="1699" t="s">
        <v>4779</v>
      </c>
      <c r="J8" s="1699" t="s">
        <v>4780</v>
      </c>
      <c r="K8" s="1699" t="s">
        <v>4781</v>
      </c>
      <c r="L8" s="712"/>
      <c r="M8" s="712"/>
      <c r="N8" s="1700"/>
      <c r="R8" s="1700"/>
    </row>
    <row r="9">
      <c r="A9" s="1683"/>
      <c r="B9" s="1701" t="s">
        <v>4782</v>
      </c>
      <c r="C9" s="1702" t="s">
        <v>4783</v>
      </c>
      <c r="D9" s="1703">
        <v>160.0</v>
      </c>
      <c r="E9" s="1703">
        <v>0.0</v>
      </c>
      <c r="F9" s="1703">
        <v>0.0</v>
      </c>
      <c r="G9" s="1703">
        <v>160.0</v>
      </c>
      <c r="H9" s="1703">
        <v>75.0</v>
      </c>
      <c r="I9" s="1703">
        <v>0.0</v>
      </c>
      <c r="J9" s="1704">
        <v>4.0</v>
      </c>
      <c r="K9" s="1705">
        <v>0.0</v>
      </c>
      <c r="L9" s="1704">
        <v>0.0</v>
      </c>
      <c r="M9" s="1706"/>
      <c r="R9" s="1700"/>
    </row>
    <row r="10">
      <c r="A10" s="1683"/>
      <c r="B10" s="701"/>
      <c r="C10" s="1702" t="s">
        <v>4784</v>
      </c>
      <c r="D10" s="1707"/>
      <c r="E10" s="1707"/>
      <c r="F10" s="1707"/>
      <c r="G10" s="1707"/>
      <c r="H10" s="1707"/>
      <c r="I10" s="1707"/>
      <c r="J10" s="1708"/>
      <c r="K10" s="1709"/>
      <c r="L10" s="1708"/>
      <c r="M10" s="1706"/>
      <c r="N10" s="1710"/>
      <c r="O10" s="1710"/>
      <c r="P10" s="1710"/>
      <c r="Q10" s="1710"/>
      <c r="R10" s="1710"/>
    </row>
    <row r="11">
      <c r="A11" s="1683"/>
      <c r="B11" s="712"/>
      <c r="C11" s="1711" t="s">
        <v>7</v>
      </c>
      <c r="D11" s="1712">
        <v>160.0</v>
      </c>
      <c r="E11" s="1712">
        <v>0.0</v>
      </c>
      <c r="F11" s="1712">
        <v>0.0</v>
      </c>
      <c r="G11" s="1712">
        <v>160.0</v>
      </c>
      <c r="H11" s="1712">
        <v>75.0</v>
      </c>
      <c r="I11" s="1712">
        <v>0.0</v>
      </c>
      <c r="J11" s="1712">
        <v>4.0</v>
      </c>
      <c r="K11" s="1713">
        <v>0.0</v>
      </c>
      <c r="L11" s="1712">
        <v>0.0</v>
      </c>
      <c r="M11" s="1706"/>
      <c r="N11" s="1710"/>
      <c r="O11" s="1710"/>
      <c r="P11" s="1710"/>
      <c r="Q11" s="1710"/>
      <c r="R11" s="1710"/>
    </row>
    <row r="12">
      <c r="A12" s="1683"/>
      <c r="B12" s="1714"/>
      <c r="C12" s="1714"/>
      <c r="D12" s="1690"/>
      <c r="E12" s="1690"/>
      <c r="F12" s="1690"/>
      <c r="G12" s="1690"/>
      <c r="H12" s="1690"/>
      <c r="I12" s="1690"/>
      <c r="J12" s="1690"/>
      <c r="K12" s="1715"/>
      <c r="L12" s="1715"/>
      <c r="M12" s="1715"/>
      <c r="N12" s="1683"/>
      <c r="O12" s="1683"/>
      <c r="P12" s="1683"/>
      <c r="Q12" s="1683"/>
      <c r="R12" s="1683"/>
    </row>
    <row r="13">
      <c r="A13" s="1683"/>
      <c r="B13" s="1714"/>
      <c r="C13" s="1714"/>
      <c r="D13" s="1690"/>
      <c r="E13" s="1690"/>
      <c r="F13" s="1690"/>
      <c r="G13" s="1690"/>
      <c r="H13" s="1690"/>
      <c r="I13" s="1690"/>
      <c r="J13" s="1690"/>
      <c r="K13" s="1715"/>
      <c r="L13" s="1715"/>
      <c r="M13" s="1715"/>
      <c r="N13" s="1683"/>
      <c r="O13" s="1683"/>
      <c r="P13" s="1683"/>
      <c r="Q13" s="1683"/>
      <c r="R13" s="1683"/>
    </row>
    <row r="14">
      <c r="A14" s="1683"/>
      <c r="B14" s="1716" t="s">
        <v>4785</v>
      </c>
      <c r="C14" s="1717"/>
      <c r="D14" s="441"/>
      <c r="E14" s="441"/>
      <c r="F14" s="441"/>
      <c r="G14" s="441"/>
      <c r="H14" s="441"/>
      <c r="I14" s="441"/>
      <c r="J14" s="441"/>
      <c r="K14" s="441"/>
      <c r="L14" s="441"/>
      <c r="M14" s="445"/>
      <c r="N14" s="1683"/>
      <c r="O14" s="1683"/>
      <c r="P14" s="1683"/>
      <c r="Q14" s="1683"/>
      <c r="R14" s="1683"/>
    </row>
    <row r="15">
      <c r="A15" s="1683"/>
      <c r="B15" s="701"/>
      <c r="C15" s="1718" t="s">
        <v>4786</v>
      </c>
      <c r="M15" s="1719"/>
      <c r="N15" s="1720"/>
      <c r="O15" s="1683"/>
      <c r="P15" s="1683"/>
      <c r="Q15" s="1683"/>
      <c r="R15" s="1683"/>
    </row>
    <row r="16">
      <c r="A16" s="1683"/>
      <c r="B16" s="712"/>
      <c r="C16" s="1721"/>
      <c r="D16" s="872"/>
      <c r="E16" s="872"/>
      <c r="F16" s="872"/>
      <c r="G16" s="872"/>
      <c r="H16" s="872"/>
      <c r="I16" s="872"/>
      <c r="J16" s="872"/>
      <c r="K16" s="872"/>
      <c r="L16" s="872"/>
      <c r="M16" s="711"/>
      <c r="N16" s="1720"/>
      <c r="O16" s="1683"/>
      <c r="P16" s="1683"/>
      <c r="Q16" s="1683"/>
      <c r="R16" s="1683"/>
    </row>
    <row r="17">
      <c r="A17" s="1683"/>
      <c r="B17" s="1716" t="s">
        <v>4787</v>
      </c>
      <c r="C17" s="1722" t="s">
        <v>4788</v>
      </c>
      <c r="M17" s="1719"/>
      <c r="N17" s="1683"/>
      <c r="O17" s="1683"/>
      <c r="P17" s="1723"/>
      <c r="Q17" s="1723"/>
      <c r="R17" s="1723"/>
    </row>
    <row r="18">
      <c r="A18" s="1683"/>
      <c r="B18" s="701"/>
      <c r="C18" s="1722" t="s">
        <v>4789</v>
      </c>
      <c r="M18" s="1719"/>
      <c r="N18" s="1724"/>
      <c r="O18" s="1723"/>
      <c r="P18" s="1723"/>
      <c r="Q18" s="1723"/>
      <c r="R18" s="1723"/>
    </row>
    <row r="19">
      <c r="A19" s="1683"/>
      <c r="B19" s="701"/>
      <c r="C19" s="1725"/>
      <c r="M19" s="1719"/>
      <c r="N19" s="1724"/>
      <c r="O19" s="1683"/>
      <c r="P19" s="1726"/>
      <c r="Q19" s="1726"/>
      <c r="R19" s="1726"/>
    </row>
    <row r="20">
      <c r="A20" s="1683"/>
      <c r="B20" s="712"/>
      <c r="C20" s="1727"/>
      <c r="D20" s="872"/>
      <c r="E20" s="872"/>
      <c r="F20" s="872"/>
      <c r="G20" s="872"/>
      <c r="H20" s="872"/>
      <c r="I20" s="872"/>
      <c r="J20" s="872"/>
      <c r="K20" s="872"/>
      <c r="L20" s="872"/>
      <c r="M20" s="711"/>
      <c r="N20" s="1724"/>
      <c r="O20" s="1683"/>
      <c r="P20" s="1726"/>
      <c r="Q20" s="1726"/>
      <c r="R20" s="1726"/>
    </row>
    <row r="21">
      <c r="A21" s="1683"/>
      <c r="B21" s="1716" t="s">
        <v>4790</v>
      </c>
      <c r="C21" s="1728"/>
      <c r="D21" s="441"/>
      <c r="E21" s="441"/>
      <c r="F21" s="441"/>
      <c r="G21" s="441"/>
      <c r="H21" s="441"/>
      <c r="I21" s="441"/>
      <c r="J21" s="441"/>
      <c r="K21" s="441"/>
      <c r="L21" s="441"/>
      <c r="M21" s="445"/>
      <c r="N21" s="1724"/>
      <c r="O21" s="1726"/>
      <c r="P21" s="1726"/>
      <c r="Q21" s="1726"/>
      <c r="R21" s="1726"/>
    </row>
    <row r="22">
      <c r="A22" s="1683"/>
      <c r="B22" s="701"/>
      <c r="C22" s="1729" t="s">
        <v>4786</v>
      </c>
      <c r="M22" s="1719"/>
      <c r="N22" s="1724"/>
      <c r="O22" s="1726"/>
      <c r="P22" s="1726"/>
      <c r="Q22" s="1726"/>
      <c r="R22" s="1726"/>
    </row>
    <row r="23">
      <c r="A23" s="1683"/>
      <c r="B23" s="712"/>
      <c r="C23" s="1730"/>
      <c r="D23" s="872"/>
      <c r="E23" s="872"/>
      <c r="F23" s="872"/>
      <c r="G23" s="872"/>
      <c r="H23" s="872"/>
      <c r="I23" s="872"/>
      <c r="J23" s="872"/>
      <c r="K23" s="872"/>
      <c r="L23" s="872"/>
      <c r="M23" s="711"/>
      <c r="N23" s="1724"/>
      <c r="O23" s="1726"/>
      <c r="P23" s="1726"/>
      <c r="Q23" s="1726"/>
      <c r="R23" s="1726"/>
    </row>
    <row r="24" ht="22.5" customHeight="1">
      <c r="A24" s="1683"/>
      <c r="B24" s="1716" t="s">
        <v>4791</v>
      </c>
      <c r="C24" s="1731" t="s">
        <v>4792</v>
      </c>
      <c r="D24" s="441"/>
      <c r="E24" s="441"/>
      <c r="F24" s="441"/>
      <c r="G24" s="441"/>
      <c r="H24" s="445"/>
      <c r="I24" s="1732" t="s">
        <v>4793</v>
      </c>
      <c r="J24" s="441"/>
      <c r="K24" s="441"/>
      <c r="L24" s="441"/>
      <c r="M24" s="445"/>
      <c r="N24" s="1724"/>
      <c r="O24" s="1726"/>
      <c r="P24" s="1726"/>
      <c r="Q24" s="1726"/>
      <c r="R24" s="1726"/>
    </row>
    <row r="25" ht="22.5" customHeight="1">
      <c r="A25" s="1683"/>
      <c r="B25" s="701"/>
      <c r="C25" s="1733"/>
      <c r="H25" s="1719"/>
      <c r="I25" s="1722" t="s">
        <v>4794</v>
      </c>
      <c r="M25" s="1719"/>
      <c r="N25" s="1724"/>
      <c r="O25" s="1726"/>
      <c r="P25" s="1726"/>
      <c r="Q25" s="1726"/>
      <c r="R25" s="1726"/>
    </row>
    <row r="26" ht="22.5" customHeight="1">
      <c r="A26" s="1683"/>
      <c r="B26" s="712"/>
      <c r="C26" s="710"/>
      <c r="D26" s="872"/>
      <c r="E26" s="872"/>
      <c r="F26" s="872"/>
      <c r="G26" s="872"/>
      <c r="H26" s="711"/>
      <c r="I26" s="1734" t="s">
        <v>4795</v>
      </c>
      <c r="J26" s="872"/>
      <c r="K26" s="872"/>
      <c r="L26" s="872"/>
      <c r="M26" s="711"/>
      <c r="N26" s="1724"/>
      <c r="O26" s="1726"/>
      <c r="P26" s="1726"/>
      <c r="Q26" s="1726"/>
      <c r="R26" s="1726"/>
    </row>
    <row r="27">
      <c r="A27" s="1683"/>
      <c r="B27" s="1683"/>
      <c r="C27" s="1683"/>
      <c r="D27" s="1683"/>
      <c r="E27" s="1683"/>
      <c r="F27" s="1683"/>
      <c r="G27" s="1683"/>
      <c r="H27" s="1683"/>
      <c r="I27" s="1683"/>
      <c r="J27" s="1683"/>
      <c r="K27" s="1683"/>
      <c r="L27" s="1683"/>
      <c r="M27" s="1683"/>
      <c r="N27" s="1724"/>
      <c r="O27" s="1726"/>
      <c r="P27" s="1726"/>
      <c r="Q27" s="1726"/>
      <c r="R27" s="1726"/>
    </row>
    <row r="28">
      <c r="A28" s="1683"/>
      <c r="B28" s="1735" t="s">
        <v>4796</v>
      </c>
      <c r="C28" s="1736"/>
      <c r="D28" s="1700"/>
      <c r="E28" s="1700"/>
      <c r="F28" s="1710"/>
      <c r="G28" s="1710"/>
      <c r="H28" s="1737"/>
      <c r="I28" s="1738" t="s">
        <v>4797</v>
      </c>
      <c r="J28" s="1739"/>
      <c r="K28" s="1737"/>
      <c r="L28" s="1740" t="s">
        <v>4798</v>
      </c>
      <c r="M28" s="1741"/>
      <c r="N28" s="1742"/>
      <c r="O28" s="1743"/>
      <c r="P28" s="1744"/>
      <c r="Q28" s="1726"/>
      <c r="R28" s="1726"/>
    </row>
    <row r="29">
      <c r="A29" s="1683"/>
      <c r="B29" s="1745" t="s">
        <v>4799</v>
      </c>
      <c r="C29" s="1745" t="s">
        <v>4774</v>
      </c>
      <c r="D29" s="1745">
        <v>2021.0</v>
      </c>
      <c r="E29" s="1746"/>
      <c r="F29" s="1745">
        <v>2022.0</v>
      </c>
      <c r="G29" s="1747" t="s">
        <v>4800</v>
      </c>
      <c r="H29" s="1748">
        <v>2025.0</v>
      </c>
      <c r="I29" s="1745">
        <v>2026.0</v>
      </c>
      <c r="J29" s="1749" t="s">
        <v>7</v>
      </c>
      <c r="K29" s="1750"/>
      <c r="L29" s="1751" t="s">
        <v>4801</v>
      </c>
      <c r="N29" s="1724"/>
      <c r="O29" s="1726"/>
      <c r="P29" s="1752"/>
      <c r="Q29" s="1726"/>
      <c r="R29" s="1726"/>
    </row>
    <row r="30">
      <c r="A30" s="1683"/>
      <c r="B30" s="1753" t="s">
        <v>4802</v>
      </c>
      <c r="C30" s="1754" t="s">
        <v>187</v>
      </c>
      <c r="D30" s="1754" t="s">
        <v>25</v>
      </c>
      <c r="E30" s="1755"/>
      <c r="F30" s="1754" t="s">
        <v>25</v>
      </c>
      <c r="G30" s="1756" t="s">
        <v>25</v>
      </c>
      <c r="H30" s="1757">
        <v>336.0</v>
      </c>
      <c r="I30" s="1758">
        <v>160.0</v>
      </c>
      <c r="J30" s="1759">
        <v>336.0</v>
      </c>
      <c r="K30" s="1750"/>
      <c r="L30" s="1751" t="s">
        <v>4803</v>
      </c>
      <c r="N30" s="1760"/>
      <c r="O30" s="1726"/>
      <c r="P30" s="1752"/>
      <c r="Q30" s="1726"/>
      <c r="R30" s="1726"/>
    </row>
    <row r="31">
      <c r="A31" s="1683"/>
      <c r="B31" s="712"/>
      <c r="C31" s="1754" t="s">
        <v>4804</v>
      </c>
      <c r="D31" s="1754">
        <v>35.0</v>
      </c>
      <c r="E31" s="1755"/>
      <c r="F31" s="1754">
        <v>604.0</v>
      </c>
      <c r="G31" s="1756">
        <v>895.0</v>
      </c>
      <c r="H31" s="1761">
        <v>355.0</v>
      </c>
      <c r="I31" s="1762"/>
      <c r="J31" s="1763">
        <v>1889.0</v>
      </c>
      <c r="K31" s="1750"/>
      <c r="L31" s="1751" t="s">
        <v>4805</v>
      </c>
      <c r="N31" s="1760"/>
      <c r="O31" s="1726"/>
      <c r="P31" s="1752"/>
      <c r="Q31" s="1726"/>
      <c r="R31" s="1726"/>
    </row>
    <row r="32">
      <c r="A32" s="1683"/>
      <c r="B32" s="1754" t="s">
        <v>1601</v>
      </c>
      <c r="C32" s="1754" t="s">
        <v>187</v>
      </c>
      <c r="D32" s="1754">
        <v>52.0</v>
      </c>
      <c r="E32" s="1755"/>
      <c r="F32" s="1754">
        <v>506.0</v>
      </c>
      <c r="G32" s="1756">
        <v>519.0</v>
      </c>
      <c r="H32" s="1761" t="s">
        <v>25</v>
      </c>
      <c r="I32" s="1758" t="s">
        <v>25</v>
      </c>
      <c r="J32" s="1763">
        <v>1077.0</v>
      </c>
      <c r="K32" s="1750"/>
      <c r="L32" s="1751" t="s">
        <v>4806</v>
      </c>
      <c r="N32" s="1724"/>
      <c r="O32" s="1726"/>
      <c r="P32" s="1752"/>
      <c r="Q32" s="1726"/>
      <c r="R32" s="1726"/>
    </row>
    <row r="33">
      <c r="A33" s="1691"/>
      <c r="B33" s="1764" t="s">
        <v>4807</v>
      </c>
      <c r="C33" s="451"/>
      <c r="D33" s="1765">
        <v>87.0</v>
      </c>
      <c r="E33" s="1766"/>
      <c r="F33" s="1765">
        <v>1110.0</v>
      </c>
      <c r="G33" s="1767">
        <v>1414.0</v>
      </c>
      <c r="H33" s="1761">
        <v>691.0</v>
      </c>
      <c r="I33" s="1758">
        <v>160.0</v>
      </c>
      <c r="J33" s="1763">
        <v>3302.0</v>
      </c>
      <c r="K33" s="1768"/>
      <c r="L33" s="1769" t="s">
        <v>4808</v>
      </c>
      <c r="M33" s="1770"/>
      <c r="N33" s="1770"/>
      <c r="O33" s="1770"/>
      <c r="P33" s="1771"/>
      <c r="Q33" s="1772"/>
      <c r="R33" s="1772"/>
    </row>
    <row r="34">
      <c r="A34" s="1691"/>
      <c r="B34" s="1735" t="s">
        <v>4809</v>
      </c>
      <c r="F34" s="1691"/>
      <c r="G34" s="1691"/>
      <c r="H34" s="1691"/>
      <c r="I34" s="1691"/>
      <c r="J34" s="1691"/>
      <c r="K34" s="1691"/>
      <c r="L34" s="1691"/>
      <c r="M34" s="1691"/>
      <c r="N34" s="1691"/>
      <c r="O34" s="1691"/>
      <c r="P34" s="1691"/>
      <c r="Q34" s="1691"/>
      <c r="R34" s="1691"/>
    </row>
    <row r="35">
      <c r="A35" s="1691"/>
      <c r="B35" s="1735" t="s">
        <v>4810</v>
      </c>
      <c r="F35" s="1691"/>
      <c r="G35" s="1691"/>
      <c r="H35" s="1691"/>
      <c r="I35" s="1691"/>
      <c r="J35" s="1691"/>
      <c r="K35" s="1691"/>
      <c r="L35" s="1691"/>
      <c r="M35" s="1691"/>
      <c r="N35" s="1691"/>
      <c r="O35" s="1691"/>
      <c r="P35" s="1691"/>
      <c r="Q35" s="1691"/>
      <c r="R35" s="1691"/>
    </row>
  </sheetData>
  <mergeCells count="39">
    <mergeCell ref="J7:K7"/>
    <mergeCell ref="L7:L8"/>
    <mergeCell ref="L28:N28"/>
    <mergeCell ref="L29:M29"/>
    <mergeCell ref="L30:N30"/>
    <mergeCell ref="L31:N31"/>
    <mergeCell ref="L32:M32"/>
    <mergeCell ref="L33:P33"/>
    <mergeCell ref="N7:Q7"/>
    <mergeCell ref="N8:Q9"/>
    <mergeCell ref="B2:J2"/>
    <mergeCell ref="B3:J3"/>
    <mergeCell ref="B7:B8"/>
    <mergeCell ref="C7:C8"/>
    <mergeCell ref="M7:M8"/>
    <mergeCell ref="C24:H26"/>
    <mergeCell ref="B34:E34"/>
    <mergeCell ref="B35:E35"/>
    <mergeCell ref="B24:B26"/>
    <mergeCell ref="B30:B31"/>
    <mergeCell ref="B33:C33"/>
    <mergeCell ref="C20:M20"/>
    <mergeCell ref="C21:M21"/>
    <mergeCell ref="C22:M22"/>
    <mergeCell ref="C23:M23"/>
    <mergeCell ref="I24:M24"/>
    <mergeCell ref="I25:M25"/>
    <mergeCell ref="I26:M26"/>
    <mergeCell ref="B9:B11"/>
    <mergeCell ref="B14:B16"/>
    <mergeCell ref="B17:B20"/>
    <mergeCell ref="B21:B23"/>
    <mergeCell ref="E7:I7"/>
    <mergeCell ref="C14:M14"/>
    <mergeCell ref="C15:M15"/>
    <mergeCell ref="C16:M16"/>
    <mergeCell ref="C17:M17"/>
    <mergeCell ref="C18:M18"/>
    <mergeCell ref="C19:M1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75"/>
    <col customWidth="1" min="3" max="3" width="111.5"/>
    <col customWidth="1" min="4" max="5" width="40.63"/>
    <col customWidth="1" min="6" max="6" width="144.0"/>
  </cols>
  <sheetData>
    <row r="1">
      <c r="A1" s="1773" t="s">
        <v>4811</v>
      </c>
      <c r="B1" s="1773" t="s">
        <v>1398</v>
      </c>
      <c r="C1" s="1774" t="s">
        <v>4812</v>
      </c>
      <c r="D1" s="1774" t="s">
        <v>4813</v>
      </c>
      <c r="E1" s="1774" t="s">
        <v>4814</v>
      </c>
      <c r="F1" s="1775" t="s">
        <v>4815</v>
      </c>
    </row>
    <row r="2">
      <c r="A2" s="1776" t="s">
        <v>541</v>
      </c>
      <c r="B2" s="1776" t="s">
        <v>163</v>
      </c>
      <c r="C2" s="1777" t="s">
        <v>4816</v>
      </c>
      <c r="D2" s="1778"/>
      <c r="E2" s="1779" t="s">
        <v>4817</v>
      </c>
      <c r="F2" s="1780" t="s">
        <v>4818</v>
      </c>
    </row>
    <row r="3">
      <c r="A3" s="1781" t="s">
        <v>638</v>
      </c>
      <c r="B3" s="1781" t="s">
        <v>639</v>
      </c>
      <c r="C3" s="1782" t="s">
        <v>4819</v>
      </c>
      <c r="D3" s="1783" t="s">
        <v>4820</v>
      </c>
      <c r="E3" s="1784"/>
      <c r="F3" s="1785" t="s">
        <v>4821</v>
      </c>
    </row>
    <row r="4">
      <c r="A4" s="1781" t="s">
        <v>251</v>
      </c>
      <c r="B4" s="1781" t="s">
        <v>252</v>
      </c>
      <c r="C4" s="1782" t="s">
        <v>4822</v>
      </c>
      <c r="D4" s="1783" t="s">
        <v>4823</v>
      </c>
      <c r="E4" s="1784"/>
      <c r="F4" s="1785" t="s">
        <v>4824</v>
      </c>
    </row>
    <row r="5">
      <c r="A5" s="1781" t="s">
        <v>1816</v>
      </c>
      <c r="B5" s="1781" t="s">
        <v>1275</v>
      </c>
      <c r="C5" s="1786" t="s">
        <v>4825</v>
      </c>
      <c r="D5" s="1784"/>
      <c r="E5" s="1784"/>
      <c r="F5" s="1785" t="s">
        <v>4826</v>
      </c>
    </row>
    <row r="6">
      <c r="A6" s="1781" t="s">
        <v>1608</v>
      </c>
      <c r="B6" s="1781" t="s">
        <v>83</v>
      </c>
      <c r="C6" s="1782" t="s">
        <v>4827</v>
      </c>
      <c r="D6" s="1784"/>
      <c r="E6" s="1784"/>
      <c r="F6" s="1785" t="s">
        <v>4828</v>
      </c>
    </row>
    <row r="7">
      <c r="A7" s="1781" t="s">
        <v>1615</v>
      </c>
      <c r="B7" s="1781" t="s">
        <v>223</v>
      </c>
      <c r="C7" s="1782" t="s">
        <v>4829</v>
      </c>
      <c r="D7" s="1784"/>
      <c r="E7" s="1784"/>
      <c r="F7" s="1787" t="s">
        <v>4830</v>
      </c>
    </row>
    <row r="8">
      <c r="A8" s="1781" t="s">
        <v>1761</v>
      </c>
      <c r="B8" s="1781" t="s">
        <v>536</v>
      </c>
      <c r="C8" s="1782" t="s">
        <v>4831</v>
      </c>
      <c r="D8" s="1784"/>
      <c r="E8" s="1784"/>
      <c r="F8" s="1787" t="s">
        <v>4832</v>
      </c>
    </row>
    <row r="9">
      <c r="A9" s="1781" t="s">
        <v>1908</v>
      </c>
      <c r="B9" s="1781" t="s">
        <v>851</v>
      </c>
      <c r="C9" s="1782" t="s">
        <v>4833</v>
      </c>
      <c r="D9" s="1784"/>
      <c r="E9" s="1784"/>
      <c r="F9" s="1787" t="s">
        <v>4834</v>
      </c>
    </row>
    <row r="10">
      <c r="A10" s="1781" t="s">
        <v>1610</v>
      </c>
      <c r="B10" s="1781" t="s">
        <v>138</v>
      </c>
      <c r="C10" s="1782" t="s">
        <v>4835</v>
      </c>
      <c r="D10" s="1784"/>
      <c r="E10" s="1784"/>
      <c r="F10" s="1787" t="s">
        <v>4836</v>
      </c>
    </row>
    <row r="11">
      <c r="A11" s="1781" t="s">
        <v>1682</v>
      </c>
      <c r="B11" s="1781" t="s">
        <v>488</v>
      </c>
      <c r="C11" s="1788" t="s">
        <v>4837</v>
      </c>
      <c r="D11" s="1784"/>
      <c r="E11" s="1783" t="s">
        <v>4838</v>
      </c>
      <c r="F11" s="1789" t="s">
        <v>4839</v>
      </c>
    </row>
    <row r="12">
      <c r="A12" s="1781" t="s">
        <v>596</v>
      </c>
      <c r="B12" s="1781" t="s">
        <v>90</v>
      </c>
      <c r="C12" s="1782" t="s">
        <v>4840</v>
      </c>
      <c r="D12" s="1783" t="s">
        <v>4841</v>
      </c>
      <c r="E12" s="1784"/>
      <c r="F12" s="1787" t="s">
        <v>4842</v>
      </c>
    </row>
    <row r="13">
      <c r="A13" s="1781" t="s">
        <v>1613</v>
      </c>
      <c r="B13" s="1781" t="s">
        <v>104</v>
      </c>
      <c r="C13" s="1782" t="s">
        <v>4843</v>
      </c>
      <c r="D13" s="1784"/>
      <c r="E13" s="1784"/>
      <c r="F13" s="1787" t="s">
        <v>4844</v>
      </c>
    </row>
    <row r="14">
      <c r="A14" s="1781" t="s">
        <v>1733</v>
      </c>
      <c r="B14" s="1781" t="s">
        <v>285</v>
      </c>
      <c r="C14" s="1782" t="s">
        <v>4845</v>
      </c>
      <c r="D14" s="1784"/>
      <c r="E14" s="1784"/>
      <c r="F14" s="1787" t="s">
        <v>4846</v>
      </c>
    </row>
    <row r="15">
      <c r="A15" s="1781" t="s">
        <v>603</v>
      </c>
      <c r="B15" s="1781" t="s">
        <v>111</v>
      </c>
      <c r="C15" s="1782" t="s">
        <v>4847</v>
      </c>
      <c r="D15" s="1784"/>
      <c r="E15" s="1783" t="s">
        <v>4848</v>
      </c>
      <c r="F15" s="1787" t="s">
        <v>4849</v>
      </c>
    </row>
    <row r="16">
      <c r="A16" s="1781" t="s">
        <v>4850</v>
      </c>
      <c r="B16" s="1781" t="s">
        <v>1545</v>
      </c>
      <c r="C16" s="1782" t="s">
        <v>4851</v>
      </c>
      <c r="D16" s="1784"/>
      <c r="E16" s="1784"/>
      <c r="F16" s="1787" t="s">
        <v>4852</v>
      </c>
    </row>
    <row r="17">
      <c r="A17" s="1781" t="s">
        <v>4853</v>
      </c>
      <c r="B17" s="1781" t="s">
        <v>4854</v>
      </c>
      <c r="C17" s="1782" t="s">
        <v>4855</v>
      </c>
      <c r="D17" s="1784"/>
      <c r="E17" s="1784"/>
      <c r="F17" s="1787" t="s">
        <v>4856</v>
      </c>
    </row>
    <row r="18">
      <c r="A18" s="1781" t="s">
        <v>1659</v>
      </c>
      <c r="B18" s="1781" t="s">
        <v>1039</v>
      </c>
      <c r="C18" s="1782" t="s">
        <v>4857</v>
      </c>
      <c r="D18" s="1784"/>
      <c r="E18" s="1784"/>
      <c r="F18" s="1790"/>
    </row>
    <row r="19">
      <c r="A19" s="1781" t="s">
        <v>4858</v>
      </c>
      <c r="B19" s="1781" t="s">
        <v>1267</v>
      </c>
      <c r="C19" s="1782" t="s">
        <v>4859</v>
      </c>
      <c r="D19" s="1784"/>
      <c r="E19" s="1784"/>
      <c r="F19" s="1790"/>
    </row>
    <row r="20">
      <c r="A20" s="1781" t="s">
        <v>1930</v>
      </c>
      <c r="B20" s="1781" t="s">
        <v>554</v>
      </c>
      <c r="C20" s="1782" t="s">
        <v>4860</v>
      </c>
      <c r="D20" s="1783" t="s">
        <v>4861</v>
      </c>
      <c r="E20" s="1784"/>
      <c r="F20" s="1787" t="s">
        <v>4862</v>
      </c>
    </row>
    <row r="21">
      <c r="A21" s="1781" t="s">
        <v>1634</v>
      </c>
      <c r="B21" s="1781" t="s">
        <v>332</v>
      </c>
      <c r="C21" s="1782" t="s">
        <v>4863</v>
      </c>
      <c r="D21" s="1783" t="s">
        <v>4864</v>
      </c>
      <c r="E21" s="1784"/>
      <c r="F21" s="1787" t="s">
        <v>4865</v>
      </c>
    </row>
    <row r="22">
      <c r="A22" s="1781" t="s">
        <v>4866</v>
      </c>
      <c r="B22" s="1781" t="s">
        <v>4867</v>
      </c>
      <c r="C22" s="1782" t="s">
        <v>4868</v>
      </c>
      <c r="D22" s="1783" t="s">
        <v>4838</v>
      </c>
      <c r="E22" s="1784"/>
      <c r="F22" s="1787" t="s">
        <v>4869</v>
      </c>
    </row>
    <row r="23">
      <c r="A23" s="1781" t="s">
        <v>1897</v>
      </c>
      <c r="B23" s="1781" t="s">
        <v>414</v>
      </c>
      <c r="C23" s="1782" t="s">
        <v>4870</v>
      </c>
      <c r="D23" s="1783" t="s">
        <v>4871</v>
      </c>
      <c r="E23" s="1784"/>
      <c r="F23" s="1787" t="s">
        <v>4872</v>
      </c>
    </row>
    <row r="24">
      <c r="A24" s="1781" t="s">
        <v>1700</v>
      </c>
      <c r="B24" s="1781" t="s">
        <v>771</v>
      </c>
      <c r="C24" s="1782" t="s">
        <v>4873</v>
      </c>
      <c r="D24" s="1783" t="s">
        <v>4874</v>
      </c>
      <c r="E24" s="1784"/>
      <c r="F24" s="1787" t="s">
        <v>4875</v>
      </c>
    </row>
    <row r="25">
      <c r="A25" s="1781" t="s">
        <v>4876</v>
      </c>
      <c r="B25" s="1781" t="s">
        <v>588</v>
      </c>
      <c r="C25" s="1782" t="s">
        <v>4877</v>
      </c>
      <c r="D25" s="1784"/>
      <c r="E25" s="1784"/>
      <c r="F25" s="1787" t="s">
        <v>4878</v>
      </c>
    </row>
    <row r="26">
      <c r="A26" s="1781" t="s">
        <v>4879</v>
      </c>
      <c r="B26" s="1781" t="s">
        <v>1526</v>
      </c>
      <c r="C26" s="1782" t="s">
        <v>4880</v>
      </c>
      <c r="D26" s="1784"/>
      <c r="E26" s="1784"/>
      <c r="F26" s="1787" t="s">
        <v>4881</v>
      </c>
    </row>
    <row r="27">
      <c r="A27" s="1781" t="s">
        <v>4882</v>
      </c>
      <c r="B27" s="1781" t="s">
        <v>4883</v>
      </c>
      <c r="C27" s="1788"/>
      <c r="D27" s="1784"/>
      <c r="E27" s="1784"/>
      <c r="F27" s="1790"/>
    </row>
    <row r="28">
      <c r="A28" s="1781" t="s">
        <v>1621</v>
      </c>
      <c r="B28" s="1781" t="s">
        <v>1427</v>
      </c>
      <c r="C28" s="1782" t="s">
        <v>4884</v>
      </c>
      <c r="D28" s="1783" t="s">
        <v>4885</v>
      </c>
      <c r="E28" s="1784"/>
      <c r="F28" s="1787" t="s">
        <v>4886</v>
      </c>
    </row>
    <row r="29">
      <c r="A29" s="1781" t="s">
        <v>4887</v>
      </c>
      <c r="B29" s="1781" t="s">
        <v>990</v>
      </c>
      <c r="C29" s="1788"/>
      <c r="D29" s="1784"/>
      <c r="E29" s="1784"/>
      <c r="F29" s="1790"/>
    </row>
    <row r="30">
      <c r="A30" s="1781" t="s">
        <v>4888</v>
      </c>
      <c r="B30" s="1781" t="s">
        <v>1348</v>
      </c>
      <c r="C30" s="1782" t="s">
        <v>4889</v>
      </c>
      <c r="D30" s="1783" t="s">
        <v>4890</v>
      </c>
      <c r="E30" s="1783" t="s">
        <v>4823</v>
      </c>
      <c r="F30" s="1787" t="s">
        <v>4891</v>
      </c>
    </row>
    <row r="31">
      <c r="A31" s="1781" t="s">
        <v>4892</v>
      </c>
      <c r="B31" s="1781" t="s">
        <v>4893</v>
      </c>
      <c r="C31" s="1782" t="s">
        <v>4894</v>
      </c>
      <c r="D31" s="1783" t="s">
        <v>4895</v>
      </c>
      <c r="E31" s="1784"/>
      <c r="F31" s="1787" t="s">
        <v>4896</v>
      </c>
    </row>
    <row r="32">
      <c r="A32" s="1781" t="s">
        <v>1925</v>
      </c>
      <c r="B32" s="1781" t="s">
        <v>1926</v>
      </c>
      <c r="C32" s="1782" t="s">
        <v>4897</v>
      </c>
      <c r="D32" s="1783" t="s">
        <v>4895</v>
      </c>
      <c r="E32" s="1784"/>
      <c r="F32" s="1787" t="s">
        <v>4898</v>
      </c>
    </row>
    <row r="33">
      <c r="A33" s="1781" t="s">
        <v>1708</v>
      </c>
      <c r="B33" s="1781" t="s">
        <v>1709</v>
      </c>
      <c r="C33" s="1782" t="s">
        <v>4897</v>
      </c>
      <c r="D33" s="1784" t="s">
        <v>4895</v>
      </c>
      <c r="E33" s="1784"/>
      <c r="F33" s="1789" t="s">
        <v>4899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75"/>
    <col customWidth="1" min="4" max="4" width="17.5"/>
    <col customWidth="1" min="6" max="6" width="21.5"/>
    <col customWidth="1" min="8" max="8" width="32.88"/>
    <col customWidth="1" min="11" max="11" width="32.5"/>
    <col customWidth="1" min="12" max="12" width="36.25"/>
  </cols>
  <sheetData>
    <row r="1">
      <c r="A1" s="1791" t="s">
        <v>4900</v>
      </c>
    </row>
    <row r="2">
      <c r="A2" s="1792"/>
      <c r="B2" s="1793"/>
      <c r="C2" s="1793"/>
      <c r="D2" s="1793"/>
      <c r="E2" s="1793"/>
      <c r="F2" s="1793"/>
      <c r="G2" s="1793"/>
      <c r="H2" s="1793"/>
      <c r="I2" s="1793"/>
      <c r="J2" s="1793"/>
      <c r="K2" s="1793"/>
      <c r="L2" s="1794" t="s">
        <v>4901</v>
      </c>
    </row>
    <row r="3">
      <c r="A3" s="1795" t="s">
        <v>4902</v>
      </c>
      <c r="D3" s="1793"/>
      <c r="E3" s="1793"/>
      <c r="F3" s="1793"/>
      <c r="G3" s="1793"/>
      <c r="H3" s="1796"/>
      <c r="I3" s="1796"/>
      <c r="J3" s="1796"/>
      <c r="K3" s="1796"/>
      <c r="L3" s="1794" t="s">
        <v>4903</v>
      </c>
    </row>
    <row r="4">
      <c r="A4" s="1797" t="s">
        <v>4904</v>
      </c>
      <c r="B4" s="432"/>
      <c r="C4" s="1797" t="s">
        <v>4905</v>
      </c>
      <c r="D4" s="432"/>
      <c r="E4" s="451"/>
      <c r="F4" s="1798" t="s">
        <v>4906</v>
      </c>
      <c r="G4" s="451"/>
      <c r="H4" s="1799" t="s">
        <v>4907</v>
      </c>
      <c r="I4" s="1799" t="s">
        <v>4908</v>
      </c>
      <c r="J4" s="1799" t="s">
        <v>4909</v>
      </c>
      <c r="K4" s="1799" t="s">
        <v>4910</v>
      </c>
      <c r="L4" s="1799" t="s">
        <v>4911</v>
      </c>
    </row>
    <row r="5">
      <c r="A5" s="1800" t="s">
        <v>4912</v>
      </c>
      <c r="B5" s="1801" t="s">
        <v>4913</v>
      </c>
      <c r="C5" s="1802" t="s">
        <v>4914</v>
      </c>
      <c r="D5" s="1803" t="s">
        <v>163</v>
      </c>
      <c r="E5" s="1802" t="s">
        <v>541</v>
      </c>
      <c r="F5" s="1804" t="s">
        <v>4628</v>
      </c>
      <c r="G5" s="1805" t="s">
        <v>162</v>
      </c>
      <c r="H5" s="1800" t="s">
        <v>4915</v>
      </c>
      <c r="I5" s="1800" t="s">
        <v>4916</v>
      </c>
      <c r="J5" s="1800" t="s">
        <v>4917</v>
      </c>
      <c r="K5" s="1806" t="s">
        <v>4918</v>
      </c>
      <c r="L5" s="1800" t="s">
        <v>4919</v>
      </c>
    </row>
    <row r="6">
      <c r="A6" s="701"/>
      <c r="B6" s="1733"/>
      <c r="C6" s="712"/>
      <c r="D6" s="712"/>
      <c r="E6" s="712"/>
      <c r="F6" s="1804" t="s">
        <v>4649</v>
      </c>
      <c r="G6" s="1805" t="s">
        <v>4920</v>
      </c>
      <c r="H6" s="712"/>
      <c r="I6" s="712"/>
      <c r="J6" s="712"/>
      <c r="K6" s="712"/>
      <c r="L6" s="712"/>
    </row>
    <row r="7">
      <c r="A7" s="701"/>
      <c r="B7" s="1733"/>
      <c r="C7" s="1802" t="s">
        <v>4921</v>
      </c>
      <c r="D7" s="1807" t="s">
        <v>639</v>
      </c>
      <c r="E7" s="1802" t="s">
        <v>638</v>
      </c>
      <c r="F7" s="1804" t="s">
        <v>4922</v>
      </c>
      <c r="G7" s="1805" t="s">
        <v>1488</v>
      </c>
      <c r="H7" s="1808"/>
      <c r="I7" s="1800" t="s">
        <v>4916</v>
      </c>
      <c r="J7" s="1800" t="s">
        <v>4917</v>
      </c>
      <c r="K7" s="1808"/>
      <c r="L7" s="1808"/>
    </row>
    <row r="8">
      <c r="A8" s="701"/>
      <c r="B8" s="1733"/>
      <c r="C8" s="712"/>
      <c r="D8" s="712"/>
      <c r="E8" s="712"/>
      <c r="F8" s="1804" t="s">
        <v>4923</v>
      </c>
      <c r="G8" s="1805" t="s">
        <v>4924</v>
      </c>
      <c r="H8" s="712"/>
      <c r="I8" s="712"/>
      <c r="J8" s="712"/>
      <c r="K8" s="712"/>
      <c r="L8" s="712"/>
    </row>
    <row r="9">
      <c r="A9" s="701"/>
      <c r="B9" s="1733"/>
      <c r="C9" s="1802" t="s">
        <v>4925</v>
      </c>
      <c r="D9" s="1807" t="s">
        <v>252</v>
      </c>
      <c r="E9" s="1802" t="s">
        <v>251</v>
      </c>
      <c r="F9" s="1804" t="s">
        <v>4926</v>
      </c>
      <c r="G9" s="1805" t="s">
        <v>4927</v>
      </c>
      <c r="H9" s="1808"/>
      <c r="I9" s="1800" t="s">
        <v>4916</v>
      </c>
      <c r="J9" s="1800" t="s">
        <v>4917</v>
      </c>
      <c r="K9" s="1808"/>
      <c r="L9" s="1808"/>
    </row>
    <row r="10">
      <c r="A10" s="701"/>
      <c r="B10" s="1733"/>
      <c r="C10" s="712"/>
      <c r="D10" s="712"/>
      <c r="E10" s="712"/>
      <c r="F10" s="1804" t="s">
        <v>4928</v>
      </c>
      <c r="G10" s="1805" t="s">
        <v>4929</v>
      </c>
      <c r="H10" s="712"/>
      <c r="I10" s="712"/>
      <c r="J10" s="712"/>
      <c r="K10" s="712"/>
      <c r="L10" s="712"/>
    </row>
    <row r="11">
      <c r="A11" s="701"/>
      <c r="B11" s="1733"/>
      <c r="C11" s="1802" t="s">
        <v>4930</v>
      </c>
      <c r="D11" s="1807" t="s">
        <v>1275</v>
      </c>
      <c r="E11" s="1802" t="s">
        <v>1816</v>
      </c>
      <c r="F11" s="1804" t="s">
        <v>4931</v>
      </c>
      <c r="G11" s="1805" t="s">
        <v>4932</v>
      </c>
      <c r="H11" s="1808"/>
      <c r="I11" s="1800" t="s">
        <v>4916</v>
      </c>
      <c r="J11" s="1800" t="s">
        <v>4917</v>
      </c>
      <c r="K11" s="1808"/>
      <c r="L11" s="1808"/>
    </row>
    <row r="12">
      <c r="A12" s="701"/>
      <c r="B12" s="710"/>
      <c r="C12" s="712"/>
      <c r="D12" s="712"/>
      <c r="E12" s="712"/>
      <c r="F12" s="1804" t="s">
        <v>4933</v>
      </c>
      <c r="G12" s="1805" t="s">
        <v>4934</v>
      </c>
      <c r="H12" s="712"/>
      <c r="I12" s="712"/>
      <c r="J12" s="712"/>
      <c r="K12" s="712"/>
      <c r="L12" s="712"/>
    </row>
    <row r="13">
      <c r="A13" s="701"/>
      <c r="B13" s="1809" t="s">
        <v>4935</v>
      </c>
      <c r="C13" s="1810" t="s">
        <v>4936</v>
      </c>
      <c r="D13" s="1807" t="s">
        <v>83</v>
      </c>
      <c r="E13" s="1810" t="s">
        <v>1608</v>
      </c>
      <c r="F13" s="1811" t="s">
        <v>3767</v>
      </c>
      <c r="G13" s="1812" t="s">
        <v>82</v>
      </c>
      <c r="H13" s="1809" t="s">
        <v>4937</v>
      </c>
      <c r="I13" s="1809" t="s">
        <v>1629</v>
      </c>
      <c r="J13" s="1809" t="s">
        <v>4938</v>
      </c>
      <c r="K13" s="1809" t="s">
        <v>4939</v>
      </c>
      <c r="L13" s="1809" t="s">
        <v>4940</v>
      </c>
    </row>
    <row r="14">
      <c r="A14" s="701"/>
      <c r="B14" s="701"/>
      <c r="C14" s="712"/>
      <c r="D14" s="712"/>
      <c r="E14" s="712"/>
      <c r="F14" s="1813" t="s">
        <v>2600</v>
      </c>
      <c r="G14" s="1812" t="s">
        <v>270</v>
      </c>
      <c r="H14" s="712"/>
      <c r="I14" s="712"/>
      <c r="J14" s="712"/>
      <c r="K14" s="712"/>
      <c r="L14" s="712"/>
    </row>
    <row r="15">
      <c r="A15" s="701"/>
      <c r="B15" s="701"/>
      <c r="C15" s="1810" t="s">
        <v>4941</v>
      </c>
      <c r="D15" s="1807" t="s">
        <v>223</v>
      </c>
      <c r="E15" s="1810" t="s">
        <v>1615</v>
      </c>
      <c r="F15" s="1813" t="s">
        <v>4942</v>
      </c>
      <c r="G15" s="1812" t="s">
        <v>4698</v>
      </c>
      <c r="H15" s="1809" t="s">
        <v>4943</v>
      </c>
      <c r="I15" s="1809" t="s">
        <v>1629</v>
      </c>
      <c r="J15" s="1800" t="s">
        <v>4917</v>
      </c>
      <c r="K15" s="1809" t="s">
        <v>4944</v>
      </c>
      <c r="L15" s="1809" t="s">
        <v>4919</v>
      </c>
    </row>
    <row r="16">
      <c r="A16" s="701"/>
      <c r="B16" s="701"/>
      <c r="C16" s="712"/>
      <c r="D16" s="712"/>
      <c r="E16" s="712"/>
      <c r="F16" s="1813" t="s">
        <v>4945</v>
      </c>
      <c r="G16" s="1812" t="s">
        <v>222</v>
      </c>
      <c r="H16" s="712"/>
      <c r="I16" s="712"/>
      <c r="J16" s="712"/>
      <c r="K16" s="712"/>
      <c r="L16" s="712"/>
    </row>
    <row r="17">
      <c r="A17" s="701"/>
      <c r="B17" s="701"/>
      <c r="C17" s="1810" t="s">
        <v>4946</v>
      </c>
      <c r="D17" s="1807" t="s">
        <v>536</v>
      </c>
      <c r="E17" s="1810" t="s">
        <v>1761</v>
      </c>
      <c r="F17" s="1813" t="s">
        <v>4614</v>
      </c>
      <c r="G17" s="1812" t="s">
        <v>1476</v>
      </c>
      <c r="H17" s="1809" t="s">
        <v>4947</v>
      </c>
      <c r="I17" s="1809" t="s">
        <v>1629</v>
      </c>
      <c r="J17" s="1800" t="s">
        <v>4917</v>
      </c>
      <c r="K17" s="1809" t="s">
        <v>4948</v>
      </c>
      <c r="L17" s="1809" t="s">
        <v>4949</v>
      </c>
    </row>
    <row r="18">
      <c r="A18" s="701"/>
      <c r="B18" s="701"/>
      <c r="C18" s="712"/>
      <c r="D18" s="712"/>
      <c r="E18" s="712"/>
      <c r="F18" s="1811" t="s">
        <v>4531</v>
      </c>
      <c r="G18" s="1812" t="s">
        <v>1484</v>
      </c>
      <c r="H18" s="712"/>
      <c r="I18" s="712"/>
      <c r="J18" s="712"/>
      <c r="K18" s="712"/>
      <c r="L18" s="712"/>
    </row>
    <row r="19">
      <c r="A19" s="701"/>
      <c r="B19" s="701"/>
      <c r="C19" s="1810" t="s">
        <v>4833</v>
      </c>
      <c r="D19" s="1807" t="s">
        <v>851</v>
      </c>
      <c r="E19" s="1810" t="s">
        <v>1908</v>
      </c>
      <c r="F19" s="1813" t="s">
        <v>4950</v>
      </c>
      <c r="G19" s="1812" t="s">
        <v>1565</v>
      </c>
      <c r="H19" s="1809" t="s">
        <v>4951</v>
      </c>
      <c r="I19" s="1809" t="s">
        <v>1629</v>
      </c>
      <c r="J19" s="1809" t="s">
        <v>4938</v>
      </c>
      <c r="K19" s="1809" t="s">
        <v>4952</v>
      </c>
      <c r="L19" s="1809" t="s">
        <v>4953</v>
      </c>
    </row>
    <row r="20">
      <c r="A20" s="701"/>
      <c r="B20" s="701"/>
      <c r="C20" s="712"/>
      <c r="D20" s="712"/>
      <c r="E20" s="712"/>
      <c r="F20" s="1811" t="s">
        <v>3955</v>
      </c>
      <c r="G20" s="1812" t="s">
        <v>850</v>
      </c>
      <c r="H20" s="712"/>
      <c r="I20" s="712"/>
      <c r="J20" s="712"/>
      <c r="K20" s="712"/>
      <c r="L20" s="712"/>
    </row>
    <row r="21">
      <c r="A21" s="701"/>
      <c r="B21" s="701"/>
      <c r="C21" s="1810" t="s">
        <v>4954</v>
      </c>
      <c r="D21" s="1807" t="s">
        <v>138</v>
      </c>
      <c r="E21" s="1810" t="s">
        <v>1610</v>
      </c>
      <c r="F21" s="1813" t="s">
        <v>3886</v>
      </c>
      <c r="G21" s="1812" t="s">
        <v>144</v>
      </c>
      <c r="H21" s="1814"/>
      <c r="I21" s="1809" t="s">
        <v>1629</v>
      </c>
      <c r="J21" s="1809" t="s">
        <v>4938</v>
      </c>
      <c r="K21" s="1814"/>
      <c r="L21" s="1814"/>
    </row>
    <row r="22">
      <c r="A22" s="701"/>
      <c r="B22" s="701"/>
      <c r="C22" s="712"/>
      <c r="D22" s="712"/>
      <c r="E22" s="712"/>
      <c r="F22" s="1811" t="s">
        <v>3826</v>
      </c>
      <c r="G22" s="1812" t="s">
        <v>137</v>
      </c>
      <c r="H22" s="712"/>
      <c r="I22" s="712"/>
      <c r="J22" s="712"/>
      <c r="K22" s="712"/>
      <c r="L22" s="712"/>
    </row>
    <row r="23">
      <c r="A23" s="701"/>
      <c r="B23" s="701"/>
      <c r="C23" s="1810" t="s">
        <v>4955</v>
      </c>
      <c r="D23" s="1807" t="s">
        <v>488</v>
      </c>
      <c r="E23" s="1810" t="s">
        <v>1682</v>
      </c>
      <c r="F23" s="1811" t="s">
        <v>3723</v>
      </c>
      <c r="G23" s="1812" t="s">
        <v>4956</v>
      </c>
      <c r="H23" s="1809" t="s">
        <v>4957</v>
      </c>
      <c r="I23" s="1809" t="s">
        <v>1629</v>
      </c>
      <c r="J23" s="1809" t="s">
        <v>4938</v>
      </c>
      <c r="K23" s="1814"/>
      <c r="L23" s="1814"/>
    </row>
    <row r="24">
      <c r="A24" s="701"/>
      <c r="B24" s="712"/>
      <c r="C24" s="712"/>
      <c r="D24" s="712"/>
      <c r="E24" s="712"/>
      <c r="F24" s="1811" t="s">
        <v>3743</v>
      </c>
      <c r="G24" s="1812" t="s">
        <v>487</v>
      </c>
      <c r="H24" s="712"/>
      <c r="I24" s="712"/>
      <c r="J24" s="712"/>
      <c r="K24" s="712"/>
      <c r="L24" s="712"/>
    </row>
    <row r="25">
      <c r="A25" s="701"/>
      <c r="B25" s="1809" t="s">
        <v>4958</v>
      </c>
      <c r="C25" s="1810" t="s">
        <v>4959</v>
      </c>
      <c r="D25" s="1807" t="s">
        <v>90</v>
      </c>
      <c r="E25" s="1810" t="s">
        <v>596</v>
      </c>
      <c r="F25" s="1811" t="s">
        <v>1588</v>
      </c>
      <c r="G25" s="1812" t="s">
        <v>89</v>
      </c>
      <c r="H25" s="1809" t="s">
        <v>4960</v>
      </c>
      <c r="I25" s="1800" t="s">
        <v>4916</v>
      </c>
      <c r="J25" s="1800" t="s">
        <v>4917</v>
      </c>
      <c r="K25" s="1814"/>
      <c r="L25" s="1809" t="s">
        <v>1180</v>
      </c>
    </row>
    <row r="26">
      <c r="A26" s="701"/>
      <c r="B26" s="701"/>
      <c r="C26" s="712"/>
      <c r="D26" s="712"/>
      <c r="E26" s="712"/>
      <c r="F26" s="1811" t="s">
        <v>4961</v>
      </c>
      <c r="G26" s="1812" t="s">
        <v>4962</v>
      </c>
      <c r="H26" s="712"/>
      <c r="I26" s="712"/>
      <c r="J26" s="712"/>
      <c r="K26" s="712"/>
      <c r="L26" s="712"/>
    </row>
    <row r="27">
      <c r="A27" s="701"/>
      <c r="B27" s="701"/>
      <c r="C27" s="1810" t="s">
        <v>4963</v>
      </c>
      <c r="D27" s="1807" t="s">
        <v>104</v>
      </c>
      <c r="E27" s="1810" t="s">
        <v>1613</v>
      </c>
      <c r="F27" s="1811" t="s">
        <v>1590</v>
      </c>
      <c r="G27" s="1812" t="s">
        <v>410</v>
      </c>
      <c r="H27" s="1809" t="s">
        <v>4964</v>
      </c>
      <c r="I27" s="1800" t="s">
        <v>4916</v>
      </c>
      <c r="J27" s="1800" t="s">
        <v>4917</v>
      </c>
      <c r="K27" s="1814"/>
      <c r="L27" s="1814"/>
    </row>
    <row r="28">
      <c r="A28" s="701"/>
      <c r="B28" s="701"/>
      <c r="C28" s="712"/>
      <c r="D28" s="712"/>
      <c r="E28" s="712"/>
      <c r="F28" s="1811" t="s">
        <v>4965</v>
      </c>
      <c r="G28" s="1812" t="s">
        <v>4966</v>
      </c>
      <c r="H28" s="712"/>
      <c r="I28" s="712"/>
      <c r="J28" s="712"/>
      <c r="K28" s="712"/>
      <c r="L28" s="712"/>
    </row>
    <row r="29">
      <c r="A29" s="701"/>
      <c r="B29" s="701"/>
      <c r="C29" s="1815"/>
      <c r="D29" s="1810"/>
      <c r="E29" s="1810" t="s">
        <v>4967</v>
      </c>
      <c r="F29" s="1816"/>
      <c r="G29" s="1817"/>
      <c r="H29" s="1814"/>
      <c r="I29" s="1800"/>
      <c r="J29" s="1800"/>
      <c r="K29" s="1814"/>
      <c r="L29" s="1814"/>
    </row>
    <row r="30">
      <c r="A30" s="701"/>
      <c r="B30" s="701"/>
      <c r="C30" s="712"/>
      <c r="D30" s="712"/>
      <c r="E30" s="712"/>
      <c r="F30" s="1816"/>
      <c r="G30" s="1817"/>
      <c r="H30" s="712"/>
      <c r="I30" s="712"/>
      <c r="J30" s="712"/>
      <c r="K30" s="712"/>
      <c r="L30" s="712"/>
    </row>
    <row r="31">
      <c r="A31" s="701"/>
      <c r="B31" s="1818" t="s">
        <v>4968</v>
      </c>
      <c r="C31" s="1810" t="s">
        <v>4969</v>
      </c>
      <c r="D31" s="1807" t="s">
        <v>285</v>
      </c>
      <c r="E31" s="1810" t="s">
        <v>1733</v>
      </c>
      <c r="F31" s="1811" t="s">
        <v>4970</v>
      </c>
      <c r="G31" s="1812" t="s">
        <v>284</v>
      </c>
      <c r="H31" s="1809" t="s">
        <v>4971</v>
      </c>
      <c r="I31" s="1800" t="s">
        <v>4916</v>
      </c>
      <c r="J31" s="1800" t="s">
        <v>4917</v>
      </c>
      <c r="K31" s="1809" t="s">
        <v>4972</v>
      </c>
      <c r="L31" s="1814"/>
    </row>
    <row r="32">
      <c r="A32" s="701"/>
      <c r="B32" s="701"/>
      <c r="C32" s="712"/>
      <c r="D32" s="712"/>
      <c r="E32" s="712"/>
      <c r="F32" s="1811" t="s">
        <v>4973</v>
      </c>
      <c r="G32" s="1812" t="s">
        <v>4974</v>
      </c>
      <c r="H32" s="712"/>
      <c r="I32" s="712"/>
      <c r="J32" s="712"/>
      <c r="K32" s="712"/>
      <c r="L32" s="712"/>
    </row>
    <row r="33">
      <c r="A33" s="701"/>
      <c r="B33" s="701"/>
      <c r="C33" s="1810" t="s">
        <v>4975</v>
      </c>
      <c r="D33" s="1807" t="s">
        <v>111</v>
      </c>
      <c r="E33" s="1810" t="s">
        <v>603</v>
      </c>
      <c r="F33" s="1811" t="s">
        <v>4976</v>
      </c>
      <c r="G33" s="1812" t="s">
        <v>110</v>
      </c>
      <c r="H33" s="1809" t="s">
        <v>4977</v>
      </c>
      <c r="I33" s="1800" t="s">
        <v>4916</v>
      </c>
      <c r="J33" s="1800" t="s">
        <v>4917</v>
      </c>
      <c r="K33" s="1809" t="s">
        <v>4978</v>
      </c>
      <c r="L33" s="1809" t="s">
        <v>4979</v>
      </c>
    </row>
    <row r="34">
      <c r="A34" s="701"/>
      <c r="B34" s="701"/>
      <c r="C34" s="712"/>
      <c r="D34" s="712"/>
      <c r="E34" s="712"/>
      <c r="F34" s="1811" t="s">
        <v>4980</v>
      </c>
      <c r="G34" s="1812" t="s">
        <v>4981</v>
      </c>
      <c r="H34" s="712"/>
      <c r="I34" s="712"/>
      <c r="J34" s="712"/>
      <c r="K34" s="712"/>
      <c r="L34" s="712"/>
    </row>
    <row r="35">
      <c r="A35" s="701"/>
      <c r="B35" s="701"/>
      <c r="C35" s="1810" t="s">
        <v>4982</v>
      </c>
      <c r="D35" s="1807" t="s">
        <v>1545</v>
      </c>
      <c r="E35" s="1810" t="s">
        <v>4850</v>
      </c>
      <c r="F35" s="1811" t="s">
        <v>4983</v>
      </c>
      <c r="G35" s="1812" t="s">
        <v>1544</v>
      </c>
      <c r="H35" s="1809" t="s">
        <v>4984</v>
      </c>
      <c r="I35" s="1800" t="s">
        <v>4916</v>
      </c>
      <c r="J35" s="1800" t="s">
        <v>4917</v>
      </c>
      <c r="K35" s="1809"/>
      <c r="L35" s="1809" t="s">
        <v>4985</v>
      </c>
    </row>
    <row r="36">
      <c r="A36" s="701"/>
      <c r="B36" s="701"/>
      <c r="C36" s="712"/>
      <c r="D36" s="712"/>
      <c r="E36" s="712"/>
      <c r="F36" s="1811" t="s">
        <v>4986</v>
      </c>
      <c r="G36" s="1812" t="s">
        <v>4987</v>
      </c>
      <c r="H36" s="712"/>
      <c r="I36" s="712"/>
      <c r="J36" s="712"/>
      <c r="K36" s="712"/>
      <c r="L36" s="712"/>
    </row>
    <row r="37">
      <c r="A37" s="701"/>
      <c r="B37" s="701"/>
      <c r="C37" s="1810" t="s">
        <v>4988</v>
      </c>
      <c r="D37" s="1819" t="s">
        <v>4854</v>
      </c>
      <c r="E37" s="1810" t="s">
        <v>4853</v>
      </c>
      <c r="F37" s="1811" t="s">
        <v>4989</v>
      </c>
      <c r="G37" s="1812" t="s">
        <v>4990</v>
      </c>
      <c r="H37" s="1809" t="s">
        <v>4991</v>
      </c>
      <c r="I37" s="1800" t="s">
        <v>4916</v>
      </c>
      <c r="J37" s="1800" t="s">
        <v>4917</v>
      </c>
      <c r="K37" s="1814"/>
      <c r="L37" s="1809" t="s">
        <v>4992</v>
      </c>
    </row>
    <row r="38">
      <c r="A38" s="701"/>
      <c r="B38" s="701"/>
      <c r="C38" s="712"/>
      <c r="D38" s="712"/>
      <c r="E38" s="712"/>
      <c r="F38" s="1811" t="s">
        <v>4993</v>
      </c>
      <c r="G38" s="1812" t="s">
        <v>4994</v>
      </c>
      <c r="H38" s="712"/>
      <c r="I38" s="712"/>
      <c r="J38" s="712"/>
      <c r="K38" s="712"/>
      <c r="L38" s="712"/>
    </row>
    <row r="39">
      <c r="A39" s="701"/>
      <c r="B39" s="701"/>
      <c r="C39" s="1810" t="s">
        <v>4995</v>
      </c>
      <c r="D39" s="1810" t="s">
        <v>1039</v>
      </c>
      <c r="E39" s="1810" t="s">
        <v>1659</v>
      </c>
      <c r="F39" s="1811" t="s">
        <v>4996</v>
      </c>
      <c r="G39" s="1812" t="s">
        <v>4997</v>
      </c>
      <c r="H39" s="1809" t="s">
        <v>4998</v>
      </c>
      <c r="I39" s="1800" t="s">
        <v>4916</v>
      </c>
      <c r="J39" s="1800" t="s">
        <v>4917</v>
      </c>
      <c r="K39" s="1809" t="s">
        <v>4985</v>
      </c>
      <c r="L39" s="1814"/>
    </row>
    <row r="40">
      <c r="A40" s="701"/>
      <c r="B40" s="701"/>
      <c r="C40" s="712"/>
      <c r="D40" s="712"/>
      <c r="E40" s="712"/>
      <c r="F40" s="1811" t="s">
        <v>4999</v>
      </c>
      <c r="G40" s="1812" t="s">
        <v>5000</v>
      </c>
      <c r="H40" s="712"/>
      <c r="I40" s="712"/>
      <c r="J40" s="712"/>
      <c r="K40" s="712"/>
      <c r="L40" s="712"/>
    </row>
    <row r="41">
      <c r="A41" s="701"/>
      <c r="B41" s="701"/>
      <c r="C41" s="1815"/>
      <c r="D41" s="1810"/>
      <c r="E41" s="1810" t="s">
        <v>4967</v>
      </c>
      <c r="F41" s="1820"/>
      <c r="G41" s="1812"/>
      <c r="H41" s="1814"/>
      <c r="I41" s="1800"/>
      <c r="J41" s="1800"/>
      <c r="K41" s="1814"/>
      <c r="L41" s="1814"/>
    </row>
    <row r="42">
      <c r="A42" s="701"/>
      <c r="B42" s="701"/>
      <c r="C42" s="712"/>
      <c r="D42" s="712"/>
      <c r="E42" s="712"/>
      <c r="F42" s="1820"/>
      <c r="G42" s="1812"/>
      <c r="H42" s="712"/>
      <c r="I42" s="712"/>
      <c r="J42" s="712"/>
      <c r="K42" s="712"/>
      <c r="L42" s="712"/>
    </row>
    <row r="43">
      <c r="A43" s="701"/>
      <c r="B43" s="701"/>
      <c r="C43" s="1810" t="s">
        <v>4955</v>
      </c>
      <c r="D43" s="1810" t="s">
        <v>1267</v>
      </c>
      <c r="E43" s="1810" t="s">
        <v>4858</v>
      </c>
      <c r="F43" s="1811" t="s">
        <v>4541</v>
      </c>
      <c r="G43" s="1812" t="s">
        <v>5001</v>
      </c>
      <c r="H43" s="1809" t="s">
        <v>4859</v>
      </c>
      <c r="I43" s="1800" t="s">
        <v>4916</v>
      </c>
      <c r="J43" s="1800" t="s">
        <v>4917</v>
      </c>
      <c r="K43" s="1814"/>
      <c r="L43" s="1814"/>
    </row>
    <row r="44">
      <c r="A44" s="701"/>
      <c r="B44" s="701"/>
      <c r="C44" s="712"/>
      <c r="D44" s="712"/>
      <c r="E44" s="712"/>
      <c r="F44" s="1811" t="s">
        <v>5002</v>
      </c>
      <c r="G44" s="1812" t="s">
        <v>5003</v>
      </c>
      <c r="H44" s="712"/>
      <c r="I44" s="712"/>
      <c r="J44" s="712"/>
      <c r="K44" s="712"/>
      <c r="L44" s="712"/>
    </row>
    <row r="45">
      <c r="A45" s="701"/>
      <c r="B45" s="1818" t="s">
        <v>5004</v>
      </c>
      <c r="C45" s="1810" t="s">
        <v>5005</v>
      </c>
      <c r="D45" s="1810" t="s">
        <v>554</v>
      </c>
      <c r="E45" s="1810" t="s">
        <v>1930</v>
      </c>
      <c r="F45" s="1811" t="s">
        <v>5006</v>
      </c>
      <c r="G45" s="1812" t="s">
        <v>553</v>
      </c>
      <c r="H45" s="1814"/>
      <c r="I45" s="1800" t="s">
        <v>4916</v>
      </c>
      <c r="J45" s="1800" t="s">
        <v>4917</v>
      </c>
      <c r="K45" s="1814"/>
      <c r="L45" s="1809" t="s">
        <v>5007</v>
      </c>
    </row>
    <row r="46">
      <c r="A46" s="701"/>
      <c r="B46" s="701"/>
      <c r="C46" s="712"/>
      <c r="D46" s="712"/>
      <c r="E46" s="712"/>
      <c r="F46" s="1811" t="s">
        <v>5008</v>
      </c>
      <c r="G46" s="1812" t="s">
        <v>5009</v>
      </c>
      <c r="H46" s="712"/>
      <c r="I46" s="712"/>
      <c r="J46" s="712"/>
      <c r="K46" s="712"/>
      <c r="L46" s="701"/>
    </row>
    <row r="47">
      <c r="A47" s="701"/>
      <c r="B47" s="701"/>
      <c r="C47" s="1810" t="s">
        <v>5010</v>
      </c>
      <c r="D47" s="1810" t="s">
        <v>332</v>
      </c>
      <c r="E47" s="1810" t="s">
        <v>1634</v>
      </c>
      <c r="F47" s="1811" t="s">
        <v>4547</v>
      </c>
      <c r="G47" s="1812" t="s">
        <v>331</v>
      </c>
      <c r="H47" s="1809" t="s">
        <v>5011</v>
      </c>
      <c r="I47" s="1800" t="s">
        <v>4916</v>
      </c>
      <c r="J47" s="1800" t="s">
        <v>4917</v>
      </c>
      <c r="K47" s="1814"/>
      <c r="L47" s="701"/>
    </row>
    <row r="48">
      <c r="A48" s="701"/>
      <c r="B48" s="701"/>
      <c r="C48" s="712"/>
      <c r="D48" s="712"/>
      <c r="E48" s="712"/>
      <c r="F48" s="1811" t="s">
        <v>5012</v>
      </c>
      <c r="G48" s="1812" t="s">
        <v>5013</v>
      </c>
      <c r="H48" s="712"/>
      <c r="I48" s="712"/>
      <c r="J48" s="712"/>
      <c r="K48" s="712"/>
      <c r="L48" s="701"/>
    </row>
    <row r="49">
      <c r="A49" s="701"/>
      <c r="B49" s="701"/>
      <c r="C49" s="1810" t="s">
        <v>5014</v>
      </c>
      <c r="D49" s="1810" t="s">
        <v>4867</v>
      </c>
      <c r="E49" s="1810" t="s">
        <v>4866</v>
      </c>
      <c r="F49" s="1811" t="s">
        <v>5015</v>
      </c>
      <c r="G49" s="1812" t="s">
        <v>5016</v>
      </c>
      <c r="H49" s="1814"/>
      <c r="I49" s="1800" t="s">
        <v>4916</v>
      </c>
      <c r="J49" s="1800" t="s">
        <v>4917</v>
      </c>
      <c r="K49" s="1814"/>
      <c r="L49" s="701"/>
    </row>
    <row r="50">
      <c r="A50" s="701"/>
      <c r="B50" s="712"/>
      <c r="C50" s="712"/>
      <c r="D50" s="712"/>
      <c r="E50" s="712"/>
      <c r="F50" s="1811" t="s">
        <v>5017</v>
      </c>
      <c r="G50" s="1812" t="s">
        <v>5018</v>
      </c>
      <c r="H50" s="712"/>
      <c r="I50" s="712"/>
      <c r="J50" s="712"/>
      <c r="K50" s="712"/>
      <c r="L50" s="712"/>
    </row>
    <row r="51">
      <c r="A51" s="701"/>
      <c r="B51" s="1821" t="s">
        <v>5019</v>
      </c>
      <c r="C51" s="445"/>
      <c r="D51" s="1802" t="s">
        <v>414</v>
      </c>
      <c r="E51" s="1802" t="s">
        <v>1897</v>
      </c>
      <c r="F51" s="1804" t="s">
        <v>1594</v>
      </c>
      <c r="G51" s="1805" t="s">
        <v>413</v>
      </c>
      <c r="H51" s="1800" t="s">
        <v>5020</v>
      </c>
      <c r="I51" s="1800" t="s">
        <v>4916</v>
      </c>
      <c r="J51" s="1800" t="s">
        <v>4917</v>
      </c>
      <c r="K51" s="1800" t="s">
        <v>5021</v>
      </c>
      <c r="L51" s="1808"/>
    </row>
    <row r="52">
      <c r="A52" s="701"/>
      <c r="B52" s="710"/>
      <c r="C52" s="711"/>
      <c r="D52" s="712"/>
      <c r="E52" s="712"/>
      <c r="F52" s="1804" t="s">
        <v>5022</v>
      </c>
      <c r="G52" s="1805" t="s">
        <v>5023</v>
      </c>
      <c r="H52" s="712"/>
      <c r="I52" s="712"/>
      <c r="J52" s="712"/>
      <c r="K52" s="712"/>
      <c r="L52" s="712"/>
    </row>
    <row r="53">
      <c r="A53" s="701"/>
      <c r="B53" s="1821" t="s">
        <v>5024</v>
      </c>
      <c r="C53" s="445"/>
      <c r="D53" s="1802" t="s">
        <v>771</v>
      </c>
      <c r="E53" s="1802" t="s">
        <v>1700</v>
      </c>
      <c r="F53" s="1804" t="s">
        <v>1596</v>
      </c>
      <c r="G53" s="1805" t="s">
        <v>1595</v>
      </c>
      <c r="H53" s="1800" t="s">
        <v>5025</v>
      </c>
      <c r="I53" s="1800" t="s">
        <v>4916</v>
      </c>
      <c r="J53" s="1800" t="s">
        <v>4917</v>
      </c>
      <c r="K53" s="1800" t="s">
        <v>5026</v>
      </c>
      <c r="L53" s="1808"/>
    </row>
    <row r="54">
      <c r="A54" s="701"/>
      <c r="B54" s="710"/>
      <c r="C54" s="711"/>
      <c r="D54" s="712"/>
      <c r="E54" s="712"/>
      <c r="F54" s="1804" t="s">
        <v>5027</v>
      </c>
      <c r="G54" s="1805" t="s">
        <v>5028</v>
      </c>
      <c r="H54" s="712"/>
      <c r="I54" s="712"/>
      <c r="J54" s="712"/>
      <c r="K54" s="712"/>
      <c r="L54" s="712"/>
    </row>
    <row r="55">
      <c r="A55" s="701"/>
      <c r="B55" s="1822" t="s">
        <v>5029</v>
      </c>
      <c r="C55" s="1802" t="s">
        <v>5030</v>
      </c>
      <c r="D55" s="1802" t="s">
        <v>588</v>
      </c>
      <c r="E55" s="1802" t="s">
        <v>4876</v>
      </c>
      <c r="F55" s="1804" t="s">
        <v>5031</v>
      </c>
      <c r="G55" s="1805" t="s">
        <v>5032</v>
      </c>
      <c r="H55" s="1800" t="s">
        <v>5033</v>
      </c>
      <c r="I55" s="1800" t="s">
        <v>4916</v>
      </c>
      <c r="J55" s="1800" t="s">
        <v>4917</v>
      </c>
      <c r="K55" s="1800" t="s">
        <v>5034</v>
      </c>
      <c r="L55" s="1808"/>
    </row>
    <row r="56">
      <c r="A56" s="701"/>
      <c r="B56" s="1733"/>
      <c r="C56" s="712"/>
      <c r="D56" s="712"/>
      <c r="E56" s="712"/>
      <c r="F56" s="1804" t="s">
        <v>4551</v>
      </c>
      <c r="G56" s="1805" t="s">
        <v>2009</v>
      </c>
      <c r="H56" s="712"/>
      <c r="I56" s="712"/>
      <c r="J56" s="712"/>
      <c r="K56" s="712"/>
      <c r="L56" s="712"/>
    </row>
    <row r="57">
      <c r="A57" s="701"/>
      <c r="B57" s="1733"/>
      <c r="C57" s="1802" t="s">
        <v>5035</v>
      </c>
      <c r="D57" s="1802" t="s">
        <v>1526</v>
      </c>
      <c r="E57" s="1802" t="s">
        <v>4879</v>
      </c>
      <c r="F57" s="1804" t="s">
        <v>4539</v>
      </c>
      <c r="G57" s="1805" t="s">
        <v>1525</v>
      </c>
      <c r="H57" s="1808"/>
      <c r="I57" s="1800" t="s">
        <v>4916</v>
      </c>
      <c r="J57" s="1800" t="s">
        <v>4917</v>
      </c>
      <c r="K57" s="1808"/>
      <c r="L57" s="1808"/>
    </row>
    <row r="58">
      <c r="A58" s="701"/>
      <c r="B58" s="1733"/>
      <c r="C58" s="712"/>
      <c r="D58" s="712"/>
      <c r="E58" s="712"/>
      <c r="F58" s="1804" t="s">
        <v>5036</v>
      </c>
      <c r="G58" s="1805" t="s">
        <v>5037</v>
      </c>
      <c r="H58" s="712"/>
      <c r="I58" s="712"/>
      <c r="J58" s="712"/>
      <c r="K58" s="712"/>
      <c r="L58" s="712"/>
    </row>
    <row r="59">
      <c r="A59" s="701"/>
      <c r="B59" s="1733"/>
      <c r="C59" s="1802" t="s">
        <v>4955</v>
      </c>
      <c r="D59" s="1802" t="s">
        <v>4883</v>
      </c>
      <c r="E59" s="1802" t="s">
        <v>4882</v>
      </c>
      <c r="F59" s="1804" t="s">
        <v>5038</v>
      </c>
      <c r="G59" s="1805" t="s">
        <v>5039</v>
      </c>
      <c r="H59" s="1808"/>
      <c r="I59" s="1800" t="s">
        <v>4916</v>
      </c>
      <c r="J59" s="1800" t="s">
        <v>4917</v>
      </c>
      <c r="K59" s="1808"/>
      <c r="L59" s="1808"/>
    </row>
    <row r="60">
      <c r="A60" s="701"/>
      <c r="B60" s="710"/>
      <c r="C60" s="712"/>
      <c r="D60" s="712"/>
      <c r="E60" s="712"/>
      <c r="F60" s="1804" t="s">
        <v>5040</v>
      </c>
      <c r="G60" s="1805" t="s">
        <v>5041</v>
      </c>
      <c r="H60" s="712"/>
      <c r="I60" s="712"/>
      <c r="J60" s="712"/>
      <c r="K60" s="712"/>
      <c r="L60" s="712"/>
    </row>
    <row r="61">
      <c r="A61" s="701"/>
      <c r="B61" s="1821" t="s">
        <v>5042</v>
      </c>
      <c r="C61" s="445"/>
      <c r="D61" s="1802" t="s">
        <v>1427</v>
      </c>
      <c r="E61" s="1802" t="s">
        <v>1621</v>
      </c>
      <c r="F61" s="1823" t="s">
        <v>1592</v>
      </c>
      <c r="G61" s="1824" t="s">
        <v>1426</v>
      </c>
      <c r="H61" s="1808"/>
      <c r="I61" s="1800" t="s">
        <v>4916</v>
      </c>
      <c r="J61" s="1800" t="s">
        <v>4917</v>
      </c>
      <c r="K61" s="1800" t="s">
        <v>5043</v>
      </c>
      <c r="L61" s="1808"/>
    </row>
    <row r="62">
      <c r="A62" s="701"/>
      <c r="B62" s="710"/>
      <c r="C62" s="711"/>
      <c r="D62" s="712"/>
      <c r="E62" s="712"/>
      <c r="F62" s="1804" t="s">
        <v>5044</v>
      </c>
      <c r="G62" s="1805" t="s">
        <v>5045</v>
      </c>
      <c r="H62" s="712"/>
      <c r="I62" s="712"/>
      <c r="J62" s="712"/>
      <c r="K62" s="712"/>
      <c r="L62" s="712"/>
    </row>
    <row r="63">
      <c r="A63" s="701"/>
      <c r="B63" s="1821" t="s">
        <v>5046</v>
      </c>
      <c r="C63" s="445"/>
      <c r="D63" s="1802" t="s">
        <v>990</v>
      </c>
      <c r="E63" s="1802" t="s">
        <v>4887</v>
      </c>
      <c r="F63" s="1804" t="s">
        <v>5047</v>
      </c>
      <c r="G63" s="1805" t="s">
        <v>5048</v>
      </c>
      <c r="H63" s="1808"/>
      <c r="I63" s="1800" t="s">
        <v>4916</v>
      </c>
      <c r="J63" s="1800" t="s">
        <v>4917</v>
      </c>
      <c r="K63" s="1808"/>
      <c r="L63" s="1808"/>
    </row>
    <row r="64">
      <c r="A64" s="712"/>
      <c r="B64" s="710"/>
      <c r="C64" s="711"/>
      <c r="D64" s="712"/>
      <c r="E64" s="712"/>
      <c r="F64" s="1804" t="s">
        <v>5049</v>
      </c>
      <c r="G64" s="1805" t="s">
        <v>5050</v>
      </c>
      <c r="H64" s="712"/>
      <c r="I64" s="712"/>
      <c r="J64" s="712"/>
      <c r="K64" s="712"/>
      <c r="L64" s="712"/>
    </row>
    <row r="65">
      <c r="A65" s="1818" t="s">
        <v>5051</v>
      </c>
      <c r="B65" s="1825" t="s">
        <v>5052</v>
      </c>
      <c r="C65" s="445"/>
      <c r="D65" s="1826" t="s">
        <v>1348</v>
      </c>
      <c r="E65" s="1826" t="s">
        <v>4888</v>
      </c>
      <c r="F65" s="1811" t="s">
        <v>5053</v>
      </c>
      <c r="G65" s="1812" t="s">
        <v>5054</v>
      </c>
      <c r="H65" s="1814"/>
      <c r="I65" s="1809" t="s">
        <v>5055</v>
      </c>
      <c r="J65" s="1809" t="s">
        <v>5056</v>
      </c>
      <c r="K65" s="1809" t="s">
        <v>5057</v>
      </c>
      <c r="L65" s="1814"/>
    </row>
    <row r="66">
      <c r="A66" s="701"/>
      <c r="B66" s="710"/>
      <c r="C66" s="711"/>
      <c r="D66" s="712"/>
      <c r="E66" s="712"/>
      <c r="F66" s="1811" t="s">
        <v>5058</v>
      </c>
      <c r="G66" s="1812" t="s">
        <v>5059</v>
      </c>
      <c r="H66" s="712"/>
      <c r="I66" s="712"/>
      <c r="J66" s="712"/>
      <c r="K66" s="712"/>
      <c r="L66" s="712"/>
    </row>
    <row r="67">
      <c r="A67" s="701"/>
      <c r="B67" s="1825" t="s">
        <v>5060</v>
      </c>
      <c r="C67" s="445"/>
      <c r="D67" s="1826" t="s">
        <v>4893</v>
      </c>
      <c r="E67" s="1826" t="s">
        <v>4892</v>
      </c>
      <c r="F67" s="1811" t="s">
        <v>5061</v>
      </c>
      <c r="G67" s="1812" t="s">
        <v>5062</v>
      </c>
      <c r="H67" s="1814"/>
      <c r="I67" s="1809" t="s">
        <v>5055</v>
      </c>
      <c r="J67" s="1809" t="s">
        <v>5056</v>
      </c>
      <c r="K67" s="1809" t="s">
        <v>5063</v>
      </c>
      <c r="L67" s="1814"/>
    </row>
    <row r="68">
      <c r="A68" s="701"/>
      <c r="B68" s="710"/>
      <c r="C68" s="711"/>
      <c r="D68" s="712"/>
      <c r="E68" s="712"/>
      <c r="F68" s="1811" t="s">
        <v>5064</v>
      </c>
      <c r="G68" s="1812" t="s">
        <v>5065</v>
      </c>
      <c r="H68" s="712"/>
      <c r="I68" s="712"/>
      <c r="J68" s="712"/>
      <c r="K68" s="712"/>
      <c r="L68" s="712"/>
    </row>
    <row r="69">
      <c r="A69" s="701"/>
      <c r="B69" s="1825" t="s">
        <v>5066</v>
      </c>
      <c r="C69" s="445"/>
      <c r="D69" s="1826" t="s">
        <v>1926</v>
      </c>
      <c r="E69" s="1826" t="s">
        <v>1925</v>
      </c>
      <c r="F69" s="1811" t="s">
        <v>5067</v>
      </c>
      <c r="G69" s="1812" t="s">
        <v>5068</v>
      </c>
      <c r="H69" s="1814"/>
      <c r="I69" s="1809" t="s">
        <v>5055</v>
      </c>
      <c r="J69" s="1809" t="s">
        <v>5056</v>
      </c>
      <c r="K69" s="1809" t="s">
        <v>5069</v>
      </c>
      <c r="L69" s="1814"/>
    </row>
    <row r="70">
      <c r="A70" s="701"/>
      <c r="B70" s="710"/>
      <c r="C70" s="711"/>
      <c r="D70" s="712"/>
      <c r="E70" s="712"/>
      <c r="F70" s="1811" t="s">
        <v>5070</v>
      </c>
      <c r="G70" s="1812" t="s">
        <v>5071</v>
      </c>
      <c r="H70" s="712"/>
      <c r="I70" s="712"/>
      <c r="J70" s="712"/>
      <c r="K70" s="712"/>
      <c r="L70" s="712"/>
    </row>
    <row r="71">
      <c r="A71" s="701"/>
      <c r="B71" s="1825" t="s">
        <v>5072</v>
      </c>
      <c r="C71" s="445"/>
      <c r="D71" s="1826" t="s">
        <v>1709</v>
      </c>
      <c r="E71" s="1826" t="s">
        <v>1708</v>
      </c>
      <c r="F71" s="1811" t="s">
        <v>5073</v>
      </c>
      <c r="G71" s="1812" t="s">
        <v>5074</v>
      </c>
      <c r="H71" s="1814"/>
      <c r="I71" s="1809" t="s">
        <v>5055</v>
      </c>
      <c r="J71" s="1809" t="s">
        <v>5056</v>
      </c>
      <c r="K71" s="1809" t="s">
        <v>5075</v>
      </c>
      <c r="L71" s="1814"/>
    </row>
    <row r="72">
      <c r="A72" s="712"/>
      <c r="B72" s="710"/>
      <c r="C72" s="711"/>
      <c r="D72" s="712"/>
      <c r="E72" s="712"/>
      <c r="F72" s="1811" t="s">
        <v>5076</v>
      </c>
      <c r="G72" s="1812" t="s">
        <v>5077</v>
      </c>
      <c r="H72" s="712"/>
      <c r="I72" s="712"/>
      <c r="J72" s="712"/>
      <c r="K72" s="712"/>
      <c r="L72" s="712"/>
    </row>
    <row r="73">
      <c r="D73" s="133"/>
    </row>
    <row r="74">
      <c r="D74" s="133"/>
    </row>
    <row r="75">
      <c r="D75" s="133"/>
    </row>
    <row r="76">
      <c r="D76" s="133"/>
    </row>
    <row r="77">
      <c r="D77" s="133"/>
    </row>
    <row r="78">
      <c r="D78" s="133"/>
    </row>
    <row r="79">
      <c r="D79" s="133"/>
    </row>
    <row r="80">
      <c r="D80" s="133"/>
    </row>
    <row r="81">
      <c r="D81" s="133"/>
    </row>
    <row r="82">
      <c r="D82" s="133"/>
    </row>
    <row r="83">
      <c r="D83" s="133"/>
    </row>
    <row r="84">
      <c r="D84" s="133"/>
    </row>
    <row r="85">
      <c r="D85" s="133"/>
    </row>
    <row r="86">
      <c r="D86" s="133"/>
    </row>
    <row r="87">
      <c r="D87" s="133"/>
    </row>
    <row r="88">
      <c r="D88" s="133"/>
    </row>
    <row r="89">
      <c r="D89" s="133"/>
    </row>
    <row r="90">
      <c r="D90" s="133"/>
    </row>
    <row r="91">
      <c r="D91" s="133"/>
    </row>
    <row r="92">
      <c r="D92" s="133"/>
    </row>
    <row r="93">
      <c r="D93" s="133"/>
    </row>
    <row r="94">
      <c r="D94" s="133"/>
    </row>
    <row r="95">
      <c r="D95" s="133"/>
    </row>
    <row r="96">
      <c r="D96" s="133"/>
    </row>
    <row r="97">
      <c r="D97" s="133"/>
    </row>
    <row r="98">
      <c r="D98" s="133"/>
    </row>
    <row r="99">
      <c r="D99" s="133"/>
    </row>
    <row r="100">
      <c r="D100" s="133"/>
    </row>
    <row r="101">
      <c r="D101" s="133"/>
    </row>
    <row r="102">
      <c r="D102" s="133"/>
    </row>
    <row r="103">
      <c r="D103" s="133"/>
    </row>
    <row r="104">
      <c r="D104" s="133"/>
    </row>
    <row r="105">
      <c r="D105" s="133"/>
    </row>
    <row r="106">
      <c r="D106" s="133"/>
    </row>
    <row r="107">
      <c r="D107" s="133"/>
    </row>
    <row r="108">
      <c r="D108" s="133"/>
    </row>
    <row r="109">
      <c r="D109" s="133"/>
    </row>
    <row r="110">
      <c r="D110" s="133"/>
    </row>
    <row r="111">
      <c r="D111" s="133"/>
    </row>
    <row r="112">
      <c r="D112" s="133"/>
    </row>
    <row r="113">
      <c r="D113" s="133"/>
    </row>
    <row r="114">
      <c r="D114" s="133"/>
    </row>
    <row r="115">
      <c r="D115" s="133"/>
    </row>
    <row r="116">
      <c r="D116" s="133"/>
    </row>
    <row r="117">
      <c r="D117" s="133"/>
    </row>
    <row r="118">
      <c r="D118" s="133"/>
    </row>
    <row r="119">
      <c r="D119" s="133"/>
    </row>
    <row r="120">
      <c r="D120" s="133"/>
    </row>
    <row r="121">
      <c r="D121" s="133"/>
    </row>
    <row r="122">
      <c r="D122" s="133"/>
    </row>
    <row r="123">
      <c r="D123" s="133"/>
    </row>
    <row r="124">
      <c r="D124" s="133"/>
    </row>
    <row r="125">
      <c r="D125" s="133"/>
    </row>
    <row r="126">
      <c r="D126" s="133"/>
    </row>
    <row r="127">
      <c r="D127" s="133"/>
    </row>
    <row r="128">
      <c r="D128" s="133"/>
    </row>
    <row r="129">
      <c r="D129" s="133"/>
    </row>
    <row r="130">
      <c r="D130" s="133"/>
    </row>
    <row r="131">
      <c r="D131" s="133"/>
    </row>
    <row r="132">
      <c r="D132" s="133"/>
    </row>
    <row r="133">
      <c r="D133" s="133"/>
    </row>
    <row r="134">
      <c r="D134" s="133"/>
    </row>
    <row r="135">
      <c r="D135" s="133"/>
    </row>
    <row r="136">
      <c r="D136" s="133"/>
    </row>
    <row r="137">
      <c r="D137" s="133"/>
    </row>
    <row r="138">
      <c r="D138" s="133"/>
    </row>
    <row r="139">
      <c r="D139" s="133"/>
    </row>
    <row r="140">
      <c r="D140" s="133"/>
    </row>
    <row r="141">
      <c r="D141" s="133"/>
    </row>
    <row r="142">
      <c r="D142" s="133"/>
    </row>
    <row r="143">
      <c r="D143" s="133"/>
    </row>
    <row r="144">
      <c r="D144" s="133"/>
    </row>
    <row r="145">
      <c r="D145" s="133"/>
    </row>
    <row r="146">
      <c r="D146" s="133"/>
    </row>
    <row r="147">
      <c r="D147" s="133"/>
    </row>
    <row r="148">
      <c r="D148" s="133"/>
    </row>
    <row r="149">
      <c r="D149" s="133"/>
    </row>
    <row r="150">
      <c r="D150" s="133"/>
    </row>
    <row r="151">
      <c r="D151" s="133"/>
    </row>
    <row r="152">
      <c r="D152" s="133"/>
    </row>
    <row r="153">
      <c r="D153" s="133"/>
    </row>
    <row r="154">
      <c r="D154" s="133"/>
    </row>
    <row r="155">
      <c r="D155" s="133"/>
    </row>
    <row r="156">
      <c r="D156" s="133"/>
    </row>
    <row r="157">
      <c r="D157" s="133"/>
    </row>
    <row r="158">
      <c r="D158" s="133"/>
    </row>
    <row r="159">
      <c r="D159" s="133"/>
    </row>
    <row r="160">
      <c r="D160" s="133"/>
    </row>
    <row r="161">
      <c r="D161" s="133"/>
    </row>
    <row r="162">
      <c r="D162" s="133"/>
    </row>
    <row r="163">
      <c r="D163" s="133"/>
    </row>
    <row r="164">
      <c r="D164" s="133"/>
    </row>
    <row r="165">
      <c r="D165" s="133"/>
    </row>
    <row r="166">
      <c r="D166" s="133"/>
    </row>
    <row r="167">
      <c r="D167" s="133"/>
    </row>
    <row r="168">
      <c r="D168" s="133"/>
    </row>
    <row r="169">
      <c r="D169" s="133"/>
    </row>
    <row r="170">
      <c r="D170" s="133"/>
    </row>
    <row r="171">
      <c r="D171" s="133"/>
    </row>
    <row r="172">
      <c r="D172" s="133"/>
    </row>
    <row r="173">
      <c r="D173" s="133"/>
    </row>
    <row r="174">
      <c r="D174" s="133"/>
    </row>
    <row r="175">
      <c r="D175" s="133"/>
    </row>
    <row r="176">
      <c r="D176" s="133"/>
    </row>
    <row r="177">
      <c r="D177" s="133"/>
    </row>
    <row r="178">
      <c r="D178" s="133"/>
    </row>
    <row r="179">
      <c r="D179" s="133"/>
    </row>
    <row r="180">
      <c r="D180" s="133"/>
    </row>
    <row r="181">
      <c r="D181" s="133"/>
    </row>
    <row r="182">
      <c r="D182" s="133"/>
    </row>
    <row r="183">
      <c r="D183" s="133"/>
    </row>
    <row r="184">
      <c r="D184" s="133"/>
    </row>
    <row r="185">
      <c r="D185" s="133"/>
    </row>
    <row r="186">
      <c r="D186" s="133"/>
    </row>
    <row r="187">
      <c r="D187" s="133"/>
    </row>
    <row r="188">
      <c r="D188" s="133"/>
    </row>
    <row r="189">
      <c r="D189" s="133"/>
    </row>
    <row r="190">
      <c r="D190" s="133"/>
    </row>
    <row r="191">
      <c r="D191" s="133"/>
    </row>
    <row r="192">
      <c r="D192" s="133"/>
    </row>
    <row r="193">
      <c r="D193" s="133"/>
    </row>
    <row r="194">
      <c r="D194" s="133"/>
    </row>
    <row r="195">
      <c r="D195" s="133"/>
    </row>
    <row r="196">
      <c r="D196" s="133"/>
    </row>
    <row r="197">
      <c r="D197" s="133"/>
    </row>
    <row r="198">
      <c r="D198" s="133"/>
    </row>
    <row r="199">
      <c r="D199" s="133"/>
    </row>
    <row r="200">
      <c r="D200" s="133"/>
    </row>
    <row r="201">
      <c r="D201" s="133"/>
    </row>
    <row r="202">
      <c r="D202" s="133"/>
    </row>
    <row r="203">
      <c r="D203" s="133"/>
    </row>
    <row r="204">
      <c r="D204" s="133"/>
    </row>
    <row r="205">
      <c r="D205" s="133"/>
    </row>
    <row r="206">
      <c r="D206" s="133"/>
    </row>
    <row r="207">
      <c r="D207" s="133"/>
    </row>
    <row r="208">
      <c r="D208" s="133"/>
    </row>
    <row r="209">
      <c r="D209" s="133"/>
    </row>
    <row r="210">
      <c r="D210" s="133"/>
    </row>
    <row r="211">
      <c r="D211" s="133"/>
    </row>
    <row r="212">
      <c r="D212" s="133"/>
    </row>
    <row r="213">
      <c r="D213" s="133"/>
    </row>
    <row r="214">
      <c r="D214" s="133"/>
    </row>
    <row r="215">
      <c r="D215" s="133"/>
    </row>
    <row r="216">
      <c r="D216" s="133"/>
    </row>
    <row r="217">
      <c r="D217" s="133"/>
    </row>
    <row r="218">
      <c r="D218" s="133"/>
    </row>
    <row r="219">
      <c r="D219" s="133"/>
    </row>
    <row r="220">
      <c r="D220" s="133"/>
    </row>
    <row r="221">
      <c r="D221" s="133"/>
    </row>
    <row r="222">
      <c r="D222" s="133"/>
    </row>
    <row r="223">
      <c r="D223" s="133"/>
    </row>
    <row r="224">
      <c r="D224" s="133"/>
    </row>
    <row r="225">
      <c r="D225" s="133"/>
    </row>
    <row r="226">
      <c r="D226" s="133"/>
    </row>
    <row r="227">
      <c r="D227" s="133"/>
    </row>
    <row r="228">
      <c r="D228" s="133"/>
    </row>
    <row r="229">
      <c r="D229" s="133"/>
    </row>
    <row r="230">
      <c r="D230" s="133"/>
    </row>
    <row r="231">
      <c r="D231" s="133"/>
    </row>
    <row r="232">
      <c r="D232" s="133"/>
    </row>
    <row r="233">
      <c r="D233" s="133"/>
    </row>
    <row r="234">
      <c r="D234" s="133"/>
    </row>
    <row r="235">
      <c r="D235" s="133"/>
    </row>
    <row r="236">
      <c r="D236" s="133"/>
    </row>
    <row r="237">
      <c r="D237" s="133"/>
    </row>
    <row r="238">
      <c r="D238" s="133"/>
    </row>
    <row r="239">
      <c r="D239" s="133"/>
    </row>
    <row r="240">
      <c r="D240" s="133"/>
    </row>
    <row r="241">
      <c r="D241" s="133"/>
    </row>
    <row r="242">
      <c r="D242" s="133"/>
    </row>
    <row r="243">
      <c r="D243" s="133"/>
    </row>
    <row r="244">
      <c r="D244" s="133"/>
    </row>
    <row r="245">
      <c r="D245" s="133"/>
    </row>
    <row r="246">
      <c r="D246" s="133"/>
    </row>
    <row r="247">
      <c r="D247" s="133"/>
    </row>
    <row r="248">
      <c r="D248" s="133"/>
    </row>
    <row r="249">
      <c r="D249" s="133"/>
    </row>
    <row r="250">
      <c r="D250" s="133"/>
    </row>
    <row r="251">
      <c r="D251" s="133"/>
    </row>
    <row r="252">
      <c r="D252" s="133"/>
    </row>
    <row r="253">
      <c r="D253" s="133"/>
    </row>
    <row r="254">
      <c r="D254" s="133"/>
    </row>
    <row r="255">
      <c r="D255" s="133"/>
    </row>
    <row r="256">
      <c r="D256" s="133"/>
    </row>
    <row r="257">
      <c r="D257" s="133"/>
    </row>
    <row r="258">
      <c r="D258" s="133"/>
    </row>
    <row r="259">
      <c r="D259" s="133"/>
    </row>
    <row r="260">
      <c r="D260" s="133"/>
    </row>
    <row r="261">
      <c r="D261" s="133"/>
    </row>
    <row r="262">
      <c r="D262" s="133"/>
    </row>
    <row r="263">
      <c r="D263" s="133"/>
    </row>
    <row r="264">
      <c r="D264" s="133"/>
    </row>
    <row r="265">
      <c r="D265" s="133"/>
    </row>
    <row r="266">
      <c r="D266" s="133"/>
    </row>
    <row r="267">
      <c r="D267" s="133"/>
    </row>
    <row r="268">
      <c r="D268" s="133"/>
    </row>
    <row r="269">
      <c r="D269" s="133"/>
    </row>
    <row r="270">
      <c r="D270" s="133"/>
    </row>
    <row r="271">
      <c r="D271" s="133"/>
    </row>
    <row r="272">
      <c r="D272" s="133"/>
    </row>
    <row r="273">
      <c r="D273" s="133"/>
    </row>
    <row r="274">
      <c r="D274" s="133"/>
    </row>
    <row r="275">
      <c r="D275" s="133"/>
    </row>
    <row r="276">
      <c r="D276" s="133"/>
    </row>
    <row r="277">
      <c r="D277" s="133"/>
    </row>
    <row r="278">
      <c r="D278" s="133"/>
    </row>
    <row r="279">
      <c r="D279" s="133"/>
    </row>
    <row r="280">
      <c r="D280" s="133"/>
    </row>
    <row r="281">
      <c r="D281" s="133"/>
    </row>
    <row r="282">
      <c r="D282" s="133"/>
    </row>
    <row r="283">
      <c r="D283" s="133"/>
    </row>
    <row r="284">
      <c r="D284" s="133"/>
    </row>
    <row r="285">
      <c r="D285" s="133"/>
    </row>
    <row r="286">
      <c r="D286" s="133"/>
    </row>
    <row r="287">
      <c r="D287" s="133"/>
    </row>
    <row r="288">
      <c r="D288" s="133"/>
    </row>
    <row r="289">
      <c r="D289" s="133"/>
    </row>
    <row r="290">
      <c r="D290" s="133"/>
    </row>
    <row r="291">
      <c r="D291" s="133"/>
    </row>
    <row r="292">
      <c r="D292" s="133"/>
    </row>
    <row r="293">
      <c r="D293" s="133"/>
    </row>
    <row r="294">
      <c r="D294" s="133"/>
    </row>
    <row r="295">
      <c r="D295" s="133"/>
    </row>
    <row r="296">
      <c r="D296" s="133"/>
    </row>
    <row r="297">
      <c r="D297" s="133"/>
    </row>
    <row r="298">
      <c r="D298" s="133"/>
    </row>
    <row r="299">
      <c r="D299" s="133"/>
    </row>
    <row r="300">
      <c r="D300" s="133"/>
    </row>
    <row r="301">
      <c r="D301" s="133"/>
    </row>
    <row r="302">
      <c r="D302" s="133"/>
    </row>
    <row r="303">
      <c r="D303" s="133"/>
    </row>
    <row r="304">
      <c r="D304" s="133"/>
    </row>
    <row r="305">
      <c r="D305" s="133"/>
    </row>
    <row r="306">
      <c r="D306" s="133"/>
    </row>
    <row r="307">
      <c r="D307" s="133"/>
    </row>
    <row r="308">
      <c r="D308" s="133"/>
    </row>
    <row r="309">
      <c r="D309" s="133"/>
    </row>
    <row r="310">
      <c r="D310" s="133"/>
    </row>
    <row r="311">
      <c r="D311" s="133"/>
    </row>
    <row r="312">
      <c r="D312" s="133"/>
    </row>
    <row r="313">
      <c r="D313" s="133"/>
    </row>
    <row r="314">
      <c r="D314" s="133"/>
    </row>
    <row r="315">
      <c r="D315" s="133"/>
    </row>
    <row r="316">
      <c r="D316" s="133"/>
    </row>
    <row r="317">
      <c r="D317" s="133"/>
    </row>
    <row r="318">
      <c r="D318" s="133"/>
    </row>
    <row r="319">
      <c r="D319" s="133"/>
    </row>
    <row r="320">
      <c r="D320" s="133"/>
    </row>
    <row r="321">
      <c r="D321" s="133"/>
    </row>
    <row r="322">
      <c r="D322" s="133"/>
    </row>
    <row r="323">
      <c r="D323" s="133"/>
    </row>
    <row r="324">
      <c r="D324" s="133"/>
    </row>
    <row r="325">
      <c r="D325" s="133"/>
    </row>
    <row r="326">
      <c r="D326" s="133"/>
    </row>
    <row r="327">
      <c r="D327" s="133"/>
    </row>
    <row r="328">
      <c r="D328" s="133"/>
    </row>
    <row r="329">
      <c r="D329" s="133"/>
    </row>
    <row r="330">
      <c r="D330" s="133"/>
    </row>
    <row r="331">
      <c r="D331" s="133"/>
    </row>
    <row r="332">
      <c r="D332" s="133"/>
    </row>
    <row r="333">
      <c r="D333" s="133"/>
    </row>
    <row r="334">
      <c r="D334" s="133"/>
    </row>
    <row r="335">
      <c r="D335" s="133"/>
    </row>
    <row r="336">
      <c r="D336" s="133"/>
    </row>
    <row r="337">
      <c r="D337" s="133"/>
    </row>
    <row r="338">
      <c r="D338" s="133"/>
    </row>
    <row r="339">
      <c r="D339" s="133"/>
    </row>
    <row r="340">
      <c r="D340" s="133"/>
    </row>
    <row r="341">
      <c r="D341" s="133"/>
    </row>
    <row r="342">
      <c r="D342" s="133"/>
    </row>
    <row r="343">
      <c r="D343" s="133"/>
    </row>
    <row r="344">
      <c r="D344" s="133"/>
    </row>
    <row r="345">
      <c r="D345" s="133"/>
    </row>
    <row r="346">
      <c r="D346" s="133"/>
    </row>
    <row r="347">
      <c r="D347" s="133"/>
    </row>
    <row r="348">
      <c r="D348" s="133"/>
    </row>
    <row r="349">
      <c r="D349" s="133"/>
    </row>
    <row r="350">
      <c r="D350" s="133"/>
    </row>
    <row r="351">
      <c r="D351" s="133"/>
    </row>
    <row r="352">
      <c r="D352" s="133"/>
    </row>
    <row r="353">
      <c r="D353" s="133"/>
    </row>
    <row r="354">
      <c r="D354" s="133"/>
    </row>
    <row r="355">
      <c r="D355" s="133"/>
    </row>
    <row r="356">
      <c r="D356" s="133"/>
    </row>
    <row r="357">
      <c r="D357" s="133"/>
    </row>
    <row r="358">
      <c r="D358" s="133"/>
    </row>
    <row r="359">
      <c r="D359" s="133"/>
    </row>
    <row r="360">
      <c r="D360" s="133"/>
    </row>
    <row r="361">
      <c r="D361" s="133"/>
    </row>
    <row r="362">
      <c r="D362" s="133"/>
    </row>
    <row r="363">
      <c r="D363" s="133"/>
    </row>
    <row r="364">
      <c r="D364" s="133"/>
    </row>
    <row r="365">
      <c r="D365" s="133"/>
    </row>
    <row r="366">
      <c r="D366" s="133"/>
    </row>
    <row r="367">
      <c r="D367" s="133"/>
    </row>
    <row r="368">
      <c r="D368" s="133"/>
    </row>
    <row r="369">
      <c r="D369" s="133"/>
    </row>
    <row r="370">
      <c r="D370" s="133"/>
    </row>
    <row r="371">
      <c r="D371" s="133"/>
    </row>
    <row r="372">
      <c r="D372" s="133"/>
    </row>
    <row r="373">
      <c r="D373" s="133"/>
    </row>
    <row r="374">
      <c r="D374" s="133"/>
    </row>
    <row r="375">
      <c r="D375" s="133"/>
    </row>
    <row r="376">
      <c r="D376" s="133"/>
    </row>
    <row r="377">
      <c r="D377" s="133"/>
    </row>
    <row r="378">
      <c r="D378" s="133"/>
    </row>
    <row r="379">
      <c r="D379" s="133"/>
    </row>
    <row r="380">
      <c r="D380" s="133"/>
    </row>
    <row r="381">
      <c r="D381" s="133"/>
    </row>
    <row r="382">
      <c r="D382" s="133"/>
    </row>
    <row r="383">
      <c r="D383" s="133"/>
    </row>
    <row r="384">
      <c r="D384" s="133"/>
    </row>
    <row r="385">
      <c r="D385" s="133"/>
    </row>
    <row r="386">
      <c r="D386" s="133"/>
    </row>
    <row r="387">
      <c r="D387" s="133"/>
    </row>
    <row r="388">
      <c r="D388" s="133"/>
    </row>
    <row r="389">
      <c r="D389" s="133"/>
    </row>
    <row r="390">
      <c r="D390" s="133"/>
    </row>
    <row r="391">
      <c r="D391" s="133"/>
    </row>
    <row r="392">
      <c r="D392" s="133"/>
    </row>
    <row r="393">
      <c r="D393" s="133"/>
    </row>
    <row r="394">
      <c r="D394" s="133"/>
    </row>
    <row r="395">
      <c r="D395" s="133"/>
    </row>
    <row r="396">
      <c r="D396" s="133"/>
    </row>
    <row r="397">
      <c r="D397" s="133"/>
    </row>
    <row r="398">
      <c r="D398" s="133"/>
    </row>
    <row r="399">
      <c r="D399" s="133"/>
    </row>
    <row r="400">
      <c r="D400" s="133"/>
    </row>
    <row r="401">
      <c r="D401" s="133"/>
    </row>
    <row r="402">
      <c r="D402" s="133"/>
    </row>
    <row r="403">
      <c r="D403" s="133"/>
    </row>
    <row r="404">
      <c r="D404" s="133"/>
    </row>
    <row r="405">
      <c r="D405" s="133"/>
    </row>
    <row r="406">
      <c r="D406" s="133"/>
    </row>
    <row r="407">
      <c r="D407" s="133"/>
    </row>
    <row r="408">
      <c r="D408" s="133"/>
    </row>
    <row r="409">
      <c r="D409" s="133"/>
    </row>
    <row r="410">
      <c r="D410" s="133"/>
    </row>
    <row r="411">
      <c r="D411" s="133"/>
    </row>
    <row r="412">
      <c r="D412" s="133"/>
    </row>
    <row r="413">
      <c r="D413" s="133"/>
    </row>
    <row r="414">
      <c r="D414" s="133"/>
    </row>
    <row r="415">
      <c r="D415" s="133"/>
    </row>
    <row r="416">
      <c r="D416" s="133"/>
    </row>
    <row r="417">
      <c r="D417" s="133"/>
    </row>
    <row r="418">
      <c r="D418" s="133"/>
    </row>
    <row r="419">
      <c r="D419" s="133"/>
    </row>
    <row r="420">
      <c r="D420" s="133"/>
    </row>
    <row r="421">
      <c r="D421" s="133"/>
    </row>
    <row r="422">
      <c r="D422" s="133"/>
    </row>
    <row r="423">
      <c r="D423" s="133"/>
    </row>
    <row r="424">
      <c r="D424" s="133"/>
    </row>
    <row r="425">
      <c r="D425" s="133"/>
    </row>
    <row r="426">
      <c r="D426" s="133"/>
    </row>
    <row r="427">
      <c r="D427" s="133"/>
    </row>
    <row r="428">
      <c r="D428" s="133"/>
    </row>
    <row r="429">
      <c r="D429" s="133"/>
    </row>
    <row r="430">
      <c r="D430" s="133"/>
    </row>
    <row r="431">
      <c r="D431" s="133"/>
    </row>
    <row r="432">
      <c r="D432" s="133"/>
    </row>
    <row r="433">
      <c r="D433" s="133"/>
    </row>
    <row r="434">
      <c r="D434" s="133"/>
    </row>
    <row r="435">
      <c r="D435" s="133"/>
    </row>
    <row r="436">
      <c r="D436" s="133"/>
    </row>
    <row r="437">
      <c r="D437" s="133"/>
    </row>
    <row r="438">
      <c r="D438" s="133"/>
    </row>
    <row r="439">
      <c r="D439" s="133"/>
    </row>
    <row r="440">
      <c r="D440" s="133"/>
    </row>
    <row r="441">
      <c r="D441" s="133"/>
    </row>
    <row r="442">
      <c r="D442" s="133"/>
    </row>
    <row r="443">
      <c r="D443" s="133"/>
    </row>
    <row r="444">
      <c r="D444" s="133"/>
    </row>
    <row r="445">
      <c r="D445" s="133"/>
    </row>
    <row r="446">
      <c r="D446" s="133"/>
    </row>
    <row r="447">
      <c r="D447" s="133"/>
    </row>
    <row r="448">
      <c r="D448" s="133"/>
    </row>
    <row r="449">
      <c r="D449" s="133"/>
    </row>
    <row r="450">
      <c r="D450" s="133"/>
    </row>
    <row r="451">
      <c r="D451" s="133"/>
    </row>
    <row r="452">
      <c r="D452" s="133"/>
    </row>
    <row r="453">
      <c r="D453" s="133"/>
    </row>
    <row r="454">
      <c r="D454" s="133"/>
    </row>
    <row r="455">
      <c r="D455" s="133"/>
    </row>
    <row r="456">
      <c r="D456" s="133"/>
    </row>
    <row r="457">
      <c r="D457" s="133"/>
    </row>
    <row r="458">
      <c r="D458" s="133"/>
    </row>
    <row r="459">
      <c r="D459" s="133"/>
    </row>
    <row r="460">
      <c r="D460" s="133"/>
    </row>
    <row r="461">
      <c r="D461" s="133"/>
    </row>
    <row r="462">
      <c r="D462" s="133"/>
    </row>
    <row r="463">
      <c r="D463" s="133"/>
    </row>
    <row r="464">
      <c r="D464" s="133"/>
    </row>
    <row r="465">
      <c r="D465" s="133"/>
    </row>
    <row r="466">
      <c r="D466" s="133"/>
    </row>
    <row r="467">
      <c r="D467" s="133"/>
    </row>
    <row r="468">
      <c r="D468" s="133"/>
    </row>
    <row r="469">
      <c r="D469" s="133"/>
    </row>
    <row r="470">
      <c r="D470" s="133"/>
    </row>
    <row r="471">
      <c r="D471" s="133"/>
    </row>
    <row r="472">
      <c r="D472" s="133"/>
    </row>
    <row r="473">
      <c r="D473" s="133"/>
    </row>
    <row r="474">
      <c r="D474" s="133"/>
    </row>
    <row r="475">
      <c r="D475" s="133"/>
    </row>
    <row r="476">
      <c r="D476" s="133"/>
    </row>
    <row r="477">
      <c r="D477" s="133"/>
    </row>
    <row r="478">
      <c r="D478" s="133"/>
    </row>
    <row r="479">
      <c r="D479" s="133"/>
    </row>
    <row r="480">
      <c r="D480" s="133"/>
    </row>
    <row r="481">
      <c r="D481" s="133"/>
    </row>
    <row r="482">
      <c r="D482" s="133"/>
    </row>
    <row r="483">
      <c r="D483" s="133"/>
    </row>
    <row r="484">
      <c r="D484" s="133"/>
    </row>
    <row r="485">
      <c r="D485" s="133"/>
    </row>
    <row r="486">
      <c r="D486" s="133"/>
    </row>
    <row r="487">
      <c r="D487" s="133"/>
    </row>
    <row r="488">
      <c r="D488" s="133"/>
    </row>
    <row r="489">
      <c r="D489" s="133"/>
    </row>
    <row r="490">
      <c r="D490" s="133"/>
    </row>
    <row r="491">
      <c r="D491" s="133"/>
    </row>
    <row r="492">
      <c r="D492" s="133"/>
    </row>
    <row r="493">
      <c r="D493" s="133"/>
    </row>
    <row r="494">
      <c r="D494" s="133"/>
    </row>
    <row r="495">
      <c r="D495" s="133"/>
    </row>
    <row r="496">
      <c r="D496" s="133"/>
    </row>
    <row r="497">
      <c r="D497" s="133"/>
    </row>
    <row r="498">
      <c r="D498" s="133"/>
    </row>
    <row r="499">
      <c r="D499" s="133"/>
    </row>
    <row r="500">
      <c r="D500" s="133"/>
    </row>
    <row r="501">
      <c r="D501" s="133"/>
    </row>
    <row r="502">
      <c r="D502" s="133"/>
    </row>
    <row r="503">
      <c r="D503" s="133"/>
    </row>
    <row r="504">
      <c r="D504" s="133"/>
    </row>
    <row r="505">
      <c r="D505" s="133"/>
    </row>
    <row r="506">
      <c r="D506" s="133"/>
    </row>
    <row r="507">
      <c r="D507" s="133"/>
    </row>
    <row r="508">
      <c r="D508" s="133"/>
    </row>
    <row r="509">
      <c r="D509" s="133"/>
    </row>
    <row r="510">
      <c r="D510" s="133"/>
    </row>
    <row r="511">
      <c r="D511" s="133"/>
    </row>
    <row r="512">
      <c r="D512" s="133"/>
    </row>
    <row r="513">
      <c r="D513" s="133"/>
    </row>
    <row r="514">
      <c r="D514" s="133"/>
    </row>
    <row r="515">
      <c r="D515" s="133"/>
    </row>
    <row r="516">
      <c r="D516" s="133"/>
    </row>
    <row r="517">
      <c r="D517" s="133"/>
    </row>
    <row r="518">
      <c r="D518" s="133"/>
    </row>
    <row r="519">
      <c r="D519" s="133"/>
    </row>
    <row r="520">
      <c r="D520" s="133"/>
    </row>
    <row r="521">
      <c r="D521" s="133"/>
    </row>
    <row r="522">
      <c r="D522" s="133"/>
    </row>
    <row r="523">
      <c r="D523" s="133"/>
    </row>
    <row r="524">
      <c r="D524" s="133"/>
    </row>
    <row r="525">
      <c r="D525" s="133"/>
    </row>
    <row r="526">
      <c r="D526" s="133"/>
    </row>
    <row r="527">
      <c r="D527" s="133"/>
    </row>
    <row r="528">
      <c r="D528" s="133"/>
    </row>
    <row r="529">
      <c r="D529" s="133"/>
    </row>
    <row r="530">
      <c r="D530" s="133"/>
    </row>
    <row r="531">
      <c r="D531" s="133"/>
    </row>
    <row r="532">
      <c r="D532" s="133"/>
    </row>
    <row r="533">
      <c r="D533" s="133"/>
    </row>
    <row r="534">
      <c r="D534" s="133"/>
    </row>
    <row r="535">
      <c r="D535" s="133"/>
    </row>
    <row r="536">
      <c r="D536" s="133"/>
    </row>
    <row r="537">
      <c r="D537" s="133"/>
    </row>
    <row r="538">
      <c r="D538" s="133"/>
    </row>
    <row r="539">
      <c r="D539" s="133"/>
    </row>
    <row r="540">
      <c r="D540" s="133"/>
    </row>
    <row r="541">
      <c r="D541" s="133"/>
    </row>
    <row r="542">
      <c r="D542" s="133"/>
    </row>
    <row r="543">
      <c r="D543" s="133"/>
    </row>
    <row r="544">
      <c r="D544" s="133"/>
    </row>
    <row r="545">
      <c r="D545" s="133"/>
    </row>
    <row r="546">
      <c r="D546" s="133"/>
    </row>
    <row r="547">
      <c r="D547" s="133"/>
    </row>
    <row r="548">
      <c r="D548" s="133"/>
    </row>
    <row r="549">
      <c r="D549" s="133"/>
    </row>
    <row r="550">
      <c r="D550" s="133"/>
    </row>
    <row r="551">
      <c r="D551" s="133"/>
    </row>
    <row r="552">
      <c r="D552" s="133"/>
    </row>
    <row r="553">
      <c r="D553" s="133"/>
    </row>
    <row r="554">
      <c r="D554" s="133"/>
    </row>
    <row r="555">
      <c r="D555" s="133"/>
    </row>
    <row r="556">
      <c r="D556" s="133"/>
    </row>
    <row r="557">
      <c r="D557" s="133"/>
    </row>
    <row r="558">
      <c r="D558" s="133"/>
    </row>
    <row r="559">
      <c r="D559" s="133"/>
    </row>
    <row r="560">
      <c r="D560" s="133"/>
    </row>
    <row r="561">
      <c r="D561" s="133"/>
    </row>
    <row r="562">
      <c r="D562" s="133"/>
    </row>
    <row r="563">
      <c r="D563" s="133"/>
    </row>
    <row r="564">
      <c r="D564" s="133"/>
    </row>
    <row r="565">
      <c r="D565" s="133"/>
    </row>
    <row r="566">
      <c r="D566" s="133"/>
    </row>
    <row r="567">
      <c r="D567" s="133"/>
    </row>
    <row r="568">
      <c r="D568" s="133"/>
    </row>
    <row r="569">
      <c r="D569" s="133"/>
    </row>
    <row r="570">
      <c r="D570" s="133"/>
    </row>
    <row r="571">
      <c r="D571" s="133"/>
    </row>
    <row r="572">
      <c r="D572" s="133"/>
    </row>
    <row r="573">
      <c r="D573" s="133"/>
    </row>
    <row r="574">
      <c r="D574" s="133"/>
    </row>
    <row r="575">
      <c r="D575" s="133"/>
    </row>
    <row r="576">
      <c r="D576" s="133"/>
    </row>
    <row r="577">
      <c r="D577" s="133"/>
    </row>
    <row r="578">
      <c r="D578" s="133"/>
    </row>
    <row r="579">
      <c r="D579" s="133"/>
    </row>
    <row r="580">
      <c r="D580" s="133"/>
    </row>
    <row r="581">
      <c r="D581" s="133"/>
    </row>
    <row r="582">
      <c r="D582" s="133"/>
    </row>
    <row r="583">
      <c r="D583" s="133"/>
    </row>
    <row r="584">
      <c r="D584" s="133"/>
    </row>
    <row r="585">
      <c r="D585" s="133"/>
    </row>
    <row r="586">
      <c r="D586" s="133"/>
    </row>
    <row r="587">
      <c r="D587" s="133"/>
    </row>
    <row r="588">
      <c r="D588" s="133"/>
    </row>
    <row r="589">
      <c r="D589" s="133"/>
    </row>
    <row r="590">
      <c r="D590" s="133"/>
    </row>
    <row r="591">
      <c r="D591" s="133"/>
    </row>
    <row r="592">
      <c r="D592" s="133"/>
    </row>
    <row r="593">
      <c r="D593" s="133"/>
    </row>
    <row r="594">
      <c r="D594" s="133"/>
    </row>
    <row r="595">
      <c r="D595" s="133"/>
    </row>
    <row r="596">
      <c r="D596" s="133"/>
    </row>
    <row r="597">
      <c r="D597" s="133"/>
    </row>
    <row r="598">
      <c r="D598" s="133"/>
    </row>
    <row r="599">
      <c r="D599" s="133"/>
    </row>
    <row r="600">
      <c r="D600" s="133"/>
    </row>
    <row r="601">
      <c r="D601" s="133"/>
    </row>
    <row r="602">
      <c r="D602" s="133"/>
    </row>
    <row r="603">
      <c r="D603" s="133"/>
    </row>
    <row r="604">
      <c r="D604" s="133"/>
    </row>
    <row r="605">
      <c r="D605" s="133"/>
    </row>
    <row r="606">
      <c r="D606" s="133"/>
    </row>
    <row r="607">
      <c r="D607" s="133"/>
    </row>
    <row r="608">
      <c r="D608" s="133"/>
    </row>
    <row r="609">
      <c r="D609" s="133"/>
    </row>
    <row r="610">
      <c r="D610" s="133"/>
    </row>
    <row r="611">
      <c r="D611" s="133"/>
    </row>
    <row r="612">
      <c r="D612" s="133"/>
    </row>
    <row r="613">
      <c r="D613" s="133"/>
    </row>
    <row r="614">
      <c r="D614" s="133"/>
    </row>
    <row r="615">
      <c r="D615" s="133"/>
    </row>
    <row r="616">
      <c r="D616" s="133"/>
    </row>
    <row r="617">
      <c r="D617" s="133"/>
    </row>
    <row r="618">
      <c r="D618" s="133"/>
    </row>
    <row r="619">
      <c r="D619" s="133"/>
    </row>
    <row r="620">
      <c r="D620" s="133"/>
    </row>
    <row r="621">
      <c r="D621" s="133"/>
    </row>
    <row r="622">
      <c r="D622" s="133"/>
    </row>
    <row r="623">
      <c r="D623" s="133"/>
    </row>
    <row r="624">
      <c r="D624" s="133"/>
    </row>
    <row r="625">
      <c r="D625" s="133"/>
    </row>
    <row r="626">
      <c r="D626" s="133"/>
    </row>
    <row r="627">
      <c r="D627" s="133"/>
    </row>
    <row r="628">
      <c r="D628" s="133"/>
    </row>
    <row r="629">
      <c r="D629" s="133"/>
    </row>
    <row r="630">
      <c r="D630" s="133"/>
    </row>
    <row r="631">
      <c r="D631" s="133"/>
    </row>
    <row r="632">
      <c r="D632" s="133"/>
    </row>
    <row r="633">
      <c r="D633" s="133"/>
    </row>
    <row r="634">
      <c r="D634" s="133"/>
    </row>
    <row r="635">
      <c r="D635" s="133"/>
    </row>
    <row r="636">
      <c r="D636" s="133"/>
    </row>
    <row r="637">
      <c r="D637" s="133"/>
    </row>
    <row r="638">
      <c r="D638" s="133"/>
    </row>
    <row r="639">
      <c r="D639" s="133"/>
    </row>
    <row r="640">
      <c r="D640" s="133"/>
    </row>
    <row r="641">
      <c r="D641" s="133"/>
    </row>
    <row r="642">
      <c r="D642" s="133"/>
    </row>
    <row r="643">
      <c r="D643" s="133"/>
    </row>
    <row r="644">
      <c r="D644" s="133"/>
    </row>
    <row r="645">
      <c r="D645" s="133"/>
    </row>
    <row r="646">
      <c r="D646" s="133"/>
    </row>
    <row r="647">
      <c r="D647" s="133"/>
    </row>
    <row r="648">
      <c r="D648" s="133"/>
    </row>
    <row r="649">
      <c r="D649" s="133"/>
    </row>
    <row r="650">
      <c r="D650" s="133"/>
    </row>
    <row r="651">
      <c r="D651" s="133"/>
    </row>
    <row r="652">
      <c r="D652" s="133"/>
    </row>
    <row r="653">
      <c r="D653" s="133"/>
    </row>
    <row r="654">
      <c r="D654" s="133"/>
    </row>
    <row r="655">
      <c r="D655" s="133"/>
    </row>
    <row r="656">
      <c r="D656" s="133"/>
    </row>
    <row r="657">
      <c r="D657" s="133"/>
    </row>
    <row r="658">
      <c r="D658" s="133"/>
    </row>
    <row r="659">
      <c r="D659" s="133"/>
    </row>
    <row r="660">
      <c r="D660" s="133"/>
    </row>
    <row r="661">
      <c r="D661" s="133"/>
    </row>
    <row r="662">
      <c r="D662" s="133"/>
    </row>
    <row r="663">
      <c r="D663" s="133"/>
    </row>
    <row r="664">
      <c r="D664" s="133"/>
    </row>
    <row r="665">
      <c r="D665" s="133"/>
    </row>
    <row r="666">
      <c r="D666" s="133"/>
    </row>
    <row r="667">
      <c r="D667" s="133"/>
    </row>
    <row r="668">
      <c r="D668" s="133"/>
    </row>
    <row r="669">
      <c r="D669" s="133"/>
    </row>
    <row r="670">
      <c r="D670" s="133"/>
    </row>
    <row r="671">
      <c r="D671" s="133"/>
    </row>
    <row r="672">
      <c r="D672" s="133"/>
    </row>
    <row r="673">
      <c r="D673" s="133"/>
    </row>
    <row r="674">
      <c r="D674" s="133"/>
    </row>
    <row r="675">
      <c r="D675" s="133"/>
    </row>
    <row r="676">
      <c r="D676" s="133"/>
    </row>
    <row r="677">
      <c r="D677" s="133"/>
    </row>
    <row r="678">
      <c r="D678" s="133"/>
    </row>
    <row r="679">
      <c r="D679" s="133"/>
    </row>
    <row r="680">
      <c r="D680" s="133"/>
    </row>
    <row r="681">
      <c r="D681" s="133"/>
    </row>
    <row r="682">
      <c r="D682" s="133"/>
    </row>
    <row r="683">
      <c r="D683" s="133"/>
    </row>
    <row r="684">
      <c r="D684" s="133"/>
    </row>
    <row r="685">
      <c r="D685" s="133"/>
    </row>
    <row r="686">
      <c r="D686" s="133"/>
    </row>
    <row r="687">
      <c r="D687" s="133"/>
    </row>
    <row r="688">
      <c r="D688" s="133"/>
    </row>
    <row r="689">
      <c r="D689" s="133"/>
    </row>
    <row r="690">
      <c r="D690" s="133"/>
    </row>
    <row r="691">
      <c r="D691" s="133"/>
    </row>
    <row r="692">
      <c r="D692" s="133"/>
    </row>
    <row r="693">
      <c r="D693" s="133"/>
    </row>
    <row r="694">
      <c r="D694" s="133"/>
    </row>
    <row r="695">
      <c r="D695" s="133"/>
    </row>
    <row r="696">
      <c r="D696" s="133"/>
    </row>
    <row r="697">
      <c r="D697" s="133"/>
    </row>
    <row r="698">
      <c r="D698" s="133"/>
    </row>
    <row r="699">
      <c r="D699" s="133"/>
    </row>
    <row r="700">
      <c r="D700" s="133"/>
    </row>
    <row r="701">
      <c r="D701" s="133"/>
    </row>
    <row r="702">
      <c r="D702" s="133"/>
    </row>
    <row r="703">
      <c r="D703" s="133"/>
    </row>
    <row r="704">
      <c r="D704" s="133"/>
    </row>
    <row r="705">
      <c r="D705" s="133"/>
    </row>
    <row r="706">
      <c r="D706" s="133"/>
    </row>
    <row r="707">
      <c r="D707" s="133"/>
    </row>
    <row r="708">
      <c r="D708" s="133"/>
    </row>
    <row r="709">
      <c r="D709" s="133"/>
    </row>
    <row r="710">
      <c r="D710" s="133"/>
    </row>
    <row r="711">
      <c r="D711" s="133"/>
    </row>
    <row r="712">
      <c r="D712" s="133"/>
    </row>
    <row r="713">
      <c r="D713" s="133"/>
    </row>
    <row r="714">
      <c r="D714" s="133"/>
    </row>
    <row r="715">
      <c r="D715" s="133"/>
    </row>
    <row r="716">
      <c r="D716" s="133"/>
    </row>
    <row r="717">
      <c r="D717" s="133"/>
    </row>
    <row r="718">
      <c r="D718" s="133"/>
    </row>
    <row r="719">
      <c r="D719" s="133"/>
    </row>
    <row r="720">
      <c r="D720" s="133"/>
    </row>
    <row r="721">
      <c r="D721" s="133"/>
    </row>
    <row r="722">
      <c r="D722" s="133"/>
    </row>
    <row r="723">
      <c r="D723" s="133"/>
    </row>
    <row r="724">
      <c r="D724" s="133"/>
    </row>
    <row r="725">
      <c r="D725" s="133"/>
    </row>
    <row r="726">
      <c r="D726" s="133"/>
    </row>
    <row r="727">
      <c r="D727" s="133"/>
    </row>
    <row r="728">
      <c r="D728" s="133"/>
    </row>
    <row r="729">
      <c r="D729" s="133"/>
    </row>
    <row r="730">
      <c r="D730" s="133"/>
    </row>
    <row r="731">
      <c r="D731" s="133"/>
    </row>
    <row r="732">
      <c r="D732" s="133"/>
    </row>
    <row r="733">
      <c r="D733" s="133"/>
    </row>
    <row r="734">
      <c r="D734" s="133"/>
    </row>
    <row r="735">
      <c r="D735" s="133"/>
    </row>
    <row r="736">
      <c r="D736" s="133"/>
    </row>
    <row r="737">
      <c r="D737" s="133"/>
    </row>
    <row r="738">
      <c r="D738" s="133"/>
    </row>
    <row r="739">
      <c r="D739" s="133"/>
    </row>
    <row r="740">
      <c r="D740" s="133"/>
    </row>
    <row r="741">
      <c r="D741" s="133"/>
    </row>
    <row r="742">
      <c r="D742" s="133"/>
    </row>
    <row r="743">
      <c r="D743" s="133"/>
    </row>
    <row r="744">
      <c r="D744" s="133"/>
    </row>
    <row r="745">
      <c r="D745" s="133"/>
    </row>
    <row r="746">
      <c r="D746" s="133"/>
    </row>
    <row r="747">
      <c r="D747" s="133"/>
    </row>
    <row r="748">
      <c r="D748" s="133"/>
    </row>
    <row r="749">
      <c r="D749" s="133"/>
    </row>
    <row r="750">
      <c r="D750" s="133"/>
    </row>
    <row r="751">
      <c r="D751" s="133"/>
    </row>
    <row r="752">
      <c r="D752" s="133"/>
    </row>
    <row r="753">
      <c r="D753" s="133"/>
    </row>
    <row r="754">
      <c r="D754" s="133"/>
    </row>
    <row r="755">
      <c r="D755" s="133"/>
    </row>
    <row r="756">
      <c r="D756" s="133"/>
    </row>
    <row r="757">
      <c r="D757" s="133"/>
    </row>
    <row r="758">
      <c r="D758" s="133"/>
    </row>
    <row r="759">
      <c r="D759" s="133"/>
    </row>
    <row r="760">
      <c r="D760" s="133"/>
    </row>
    <row r="761">
      <c r="D761" s="133"/>
    </row>
    <row r="762">
      <c r="D762" s="133"/>
    </row>
    <row r="763">
      <c r="D763" s="133"/>
    </row>
    <row r="764">
      <c r="D764" s="133"/>
    </row>
    <row r="765">
      <c r="D765" s="133"/>
    </row>
    <row r="766">
      <c r="D766" s="133"/>
    </row>
    <row r="767">
      <c r="D767" s="133"/>
    </row>
    <row r="768">
      <c r="D768" s="133"/>
    </row>
    <row r="769">
      <c r="D769" s="133"/>
    </row>
    <row r="770">
      <c r="D770" s="133"/>
    </row>
    <row r="771">
      <c r="D771" s="133"/>
    </row>
    <row r="772">
      <c r="D772" s="133"/>
    </row>
    <row r="773">
      <c r="D773" s="133"/>
    </row>
    <row r="774">
      <c r="D774" s="133"/>
    </row>
    <row r="775">
      <c r="D775" s="133"/>
    </row>
    <row r="776">
      <c r="D776" s="133"/>
    </row>
    <row r="777">
      <c r="D777" s="133"/>
    </row>
    <row r="778">
      <c r="D778" s="133"/>
    </row>
    <row r="779">
      <c r="D779" s="133"/>
    </row>
    <row r="780">
      <c r="D780" s="133"/>
    </row>
    <row r="781">
      <c r="D781" s="133"/>
    </row>
    <row r="782">
      <c r="D782" s="133"/>
    </row>
    <row r="783">
      <c r="D783" s="133"/>
    </row>
    <row r="784">
      <c r="D784" s="133"/>
    </row>
    <row r="785">
      <c r="D785" s="133"/>
    </row>
    <row r="786">
      <c r="D786" s="133"/>
    </row>
    <row r="787">
      <c r="D787" s="133"/>
    </row>
    <row r="788">
      <c r="D788" s="133"/>
    </row>
    <row r="789">
      <c r="D789" s="133"/>
    </row>
    <row r="790">
      <c r="D790" s="133"/>
    </row>
    <row r="791">
      <c r="D791" s="133"/>
    </row>
    <row r="792">
      <c r="D792" s="133"/>
    </row>
    <row r="793">
      <c r="D793" s="133"/>
    </row>
    <row r="794">
      <c r="D794" s="133"/>
    </row>
    <row r="795">
      <c r="D795" s="133"/>
    </row>
    <row r="796">
      <c r="D796" s="133"/>
    </row>
    <row r="797">
      <c r="D797" s="133"/>
    </row>
    <row r="798">
      <c r="D798" s="133"/>
    </row>
    <row r="799">
      <c r="D799" s="133"/>
    </row>
    <row r="800">
      <c r="D800" s="133"/>
    </row>
    <row r="801">
      <c r="D801" s="133"/>
    </row>
    <row r="802">
      <c r="D802" s="133"/>
    </row>
    <row r="803">
      <c r="D803" s="133"/>
    </row>
    <row r="804">
      <c r="D804" s="133"/>
    </row>
    <row r="805">
      <c r="D805" s="133"/>
    </row>
    <row r="806">
      <c r="D806" s="133"/>
    </row>
    <row r="807">
      <c r="D807" s="133"/>
    </row>
    <row r="808">
      <c r="D808" s="133"/>
    </row>
    <row r="809">
      <c r="D809" s="133"/>
    </row>
    <row r="810">
      <c r="D810" s="133"/>
    </row>
    <row r="811">
      <c r="D811" s="133"/>
    </row>
    <row r="812">
      <c r="D812" s="133"/>
    </row>
    <row r="813">
      <c r="D813" s="133"/>
    </row>
    <row r="814">
      <c r="D814" s="133"/>
    </row>
    <row r="815">
      <c r="D815" s="133"/>
    </row>
    <row r="816">
      <c r="D816" s="133"/>
    </row>
    <row r="817">
      <c r="D817" s="133"/>
    </row>
    <row r="818">
      <c r="D818" s="133"/>
    </row>
    <row r="819">
      <c r="D819" s="133"/>
    </row>
    <row r="820">
      <c r="D820" s="133"/>
    </row>
    <row r="821">
      <c r="D821" s="133"/>
    </row>
    <row r="822">
      <c r="D822" s="133"/>
    </row>
    <row r="823">
      <c r="D823" s="133"/>
    </row>
    <row r="824">
      <c r="D824" s="133"/>
    </row>
    <row r="825">
      <c r="D825" s="133"/>
    </row>
    <row r="826">
      <c r="D826" s="133"/>
    </row>
    <row r="827">
      <c r="D827" s="133"/>
    </row>
    <row r="828">
      <c r="D828" s="133"/>
    </row>
    <row r="829">
      <c r="D829" s="133"/>
    </row>
    <row r="830">
      <c r="D830" s="133"/>
    </row>
    <row r="831">
      <c r="D831" s="133"/>
    </row>
    <row r="832">
      <c r="D832" s="133"/>
    </row>
    <row r="833">
      <c r="D833" s="133"/>
    </row>
    <row r="834">
      <c r="D834" s="133"/>
    </row>
    <row r="835">
      <c r="D835" s="133"/>
    </row>
    <row r="836">
      <c r="D836" s="133"/>
    </row>
    <row r="837">
      <c r="D837" s="133"/>
    </row>
    <row r="838">
      <c r="D838" s="133"/>
    </row>
    <row r="839">
      <c r="D839" s="133"/>
    </row>
    <row r="840">
      <c r="D840" s="133"/>
    </row>
    <row r="841">
      <c r="D841" s="133"/>
    </row>
    <row r="842">
      <c r="D842" s="133"/>
    </row>
    <row r="843">
      <c r="D843" s="133"/>
    </row>
    <row r="844">
      <c r="D844" s="133"/>
    </row>
    <row r="845">
      <c r="D845" s="133"/>
    </row>
    <row r="846">
      <c r="D846" s="133"/>
    </row>
    <row r="847">
      <c r="D847" s="133"/>
    </row>
    <row r="848">
      <c r="D848" s="133"/>
    </row>
    <row r="849">
      <c r="D849" s="133"/>
    </row>
    <row r="850">
      <c r="D850" s="133"/>
    </row>
    <row r="851">
      <c r="D851" s="133"/>
    </row>
    <row r="852">
      <c r="D852" s="133"/>
    </row>
    <row r="853">
      <c r="D853" s="133"/>
    </row>
    <row r="854">
      <c r="D854" s="133"/>
    </row>
    <row r="855">
      <c r="D855" s="133"/>
    </row>
    <row r="856">
      <c r="D856" s="133"/>
    </row>
    <row r="857">
      <c r="D857" s="133"/>
    </row>
    <row r="858">
      <c r="D858" s="133"/>
    </row>
    <row r="859">
      <c r="D859" s="133"/>
    </row>
    <row r="860">
      <c r="D860" s="133"/>
    </row>
    <row r="861">
      <c r="D861" s="133"/>
    </row>
    <row r="862">
      <c r="D862" s="133"/>
    </row>
    <row r="863">
      <c r="D863" s="133"/>
    </row>
    <row r="864">
      <c r="D864" s="133"/>
    </row>
    <row r="865">
      <c r="D865" s="133"/>
    </row>
    <row r="866">
      <c r="D866" s="133"/>
    </row>
    <row r="867">
      <c r="D867" s="133"/>
    </row>
    <row r="868">
      <c r="D868" s="133"/>
    </row>
    <row r="869">
      <c r="D869" s="133"/>
    </row>
    <row r="870">
      <c r="D870" s="133"/>
    </row>
    <row r="871">
      <c r="D871" s="133"/>
    </row>
    <row r="872">
      <c r="D872" s="133"/>
    </row>
    <row r="873">
      <c r="D873" s="133"/>
    </row>
    <row r="874">
      <c r="D874" s="133"/>
    </row>
    <row r="875">
      <c r="D875" s="133"/>
    </row>
    <row r="876">
      <c r="D876" s="133"/>
    </row>
    <row r="877">
      <c r="D877" s="133"/>
    </row>
    <row r="878">
      <c r="D878" s="133"/>
    </row>
    <row r="879">
      <c r="D879" s="133"/>
    </row>
    <row r="880">
      <c r="D880" s="133"/>
    </row>
    <row r="881">
      <c r="D881" s="133"/>
    </row>
    <row r="882">
      <c r="D882" s="133"/>
    </row>
    <row r="883">
      <c r="D883" s="133"/>
    </row>
    <row r="884">
      <c r="D884" s="133"/>
    </row>
    <row r="885">
      <c r="D885" s="133"/>
    </row>
    <row r="886">
      <c r="D886" s="133"/>
    </row>
    <row r="887">
      <c r="D887" s="133"/>
    </row>
    <row r="888">
      <c r="D888" s="133"/>
    </row>
    <row r="889">
      <c r="D889" s="133"/>
    </row>
    <row r="890">
      <c r="D890" s="133"/>
    </row>
    <row r="891">
      <c r="D891" s="133"/>
    </row>
    <row r="892">
      <c r="D892" s="133"/>
    </row>
    <row r="893">
      <c r="D893" s="133"/>
    </row>
    <row r="894">
      <c r="D894" s="133"/>
    </row>
    <row r="895">
      <c r="D895" s="133"/>
    </row>
    <row r="896">
      <c r="D896" s="133"/>
    </row>
    <row r="897">
      <c r="D897" s="133"/>
    </row>
    <row r="898">
      <c r="D898" s="133"/>
    </row>
    <row r="899">
      <c r="D899" s="133"/>
    </row>
    <row r="900">
      <c r="D900" s="133"/>
    </row>
    <row r="901">
      <c r="D901" s="133"/>
    </row>
    <row r="902">
      <c r="D902" s="133"/>
    </row>
    <row r="903">
      <c r="D903" s="133"/>
    </row>
    <row r="904">
      <c r="D904" s="133"/>
    </row>
    <row r="905">
      <c r="D905" s="133"/>
    </row>
    <row r="906">
      <c r="D906" s="133"/>
    </row>
    <row r="907">
      <c r="D907" s="133"/>
    </row>
    <row r="908">
      <c r="D908" s="133"/>
    </row>
    <row r="909">
      <c r="D909" s="133"/>
    </row>
    <row r="910">
      <c r="D910" s="133"/>
    </row>
    <row r="911">
      <c r="D911" s="133"/>
    </row>
    <row r="912">
      <c r="D912" s="133"/>
    </row>
    <row r="913">
      <c r="D913" s="133"/>
    </row>
    <row r="914">
      <c r="D914" s="133"/>
    </row>
    <row r="915">
      <c r="D915" s="133"/>
    </row>
    <row r="916">
      <c r="D916" s="133"/>
    </row>
    <row r="917">
      <c r="D917" s="133"/>
    </row>
    <row r="918">
      <c r="D918" s="133"/>
    </row>
    <row r="919">
      <c r="D919" s="133"/>
    </row>
    <row r="920">
      <c r="D920" s="133"/>
    </row>
    <row r="921">
      <c r="D921" s="133"/>
    </row>
    <row r="922">
      <c r="D922" s="133"/>
    </row>
    <row r="923">
      <c r="D923" s="133"/>
    </row>
    <row r="924">
      <c r="D924" s="133"/>
    </row>
    <row r="925">
      <c r="D925" s="133"/>
    </row>
    <row r="926">
      <c r="D926" s="133"/>
    </row>
    <row r="927">
      <c r="D927" s="133"/>
    </row>
    <row r="928">
      <c r="D928" s="133"/>
    </row>
    <row r="929">
      <c r="D929" s="133"/>
    </row>
    <row r="930">
      <c r="D930" s="133"/>
    </row>
    <row r="931">
      <c r="D931" s="133"/>
    </row>
    <row r="932">
      <c r="D932" s="133"/>
    </row>
    <row r="933">
      <c r="D933" s="133"/>
    </row>
    <row r="934">
      <c r="D934" s="133"/>
    </row>
    <row r="935">
      <c r="D935" s="133"/>
    </row>
    <row r="936">
      <c r="D936" s="133"/>
    </row>
    <row r="937">
      <c r="D937" s="133"/>
    </row>
    <row r="938">
      <c r="D938" s="133"/>
    </row>
    <row r="939">
      <c r="D939" s="133"/>
    </row>
    <row r="940">
      <c r="D940" s="133"/>
    </row>
    <row r="941">
      <c r="D941" s="133"/>
    </row>
    <row r="942">
      <c r="D942" s="133"/>
    </row>
    <row r="943">
      <c r="D943" s="133"/>
    </row>
    <row r="944">
      <c r="D944" s="133"/>
    </row>
    <row r="945">
      <c r="D945" s="133"/>
    </row>
    <row r="946">
      <c r="D946" s="133"/>
    </row>
    <row r="947">
      <c r="D947" s="133"/>
    </row>
    <row r="948">
      <c r="D948" s="133"/>
    </row>
    <row r="949">
      <c r="D949" s="133"/>
    </row>
    <row r="950">
      <c r="D950" s="133"/>
    </row>
    <row r="951">
      <c r="D951" s="133"/>
    </row>
    <row r="952">
      <c r="D952" s="133"/>
    </row>
    <row r="953">
      <c r="D953" s="133"/>
    </row>
    <row r="954">
      <c r="D954" s="133"/>
    </row>
    <row r="955">
      <c r="D955" s="133"/>
    </row>
    <row r="956">
      <c r="D956" s="133"/>
    </row>
    <row r="957">
      <c r="D957" s="133"/>
    </row>
    <row r="958">
      <c r="D958" s="133"/>
    </row>
    <row r="959">
      <c r="D959" s="133"/>
    </row>
    <row r="960">
      <c r="D960" s="133"/>
    </row>
    <row r="961">
      <c r="D961" s="133"/>
    </row>
    <row r="962">
      <c r="D962" s="133"/>
    </row>
    <row r="963">
      <c r="D963" s="133"/>
    </row>
    <row r="964">
      <c r="D964" s="133"/>
    </row>
    <row r="965">
      <c r="D965" s="133"/>
    </row>
    <row r="966">
      <c r="D966" s="133"/>
    </row>
    <row r="967">
      <c r="D967" s="133"/>
    </row>
    <row r="968">
      <c r="D968" s="133"/>
    </row>
    <row r="969">
      <c r="D969" s="133"/>
    </row>
    <row r="970">
      <c r="D970" s="133"/>
    </row>
    <row r="971">
      <c r="D971" s="133"/>
    </row>
    <row r="972">
      <c r="D972" s="133"/>
    </row>
    <row r="973">
      <c r="D973" s="133"/>
    </row>
    <row r="974">
      <c r="D974" s="133"/>
    </row>
    <row r="975">
      <c r="D975" s="133"/>
    </row>
    <row r="976">
      <c r="D976" s="133"/>
    </row>
    <row r="977">
      <c r="D977" s="133"/>
    </row>
    <row r="978">
      <c r="D978" s="133"/>
    </row>
    <row r="979">
      <c r="D979" s="133"/>
    </row>
    <row r="980">
      <c r="D980" s="133"/>
    </row>
    <row r="981">
      <c r="D981" s="133"/>
    </row>
    <row r="982">
      <c r="D982" s="133"/>
    </row>
    <row r="983">
      <c r="D983" s="133"/>
    </row>
    <row r="984">
      <c r="D984" s="133"/>
    </row>
    <row r="985">
      <c r="D985" s="133"/>
    </row>
    <row r="986">
      <c r="D986" s="133"/>
    </row>
    <row r="987">
      <c r="D987" s="133"/>
    </row>
    <row r="988">
      <c r="D988" s="133"/>
    </row>
    <row r="989">
      <c r="D989" s="133"/>
    </row>
    <row r="990">
      <c r="D990" s="133"/>
    </row>
    <row r="991">
      <c r="D991" s="133"/>
    </row>
    <row r="992">
      <c r="D992" s="133"/>
    </row>
    <row r="993">
      <c r="D993" s="133"/>
    </row>
    <row r="994">
      <c r="D994" s="133"/>
    </row>
    <row r="995">
      <c r="D995" s="133"/>
    </row>
    <row r="996">
      <c r="D996" s="133"/>
    </row>
    <row r="997">
      <c r="D997" s="133"/>
    </row>
    <row r="998">
      <c r="D998" s="133"/>
    </row>
    <row r="999">
      <c r="D999" s="133"/>
    </row>
    <row r="1000">
      <c r="D1000" s="133"/>
    </row>
  </sheetData>
  <mergeCells count="283">
    <mergeCell ref="D31:D32"/>
    <mergeCell ref="E31:E32"/>
    <mergeCell ref="H31:H32"/>
    <mergeCell ref="I31:I32"/>
    <mergeCell ref="J31:J32"/>
    <mergeCell ref="K31:K32"/>
    <mergeCell ref="K33:K34"/>
    <mergeCell ref="L33:L34"/>
    <mergeCell ref="L31:L32"/>
    <mergeCell ref="C33:C34"/>
    <mergeCell ref="D33:D34"/>
    <mergeCell ref="E33:E34"/>
    <mergeCell ref="H33:H34"/>
    <mergeCell ref="I33:I34"/>
    <mergeCell ref="J33:J34"/>
    <mergeCell ref="C35:C36"/>
    <mergeCell ref="D35:D36"/>
    <mergeCell ref="E35:E36"/>
    <mergeCell ref="H35:H36"/>
    <mergeCell ref="K37:K38"/>
    <mergeCell ref="L37:L38"/>
    <mergeCell ref="I29:I30"/>
    <mergeCell ref="J29:J30"/>
    <mergeCell ref="I35:I36"/>
    <mergeCell ref="J35:J36"/>
    <mergeCell ref="K35:K36"/>
    <mergeCell ref="L35:L36"/>
    <mergeCell ref="H37:H38"/>
    <mergeCell ref="D41:D42"/>
    <mergeCell ref="E41:E42"/>
    <mergeCell ref="C43:C44"/>
    <mergeCell ref="D43:D44"/>
    <mergeCell ref="B31:B44"/>
    <mergeCell ref="C31:C32"/>
    <mergeCell ref="C37:C38"/>
    <mergeCell ref="D37:D38"/>
    <mergeCell ref="E37:E38"/>
    <mergeCell ref="D39:D40"/>
    <mergeCell ref="E39:E40"/>
    <mergeCell ref="E43:E44"/>
    <mergeCell ref="J43:J44"/>
    <mergeCell ref="K43:K44"/>
    <mergeCell ref="H41:H42"/>
    <mergeCell ref="I41:I42"/>
    <mergeCell ref="J41:J42"/>
    <mergeCell ref="K41:K42"/>
    <mergeCell ref="L41:L42"/>
    <mergeCell ref="H43:H44"/>
    <mergeCell ref="I43:I44"/>
    <mergeCell ref="L43:L44"/>
    <mergeCell ref="I27:I28"/>
    <mergeCell ref="J27:J28"/>
    <mergeCell ref="K27:K28"/>
    <mergeCell ref="L27:L28"/>
    <mergeCell ref="C29:C30"/>
    <mergeCell ref="D29:D30"/>
    <mergeCell ref="E29:E30"/>
    <mergeCell ref="H29:H30"/>
    <mergeCell ref="K29:K30"/>
    <mergeCell ref="L29:L30"/>
    <mergeCell ref="C39:C40"/>
    <mergeCell ref="C41:C42"/>
    <mergeCell ref="I37:I38"/>
    <mergeCell ref="J37:J38"/>
    <mergeCell ref="H39:H40"/>
    <mergeCell ref="I39:I40"/>
    <mergeCell ref="J39:J40"/>
    <mergeCell ref="K39:K40"/>
    <mergeCell ref="L39:L40"/>
    <mergeCell ref="J49:J50"/>
    <mergeCell ref="K49:K50"/>
    <mergeCell ref="B51:C52"/>
    <mergeCell ref="D51:D52"/>
    <mergeCell ref="E51:E52"/>
    <mergeCell ref="H51:H52"/>
    <mergeCell ref="I51:I52"/>
    <mergeCell ref="J51:J52"/>
    <mergeCell ref="K51:K52"/>
    <mergeCell ref="L51:L52"/>
    <mergeCell ref="B53:C54"/>
    <mergeCell ref="D53:D54"/>
    <mergeCell ref="E53:E54"/>
    <mergeCell ref="H53:H54"/>
    <mergeCell ref="I53:I54"/>
    <mergeCell ref="J53:J54"/>
    <mergeCell ref="K53:K54"/>
    <mergeCell ref="L53:L54"/>
    <mergeCell ref="B55:B60"/>
    <mergeCell ref="C55:C56"/>
    <mergeCell ref="C57:C58"/>
    <mergeCell ref="D55:D56"/>
    <mergeCell ref="E55:E56"/>
    <mergeCell ref="H55:H56"/>
    <mergeCell ref="I55:I56"/>
    <mergeCell ref="J55:J56"/>
    <mergeCell ref="K55:K56"/>
    <mergeCell ref="L55:L56"/>
    <mergeCell ref="D57:D58"/>
    <mergeCell ref="E57:E58"/>
    <mergeCell ref="H57:H58"/>
    <mergeCell ref="I57:I58"/>
    <mergeCell ref="J57:J58"/>
    <mergeCell ref="K57:K58"/>
    <mergeCell ref="L57:L58"/>
    <mergeCell ref="C59:C60"/>
    <mergeCell ref="D59:D60"/>
    <mergeCell ref="E59:E60"/>
    <mergeCell ref="H59:H60"/>
    <mergeCell ref="I59:I60"/>
    <mergeCell ref="J59:J60"/>
    <mergeCell ref="K59:K60"/>
    <mergeCell ref="L59:L60"/>
    <mergeCell ref="L45:L50"/>
    <mergeCell ref="D47:D48"/>
    <mergeCell ref="E47:E48"/>
    <mergeCell ref="H47:H48"/>
    <mergeCell ref="I47:I48"/>
    <mergeCell ref="J47:J48"/>
    <mergeCell ref="K47:K48"/>
    <mergeCell ref="A1:L1"/>
    <mergeCell ref="A3:C3"/>
    <mergeCell ref="C4:E4"/>
    <mergeCell ref="F4:G4"/>
    <mergeCell ref="A5:A64"/>
    <mergeCell ref="L13:L14"/>
    <mergeCell ref="L23:L24"/>
    <mergeCell ref="H67:H68"/>
    <mergeCell ref="I67:I68"/>
    <mergeCell ref="J67:J68"/>
    <mergeCell ref="K67:K68"/>
    <mergeCell ref="L67:L68"/>
    <mergeCell ref="K63:K64"/>
    <mergeCell ref="L63:L64"/>
    <mergeCell ref="H65:H66"/>
    <mergeCell ref="I65:I66"/>
    <mergeCell ref="J65:J66"/>
    <mergeCell ref="K65:K66"/>
    <mergeCell ref="L65:L66"/>
    <mergeCell ref="B69:C70"/>
    <mergeCell ref="D69:D70"/>
    <mergeCell ref="H69:H70"/>
    <mergeCell ref="I69:I70"/>
    <mergeCell ref="J69:J70"/>
    <mergeCell ref="K69:K70"/>
    <mergeCell ref="L69:L70"/>
    <mergeCell ref="B67:C68"/>
    <mergeCell ref="B71:C72"/>
    <mergeCell ref="D71:D72"/>
    <mergeCell ref="E71:E72"/>
    <mergeCell ref="H71:H72"/>
    <mergeCell ref="I71:I72"/>
    <mergeCell ref="J71:J72"/>
    <mergeCell ref="K71:K72"/>
    <mergeCell ref="L71:L72"/>
    <mergeCell ref="A65:A72"/>
    <mergeCell ref="B65:C66"/>
    <mergeCell ref="D65:D66"/>
    <mergeCell ref="E65:E66"/>
    <mergeCell ref="D67:D68"/>
    <mergeCell ref="E67:E68"/>
    <mergeCell ref="E69:E70"/>
    <mergeCell ref="B61:C62"/>
    <mergeCell ref="D61:D62"/>
    <mergeCell ref="E61:E62"/>
    <mergeCell ref="H61:H62"/>
    <mergeCell ref="I61:I62"/>
    <mergeCell ref="J61:J62"/>
    <mergeCell ref="K61:K62"/>
    <mergeCell ref="L61:L62"/>
    <mergeCell ref="B63:C64"/>
    <mergeCell ref="D63:D64"/>
    <mergeCell ref="E63:E64"/>
    <mergeCell ref="H63:H64"/>
    <mergeCell ref="I63:I64"/>
    <mergeCell ref="J63:J64"/>
    <mergeCell ref="C5:C6"/>
    <mergeCell ref="D5:D6"/>
    <mergeCell ref="E5:E6"/>
    <mergeCell ref="H5:H6"/>
    <mergeCell ref="I5:I6"/>
    <mergeCell ref="J5:J6"/>
    <mergeCell ref="K5:K6"/>
    <mergeCell ref="L5:L6"/>
    <mergeCell ref="C7:C8"/>
    <mergeCell ref="D7:D8"/>
    <mergeCell ref="I7:I8"/>
    <mergeCell ref="J7:J8"/>
    <mergeCell ref="K7:K8"/>
    <mergeCell ref="L7:L8"/>
    <mergeCell ref="E7:E8"/>
    <mergeCell ref="H7:H8"/>
    <mergeCell ref="C9:C10"/>
    <mergeCell ref="D9:D10"/>
    <mergeCell ref="E9:E10"/>
    <mergeCell ref="H9:H10"/>
    <mergeCell ref="I9:I10"/>
    <mergeCell ref="J9:J10"/>
    <mergeCell ref="K9:K10"/>
    <mergeCell ref="L9:L10"/>
    <mergeCell ref="C11:C12"/>
    <mergeCell ref="D11:D12"/>
    <mergeCell ref="I11:I12"/>
    <mergeCell ref="J11:J12"/>
    <mergeCell ref="I15:I16"/>
    <mergeCell ref="J15:J16"/>
    <mergeCell ref="K15:K16"/>
    <mergeCell ref="L15:L16"/>
    <mergeCell ref="C17:C18"/>
    <mergeCell ref="D17:D18"/>
    <mergeCell ref="E17:E18"/>
    <mergeCell ref="H17:H18"/>
    <mergeCell ref="I17:I18"/>
    <mergeCell ref="J17:J18"/>
    <mergeCell ref="K17:K18"/>
    <mergeCell ref="L17:L18"/>
    <mergeCell ref="C19:C20"/>
    <mergeCell ref="D19:D20"/>
    <mergeCell ref="J23:J24"/>
    <mergeCell ref="K23:K24"/>
    <mergeCell ref="H21:H22"/>
    <mergeCell ref="I21:I22"/>
    <mergeCell ref="J21:J22"/>
    <mergeCell ref="K21:K22"/>
    <mergeCell ref="L21:L22"/>
    <mergeCell ref="H23:H24"/>
    <mergeCell ref="I23:I24"/>
    <mergeCell ref="E11:E12"/>
    <mergeCell ref="H11:H12"/>
    <mergeCell ref="K11:K12"/>
    <mergeCell ref="L11:L12"/>
    <mergeCell ref="B13:B24"/>
    <mergeCell ref="C13:C14"/>
    <mergeCell ref="C15:C16"/>
    <mergeCell ref="C21:C22"/>
    <mergeCell ref="C23:C24"/>
    <mergeCell ref="D13:D14"/>
    <mergeCell ref="E13:E14"/>
    <mergeCell ref="E19:E20"/>
    <mergeCell ref="D21:D22"/>
    <mergeCell ref="E21:E22"/>
    <mergeCell ref="D23:D24"/>
    <mergeCell ref="E23:E24"/>
    <mergeCell ref="J13:J14"/>
    <mergeCell ref="K13:K14"/>
    <mergeCell ref="E15:E16"/>
    <mergeCell ref="H15:H16"/>
    <mergeCell ref="H13:H14"/>
    <mergeCell ref="I13:I14"/>
    <mergeCell ref="H19:H20"/>
    <mergeCell ref="I19:I20"/>
    <mergeCell ref="J19:J20"/>
    <mergeCell ref="K19:K20"/>
    <mergeCell ref="L19:L20"/>
    <mergeCell ref="B5:B12"/>
    <mergeCell ref="D15:D16"/>
    <mergeCell ref="C25:C26"/>
    <mergeCell ref="D25:D26"/>
    <mergeCell ref="E25:E26"/>
    <mergeCell ref="H25:H26"/>
    <mergeCell ref="I25:I26"/>
    <mergeCell ref="J25:J26"/>
    <mergeCell ref="K25:K26"/>
    <mergeCell ref="L25:L26"/>
    <mergeCell ref="C27:C28"/>
    <mergeCell ref="D27:D28"/>
    <mergeCell ref="E27:E28"/>
    <mergeCell ref="H27:H28"/>
    <mergeCell ref="A4:B4"/>
    <mergeCell ref="B25:B30"/>
    <mergeCell ref="B45:B50"/>
    <mergeCell ref="C45:C46"/>
    <mergeCell ref="C47:C48"/>
    <mergeCell ref="C49:C50"/>
    <mergeCell ref="D45:D46"/>
    <mergeCell ref="E45:E46"/>
    <mergeCell ref="H45:H46"/>
    <mergeCell ref="I45:I46"/>
    <mergeCell ref="J45:J46"/>
    <mergeCell ref="K45:K46"/>
    <mergeCell ref="D49:D50"/>
    <mergeCell ref="E49:E50"/>
    <mergeCell ref="H49:H50"/>
    <mergeCell ref="I49:I50"/>
  </mergeCells>
  <printOptions gridLines="1" horizontalCentered="1"/>
  <pageMargins bottom="1.0" footer="0.0" header="0.0" left="1.0" right="1.0" top="1.0"/>
  <pageSetup fitToHeight="0" paperSize="8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0"/>
  <cols>
    <col customWidth="1" min="1" max="1" width="41.5"/>
    <col customWidth="1" min="2" max="2" width="53.0"/>
  </cols>
  <sheetData>
    <row r="1">
      <c r="A1" s="1827" t="s">
        <v>5078</v>
      </c>
    </row>
    <row r="2">
      <c r="A2" s="1828" t="s">
        <v>5079</v>
      </c>
    </row>
    <row r="4">
      <c r="A4" s="1829" t="s">
        <v>5080</v>
      </c>
    </row>
    <row r="5">
      <c r="A5" s="1828" t="s">
        <v>5081</v>
      </c>
    </row>
    <row r="6">
      <c r="A6" s="1828" t="s">
        <v>5082</v>
      </c>
    </row>
    <row r="7">
      <c r="A7" s="1830"/>
    </row>
    <row r="9">
      <c r="A9" s="1829" t="s">
        <v>5083</v>
      </c>
    </row>
    <row r="10">
      <c r="A10" s="1831" t="s">
        <v>5084</v>
      </c>
    </row>
    <row r="11">
      <c r="A11" s="1828" t="s">
        <v>5085</v>
      </c>
    </row>
    <row r="12">
      <c r="A12" s="1828" t="s">
        <v>5086</v>
      </c>
    </row>
    <row r="13">
      <c r="A13" s="1828" t="s">
        <v>5087</v>
      </c>
    </row>
    <row r="15">
      <c r="A15" s="1832" t="s">
        <v>5088</v>
      </c>
    </row>
    <row r="16">
      <c r="A16" s="1828" t="s">
        <v>5089</v>
      </c>
    </row>
    <row r="17">
      <c r="A17" s="1833" t="s">
        <v>5090</v>
      </c>
    </row>
    <row r="18">
      <c r="A18" s="1828" t="s">
        <v>5091</v>
      </c>
    </row>
    <row r="19">
      <c r="A19" s="1828" t="s">
        <v>5092</v>
      </c>
    </row>
    <row r="20">
      <c r="A20" s="1828" t="s">
        <v>5093</v>
      </c>
    </row>
    <row r="22">
      <c r="A22" s="1831" t="s">
        <v>5094</v>
      </c>
    </row>
    <row r="23">
      <c r="A23" s="1828" t="s">
        <v>5095</v>
      </c>
    </row>
    <row r="24">
      <c r="A24" s="1828" t="s">
        <v>5096</v>
      </c>
    </row>
    <row r="25">
      <c r="A25" s="1828" t="s">
        <v>404</v>
      </c>
      <c r="B25" s="1834"/>
      <c r="C25" s="1834"/>
    </row>
    <row r="26">
      <c r="A26" s="1828" t="s">
        <v>86</v>
      </c>
      <c r="B26" s="1834"/>
      <c r="C26" s="1834"/>
    </row>
    <row r="27">
      <c r="A27" s="1828" t="s">
        <v>93</v>
      </c>
      <c r="B27" s="1834"/>
      <c r="C27" s="1835"/>
    </row>
    <row r="28">
      <c r="A28" s="1828" t="s">
        <v>100</v>
      </c>
      <c r="B28" s="1834"/>
      <c r="C28" s="1834"/>
    </row>
    <row r="29">
      <c r="A29" s="1830"/>
    </row>
    <row r="30">
      <c r="A30" s="1828" t="s">
        <v>5097</v>
      </c>
    </row>
    <row r="31">
      <c r="A31" s="1830"/>
    </row>
    <row r="32">
      <c r="A32" s="1836" t="s">
        <v>5098</v>
      </c>
    </row>
    <row r="33">
      <c r="A33" s="1828" t="s">
        <v>5099</v>
      </c>
    </row>
    <row r="35">
      <c r="A35" s="1830"/>
    </row>
    <row r="36">
      <c r="A36" s="1831" t="s">
        <v>5100</v>
      </c>
    </row>
    <row r="37">
      <c r="A37" s="1828" t="s">
        <v>5101</v>
      </c>
    </row>
    <row r="38">
      <c r="A38" s="1828" t="s">
        <v>5102</v>
      </c>
    </row>
    <row r="39">
      <c r="A39" s="1837" t="s">
        <v>5103</v>
      </c>
    </row>
    <row r="40">
      <c r="A40" s="1828" t="s">
        <v>5104</v>
      </c>
    </row>
    <row r="41">
      <c r="A41" s="1830"/>
    </row>
    <row r="43">
      <c r="A43" s="1830"/>
    </row>
    <row r="44">
      <c r="A44" s="1838" t="s">
        <v>5105</v>
      </c>
    </row>
    <row r="45">
      <c r="A45" s="1828" t="s">
        <v>5106</v>
      </c>
    </row>
    <row r="47">
      <c r="A47" s="1839" t="s">
        <v>5107</v>
      </c>
    </row>
    <row r="48">
      <c r="A48" s="1837" t="s">
        <v>5108</v>
      </c>
    </row>
    <row r="49">
      <c r="A49" s="1828" t="s">
        <v>5109</v>
      </c>
    </row>
    <row r="50">
      <c r="A50" s="1828" t="s">
        <v>5110</v>
      </c>
    </row>
    <row r="51">
      <c r="A51" s="1828" t="s">
        <v>5111</v>
      </c>
    </row>
    <row r="52">
      <c r="A52" s="1837"/>
    </row>
    <row r="53">
      <c r="A53" s="1839" t="s">
        <v>5112</v>
      </c>
    </row>
    <row r="54">
      <c r="A54" s="1828" t="s">
        <v>5113</v>
      </c>
    </row>
    <row r="55">
      <c r="A55" s="1837" t="s">
        <v>5114</v>
      </c>
    </row>
    <row r="56">
      <c r="A56" s="1828" t="s">
        <v>5115</v>
      </c>
    </row>
    <row r="57">
      <c r="A57" s="1837" t="s">
        <v>5116</v>
      </c>
    </row>
    <row r="58">
      <c r="A58" s="1828" t="s">
        <v>5117</v>
      </c>
    </row>
    <row r="62">
      <c r="A62" s="1830"/>
    </row>
    <row r="66">
      <c r="A66" s="1830"/>
    </row>
    <row r="69">
      <c r="A69" s="1830"/>
    </row>
    <row r="71">
      <c r="A71" s="1830"/>
    </row>
    <row r="73">
      <c r="A73" s="1830"/>
    </row>
    <row r="75">
      <c r="A75" s="1830"/>
    </row>
    <row r="76">
      <c r="A76" s="1837"/>
    </row>
    <row r="77">
      <c r="A77" s="1830"/>
    </row>
    <row r="79">
      <c r="A79" s="1830"/>
    </row>
    <row r="81">
      <c r="A81" s="1575"/>
    </row>
    <row r="82">
      <c r="A82" s="1575"/>
    </row>
    <row r="83">
      <c r="A83" s="1575"/>
    </row>
    <row r="84">
      <c r="A84" s="1839"/>
    </row>
    <row r="85">
      <c r="A85" s="1830"/>
    </row>
    <row r="86">
      <c r="A86" s="1828"/>
    </row>
    <row r="87">
      <c r="A87" s="1830"/>
    </row>
    <row r="88">
      <c r="A88" s="1828"/>
    </row>
    <row r="89">
      <c r="A89" s="1830"/>
    </row>
    <row r="90">
      <c r="A90" s="1828"/>
    </row>
    <row r="91">
      <c r="A91" s="1830"/>
    </row>
    <row r="92">
      <c r="A92" s="1828"/>
    </row>
    <row r="93">
      <c r="A93" s="1575"/>
    </row>
    <row r="94">
      <c r="A94" s="1575"/>
    </row>
    <row r="95">
      <c r="A95" s="1575"/>
    </row>
    <row r="96">
      <c r="A96" s="1575"/>
    </row>
    <row r="97">
      <c r="A97" s="1575"/>
    </row>
    <row r="98">
      <c r="A98" s="1575"/>
    </row>
    <row r="99">
      <c r="A99" s="1575"/>
    </row>
    <row r="100">
      <c r="A100" s="1575"/>
    </row>
    <row r="101">
      <c r="A101" s="1575"/>
    </row>
    <row r="102">
      <c r="A102" s="1575"/>
    </row>
    <row r="103">
      <c r="A103" s="1575"/>
    </row>
    <row r="104">
      <c r="A104" s="1575"/>
    </row>
    <row r="105">
      <c r="A105" s="1575"/>
    </row>
    <row r="106">
      <c r="A106" s="1575"/>
    </row>
    <row r="107">
      <c r="A107" s="1575"/>
    </row>
    <row r="108">
      <c r="A108" s="1575"/>
    </row>
    <row r="109">
      <c r="A109" s="1575"/>
    </row>
    <row r="110">
      <c r="A110" s="1575"/>
    </row>
    <row r="111">
      <c r="A111" s="1575"/>
    </row>
    <row r="112">
      <c r="A112" s="1575"/>
    </row>
    <row r="113">
      <c r="A113" s="1575"/>
    </row>
    <row r="114">
      <c r="A114" s="1575"/>
    </row>
    <row r="115">
      <c r="A115" s="1575"/>
    </row>
    <row r="116">
      <c r="A116" s="1575"/>
    </row>
    <row r="117">
      <c r="A117" s="1575"/>
    </row>
    <row r="118">
      <c r="A118" s="1575"/>
    </row>
    <row r="119">
      <c r="A119" s="1575"/>
    </row>
    <row r="120">
      <c r="A120" s="1575"/>
    </row>
    <row r="121">
      <c r="A121" s="1575"/>
    </row>
    <row r="122">
      <c r="A122" s="1575"/>
    </row>
    <row r="123">
      <c r="A123" s="1575"/>
    </row>
    <row r="124">
      <c r="A124" s="1575"/>
    </row>
    <row r="125">
      <c r="A125" s="1575"/>
    </row>
    <row r="126">
      <c r="A126" s="1575"/>
    </row>
    <row r="127">
      <c r="A127" s="1575"/>
    </row>
    <row r="128">
      <c r="A128" s="1575"/>
    </row>
    <row r="129">
      <c r="A129" s="1575"/>
    </row>
    <row r="130">
      <c r="A130" s="1575"/>
    </row>
    <row r="131">
      <c r="A131" s="1575"/>
    </row>
    <row r="132">
      <c r="A132" s="1575"/>
    </row>
    <row r="133">
      <c r="A133" s="1575"/>
    </row>
    <row r="134">
      <c r="A134" s="1575"/>
    </row>
    <row r="135">
      <c r="A135" s="1575"/>
    </row>
    <row r="136">
      <c r="A136" s="1575"/>
    </row>
    <row r="137">
      <c r="A137" s="1575"/>
    </row>
    <row r="138">
      <c r="A138" s="1575"/>
    </row>
    <row r="139">
      <c r="A139" s="1575"/>
    </row>
    <row r="140">
      <c r="A140" s="1575"/>
    </row>
    <row r="141">
      <c r="A141" s="1575"/>
    </row>
    <row r="142">
      <c r="A142" s="1575"/>
    </row>
    <row r="143">
      <c r="A143" s="1575"/>
    </row>
    <row r="144">
      <c r="A144" s="1575"/>
    </row>
    <row r="145">
      <c r="A145" s="1575"/>
    </row>
    <row r="146">
      <c r="A146" s="1575"/>
    </row>
    <row r="147">
      <c r="A147" s="1575"/>
    </row>
    <row r="148">
      <c r="A148" s="1575"/>
    </row>
    <row r="149">
      <c r="A149" s="1575"/>
    </row>
    <row r="150">
      <c r="A150" s="1575"/>
    </row>
    <row r="151">
      <c r="A151" s="1575"/>
    </row>
    <row r="152">
      <c r="A152" s="1575"/>
    </row>
    <row r="153">
      <c r="A153" s="1575"/>
    </row>
    <row r="154">
      <c r="A154" s="1575"/>
    </row>
    <row r="155">
      <c r="A155" s="1575"/>
    </row>
    <row r="156">
      <c r="A156" s="1575"/>
    </row>
    <row r="157">
      <c r="A157" s="1575"/>
    </row>
    <row r="158">
      <c r="A158" s="1575"/>
    </row>
    <row r="159">
      <c r="A159" s="1575"/>
    </row>
    <row r="160">
      <c r="A160" s="1575"/>
    </row>
    <row r="161">
      <c r="A161" s="1575"/>
    </row>
    <row r="162">
      <c r="A162" s="1575"/>
    </row>
    <row r="163">
      <c r="A163" s="1575"/>
    </row>
    <row r="164">
      <c r="A164" s="1575"/>
    </row>
    <row r="165">
      <c r="A165" s="1575"/>
    </row>
    <row r="166">
      <c r="A166" s="1575"/>
    </row>
    <row r="167">
      <c r="A167" s="1575"/>
    </row>
    <row r="168">
      <c r="A168" s="1575"/>
    </row>
    <row r="169">
      <c r="A169" s="1575"/>
    </row>
    <row r="170">
      <c r="A170" s="1575"/>
    </row>
    <row r="171">
      <c r="A171" s="1575"/>
    </row>
    <row r="172">
      <c r="A172" s="1575"/>
    </row>
    <row r="173">
      <c r="A173" s="1575"/>
    </row>
    <row r="174">
      <c r="A174" s="1575"/>
    </row>
    <row r="175">
      <c r="A175" s="1575"/>
    </row>
    <row r="176">
      <c r="A176" s="1575"/>
    </row>
    <row r="177">
      <c r="A177" s="1575"/>
    </row>
    <row r="178">
      <c r="A178" s="1575"/>
    </row>
    <row r="179">
      <c r="A179" s="1575"/>
    </row>
    <row r="180">
      <c r="A180" s="1575"/>
    </row>
    <row r="181">
      <c r="A181" s="1575"/>
    </row>
    <row r="182">
      <c r="A182" s="1575"/>
    </row>
    <row r="183">
      <c r="A183" s="1575"/>
    </row>
    <row r="184">
      <c r="A184" s="1575"/>
    </row>
    <row r="185">
      <c r="A185" s="1575"/>
    </row>
    <row r="186">
      <c r="A186" s="1575"/>
    </row>
    <row r="187">
      <c r="A187" s="1575"/>
    </row>
    <row r="188">
      <c r="A188" s="1575"/>
    </row>
    <row r="189">
      <c r="A189" s="1575"/>
    </row>
    <row r="190">
      <c r="A190" s="1575"/>
    </row>
    <row r="191">
      <c r="A191" s="1575"/>
    </row>
    <row r="192">
      <c r="A192" s="1575"/>
    </row>
    <row r="193">
      <c r="A193" s="1575"/>
    </row>
    <row r="194">
      <c r="A194" s="1575"/>
    </row>
    <row r="195">
      <c r="A195" s="1575"/>
    </row>
    <row r="196">
      <c r="A196" s="1575"/>
    </row>
    <row r="197">
      <c r="A197" s="1575"/>
    </row>
    <row r="198">
      <c r="A198" s="1575"/>
    </row>
    <row r="199">
      <c r="A199" s="1575"/>
    </row>
    <row r="200">
      <c r="A200" s="1575"/>
    </row>
    <row r="201">
      <c r="A201" s="1575"/>
    </row>
    <row r="202">
      <c r="A202" s="1575"/>
    </row>
    <row r="203">
      <c r="A203" s="1575"/>
    </row>
    <row r="204">
      <c r="A204" s="1575"/>
    </row>
    <row r="205">
      <c r="A205" s="1575"/>
    </row>
    <row r="206">
      <c r="A206" s="1575"/>
    </row>
    <row r="207">
      <c r="A207" s="1575"/>
    </row>
    <row r="208">
      <c r="A208" s="1575"/>
    </row>
    <row r="209">
      <c r="A209" s="1575"/>
    </row>
    <row r="210">
      <c r="A210" s="1575"/>
    </row>
    <row r="211">
      <c r="A211" s="1575"/>
    </row>
    <row r="212">
      <c r="A212" s="1575"/>
    </row>
    <row r="213">
      <c r="A213" s="1575"/>
    </row>
    <row r="214">
      <c r="A214" s="1575"/>
    </row>
    <row r="215">
      <c r="A215" s="1575"/>
    </row>
    <row r="216">
      <c r="A216" s="1575"/>
    </row>
    <row r="217">
      <c r="A217" s="1575"/>
    </row>
    <row r="218">
      <c r="A218" s="1575"/>
    </row>
    <row r="219">
      <c r="A219" s="1575"/>
    </row>
    <row r="220">
      <c r="A220" s="1575"/>
    </row>
    <row r="221">
      <c r="A221" s="1575"/>
    </row>
    <row r="222">
      <c r="A222" s="1575"/>
    </row>
    <row r="223">
      <c r="A223" s="1575"/>
    </row>
    <row r="224">
      <c r="A224" s="1575"/>
    </row>
    <row r="225">
      <c r="A225" s="1575"/>
    </row>
    <row r="226">
      <c r="A226" s="1575"/>
    </row>
    <row r="227">
      <c r="A227" s="1575"/>
    </row>
    <row r="228">
      <c r="A228" s="1575"/>
    </row>
    <row r="229">
      <c r="A229" s="1575"/>
    </row>
    <row r="230">
      <c r="A230" s="1575"/>
    </row>
    <row r="231">
      <c r="A231" s="1575"/>
    </row>
    <row r="232">
      <c r="A232" s="1575"/>
    </row>
    <row r="233">
      <c r="A233" s="1575"/>
    </row>
    <row r="234">
      <c r="A234" s="1575"/>
    </row>
    <row r="235">
      <c r="A235" s="1575"/>
    </row>
    <row r="236">
      <c r="A236" s="1575"/>
    </row>
    <row r="237">
      <c r="A237" s="1575"/>
    </row>
    <row r="238">
      <c r="A238" s="1575"/>
    </row>
    <row r="239">
      <c r="A239" s="1575"/>
    </row>
    <row r="240">
      <c r="A240" s="1575"/>
    </row>
    <row r="241">
      <c r="A241" s="1575"/>
    </row>
    <row r="242">
      <c r="A242" s="1575"/>
    </row>
    <row r="243">
      <c r="A243" s="1575"/>
    </row>
    <row r="244">
      <c r="A244" s="1575"/>
    </row>
    <row r="245">
      <c r="A245" s="1575"/>
    </row>
    <row r="246">
      <c r="A246" s="1575"/>
    </row>
    <row r="247">
      <c r="A247" s="1575"/>
    </row>
    <row r="248">
      <c r="A248" s="1575"/>
    </row>
    <row r="249">
      <c r="A249" s="1575"/>
    </row>
    <row r="250">
      <c r="A250" s="1575"/>
    </row>
    <row r="251">
      <c r="A251" s="1575"/>
    </row>
    <row r="252">
      <c r="A252" s="1575"/>
    </row>
    <row r="253">
      <c r="A253" s="1575"/>
    </row>
    <row r="254">
      <c r="A254" s="1575"/>
    </row>
    <row r="255">
      <c r="A255" s="1575"/>
    </row>
    <row r="256">
      <c r="A256" s="1575"/>
    </row>
    <row r="257">
      <c r="A257" s="1575"/>
    </row>
    <row r="258">
      <c r="A258" s="1575"/>
    </row>
    <row r="259">
      <c r="A259" s="1575"/>
    </row>
    <row r="260">
      <c r="A260" s="1575"/>
    </row>
    <row r="261">
      <c r="A261" s="1575"/>
    </row>
    <row r="262">
      <c r="A262" s="1575"/>
    </row>
    <row r="263">
      <c r="A263" s="1575"/>
    </row>
    <row r="264">
      <c r="A264" s="1575"/>
    </row>
    <row r="265">
      <c r="A265" s="1575"/>
    </row>
    <row r="266">
      <c r="A266" s="1575"/>
    </row>
    <row r="267">
      <c r="A267" s="1575"/>
    </row>
    <row r="268">
      <c r="A268" s="1575"/>
    </row>
    <row r="269">
      <c r="A269" s="1575"/>
    </row>
    <row r="270">
      <c r="A270" s="1575"/>
    </row>
    <row r="271">
      <c r="A271" s="1575"/>
    </row>
    <row r="272">
      <c r="A272" s="1575"/>
    </row>
    <row r="273">
      <c r="A273" s="1575"/>
    </row>
    <row r="274">
      <c r="A274" s="1575"/>
    </row>
    <row r="275">
      <c r="A275" s="1575"/>
    </row>
    <row r="276">
      <c r="A276" s="1575"/>
    </row>
    <row r="277">
      <c r="A277" s="1575"/>
    </row>
    <row r="278">
      <c r="A278" s="1575"/>
    </row>
    <row r="279">
      <c r="A279" s="1575"/>
    </row>
    <row r="280">
      <c r="A280" s="1575"/>
    </row>
    <row r="281">
      <c r="A281" s="1575"/>
    </row>
    <row r="282">
      <c r="A282" s="1575"/>
    </row>
    <row r="283">
      <c r="A283" s="1575"/>
    </row>
    <row r="284">
      <c r="A284" s="1575"/>
    </row>
    <row r="285">
      <c r="A285" s="1575"/>
    </row>
    <row r="286">
      <c r="A286" s="1575"/>
    </row>
    <row r="287">
      <c r="A287" s="1575"/>
    </row>
    <row r="288">
      <c r="A288" s="1575"/>
    </row>
    <row r="289">
      <c r="A289" s="1575"/>
    </row>
    <row r="290">
      <c r="A290" s="1575"/>
    </row>
    <row r="291">
      <c r="A291" s="1575"/>
    </row>
    <row r="292">
      <c r="A292" s="1575"/>
    </row>
    <row r="293">
      <c r="A293" s="1575"/>
    </row>
    <row r="294">
      <c r="A294" s="1575"/>
    </row>
    <row r="295">
      <c r="A295" s="1575"/>
    </row>
    <row r="296">
      <c r="A296" s="1575"/>
    </row>
    <row r="297">
      <c r="A297" s="1575"/>
    </row>
    <row r="298">
      <c r="A298" s="1575"/>
    </row>
    <row r="299">
      <c r="A299" s="1575"/>
    </row>
    <row r="300">
      <c r="A300" s="1575"/>
    </row>
    <row r="301">
      <c r="A301" s="1575"/>
    </row>
    <row r="302">
      <c r="A302" s="1575"/>
    </row>
    <row r="303">
      <c r="A303" s="1575"/>
    </row>
    <row r="304">
      <c r="A304" s="1575"/>
    </row>
    <row r="305">
      <c r="A305" s="1575"/>
    </row>
    <row r="306">
      <c r="A306" s="1575"/>
    </row>
    <row r="307">
      <c r="A307" s="1575"/>
    </row>
    <row r="308">
      <c r="A308" s="1575"/>
    </row>
    <row r="309">
      <c r="A309" s="1575"/>
    </row>
    <row r="310">
      <c r="A310" s="1575"/>
    </row>
    <row r="311">
      <c r="A311" s="1575"/>
    </row>
    <row r="312">
      <c r="A312" s="1575"/>
    </row>
    <row r="313">
      <c r="A313" s="1575"/>
    </row>
    <row r="314">
      <c r="A314" s="1575"/>
    </row>
    <row r="315">
      <c r="A315" s="1575"/>
    </row>
    <row r="316">
      <c r="A316" s="1575"/>
    </row>
    <row r="317">
      <c r="A317" s="1575"/>
    </row>
    <row r="318">
      <c r="A318" s="1575"/>
    </row>
    <row r="319">
      <c r="A319" s="1575"/>
    </row>
    <row r="320">
      <c r="A320" s="1575"/>
    </row>
    <row r="321">
      <c r="A321" s="1575"/>
    </row>
    <row r="322">
      <c r="A322" s="1575"/>
    </row>
    <row r="323">
      <c r="A323" s="1575"/>
    </row>
    <row r="324">
      <c r="A324" s="1575"/>
    </row>
    <row r="325">
      <c r="A325" s="1575"/>
    </row>
    <row r="326">
      <c r="A326" s="1575"/>
    </row>
    <row r="327">
      <c r="A327" s="1575"/>
    </row>
    <row r="328">
      <c r="A328" s="1575"/>
    </row>
    <row r="329">
      <c r="A329" s="1575"/>
    </row>
    <row r="330">
      <c r="A330" s="1575"/>
    </row>
    <row r="331">
      <c r="A331" s="1575"/>
    </row>
    <row r="332">
      <c r="A332" s="1575"/>
    </row>
    <row r="333">
      <c r="A333" s="1575"/>
    </row>
    <row r="334">
      <c r="A334" s="1575"/>
    </row>
    <row r="335">
      <c r="A335" s="1575"/>
    </row>
    <row r="336">
      <c r="A336" s="1575"/>
    </row>
    <row r="337">
      <c r="A337" s="1575"/>
    </row>
    <row r="338">
      <c r="A338" s="1575"/>
    </row>
    <row r="339">
      <c r="A339" s="1575"/>
    </row>
    <row r="340">
      <c r="A340" s="1575"/>
    </row>
    <row r="341">
      <c r="A341" s="1575"/>
    </row>
    <row r="342">
      <c r="A342" s="1575"/>
    </row>
    <row r="343">
      <c r="A343" s="1575"/>
    </row>
    <row r="344">
      <c r="A344" s="1575"/>
    </row>
    <row r="345">
      <c r="A345" s="1575"/>
    </row>
    <row r="346">
      <c r="A346" s="1575"/>
    </row>
    <row r="347">
      <c r="A347" s="1575"/>
    </row>
    <row r="348">
      <c r="A348" s="1575"/>
    </row>
    <row r="349">
      <c r="A349" s="1575"/>
    </row>
    <row r="350">
      <c r="A350" s="1575"/>
    </row>
    <row r="351">
      <c r="A351" s="1575"/>
    </row>
    <row r="352">
      <c r="A352" s="1575"/>
    </row>
    <row r="353">
      <c r="A353" s="1575"/>
    </row>
    <row r="354">
      <c r="A354" s="1575"/>
    </row>
    <row r="355">
      <c r="A355" s="1575"/>
    </row>
    <row r="356">
      <c r="A356" s="1575"/>
    </row>
    <row r="357">
      <c r="A357" s="1575"/>
    </row>
    <row r="358">
      <c r="A358" s="1575"/>
    </row>
    <row r="359">
      <c r="A359" s="1575"/>
    </row>
    <row r="360">
      <c r="A360" s="1575"/>
    </row>
    <row r="361">
      <c r="A361" s="1575"/>
    </row>
    <row r="362">
      <c r="A362" s="1575"/>
    </row>
    <row r="363">
      <c r="A363" s="1575"/>
    </row>
    <row r="364">
      <c r="A364" s="1575"/>
    </row>
    <row r="365">
      <c r="A365" s="1575"/>
    </row>
    <row r="366">
      <c r="A366" s="1575"/>
    </row>
    <row r="367">
      <c r="A367" s="1575"/>
    </row>
    <row r="368">
      <c r="A368" s="1575"/>
    </row>
    <row r="369">
      <c r="A369" s="1575"/>
    </row>
    <row r="370">
      <c r="A370" s="1575"/>
    </row>
    <row r="371">
      <c r="A371" s="1575"/>
    </row>
    <row r="372">
      <c r="A372" s="1575"/>
    </row>
    <row r="373">
      <c r="A373" s="1575"/>
    </row>
    <row r="374">
      <c r="A374" s="1575"/>
    </row>
    <row r="375">
      <c r="A375" s="1575"/>
    </row>
    <row r="376">
      <c r="A376" s="1575"/>
    </row>
    <row r="377">
      <c r="A377" s="1575"/>
    </row>
    <row r="378">
      <c r="A378" s="1575"/>
    </row>
    <row r="379">
      <c r="A379" s="1575"/>
    </row>
    <row r="380">
      <c r="A380" s="1575"/>
    </row>
    <row r="381">
      <c r="A381" s="1575"/>
    </row>
    <row r="382">
      <c r="A382" s="1575"/>
    </row>
    <row r="383">
      <c r="A383" s="1575"/>
    </row>
    <row r="384">
      <c r="A384" s="1575"/>
    </row>
    <row r="385">
      <c r="A385" s="1575"/>
    </row>
    <row r="386">
      <c r="A386" s="1575"/>
    </row>
    <row r="387">
      <c r="A387" s="1575"/>
    </row>
    <row r="388">
      <c r="A388" s="1575"/>
    </row>
    <row r="389">
      <c r="A389" s="1575"/>
    </row>
    <row r="390">
      <c r="A390" s="1575"/>
    </row>
    <row r="391">
      <c r="A391" s="1575"/>
    </row>
    <row r="392">
      <c r="A392" s="1575"/>
    </row>
    <row r="393">
      <c r="A393" s="1575"/>
    </row>
    <row r="394">
      <c r="A394" s="1575"/>
    </row>
    <row r="395">
      <c r="A395" s="1575"/>
    </row>
    <row r="396">
      <c r="A396" s="1575"/>
    </row>
    <row r="397">
      <c r="A397" s="1575"/>
    </row>
    <row r="398">
      <c r="A398" s="1575"/>
    </row>
    <row r="399">
      <c r="A399" s="1575"/>
    </row>
    <row r="400">
      <c r="A400" s="1575"/>
    </row>
    <row r="401">
      <c r="A401" s="1575"/>
    </row>
    <row r="402">
      <c r="A402" s="1575"/>
    </row>
    <row r="403">
      <c r="A403" s="1575"/>
    </row>
    <row r="404">
      <c r="A404" s="1575"/>
    </row>
    <row r="405">
      <c r="A405" s="1575"/>
    </row>
    <row r="406">
      <c r="A406" s="1575"/>
    </row>
    <row r="407">
      <c r="A407" s="1575"/>
    </row>
    <row r="408">
      <c r="A408" s="1575"/>
    </row>
    <row r="409">
      <c r="A409" s="1575"/>
    </row>
    <row r="410">
      <c r="A410" s="1575"/>
    </row>
    <row r="411">
      <c r="A411" s="1575"/>
    </row>
    <row r="412">
      <c r="A412" s="1575"/>
    </row>
    <row r="413">
      <c r="A413" s="1575"/>
    </row>
    <row r="414">
      <c r="A414" s="1575"/>
    </row>
    <row r="415">
      <c r="A415" s="1575"/>
    </row>
    <row r="416">
      <c r="A416" s="1575"/>
    </row>
    <row r="417">
      <c r="A417" s="1575"/>
    </row>
    <row r="418">
      <c r="A418" s="1575"/>
    </row>
    <row r="419">
      <c r="A419" s="1575"/>
    </row>
    <row r="420">
      <c r="A420" s="1575"/>
    </row>
    <row r="421">
      <c r="A421" s="1575"/>
    </row>
    <row r="422">
      <c r="A422" s="1575"/>
    </row>
    <row r="423">
      <c r="A423" s="1575"/>
    </row>
    <row r="424">
      <c r="A424" s="1575"/>
    </row>
    <row r="425">
      <c r="A425" s="1575"/>
    </row>
    <row r="426">
      <c r="A426" s="1575"/>
    </row>
    <row r="427">
      <c r="A427" s="1575"/>
    </row>
    <row r="428">
      <c r="A428" s="1575"/>
    </row>
    <row r="429">
      <c r="A429" s="1575"/>
    </row>
    <row r="430">
      <c r="A430" s="1575"/>
    </row>
    <row r="431">
      <c r="A431" s="1575"/>
    </row>
    <row r="432">
      <c r="A432" s="1575"/>
    </row>
    <row r="433">
      <c r="A433" s="1575"/>
    </row>
    <row r="434">
      <c r="A434" s="1575"/>
    </row>
    <row r="435">
      <c r="A435" s="1575"/>
    </row>
    <row r="436">
      <c r="A436" s="1575"/>
    </row>
    <row r="437">
      <c r="A437" s="1575"/>
    </row>
    <row r="438">
      <c r="A438" s="1575"/>
    </row>
    <row r="439">
      <c r="A439" s="1575"/>
    </row>
    <row r="440">
      <c r="A440" s="1575"/>
    </row>
    <row r="441">
      <c r="A441" s="1575"/>
    </row>
    <row r="442">
      <c r="A442" s="1575"/>
    </row>
    <row r="443">
      <c r="A443" s="1575"/>
    </row>
    <row r="444">
      <c r="A444" s="1575"/>
    </row>
    <row r="445">
      <c r="A445" s="1575"/>
    </row>
    <row r="446">
      <c r="A446" s="1575"/>
    </row>
    <row r="447">
      <c r="A447" s="1575"/>
    </row>
    <row r="448">
      <c r="A448" s="1575"/>
    </row>
    <row r="449">
      <c r="A449" s="1575"/>
    </row>
    <row r="450">
      <c r="A450" s="1575"/>
    </row>
    <row r="451">
      <c r="A451" s="1575"/>
    </row>
    <row r="452">
      <c r="A452" s="1575"/>
    </row>
    <row r="453">
      <c r="A453" s="1575"/>
    </row>
    <row r="454">
      <c r="A454" s="1575"/>
    </row>
    <row r="455">
      <c r="A455" s="1575"/>
    </row>
    <row r="456">
      <c r="A456" s="1575"/>
    </row>
    <row r="457">
      <c r="A457" s="1575"/>
    </row>
    <row r="458">
      <c r="A458" s="1575"/>
    </row>
    <row r="459">
      <c r="A459" s="1575"/>
    </row>
    <row r="460">
      <c r="A460" s="1575"/>
    </row>
    <row r="461">
      <c r="A461" s="1575"/>
    </row>
    <row r="462">
      <c r="A462" s="1575"/>
    </row>
    <row r="463">
      <c r="A463" s="1575"/>
    </row>
    <row r="464">
      <c r="A464" s="1575"/>
    </row>
    <row r="465">
      <c r="A465" s="1575"/>
    </row>
    <row r="466">
      <c r="A466" s="1575"/>
    </row>
    <row r="467">
      <c r="A467" s="1575"/>
    </row>
    <row r="468">
      <c r="A468" s="1575"/>
    </row>
    <row r="469">
      <c r="A469" s="1575"/>
    </row>
    <row r="470">
      <c r="A470" s="1575"/>
    </row>
    <row r="471">
      <c r="A471" s="1575"/>
    </row>
    <row r="472">
      <c r="A472" s="1575"/>
    </row>
    <row r="473">
      <c r="A473" s="1575"/>
    </row>
    <row r="474">
      <c r="A474" s="1575"/>
    </row>
    <row r="475">
      <c r="A475" s="1575"/>
    </row>
    <row r="476">
      <c r="A476" s="1575"/>
    </row>
    <row r="477">
      <c r="A477" s="1575"/>
    </row>
    <row r="478">
      <c r="A478" s="1575"/>
    </row>
    <row r="479">
      <c r="A479" s="1575"/>
    </row>
    <row r="480">
      <c r="A480" s="1575"/>
    </row>
    <row r="481">
      <c r="A481" s="1575"/>
    </row>
    <row r="482">
      <c r="A482" s="1575"/>
    </row>
    <row r="483">
      <c r="A483" s="1575"/>
    </row>
    <row r="484">
      <c r="A484" s="1575"/>
    </row>
    <row r="485">
      <c r="A485" s="1575"/>
    </row>
    <row r="486">
      <c r="A486" s="1575"/>
    </row>
    <row r="487">
      <c r="A487" s="1575"/>
    </row>
    <row r="488">
      <c r="A488" s="1575"/>
    </row>
    <row r="489">
      <c r="A489" s="1575"/>
    </row>
    <row r="490">
      <c r="A490" s="1575"/>
    </row>
    <row r="491">
      <c r="A491" s="1575"/>
    </row>
    <row r="492">
      <c r="A492" s="1575"/>
    </row>
    <row r="493">
      <c r="A493" s="1575"/>
    </row>
    <row r="494">
      <c r="A494" s="1575"/>
    </row>
    <row r="495">
      <c r="A495" s="1575"/>
    </row>
    <row r="496">
      <c r="A496" s="1575"/>
    </row>
    <row r="497">
      <c r="A497" s="1575"/>
    </row>
    <row r="498">
      <c r="A498" s="1575"/>
    </row>
    <row r="499">
      <c r="A499" s="1575"/>
    </row>
    <row r="500">
      <c r="A500" s="1575"/>
    </row>
    <row r="501">
      <c r="A501" s="1575"/>
    </row>
    <row r="502">
      <c r="A502" s="1575"/>
    </row>
    <row r="503">
      <c r="A503" s="1575"/>
    </row>
    <row r="504">
      <c r="A504" s="1575"/>
    </row>
    <row r="505">
      <c r="A505" s="1575"/>
    </row>
    <row r="506">
      <c r="A506" s="1575"/>
    </row>
    <row r="507">
      <c r="A507" s="1575"/>
    </row>
    <row r="508">
      <c r="A508" s="1575"/>
    </row>
    <row r="509">
      <c r="A509" s="1575"/>
    </row>
    <row r="510">
      <c r="A510" s="1575"/>
    </row>
    <row r="511">
      <c r="A511" s="1575"/>
    </row>
    <row r="512">
      <c r="A512" s="1575"/>
    </row>
    <row r="513">
      <c r="A513" s="1575"/>
    </row>
    <row r="514">
      <c r="A514" s="1575"/>
    </row>
    <row r="515">
      <c r="A515" s="1575"/>
    </row>
    <row r="516">
      <c r="A516" s="1575"/>
    </row>
    <row r="517">
      <c r="A517" s="1575"/>
    </row>
    <row r="518">
      <c r="A518" s="1575"/>
    </row>
    <row r="519">
      <c r="A519" s="1575"/>
    </row>
    <row r="520">
      <c r="A520" s="1575"/>
    </row>
    <row r="521">
      <c r="A521" s="1575"/>
    </row>
    <row r="522">
      <c r="A522" s="1575"/>
    </row>
    <row r="523">
      <c r="A523" s="1575"/>
    </row>
    <row r="524">
      <c r="A524" s="1575"/>
    </row>
    <row r="525">
      <c r="A525" s="1575"/>
    </row>
    <row r="526">
      <c r="A526" s="1575"/>
    </row>
    <row r="527">
      <c r="A527" s="1575"/>
    </row>
    <row r="528">
      <c r="A528" s="1575"/>
    </row>
    <row r="529">
      <c r="A529" s="1575"/>
    </row>
    <row r="530">
      <c r="A530" s="1575"/>
    </row>
    <row r="531">
      <c r="A531" s="1575"/>
    </row>
    <row r="532">
      <c r="A532" s="1575"/>
    </row>
    <row r="533">
      <c r="A533" s="1575"/>
    </row>
    <row r="534">
      <c r="A534" s="1575"/>
    </row>
    <row r="535">
      <c r="A535" s="1575"/>
    </row>
    <row r="536">
      <c r="A536" s="1575"/>
    </row>
    <row r="537">
      <c r="A537" s="1575"/>
    </row>
    <row r="538">
      <c r="A538" s="1575"/>
    </row>
    <row r="539">
      <c r="A539" s="1575"/>
    </row>
    <row r="540">
      <c r="A540" s="1575"/>
    </row>
    <row r="541">
      <c r="A541" s="1575"/>
    </row>
    <row r="542">
      <c r="A542" s="1575"/>
    </row>
    <row r="543">
      <c r="A543" s="1575"/>
    </row>
    <row r="544">
      <c r="A544" s="1575"/>
    </row>
    <row r="545">
      <c r="A545" s="1575"/>
    </row>
    <row r="546">
      <c r="A546" s="1575"/>
    </row>
    <row r="547">
      <c r="A547" s="1575"/>
    </row>
    <row r="548">
      <c r="A548" s="1575"/>
    </row>
    <row r="549">
      <c r="A549" s="1575"/>
    </row>
    <row r="550">
      <c r="A550" s="1575"/>
    </row>
    <row r="551">
      <c r="A551" s="1575"/>
    </row>
    <row r="552">
      <c r="A552" s="1575"/>
    </row>
    <row r="553">
      <c r="A553" s="1575"/>
    </row>
    <row r="554">
      <c r="A554" s="1575"/>
    </row>
    <row r="555">
      <c r="A555" s="1575"/>
    </row>
    <row r="556">
      <c r="A556" s="1575"/>
    </row>
    <row r="557">
      <c r="A557" s="1575"/>
    </row>
    <row r="558">
      <c r="A558" s="1575"/>
    </row>
    <row r="559">
      <c r="A559" s="1575"/>
    </row>
    <row r="560">
      <c r="A560" s="1575"/>
    </row>
    <row r="561">
      <c r="A561" s="1575"/>
    </row>
    <row r="562">
      <c r="A562" s="1575"/>
    </row>
    <row r="563">
      <c r="A563" s="1575"/>
    </row>
    <row r="564">
      <c r="A564" s="1575"/>
    </row>
    <row r="565">
      <c r="A565" s="1575"/>
    </row>
    <row r="566">
      <c r="A566" s="1575"/>
    </row>
    <row r="567">
      <c r="A567" s="1575"/>
    </row>
    <row r="568">
      <c r="A568" s="1575"/>
    </row>
    <row r="569">
      <c r="A569" s="1575"/>
    </row>
    <row r="570">
      <c r="A570" s="1575"/>
    </row>
    <row r="571">
      <c r="A571" s="1575"/>
    </row>
    <row r="572">
      <c r="A572" s="1575"/>
    </row>
    <row r="573">
      <c r="A573" s="1575"/>
    </row>
    <row r="574">
      <c r="A574" s="1575"/>
    </row>
    <row r="575">
      <c r="A575" s="1575"/>
    </row>
    <row r="576">
      <c r="A576" s="1575"/>
    </row>
    <row r="577">
      <c r="A577" s="1575"/>
    </row>
    <row r="578">
      <c r="A578" s="1575"/>
    </row>
    <row r="579">
      <c r="A579" s="1575"/>
    </row>
    <row r="580">
      <c r="A580" s="1575"/>
    </row>
    <row r="581">
      <c r="A581" s="1575"/>
    </row>
    <row r="582">
      <c r="A582" s="1575"/>
    </row>
    <row r="583">
      <c r="A583" s="1575"/>
    </row>
    <row r="584">
      <c r="A584" s="1575"/>
    </row>
    <row r="585">
      <c r="A585" s="1575"/>
    </row>
    <row r="586">
      <c r="A586" s="1575"/>
    </row>
    <row r="587">
      <c r="A587" s="1575"/>
    </row>
    <row r="588">
      <c r="A588" s="1575"/>
    </row>
    <row r="589">
      <c r="A589" s="1575"/>
    </row>
    <row r="590">
      <c r="A590" s="1575"/>
    </row>
    <row r="591">
      <c r="A591" s="1575"/>
    </row>
    <row r="592">
      <c r="A592" s="1575"/>
    </row>
    <row r="593">
      <c r="A593" s="1575"/>
    </row>
    <row r="594">
      <c r="A594" s="1575"/>
    </row>
    <row r="595">
      <c r="A595" s="1575"/>
    </row>
    <row r="596">
      <c r="A596" s="1575"/>
    </row>
    <row r="597">
      <c r="A597" s="1575"/>
    </row>
    <row r="598">
      <c r="A598" s="1575"/>
    </row>
    <row r="599">
      <c r="A599" s="1575"/>
    </row>
    <row r="600">
      <c r="A600" s="1575"/>
    </row>
    <row r="601">
      <c r="A601" s="1575"/>
    </row>
    <row r="602">
      <c r="A602" s="1575"/>
    </row>
    <row r="603">
      <c r="A603" s="1575"/>
    </row>
    <row r="604">
      <c r="A604" s="1575"/>
    </row>
    <row r="605">
      <c r="A605" s="1575"/>
    </row>
    <row r="606">
      <c r="A606" s="1575"/>
    </row>
    <row r="607">
      <c r="A607" s="1575"/>
    </row>
    <row r="608">
      <c r="A608" s="1575"/>
    </row>
    <row r="609">
      <c r="A609" s="1575"/>
    </row>
    <row r="610">
      <c r="A610" s="1575"/>
    </row>
    <row r="611">
      <c r="A611" s="1575"/>
    </row>
    <row r="612">
      <c r="A612" s="1575"/>
    </row>
    <row r="613">
      <c r="A613" s="1575"/>
    </row>
    <row r="614">
      <c r="A614" s="1575"/>
    </row>
    <row r="615">
      <c r="A615" s="1575"/>
    </row>
    <row r="616">
      <c r="A616" s="1575"/>
    </row>
    <row r="617">
      <c r="A617" s="1575"/>
    </row>
    <row r="618">
      <c r="A618" s="1575"/>
    </row>
    <row r="619">
      <c r="A619" s="1575"/>
    </row>
    <row r="620">
      <c r="A620" s="1575"/>
    </row>
    <row r="621">
      <c r="A621" s="1575"/>
    </row>
    <row r="622">
      <c r="A622" s="1575"/>
    </row>
    <row r="623">
      <c r="A623" s="1575"/>
    </row>
    <row r="624">
      <c r="A624" s="1575"/>
    </row>
    <row r="625">
      <c r="A625" s="1575"/>
    </row>
    <row r="626">
      <c r="A626" s="1575"/>
    </row>
    <row r="627">
      <c r="A627" s="1575"/>
    </row>
    <row r="628">
      <c r="A628" s="1575"/>
    </row>
    <row r="629">
      <c r="A629" s="1575"/>
    </row>
    <row r="630">
      <c r="A630" s="1575"/>
    </row>
    <row r="631">
      <c r="A631" s="1575"/>
    </row>
    <row r="632">
      <c r="A632" s="1575"/>
    </row>
    <row r="633">
      <c r="A633" s="1575"/>
    </row>
    <row r="634">
      <c r="A634" s="1575"/>
    </row>
    <row r="635">
      <c r="A635" s="1575"/>
    </row>
    <row r="636">
      <c r="A636" s="1575"/>
    </row>
    <row r="637">
      <c r="A637" s="1575"/>
    </row>
    <row r="638">
      <c r="A638" s="1575"/>
    </row>
    <row r="639">
      <c r="A639" s="1575"/>
    </row>
    <row r="640">
      <c r="A640" s="1575"/>
    </row>
    <row r="641">
      <c r="A641" s="1575"/>
    </row>
    <row r="642">
      <c r="A642" s="1575"/>
    </row>
    <row r="643">
      <c r="A643" s="1575"/>
    </row>
    <row r="644">
      <c r="A644" s="1575"/>
    </row>
    <row r="645">
      <c r="A645" s="1575"/>
    </row>
    <row r="646">
      <c r="A646" s="1575"/>
    </row>
    <row r="647">
      <c r="A647" s="1575"/>
    </row>
    <row r="648">
      <c r="A648" s="1575"/>
    </row>
    <row r="649">
      <c r="A649" s="1575"/>
    </row>
    <row r="650">
      <c r="A650" s="1575"/>
    </row>
    <row r="651">
      <c r="A651" s="1575"/>
    </row>
    <row r="652">
      <c r="A652" s="1575"/>
    </row>
    <row r="653">
      <c r="A653" s="1575"/>
    </row>
    <row r="654">
      <c r="A654" s="1575"/>
    </row>
    <row r="655">
      <c r="A655" s="1575"/>
    </row>
    <row r="656">
      <c r="A656" s="1575"/>
    </row>
    <row r="657">
      <c r="A657" s="1575"/>
    </row>
    <row r="658">
      <c r="A658" s="1575"/>
    </row>
    <row r="659">
      <c r="A659" s="1575"/>
    </row>
    <row r="660">
      <c r="A660" s="1575"/>
    </row>
    <row r="661">
      <c r="A661" s="1575"/>
    </row>
    <row r="662">
      <c r="A662" s="1575"/>
    </row>
    <row r="663">
      <c r="A663" s="1575"/>
    </row>
    <row r="664">
      <c r="A664" s="1575"/>
    </row>
    <row r="665">
      <c r="A665" s="1575"/>
    </row>
    <row r="666">
      <c r="A666" s="1575"/>
    </row>
    <row r="667">
      <c r="A667" s="1575"/>
    </row>
    <row r="668">
      <c r="A668" s="1575"/>
    </row>
    <row r="669">
      <c r="A669" s="1575"/>
    </row>
    <row r="670">
      <c r="A670" s="1575"/>
    </row>
    <row r="671">
      <c r="A671" s="1575"/>
    </row>
    <row r="672">
      <c r="A672" s="1575"/>
    </row>
    <row r="673">
      <c r="A673" s="1575"/>
    </row>
    <row r="674">
      <c r="A674" s="1575"/>
    </row>
    <row r="675">
      <c r="A675" s="1575"/>
    </row>
    <row r="676">
      <c r="A676" s="1575"/>
    </row>
    <row r="677">
      <c r="A677" s="1575"/>
    </row>
    <row r="678">
      <c r="A678" s="1575"/>
    </row>
    <row r="679">
      <c r="A679" s="1575"/>
    </row>
    <row r="680">
      <c r="A680" s="1575"/>
    </row>
    <row r="681">
      <c r="A681" s="1575"/>
    </row>
    <row r="682">
      <c r="A682" s="1575"/>
    </row>
    <row r="683">
      <c r="A683" s="1575"/>
    </row>
    <row r="684">
      <c r="A684" s="1575"/>
    </row>
    <row r="685">
      <c r="A685" s="1575"/>
    </row>
    <row r="686">
      <c r="A686" s="1575"/>
    </row>
    <row r="687">
      <c r="A687" s="1575"/>
    </row>
    <row r="688">
      <c r="A688" s="1575"/>
    </row>
    <row r="689">
      <c r="A689" s="1575"/>
    </row>
    <row r="690">
      <c r="A690" s="1575"/>
    </row>
    <row r="691">
      <c r="A691" s="1575"/>
    </row>
    <row r="692">
      <c r="A692" s="1575"/>
    </row>
    <row r="693">
      <c r="A693" s="1575"/>
    </row>
    <row r="694">
      <c r="A694" s="1575"/>
    </row>
    <row r="695">
      <c r="A695" s="1575"/>
    </row>
    <row r="696">
      <c r="A696" s="1575"/>
    </row>
    <row r="697">
      <c r="A697" s="1575"/>
    </row>
    <row r="698">
      <c r="A698" s="1575"/>
    </row>
    <row r="699">
      <c r="A699" s="1575"/>
    </row>
    <row r="700">
      <c r="A700" s="1575"/>
    </row>
    <row r="701">
      <c r="A701" s="1575"/>
    </row>
    <row r="702">
      <c r="A702" s="1575"/>
    </row>
    <row r="703">
      <c r="A703" s="1575"/>
    </row>
    <row r="704">
      <c r="A704" s="1575"/>
    </row>
    <row r="705">
      <c r="A705" s="1575"/>
    </row>
    <row r="706">
      <c r="A706" s="1575"/>
    </row>
    <row r="707">
      <c r="A707" s="1575"/>
    </row>
    <row r="708">
      <c r="A708" s="1575"/>
    </row>
    <row r="709">
      <c r="A709" s="1575"/>
    </row>
    <row r="710">
      <c r="A710" s="1575"/>
    </row>
    <row r="711">
      <c r="A711" s="1575"/>
    </row>
    <row r="712">
      <c r="A712" s="1575"/>
    </row>
    <row r="713">
      <c r="A713" s="1575"/>
    </row>
    <row r="714">
      <c r="A714" s="1575"/>
    </row>
    <row r="715">
      <c r="A715" s="1575"/>
    </row>
    <row r="716">
      <c r="A716" s="1575"/>
    </row>
    <row r="717">
      <c r="A717" s="1575"/>
    </row>
    <row r="718">
      <c r="A718" s="1575"/>
    </row>
    <row r="719">
      <c r="A719" s="1575"/>
    </row>
    <row r="720">
      <c r="A720" s="1575"/>
    </row>
    <row r="721">
      <c r="A721" s="1575"/>
    </row>
    <row r="722">
      <c r="A722" s="1575"/>
    </row>
    <row r="723">
      <c r="A723" s="1575"/>
    </row>
    <row r="724">
      <c r="A724" s="1575"/>
    </row>
    <row r="725">
      <c r="A725" s="1575"/>
    </row>
    <row r="726">
      <c r="A726" s="1575"/>
    </row>
    <row r="727">
      <c r="A727" s="1575"/>
    </row>
    <row r="728">
      <c r="A728" s="1575"/>
    </row>
    <row r="729">
      <c r="A729" s="1575"/>
    </row>
    <row r="730">
      <c r="A730" s="1575"/>
    </row>
    <row r="731">
      <c r="A731" s="1575"/>
    </row>
    <row r="732">
      <c r="A732" s="1575"/>
    </row>
    <row r="733">
      <c r="A733" s="1575"/>
    </row>
    <row r="734">
      <c r="A734" s="1575"/>
    </row>
    <row r="735">
      <c r="A735" s="1575"/>
    </row>
    <row r="736">
      <c r="A736" s="1575"/>
    </row>
    <row r="737">
      <c r="A737" s="1575"/>
    </row>
    <row r="738">
      <c r="A738" s="1575"/>
    </row>
    <row r="739">
      <c r="A739" s="1575"/>
    </row>
    <row r="740">
      <c r="A740" s="1575"/>
    </row>
    <row r="741">
      <c r="A741" s="1575"/>
    </row>
    <row r="742">
      <c r="A742" s="1575"/>
    </row>
    <row r="743">
      <c r="A743" s="1575"/>
    </row>
    <row r="744">
      <c r="A744" s="1575"/>
    </row>
    <row r="745">
      <c r="A745" s="1575"/>
    </row>
    <row r="746">
      <c r="A746" s="1575"/>
    </row>
    <row r="747">
      <c r="A747" s="1575"/>
    </row>
    <row r="748">
      <c r="A748" s="1575"/>
    </row>
    <row r="749">
      <c r="A749" s="1575"/>
    </row>
    <row r="750">
      <c r="A750" s="1575"/>
    </row>
    <row r="751">
      <c r="A751" s="1575"/>
    </row>
    <row r="752">
      <c r="A752" s="1575"/>
    </row>
    <row r="753">
      <c r="A753" s="1575"/>
    </row>
    <row r="754">
      <c r="A754" s="1575"/>
    </row>
    <row r="755">
      <c r="A755" s="1575"/>
    </row>
    <row r="756">
      <c r="A756" s="1575"/>
    </row>
    <row r="757">
      <c r="A757" s="1575"/>
    </row>
    <row r="758">
      <c r="A758" s="1575"/>
    </row>
    <row r="759">
      <c r="A759" s="1575"/>
    </row>
    <row r="760">
      <c r="A760" s="1575"/>
    </row>
    <row r="761">
      <c r="A761" s="1575"/>
    </row>
    <row r="762">
      <c r="A762" s="1575"/>
    </row>
    <row r="763">
      <c r="A763" s="1575"/>
    </row>
    <row r="764">
      <c r="A764" s="1575"/>
    </row>
    <row r="765">
      <c r="A765" s="1575"/>
    </row>
    <row r="766">
      <c r="A766" s="1575"/>
    </row>
    <row r="767">
      <c r="A767" s="1575"/>
    </row>
    <row r="768">
      <c r="A768" s="1575"/>
    </row>
    <row r="769">
      <c r="A769" s="1575"/>
    </row>
    <row r="770">
      <c r="A770" s="1575"/>
    </row>
    <row r="771">
      <c r="A771" s="1575"/>
    </row>
    <row r="772">
      <c r="A772" s="1575"/>
    </row>
    <row r="773">
      <c r="A773" s="1575"/>
    </row>
    <row r="774">
      <c r="A774" s="1575"/>
    </row>
    <row r="775">
      <c r="A775" s="1575"/>
    </row>
    <row r="776">
      <c r="A776" s="1575"/>
    </row>
    <row r="777">
      <c r="A777" s="1575"/>
    </row>
    <row r="778">
      <c r="A778" s="1575"/>
    </row>
    <row r="779">
      <c r="A779" s="1575"/>
    </row>
    <row r="780">
      <c r="A780" s="1575"/>
    </row>
    <row r="781">
      <c r="A781" s="1575"/>
    </row>
    <row r="782">
      <c r="A782" s="1575"/>
    </row>
    <row r="783">
      <c r="A783" s="1575"/>
    </row>
    <row r="784">
      <c r="A784" s="1575"/>
    </row>
    <row r="785">
      <c r="A785" s="1575"/>
    </row>
    <row r="786">
      <c r="A786" s="1575"/>
    </row>
    <row r="787">
      <c r="A787" s="1575"/>
    </row>
    <row r="788">
      <c r="A788" s="1575"/>
    </row>
    <row r="789">
      <c r="A789" s="1575"/>
    </row>
    <row r="790">
      <c r="A790" s="1575"/>
    </row>
    <row r="791">
      <c r="A791" s="1575"/>
    </row>
    <row r="792">
      <c r="A792" s="1575"/>
    </row>
    <row r="793">
      <c r="A793" s="1575"/>
    </row>
    <row r="794">
      <c r="A794" s="1575"/>
    </row>
    <row r="795">
      <c r="A795" s="1575"/>
    </row>
    <row r="796">
      <c r="A796" s="1575"/>
    </row>
    <row r="797">
      <c r="A797" s="1575"/>
    </row>
    <row r="798">
      <c r="A798" s="1575"/>
    </row>
    <row r="799">
      <c r="A799" s="1575"/>
    </row>
    <row r="800">
      <c r="A800" s="1575"/>
    </row>
    <row r="801">
      <c r="A801" s="1575"/>
    </row>
    <row r="802">
      <c r="A802" s="1575"/>
    </row>
    <row r="803">
      <c r="A803" s="1575"/>
    </row>
    <row r="804">
      <c r="A804" s="1575"/>
    </row>
    <row r="805">
      <c r="A805" s="1575"/>
    </row>
    <row r="806">
      <c r="A806" s="1575"/>
    </row>
    <row r="807">
      <c r="A807" s="1575"/>
    </row>
    <row r="808">
      <c r="A808" s="1575"/>
    </row>
    <row r="809">
      <c r="A809" s="1575"/>
    </row>
    <row r="810">
      <c r="A810" s="1575"/>
    </row>
    <row r="811">
      <c r="A811" s="1575"/>
    </row>
    <row r="812">
      <c r="A812" s="1575"/>
    </row>
    <row r="813">
      <c r="A813" s="1575"/>
    </row>
    <row r="814">
      <c r="A814" s="1575"/>
    </row>
    <row r="815">
      <c r="A815" s="1575"/>
    </row>
    <row r="816">
      <c r="A816" s="1575"/>
    </row>
    <row r="817">
      <c r="A817" s="1575"/>
    </row>
    <row r="818">
      <c r="A818" s="1575"/>
    </row>
    <row r="819">
      <c r="A819" s="1575"/>
    </row>
    <row r="820">
      <c r="A820" s="1575"/>
    </row>
    <row r="821">
      <c r="A821" s="1575"/>
    </row>
    <row r="822">
      <c r="A822" s="1575"/>
    </row>
    <row r="823">
      <c r="A823" s="1575"/>
    </row>
    <row r="824">
      <c r="A824" s="1575"/>
    </row>
    <row r="825">
      <c r="A825" s="1575"/>
    </row>
    <row r="826">
      <c r="A826" s="1575"/>
    </row>
    <row r="827">
      <c r="A827" s="1575"/>
    </row>
    <row r="828">
      <c r="A828" s="1575"/>
    </row>
    <row r="829">
      <c r="A829" s="1575"/>
    </row>
    <row r="830">
      <c r="A830" s="1575"/>
    </row>
    <row r="831">
      <c r="A831" s="1575"/>
    </row>
    <row r="832">
      <c r="A832" s="1575"/>
    </row>
    <row r="833">
      <c r="A833" s="1575"/>
    </row>
    <row r="834">
      <c r="A834" s="1575"/>
    </row>
    <row r="835">
      <c r="A835" s="1575"/>
    </row>
    <row r="836">
      <c r="A836" s="1575"/>
    </row>
    <row r="837">
      <c r="A837" s="1575"/>
    </row>
    <row r="838">
      <c r="A838" s="1575"/>
    </row>
    <row r="839">
      <c r="A839" s="1575"/>
    </row>
    <row r="840">
      <c r="A840" s="1575"/>
    </row>
    <row r="841">
      <c r="A841" s="1575"/>
    </row>
    <row r="842">
      <c r="A842" s="1575"/>
    </row>
    <row r="843">
      <c r="A843" s="1575"/>
    </row>
    <row r="844">
      <c r="A844" s="1575"/>
    </row>
    <row r="845">
      <c r="A845" s="1575"/>
    </row>
    <row r="846">
      <c r="A846" s="1575"/>
    </row>
    <row r="847">
      <c r="A847" s="1575"/>
    </row>
    <row r="848">
      <c r="A848" s="1575"/>
    </row>
    <row r="849">
      <c r="A849" s="1575"/>
    </row>
    <row r="850">
      <c r="A850" s="1575"/>
    </row>
    <row r="851">
      <c r="A851" s="1575"/>
    </row>
    <row r="852">
      <c r="A852" s="1575"/>
    </row>
    <row r="853">
      <c r="A853" s="1575"/>
    </row>
    <row r="854">
      <c r="A854" s="1575"/>
    </row>
    <row r="855">
      <c r="A855" s="1575"/>
    </row>
    <row r="856">
      <c r="A856" s="1575"/>
    </row>
    <row r="857">
      <c r="A857" s="1575"/>
    </row>
    <row r="858">
      <c r="A858" s="1575"/>
    </row>
    <row r="859">
      <c r="A859" s="1575"/>
    </row>
    <row r="860">
      <c r="A860" s="1575"/>
    </row>
    <row r="861">
      <c r="A861" s="1575"/>
    </row>
    <row r="862">
      <c r="A862" s="1575"/>
    </row>
    <row r="863">
      <c r="A863" s="1575"/>
    </row>
    <row r="864">
      <c r="A864" s="1575"/>
    </row>
    <row r="865">
      <c r="A865" s="1575"/>
    </row>
    <row r="866">
      <c r="A866" s="1575"/>
    </row>
    <row r="867">
      <c r="A867" s="1575"/>
    </row>
    <row r="868">
      <c r="A868" s="1575"/>
    </row>
    <row r="869">
      <c r="A869" s="1575"/>
    </row>
    <row r="870">
      <c r="A870" s="1575"/>
    </row>
    <row r="871">
      <c r="A871" s="1575"/>
    </row>
    <row r="872">
      <c r="A872" s="1575"/>
    </row>
    <row r="873">
      <c r="A873" s="1575"/>
    </row>
    <row r="874">
      <c r="A874" s="1575"/>
    </row>
    <row r="875">
      <c r="A875" s="1575"/>
    </row>
    <row r="876">
      <c r="A876" s="1575"/>
    </row>
    <row r="877">
      <c r="A877" s="1575"/>
    </row>
    <row r="878">
      <c r="A878" s="1575"/>
    </row>
    <row r="879">
      <c r="A879" s="1575"/>
    </row>
    <row r="880">
      <c r="A880" s="1575"/>
    </row>
    <row r="881">
      <c r="A881" s="1575"/>
    </row>
    <row r="882">
      <c r="A882" s="1575"/>
    </row>
    <row r="883">
      <c r="A883" s="1575"/>
    </row>
    <row r="884">
      <c r="A884" s="1575"/>
    </row>
    <row r="885">
      <c r="A885" s="1575"/>
    </row>
    <row r="886">
      <c r="A886" s="1575"/>
    </row>
    <row r="887">
      <c r="A887" s="1575"/>
    </row>
    <row r="888">
      <c r="A888" s="1575"/>
    </row>
    <row r="889">
      <c r="A889" s="1575"/>
    </row>
    <row r="890">
      <c r="A890" s="1575"/>
    </row>
    <row r="891">
      <c r="A891" s="1575"/>
    </row>
    <row r="892">
      <c r="A892" s="1575"/>
    </row>
    <row r="893">
      <c r="A893" s="1575"/>
    </row>
    <row r="894">
      <c r="A894" s="1575"/>
    </row>
    <row r="895">
      <c r="A895" s="1575"/>
    </row>
    <row r="896">
      <c r="A896" s="1575"/>
    </row>
    <row r="897">
      <c r="A897" s="1575"/>
    </row>
    <row r="898">
      <c r="A898" s="1575"/>
    </row>
    <row r="899">
      <c r="A899" s="1575"/>
    </row>
    <row r="900">
      <c r="A900" s="1575"/>
    </row>
    <row r="901">
      <c r="A901" s="1575"/>
    </row>
    <row r="902">
      <c r="A902" s="1575"/>
    </row>
    <row r="903">
      <c r="A903" s="1575"/>
    </row>
    <row r="904">
      <c r="A904" s="1575"/>
    </row>
    <row r="905">
      <c r="A905" s="1575"/>
    </row>
    <row r="906">
      <c r="A906" s="1575"/>
    </row>
    <row r="907">
      <c r="A907" s="1575"/>
    </row>
    <row r="908">
      <c r="A908" s="1575"/>
    </row>
    <row r="909">
      <c r="A909" s="1575"/>
    </row>
    <row r="910">
      <c r="A910" s="1575"/>
    </row>
    <row r="911">
      <c r="A911" s="1575"/>
    </row>
    <row r="912">
      <c r="A912" s="1575"/>
    </row>
    <row r="913">
      <c r="A913" s="1575"/>
    </row>
    <row r="914">
      <c r="A914" s="1575"/>
    </row>
    <row r="915">
      <c r="A915" s="1575"/>
    </row>
    <row r="916">
      <c r="A916" s="1575"/>
    </row>
    <row r="917">
      <c r="A917" s="1575"/>
    </row>
    <row r="918">
      <c r="A918" s="1575"/>
    </row>
    <row r="919">
      <c r="A919" s="1575"/>
    </row>
    <row r="920">
      <c r="A920" s="1575"/>
    </row>
    <row r="921">
      <c r="A921" s="1575"/>
    </row>
    <row r="922">
      <c r="A922" s="1575"/>
    </row>
    <row r="923">
      <c r="A923" s="1575"/>
    </row>
    <row r="924">
      <c r="A924" s="1575"/>
    </row>
    <row r="925">
      <c r="A925" s="1575"/>
    </row>
    <row r="926">
      <c r="A926" s="1575"/>
    </row>
    <row r="927">
      <c r="A927" s="1575"/>
    </row>
    <row r="928">
      <c r="A928" s="1575"/>
    </row>
    <row r="929">
      <c r="A929" s="1575"/>
    </row>
    <row r="930">
      <c r="A930" s="1575"/>
    </row>
    <row r="931">
      <c r="A931" s="1575"/>
    </row>
    <row r="932">
      <c r="A932" s="1575"/>
    </row>
    <row r="933">
      <c r="A933" s="1575"/>
    </row>
    <row r="934">
      <c r="A934" s="1575"/>
    </row>
    <row r="935">
      <c r="A935" s="1575"/>
    </row>
    <row r="936">
      <c r="A936" s="1575"/>
    </row>
    <row r="937">
      <c r="A937" s="1575"/>
    </row>
    <row r="938">
      <c r="A938" s="1575"/>
    </row>
    <row r="939">
      <c r="A939" s="1575"/>
    </row>
    <row r="940">
      <c r="A940" s="1575"/>
    </row>
    <row r="941">
      <c r="A941" s="1575"/>
    </row>
    <row r="942">
      <c r="A942" s="1575"/>
    </row>
    <row r="943">
      <c r="A943" s="1575"/>
    </row>
    <row r="944">
      <c r="A944" s="1575"/>
    </row>
    <row r="945">
      <c r="A945" s="1575"/>
    </row>
    <row r="946">
      <c r="A946" s="1575"/>
    </row>
    <row r="947">
      <c r="A947" s="1575"/>
    </row>
    <row r="948">
      <c r="A948" s="1575"/>
    </row>
    <row r="949">
      <c r="A949" s="1575"/>
    </row>
    <row r="950">
      <c r="A950" s="1575"/>
    </row>
    <row r="951">
      <c r="A951" s="1575"/>
    </row>
    <row r="952">
      <c r="A952" s="1575"/>
    </row>
    <row r="953">
      <c r="A953" s="1575"/>
    </row>
    <row r="954">
      <c r="A954" s="1575"/>
    </row>
    <row r="955">
      <c r="A955" s="1575"/>
    </row>
    <row r="956">
      <c r="A956" s="1575"/>
    </row>
    <row r="957">
      <c r="A957" s="1575"/>
    </row>
    <row r="958">
      <c r="A958" s="1575"/>
    </row>
    <row r="959">
      <c r="A959" s="1575"/>
    </row>
    <row r="960">
      <c r="A960" s="1575"/>
    </row>
    <row r="961">
      <c r="A961" s="1575"/>
    </row>
    <row r="962">
      <c r="A962" s="1575"/>
    </row>
    <row r="963">
      <c r="A963" s="1575"/>
    </row>
    <row r="964">
      <c r="A964" s="1575"/>
    </row>
    <row r="965">
      <c r="A965" s="1575"/>
    </row>
    <row r="966">
      <c r="A966" s="1575"/>
    </row>
    <row r="967">
      <c r="A967" s="1575"/>
    </row>
    <row r="968">
      <c r="A968" s="1575"/>
    </row>
    <row r="969">
      <c r="A969" s="1575"/>
    </row>
    <row r="970">
      <c r="A970" s="1575"/>
    </row>
    <row r="971">
      <c r="A971" s="1575"/>
    </row>
    <row r="972">
      <c r="A972" s="1575"/>
    </row>
    <row r="973">
      <c r="A973" s="1575"/>
    </row>
    <row r="974">
      <c r="A974" s="1575"/>
    </row>
    <row r="975">
      <c r="A975" s="1575"/>
    </row>
    <row r="976">
      <c r="A976" s="1575"/>
    </row>
    <row r="977">
      <c r="A977" s="1575"/>
    </row>
    <row r="978">
      <c r="A978" s="1575"/>
    </row>
    <row r="979">
      <c r="A979" s="1575"/>
    </row>
    <row r="980">
      <c r="A980" s="1575"/>
    </row>
    <row r="981">
      <c r="A981" s="1575"/>
    </row>
    <row r="982">
      <c r="A982" s="1575"/>
    </row>
    <row r="983">
      <c r="A983" s="1575"/>
    </row>
    <row r="984">
      <c r="A984" s="1575"/>
    </row>
    <row r="985">
      <c r="A985" s="1575"/>
    </row>
    <row r="986">
      <c r="A986" s="1575"/>
    </row>
    <row r="987">
      <c r="A987" s="1575"/>
    </row>
    <row r="988">
      <c r="A988" s="1575"/>
    </row>
    <row r="989">
      <c r="A989" s="1575"/>
    </row>
    <row r="990">
      <c r="A990" s="1575"/>
    </row>
    <row r="991">
      <c r="A991" s="1575"/>
    </row>
    <row r="992">
      <c r="A992" s="1575"/>
    </row>
    <row r="993">
      <c r="A993" s="1575"/>
    </row>
    <row r="994">
      <c r="A994" s="1575"/>
    </row>
    <row r="995">
      <c r="A995" s="1575"/>
    </row>
    <row r="996">
      <c r="A996" s="1575"/>
    </row>
    <row r="997">
      <c r="A997" s="1575"/>
    </row>
    <row r="998">
      <c r="A998" s="1575"/>
    </row>
    <row r="999">
      <c r="A999" s="1575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840" t="s">
        <v>5118</v>
      </c>
    </row>
    <row r="2">
      <c r="A2" s="1841"/>
    </row>
    <row r="3">
      <c r="A3" s="1842" t="s">
        <v>5119</v>
      </c>
    </row>
    <row r="4">
      <c r="A4" s="1843"/>
    </row>
    <row r="5">
      <c r="A5" s="1844" t="s">
        <v>5120</v>
      </c>
    </row>
    <row r="6">
      <c r="A6" s="1844" t="s">
        <v>5121</v>
      </c>
    </row>
    <row r="8">
      <c r="A8" s="1844" t="s">
        <v>5122</v>
      </c>
    </row>
    <row r="9">
      <c r="A9" s="1844" t="s">
        <v>5123</v>
      </c>
    </row>
    <row r="10">
      <c r="A10" s="1844" t="s">
        <v>5124</v>
      </c>
    </row>
    <row r="11">
      <c r="A11" s="1844" t="s">
        <v>5125</v>
      </c>
    </row>
    <row r="12">
      <c r="A12" s="1843"/>
    </row>
    <row r="13">
      <c r="A13" s="1844" t="s">
        <v>5126</v>
      </c>
    </row>
    <row r="14">
      <c r="A14" s="1844" t="s">
        <v>5127</v>
      </c>
    </row>
    <row r="15">
      <c r="A15" s="1844" t="s">
        <v>5128</v>
      </c>
    </row>
    <row r="16">
      <c r="A16" s="1844" t="s">
        <v>5129</v>
      </c>
    </row>
    <row r="17">
      <c r="A17" s="1843"/>
    </row>
    <row r="18">
      <c r="A18" s="1844" t="s">
        <v>5130</v>
      </c>
    </row>
    <row r="19">
      <c r="A19" s="1844" t="s">
        <v>5131</v>
      </c>
    </row>
    <row r="20">
      <c r="A20" s="1844" t="s">
        <v>5132</v>
      </c>
    </row>
    <row r="21">
      <c r="A21" s="1844" t="s">
        <v>5133</v>
      </c>
    </row>
    <row r="22">
      <c r="A22" s="1844" t="s">
        <v>5134</v>
      </c>
    </row>
    <row r="23">
      <c r="A23" s="1844" t="s">
        <v>5135</v>
      </c>
      <c r="J23" s="1845" t="s">
        <v>5136</v>
      </c>
      <c r="K23" s="1846" t="s">
        <v>5137</v>
      </c>
    </row>
    <row r="25">
      <c r="A25" s="1844" t="s">
        <v>5138</v>
      </c>
    </row>
    <row r="26">
      <c r="A26" s="1844" t="s">
        <v>5139</v>
      </c>
    </row>
    <row r="30">
      <c r="A30" s="1843"/>
    </row>
    <row r="31">
      <c r="A31" s="1840" t="s">
        <v>5140</v>
      </c>
    </row>
    <row r="32">
      <c r="A32" s="1842" t="s">
        <v>5141</v>
      </c>
    </row>
    <row r="33">
      <c r="A33" s="1847"/>
    </row>
    <row r="34" ht="22.5" customHeight="1">
      <c r="A34" s="1847" t="s">
        <v>5142</v>
      </c>
    </row>
    <row r="35">
      <c r="A35" s="1847"/>
    </row>
    <row r="36">
      <c r="A36" s="1844" t="s">
        <v>5080</v>
      </c>
    </row>
    <row r="37">
      <c r="A37" s="1844" t="s">
        <v>5143</v>
      </c>
    </row>
    <row r="38">
      <c r="A38" s="1843"/>
    </row>
    <row r="39">
      <c r="A39" s="1844" t="s">
        <v>5144</v>
      </c>
    </row>
    <row r="40">
      <c r="A40" s="1844" t="s">
        <v>5145</v>
      </c>
    </row>
    <row r="41">
      <c r="A41" s="1844" t="s">
        <v>5146</v>
      </c>
    </row>
    <row r="42">
      <c r="A42" s="1844" t="s">
        <v>5147</v>
      </c>
    </row>
    <row r="44">
      <c r="A44" s="1844" t="s">
        <v>5148</v>
      </c>
    </row>
    <row r="45">
      <c r="A45" s="1844" t="s">
        <v>5149</v>
      </c>
    </row>
    <row r="46">
      <c r="A46" s="1844" t="s">
        <v>5150</v>
      </c>
    </row>
    <row r="47">
      <c r="A47" s="1844" t="s">
        <v>5151</v>
      </c>
    </row>
    <row r="49">
      <c r="A49" s="1844" t="s">
        <v>5130</v>
      </c>
    </row>
    <row r="50">
      <c r="A50" s="1844" t="s">
        <v>5152</v>
      </c>
    </row>
    <row r="51">
      <c r="A51" s="1844" t="s">
        <v>5153</v>
      </c>
    </row>
    <row r="52">
      <c r="A52" s="1844" t="s">
        <v>5154</v>
      </c>
    </row>
    <row r="53">
      <c r="A53" s="1847" t="s">
        <v>5155</v>
      </c>
    </row>
    <row r="54">
      <c r="A54" s="1847" t="s">
        <v>5156</v>
      </c>
    </row>
    <row r="55">
      <c r="A55" s="1847" t="s">
        <v>5157</v>
      </c>
    </row>
    <row r="56">
      <c r="A56" s="1847" t="s">
        <v>5158</v>
      </c>
    </row>
    <row r="58">
      <c r="A58" s="1847" t="s">
        <v>5159</v>
      </c>
    </row>
    <row r="59">
      <c r="A59" s="1848" t="s">
        <v>5160</v>
      </c>
    </row>
    <row r="60">
      <c r="A60" s="1847" t="s">
        <v>5161</v>
      </c>
    </row>
    <row r="61">
      <c r="A61" s="1847" t="s">
        <v>5162</v>
      </c>
    </row>
    <row r="63">
      <c r="A63" s="1844" t="s">
        <v>5138</v>
      </c>
    </row>
    <row r="64">
      <c r="A64" s="1844" t="s">
        <v>5163</v>
      </c>
    </row>
    <row r="84">
      <c r="A84" s="1849"/>
    </row>
    <row r="87">
      <c r="A87" s="1849"/>
    </row>
    <row r="89">
      <c r="A89" s="1849"/>
    </row>
    <row r="91">
      <c r="A91" s="1849"/>
    </row>
  </sheetData>
  <hyperlinks>
    <hyperlink r:id="rId1" location="gid=1138841789" ref="K23"/>
  </hyperlinks>
  <drawing r:id="rId2"/>
</worksheet>
</file>